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eLivro" hidePivotFieldList="1" defaultThemeVersion="202300"/>
  <mc:AlternateContent xmlns:mc="http://schemas.openxmlformats.org/markup-compatibility/2006">
    <mc:Choice Requires="x15">
      <x15ac:absPath xmlns:x15ac="http://schemas.microsoft.com/office/spreadsheetml/2010/11/ac" url="https://alvesrib.sharepoint.com/sites/01_02_5593/Documentos Partilhados/16 - Periodo de Garantia/Reparações Lote 1 e Lote 2/"/>
    </mc:Choice>
  </mc:AlternateContent>
  <xr:revisionPtr revIDLastSave="950" documentId="13_ncr:1_{ADFD6EE1-9531-4A5C-BA49-FB39B2A6B180}" xr6:coauthVersionLast="47" xr6:coauthVersionMax="47" xr10:uidLastSave="{444941B7-18E9-409B-B8B2-84DF3C5C9EF9}"/>
  <bookViews>
    <workbookView xWindow="28680" yWindow="-120" windowWidth="29040" windowHeight="15720" activeTab="1" xr2:uid="{64A3CE2C-C566-43B1-9B21-F04011A63EB4}"/>
  </bookViews>
  <sheets>
    <sheet name="Lote I - Total " sheetId="10" r:id="rId1"/>
    <sheet name="Resumo - Lote 1" sheetId="11" r:id="rId2"/>
    <sheet name="Detalhe1" sheetId="26" state="hidden" r:id="rId3"/>
    <sheet name="Detalhe2" sheetId="27" state="hidden" r:id="rId4"/>
    <sheet name="MACROS (não alterar)" sheetId="24" r:id="rId5"/>
  </sheets>
  <definedNames>
    <definedName name="_xlnm._FilterDatabase" localSheetId="0" hidden="1">'Lote I - Total '!$A$1:$AB$5552</definedName>
    <definedName name="_xlnm.Print_Area" localSheetId="0">'Lote I - Total '!$A$588:$K$5307</definedName>
    <definedName name="_xlnm.Print_Area" localSheetId="4">'MACROS (não alterar)'!$A$1:$BC$192</definedName>
    <definedName name="_xlnm.Print_Area" localSheetId="1">'Resumo - Lote 1'!$A$163:$K$193</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23" i="10" l="1"/>
  <c r="Q3123" i="10"/>
  <c r="R3123" i="10"/>
  <c r="S3123" i="10"/>
  <c r="T3123" i="10"/>
  <c r="P2863" i="10" l="1"/>
  <c r="Q2863" i="10"/>
  <c r="R2863" i="10"/>
  <c r="S2863" i="10"/>
  <c r="T2863" i="10"/>
  <c r="Q4039" i="10" l="1"/>
  <c r="R4039" i="10"/>
  <c r="S4039" i="10"/>
  <c r="T4039" i="10"/>
  <c r="P4891" i="10" l="1"/>
  <c r="Q4891" i="10"/>
  <c r="R4891" i="10"/>
  <c r="S4891" i="10"/>
  <c r="T4891" i="10"/>
  <c r="Q514" i="10" l="1"/>
  <c r="R514" i="10"/>
  <c r="S514" i="10"/>
  <c r="T514" i="10"/>
  <c r="P3318" i="10" l="1"/>
  <c r="Q3318" i="10"/>
  <c r="R3318" i="10"/>
  <c r="S3318" i="10"/>
  <c r="T3318" i="10"/>
  <c r="Q5311" i="10" l="1"/>
  <c r="R5311" i="10"/>
  <c r="S5311" i="10"/>
  <c r="T5311" i="10"/>
  <c r="P1480" i="10"/>
  <c r="Q1480" i="10"/>
  <c r="R1480" i="10"/>
  <c r="S1480" i="10"/>
  <c r="T1480" i="10"/>
  <c r="P470" i="10" l="1"/>
  <c r="Q470" i="10"/>
  <c r="R470" i="10"/>
  <c r="S470" i="10"/>
  <c r="T470" i="10"/>
  <c r="J167" i="11" l="1"/>
  <c r="P1104" i="10" l="1"/>
  <c r="Q1104" i="10"/>
  <c r="R1104" i="10"/>
  <c r="S1104" i="10"/>
  <c r="T1104" i="10"/>
  <c r="P4308" i="10" l="1"/>
  <c r="Q4308" i="10"/>
  <c r="R4308" i="10"/>
  <c r="T4308" i="10"/>
  <c r="P3574" i="10"/>
  <c r="Q3574" i="10"/>
  <c r="R3574" i="10"/>
  <c r="S3574" i="10"/>
  <c r="T3574" i="10"/>
  <c r="Q3988" i="10"/>
  <c r="R3988" i="10"/>
  <c r="S3988" i="10"/>
  <c r="T3988" i="10"/>
  <c r="P3717" i="10" l="1"/>
  <c r="Q3717" i="10"/>
  <c r="R3717" i="10"/>
  <c r="S3717" i="10"/>
  <c r="T3717" i="10"/>
  <c r="P4518" i="10" l="1"/>
  <c r="Q4518" i="10"/>
  <c r="R4518" i="10"/>
  <c r="S4518" i="10"/>
  <c r="T4518" i="10"/>
  <c r="Q512" i="10" l="1"/>
  <c r="R512" i="10"/>
  <c r="S512" i="10"/>
  <c r="T512" i="10"/>
  <c r="P2575" i="10" l="1"/>
  <c r="Q2575" i="10"/>
  <c r="R2575" i="10"/>
  <c r="S2575" i="10"/>
  <c r="T2575" i="10"/>
  <c r="P5068" i="10" l="1"/>
  <c r="Q5068" i="10"/>
  <c r="R5068" i="10"/>
  <c r="S5068" i="10"/>
  <c r="T5068" i="10"/>
  <c r="P468" i="10" l="1"/>
  <c r="Q468" i="10"/>
  <c r="R468" i="10"/>
  <c r="S468" i="10"/>
  <c r="T468" i="10"/>
  <c r="P2175" i="10" l="1"/>
  <c r="Q2175" i="10"/>
  <c r="R2175" i="10"/>
  <c r="S2175" i="10"/>
  <c r="T2175" i="10"/>
  <c r="P810" i="10" l="1"/>
  <c r="Q810" i="10"/>
  <c r="R810" i="10"/>
  <c r="S810" i="10"/>
  <c r="T810" i="10"/>
  <c r="A1" i="24" l="1"/>
  <c r="AV1" i="24"/>
  <c r="B1" i="24"/>
  <c r="A166" i="11" s="1"/>
  <c r="P4546" i="10"/>
  <c r="Q4546" i="10"/>
  <c r="R4546" i="10"/>
  <c r="S4546" i="10"/>
  <c r="T4546" i="10"/>
  <c r="P2861" i="10" l="1"/>
  <c r="Q2861" i="10"/>
  <c r="R2861" i="10"/>
  <c r="S2861" i="10"/>
  <c r="T2861" i="10"/>
  <c r="P2774" i="10" l="1"/>
  <c r="Q2774" i="10"/>
  <c r="R2774" i="10"/>
  <c r="S2774" i="10"/>
  <c r="T2774" i="10"/>
  <c r="F166" i="11" l="1"/>
  <c r="E166" i="11"/>
  <c r="C166" i="11"/>
  <c r="T2660" i="10"/>
  <c r="S2660" i="10"/>
  <c r="R2660" i="10"/>
  <c r="Q2660" i="10"/>
  <c r="P2660" i="10"/>
  <c r="D166" i="11"/>
  <c r="T3179" i="10" l="1"/>
  <c r="S3179" i="10"/>
  <c r="R3179" i="10"/>
  <c r="Q3179" i="10"/>
  <c r="P3179" i="10"/>
  <c r="P2174" i="10"/>
  <c r="Q2174" i="10"/>
  <c r="R2174" i="10"/>
  <c r="S2174" i="10"/>
  <c r="T2174" i="10"/>
  <c r="P3317" i="10" l="1"/>
  <c r="Q3317" i="10"/>
  <c r="R3317" i="10"/>
  <c r="S3317" i="10"/>
  <c r="T3317" i="10"/>
  <c r="P3316" i="10"/>
  <c r="Q3316" i="10"/>
  <c r="R3316" i="10"/>
  <c r="S3316" i="10"/>
  <c r="T3316" i="10"/>
  <c r="P3315" i="10"/>
  <c r="Q3315" i="10"/>
  <c r="R3315" i="10"/>
  <c r="S3315" i="10"/>
  <c r="T3315" i="10"/>
  <c r="P3314" i="10"/>
  <c r="Q3314" i="10"/>
  <c r="R3314" i="10"/>
  <c r="S3314" i="10"/>
  <c r="T3314" i="10"/>
  <c r="P2772" i="10"/>
  <c r="Q2772" i="10"/>
  <c r="R2772" i="10"/>
  <c r="S2772" i="10"/>
  <c r="T2772" i="10"/>
  <c r="P1650" i="10" l="1"/>
  <c r="Q1650" i="10"/>
  <c r="R1650" i="10"/>
  <c r="S1650" i="10"/>
  <c r="T1650" i="10"/>
  <c r="P1646" i="10"/>
  <c r="Q1646" i="10"/>
  <c r="R1646" i="10"/>
  <c r="S1646" i="10"/>
  <c r="T1646" i="10"/>
  <c r="P3504" i="10"/>
  <c r="Q3504" i="10"/>
  <c r="R3504" i="10"/>
  <c r="S3504" i="10"/>
  <c r="T3504" i="10"/>
  <c r="Q4111" i="10" l="1"/>
  <c r="R4111" i="10"/>
  <c r="S4111" i="10"/>
  <c r="T4111" i="10"/>
  <c r="P3423" i="10" l="1"/>
  <c r="Q3423" i="10"/>
  <c r="R3423" i="10"/>
  <c r="S3423" i="10"/>
  <c r="T3423" i="10"/>
  <c r="P2173" i="10" l="1"/>
  <c r="Q2173" i="10"/>
  <c r="R2173" i="10"/>
  <c r="S2173" i="10"/>
  <c r="T2173" i="10"/>
  <c r="G166" i="11"/>
  <c r="P2659" i="10" l="1"/>
  <c r="Q2659" i="10"/>
  <c r="R2659" i="10"/>
  <c r="S2659" i="10"/>
  <c r="T2659" i="10"/>
  <c r="P4890" i="10"/>
  <c r="Q4890" i="10"/>
  <c r="R4890" i="10"/>
  <c r="S4890" i="10"/>
  <c r="T4890" i="10"/>
  <c r="P4889" i="10"/>
  <c r="Q4889" i="10"/>
  <c r="R4889" i="10"/>
  <c r="S4889" i="10"/>
  <c r="T4889" i="10"/>
  <c r="P5278" i="10" l="1"/>
  <c r="Q5278" i="10"/>
  <c r="R5278" i="10"/>
  <c r="S5278" i="10"/>
  <c r="T5278" i="10"/>
  <c r="P3003" i="10"/>
  <c r="Q3003" i="10"/>
  <c r="R3003" i="10"/>
  <c r="S3003" i="10"/>
  <c r="T3003" i="10"/>
  <c r="Q4594" i="10"/>
  <c r="R4594" i="10"/>
  <c r="S4594" i="10"/>
  <c r="T4594" i="10"/>
  <c r="P3586" i="10" l="1"/>
  <c r="Q3586" i="10"/>
  <c r="R3586" i="10"/>
  <c r="S3586" i="10"/>
  <c r="T3586" i="10"/>
  <c r="T4855" i="10" l="1"/>
  <c r="S4855" i="10"/>
  <c r="R4855" i="10"/>
  <c r="Q4855" i="10"/>
  <c r="P4855" i="10"/>
  <c r="P1173" i="10"/>
  <c r="Q1173" i="10"/>
  <c r="R1173" i="10"/>
  <c r="S1173" i="10"/>
  <c r="T1173" i="10"/>
  <c r="P4856" i="10" l="1"/>
  <c r="Q4856" i="10"/>
  <c r="R4856" i="10"/>
  <c r="S4856" i="10"/>
  <c r="T4856" i="10"/>
  <c r="P3781" i="10"/>
  <c r="Q3781" i="10"/>
  <c r="R3781" i="10"/>
  <c r="S3781" i="10"/>
  <c r="T3781" i="10"/>
  <c r="T809" i="10" l="1"/>
  <c r="S809" i="10"/>
  <c r="R809" i="10"/>
  <c r="Q809" i="10"/>
  <c r="P809" i="10"/>
  <c r="T3177" i="10"/>
  <c r="S3177" i="10"/>
  <c r="R3177" i="10"/>
  <c r="Q3177" i="10"/>
  <c r="P3177" i="10"/>
  <c r="P3629" i="10" l="1"/>
  <c r="Q3629" i="10"/>
  <c r="R3629" i="10"/>
  <c r="S3629" i="10"/>
  <c r="T3629" i="10"/>
  <c r="P4801" i="10" l="1"/>
  <c r="Q4801" i="10"/>
  <c r="R4801" i="10"/>
  <c r="S4801" i="10"/>
  <c r="T4801" i="10"/>
  <c r="P4254" i="10"/>
  <c r="Q4254" i="10"/>
  <c r="R4254" i="10"/>
  <c r="S4254" i="10"/>
  <c r="T4254" i="10"/>
  <c r="P3444" i="10"/>
  <c r="Q3444" i="10"/>
  <c r="R3444" i="10"/>
  <c r="S3444" i="10"/>
  <c r="T3444" i="10"/>
  <c r="P4563" i="10"/>
  <c r="Q4563" i="10"/>
  <c r="R4563" i="10"/>
  <c r="S4563" i="10"/>
  <c r="T4563" i="10"/>
  <c r="P3573" i="10"/>
  <c r="Q3573" i="10"/>
  <c r="R3573" i="10"/>
  <c r="S3573" i="10"/>
  <c r="T3573" i="10"/>
  <c r="P3371" i="10"/>
  <c r="Q3371" i="10"/>
  <c r="R3371" i="10"/>
  <c r="S3371" i="10"/>
  <c r="T3371" i="10"/>
  <c r="P3372" i="10"/>
  <c r="Q3372" i="10"/>
  <c r="R3372" i="10"/>
  <c r="S3372" i="10"/>
  <c r="T3372" i="10"/>
  <c r="P3373" i="10"/>
  <c r="Q3373" i="10"/>
  <c r="R3373" i="10"/>
  <c r="S3373" i="10"/>
  <c r="T3373" i="10"/>
  <c r="P3394" i="10"/>
  <c r="Q3394" i="10"/>
  <c r="R3394" i="10"/>
  <c r="S3394" i="10"/>
  <c r="T3394" i="10"/>
  <c r="P3393" i="10"/>
  <c r="Q3393" i="10"/>
  <c r="R3393" i="10"/>
  <c r="S3393" i="10"/>
  <c r="T3393" i="10"/>
  <c r="P3392" i="10"/>
  <c r="Q3392" i="10"/>
  <c r="R3392" i="10"/>
  <c r="S3392" i="10"/>
  <c r="T3392" i="10"/>
  <c r="P3391" i="10"/>
  <c r="Q3391" i="10"/>
  <c r="R3391" i="10"/>
  <c r="S3391" i="10"/>
  <c r="T3391" i="10"/>
  <c r="P3390" i="10"/>
  <c r="Q3390" i="10"/>
  <c r="R3390" i="10"/>
  <c r="S3390" i="10"/>
  <c r="T3390" i="10"/>
  <c r="P3389" i="10"/>
  <c r="Q3389" i="10"/>
  <c r="R3389" i="10"/>
  <c r="S3389" i="10"/>
  <c r="T3389" i="10"/>
  <c r="P3388" i="10"/>
  <c r="Q3388" i="10"/>
  <c r="R3388" i="10"/>
  <c r="S3388" i="10"/>
  <c r="T3388" i="10"/>
  <c r="P3387" i="10"/>
  <c r="Q3387" i="10"/>
  <c r="R3387" i="10"/>
  <c r="S3387" i="10"/>
  <c r="T3387" i="10"/>
  <c r="P3386" i="10"/>
  <c r="Q3386" i="10"/>
  <c r="R3386" i="10"/>
  <c r="S3386" i="10"/>
  <c r="T3386" i="10"/>
  <c r="P3385" i="10"/>
  <c r="Q3385" i="10"/>
  <c r="R3385" i="10"/>
  <c r="S3385" i="10"/>
  <c r="T3385" i="10"/>
  <c r="P3384" i="10"/>
  <c r="Q3384" i="10"/>
  <c r="R3384" i="10"/>
  <c r="S3384" i="10"/>
  <c r="T3384" i="10"/>
  <c r="P3383" i="10"/>
  <c r="Q3383" i="10"/>
  <c r="R3383" i="10"/>
  <c r="S3383" i="10"/>
  <c r="T3383" i="10"/>
  <c r="P3382" i="10"/>
  <c r="Q3382" i="10"/>
  <c r="R3382" i="10"/>
  <c r="S3382" i="10"/>
  <c r="T3382" i="10"/>
  <c r="P3381" i="10"/>
  <c r="Q3381" i="10"/>
  <c r="R3381" i="10"/>
  <c r="S3381" i="10"/>
  <c r="T3381" i="10"/>
  <c r="P3380" i="10"/>
  <c r="Q3380" i="10"/>
  <c r="R3380" i="10"/>
  <c r="S3380" i="10"/>
  <c r="T3380" i="10"/>
  <c r="P3379" i="10"/>
  <c r="Q3379" i="10"/>
  <c r="R3379" i="10"/>
  <c r="S3379" i="10"/>
  <c r="T3379" i="10"/>
  <c r="P3378" i="10"/>
  <c r="Q3378" i="10"/>
  <c r="R3378" i="10"/>
  <c r="S3378" i="10"/>
  <c r="T3378" i="10"/>
  <c r="P3377" i="10"/>
  <c r="Q3377" i="10"/>
  <c r="R3377" i="10"/>
  <c r="S3377" i="10"/>
  <c r="T3377" i="10"/>
  <c r="P3376" i="10"/>
  <c r="Q3376" i="10"/>
  <c r="R3376" i="10"/>
  <c r="S3376" i="10"/>
  <c r="T3376" i="10"/>
  <c r="P3375" i="10"/>
  <c r="Q3375" i="10"/>
  <c r="R3375" i="10"/>
  <c r="S3375" i="10"/>
  <c r="T3375" i="10"/>
  <c r="P3374" i="10"/>
  <c r="Q3374" i="10"/>
  <c r="R3374" i="10"/>
  <c r="S3374" i="10"/>
  <c r="T3374" i="10"/>
  <c r="P3424" i="10"/>
  <c r="Q3424" i="10"/>
  <c r="R3424" i="10"/>
  <c r="S3424" i="10"/>
  <c r="T3424" i="10"/>
  <c r="P3422" i="10"/>
  <c r="Q3422" i="10"/>
  <c r="R3422" i="10"/>
  <c r="S3422" i="10"/>
  <c r="T3422" i="10"/>
  <c r="P3421" i="10"/>
  <c r="Q3421" i="10"/>
  <c r="R3421" i="10"/>
  <c r="S3421" i="10"/>
  <c r="T3421" i="10"/>
  <c r="P3420" i="10"/>
  <c r="Q3420" i="10"/>
  <c r="R3420" i="10"/>
  <c r="S3420" i="10"/>
  <c r="T3420" i="10"/>
  <c r="P3419" i="10"/>
  <c r="Q3419" i="10"/>
  <c r="R3419" i="10"/>
  <c r="S3419" i="10"/>
  <c r="T3419" i="10"/>
  <c r="P3418" i="10"/>
  <c r="Q3418" i="10"/>
  <c r="R3418" i="10"/>
  <c r="S3418" i="10"/>
  <c r="T3418" i="10"/>
  <c r="P3417" i="10"/>
  <c r="Q3417" i="10"/>
  <c r="R3417" i="10"/>
  <c r="S3417" i="10"/>
  <c r="T3417" i="10"/>
  <c r="P3416" i="10"/>
  <c r="Q3416" i="10"/>
  <c r="R3416" i="10"/>
  <c r="S3416" i="10"/>
  <c r="T3416" i="10"/>
  <c r="P3415" i="10"/>
  <c r="Q3415" i="10"/>
  <c r="R3415" i="10"/>
  <c r="S3415" i="10"/>
  <c r="T3415" i="10"/>
  <c r="P3414" i="10"/>
  <c r="Q3414" i="10"/>
  <c r="R3414" i="10"/>
  <c r="S3414" i="10"/>
  <c r="T3414" i="10"/>
  <c r="P3413" i="10"/>
  <c r="Q3413" i="10"/>
  <c r="R3413" i="10"/>
  <c r="S3413" i="10"/>
  <c r="T3413" i="10"/>
  <c r="P3412" i="10"/>
  <c r="Q3412" i="10"/>
  <c r="R3412" i="10"/>
  <c r="S3412" i="10"/>
  <c r="T3412" i="10"/>
  <c r="P3411" i="10"/>
  <c r="Q3411" i="10"/>
  <c r="R3411" i="10"/>
  <c r="S3411" i="10"/>
  <c r="T3411" i="10"/>
  <c r="P3410" i="10"/>
  <c r="Q3410" i="10"/>
  <c r="R3410" i="10"/>
  <c r="S3410" i="10"/>
  <c r="T3410" i="10"/>
  <c r="P3409" i="10"/>
  <c r="Q3409" i="10"/>
  <c r="R3409" i="10"/>
  <c r="S3409" i="10"/>
  <c r="T3409" i="10"/>
  <c r="P3408" i="10"/>
  <c r="Q3408" i="10"/>
  <c r="R3408" i="10"/>
  <c r="S3408" i="10"/>
  <c r="T3408" i="10"/>
  <c r="P3407" i="10"/>
  <c r="Q3407" i="10"/>
  <c r="R3407" i="10"/>
  <c r="S3407" i="10"/>
  <c r="T3407" i="10"/>
  <c r="P3406" i="10"/>
  <c r="Q3406" i="10"/>
  <c r="R3406" i="10"/>
  <c r="S3406" i="10"/>
  <c r="T3406" i="10"/>
  <c r="P3405" i="10"/>
  <c r="Q3405" i="10"/>
  <c r="R3405" i="10"/>
  <c r="S3405" i="10"/>
  <c r="T3405" i="10"/>
  <c r="P3404" i="10"/>
  <c r="Q3404" i="10"/>
  <c r="R3404" i="10"/>
  <c r="S3404" i="10"/>
  <c r="T3404" i="10"/>
  <c r="P3403" i="10"/>
  <c r="Q3403" i="10"/>
  <c r="R3403" i="10"/>
  <c r="S3403" i="10"/>
  <c r="T3403" i="10"/>
  <c r="P3402" i="10"/>
  <c r="Q3402" i="10"/>
  <c r="R3402" i="10"/>
  <c r="S3402" i="10"/>
  <c r="T3402" i="10"/>
  <c r="P3401" i="10"/>
  <c r="Q3401" i="10"/>
  <c r="R3401" i="10"/>
  <c r="S3401" i="10"/>
  <c r="T3401" i="10"/>
  <c r="P3400" i="10"/>
  <c r="Q3400" i="10"/>
  <c r="R3400" i="10"/>
  <c r="S3400" i="10"/>
  <c r="T3400" i="10"/>
  <c r="P3399" i="10"/>
  <c r="Q3399" i="10"/>
  <c r="R3399" i="10"/>
  <c r="S3399" i="10"/>
  <c r="T3399" i="10"/>
  <c r="P3398" i="10"/>
  <c r="Q3398" i="10"/>
  <c r="R3398" i="10"/>
  <c r="S3398" i="10"/>
  <c r="T3398" i="10"/>
  <c r="P3397" i="10"/>
  <c r="Q3397" i="10"/>
  <c r="R3397" i="10"/>
  <c r="S3397" i="10"/>
  <c r="T3397" i="10"/>
  <c r="P3438" i="10"/>
  <c r="Q3438" i="10"/>
  <c r="R3438" i="10"/>
  <c r="S3438" i="10"/>
  <c r="T3438" i="10"/>
  <c r="P3439" i="10"/>
  <c r="Q3439" i="10"/>
  <c r="R3439" i="10"/>
  <c r="S3439" i="10"/>
  <c r="T3439" i="10"/>
  <c r="P3436" i="10"/>
  <c r="Q3436" i="10"/>
  <c r="R3436" i="10"/>
  <c r="S3436" i="10"/>
  <c r="T3436" i="10"/>
  <c r="P3437" i="10"/>
  <c r="Q3437" i="10"/>
  <c r="R3437" i="10"/>
  <c r="S3437" i="10"/>
  <c r="T3437" i="10"/>
  <c r="P3443" i="10"/>
  <c r="Q3443" i="10"/>
  <c r="R3443" i="10"/>
  <c r="S3443" i="10"/>
  <c r="T3443" i="10"/>
  <c r="P3499" i="10"/>
  <c r="Q3499" i="10"/>
  <c r="R3499" i="10"/>
  <c r="S3499" i="10"/>
  <c r="T3499" i="10"/>
  <c r="P3500" i="10"/>
  <c r="Q3500" i="10"/>
  <c r="R3500" i="10"/>
  <c r="S3500" i="10"/>
  <c r="T3500" i="10"/>
  <c r="P3501" i="10"/>
  <c r="Q3501" i="10"/>
  <c r="R3501" i="10"/>
  <c r="S3501" i="10"/>
  <c r="T3501" i="10"/>
  <c r="P3502" i="10"/>
  <c r="Q3502" i="10"/>
  <c r="R3502" i="10"/>
  <c r="S3502" i="10"/>
  <c r="T3502" i="10"/>
  <c r="P3503" i="10"/>
  <c r="Q3503" i="10"/>
  <c r="R3503" i="10"/>
  <c r="S3503" i="10"/>
  <c r="T3503" i="10"/>
  <c r="P3530" i="10"/>
  <c r="Q3530" i="10"/>
  <c r="R3530" i="10"/>
  <c r="S3530" i="10"/>
  <c r="T3530" i="10"/>
  <c r="P3531" i="10"/>
  <c r="Q3531" i="10"/>
  <c r="R3531" i="10"/>
  <c r="S3531" i="10"/>
  <c r="T3531" i="10"/>
  <c r="P3532" i="10"/>
  <c r="Q3532" i="10"/>
  <c r="R3532" i="10"/>
  <c r="S3532" i="10"/>
  <c r="T3532" i="10"/>
  <c r="P3533" i="10"/>
  <c r="Q3533" i="10"/>
  <c r="R3533" i="10"/>
  <c r="S3533" i="10"/>
  <c r="T3533" i="10"/>
  <c r="P3534" i="10"/>
  <c r="Q3534" i="10"/>
  <c r="R3534" i="10"/>
  <c r="S3534" i="10"/>
  <c r="T3534" i="10"/>
  <c r="P3535" i="10"/>
  <c r="Q3535" i="10"/>
  <c r="R3535" i="10"/>
  <c r="S3535" i="10"/>
  <c r="T3535" i="10"/>
  <c r="P3536" i="10"/>
  <c r="Q3536" i="10"/>
  <c r="R3536" i="10"/>
  <c r="S3536" i="10"/>
  <c r="T3536" i="10"/>
  <c r="P3537" i="10"/>
  <c r="Q3537" i="10"/>
  <c r="R3537" i="10"/>
  <c r="S3537" i="10"/>
  <c r="T3537" i="10"/>
  <c r="P3538" i="10"/>
  <c r="Q3538" i="10"/>
  <c r="R3538" i="10"/>
  <c r="S3538" i="10"/>
  <c r="T3538" i="10"/>
  <c r="P3540" i="10"/>
  <c r="Q3540" i="10"/>
  <c r="R3540" i="10"/>
  <c r="S3540" i="10"/>
  <c r="T3540" i="10"/>
  <c r="P3572" i="10"/>
  <c r="Q3572" i="10"/>
  <c r="R3572" i="10"/>
  <c r="S3572" i="10"/>
  <c r="T3572" i="10"/>
  <c r="P3571" i="10"/>
  <c r="Q3571" i="10"/>
  <c r="R3571" i="10"/>
  <c r="S3571" i="10"/>
  <c r="T3571" i="10"/>
  <c r="P3570" i="10"/>
  <c r="Q3570" i="10"/>
  <c r="R3570" i="10"/>
  <c r="S3570" i="10"/>
  <c r="T3570" i="10"/>
  <c r="P3568" i="10"/>
  <c r="Q3568" i="10"/>
  <c r="R3568" i="10"/>
  <c r="S3568" i="10"/>
  <c r="T3568" i="10"/>
  <c r="P3567" i="10"/>
  <c r="Q3567" i="10"/>
  <c r="R3567" i="10"/>
  <c r="S3567" i="10"/>
  <c r="T3567" i="10"/>
  <c r="P3565" i="10"/>
  <c r="Q3565" i="10"/>
  <c r="R3565" i="10"/>
  <c r="S3565" i="10"/>
  <c r="T3565" i="10"/>
  <c r="P3564" i="10"/>
  <c r="Q3564" i="10"/>
  <c r="R3564" i="10"/>
  <c r="S3564" i="10"/>
  <c r="T3564" i="10"/>
  <c r="P3563" i="10"/>
  <c r="Q3563" i="10"/>
  <c r="R3563" i="10"/>
  <c r="S3563" i="10"/>
  <c r="T3563" i="10"/>
  <c r="P3562" i="10"/>
  <c r="Q3562" i="10"/>
  <c r="R3562" i="10"/>
  <c r="S3562" i="10"/>
  <c r="T3562" i="10"/>
  <c r="P3561" i="10"/>
  <c r="Q3561" i="10"/>
  <c r="R3561" i="10"/>
  <c r="S3561" i="10"/>
  <c r="T3561" i="10"/>
  <c r="P3560" i="10"/>
  <c r="Q3560" i="10"/>
  <c r="R3560" i="10"/>
  <c r="S3560" i="10"/>
  <c r="T3560" i="10"/>
  <c r="P3559" i="10"/>
  <c r="Q3559" i="10"/>
  <c r="R3559" i="10"/>
  <c r="S3559" i="10"/>
  <c r="T3559" i="10"/>
  <c r="P3558" i="10"/>
  <c r="Q3558" i="10"/>
  <c r="R3558" i="10"/>
  <c r="S3558" i="10"/>
  <c r="T3558" i="10"/>
  <c r="P3557" i="10"/>
  <c r="Q3557" i="10"/>
  <c r="R3557" i="10"/>
  <c r="S3557" i="10"/>
  <c r="T3557" i="10"/>
  <c r="P3556" i="10"/>
  <c r="Q3556" i="10"/>
  <c r="R3556" i="10"/>
  <c r="S3556" i="10"/>
  <c r="T3556" i="10"/>
  <c r="P3555" i="10"/>
  <c r="Q3555" i="10"/>
  <c r="R3555" i="10"/>
  <c r="S3555" i="10"/>
  <c r="T3555" i="10"/>
  <c r="P3554" i="10"/>
  <c r="Q3554" i="10"/>
  <c r="R3554" i="10"/>
  <c r="S3554" i="10"/>
  <c r="T3554" i="10"/>
  <c r="P3553" i="10"/>
  <c r="Q3553" i="10"/>
  <c r="R3553" i="10"/>
  <c r="S3553" i="10"/>
  <c r="T3553" i="10"/>
  <c r="P3552" i="10"/>
  <c r="Q3552" i="10"/>
  <c r="R3552" i="10"/>
  <c r="S3552" i="10"/>
  <c r="T3552" i="10"/>
  <c r="P3551" i="10"/>
  <c r="Q3551" i="10"/>
  <c r="R3551" i="10"/>
  <c r="S3551" i="10"/>
  <c r="T3551" i="10"/>
  <c r="P3550" i="10"/>
  <c r="Q3550" i="10"/>
  <c r="R3550" i="10"/>
  <c r="S3550" i="10"/>
  <c r="T3550" i="10"/>
  <c r="P3549" i="10"/>
  <c r="Q3549" i="10"/>
  <c r="R3549" i="10"/>
  <c r="S3549" i="10"/>
  <c r="T3549" i="10"/>
  <c r="P3548" i="10"/>
  <c r="Q3548" i="10"/>
  <c r="R3548" i="10"/>
  <c r="S3548" i="10"/>
  <c r="T3548" i="10"/>
  <c r="P3547" i="10"/>
  <c r="Q3547" i="10"/>
  <c r="R3547" i="10"/>
  <c r="S3547" i="10"/>
  <c r="T3547" i="10"/>
  <c r="P3546" i="10"/>
  <c r="Q3546" i="10"/>
  <c r="R3546" i="10"/>
  <c r="S3546" i="10"/>
  <c r="T3546" i="10"/>
  <c r="P3545" i="10"/>
  <c r="Q3545" i="10"/>
  <c r="R3545" i="10"/>
  <c r="S3545" i="10"/>
  <c r="T3545" i="10"/>
  <c r="P3544" i="10"/>
  <c r="Q3544" i="10"/>
  <c r="R3544" i="10"/>
  <c r="S3544" i="10"/>
  <c r="T3544" i="10"/>
  <c r="P3543" i="10"/>
  <c r="Q3543" i="10"/>
  <c r="R3543" i="10"/>
  <c r="S3543" i="10"/>
  <c r="T3543" i="10"/>
  <c r="P3542" i="10"/>
  <c r="Q3542" i="10"/>
  <c r="R3542" i="10"/>
  <c r="S3542" i="10"/>
  <c r="T3542" i="10"/>
  <c r="P3541" i="10"/>
  <c r="Q3541" i="10"/>
  <c r="R3541" i="10"/>
  <c r="S3541" i="10"/>
  <c r="T3541" i="10"/>
  <c r="P3539" i="10"/>
  <c r="Q3539" i="10"/>
  <c r="R3539" i="10"/>
  <c r="S3539" i="10"/>
  <c r="T3539" i="10"/>
  <c r="P3569" i="10"/>
  <c r="Q3569" i="10"/>
  <c r="R3569" i="10"/>
  <c r="S3569" i="10"/>
  <c r="T3569" i="10"/>
  <c r="P3566" i="10"/>
  <c r="Q3566" i="10"/>
  <c r="R3566" i="10"/>
  <c r="S3566" i="10"/>
  <c r="T3566" i="10"/>
  <c r="P5320" i="10"/>
  <c r="Q5320" i="10"/>
  <c r="R5320" i="10"/>
  <c r="S5320" i="10"/>
  <c r="T5320" i="10"/>
  <c r="P5321" i="10"/>
  <c r="Q5321" i="10"/>
  <c r="R5321" i="10"/>
  <c r="S5321" i="10"/>
  <c r="T5321" i="10"/>
  <c r="P5333" i="10"/>
  <c r="Q5333" i="10"/>
  <c r="R5333" i="10"/>
  <c r="S5333" i="10"/>
  <c r="T5333" i="10"/>
  <c r="P3578" i="10"/>
  <c r="Q3578" i="10"/>
  <c r="R3578" i="10"/>
  <c r="S3578" i="10"/>
  <c r="T3578" i="10"/>
  <c r="P3579" i="10"/>
  <c r="Q3579" i="10"/>
  <c r="R3579" i="10"/>
  <c r="S3579" i="10"/>
  <c r="T3579" i="10"/>
  <c r="P3580" i="10"/>
  <c r="Q3580" i="10"/>
  <c r="R3580" i="10"/>
  <c r="S3580" i="10"/>
  <c r="T3580" i="10"/>
  <c r="P3581" i="10"/>
  <c r="Q3581" i="10"/>
  <c r="R3581" i="10"/>
  <c r="S3581" i="10"/>
  <c r="T3581" i="10"/>
  <c r="P3582" i="10"/>
  <c r="Q3582" i="10"/>
  <c r="R3582" i="10"/>
  <c r="S3582" i="10"/>
  <c r="T3582" i="10"/>
  <c r="P3583" i="10"/>
  <c r="Q3583" i="10"/>
  <c r="R3583" i="10"/>
  <c r="S3583" i="10"/>
  <c r="T3583" i="10"/>
  <c r="P3584" i="10"/>
  <c r="Q3584" i="10"/>
  <c r="R3584" i="10"/>
  <c r="S3584" i="10"/>
  <c r="T3584" i="10"/>
  <c r="P3585" i="10"/>
  <c r="Q3585" i="10"/>
  <c r="R3585" i="10"/>
  <c r="S3585" i="10"/>
  <c r="T3585" i="10"/>
  <c r="P3597" i="10"/>
  <c r="Q3597" i="10"/>
  <c r="R3597" i="10"/>
  <c r="S3597" i="10"/>
  <c r="T3597" i="10"/>
  <c r="P3596" i="10"/>
  <c r="Q3596" i="10"/>
  <c r="R3596" i="10"/>
  <c r="S3596" i="10"/>
  <c r="T3596" i="10"/>
  <c r="P3595" i="10"/>
  <c r="Q3595" i="10"/>
  <c r="R3595" i="10"/>
  <c r="S3595" i="10"/>
  <c r="T3595" i="10"/>
  <c r="P3594" i="10"/>
  <c r="Q3594" i="10"/>
  <c r="R3594" i="10"/>
  <c r="S3594" i="10"/>
  <c r="T3594" i="10"/>
  <c r="P3593" i="10"/>
  <c r="Q3593" i="10"/>
  <c r="R3593" i="10"/>
  <c r="S3593" i="10"/>
  <c r="T3593" i="10"/>
  <c r="P3592" i="10"/>
  <c r="Q3592" i="10"/>
  <c r="R3592" i="10"/>
  <c r="S3592" i="10"/>
  <c r="T3592" i="10"/>
  <c r="P3591" i="10"/>
  <c r="Q3591" i="10"/>
  <c r="R3591" i="10"/>
  <c r="S3591" i="10"/>
  <c r="T3591" i="10"/>
  <c r="P3590" i="10"/>
  <c r="Q3590" i="10"/>
  <c r="R3590" i="10"/>
  <c r="S3590" i="10"/>
  <c r="T3590" i="10"/>
  <c r="P3589" i="10"/>
  <c r="Q3589" i="10"/>
  <c r="R3589" i="10"/>
  <c r="S3589" i="10"/>
  <c r="T3589" i="10"/>
  <c r="P3588" i="10"/>
  <c r="Q3588" i="10"/>
  <c r="R3588" i="10"/>
  <c r="S3588" i="10"/>
  <c r="T3588" i="10"/>
  <c r="P3587" i="10"/>
  <c r="Q3587" i="10"/>
  <c r="R3587" i="10"/>
  <c r="S3587" i="10"/>
  <c r="T3587" i="10"/>
  <c r="P3628" i="10"/>
  <c r="Q3628" i="10"/>
  <c r="R3628" i="10"/>
  <c r="S3628" i="10"/>
  <c r="T3628" i="10"/>
  <c r="P3627" i="10"/>
  <c r="Q3627" i="10"/>
  <c r="R3627" i="10"/>
  <c r="S3627" i="10"/>
  <c r="T3627" i="10"/>
  <c r="P3626" i="10"/>
  <c r="Q3626" i="10"/>
  <c r="R3626" i="10"/>
  <c r="S3626" i="10"/>
  <c r="T3626" i="10"/>
  <c r="P3625" i="10"/>
  <c r="Q3625" i="10"/>
  <c r="R3625" i="10"/>
  <c r="S3625" i="10"/>
  <c r="T3625" i="10"/>
  <c r="P3624" i="10"/>
  <c r="Q3624" i="10"/>
  <c r="R3624" i="10"/>
  <c r="S3624" i="10"/>
  <c r="T3624" i="10"/>
  <c r="P3623" i="10"/>
  <c r="Q3623" i="10"/>
  <c r="R3623" i="10"/>
  <c r="S3623" i="10"/>
  <c r="T3623" i="10"/>
  <c r="P3622" i="10"/>
  <c r="Q3622" i="10"/>
  <c r="R3622" i="10"/>
  <c r="S3622" i="10"/>
  <c r="T3622" i="10"/>
  <c r="P3621" i="10"/>
  <c r="Q3621" i="10"/>
  <c r="R3621" i="10"/>
  <c r="S3621" i="10"/>
  <c r="T3621" i="10"/>
  <c r="P3620" i="10"/>
  <c r="Q3620" i="10"/>
  <c r="R3620" i="10"/>
  <c r="S3620" i="10"/>
  <c r="T3620" i="10"/>
  <c r="P3619" i="10"/>
  <c r="Q3619" i="10"/>
  <c r="R3619" i="10"/>
  <c r="S3619" i="10"/>
  <c r="T3619" i="10"/>
  <c r="P3618" i="10"/>
  <c r="Q3618" i="10"/>
  <c r="R3618" i="10"/>
  <c r="S3618" i="10"/>
  <c r="T3618" i="10"/>
  <c r="P3617" i="10"/>
  <c r="Q3617" i="10"/>
  <c r="R3617" i="10"/>
  <c r="S3617" i="10"/>
  <c r="T3617" i="10"/>
  <c r="P3616" i="10"/>
  <c r="Q3616" i="10"/>
  <c r="R3616" i="10"/>
  <c r="S3616" i="10"/>
  <c r="T3616" i="10"/>
  <c r="P3615" i="10"/>
  <c r="Q3615" i="10"/>
  <c r="R3615" i="10"/>
  <c r="S3615" i="10"/>
  <c r="T3615" i="10"/>
  <c r="P3614" i="10"/>
  <c r="Q3614" i="10"/>
  <c r="R3614" i="10"/>
  <c r="S3614" i="10"/>
  <c r="T3614" i="10"/>
  <c r="P3613" i="10"/>
  <c r="Q3613" i="10"/>
  <c r="R3613" i="10"/>
  <c r="S3613" i="10"/>
  <c r="T3613" i="10"/>
  <c r="P3612" i="10"/>
  <c r="Q3612" i="10"/>
  <c r="R3612" i="10"/>
  <c r="S3612" i="10"/>
  <c r="T3612" i="10"/>
  <c r="P3611" i="10"/>
  <c r="Q3611" i="10"/>
  <c r="R3611" i="10"/>
  <c r="S3611" i="10"/>
  <c r="T3611" i="10"/>
  <c r="P3610" i="10"/>
  <c r="Q3610" i="10"/>
  <c r="R3610" i="10"/>
  <c r="S3610" i="10"/>
  <c r="T3610" i="10"/>
  <c r="P3609" i="10"/>
  <c r="Q3609" i="10"/>
  <c r="R3609" i="10"/>
  <c r="S3609" i="10"/>
  <c r="T3609" i="10"/>
  <c r="P3608" i="10"/>
  <c r="Q3608" i="10"/>
  <c r="R3608" i="10"/>
  <c r="S3608" i="10"/>
  <c r="T3608" i="10"/>
  <c r="P3607" i="10"/>
  <c r="Q3607" i="10"/>
  <c r="R3607" i="10"/>
  <c r="S3607" i="10"/>
  <c r="T3607" i="10"/>
  <c r="P3606" i="10"/>
  <c r="Q3606" i="10"/>
  <c r="R3606" i="10"/>
  <c r="S3606" i="10"/>
  <c r="T3606" i="10"/>
  <c r="P3604" i="10"/>
  <c r="Q3604" i="10"/>
  <c r="R3604" i="10"/>
  <c r="S3604" i="10"/>
  <c r="T3604" i="10"/>
  <c r="P3630" i="10"/>
  <c r="Q3630" i="10"/>
  <c r="R3630" i="10"/>
  <c r="S3630" i="10"/>
  <c r="T3630" i="10"/>
  <c r="P3605" i="10"/>
  <c r="Q3605" i="10"/>
  <c r="R3605" i="10"/>
  <c r="S3605" i="10"/>
  <c r="T3605" i="10"/>
  <c r="P3653" i="10"/>
  <c r="Q3653" i="10"/>
  <c r="R3653" i="10"/>
  <c r="S3653" i="10"/>
  <c r="T3653" i="10"/>
  <c r="P3652" i="10"/>
  <c r="Q3652" i="10"/>
  <c r="R3652" i="10"/>
  <c r="S3652" i="10"/>
  <c r="T3652" i="10"/>
  <c r="P3651" i="10"/>
  <c r="Q3651" i="10"/>
  <c r="R3651" i="10"/>
  <c r="S3651" i="10"/>
  <c r="T3651" i="10"/>
  <c r="P3650" i="10"/>
  <c r="Q3650" i="10"/>
  <c r="R3650" i="10"/>
  <c r="S3650" i="10"/>
  <c r="T3650" i="10"/>
  <c r="P3649" i="10"/>
  <c r="Q3649" i="10"/>
  <c r="R3649" i="10"/>
  <c r="S3649" i="10"/>
  <c r="T3649" i="10"/>
  <c r="P3648" i="10"/>
  <c r="Q3648" i="10"/>
  <c r="R3648" i="10"/>
  <c r="S3648" i="10"/>
  <c r="T3648" i="10"/>
  <c r="P3647" i="10"/>
  <c r="Q3647" i="10"/>
  <c r="R3647" i="10"/>
  <c r="S3647" i="10"/>
  <c r="T3647" i="10"/>
  <c r="P3646" i="10"/>
  <c r="Q3646" i="10"/>
  <c r="R3646" i="10"/>
  <c r="S3646" i="10"/>
  <c r="T3646" i="10"/>
  <c r="P3645" i="10"/>
  <c r="Q3645" i="10"/>
  <c r="R3645" i="10"/>
  <c r="S3645" i="10"/>
  <c r="T3645" i="10"/>
  <c r="P3644" i="10"/>
  <c r="Q3644" i="10"/>
  <c r="R3644" i="10"/>
  <c r="S3644" i="10"/>
  <c r="T3644" i="10"/>
  <c r="P3643" i="10"/>
  <c r="Q3643" i="10"/>
  <c r="R3643" i="10"/>
  <c r="S3643" i="10"/>
  <c r="T3643" i="10"/>
  <c r="P3642" i="10"/>
  <c r="Q3642" i="10"/>
  <c r="R3642" i="10"/>
  <c r="S3642" i="10"/>
  <c r="T3642" i="10"/>
  <c r="P3641" i="10"/>
  <c r="Q3641" i="10"/>
  <c r="R3641" i="10"/>
  <c r="S3641" i="10"/>
  <c r="T3641" i="10"/>
  <c r="P3640" i="10"/>
  <c r="Q3640" i="10"/>
  <c r="R3640" i="10"/>
  <c r="S3640" i="10"/>
  <c r="T3640" i="10"/>
  <c r="P3639" i="10"/>
  <c r="Q3639" i="10"/>
  <c r="R3639" i="10"/>
  <c r="S3639" i="10"/>
  <c r="T3639" i="10"/>
  <c r="P3638" i="10"/>
  <c r="Q3638" i="10"/>
  <c r="R3638" i="10"/>
  <c r="S3638" i="10"/>
  <c r="T3638" i="10"/>
  <c r="P3637" i="10"/>
  <c r="Q3637" i="10"/>
  <c r="R3637" i="10"/>
  <c r="S3637" i="10"/>
  <c r="T3637" i="10"/>
  <c r="P3636" i="10"/>
  <c r="Q3636" i="10"/>
  <c r="R3636" i="10"/>
  <c r="S3636" i="10"/>
  <c r="T3636" i="10"/>
  <c r="P3635" i="10"/>
  <c r="Q3635" i="10"/>
  <c r="R3635" i="10"/>
  <c r="S3635" i="10"/>
  <c r="T3635" i="10"/>
  <c r="P3634" i="10"/>
  <c r="Q3634" i="10"/>
  <c r="R3634" i="10"/>
  <c r="S3634" i="10"/>
  <c r="T3634" i="10"/>
  <c r="P3633" i="10"/>
  <c r="Q3633" i="10"/>
  <c r="R3633" i="10"/>
  <c r="S3633" i="10"/>
  <c r="T3633" i="10"/>
  <c r="P3632" i="10"/>
  <c r="Q3632" i="10"/>
  <c r="R3632" i="10"/>
  <c r="S3632" i="10"/>
  <c r="T3632" i="10"/>
  <c r="P3654" i="10"/>
  <c r="Q3654" i="10"/>
  <c r="R3654" i="10"/>
  <c r="S3654" i="10"/>
  <c r="T3654" i="10"/>
  <c r="P3669" i="10"/>
  <c r="Q3669" i="10"/>
  <c r="R3669" i="10"/>
  <c r="S3669" i="10"/>
  <c r="T3669" i="10"/>
  <c r="P3670" i="10"/>
  <c r="Q3670" i="10"/>
  <c r="R3670" i="10"/>
  <c r="S3670" i="10"/>
  <c r="T3670" i="10"/>
  <c r="P3671" i="10"/>
  <c r="Q3671" i="10"/>
  <c r="R3671" i="10"/>
  <c r="S3671" i="10"/>
  <c r="T3671" i="10"/>
  <c r="P3672" i="10"/>
  <c r="Q3672" i="10"/>
  <c r="R3672" i="10"/>
  <c r="S3672" i="10"/>
  <c r="T3672" i="10"/>
  <c r="P3673" i="10"/>
  <c r="Q3673" i="10"/>
  <c r="R3673" i="10"/>
  <c r="S3673" i="10"/>
  <c r="T3673" i="10"/>
  <c r="P3674" i="10"/>
  <c r="Q3674" i="10"/>
  <c r="R3674" i="10"/>
  <c r="S3674" i="10"/>
  <c r="T3674" i="10"/>
  <c r="P3675" i="10"/>
  <c r="Q3675" i="10"/>
  <c r="R3675" i="10"/>
  <c r="S3675" i="10"/>
  <c r="T3675" i="10"/>
  <c r="P3676" i="10"/>
  <c r="Q3676" i="10"/>
  <c r="R3676" i="10"/>
  <c r="S3676" i="10"/>
  <c r="T3676" i="10"/>
  <c r="P3677" i="10"/>
  <c r="Q3677" i="10"/>
  <c r="R3677" i="10"/>
  <c r="S3677" i="10"/>
  <c r="T3677" i="10"/>
  <c r="P3678" i="10"/>
  <c r="Q3678" i="10"/>
  <c r="R3678" i="10"/>
  <c r="S3678" i="10"/>
  <c r="T3678" i="10"/>
  <c r="P3679" i="10"/>
  <c r="Q3679" i="10"/>
  <c r="R3679" i="10"/>
  <c r="S3679" i="10"/>
  <c r="T3679" i="10"/>
  <c r="P3680" i="10"/>
  <c r="Q3680" i="10"/>
  <c r="R3680" i="10"/>
  <c r="S3680" i="10"/>
  <c r="T3680" i="10"/>
  <c r="P3681" i="10"/>
  <c r="Q3681" i="10"/>
  <c r="R3681" i="10"/>
  <c r="S3681" i="10"/>
  <c r="T3681" i="10"/>
  <c r="P3682" i="10"/>
  <c r="Q3682" i="10"/>
  <c r="R3682" i="10"/>
  <c r="S3682" i="10"/>
  <c r="T3682" i="10"/>
  <c r="P3683" i="10"/>
  <c r="Q3683" i="10"/>
  <c r="R3683" i="10"/>
  <c r="S3683" i="10"/>
  <c r="T3683" i="10"/>
  <c r="P3684" i="10"/>
  <c r="Q3684" i="10"/>
  <c r="R3684" i="10"/>
  <c r="S3684" i="10"/>
  <c r="T3684" i="10"/>
  <c r="P3685" i="10"/>
  <c r="Q3685" i="10"/>
  <c r="R3685" i="10"/>
  <c r="S3685" i="10"/>
  <c r="T3685" i="10"/>
  <c r="P3686" i="10"/>
  <c r="Q3686" i="10"/>
  <c r="R3686" i="10"/>
  <c r="S3686" i="10"/>
  <c r="T3686" i="10"/>
  <c r="P3687" i="10"/>
  <c r="Q3687" i="10"/>
  <c r="R3687" i="10"/>
  <c r="S3687" i="10"/>
  <c r="T3687" i="10"/>
  <c r="P3688" i="10"/>
  <c r="Q3688" i="10"/>
  <c r="R3688" i="10"/>
  <c r="S3688" i="10"/>
  <c r="T3688" i="10"/>
  <c r="P3689" i="10"/>
  <c r="Q3689" i="10"/>
  <c r="R3689" i="10"/>
  <c r="S3689" i="10"/>
  <c r="T3689" i="10"/>
  <c r="P3690" i="10"/>
  <c r="Q3690" i="10"/>
  <c r="R3690" i="10"/>
  <c r="S3690" i="10"/>
  <c r="T3690" i="10"/>
  <c r="P3691" i="10"/>
  <c r="Q3691" i="10"/>
  <c r="R3691" i="10"/>
  <c r="S3691" i="10"/>
  <c r="T3691" i="10"/>
  <c r="P3692" i="10"/>
  <c r="Q3692" i="10"/>
  <c r="R3692" i="10"/>
  <c r="S3692" i="10"/>
  <c r="T3692" i="10"/>
  <c r="P3693" i="10"/>
  <c r="Q3693" i="10"/>
  <c r="R3693" i="10"/>
  <c r="S3693" i="10"/>
  <c r="T3693" i="10"/>
  <c r="P3694" i="10"/>
  <c r="Q3694" i="10"/>
  <c r="R3694" i="10"/>
  <c r="S3694" i="10"/>
  <c r="T3694" i="10"/>
  <c r="P3695" i="10"/>
  <c r="Q3695" i="10"/>
  <c r="R3695" i="10"/>
  <c r="S3695" i="10"/>
  <c r="T3695" i="10"/>
  <c r="P3696" i="10"/>
  <c r="Q3696" i="10"/>
  <c r="R3696" i="10"/>
  <c r="S3696" i="10"/>
  <c r="T3696" i="10"/>
  <c r="P3716" i="10"/>
  <c r="Q3716" i="10"/>
  <c r="R3716" i="10"/>
  <c r="S3716" i="10"/>
  <c r="T3716" i="10"/>
  <c r="P3715" i="10"/>
  <c r="Q3715" i="10"/>
  <c r="R3715" i="10"/>
  <c r="S3715" i="10"/>
  <c r="T3715" i="10"/>
  <c r="P3714" i="10"/>
  <c r="Q3714" i="10"/>
  <c r="R3714" i="10"/>
  <c r="S3714" i="10"/>
  <c r="T3714" i="10"/>
  <c r="P3713" i="10"/>
  <c r="Q3713" i="10"/>
  <c r="R3713" i="10"/>
  <c r="S3713" i="10"/>
  <c r="T3713" i="10"/>
  <c r="P3711" i="10"/>
  <c r="Q3711" i="10"/>
  <c r="R3711" i="10"/>
  <c r="S3711" i="10"/>
  <c r="T3711" i="10"/>
  <c r="P3710" i="10"/>
  <c r="Q3710" i="10"/>
  <c r="R3710" i="10"/>
  <c r="S3710" i="10"/>
  <c r="T3710" i="10"/>
  <c r="P3709" i="10"/>
  <c r="Q3709" i="10"/>
  <c r="R3709" i="10"/>
  <c r="S3709" i="10"/>
  <c r="T3709" i="10"/>
  <c r="P3708" i="10"/>
  <c r="Q3708" i="10"/>
  <c r="R3708" i="10"/>
  <c r="S3708" i="10"/>
  <c r="T3708" i="10"/>
  <c r="P3707" i="10"/>
  <c r="Q3707" i="10"/>
  <c r="R3707" i="10"/>
  <c r="S3707" i="10"/>
  <c r="T3707" i="10"/>
  <c r="P3706" i="10"/>
  <c r="Q3706" i="10"/>
  <c r="R3706" i="10"/>
  <c r="S3706" i="10"/>
  <c r="T3706" i="10"/>
  <c r="P3705" i="10"/>
  <c r="Q3705" i="10"/>
  <c r="R3705" i="10"/>
  <c r="S3705" i="10"/>
  <c r="T3705" i="10"/>
  <c r="P3704" i="10"/>
  <c r="Q3704" i="10"/>
  <c r="R3704" i="10"/>
  <c r="S3704" i="10"/>
  <c r="T3704" i="10"/>
  <c r="P3703" i="10"/>
  <c r="Q3703" i="10"/>
  <c r="R3703" i="10"/>
  <c r="S3703" i="10"/>
  <c r="T3703" i="10"/>
  <c r="P3702" i="10"/>
  <c r="Q3702" i="10"/>
  <c r="R3702" i="10"/>
  <c r="S3702" i="10"/>
  <c r="T3702" i="10"/>
  <c r="P3701" i="10"/>
  <c r="Q3701" i="10"/>
  <c r="R3701" i="10"/>
  <c r="S3701" i="10"/>
  <c r="T3701" i="10"/>
  <c r="P3700" i="10"/>
  <c r="Q3700" i="10"/>
  <c r="R3700" i="10"/>
  <c r="S3700" i="10"/>
  <c r="T3700" i="10"/>
  <c r="P3699" i="10"/>
  <c r="Q3699" i="10"/>
  <c r="R3699" i="10"/>
  <c r="S3699" i="10"/>
  <c r="T3699" i="10"/>
  <c r="P3698" i="10"/>
  <c r="Q3698" i="10"/>
  <c r="R3698" i="10"/>
  <c r="S3698" i="10"/>
  <c r="T3698" i="10"/>
  <c r="P3697" i="10"/>
  <c r="Q3697" i="10"/>
  <c r="R3697" i="10"/>
  <c r="S3697" i="10"/>
  <c r="T3697" i="10"/>
  <c r="P3712" i="10"/>
  <c r="Q3712" i="10"/>
  <c r="R3712" i="10"/>
  <c r="S3712" i="10"/>
  <c r="T3712" i="10"/>
  <c r="P3719" i="10"/>
  <c r="Q3719" i="10"/>
  <c r="R3719" i="10"/>
  <c r="S3719" i="10"/>
  <c r="T3719" i="10"/>
  <c r="P3750" i="10"/>
  <c r="Q3750" i="10"/>
  <c r="R3750" i="10"/>
  <c r="S3750" i="10"/>
  <c r="T3750" i="10"/>
  <c r="P3749" i="10"/>
  <c r="Q3749" i="10"/>
  <c r="R3749" i="10"/>
  <c r="S3749" i="10"/>
  <c r="T3749" i="10"/>
  <c r="P3748" i="10"/>
  <c r="Q3748" i="10"/>
  <c r="R3748" i="10"/>
  <c r="S3748" i="10"/>
  <c r="T3748" i="10"/>
  <c r="P3747" i="10"/>
  <c r="Q3747" i="10"/>
  <c r="R3747" i="10"/>
  <c r="S3747" i="10"/>
  <c r="T3747" i="10"/>
  <c r="P3746" i="10"/>
  <c r="Q3746" i="10"/>
  <c r="R3746" i="10"/>
  <c r="S3746" i="10"/>
  <c r="T3746" i="10"/>
  <c r="P3745" i="10"/>
  <c r="Q3745" i="10"/>
  <c r="R3745" i="10"/>
  <c r="S3745" i="10"/>
  <c r="T3745" i="10"/>
  <c r="P3744" i="10"/>
  <c r="Q3744" i="10"/>
  <c r="R3744" i="10"/>
  <c r="S3744" i="10"/>
  <c r="T3744" i="10"/>
  <c r="P3743" i="10"/>
  <c r="Q3743" i="10"/>
  <c r="R3743" i="10"/>
  <c r="S3743" i="10"/>
  <c r="T3743" i="10"/>
  <c r="P3742" i="10"/>
  <c r="Q3742" i="10"/>
  <c r="R3742" i="10"/>
  <c r="S3742" i="10"/>
  <c r="T3742" i="10"/>
  <c r="P3741" i="10"/>
  <c r="Q3741" i="10"/>
  <c r="R3741" i="10"/>
  <c r="S3741" i="10"/>
  <c r="T3741" i="10"/>
  <c r="P3740" i="10"/>
  <c r="Q3740" i="10"/>
  <c r="R3740" i="10"/>
  <c r="S3740" i="10"/>
  <c r="T3740" i="10"/>
  <c r="P3739" i="10"/>
  <c r="Q3739" i="10"/>
  <c r="R3739" i="10"/>
  <c r="S3739" i="10"/>
  <c r="T3739" i="10"/>
  <c r="P3738" i="10"/>
  <c r="Q3738" i="10"/>
  <c r="R3738" i="10"/>
  <c r="S3738" i="10"/>
  <c r="T3738" i="10"/>
  <c r="P3737" i="10"/>
  <c r="Q3737" i="10"/>
  <c r="R3737" i="10"/>
  <c r="S3737" i="10"/>
  <c r="T3737" i="10"/>
  <c r="P3736" i="10"/>
  <c r="Q3736" i="10"/>
  <c r="R3736" i="10"/>
  <c r="S3736" i="10"/>
  <c r="T3736" i="10"/>
  <c r="P3735" i="10"/>
  <c r="Q3735" i="10"/>
  <c r="R3735" i="10"/>
  <c r="S3735" i="10"/>
  <c r="T3735" i="10"/>
  <c r="P3734" i="10"/>
  <c r="Q3734" i="10"/>
  <c r="R3734" i="10"/>
  <c r="S3734" i="10"/>
  <c r="T3734" i="10"/>
  <c r="P3733" i="10"/>
  <c r="Q3733" i="10"/>
  <c r="R3733" i="10"/>
  <c r="S3733" i="10"/>
  <c r="T3733" i="10"/>
  <c r="P3732" i="10"/>
  <c r="Q3732" i="10"/>
  <c r="R3732" i="10"/>
  <c r="S3732" i="10"/>
  <c r="T3732" i="10"/>
  <c r="P3731" i="10"/>
  <c r="Q3731" i="10"/>
  <c r="R3731" i="10"/>
  <c r="S3731" i="10"/>
  <c r="T3731" i="10"/>
  <c r="P3730" i="10"/>
  <c r="Q3730" i="10"/>
  <c r="R3730" i="10"/>
  <c r="S3730" i="10"/>
  <c r="T3730" i="10"/>
  <c r="P3729" i="10"/>
  <c r="Q3729" i="10"/>
  <c r="R3729" i="10"/>
  <c r="S3729" i="10"/>
  <c r="T3729" i="10"/>
  <c r="P3728" i="10"/>
  <c r="Q3728" i="10"/>
  <c r="R3728" i="10"/>
  <c r="S3728" i="10"/>
  <c r="T3728" i="10"/>
  <c r="P3727" i="10"/>
  <c r="Q3727" i="10"/>
  <c r="R3727" i="10"/>
  <c r="S3727" i="10"/>
  <c r="T3727" i="10"/>
  <c r="P3726" i="10"/>
  <c r="Q3726" i="10"/>
  <c r="R3726" i="10"/>
  <c r="S3726" i="10"/>
  <c r="T3726" i="10"/>
  <c r="P3725" i="10"/>
  <c r="Q3725" i="10"/>
  <c r="R3725" i="10"/>
  <c r="S3725" i="10"/>
  <c r="T3725" i="10"/>
  <c r="P3724" i="10"/>
  <c r="Q3724" i="10"/>
  <c r="R3724" i="10"/>
  <c r="S3724" i="10"/>
  <c r="T3724" i="10"/>
  <c r="P3723" i="10"/>
  <c r="Q3723" i="10"/>
  <c r="R3723" i="10"/>
  <c r="S3723" i="10"/>
  <c r="T3723" i="10"/>
  <c r="P3722" i="10"/>
  <c r="Q3722" i="10"/>
  <c r="R3722" i="10"/>
  <c r="S3722" i="10"/>
  <c r="T3722" i="10"/>
  <c r="P3721" i="10"/>
  <c r="Q3721" i="10"/>
  <c r="R3721" i="10"/>
  <c r="S3721" i="10"/>
  <c r="T3721" i="10"/>
  <c r="P3720" i="10"/>
  <c r="Q3720" i="10"/>
  <c r="R3720" i="10"/>
  <c r="S3720" i="10"/>
  <c r="T3720" i="10"/>
  <c r="P3751" i="10"/>
  <c r="Q3751" i="10"/>
  <c r="R3751" i="10"/>
  <c r="S3751" i="10"/>
  <c r="T3751" i="10"/>
  <c r="P3761" i="10"/>
  <c r="Q3761" i="10"/>
  <c r="R3761" i="10"/>
  <c r="S3761" i="10"/>
  <c r="T3761" i="10"/>
  <c r="P3760" i="10"/>
  <c r="Q3760" i="10"/>
  <c r="R3760" i="10"/>
  <c r="S3760" i="10"/>
  <c r="T3760" i="10"/>
  <c r="P3759" i="10"/>
  <c r="Q3759" i="10"/>
  <c r="R3759" i="10"/>
  <c r="S3759" i="10"/>
  <c r="T3759" i="10"/>
  <c r="P3758" i="10"/>
  <c r="Q3758" i="10"/>
  <c r="R3758" i="10"/>
  <c r="S3758" i="10"/>
  <c r="T3758" i="10"/>
  <c r="P3756" i="10"/>
  <c r="Q3756" i="10"/>
  <c r="R3756" i="10"/>
  <c r="S3756" i="10"/>
  <c r="T3756" i="10"/>
  <c r="P3754" i="10"/>
  <c r="Q3754" i="10"/>
  <c r="R3754" i="10"/>
  <c r="S3754" i="10"/>
  <c r="T3754" i="10"/>
  <c r="P3757" i="10"/>
  <c r="Q3757" i="10"/>
  <c r="R3757" i="10"/>
  <c r="S3757" i="10"/>
  <c r="T3757" i="10"/>
  <c r="P3755" i="10"/>
  <c r="Q3755" i="10"/>
  <c r="R3755" i="10"/>
  <c r="S3755" i="10"/>
  <c r="T3755" i="10"/>
  <c r="P3779" i="10"/>
  <c r="Q3779" i="10"/>
  <c r="R3779" i="10"/>
  <c r="S3779" i="10"/>
  <c r="T3779" i="10"/>
  <c r="P3778" i="10"/>
  <c r="Q3778" i="10"/>
  <c r="R3778" i="10"/>
  <c r="S3778" i="10"/>
  <c r="T3778" i="10"/>
  <c r="P3777" i="10"/>
  <c r="Q3777" i="10"/>
  <c r="R3777" i="10"/>
  <c r="S3777" i="10"/>
  <c r="T3777" i="10"/>
  <c r="P3776" i="10"/>
  <c r="Q3776" i="10"/>
  <c r="R3776" i="10"/>
  <c r="S3776" i="10"/>
  <c r="T3776" i="10"/>
  <c r="P3775" i="10"/>
  <c r="Q3775" i="10"/>
  <c r="R3775" i="10"/>
  <c r="S3775" i="10"/>
  <c r="T3775" i="10"/>
  <c r="P3774" i="10"/>
  <c r="Q3774" i="10"/>
  <c r="R3774" i="10"/>
  <c r="S3774" i="10"/>
  <c r="T3774" i="10"/>
  <c r="P3773" i="10"/>
  <c r="Q3773" i="10"/>
  <c r="R3773" i="10"/>
  <c r="S3773" i="10"/>
  <c r="T3773" i="10"/>
  <c r="P3772" i="10"/>
  <c r="Q3772" i="10"/>
  <c r="R3772" i="10"/>
  <c r="S3772" i="10"/>
  <c r="T3772" i="10"/>
  <c r="P3771" i="10"/>
  <c r="Q3771" i="10"/>
  <c r="R3771" i="10"/>
  <c r="S3771" i="10"/>
  <c r="T3771" i="10"/>
  <c r="P3770" i="10"/>
  <c r="Q3770" i="10"/>
  <c r="R3770" i="10"/>
  <c r="S3770" i="10"/>
  <c r="T3770" i="10"/>
  <c r="P3769" i="10"/>
  <c r="Q3769" i="10"/>
  <c r="R3769" i="10"/>
  <c r="S3769" i="10"/>
  <c r="T3769" i="10"/>
  <c r="P3768" i="10"/>
  <c r="Q3768" i="10"/>
  <c r="R3768" i="10"/>
  <c r="S3768" i="10"/>
  <c r="T3768" i="10"/>
  <c r="P3767" i="10"/>
  <c r="Q3767" i="10"/>
  <c r="R3767" i="10"/>
  <c r="S3767" i="10"/>
  <c r="T3767" i="10"/>
  <c r="P3766" i="10"/>
  <c r="Q3766" i="10"/>
  <c r="R3766" i="10"/>
  <c r="S3766" i="10"/>
  <c r="T3766" i="10"/>
  <c r="P3765" i="10"/>
  <c r="Q3765" i="10"/>
  <c r="R3765" i="10"/>
  <c r="S3765" i="10"/>
  <c r="T3765" i="10"/>
  <c r="P3801" i="10"/>
  <c r="Q3801" i="10"/>
  <c r="R3801" i="10"/>
  <c r="S3801" i="10"/>
  <c r="T3801" i="10"/>
  <c r="P3800" i="10"/>
  <c r="Q3800" i="10"/>
  <c r="R3800" i="10"/>
  <c r="S3800" i="10"/>
  <c r="T3800" i="10"/>
  <c r="P3799" i="10"/>
  <c r="Q3799" i="10"/>
  <c r="R3799" i="10"/>
  <c r="S3799" i="10"/>
  <c r="T3799" i="10"/>
  <c r="P3798" i="10"/>
  <c r="Q3798" i="10"/>
  <c r="R3798" i="10"/>
  <c r="S3798" i="10"/>
  <c r="T3798" i="10"/>
  <c r="P3797" i="10"/>
  <c r="Q3797" i="10"/>
  <c r="R3797" i="10"/>
  <c r="S3797" i="10"/>
  <c r="T3797" i="10"/>
  <c r="P3796" i="10"/>
  <c r="Q3796" i="10"/>
  <c r="R3796" i="10"/>
  <c r="S3796" i="10"/>
  <c r="T3796" i="10"/>
  <c r="P3795" i="10"/>
  <c r="Q3795" i="10"/>
  <c r="R3795" i="10"/>
  <c r="S3795" i="10"/>
  <c r="T3795" i="10"/>
  <c r="P3794" i="10"/>
  <c r="Q3794" i="10"/>
  <c r="R3794" i="10"/>
  <c r="S3794" i="10"/>
  <c r="T3794" i="10"/>
  <c r="P3793" i="10"/>
  <c r="Q3793" i="10"/>
  <c r="R3793" i="10"/>
  <c r="S3793" i="10"/>
  <c r="T3793" i="10"/>
  <c r="P3792" i="10"/>
  <c r="Q3792" i="10"/>
  <c r="R3792" i="10"/>
  <c r="S3792" i="10"/>
  <c r="T3792" i="10"/>
  <c r="P3791" i="10"/>
  <c r="Q3791" i="10"/>
  <c r="R3791" i="10"/>
  <c r="S3791" i="10"/>
  <c r="T3791" i="10"/>
  <c r="P3790" i="10"/>
  <c r="Q3790" i="10"/>
  <c r="R3790" i="10"/>
  <c r="S3790" i="10"/>
  <c r="T3790" i="10"/>
  <c r="P3789" i="10"/>
  <c r="Q3789" i="10"/>
  <c r="R3789" i="10"/>
  <c r="S3789" i="10"/>
  <c r="T3789" i="10"/>
  <c r="P3788" i="10"/>
  <c r="Q3788" i="10"/>
  <c r="R3788" i="10"/>
  <c r="S3788" i="10"/>
  <c r="T3788" i="10"/>
  <c r="P3787" i="10"/>
  <c r="Q3787" i="10"/>
  <c r="R3787" i="10"/>
  <c r="S3787" i="10"/>
  <c r="T3787" i="10"/>
  <c r="P3786" i="10"/>
  <c r="Q3786" i="10"/>
  <c r="R3786" i="10"/>
  <c r="S3786" i="10"/>
  <c r="T3786" i="10"/>
  <c r="P3785" i="10"/>
  <c r="Q3785" i="10"/>
  <c r="R3785" i="10"/>
  <c r="S3785" i="10"/>
  <c r="T3785" i="10"/>
  <c r="P3807" i="10"/>
  <c r="Q3807" i="10"/>
  <c r="R3807" i="10"/>
  <c r="S3807" i="10"/>
  <c r="T3807" i="10"/>
  <c r="P3809" i="10"/>
  <c r="Q3809" i="10"/>
  <c r="R3809" i="10"/>
  <c r="S3809" i="10"/>
  <c r="T3809" i="10"/>
  <c r="P3829" i="10"/>
  <c r="Q3829" i="10"/>
  <c r="R3829" i="10"/>
  <c r="S3829" i="10"/>
  <c r="T3829" i="10"/>
  <c r="P3828" i="10"/>
  <c r="Q3828" i="10"/>
  <c r="R3828" i="10"/>
  <c r="S3828" i="10"/>
  <c r="T3828" i="10"/>
  <c r="P3827" i="10"/>
  <c r="Q3827" i="10"/>
  <c r="R3827" i="10"/>
  <c r="S3827" i="10"/>
  <c r="T3827" i="10"/>
  <c r="P3826" i="10"/>
  <c r="Q3826" i="10"/>
  <c r="R3826" i="10"/>
  <c r="S3826" i="10"/>
  <c r="T3826" i="10"/>
  <c r="P3825" i="10"/>
  <c r="Q3825" i="10"/>
  <c r="R3825" i="10"/>
  <c r="S3825" i="10"/>
  <c r="T3825" i="10"/>
  <c r="P3824" i="10"/>
  <c r="Q3824" i="10"/>
  <c r="R3824" i="10"/>
  <c r="S3824" i="10"/>
  <c r="T3824" i="10"/>
  <c r="P3823" i="10"/>
  <c r="Q3823" i="10"/>
  <c r="R3823" i="10"/>
  <c r="S3823" i="10"/>
  <c r="T3823" i="10"/>
  <c r="P3822" i="10"/>
  <c r="Q3822" i="10"/>
  <c r="R3822" i="10"/>
  <c r="S3822" i="10"/>
  <c r="T3822" i="10"/>
  <c r="P3821" i="10"/>
  <c r="Q3821" i="10"/>
  <c r="R3821" i="10"/>
  <c r="S3821" i="10"/>
  <c r="T3821" i="10"/>
  <c r="P3820" i="10"/>
  <c r="Q3820" i="10"/>
  <c r="R3820" i="10"/>
  <c r="S3820" i="10"/>
  <c r="T3820" i="10"/>
  <c r="P3819" i="10"/>
  <c r="Q3819" i="10"/>
  <c r="R3819" i="10"/>
  <c r="S3819" i="10"/>
  <c r="T3819" i="10"/>
  <c r="P3818" i="10"/>
  <c r="Q3818" i="10"/>
  <c r="R3818" i="10"/>
  <c r="S3818" i="10"/>
  <c r="T3818" i="10"/>
  <c r="P3817" i="10"/>
  <c r="Q3817" i="10"/>
  <c r="R3817" i="10"/>
  <c r="S3817" i="10"/>
  <c r="T3817" i="10"/>
  <c r="P3816" i="10"/>
  <c r="Q3816" i="10"/>
  <c r="R3816" i="10"/>
  <c r="S3816" i="10"/>
  <c r="T3816" i="10"/>
  <c r="P3815" i="10"/>
  <c r="Q3815" i="10"/>
  <c r="R3815" i="10"/>
  <c r="S3815" i="10"/>
  <c r="T3815" i="10"/>
  <c r="P3814" i="10"/>
  <c r="Q3814" i="10"/>
  <c r="R3814" i="10"/>
  <c r="S3814" i="10"/>
  <c r="T3814" i="10"/>
  <c r="P3813" i="10"/>
  <c r="Q3813" i="10"/>
  <c r="R3813" i="10"/>
  <c r="S3813" i="10"/>
  <c r="T3813" i="10"/>
  <c r="P3812" i="10"/>
  <c r="Q3812" i="10"/>
  <c r="R3812" i="10"/>
  <c r="S3812" i="10"/>
  <c r="T3812" i="10"/>
  <c r="P3811" i="10"/>
  <c r="Q3811" i="10"/>
  <c r="R3811" i="10"/>
  <c r="S3811" i="10"/>
  <c r="T3811" i="10"/>
  <c r="P3810" i="10"/>
  <c r="Q3810" i="10"/>
  <c r="R3810" i="10"/>
  <c r="S3810" i="10"/>
  <c r="T3810" i="10"/>
  <c r="P3831" i="10"/>
  <c r="Q3831" i="10"/>
  <c r="R3831" i="10"/>
  <c r="S3831" i="10"/>
  <c r="T3831" i="10"/>
  <c r="P3832" i="10"/>
  <c r="Q3832" i="10"/>
  <c r="R3832" i="10"/>
  <c r="S3832" i="10"/>
  <c r="T3832" i="10"/>
  <c r="P3833" i="10"/>
  <c r="Q3833" i="10"/>
  <c r="R3833" i="10"/>
  <c r="S3833" i="10"/>
  <c r="T3833" i="10"/>
  <c r="P3834" i="10"/>
  <c r="Q3834" i="10"/>
  <c r="R3834" i="10"/>
  <c r="S3834" i="10"/>
  <c r="T3834" i="10"/>
  <c r="P3835" i="10"/>
  <c r="Q3835" i="10"/>
  <c r="R3835" i="10"/>
  <c r="S3835" i="10"/>
  <c r="T3835" i="10"/>
  <c r="P3836" i="10"/>
  <c r="Q3836" i="10"/>
  <c r="R3836" i="10"/>
  <c r="S3836" i="10"/>
  <c r="T3836" i="10"/>
  <c r="P3837" i="10"/>
  <c r="Q3837" i="10"/>
  <c r="R3837" i="10"/>
  <c r="S3837" i="10"/>
  <c r="T3837" i="10"/>
  <c r="P3838" i="10"/>
  <c r="Q3838" i="10"/>
  <c r="R3838" i="10"/>
  <c r="S3838" i="10"/>
  <c r="T3838" i="10"/>
  <c r="P3839" i="10"/>
  <c r="Q3839" i="10"/>
  <c r="R3839" i="10"/>
  <c r="S3839" i="10"/>
  <c r="T3839" i="10"/>
  <c r="P3840" i="10"/>
  <c r="Q3840" i="10"/>
  <c r="R3840" i="10"/>
  <c r="S3840" i="10"/>
  <c r="T3840" i="10"/>
  <c r="P3841" i="10"/>
  <c r="Q3841" i="10"/>
  <c r="R3841" i="10"/>
  <c r="S3841" i="10"/>
  <c r="T3841" i="10"/>
  <c r="P3842" i="10"/>
  <c r="Q3842" i="10"/>
  <c r="R3842" i="10"/>
  <c r="S3842" i="10"/>
  <c r="T3842" i="10"/>
  <c r="P3843" i="10"/>
  <c r="Q3843" i="10"/>
  <c r="R3843" i="10"/>
  <c r="S3843" i="10"/>
  <c r="T3843" i="10"/>
  <c r="P3844" i="10"/>
  <c r="Q3844" i="10"/>
  <c r="R3844" i="10"/>
  <c r="S3844" i="10"/>
  <c r="T3844" i="10"/>
  <c r="P3845" i="10"/>
  <c r="Q3845" i="10"/>
  <c r="R3845" i="10"/>
  <c r="S3845" i="10"/>
  <c r="T3845" i="10"/>
  <c r="P3846" i="10"/>
  <c r="Q3846" i="10"/>
  <c r="R3846" i="10"/>
  <c r="S3846" i="10"/>
  <c r="T3846" i="10"/>
  <c r="P3847" i="10"/>
  <c r="Q3847" i="10"/>
  <c r="R3847" i="10"/>
  <c r="S3847" i="10"/>
  <c r="T3847" i="10"/>
  <c r="P3848" i="10"/>
  <c r="Q3848" i="10"/>
  <c r="R3848" i="10"/>
  <c r="S3848" i="10"/>
  <c r="T3848" i="10"/>
  <c r="P3849" i="10"/>
  <c r="Q3849" i="10"/>
  <c r="R3849" i="10"/>
  <c r="S3849" i="10"/>
  <c r="T3849" i="10"/>
  <c r="P3850" i="10"/>
  <c r="Q3850" i="10"/>
  <c r="R3850" i="10"/>
  <c r="S3850" i="10"/>
  <c r="T3850" i="10"/>
  <c r="P3851" i="10"/>
  <c r="Q3851" i="10"/>
  <c r="R3851" i="10"/>
  <c r="S3851" i="10"/>
  <c r="T3851" i="10"/>
  <c r="P3852" i="10"/>
  <c r="Q3852" i="10"/>
  <c r="R3852" i="10"/>
  <c r="S3852" i="10"/>
  <c r="T3852" i="10"/>
  <c r="P3853" i="10"/>
  <c r="Q3853" i="10"/>
  <c r="R3853" i="10"/>
  <c r="S3853" i="10"/>
  <c r="T3853" i="10"/>
  <c r="P3854" i="10"/>
  <c r="Q3854" i="10"/>
  <c r="R3854" i="10"/>
  <c r="S3854" i="10"/>
  <c r="T3854" i="10"/>
  <c r="P3855" i="10"/>
  <c r="Q3855" i="10"/>
  <c r="R3855" i="10"/>
  <c r="S3855" i="10"/>
  <c r="T3855" i="10"/>
  <c r="P3856" i="10"/>
  <c r="Q3856" i="10"/>
  <c r="R3856" i="10"/>
  <c r="S3856" i="10"/>
  <c r="T3856" i="10"/>
  <c r="P3857" i="10"/>
  <c r="Q3857" i="10"/>
  <c r="R3857" i="10"/>
  <c r="S3857" i="10"/>
  <c r="T3857" i="10"/>
  <c r="P3858" i="10"/>
  <c r="Q3858" i="10"/>
  <c r="R3858" i="10"/>
  <c r="S3858" i="10"/>
  <c r="T3858" i="10"/>
  <c r="P3859" i="10"/>
  <c r="Q3859" i="10"/>
  <c r="R3859" i="10"/>
  <c r="S3859" i="10"/>
  <c r="T3859" i="10"/>
  <c r="P3860" i="10"/>
  <c r="Q3860" i="10"/>
  <c r="R3860" i="10"/>
  <c r="S3860" i="10"/>
  <c r="T3860" i="10"/>
  <c r="P3861" i="10"/>
  <c r="Q3861" i="10"/>
  <c r="R3861" i="10"/>
  <c r="S3861" i="10"/>
  <c r="T3861" i="10"/>
  <c r="P3862" i="10"/>
  <c r="Q3862" i="10"/>
  <c r="R3862" i="10"/>
  <c r="S3862" i="10"/>
  <c r="T3862" i="10"/>
  <c r="P3863" i="10"/>
  <c r="Q3863" i="10"/>
  <c r="R3863" i="10"/>
  <c r="S3863" i="10"/>
  <c r="T3863" i="10"/>
  <c r="P3864" i="10"/>
  <c r="Q3864" i="10"/>
  <c r="R3864" i="10"/>
  <c r="S3864" i="10"/>
  <c r="T3864" i="10"/>
  <c r="P3865" i="10"/>
  <c r="Q3865" i="10"/>
  <c r="R3865" i="10"/>
  <c r="S3865" i="10"/>
  <c r="T3865" i="10"/>
  <c r="P3866" i="10"/>
  <c r="Q3866" i="10"/>
  <c r="R3866" i="10"/>
  <c r="S3866" i="10"/>
  <c r="T3866" i="10"/>
  <c r="P3867" i="10"/>
  <c r="Q3867" i="10"/>
  <c r="R3867" i="10"/>
  <c r="S3867" i="10"/>
  <c r="T3867" i="10"/>
  <c r="P3868" i="10"/>
  <c r="Q3868" i="10"/>
  <c r="R3868" i="10"/>
  <c r="S3868" i="10"/>
  <c r="T3868" i="10"/>
  <c r="P3869" i="10"/>
  <c r="Q3869" i="10"/>
  <c r="R3869" i="10"/>
  <c r="S3869" i="10"/>
  <c r="T3869" i="10"/>
  <c r="P3870" i="10"/>
  <c r="Q3870" i="10"/>
  <c r="R3870" i="10"/>
  <c r="S3870" i="10"/>
  <c r="T3870" i="10"/>
  <c r="P3871" i="10"/>
  <c r="Q3871" i="10"/>
  <c r="R3871" i="10"/>
  <c r="S3871" i="10"/>
  <c r="T3871" i="10"/>
  <c r="P3872" i="10"/>
  <c r="Q3872" i="10"/>
  <c r="R3872" i="10"/>
  <c r="S3872" i="10"/>
  <c r="T3872" i="10"/>
  <c r="P3873" i="10"/>
  <c r="Q3873" i="10"/>
  <c r="R3873" i="10"/>
  <c r="S3873" i="10"/>
  <c r="T3873" i="10"/>
  <c r="P3874" i="10"/>
  <c r="Q3874" i="10"/>
  <c r="R3874" i="10"/>
  <c r="S3874" i="10"/>
  <c r="T3874" i="10"/>
  <c r="P3875" i="10"/>
  <c r="Q3875" i="10"/>
  <c r="R3875" i="10"/>
  <c r="S3875" i="10"/>
  <c r="T3875" i="10"/>
  <c r="P3876" i="10"/>
  <c r="Q3876" i="10"/>
  <c r="R3876" i="10"/>
  <c r="S3876" i="10"/>
  <c r="T3876" i="10"/>
  <c r="P3877" i="10"/>
  <c r="Q3877" i="10"/>
  <c r="R3877" i="10"/>
  <c r="S3877" i="10"/>
  <c r="T3877" i="10"/>
  <c r="P3878" i="10"/>
  <c r="Q3878" i="10"/>
  <c r="R3878" i="10"/>
  <c r="S3878" i="10"/>
  <c r="T3878" i="10"/>
  <c r="P3879" i="10"/>
  <c r="Q3879" i="10"/>
  <c r="R3879" i="10"/>
  <c r="S3879" i="10"/>
  <c r="T3879" i="10"/>
  <c r="P3880" i="10"/>
  <c r="Q3880" i="10"/>
  <c r="R3880" i="10"/>
  <c r="S3880" i="10"/>
  <c r="T3880" i="10"/>
  <c r="P3881" i="10"/>
  <c r="Q3881" i="10"/>
  <c r="R3881" i="10"/>
  <c r="S3881" i="10"/>
  <c r="T3881" i="10"/>
  <c r="P3882" i="10"/>
  <c r="Q3882" i="10"/>
  <c r="R3882" i="10"/>
  <c r="S3882" i="10"/>
  <c r="T3882" i="10"/>
  <c r="P3883" i="10"/>
  <c r="Q3883" i="10"/>
  <c r="R3883" i="10"/>
  <c r="S3883" i="10"/>
  <c r="T3883" i="10"/>
  <c r="P3884" i="10"/>
  <c r="Q3884" i="10"/>
  <c r="R3884" i="10"/>
  <c r="S3884" i="10"/>
  <c r="T3884" i="10"/>
  <c r="P3885" i="10"/>
  <c r="Q3885" i="10"/>
  <c r="R3885" i="10"/>
  <c r="S3885" i="10"/>
  <c r="T3885" i="10"/>
  <c r="P3886" i="10"/>
  <c r="Q3886" i="10"/>
  <c r="R3886" i="10"/>
  <c r="S3886" i="10"/>
  <c r="T3886" i="10"/>
  <c r="P3887" i="10"/>
  <c r="Q3887" i="10"/>
  <c r="R3887" i="10"/>
  <c r="S3887" i="10"/>
  <c r="T3887" i="10"/>
  <c r="P3888" i="10"/>
  <c r="Q3888" i="10"/>
  <c r="R3888" i="10"/>
  <c r="S3888" i="10"/>
  <c r="T3888" i="10"/>
  <c r="P3889" i="10"/>
  <c r="Q3889" i="10"/>
  <c r="R3889" i="10"/>
  <c r="S3889" i="10"/>
  <c r="T3889" i="10"/>
  <c r="P3890" i="10"/>
  <c r="Q3890" i="10"/>
  <c r="R3890" i="10"/>
  <c r="S3890" i="10"/>
  <c r="T3890" i="10"/>
  <c r="P3891" i="10"/>
  <c r="Q3891" i="10"/>
  <c r="R3891" i="10"/>
  <c r="S3891" i="10"/>
  <c r="T3891" i="10"/>
  <c r="P3892" i="10"/>
  <c r="Q3892" i="10"/>
  <c r="R3892" i="10"/>
  <c r="S3892" i="10"/>
  <c r="T3892" i="10"/>
  <c r="P3894" i="10"/>
  <c r="Q3894" i="10"/>
  <c r="R3894" i="10"/>
  <c r="S3894" i="10"/>
  <c r="T3894" i="10"/>
  <c r="P3896" i="10"/>
  <c r="Q3896" i="10"/>
  <c r="R3896" i="10"/>
  <c r="S3896" i="10"/>
  <c r="T3896" i="10"/>
  <c r="P3915" i="10"/>
  <c r="Q3915" i="10"/>
  <c r="R3915" i="10"/>
  <c r="S3915" i="10"/>
  <c r="T3915" i="10"/>
  <c r="P3914" i="10"/>
  <c r="Q3914" i="10"/>
  <c r="R3914" i="10"/>
  <c r="S3914" i="10"/>
  <c r="T3914" i="10"/>
  <c r="P3911" i="10"/>
  <c r="Q3911" i="10"/>
  <c r="R3911" i="10"/>
  <c r="S3911" i="10"/>
  <c r="T3911" i="10"/>
  <c r="P3910" i="10"/>
  <c r="Q3910" i="10"/>
  <c r="R3910" i="10"/>
  <c r="S3910" i="10"/>
  <c r="T3910" i="10"/>
  <c r="P3909" i="10"/>
  <c r="Q3909" i="10"/>
  <c r="R3909" i="10"/>
  <c r="S3909" i="10"/>
  <c r="T3909" i="10"/>
  <c r="P3908" i="10"/>
  <c r="Q3908" i="10"/>
  <c r="R3908" i="10"/>
  <c r="S3908" i="10"/>
  <c r="T3908" i="10"/>
  <c r="P3907" i="10"/>
  <c r="Q3907" i="10"/>
  <c r="R3907" i="10"/>
  <c r="S3907" i="10"/>
  <c r="T3907" i="10"/>
  <c r="P3906" i="10"/>
  <c r="Q3906" i="10"/>
  <c r="R3906" i="10"/>
  <c r="S3906" i="10"/>
  <c r="T3906" i="10"/>
  <c r="P3905" i="10"/>
  <c r="Q3905" i="10"/>
  <c r="R3905" i="10"/>
  <c r="S3905" i="10"/>
  <c r="T3905" i="10"/>
  <c r="P3904" i="10"/>
  <c r="Q3904" i="10"/>
  <c r="R3904" i="10"/>
  <c r="S3904" i="10"/>
  <c r="T3904" i="10"/>
  <c r="P3903" i="10"/>
  <c r="Q3903" i="10"/>
  <c r="R3903" i="10"/>
  <c r="S3903" i="10"/>
  <c r="T3903" i="10"/>
  <c r="P3902" i="10"/>
  <c r="Q3902" i="10"/>
  <c r="R3902" i="10"/>
  <c r="S3902" i="10"/>
  <c r="T3902" i="10"/>
  <c r="P3901" i="10"/>
  <c r="Q3901" i="10"/>
  <c r="R3901" i="10"/>
  <c r="S3901" i="10"/>
  <c r="T3901" i="10"/>
  <c r="P3900" i="10"/>
  <c r="Q3900" i="10"/>
  <c r="R3900" i="10"/>
  <c r="S3900" i="10"/>
  <c r="T3900" i="10"/>
  <c r="P3899" i="10"/>
  <c r="Q3899" i="10"/>
  <c r="R3899" i="10"/>
  <c r="S3899" i="10"/>
  <c r="T3899" i="10"/>
  <c r="P3898" i="10"/>
  <c r="Q3898" i="10"/>
  <c r="R3898" i="10"/>
  <c r="S3898" i="10"/>
  <c r="T3898" i="10"/>
  <c r="P3897" i="10"/>
  <c r="Q3897" i="10"/>
  <c r="R3897" i="10"/>
  <c r="S3897" i="10"/>
  <c r="T3897" i="10"/>
  <c r="P3895" i="10"/>
  <c r="Q3895" i="10"/>
  <c r="R3895" i="10"/>
  <c r="S3895" i="10"/>
  <c r="T3895" i="10"/>
  <c r="P3893" i="10"/>
  <c r="Q3893" i="10"/>
  <c r="R3893" i="10"/>
  <c r="S3893" i="10"/>
  <c r="T3893" i="10"/>
  <c r="P3913" i="10"/>
  <c r="Q3913" i="10"/>
  <c r="R3913" i="10"/>
  <c r="S3913" i="10"/>
  <c r="T3913" i="10"/>
  <c r="P3912" i="10"/>
  <c r="Q3912" i="10"/>
  <c r="R3912" i="10"/>
  <c r="S3912" i="10"/>
  <c r="T3912" i="10"/>
  <c r="P3982" i="10"/>
  <c r="Q3982" i="10"/>
  <c r="R3982" i="10"/>
  <c r="S3982" i="10"/>
  <c r="T3982" i="10"/>
  <c r="P3981" i="10"/>
  <c r="Q3981" i="10"/>
  <c r="R3981" i="10"/>
  <c r="S3981" i="10"/>
  <c r="T3981" i="10"/>
  <c r="P3980" i="10"/>
  <c r="Q3980" i="10"/>
  <c r="R3980" i="10"/>
  <c r="S3980" i="10"/>
  <c r="T3980" i="10"/>
  <c r="P3979" i="10"/>
  <c r="Q3979" i="10"/>
  <c r="R3979" i="10"/>
  <c r="S3979" i="10"/>
  <c r="T3979" i="10"/>
  <c r="P3978" i="10"/>
  <c r="Q3978" i="10"/>
  <c r="R3978" i="10"/>
  <c r="S3978" i="10"/>
  <c r="T3978" i="10"/>
  <c r="P3977" i="10"/>
  <c r="Q3977" i="10"/>
  <c r="R3977" i="10"/>
  <c r="S3977" i="10"/>
  <c r="T3977" i="10"/>
  <c r="P3976" i="10"/>
  <c r="Q3976" i="10"/>
  <c r="R3976" i="10"/>
  <c r="S3976" i="10"/>
  <c r="T3976" i="10"/>
  <c r="P3975" i="10"/>
  <c r="Q3975" i="10"/>
  <c r="R3975" i="10"/>
  <c r="S3975" i="10"/>
  <c r="T3975" i="10"/>
  <c r="P3974" i="10"/>
  <c r="Q3974" i="10"/>
  <c r="R3974" i="10"/>
  <c r="S3974" i="10"/>
  <c r="T3974" i="10"/>
  <c r="P3973" i="10"/>
  <c r="Q3973" i="10"/>
  <c r="R3973" i="10"/>
  <c r="S3973" i="10"/>
  <c r="T3973" i="10"/>
  <c r="P3972" i="10"/>
  <c r="Q3972" i="10"/>
  <c r="R3972" i="10"/>
  <c r="S3972" i="10"/>
  <c r="T3972" i="10"/>
  <c r="P3971" i="10"/>
  <c r="Q3971" i="10"/>
  <c r="R3971" i="10"/>
  <c r="S3971" i="10"/>
  <c r="T3971" i="10"/>
  <c r="P3970" i="10"/>
  <c r="Q3970" i="10"/>
  <c r="R3970" i="10"/>
  <c r="S3970" i="10"/>
  <c r="T3970" i="10"/>
  <c r="P3969" i="10"/>
  <c r="Q3969" i="10"/>
  <c r="R3969" i="10"/>
  <c r="S3969" i="10"/>
  <c r="T3969" i="10"/>
  <c r="P3968" i="10"/>
  <c r="Q3968" i="10"/>
  <c r="R3968" i="10"/>
  <c r="S3968" i="10"/>
  <c r="T3968" i="10"/>
  <c r="P3967" i="10"/>
  <c r="Q3967" i="10"/>
  <c r="R3967" i="10"/>
  <c r="S3967" i="10"/>
  <c r="T3967" i="10"/>
  <c r="P3966" i="10"/>
  <c r="Q3966" i="10"/>
  <c r="R3966" i="10"/>
  <c r="S3966" i="10"/>
  <c r="T3966" i="10"/>
  <c r="P3965" i="10"/>
  <c r="Q3965" i="10"/>
  <c r="R3965" i="10"/>
  <c r="S3965" i="10"/>
  <c r="T3965" i="10"/>
  <c r="P3964" i="10"/>
  <c r="Q3964" i="10"/>
  <c r="R3964" i="10"/>
  <c r="S3964" i="10"/>
  <c r="T3964" i="10"/>
  <c r="P3963" i="10"/>
  <c r="Q3963" i="10"/>
  <c r="R3963" i="10"/>
  <c r="S3963" i="10"/>
  <c r="T3963" i="10"/>
  <c r="P3962" i="10"/>
  <c r="Q3962" i="10"/>
  <c r="R3962" i="10"/>
  <c r="S3962" i="10"/>
  <c r="T3962" i="10"/>
  <c r="P3961" i="10"/>
  <c r="Q3961" i="10"/>
  <c r="R3961" i="10"/>
  <c r="S3961" i="10"/>
  <c r="T3961" i="10"/>
  <c r="P3960" i="10"/>
  <c r="Q3960" i="10"/>
  <c r="R3960" i="10"/>
  <c r="S3960" i="10"/>
  <c r="T3960" i="10"/>
  <c r="P3959" i="10"/>
  <c r="Q3959" i="10"/>
  <c r="R3959" i="10"/>
  <c r="S3959" i="10"/>
  <c r="T3959" i="10"/>
  <c r="P3958" i="10"/>
  <c r="Q3958" i="10"/>
  <c r="R3958" i="10"/>
  <c r="S3958" i="10"/>
  <c r="T3958" i="10"/>
  <c r="P3957" i="10"/>
  <c r="Q3957" i="10"/>
  <c r="R3957" i="10"/>
  <c r="S3957" i="10"/>
  <c r="T3957" i="10"/>
  <c r="P3956" i="10"/>
  <c r="Q3956" i="10"/>
  <c r="R3956" i="10"/>
  <c r="S3956" i="10"/>
  <c r="T3956" i="10"/>
  <c r="P3955" i="10"/>
  <c r="Q3955" i="10"/>
  <c r="R3955" i="10"/>
  <c r="S3955" i="10"/>
  <c r="T3955" i="10"/>
  <c r="P3954" i="10"/>
  <c r="Q3954" i="10"/>
  <c r="R3954" i="10"/>
  <c r="S3954" i="10"/>
  <c r="T3954" i="10"/>
  <c r="P3953" i="10"/>
  <c r="Q3953" i="10"/>
  <c r="R3953" i="10"/>
  <c r="S3953" i="10"/>
  <c r="T3953" i="10"/>
  <c r="P3952" i="10"/>
  <c r="Q3952" i="10"/>
  <c r="R3952" i="10"/>
  <c r="S3952" i="10"/>
  <c r="T3952" i="10"/>
  <c r="P3951" i="10"/>
  <c r="Q3951" i="10"/>
  <c r="R3951" i="10"/>
  <c r="S3951" i="10"/>
  <c r="T3951" i="10"/>
  <c r="P3950" i="10"/>
  <c r="Q3950" i="10"/>
  <c r="R3950" i="10"/>
  <c r="S3950" i="10"/>
  <c r="T3950" i="10"/>
  <c r="P3949" i="10"/>
  <c r="Q3949" i="10"/>
  <c r="R3949" i="10"/>
  <c r="S3949" i="10"/>
  <c r="T3949" i="10"/>
  <c r="P3948" i="10"/>
  <c r="Q3948" i="10"/>
  <c r="R3948" i="10"/>
  <c r="S3948" i="10"/>
  <c r="T3948" i="10"/>
  <c r="P3947" i="10"/>
  <c r="Q3947" i="10"/>
  <c r="R3947" i="10"/>
  <c r="S3947" i="10"/>
  <c r="T3947" i="10"/>
  <c r="P3946" i="10"/>
  <c r="Q3946" i="10"/>
  <c r="R3946" i="10"/>
  <c r="S3946" i="10"/>
  <c r="T3946" i="10"/>
  <c r="P3945" i="10"/>
  <c r="Q3945" i="10"/>
  <c r="R3945" i="10"/>
  <c r="S3945" i="10"/>
  <c r="T3945" i="10"/>
  <c r="P3944" i="10"/>
  <c r="Q3944" i="10"/>
  <c r="R3944" i="10"/>
  <c r="S3944" i="10"/>
  <c r="T3944" i="10"/>
  <c r="P3943" i="10"/>
  <c r="Q3943" i="10"/>
  <c r="R3943" i="10"/>
  <c r="S3943" i="10"/>
  <c r="T3943" i="10"/>
  <c r="P3942" i="10"/>
  <c r="Q3942" i="10"/>
  <c r="R3942" i="10"/>
  <c r="S3942" i="10"/>
  <c r="T3942" i="10"/>
  <c r="P3941" i="10"/>
  <c r="Q3941" i="10"/>
  <c r="R3941" i="10"/>
  <c r="S3941" i="10"/>
  <c r="T3941" i="10"/>
  <c r="P3940" i="10"/>
  <c r="Q3940" i="10"/>
  <c r="R3940" i="10"/>
  <c r="S3940" i="10"/>
  <c r="T3940" i="10"/>
  <c r="P3939" i="10"/>
  <c r="Q3939" i="10"/>
  <c r="R3939" i="10"/>
  <c r="S3939" i="10"/>
  <c r="T3939" i="10"/>
  <c r="P3938" i="10"/>
  <c r="Q3938" i="10"/>
  <c r="R3938" i="10"/>
  <c r="S3938" i="10"/>
  <c r="T3938" i="10"/>
  <c r="P3937" i="10"/>
  <c r="Q3937" i="10"/>
  <c r="R3937" i="10"/>
  <c r="S3937" i="10"/>
  <c r="T3937" i="10"/>
  <c r="P3936" i="10"/>
  <c r="Q3936" i="10"/>
  <c r="R3936" i="10"/>
  <c r="S3936" i="10"/>
  <c r="T3936" i="10"/>
  <c r="P3935" i="10"/>
  <c r="Q3935" i="10"/>
  <c r="R3935" i="10"/>
  <c r="S3935" i="10"/>
  <c r="T3935" i="10"/>
  <c r="P3934" i="10"/>
  <c r="Q3934" i="10"/>
  <c r="R3934" i="10"/>
  <c r="S3934" i="10"/>
  <c r="T3934" i="10"/>
  <c r="P3933" i="10"/>
  <c r="Q3933" i="10"/>
  <c r="R3933" i="10"/>
  <c r="S3933" i="10"/>
  <c r="T3933" i="10"/>
  <c r="P3932" i="10"/>
  <c r="Q3932" i="10"/>
  <c r="R3932" i="10"/>
  <c r="S3932" i="10"/>
  <c r="T3932" i="10"/>
  <c r="P3931" i="10"/>
  <c r="Q3931" i="10"/>
  <c r="R3931" i="10"/>
  <c r="S3931" i="10"/>
  <c r="T3931" i="10"/>
  <c r="P3930" i="10"/>
  <c r="Q3930" i="10"/>
  <c r="R3930" i="10"/>
  <c r="S3930" i="10"/>
  <c r="T3930" i="10"/>
  <c r="P3929" i="10"/>
  <c r="Q3929" i="10"/>
  <c r="R3929" i="10"/>
  <c r="S3929" i="10"/>
  <c r="T3929" i="10"/>
  <c r="P3928" i="10"/>
  <c r="Q3928" i="10"/>
  <c r="R3928" i="10"/>
  <c r="S3928" i="10"/>
  <c r="T3928" i="10"/>
  <c r="P3927" i="10"/>
  <c r="Q3927" i="10"/>
  <c r="R3927" i="10"/>
  <c r="S3927" i="10"/>
  <c r="T3927" i="10"/>
  <c r="P3926" i="10"/>
  <c r="Q3926" i="10"/>
  <c r="R3926" i="10"/>
  <c r="S3926" i="10"/>
  <c r="T3926" i="10"/>
  <c r="P3925" i="10"/>
  <c r="Q3925" i="10"/>
  <c r="R3925" i="10"/>
  <c r="S3925" i="10"/>
  <c r="T3925" i="10"/>
  <c r="P3924" i="10"/>
  <c r="Q3924" i="10"/>
  <c r="R3924" i="10"/>
  <c r="S3924" i="10"/>
  <c r="T3924" i="10"/>
  <c r="P3923" i="10"/>
  <c r="Q3923" i="10"/>
  <c r="R3923" i="10"/>
  <c r="S3923" i="10"/>
  <c r="T3923" i="10"/>
  <c r="P3922" i="10"/>
  <c r="Q3922" i="10"/>
  <c r="R3922" i="10"/>
  <c r="S3922" i="10"/>
  <c r="T3922" i="10"/>
  <c r="P3921" i="10"/>
  <c r="Q3921" i="10"/>
  <c r="R3921" i="10"/>
  <c r="S3921" i="10"/>
  <c r="T3921" i="10"/>
  <c r="P3920" i="10"/>
  <c r="Q3920" i="10"/>
  <c r="R3920" i="10"/>
  <c r="S3920" i="10"/>
  <c r="T3920" i="10"/>
  <c r="P3919" i="10"/>
  <c r="Q3919" i="10"/>
  <c r="R3919" i="10"/>
  <c r="S3919" i="10"/>
  <c r="T3919" i="10"/>
  <c r="P3918" i="10"/>
  <c r="Q3918" i="10"/>
  <c r="R3918" i="10"/>
  <c r="S3918" i="10"/>
  <c r="T3918" i="10"/>
  <c r="P3917" i="10"/>
  <c r="Q3917" i="10"/>
  <c r="R3917" i="10"/>
  <c r="S3917" i="10"/>
  <c r="T3917" i="10"/>
  <c r="P4009" i="10"/>
  <c r="Q4009" i="10"/>
  <c r="R4009" i="10"/>
  <c r="S4009" i="10"/>
  <c r="T4009" i="10"/>
  <c r="P3989" i="10"/>
  <c r="Q3989" i="10"/>
  <c r="R3989" i="10"/>
  <c r="S3989" i="10"/>
  <c r="T3989" i="10"/>
  <c r="P3990" i="10"/>
  <c r="Q3990" i="10"/>
  <c r="R3990" i="10"/>
  <c r="S3990" i="10"/>
  <c r="T3990" i="10"/>
  <c r="P3991" i="10"/>
  <c r="Q3991" i="10"/>
  <c r="R3991" i="10"/>
  <c r="S3991" i="10"/>
  <c r="T3991" i="10"/>
  <c r="P3992" i="10"/>
  <c r="Q3992" i="10"/>
  <c r="R3992" i="10"/>
  <c r="S3992" i="10"/>
  <c r="T3992" i="10"/>
  <c r="P3993" i="10"/>
  <c r="Q3993" i="10"/>
  <c r="R3993" i="10"/>
  <c r="S3993" i="10"/>
  <c r="T3993" i="10"/>
  <c r="P3994" i="10"/>
  <c r="Q3994" i="10"/>
  <c r="R3994" i="10"/>
  <c r="S3994" i="10"/>
  <c r="T3994" i="10"/>
  <c r="P3995" i="10"/>
  <c r="Q3995" i="10"/>
  <c r="R3995" i="10"/>
  <c r="S3995" i="10"/>
  <c r="T3995" i="10"/>
  <c r="P3996" i="10"/>
  <c r="Q3996" i="10"/>
  <c r="R3996" i="10"/>
  <c r="S3996" i="10"/>
  <c r="T3996" i="10"/>
  <c r="P3997" i="10"/>
  <c r="Q3997" i="10"/>
  <c r="R3997" i="10"/>
  <c r="S3997" i="10"/>
  <c r="T3997" i="10"/>
  <c r="P3998" i="10"/>
  <c r="Q3998" i="10"/>
  <c r="R3998" i="10"/>
  <c r="S3998" i="10"/>
  <c r="T3998" i="10"/>
  <c r="P3999" i="10"/>
  <c r="Q3999" i="10"/>
  <c r="R3999" i="10"/>
  <c r="S3999" i="10"/>
  <c r="T3999" i="10"/>
  <c r="P4000" i="10"/>
  <c r="Q4000" i="10"/>
  <c r="R4000" i="10"/>
  <c r="S4000" i="10"/>
  <c r="T4000" i="10"/>
  <c r="P4001" i="10"/>
  <c r="Q4001" i="10"/>
  <c r="R4001" i="10"/>
  <c r="S4001" i="10"/>
  <c r="T4001" i="10"/>
  <c r="P4002" i="10"/>
  <c r="Q4002" i="10"/>
  <c r="R4002" i="10"/>
  <c r="S4002" i="10"/>
  <c r="T4002" i="10"/>
  <c r="P4003" i="10"/>
  <c r="Q4003" i="10"/>
  <c r="R4003" i="10"/>
  <c r="S4003" i="10"/>
  <c r="T4003" i="10"/>
  <c r="P4004" i="10"/>
  <c r="Q4004" i="10"/>
  <c r="R4004" i="10"/>
  <c r="S4004" i="10"/>
  <c r="T4004" i="10"/>
  <c r="P4005" i="10"/>
  <c r="Q4005" i="10"/>
  <c r="R4005" i="10"/>
  <c r="S4005" i="10"/>
  <c r="T4005" i="10"/>
  <c r="P4006" i="10"/>
  <c r="Q4006" i="10"/>
  <c r="R4006" i="10"/>
  <c r="S4006" i="10"/>
  <c r="T4006" i="10"/>
  <c r="P4007" i="10"/>
  <c r="Q4007" i="10"/>
  <c r="R4007" i="10"/>
  <c r="S4007" i="10"/>
  <c r="T4007" i="10"/>
  <c r="P4008" i="10"/>
  <c r="Q4008" i="10"/>
  <c r="R4008" i="10"/>
  <c r="S4008" i="10"/>
  <c r="T4008" i="10"/>
  <c r="P4013" i="10"/>
  <c r="Q4013" i="10"/>
  <c r="R4013" i="10"/>
  <c r="S4013" i="10"/>
  <c r="T4013" i="10"/>
  <c r="P4014" i="10"/>
  <c r="Q4014" i="10"/>
  <c r="R4014" i="10"/>
  <c r="S4014" i="10"/>
  <c r="T4014" i="10"/>
  <c r="P4015" i="10"/>
  <c r="Q4015" i="10"/>
  <c r="R4015" i="10"/>
  <c r="S4015" i="10"/>
  <c r="T4015" i="10"/>
  <c r="P4016" i="10"/>
  <c r="Q4016" i="10"/>
  <c r="R4016" i="10"/>
  <c r="S4016" i="10"/>
  <c r="T4016" i="10"/>
  <c r="P4017" i="10"/>
  <c r="Q4017" i="10"/>
  <c r="R4017" i="10"/>
  <c r="S4017" i="10"/>
  <c r="T4017" i="10"/>
  <c r="P4018" i="10"/>
  <c r="Q4018" i="10"/>
  <c r="R4018" i="10"/>
  <c r="S4018" i="10"/>
  <c r="T4018" i="10"/>
  <c r="P4019" i="10"/>
  <c r="Q4019" i="10"/>
  <c r="R4019" i="10"/>
  <c r="S4019" i="10"/>
  <c r="T4019" i="10"/>
  <c r="P4020" i="10"/>
  <c r="Q4020" i="10"/>
  <c r="R4020" i="10"/>
  <c r="S4020" i="10"/>
  <c r="T4020" i="10"/>
  <c r="P4021" i="10"/>
  <c r="Q4021" i="10"/>
  <c r="R4021" i="10"/>
  <c r="S4021" i="10"/>
  <c r="T4021" i="10"/>
  <c r="P4023" i="10"/>
  <c r="Q4023" i="10"/>
  <c r="R4023" i="10"/>
  <c r="S4023" i="10"/>
  <c r="T4023" i="10"/>
  <c r="P4037" i="10"/>
  <c r="Q4037" i="10"/>
  <c r="R4037" i="10"/>
  <c r="S4037" i="10"/>
  <c r="T4037" i="10"/>
  <c r="P4036" i="10"/>
  <c r="Q4036" i="10"/>
  <c r="R4036" i="10"/>
  <c r="S4036" i="10"/>
  <c r="T4036" i="10"/>
  <c r="P4035" i="10"/>
  <c r="Q4035" i="10"/>
  <c r="R4035" i="10"/>
  <c r="S4035" i="10"/>
  <c r="T4035" i="10"/>
  <c r="P4034" i="10"/>
  <c r="Q4034" i="10"/>
  <c r="R4034" i="10"/>
  <c r="S4034" i="10"/>
  <c r="T4034" i="10"/>
  <c r="P4032" i="10"/>
  <c r="Q4032" i="10"/>
  <c r="R4032" i="10"/>
  <c r="S4032" i="10"/>
  <c r="T4032" i="10"/>
  <c r="P4031" i="10"/>
  <c r="Q4031" i="10"/>
  <c r="R4031" i="10"/>
  <c r="S4031" i="10"/>
  <c r="T4031" i="10"/>
  <c r="P4030" i="10"/>
  <c r="Q4030" i="10"/>
  <c r="R4030" i="10"/>
  <c r="S4030" i="10"/>
  <c r="T4030" i="10"/>
  <c r="P4029" i="10"/>
  <c r="Q4029" i="10"/>
  <c r="R4029" i="10"/>
  <c r="S4029" i="10"/>
  <c r="T4029" i="10"/>
  <c r="P4028" i="10"/>
  <c r="Q4028" i="10"/>
  <c r="R4028" i="10"/>
  <c r="S4028" i="10"/>
  <c r="T4028" i="10"/>
  <c r="P4027" i="10"/>
  <c r="Q4027" i="10"/>
  <c r="R4027" i="10"/>
  <c r="S4027" i="10"/>
  <c r="T4027" i="10"/>
  <c r="P4026" i="10"/>
  <c r="Q4026" i="10"/>
  <c r="R4026" i="10"/>
  <c r="S4026" i="10"/>
  <c r="T4026" i="10"/>
  <c r="P4025" i="10"/>
  <c r="Q4025" i="10"/>
  <c r="R4025" i="10"/>
  <c r="S4025" i="10"/>
  <c r="T4025" i="10"/>
  <c r="P4024" i="10"/>
  <c r="Q4024" i="10"/>
  <c r="R4024" i="10"/>
  <c r="S4024" i="10"/>
  <c r="T4024" i="10"/>
  <c r="P4022" i="10"/>
  <c r="Q4022" i="10"/>
  <c r="R4022" i="10"/>
  <c r="S4022" i="10"/>
  <c r="T4022" i="10"/>
  <c r="P4033" i="10"/>
  <c r="Q4033" i="10"/>
  <c r="R4033" i="10"/>
  <c r="S4033" i="10"/>
  <c r="T4033" i="10"/>
  <c r="P4073" i="10"/>
  <c r="Q4073" i="10"/>
  <c r="R4073" i="10"/>
  <c r="S4073" i="10"/>
  <c r="T4073" i="10"/>
  <c r="P4072" i="10"/>
  <c r="Q4072" i="10"/>
  <c r="R4072" i="10"/>
  <c r="S4072" i="10"/>
  <c r="T4072" i="10"/>
  <c r="P4071" i="10"/>
  <c r="Q4071" i="10"/>
  <c r="R4071" i="10"/>
  <c r="S4071" i="10"/>
  <c r="T4071" i="10"/>
  <c r="P4070" i="10"/>
  <c r="Q4070" i="10"/>
  <c r="R4070" i="10"/>
  <c r="S4070" i="10"/>
  <c r="T4070" i="10"/>
  <c r="P4069" i="10"/>
  <c r="Q4069" i="10"/>
  <c r="R4069" i="10"/>
  <c r="S4069" i="10"/>
  <c r="T4069" i="10"/>
  <c r="P4068" i="10"/>
  <c r="Q4068" i="10"/>
  <c r="R4068" i="10"/>
  <c r="S4068" i="10"/>
  <c r="T4068" i="10"/>
  <c r="P4067" i="10"/>
  <c r="Q4067" i="10"/>
  <c r="R4067" i="10"/>
  <c r="S4067" i="10"/>
  <c r="T4067" i="10"/>
  <c r="P4066" i="10"/>
  <c r="Q4066" i="10"/>
  <c r="R4066" i="10"/>
  <c r="S4066" i="10"/>
  <c r="T4066" i="10"/>
  <c r="P4065" i="10"/>
  <c r="Q4065" i="10"/>
  <c r="R4065" i="10"/>
  <c r="S4065" i="10"/>
  <c r="T4065" i="10"/>
  <c r="P4064" i="10"/>
  <c r="Q4064" i="10"/>
  <c r="R4064" i="10"/>
  <c r="S4064" i="10"/>
  <c r="T4064" i="10"/>
  <c r="P4063" i="10"/>
  <c r="Q4063" i="10"/>
  <c r="R4063" i="10"/>
  <c r="S4063" i="10"/>
  <c r="T4063" i="10"/>
  <c r="P4062" i="10"/>
  <c r="Q4062" i="10"/>
  <c r="R4062" i="10"/>
  <c r="S4062" i="10"/>
  <c r="T4062" i="10"/>
  <c r="P4061" i="10"/>
  <c r="Q4061" i="10"/>
  <c r="R4061" i="10"/>
  <c r="S4061" i="10"/>
  <c r="T4061" i="10"/>
  <c r="P4060" i="10"/>
  <c r="Q4060" i="10"/>
  <c r="R4060" i="10"/>
  <c r="S4060" i="10"/>
  <c r="T4060" i="10"/>
  <c r="P4059" i="10"/>
  <c r="Q4059" i="10"/>
  <c r="R4059" i="10"/>
  <c r="S4059" i="10"/>
  <c r="T4059" i="10"/>
  <c r="P4058" i="10"/>
  <c r="Q4058" i="10"/>
  <c r="R4058" i="10"/>
  <c r="S4058" i="10"/>
  <c r="T4058" i="10"/>
  <c r="P4057" i="10"/>
  <c r="Q4057" i="10"/>
  <c r="R4057" i="10"/>
  <c r="S4057" i="10"/>
  <c r="T4057" i="10"/>
  <c r="P4056" i="10"/>
  <c r="Q4056" i="10"/>
  <c r="R4056" i="10"/>
  <c r="S4056" i="10"/>
  <c r="T4056" i="10"/>
  <c r="P4055" i="10"/>
  <c r="Q4055" i="10"/>
  <c r="R4055" i="10"/>
  <c r="S4055" i="10"/>
  <c r="T4055" i="10"/>
  <c r="P4054" i="10"/>
  <c r="Q4054" i="10"/>
  <c r="R4054" i="10"/>
  <c r="S4054" i="10"/>
  <c r="T4054" i="10"/>
  <c r="P4053" i="10"/>
  <c r="Q4053" i="10"/>
  <c r="R4053" i="10"/>
  <c r="S4053" i="10"/>
  <c r="T4053" i="10"/>
  <c r="P4052" i="10"/>
  <c r="Q4052" i="10"/>
  <c r="R4052" i="10"/>
  <c r="S4052" i="10"/>
  <c r="T4052" i="10"/>
  <c r="P4051" i="10"/>
  <c r="Q4051" i="10"/>
  <c r="R4051" i="10"/>
  <c r="S4051" i="10"/>
  <c r="T4051" i="10"/>
  <c r="P4050" i="10"/>
  <c r="Q4050" i="10"/>
  <c r="R4050" i="10"/>
  <c r="S4050" i="10"/>
  <c r="T4050" i="10"/>
  <c r="P4049" i="10"/>
  <c r="Q4049" i="10"/>
  <c r="R4049" i="10"/>
  <c r="S4049" i="10"/>
  <c r="T4049" i="10"/>
  <c r="P4048" i="10"/>
  <c r="Q4048" i="10"/>
  <c r="R4048" i="10"/>
  <c r="S4048" i="10"/>
  <c r="T4048" i="10"/>
  <c r="P4113" i="10"/>
  <c r="Q4113" i="10"/>
  <c r="R4113" i="10"/>
  <c r="S4113" i="10"/>
  <c r="T4113" i="10"/>
  <c r="P4110" i="10"/>
  <c r="Q4110" i="10"/>
  <c r="R4110" i="10"/>
  <c r="S4110" i="10"/>
  <c r="T4110" i="10"/>
  <c r="P4109" i="10"/>
  <c r="Q4109" i="10"/>
  <c r="R4109" i="10"/>
  <c r="S4109" i="10"/>
  <c r="T4109" i="10"/>
  <c r="P4108" i="10"/>
  <c r="Q4108" i="10"/>
  <c r="R4108" i="10"/>
  <c r="S4108" i="10"/>
  <c r="T4108" i="10"/>
  <c r="P4107" i="10"/>
  <c r="Q4107" i="10"/>
  <c r="R4107" i="10"/>
  <c r="S4107" i="10"/>
  <c r="T4107" i="10"/>
  <c r="P4105" i="10"/>
  <c r="Q4105" i="10"/>
  <c r="R4105" i="10"/>
  <c r="S4105" i="10"/>
  <c r="T4105" i="10"/>
  <c r="P4104" i="10"/>
  <c r="Q4104" i="10"/>
  <c r="R4104" i="10"/>
  <c r="S4104" i="10"/>
  <c r="T4104" i="10"/>
  <c r="P4103" i="10"/>
  <c r="Q4103" i="10"/>
  <c r="R4103" i="10"/>
  <c r="S4103" i="10"/>
  <c r="T4103" i="10"/>
  <c r="P4102" i="10"/>
  <c r="Q4102" i="10"/>
  <c r="R4102" i="10"/>
  <c r="S4102" i="10"/>
  <c r="T4102" i="10"/>
  <c r="P4101" i="10"/>
  <c r="Q4101" i="10"/>
  <c r="R4101" i="10"/>
  <c r="S4101" i="10"/>
  <c r="T4101" i="10"/>
  <c r="P4100" i="10"/>
  <c r="Q4100" i="10"/>
  <c r="R4100" i="10"/>
  <c r="S4100" i="10"/>
  <c r="T4100" i="10"/>
  <c r="P4099" i="10"/>
  <c r="Q4099" i="10"/>
  <c r="R4099" i="10"/>
  <c r="S4099" i="10"/>
  <c r="T4099" i="10"/>
  <c r="P4098" i="10"/>
  <c r="Q4098" i="10"/>
  <c r="R4098" i="10"/>
  <c r="S4098" i="10"/>
  <c r="T4098" i="10"/>
  <c r="P4096" i="10"/>
  <c r="Q4096" i="10"/>
  <c r="R4096" i="10"/>
  <c r="S4096" i="10"/>
  <c r="T4096" i="10"/>
  <c r="P4095" i="10"/>
  <c r="Q4095" i="10"/>
  <c r="R4095" i="10"/>
  <c r="S4095" i="10"/>
  <c r="T4095" i="10"/>
  <c r="P4094" i="10"/>
  <c r="Q4094" i="10"/>
  <c r="R4094" i="10"/>
  <c r="S4094" i="10"/>
  <c r="T4094" i="10"/>
  <c r="P4093" i="10"/>
  <c r="Q4093" i="10"/>
  <c r="R4093" i="10"/>
  <c r="S4093" i="10"/>
  <c r="T4093" i="10"/>
  <c r="P4092" i="10"/>
  <c r="Q4092" i="10"/>
  <c r="R4092" i="10"/>
  <c r="S4092" i="10"/>
  <c r="T4092" i="10"/>
  <c r="P4091" i="10"/>
  <c r="Q4091" i="10"/>
  <c r="R4091" i="10"/>
  <c r="S4091" i="10"/>
  <c r="T4091" i="10"/>
  <c r="P4090" i="10"/>
  <c r="Q4090" i="10"/>
  <c r="R4090" i="10"/>
  <c r="S4090" i="10"/>
  <c r="T4090" i="10"/>
  <c r="P4089" i="10"/>
  <c r="Q4089" i="10"/>
  <c r="R4089" i="10"/>
  <c r="S4089" i="10"/>
  <c r="T4089" i="10"/>
  <c r="P4088" i="10"/>
  <c r="Q4088" i="10"/>
  <c r="R4088" i="10"/>
  <c r="S4088" i="10"/>
  <c r="T4088" i="10"/>
  <c r="P4087" i="10"/>
  <c r="Q4087" i="10"/>
  <c r="R4087" i="10"/>
  <c r="S4087" i="10"/>
  <c r="T4087" i="10"/>
  <c r="P4086" i="10"/>
  <c r="Q4086" i="10"/>
  <c r="R4086" i="10"/>
  <c r="S4086" i="10"/>
  <c r="T4086" i="10"/>
  <c r="P4085" i="10"/>
  <c r="Q4085" i="10"/>
  <c r="R4085" i="10"/>
  <c r="S4085" i="10"/>
  <c r="T4085" i="10"/>
  <c r="P4083" i="10"/>
  <c r="Q4083" i="10"/>
  <c r="R4083" i="10"/>
  <c r="S4083" i="10"/>
  <c r="T4083" i="10"/>
  <c r="P4082" i="10"/>
  <c r="Q4082" i="10"/>
  <c r="R4082" i="10"/>
  <c r="S4082" i="10"/>
  <c r="T4082" i="10"/>
  <c r="P4081" i="10"/>
  <c r="Q4081" i="10"/>
  <c r="R4081" i="10"/>
  <c r="S4081" i="10"/>
  <c r="T4081" i="10"/>
  <c r="P4080" i="10"/>
  <c r="Q4080" i="10"/>
  <c r="R4080" i="10"/>
  <c r="S4080" i="10"/>
  <c r="T4080" i="10"/>
  <c r="P4079" i="10"/>
  <c r="Q4079" i="10"/>
  <c r="R4079" i="10"/>
  <c r="S4079" i="10"/>
  <c r="T4079" i="10"/>
  <c r="P4078" i="10"/>
  <c r="Q4078" i="10"/>
  <c r="R4078" i="10"/>
  <c r="S4078" i="10"/>
  <c r="T4078" i="10"/>
  <c r="P4077" i="10"/>
  <c r="Q4077" i="10"/>
  <c r="R4077" i="10"/>
  <c r="S4077" i="10"/>
  <c r="T4077" i="10"/>
  <c r="P4106" i="10"/>
  <c r="Q4106" i="10"/>
  <c r="R4106" i="10"/>
  <c r="S4106" i="10"/>
  <c r="T4106" i="10"/>
  <c r="P4097" i="10"/>
  <c r="Q4097" i="10"/>
  <c r="R4097" i="10"/>
  <c r="S4097" i="10"/>
  <c r="T4097" i="10"/>
  <c r="P4084" i="10"/>
  <c r="Q4084" i="10"/>
  <c r="R4084" i="10"/>
  <c r="S4084" i="10"/>
  <c r="T4084" i="10"/>
  <c r="P4114" i="10"/>
  <c r="Q4114" i="10"/>
  <c r="R4114" i="10"/>
  <c r="S4114" i="10"/>
  <c r="T4114" i="10"/>
  <c r="P4174" i="10"/>
  <c r="Q4174" i="10"/>
  <c r="R4174" i="10"/>
  <c r="S4174" i="10"/>
  <c r="T4174" i="10"/>
  <c r="P4173" i="10"/>
  <c r="Q4173" i="10"/>
  <c r="R4173" i="10"/>
  <c r="S4173" i="10"/>
  <c r="T4173" i="10"/>
  <c r="P4172" i="10"/>
  <c r="Q4172" i="10"/>
  <c r="R4172" i="10"/>
  <c r="S4172" i="10"/>
  <c r="T4172" i="10"/>
  <c r="P4171" i="10"/>
  <c r="Q4171" i="10"/>
  <c r="R4171" i="10"/>
  <c r="S4171" i="10"/>
  <c r="T4171" i="10"/>
  <c r="P4170" i="10"/>
  <c r="Q4170" i="10"/>
  <c r="R4170" i="10"/>
  <c r="S4170" i="10"/>
  <c r="T4170" i="10"/>
  <c r="P4169" i="10"/>
  <c r="Q4169" i="10"/>
  <c r="R4169" i="10"/>
  <c r="S4169" i="10"/>
  <c r="T4169" i="10"/>
  <c r="P4168" i="10"/>
  <c r="Q4168" i="10"/>
  <c r="R4168" i="10"/>
  <c r="S4168" i="10"/>
  <c r="T4168" i="10"/>
  <c r="P4167" i="10"/>
  <c r="Q4167" i="10"/>
  <c r="R4167" i="10"/>
  <c r="S4167" i="10"/>
  <c r="T4167" i="10"/>
  <c r="P4166" i="10"/>
  <c r="Q4166" i="10"/>
  <c r="R4166" i="10"/>
  <c r="S4166" i="10"/>
  <c r="T4166" i="10"/>
  <c r="P4165" i="10"/>
  <c r="Q4165" i="10"/>
  <c r="R4165" i="10"/>
  <c r="S4165" i="10"/>
  <c r="T4165" i="10"/>
  <c r="P4164" i="10"/>
  <c r="Q4164" i="10"/>
  <c r="R4164" i="10"/>
  <c r="S4164" i="10"/>
  <c r="T4164" i="10"/>
  <c r="P4163" i="10"/>
  <c r="Q4163" i="10"/>
  <c r="R4163" i="10"/>
  <c r="S4163" i="10"/>
  <c r="T4163" i="10"/>
  <c r="P4162" i="10"/>
  <c r="Q4162" i="10"/>
  <c r="R4162" i="10"/>
  <c r="S4162" i="10"/>
  <c r="T4162" i="10"/>
  <c r="P4161" i="10"/>
  <c r="Q4161" i="10"/>
  <c r="R4161" i="10"/>
  <c r="S4161" i="10"/>
  <c r="T4161" i="10"/>
  <c r="P4159" i="10"/>
  <c r="Q4159" i="10"/>
  <c r="R4159" i="10"/>
  <c r="S4159" i="10"/>
  <c r="T4159" i="10"/>
  <c r="P4158" i="10"/>
  <c r="Q4158" i="10"/>
  <c r="R4158" i="10"/>
  <c r="S4158" i="10"/>
  <c r="T4158" i="10"/>
  <c r="P4157" i="10"/>
  <c r="Q4157" i="10"/>
  <c r="R4157" i="10"/>
  <c r="S4157" i="10"/>
  <c r="T4157" i="10"/>
  <c r="P4156" i="10"/>
  <c r="Q4156" i="10"/>
  <c r="R4156" i="10"/>
  <c r="S4156" i="10"/>
  <c r="T4156" i="10"/>
  <c r="P4155" i="10"/>
  <c r="Q4155" i="10"/>
  <c r="R4155" i="10"/>
  <c r="S4155" i="10"/>
  <c r="T4155" i="10"/>
  <c r="P4154" i="10"/>
  <c r="Q4154" i="10"/>
  <c r="R4154" i="10"/>
  <c r="S4154" i="10"/>
  <c r="T4154" i="10"/>
  <c r="P4153" i="10"/>
  <c r="Q4153" i="10"/>
  <c r="R4153" i="10"/>
  <c r="S4153" i="10"/>
  <c r="T4153" i="10"/>
  <c r="P4152" i="10"/>
  <c r="Q4152" i="10"/>
  <c r="R4152" i="10"/>
  <c r="S4152" i="10"/>
  <c r="T4152" i="10"/>
  <c r="P4151" i="10"/>
  <c r="Q4151" i="10"/>
  <c r="R4151" i="10"/>
  <c r="S4151" i="10"/>
  <c r="T4151" i="10"/>
  <c r="P4150" i="10"/>
  <c r="Q4150" i="10"/>
  <c r="R4150" i="10"/>
  <c r="S4150" i="10"/>
  <c r="T4150" i="10"/>
  <c r="P4149" i="10"/>
  <c r="Q4149" i="10"/>
  <c r="R4149" i="10"/>
  <c r="S4149" i="10"/>
  <c r="T4149" i="10"/>
  <c r="P4148" i="10"/>
  <c r="Q4148" i="10"/>
  <c r="R4148" i="10"/>
  <c r="S4148" i="10"/>
  <c r="T4148" i="10"/>
  <c r="P4147" i="10"/>
  <c r="Q4147" i="10"/>
  <c r="R4147" i="10"/>
  <c r="S4147" i="10"/>
  <c r="T4147" i="10"/>
  <c r="P4160" i="10"/>
  <c r="Q4160" i="10"/>
  <c r="R4160" i="10"/>
  <c r="S4160" i="10"/>
  <c r="T4160" i="10"/>
  <c r="P4178" i="10"/>
  <c r="Q4178" i="10"/>
  <c r="R4178" i="10"/>
  <c r="S4178" i="10"/>
  <c r="T4178" i="10"/>
  <c r="P4179" i="10"/>
  <c r="Q4179" i="10"/>
  <c r="R4179" i="10"/>
  <c r="S4179" i="10"/>
  <c r="T4179" i="10"/>
  <c r="P4180" i="10"/>
  <c r="Q4180" i="10"/>
  <c r="R4180" i="10"/>
  <c r="S4180" i="10"/>
  <c r="T4180" i="10"/>
  <c r="P4181" i="10"/>
  <c r="Q4181" i="10"/>
  <c r="R4181" i="10"/>
  <c r="S4181" i="10"/>
  <c r="T4181" i="10"/>
  <c r="P4182" i="10"/>
  <c r="Q4182" i="10"/>
  <c r="R4182" i="10"/>
  <c r="S4182" i="10"/>
  <c r="T4182" i="10"/>
  <c r="P4183" i="10"/>
  <c r="Q4183" i="10"/>
  <c r="R4183" i="10"/>
  <c r="S4183" i="10"/>
  <c r="T4183" i="10"/>
  <c r="P4184" i="10"/>
  <c r="Q4184" i="10"/>
  <c r="R4184" i="10"/>
  <c r="S4184" i="10"/>
  <c r="T4184" i="10"/>
  <c r="P4185" i="10"/>
  <c r="Q4185" i="10"/>
  <c r="R4185" i="10"/>
  <c r="S4185" i="10"/>
  <c r="T4185" i="10"/>
  <c r="P4186" i="10"/>
  <c r="Q4186" i="10"/>
  <c r="R4186" i="10"/>
  <c r="S4186" i="10"/>
  <c r="T4186" i="10"/>
  <c r="P4187" i="10"/>
  <c r="Q4187" i="10"/>
  <c r="R4187" i="10"/>
  <c r="S4187" i="10"/>
  <c r="T4187" i="10"/>
  <c r="P4188" i="10"/>
  <c r="Q4188" i="10"/>
  <c r="R4188" i="10"/>
  <c r="S4188" i="10"/>
  <c r="T4188" i="10"/>
  <c r="P4189" i="10"/>
  <c r="Q4189" i="10"/>
  <c r="R4189" i="10"/>
  <c r="S4189" i="10"/>
  <c r="T4189" i="10"/>
  <c r="P4190" i="10"/>
  <c r="Q4190" i="10"/>
  <c r="R4190" i="10"/>
  <c r="S4190" i="10"/>
  <c r="T4190" i="10"/>
  <c r="P4191" i="10"/>
  <c r="Q4191" i="10"/>
  <c r="R4191" i="10"/>
  <c r="S4191" i="10"/>
  <c r="T4191" i="10"/>
  <c r="P4192" i="10"/>
  <c r="Q4192" i="10"/>
  <c r="R4192" i="10"/>
  <c r="S4192" i="10"/>
  <c r="T4192" i="10"/>
  <c r="P4193" i="10"/>
  <c r="Q4193" i="10"/>
  <c r="R4193" i="10"/>
  <c r="S4193" i="10"/>
  <c r="T4193" i="10"/>
  <c r="P4194" i="10"/>
  <c r="Q4194" i="10"/>
  <c r="R4194" i="10"/>
  <c r="S4194" i="10"/>
  <c r="T4194" i="10"/>
  <c r="P4195" i="10"/>
  <c r="Q4195" i="10"/>
  <c r="R4195" i="10"/>
  <c r="S4195" i="10"/>
  <c r="T4195" i="10"/>
  <c r="P4196" i="10"/>
  <c r="Q4196" i="10"/>
  <c r="R4196" i="10"/>
  <c r="S4196" i="10"/>
  <c r="T4196" i="10"/>
  <c r="P4197" i="10"/>
  <c r="Q4197" i="10"/>
  <c r="R4197" i="10"/>
  <c r="S4197" i="10"/>
  <c r="T4197" i="10"/>
  <c r="P4198" i="10"/>
  <c r="Q4198" i="10"/>
  <c r="R4198" i="10"/>
  <c r="S4198" i="10"/>
  <c r="T4198" i="10"/>
  <c r="P4199" i="10"/>
  <c r="Q4199" i="10"/>
  <c r="R4199" i="10"/>
  <c r="S4199" i="10"/>
  <c r="T4199" i="10"/>
  <c r="P4200" i="10"/>
  <c r="Q4200" i="10"/>
  <c r="R4200" i="10"/>
  <c r="S4200" i="10"/>
  <c r="T4200" i="10"/>
  <c r="P4201" i="10"/>
  <c r="Q4201" i="10"/>
  <c r="R4201" i="10"/>
  <c r="S4201" i="10"/>
  <c r="T4201" i="10"/>
  <c r="P4202" i="10"/>
  <c r="Q4202" i="10"/>
  <c r="R4202" i="10"/>
  <c r="S4202" i="10"/>
  <c r="T4202" i="10"/>
  <c r="P4203" i="10"/>
  <c r="Q4203" i="10"/>
  <c r="R4203" i="10"/>
  <c r="S4203" i="10"/>
  <c r="T4203" i="10"/>
  <c r="P4204" i="10"/>
  <c r="Q4204" i="10"/>
  <c r="R4204" i="10"/>
  <c r="S4204" i="10"/>
  <c r="T4204" i="10"/>
  <c r="P4205" i="10"/>
  <c r="Q4205" i="10"/>
  <c r="R4205" i="10"/>
  <c r="S4205" i="10"/>
  <c r="T4205" i="10"/>
  <c r="P4206" i="10"/>
  <c r="Q4206" i="10"/>
  <c r="R4206" i="10"/>
  <c r="S4206" i="10"/>
  <c r="T4206" i="10"/>
  <c r="P4207" i="10"/>
  <c r="Q4207" i="10"/>
  <c r="R4207" i="10"/>
  <c r="S4207" i="10"/>
  <c r="T4207" i="10"/>
  <c r="P4208" i="10"/>
  <c r="Q4208" i="10"/>
  <c r="R4208" i="10"/>
  <c r="S4208" i="10"/>
  <c r="T4208" i="10"/>
  <c r="P4209" i="10"/>
  <c r="Q4209" i="10"/>
  <c r="R4209" i="10"/>
  <c r="S4209" i="10"/>
  <c r="T4209" i="10"/>
  <c r="P4210" i="10"/>
  <c r="Q4210" i="10"/>
  <c r="R4210" i="10"/>
  <c r="S4210" i="10"/>
  <c r="T4210" i="10"/>
  <c r="P4211" i="10"/>
  <c r="Q4211" i="10"/>
  <c r="R4211" i="10"/>
  <c r="S4211" i="10"/>
  <c r="T4211" i="10"/>
  <c r="P4212" i="10"/>
  <c r="Q4212" i="10"/>
  <c r="R4212" i="10"/>
  <c r="S4212" i="10"/>
  <c r="T4212" i="10"/>
  <c r="P4213" i="10"/>
  <c r="Q4213" i="10"/>
  <c r="R4213" i="10"/>
  <c r="S4213" i="10"/>
  <c r="T4213" i="10"/>
  <c r="P4214" i="10"/>
  <c r="Q4214" i="10"/>
  <c r="R4214" i="10"/>
  <c r="S4214" i="10"/>
  <c r="T4214" i="10"/>
  <c r="P4215" i="10"/>
  <c r="Q4215" i="10"/>
  <c r="R4215" i="10"/>
  <c r="S4215" i="10"/>
  <c r="T4215" i="10"/>
  <c r="P4216" i="10"/>
  <c r="Q4216" i="10"/>
  <c r="R4216" i="10"/>
  <c r="S4216" i="10"/>
  <c r="T4216" i="10"/>
  <c r="P4217" i="10"/>
  <c r="Q4217" i="10"/>
  <c r="R4217" i="10"/>
  <c r="S4217" i="10"/>
  <c r="T4217" i="10"/>
  <c r="P4223" i="10"/>
  <c r="Q4223" i="10"/>
  <c r="R4223" i="10"/>
  <c r="S4223" i="10"/>
  <c r="T4223" i="10"/>
  <c r="P4224" i="10"/>
  <c r="Q4224" i="10"/>
  <c r="R4224" i="10"/>
  <c r="S4224" i="10"/>
  <c r="T4224" i="10"/>
  <c r="P4225" i="10"/>
  <c r="Q4225" i="10"/>
  <c r="R4225" i="10"/>
  <c r="S4225" i="10"/>
  <c r="T4225" i="10"/>
  <c r="P4226" i="10"/>
  <c r="Q4226" i="10"/>
  <c r="R4226" i="10"/>
  <c r="S4226" i="10"/>
  <c r="T4226" i="10"/>
  <c r="P4227" i="10"/>
  <c r="Q4227" i="10"/>
  <c r="R4227" i="10"/>
  <c r="S4227" i="10"/>
  <c r="T4227" i="10"/>
  <c r="P4228" i="10"/>
  <c r="Q4228" i="10"/>
  <c r="R4228" i="10"/>
  <c r="S4228" i="10"/>
  <c r="T4228" i="10"/>
  <c r="P4252" i="10"/>
  <c r="Q4252" i="10"/>
  <c r="R4252" i="10"/>
  <c r="S4252" i="10"/>
  <c r="T4252" i="10"/>
  <c r="P4249" i="10"/>
  <c r="Q4249" i="10"/>
  <c r="R4249" i="10"/>
  <c r="S4249" i="10"/>
  <c r="T4249" i="10"/>
  <c r="P4248" i="10"/>
  <c r="Q4248" i="10"/>
  <c r="R4248" i="10"/>
  <c r="S4248" i="10"/>
  <c r="T4248" i="10"/>
  <c r="P4247" i="10"/>
  <c r="Q4247" i="10"/>
  <c r="R4247" i="10"/>
  <c r="S4247" i="10"/>
  <c r="T4247" i="10"/>
  <c r="P4246" i="10"/>
  <c r="Q4246" i="10"/>
  <c r="R4246" i="10"/>
  <c r="S4246" i="10"/>
  <c r="T4246" i="10"/>
  <c r="P4245" i="10"/>
  <c r="Q4245" i="10"/>
  <c r="R4245" i="10"/>
  <c r="S4245" i="10"/>
  <c r="T4245" i="10"/>
  <c r="P4244" i="10"/>
  <c r="Q4244" i="10"/>
  <c r="R4244" i="10"/>
  <c r="S4244" i="10"/>
  <c r="T4244" i="10"/>
  <c r="P4243" i="10"/>
  <c r="Q4243" i="10"/>
  <c r="R4243" i="10"/>
  <c r="S4243" i="10"/>
  <c r="T4243" i="10"/>
  <c r="P4242" i="10"/>
  <c r="Q4242" i="10"/>
  <c r="R4242" i="10"/>
  <c r="S4242" i="10"/>
  <c r="T4242" i="10"/>
  <c r="P4241" i="10"/>
  <c r="Q4241" i="10"/>
  <c r="R4241" i="10"/>
  <c r="S4241" i="10"/>
  <c r="T4241" i="10"/>
  <c r="P4240" i="10"/>
  <c r="Q4240" i="10"/>
  <c r="R4240" i="10"/>
  <c r="S4240" i="10"/>
  <c r="T4240" i="10"/>
  <c r="P4239" i="10"/>
  <c r="Q4239" i="10"/>
  <c r="R4239" i="10"/>
  <c r="S4239" i="10"/>
  <c r="T4239" i="10"/>
  <c r="P4238" i="10"/>
  <c r="Q4238" i="10"/>
  <c r="R4238" i="10"/>
  <c r="S4238" i="10"/>
  <c r="T4238" i="10"/>
  <c r="P4237" i="10"/>
  <c r="Q4237" i="10"/>
  <c r="R4237" i="10"/>
  <c r="S4237" i="10"/>
  <c r="T4237" i="10"/>
  <c r="P4236" i="10"/>
  <c r="Q4236" i="10"/>
  <c r="R4236" i="10"/>
  <c r="S4236" i="10"/>
  <c r="T4236" i="10"/>
  <c r="P4235" i="10"/>
  <c r="Q4235" i="10"/>
  <c r="R4235" i="10"/>
  <c r="S4235" i="10"/>
  <c r="T4235" i="10"/>
  <c r="P4234" i="10"/>
  <c r="Q4234" i="10"/>
  <c r="R4234" i="10"/>
  <c r="S4234" i="10"/>
  <c r="T4234" i="10"/>
  <c r="P4233" i="10"/>
  <c r="Q4233" i="10"/>
  <c r="R4233" i="10"/>
  <c r="S4233" i="10"/>
  <c r="T4233" i="10"/>
  <c r="P4232" i="10"/>
  <c r="Q4232" i="10"/>
  <c r="R4232" i="10"/>
  <c r="S4232" i="10"/>
  <c r="T4232" i="10"/>
  <c r="P4231" i="10"/>
  <c r="Q4231" i="10"/>
  <c r="R4231" i="10"/>
  <c r="S4231" i="10"/>
  <c r="T4231" i="10"/>
  <c r="P4230" i="10"/>
  <c r="Q4230" i="10"/>
  <c r="R4230" i="10"/>
  <c r="S4230" i="10"/>
  <c r="T4230" i="10"/>
  <c r="P4229" i="10"/>
  <c r="Q4229" i="10"/>
  <c r="R4229" i="10"/>
  <c r="S4229" i="10"/>
  <c r="T4229" i="10"/>
  <c r="P4253" i="10"/>
  <c r="Q4253" i="10"/>
  <c r="R4253" i="10"/>
  <c r="S4253" i="10"/>
  <c r="T4253" i="10"/>
  <c r="P4255" i="10"/>
  <c r="Q4255" i="10"/>
  <c r="R4255" i="10"/>
  <c r="S4255" i="10"/>
  <c r="T4255" i="10"/>
  <c r="P4251" i="10"/>
  <c r="Q4251" i="10"/>
  <c r="R4251" i="10"/>
  <c r="S4251" i="10"/>
  <c r="T4251" i="10"/>
  <c r="P4250" i="10"/>
  <c r="Q4250" i="10"/>
  <c r="R4250" i="10"/>
  <c r="S4250" i="10"/>
  <c r="T4250" i="10"/>
  <c r="P4258" i="10"/>
  <c r="Q4258" i="10"/>
  <c r="R4258" i="10"/>
  <c r="S4258" i="10"/>
  <c r="T4258" i="10"/>
  <c r="P4259" i="10"/>
  <c r="Q4259" i="10"/>
  <c r="R4259" i="10"/>
  <c r="S4259" i="10"/>
  <c r="T4259" i="10"/>
  <c r="P4260" i="10"/>
  <c r="Q4260" i="10"/>
  <c r="R4260" i="10"/>
  <c r="S4260" i="10"/>
  <c r="T4260" i="10"/>
  <c r="P4261" i="10"/>
  <c r="Q4261" i="10"/>
  <c r="R4261" i="10"/>
  <c r="S4261" i="10"/>
  <c r="T4261" i="10"/>
  <c r="P4262" i="10"/>
  <c r="Q4262" i="10"/>
  <c r="R4262" i="10"/>
  <c r="S4262" i="10"/>
  <c r="T4262" i="10"/>
  <c r="P4263" i="10"/>
  <c r="Q4263" i="10"/>
  <c r="R4263" i="10"/>
  <c r="S4263" i="10"/>
  <c r="T4263" i="10"/>
  <c r="P4264" i="10"/>
  <c r="Q4264" i="10"/>
  <c r="R4264" i="10"/>
  <c r="S4264" i="10"/>
  <c r="T4264" i="10"/>
  <c r="P4265" i="10"/>
  <c r="Q4265" i="10"/>
  <c r="R4265" i="10"/>
  <c r="S4265" i="10"/>
  <c r="T4265" i="10"/>
  <c r="P4266" i="10"/>
  <c r="Q4266" i="10"/>
  <c r="R4266" i="10"/>
  <c r="S4266" i="10"/>
  <c r="T4266" i="10"/>
  <c r="P4267" i="10"/>
  <c r="Q4267" i="10"/>
  <c r="R4267" i="10"/>
  <c r="S4267" i="10"/>
  <c r="T4267" i="10"/>
  <c r="P4268" i="10"/>
  <c r="Q4268" i="10"/>
  <c r="R4268" i="10"/>
  <c r="S4268" i="10"/>
  <c r="T4268" i="10"/>
  <c r="P4269" i="10"/>
  <c r="Q4269" i="10"/>
  <c r="R4269" i="10"/>
  <c r="S4269" i="10"/>
  <c r="T4269" i="10"/>
  <c r="P4270" i="10"/>
  <c r="Q4270" i="10"/>
  <c r="R4270" i="10"/>
  <c r="S4270" i="10"/>
  <c r="T4270" i="10"/>
  <c r="P4271" i="10"/>
  <c r="Q4271" i="10"/>
  <c r="R4271" i="10"/>
  <c r="S4271" i="10"/>
  <c r="T4271" i="10"/>
  <c r="P4272" i="10"/>
  <c r="Q4272" i="10"/>
  <c r="R4272" i="10"/>
  <c r="S4272" i="10"/>
  <c r="T4272" i="10"/>
  <c r="P4273" i="10"/>
  <c r="Q4273" i="10"/>
  <c r="R4273" i="10"/>
  <c r="S4273" i="10"/>
  <c r="T4273" i="10"/>
  <c r="P4274" i="10"/>
  <c r="Q4274" i="10"/>
  <c r="R4274" i="10"/>
  <c r="S4274" i="10"/>
  <c r="T4274" i="10"/>
  <c r="P4275" i="10"/>
  <c r="Q4275" i="10"/>
  <c r="R4275" i="10"/>
  <c r="S4275" i="10"/>
  <c r="T4275" i="10"/>
  <c r="P4276" i="10"/>
  <c r="Q4276" i="10"/>
  <c r="R4276" i="10"/>
  <c r="S4276" i="10"/>
  <c r="T4276" i="10"/>
  <c r="P4277" i="10"/>
  <c r="Q4277" i="10"/>
  <c r="R4277" i="10"/>
  <c r="S4277" i="10"/>
  <c r="T4277" i="10"/>
  <c r="P4278" i="10"/>
  <c r="Q4278" i="10"/>
  <c r="R4278" i="10"/>
  <c r="S4278" i="10"/>
  <c r="T4278" i="10"/>
  <c r="P4279" i="10"/>
  <c r="Q4279" i="10"/>
  <c r="R4279" i="10"/>
  <c r="S4279" i="10"/>
  <c r="T4279" i="10"/>
  <c r="P4280" i="10"/>
  <c r="Q4280" i="10"/>
  <c r="R4280" i="10"/>
  <c r="S4280" i="10"/>
  <c r="T4280" i="10"/>
  <c r="P4281" i="10"/>
  <c r="Q4281" i="10"/>
  <c r="R4281" i="10"/>
  <c r="S4281" i="10"/>
  <c r="T4281" i="10"/>
  <c r="P4282" i="10"/>
  <c r="Q4282" i="10"/>
  <c r="R4282" i="10"/>
  <c r="S4282" i="10"/>
  <c r="T4282" i="10"/>
  <c r="P4291" i="10"/>
  <c r="Q4291" i="10"/>
  <c r="R4291" i="10"/>
  <c r="S4291" i="10"/>
  <c r="T4291" i="10"/>
  <c r="P4290" i="10"/>
  <c r="Q4290" i="10"/>
  <c r="R4290" i="10"/>
  <c r="S4290" i="10"/>
  <c r="T4290" i="10"/>
  <c r="P4289" i="10"/>
  <c r="Q4289" i="10"/>
  <c r="R4289" i="10"/>
  <c r="S4289" i="10"/>
  <c r="T4289" i="10"/>
  <c r="P4288" i="10"/>
  <c r="Q4288" i="10"/>
  <c r="R4288" i="10"/>
  <c r="S4288" i="10"/>
  <c r="T4288" i="10"/>
  <c r="P4287" i="10"/>
  <c r="Q4287" i="10"/>
  <c r="R4287" i="10"/>
  <c r="S4287" i="10"/>
  <c r="T4287" i="10"/>
  <c r="P4286" i="10"/>
  <c r="Q4286" i="10"/>
  <c r="R4286" i="10"/>
  <c r="S4286" i="10"/>
  <c r="T4286" i="10"/>
  <c r="P4285" i="10"/>
  <c r="Q4285" i="10"/>
  <c r="R4285" i="10"/>
  <c r="S4285" i="10"/>
  <c r="T4285" i="10"/>
  <c r="P4284" i="10"/>
  <c r="Q4284" i="10"/>
  <c r="R4284" i="10"/>
  <c r="S4284" i="10"/>
  <c r="T4284" i="10"/>
  <c r="P4283" i="10"/>
  <c r="Q4283" i="10"/>
  <c r="R4283" i="10"/>
  <c r="S4283" i="10"/>
  <c r="T4283" i="10"/>
  <c r="P4304" i="10"/>
  <c r="Q4304" i="10"/>
  <c r="R4304" i="10"/>
  <c r="S4304" i="10"/>
  <c r="T4304" i="10"/>
  <c r="P4303" i="10"/>
  <c r="Q4303" i="10"/>
  <c r="R4303" i="10"/>
  <c r="S4303" i="10"/>
  <c r="T4303" i="10"/>
  <c r="P4302" i="10"/>
  <c r="Q4302" i="10"/>
  <c r="R4302" i="10"/>
  <c r="S4302" i="10"/>
  <c r="T4302" i="10"/>
  <c r="P4301" i="10"/>
  <c r="Q4301" i="10"/>
  <c r="R4301" i="10"/>
  <c r="S4301" i="10"/>
  <c r="T4301" i="10"/>
  <c r="P4300" i="10"/>
  <c r="Q4300" i="10"/>
  <c r="R4300" i="10"/>
  <c r="S4300" i="10"/>
  <c r="T4300" i="10"/>
  <c r="P4299" i="10"/>
  <c r="Q4299" i="10"/>
  <c r="R4299" i="10"/>
  <c r="S4299" i="10"/>
  <c r="T4299" i="10"/>
  <c r="P4298" i="10"/>
  <c r="Q4298" i="10"/>
  <c r="R4298" i="10"/>
  <c r="S4298" i="10"/>
  <c r="T4298" i="10"/>
  <c r="P4297" i="10"/>
  <c r="Q4297" i="10"/>
  <c r="R4297" i="10"/>
  <c r="S4297" i="10"/>
  <c r="T4297" i="10"/>
  <c r="P4296" i="10"/>
  <c r="Q4296" i="10"/>
  <c r="R4296" i="10"/>
  <c r="S4296" i="10"/>
  <c r="T4296" i="10"/>
  <c r="P4295" i="10"/>
  <c r="Q4295" i="10"/>
  <c r="R4295" i="10"/>
  <c r="S4295" i="10"/>
  <c r="T4295" i="10"/>
  <c r="P4294" i="10"/>
  <c r="Q4294" i="10"/>
  <c r="R4294" i="10"/>
  <c r="S4294" i="10"/>
  <c r="T4294" i="10"/>
  <c r="P4293" i="10"/>
  <c r="Q4293" i="10"/>
  <c r="R4293" i="10"/>
  <c r="S4293" i="10"/>
  <c r="T4293" i="10"/>
  <c r="P4306" i="10"/>
  <c r="Q4306" i="10"/>
  <c r="R4306" i="10"/>
  <c r="S4306" i="10"/>
  <c r="T4306" i="10"/>
  <c r="P4307" i="10"/>
  <c r="Q4307" i="10"/>
  <c r="R4307" i="10"/>
  <c r="S4307" i="10"/>
  <c r="T4307" i="10"/>
  <c r="P4312" i="10"/>
  <c r="Q4312" i="10"/>
  <c r="R4312" i="10"/>
  <c r="S4312" i="10"/>
  <c r="T4312" i="10"/>
  <c r="P4311" i="10"/>
  <c r="Q4311" i="10"/>
  <c r="R4311" i="10"/>
  <c r="S4311" i="10"/>
  <c r="T4311" i="10"/>
  <c r="P4310" i="10"/>
  <c r="Q4310" i="10"/>
  <c r="R4310" i="10"/>
  <c r="S4310" i="10"/>
  <c r="T4310" i="10"/>
  <c r="P4309" i="10"/>
  <c r="Q4309" i="10"/>
  <c r="R4309" i="10"/>
  <c r="S4309" i="10"/>
  <c r="T4309" i="10"/>
  <c r="P4317" i="10"/>
  <c r="Q4317" i="10"/>
  <c r="R4317" i="10"/>
  <c r="S4317" i="10"/>
  <c r="T4317" i="10"/>
  <c r="P4318" i="10"/>
  <c r="Q4318" i="10"/>
  <c r="R4318" i="10"/>
  <c r="S4318" i="10"/>
  <c r="T4318" i="10"/>
  <c r="P4319" i="10"/>
  <c r="Q4319" i="10"/>
  <c r="R4319" i="10"/>
  <c r="S4319" i="10"/>
  <c r="T4319" i="10"/>
  <c r="P4320" i="10"/>
  <c r="Q4320" i="10"/>
  <c r="R4320" i="10"/>
  <c r="S4320" i="10"/>
  <c r="T4320" i="10"/>
  <c r="P4321" i="10"/>
  <c r="Q4321" i="10"/>
  <c r="R4321" i="10"/>
  <c r="S4321" i="10"/>
  <c r="T4321" i="10"/>
  <c r="P4322" i="10"/>
  <c r="Q4322" i="10"/>
  <c r="R4322" i="10"/>
  <c r="S4322" i="10"/>
  <c r="T4322" i="10"/>
  <c r="P4323" i="10"/>
  <c r="Q4323" i="10"/>
  <c r="R4323" i="10"/>
  <c r="S4323" i="10"/>
  <c r="T4323" i="10"/>
  <c r="P4324" i="10"/>
  <c r="Q4324" i="10"/>
  <c r="R4324" i="10"/>
  <c r="S4324" i="10"/>
  <c r="T4324" i="10"/>
  <c r="P4325" i="10"/>
  <c r="Q4325" i="10"/>
  <c r="R4325" i="10"/>
  <c r="S4325" i="10"/>
  <c r="T4325" i="10"/>
  <c r="P4326" i="10"/>
  <c r="Q4326" i="10"/>
  <c r="R4326" i="10"/>
  <c r="S4326" i="10"/>
  <c r="T4326" i="10"/>
  <c r="P4327" i="10"/>
  <c r="Q4327" i="10"/>
  <c r="R4327" i="10"/>
  <c r="S4327" i="10"/>
  <c r="T4327" i="10"/>
  <c r="P4328" i="10"/>
  <c r="Q4328" i="10"/>
  <c r="R4328" i="10"/>
  <c r="S4328" i="10"/>
  <c r="T4328" i="10"/>
  <c r="P4329" i="10"/>
  <c r="Q4329" i="10"/>
  <c r="R4329" i="10"/>
  <c r="S4329" i="10"/>
  <c r="T4329" i="10"/>
  <c r="P4330" i="10"/>
  <c r="Q4330" i="10"/>
  <c r="R4330" i="10"/>
  <c r="S4330" i="10"/>
  <c r="T4330" i="10"/>
  <c r="P4331" i="10"/>
  <c r="Q4331" i="10"/>
  <c r="R4331" i="10"/>
  <c r="S4331" i="10"/>
  <c r="T4331" i="10"/>
  <c r="P4332" i="10"/>
  <c r="Q4332" i="10"/>
  <c r="R4332" i="10"/>
  <c r="S4332" i="10"/>
  <c r="T4332" i="10"/>
  <c r="P4333" i="10"/>
  <c r="Q4333" i="10"/>
  <c r="R4333" i="10"/>
  <c r="S4333" i="10"/>
  <c r="T4333" i="10"/>
  <c r="P4334" i="10"/>
  <c r="Q4334" i="10"/>
  <c r="R4334" i="10"/>
  <c r="S4334" i="10"/>
  <c r="T4334" i="10"/>
  <c r="P4335" i="10"/>
  <c r="Q4335" i="10"/>
  <c r="R4335" i="10"/>
  <c r="S4335" i="10"/>
  <c r="T4335" i="10"/>
  <c r="P4336" i="10"/>
  <c r="Q4336" i="10"/>
  <c r="R4336" i="10"/>
  <c r="S4336" i="10"/>
  <c r="T4336" i="10"/>
  <c r="P4337" i="10"/>
  <c r="Q4337" i="10"/>
  <c r="R4337" i="10"/>
  <c r="S4337" i="10"/>
  <c r="T4337" i="10"/>
  <c r="P4338" i="10"/>
  <c r="Q4338" i="10"/>
  <c r="R4338" i="10"/>
  <c r="S4338" i="10"/>
  <c r="T4338" i="10"/>
  <c r="P4339" i="10"/>
  <c r="Q4339" i="10"/>
  <c r="R4339" i="10"/>
  <c r="S4339" i="10"/>
  <c r="T4339" i="10"/>
  <c r="P4340" i="10"/>
  <c r="Q4340" i="10"/>
  <c r="R4340" i="10"/>
  <c r="S4340" i="10"/>
  <c r="T4340" i="10"/>
  <c r="P4341" i="10"/>
  <c r="Q4341" i="10"/>
  <c r="R4341" i="10"/>
  <c r="S4341" i="10"/>
  <c r="T4341" i="10"/>
  <c r="P4342" i="10"/>
  <c r="Q4342" i="10"/>
  <c r="R4342" i="10"/>
  <c r="S4342" i="10"/>
  <c r="T4342" i="10"/>
  <c r="P4343" i="10"/>
  <c r="Q4343" i="10"/>
  <c r="R4343" i="10"/>
  <c r="S4343" i="10"/>
  <c r="T4343" i="10"/>
  <c r="P4344" i="10"/>
  <c r="Q4344" i="10"/>
  <c r="R4344" i="10"/>
  <c r="S4344" i="10"/>
  <c r="T4344" i="10"/>
  <c r="P4345" i="10"/>
  <c r="Q4345" i="10"/>
  <c r="R4345" i="10"/>
  <c r="S4345" i="10"/>
  <c r="T4345" i="10"/>
  <c r="P4346" i="10"/>
  <c r="Q4346" i="10"/>
  <c r="R4346" i="10"/>
  <c r="S4346" i="10"/>
  <c r="T4346" i="10"/>
  <c r="P4347" i="10"/>
  <c r="Q4347" i="10"/>
  <c r="R4347" i="10"/>
  <c r="S4347" i="10"/>
  <c r="T4347" i="10"/>
  <c r="P4348" i="10"/>
  <c r="Q4348" i="10"/>
  <c r="R4348" i="10"/>
  <c r="S4348" i="10"/>
  <c r="T4348" i="10"/>
  <c r="P4349" i="10"/>
  <c r="Q4349" i="10"/>
  <c r="R4349" i="10"/>
  <c r="S4349" i="10"/>
  <c r="T4349" i="10"/>
  <c r="P4350" i="10"/>
  <c r="Q4350" i="10"/>
  <c r="R4350" i="10"/>
  <c r="S4350" i="10"/>
  <c r="T4350" i="10"/>
  <c r="P4351" i="10"/>
  <c r="Q4351" i="10"/>
  <c r="R4351" i="10"/>
  <c r="S4351" i="10"/>
  <c r="T4351" i="10"/>
  <c r="P4352" i="10"/>
  <c r="Q4352" i="10"/>
  <c r="R4352" i="10"/>
  <c r="S4352" i="10"/>
  <c r="T4352" i="10"/>
  <c r="P4353" i="10"/>
  <c r="Q4353" i="10"/>
  <c r="R4353" i="10"/>
  <c r="S4353" i="10"/>
  <c r="T4353" i="10"/>
  <c r="P4354" i="10"/>
  <c r="Q4354" i="10"/>
  <c r="R4354" i="10"/>
  <c r="S4354" i="10"/>
  <c r="T4354" i="10"/>
  <c r="P4355" i="10"/>
  <c r="Q4355" i="10"/>
  <c r="R4355" i="10"/>
  <c r="S4355" i="10"/>
  <c r="T4355" i="10"/>
  <c r="P4356" i="10"/>
  <c r="Q4356" i="10"/>
  <c r="R4356" i="10"/>
  <c r="S4356" i="10"/>
  <c r="T4356" i="10"/>
  <c r="P4357" i="10"/>
  <c r="Q4357" i="10"/>
  <c r="R4357" i="10"/>
  <c r="S4357" i="10"/>
  <c r="T4357" i="10"/>
  <c r="P4358" i="10"/>
  <c r="Q4358" i="10"/>
  <c r="R4358" i="10"/>
  <c r="S4358" i="10"/>
  <c r="T4358" i="10"/>
  <c r="P4359" i="10"/>
  <c r="Q4359" i="10"/>
  <c r="R4359" i="10"/>
  <c r="S4359" i="10"/>
  <c r="T4359" i="10"/>
  <c r="P4360" i="10"/>
  <c r="Q4360" i="10"/>
  <c r="R4360" i="10"/>
  <c r="S4360" i="10"/>
  <c r="T4360" i="10"/>
  <c r="P4361" i="10"/>
  <c r="Q4361" i="10"/>
  <c r="R4361" i="10"/>
  <c r="S4361" i="10"/>
  <c r="T4361" i="10"/>
  <c r="P4362" i="10"/>
  <c r="Q4362" i="10"/>
  <c r="R4362" i="10"/>
  <c r="S4362" i="10"/>
  <c r="T4362" i="10"/>
  <c r="P4363" i="10"/>
  <c r="Q4363" i="10"/>
  <c r="R4363" i="10"/>
  <c r="S4363" i="10"/>
  <c r="T4363" i="10"/>
  <c r="P4364" i="10"/>
  <c r="Q4364" i="10"/>
  <c r="R4364" i="10"/>
  <c r="S4364" i="10"/>
  <c r="T4364" i="10"/>
  <c r="P4365" i="10"/>
  <c r="Q4365" i="10"/>
  <c r="R4365" i="10"/>
  <c r="S4365" i="10"/>
  <c r="T4365" i="10"/>
  <c r="P4366" i="10"/>
  <c r="Q4366" i="10"/>
  <c r="R4366" i="10"/>
  <c r="S4366" i="10"/>
  <c r="T4366" i="10"/>
  <c r="P4367" i="10"/>
  <c r="Q4367" i="10"/>
  <c r="R4367" i="10"/>
  <c r="S4367" i="10"/>
  <c r="T4367" i="10"/>
  <c r="P4368" i="10"/>
  <c r="Q4368" i="10"/>
  <c r="R4368" i="10"/>
  <c r="S4368" i="10"/>
  <c r="T4368" i="10"/>
  <c r="P4369" i="10"/>
  <c r="Q4369" i="10"/>
  <c r="R4369" i="10"/>
  <c r="S4369" i="10"/>
  <c r="T4369" i="10"/>
  <c r="P4370" i="10"/>
  <c r="Q4370" i="10"/>
  <c r="R4370" i="10"/>
  <c r="S4370" i="10"/>
  <c r="T4370" i="10"/>
  <c r="P4371" i="10"/>
  <c r="Q4371" i="10"/>
  <c r="R4371" i="10"/>
  <c r="S4371" i="10"/>
  <c r="T4371" i="10"/>
  <c r="P4372" i="10"/>
  <c r="Q4372" i="10"/>
  <c r="R4372" i="10"/>
  <c r="S4372" i="10"/>
  <c r="T4372" i="10"/>
  <c r="P4373" i="10"/>
  <c r="Q4373" i="10"/>
  <c r="R4373" i="10"/>
  <c r="S4373" i="10"/>
  <c r="T4373" i="10"/>
  <c r="P4374" i="10"/>
  <c r="Q4374" i="10"/>
  <c r="R4374" i="10"/>
  <c r="S4374" i="10"/>
  <c r="T4374" i="10"/>
  <c r="P4375" i="10"/>
  <c r="Q4375" i="10"/>
  <c r="R4375" i="10"/>
  <c r="S4375" i="10"/>
  <c r="T4375" i="10"/>
  <c r="P4376" i="10"/>
  <c r="Q4376" i="10"/>
  <c r="R4376" i="10"/>
  <c r="S4376" i="10"/>
  <c r="T4376" i="10"/>
  <c r="P4377" i="10"/>
  <c r="Q4377" i="10"/>
  <c r="R4377" i="10"/>
  <c r="S4377" i="10"/>
  <c r="T4377" i="10"/>
  <c r="P4378" i="10"/>
  <c r="Q4378" i="10"/>
  <c r="R4378" i="10"/>
  <c r="S4378" i="10"/>
  <c r="T4378" i="10"/>
  <c r="P4379" i="10"/>
  <c r="Q4379" i="10"/>
  <c r="R4379" i="10"/>
  <c r="S4379" i="10"/>
  <c r="T4379" i="10"/>
  <c r="P4380" i="10"/>
  <c r="Q4380" i="10"/>
  <c r="R4380" i="10"/>
  <c r="S4380" i="10"/>
  <c r="T4380" i="10"/>
  <c r="P4381" i="10"/>
  <c r="Q4381" i="10"/>
  <c r="R4381" i="10"/>
  <c r="S4381" i="10"/>
  <c r="T4381" i="10"/>
  <c r="P4382" i="10"/>
  <c r="Q4382" i="10"/>
  <c r="R4382" i="10"/>
  <c r="S4382" i="10"/>
  <c r="T4382" i="10"/>
  <c r="P4383" i="10"/>
  <c r="Q4383" i="10"/>
  <c r="R4383" i="10"/>
  <c r="S4383" i="10"/>
  <c r="T4383" i="10"/>
  <c r="P4384" i="10"/>
  <c r="Q4384" i="10"/>
  <c r="R4384" i="10"/>
  <c r="S4384" i="10"/>
  <c r="T4384" i="10"/>
  <c r="P4385" i="10"/>
  <c r="Q4385" i="10"/>
  <c r="R4385" i="10"/>
  <c r="S4385" i="10"/>
  <c r="T4385" i="10"/>
  <c r="P4386" i="10"/>
  <c r="Q4386" i="10"/>
  <c r="R4386" i="10"/>
  <c r="S4386" i="10"/>
  <c r="T4386" i="10"/>
  <c r="P4413" i="10"/>
  <c r="Q4413" i="10"/>
  <c r="R4413" i="10"/>
  <c r="S4413" i="10"/>
  <c r="T4413" i="10"/>
  <c r="P4412" i="10"/>
  <c r="Q4412" i="10"/>
  <c r="R4412" i="10"/>
  <c r="S4412" i="10"/>
  <c r="T4412" i="10"/>
  <c r="P4411" i="10"/>
  <c r="Q4411" i="10"/>
  <c r="R4411" i="10"/>
  <c r="S4411" i="10"/>
  <c r="T4411" i="10"/>
  <c r="P4410" i="10"/>
  <c r="Q4410" i="10"/>
  <c r="R4410" i="10"/>
  <c r="S4410" i="10"/>
  <c r="T4410" i="10"/>
  <c r="P4408" i="10"/>
  <c r="Q4408" i="10"/>
  <c r="R4408" i="10"/>
  <c r="S4408" i="10"/>
  <c r="T4408" i="10"/>
  <c r="P4407" i="10"/>
  <c r="Q4407" i="10"/>
  <c r="R4407" i="10"/>
  <c r="S4407" i="10"/>
  <c r="T4407" i="10"/>
  <c r="P4406" i="10"/>
  <c r="Q4406" i="10"/>
  <c r="R4406" i="10"/>
  <c r="S4406" i="10"/>
  <c r="T4406" i="10"/>
  <c r="P4405" i="10"/>
  <c r="Q4405" i="10"/>
  <c r="R4405" i="10"/>
  <c r="S4405" i="10"/>
  <c r="T4405" i="10"/>
  <c r="P4404" i="10"/>
  <c r="Q4404" i="10"/>
  <c r="R4404" i="10"/>
  <c r="S4404" i="10"/>
  <c r="T4404" i="10"/>
  <c r="P4403" i="10"/>
  <c r="Q4403" i="10"/>
  <c r="R4403" i="10"/>
  <c r="S4403" i="10"/>
  <c r="T4403" i="10"/>
  <c r="P4402" i="10"/>
  <c r="Q4402" i="10"/>
  <c r="R4402" i="10"/>
  <c r="S4402" i="10"/>
  <c r="T4402" i="10"/>
  <c r="P4401" i="10"/>
  <c r="Q4401" i="10"/>
  <c r="R4401" i="10"/>
  <c r="S4401" i="10"/>
  <c r="T4401" i="10"/>
  <c r="P4400" i="10"/>
  <c r="Q4400" i="10"/>
  <c r="R4400" i="10"/>
  <c r="S4400" i="10"/>
  <c r="T4400" i="10"/>
  <c r="P4399" i="10"/>
  <c r="Q4399" i="10"/>
  <c r="R4399" i="10"/>
  <c r="S4399" i="10"/>
  <c r="T4399" i="10"/>
  <c r="P4398" i="10"/>
  <c r="Q4398" i="10"/>
  <c r="R4398" i="10"/>
  <c r="S4398" i="10"/>
  <c r="T4398" i="10"/>
  <c r="P4397" i="10"/>
  <c r="Q4397" i="10"/>
  <c r="R4397" i="10"/>
  <c r="S4397" i="10"/>
  <c r="T4397" i="10"/>
  <c r="P4396" i="10"/>
  <c r="Q4396" i="10"/>
  <c r="R4396" i="10"/>
  <c r="S4396" i="10"/>
  <c r="T4396" i="10"/>
  <c r="P4395" i="10"/>
  <c r="Q4395" i="10"/>
  <c r="R4395" i="10"/>
  <c r="S4395" i="10"/>
  <c r="T4395" i="10"/>
  <c r="P4394" i="10"/>
  <c r="Q4394" i="10"/>
  <c r="R4394" i="10"/>
  <c r="S4394" i="10"/>
  <c r="T4394" i="10"/>
  <c r="P4393" i="10"/>
  <c r="Q4393" i="10"/>
  <c r="R4393" i="10"/>
  <c r="S4393" i="10"/>
  <c r="T4393" i="10"/>
  <c r="P4392" i="10"/>
  <c r="Q4392" i="10"/>
  <c r="R4392" i="10"/>
  <c r="S4392" i="10"/>
  <c r="T4392" i="10"/>
  <c r="P4391" i="10"/>
  <c r="Q4391" i="10"/>
  <c r="R4391" i="10"/>
  <c r="S4391" i="10"/>
  <c r="T4391" i="10"/>
  <c r="P4390" i="10"/>
  <c r="Q4390" i="10"/>
  <c r="R4390" i="10"/>
  <c r="S4390" i="10"/>
  <c r="T4390" i="10"/>
  <c r="P4389" i="10"/>
  <c r="Q4389" i="10"/>
  <c r="R4389" i="10"/>
  <c r="S4389" i="10"/>
  <c r="T4389" i="10"/>
  <c r="P4388" i="10"/>
  <c r="Q4388" i="10"/>
  <c r="R4388" i="10"/>
  <c r="S4388" i="10"/>
  <c r="T4388" i="10"/>
  <c r="P4387" i="10"/>
  <c r="Q4387" i="10"/>
  <c r="R4387" i="10"/>
  <c r="S4387" i="10"/>
  <c r="T4387" i="10"/>
  <c r="P4414" i="10"/>
  <c r="Q4414" i="10"/>
  <c r="R4414" i="10"/>
  <c r="S4414" i="10"/>
  <c r="T4414" i="10"/>
  <c r="P4409" i="10"/>
  <c r="Q4409" i="10"/>
  <c r="R4409" i="10"/>
  <c r="S4409" i="10"/>
  <c r="T4409" i="10"/>
  <c r="P4471" i="10"/>
  <c r="Q4471" i="10"/>
  <c r="R4471" i="10"/>
  <c r="S4471" i="10"/>
  <c r="T4471" i="10"/>
  <c r="P4470" i="10"/>
  <c r="Q4470" i="10"/>
  <c r="R4470" i="10"/>
  <c r="S4470" i="10"/>
  <c r="T4470" i="10"/>
  <c r="P4469" i="10"/>
  <c r="Q4469" i="10"/>
  <c r="R4469" i="10"/>
  <c r="S4469" i="10"/>
  <c r="T4469" i="10"/>
  <c r="P4468" i="10"/>
  <c r="Q4468" i="10"/>
  <c r="R4468" i="10"/>
  <c r="S4468" i="10"/>
  <c r="T4468" i="10"/>
  <c r="P4467" i="10"/>
  <c r="Q4467" i="10"/>
  <c r="R4467" i="10"/>
  <c r="S4467" i="10"/>
  <c r="T4467" i="10"/>
  <c r="P4466" i="10"/>
  <c r="Q4466" i="10"/>
  <c r="R4466" i="10"/>
  <c r="S4466" i="10"/>
  <c r="T4466" i="10"/>
  <c r="P4465" i="10"/>
  <c r="Q4465" i="10"/>
  <c r="R4465" i="10"/>
  <c r="S4465" i="10"/>
  <c r="T4465" i="10"/>
  <c r="P4464" i="10"/>
  <c r="Q4464" i="10"/>
  <c r="R4464" i="10"/>
  <c r="S4464" i="10"/>
  <c r="T4464" i="10"/>
  <c r="P4463" i="10"/>
  <c r="Q4463" i="10"/>
  <c r="R4463" i="10"/>
  <c r="S4463" i="10"/>
  <c r="T4463" i="10"/>
  <c r="P4462" i="10"/>
  <c r="Q4462" i="10"/>
  <c r="R4462" i="10"/>
  <c r="S4462" i="10"/>
  <c r="T4462" i="10"/>
  <c r="P4461" i="10"/>
  <c r="Q4461" i="10"/>
  <c r="R4461" i="10"/>
  <c r="S4461" i="10"/>
  <c r="T4461" i="10"/>
  <c r="P4460" i="10"/>
  <c r="Q4460" i="10"/>
  <c r="R4460" i="10"/>
  <c r="S4460" i="10"/>
  <c r="T4460" i="10"/>
  <c r="P4459" i="10"/>
  <c r="Q4459" i="10"/>
  <c r="R4459" i="10"/>
  <c r="S4459" i="10"/>
  <c r="T4459" i="10"/>
  <c r="P4458" i="10"/>
  <c r="Q4458" i="10"/>
  <c r="R4458" i="10"/>
  <c r="S4458" i="10"/>
  <c r="T4458" i="10"/>
  <c r="P4457" i="10"/>
  <c r="Q4457" i="10"/>
  <c r="R4457" i="10"/>
  <c r="S4457" i="10"/>
  <c r="T4457" i="10"/>
  <c r="P4456" i="10"/>
  <c r="Q4456" i="10"/>
  <c r="R4456" i="10"/>
  <c r="S4456" i="10"/>
  <c r="T4456" i="10"/>
  <c r="P4455" i="10"/>
  <c r="Q4455" i="10"/>
  <c r="R4455" i="10"/>
  <c r="S4455" i="10"/>
  <c r="T4455" i="10"/>
  <c r="P4454" i="10"/>
  <c r="Q4454" i="10"/>
  <c r="R4454" i="10"/>
  <c r="S4454" i="10"/>
  <c r="T4454" i="10"/>
  <c r="P4453" i="10"/>
  <c r="Q4453" i="10"/>
  <c r="R4453" i="10"/>
  <c r="S4453" i="10"/>
  <c r="T4453" i="10"/>
  <c r="P4452" i="10"/>
  <c r="Q4452" i="10"/>
  <c r="R4452" i="10"/>
  <c r="S4452" i="10"/>
  <c r="T4452" i="10"/>
  <c r="P4451" i="10"/>
  <c r="Q4451" i="10"/>
  <c r="R4451" i="10"/>
  <c r="S4451" i="10"/>
  <c r="T4451" i="10"/>
  <c r="P4450" i="10"/>
  <c r="Q4450" i="10"/>
  <c r="R4450" i="10"/>
  <c r="S4450" i="10"/>
  <c r="T4450" i="10"/>
  <c r="P4449" i="10"/>
  <c r="Q4449" i="10"/>
  <c r="R4449" i="10"/>
  <c r="S4449" i="10"/>
  <c r="T4449" i="10"/>
  <c r="P4448" i="10"/>
  <c r="Q4448" i="10"/>
  <c r="R4448" i="10"/>
  <c r="S4448" i="10"/>
  <c r="T4448" i="10"/>
  <c r="P4447" i="10"/>
  <c r="Q4447" i="10"/>
  <c r="R4447" i="10"/>
  <c r="S4447" i="10"/>
  <c r="T4447" i="10"/>
  <c r="P4446" i="10"/>
  <c r="Q4446" i="10"/>
  <c r="R4446" i="10"/>
  <c r="S4446" i="10"/>
  <c r="T4446" i="10"/>
  <c r="P4445" i="10"/>
  <c r="Q4445" i="10"/>
  <c r="R4445" i="10"/>
  <c r="S4445" i="10"/>
  <c r="T4445" i="10"/>
  <c r="P4444" i="10"/>
  <c r="Q4444" i="10"/>
  <c r="R4444" i="10"/>
  <c r="S4444" i="10"/>
  <c r="T4444" i="10"/>
  <c r="P4443" i="10"/>
  <c r="Q4443" i="10"/>
  <c r="R4443" i="10"/>
  <c r="S4443" i="10"/>
  <c r="T4443" i="10"/>
  <c r="P4442" i="10"/>
  <c r="Q4442" i="10"/>
  <c r="R4442" i="10"/>
  <c r="S4442" i="10"/>
  <c r="T4442" i="10"/>
  <c r="P4441" i="10"/>
  <c r="Q4441" i="10"/>
  <c r="R4441" i="10"/>
  <c r="S4441" i="10"/>
  <c r="T4441" i="10"/>
  <c r="P4440" i="10"/>
  <c r="Q4440" i="10"/>
  <c r="R4440" i="10"/>
  <c r="S4440" i="10"/>
  <c r="T4440" i="10"/>
  <c r="P4439" i="10"/>
  <c r="Q4439" i="10"/>
  <c r="R4439" i="10"/>
  <c r="S4439" i="10"/>
  <c r="T4439" i="10"/>
  <c r="P4438" i="10"/>
  <c r="Q4438" i="10"/>
  <c r="R4438" i="10"/>
  <c r="S4438" i="10"/>
  <c r="T4438" i="10"/>
  <c r="P4437" i="10"/>
  <c r="Q4437" i="10"/>
  <c r="R4437" i="10"/>
  <c r="S4437" i="10"/>
  <c r="T4437" i="10"/>
  <c r="P4436" i="10"/>
  <c r="Q4436" i="10"/>
  <c r="R4436" i="10"/>
  <c r="S4436" i="10"/>
  <c r="T4436" i="10"/>
  <c r="P4435" i="10"/>
  <c r="Q4435" i="10"/>
  <c r="R4435" i="10"/>
  <c r="S4435" i="10"/>
  <c r="T4435" i="10"/>
  <c r="P4434" i="10"/>
  <c r="Q4434" i="10"/>
  <c r="R4434" i="10"/>
  <c r="S4434" i="10"/>
  <c r="T4434" i="10"/>
  <c r="P4433" i="10"/>
  <c r="Q4433" i="10"/>
  <c r="R4433" i="10"/>
  <c r="S4433" i="10"/>
  <c r="T4433" i="10"/>
  <c r="P4432" i="10"/>
  <c r="Q4432" i="10"/>
  <c r="R4432" i="10"/>
  <c r="S4432" i="10"/>
  <c r="T4432" i="10"/>
  <c r="P4431" i="10"/>
  <c r="Q4431" i="10"/>
  <c r="R4431" i="10"/>
  <c r="S4431" i="10"/>
  <c r="T4431" i="10"/>
  <c r="P4430" i="10"/>
  <c r="Q4430" i="10"/>
  <c r="R4430" i="10"/>
  <c r="S4430" i="10"/>
  <c r="T4430" i="10"/>
  <c r="P4429" i="10"/>
  <c r="Q4429" i="10"/>
  <c r="R4429" i="10"/>
  <c r="S4429" i="10"/>
  <c r="T4429" i="10"/>
  <c r="P4428" i="10"/>
  <c r="Q4428" i="10"/>
  <c r="R4428" i="10"/>
  <c r="S4428" i="10"/>
  <c r="T4428" i="10"/>
  <c r="P4427" i="10"/>
  <c r="Q4427" i="10"/>
  <c r="R4427" i="10"/>
  <c r="S4427" i="10"/>
  <c r="T4427" i="10"/>
  <c r="P4426" i="10"/>
  <c r="Q4426" i="10"/>
  <c r="R4426" i="10"/>
  <c r="S4426" i="10"/>
  <c r="T4426" i="10"/>
  <c r="P4425" i="10"/>
  <c r="Q4425" i="10"/>
  <c r="R4425" i="10"/>
  <c r="S4425" i="10"/>
  <c r="T4425" i="10"/>
  <c r="P4514" i="10"/>
  <c r="Q4514" i="10"/>
  <c r="R4514" i="10"/>
  <c r="S4514" i="10"/>
  <c r="T4514" i="10"/>
  <c r="P4513" i="10"/>
  <c r="Q4513" i="10"/>
  <c r="R4513" i="10"/>
  <c r="S4513" i="10"/>
  <c r="T4513" i="10"/>
  <c r="P4512" i="10"/>
  <c r="Q4512" i="10"/>
  <c r="R4512" i="10"/>
  <c r="S4512" i="10"/>
  <c r="T4512" i="10"/>
  <c r="P4511" i="10"/>
  <c r="Q4511" i="10"/>
  <c r="R4511" i="10"/>
  <c r="S4511" i="10"/>
  <c r="T4511" i="10"/>
  <c r="P4510" i="10"/>
  <c r="Q4510" i="10"/>
  <c r="R4510" i="10"/>
  <c r="S4510" i="10"/>
  <c r="T4510" i="10"/>
  <c r="P4509" i="10"/>
  <c r="Q4509" i="10"/>
  <c r="R4509" i="10"/>
  <c r="S4509" i="10"/>
  <c r="T4509" i="10"/>
  <c r="P4508" i="10"/>
  <c r="Q4508" i="10"/>
  <c r="R4508" i="10"/>
  <c r="S4508" i="10"/>
  <c r="T4508" i="10"/>
  <c r="P4507" i="10"/>
  <c r="Q4507" i="10"/>
  <c r="R4507" i="10"/>
  <c r="S4507" i="10"/>
  <c r="T4507" i="10"/>
  <c r="P4506" i="10"/>
  <c r="Q4506" i="10"/>
  <c r="R4506" i="10"/>
  <c r="S4506" i="10"/>
  <c r="T4506" i="10"/>
  <c r="P4505" i="10"/>
  <c r="Q4505" i="10"/>
  <c r="R4505" i="10"/>
  <c r="S4505" i="10"/>
  <c r="T4505" i="10"/>
  <c r="P4504" i="10"/>
  <c r="Q4504" i="10"/>
  <c r="R4504" i="10"/>
  <c r="S4504" i="10"/>
  <c r="T4504" i="10"/>
  <c r="P4503" i="10"/>
  <c r="Q4503" i="10"/>
  <c r="R4503" i="10"/>
  <c r="S4503" i="10"/>
  <c r="T4503" i="10"/>
  <c r="P4502" i="10"/>
  <c r="Q4502" i="10"/>
  <c r="R4502" i="10"/>
  <c r="S4502" i="10"/>
  <c r="T4502" i="10"/>
  <c r="P4501" i="10"/>
  <c r="Q4501" i="10"/>
  <c r="R4501" i="10"/>
  <c r="S4501" i="10"/>
  <c r="T4501" i="10"/>
  <c r="P4500" i="10"/>
  <c r="Q4500" i="10"/>
  <c r="R4500" i="10"/>
  <c r="S4500" i="10"/>
  <c r="T4500" i="10"/>
  <c r="P4499" i="10"/>
  <c r="Q4499" i="10"/>
  <c r="R4499" i="10"/>
  <c r="S4499" i="10"/>
  <c r="T4499" i="10"/>
  <c r="P4498" i="10"/>
  <c r="Q4498" i="10"/>
  <c r="R4498" i="10"/>
  <c r="S4498" i="10"/>
  <c r="T4498" i="10"/>
  <c r="P4497" i="10"/>
  <c r="Q4497" i="10"/>
  <c r="R4497" i="10"/>
  <c r="S4497" i="10"/>
  <c r="T4497" i="10"/>
  <c r="P4496" i="10"/>
  <c r="Q4496" i="10"/>
  <c r="R4496" i="10"/>
  <c r="S4496" i="10"/>
  <c r="T4496" i="10"/>
  <c r="P4494" i="10"/>
  <c r="Q4494" i="10"/>
  <c r="R4494" i="10"/>
  <c r="S4494" i="10"/>
  <c r="T4494" i="10"/>
  <c r="P4493" i="10"/>
  <c r="Q4493" i="10"/>
  <c r="R4493" i="10"/>
  <c r="S4493" i="10"/>
  <c r="T4493" i="10"/>
  <c r="P4495" i="10"/>
  <c r="Q4495" i="10"/>
  <c r="R4495" i="10"/>
  <c r="S4495" i="10"/>
  <c r="T4495" i="10"/>
  <c r="P4492" i="10"/>
  <c r="Q4492" i="10"/>
  <c r="R4492" i="10"/>
  <c r="S4492" i="10"/>
  <c r="T4492" i="10"/>
  <c r="P4491" i="10"/>
  <c r="Q4491" i="10"/>
  <c r="R4491" i="10"/>
  <c r="S4491" i="10"/>
  <c r="T4491" i="10"/>
  <c r="P4490" i="10"/>
  <c r="Q4490" i="10"/>
  <c r="R4490" i="10"/>
  <c r="S4490" i="10"/>
  <c r="T4490" i="10"/>
  <c r="P4489" i="10"/>
  <c r="Q4489" i="10"/>
  <c r="R4489" i="10"/>
  <c r="S4489" i="10"/>
  <c r="T4489" i="10"/>
  <c r="P4488" i="10"/>
  <c r="Q4488" i="10"/>
  <c r="R4488" i="10"/>
  <c r="S4488" i="10"/>
  <c r="T4488" i="10"/>
  <c r="P4487" i="10"/>
  <c r="Q4487" i="10"/>
  <c r="R4487" i="10"/>
  <c r="S4487" i="10"/>
  <c r="T4487" i="10"/>
  <c r="P4516" i="10"/>
  <c r="Q4516" i="10"/>
  <c r="R4516" i="10"/>
  <c r="S4516" i="10"/>
  <c r="T4516" i="10"/>
  <c r="P4544" i="10"/>
  <c r="Q4544" i="10"/>
  <c r="R4544" i="10"/>
  <c r="S4544" i="10"/>
  <c r="T4544" i="10"/>
  <c r="P4543" i="10"/>
  <c r="Q4543" i="10"/>
  <c r="R4543" i="10"/>
  <c r="S4543" i="10"/>
  <c r="T4543" i="10"/>
  <c r="P4542" i="10"/>
  <c r="Q4542" i="10"/>
  <c r="R4542" i="10"/>
  <c r="S4542" i="10"/>
  <c r="T4542" i="10"/>
  <c r="P4541" i="10"/>
  <c r="Q4541" i="10"/>
  <c r="R4541" i="10"/>
  <c r="S4541" i="10"/>
  <c r="T4541" i="10"/>
  <c r="P4540" i="10"/>
  <c r="Q4540" i="10"/>
  <c r="R4540" i="10"/>
  <c r="S4540" i="10"/>
  <c r="T4540" i="10"/>
  <c r="P4539" i="10"/>
  <c r="Q4539" i="10"/>
  <c r="R4539" i="10"/>
  <c r="S4539" i="10"/>
  <c r="T4539" i="10"/>
  <c r="P4538" i="10"/>
  <c r="Q4538" i="10"/>
  <c r="R4538" i="10"/>
  <c r="S4538" i="10"/>
  <c r="T4538" i="10"/>
  <c r="P4537" i="10"/>
  <c r="Q4537" i="10"/>
  <c r="R4537" i="10"/>
  <c r="S4537" i="10"/>
  <c r="T4537" i="10"/>
  <c r="P4536" i="10"/>
  <c r="Q4536" i="10"/>
  <c r="R4536" i="10"/>
  <c r="S4536" i="10"/>
  <c r="T4536" i="10"/>
  <c r="P4535" i="10"/>
  <c r="Q4535" i="10"/>
  <c r="R4535" i="10"/>
  <c r="S4535" i="10"/>
  <c r="T4535" i="10"/>
  <c r="P4533" i="10"/>
  <c r="Q4533" i="10"/>
  <c r="R4533" i="10"/>
  <c r="S4533" i="10"/>
  <c r="T4533" i="10"/>
  <c r="P4532" i="10"/>
  <c r="Q4532" i="10"/>
  <c r="R4532" i="10"/>
  <c r="S4532" i="10"/>
  <c r="T4532" i="10"/>
  <c r="P4531" i="10"/>
  <c r="Q4531" i="10"/>
  <c r="R4531" i="10"/>
  <c r="S4531" i="10"/>
  <c r="T4531" i="10"/>
  <c r="P4530" i="10"/>
  <c r="Q4530" i="10"/>
  <c r="R4530" i="10"/>
  <c r="S4530" i="10"/>
  <c r="T4530" i="10"/>
  <c r="P4529" i="10"/>
  <c r="Q4529" i="10"/>
  <c r="R4529" i="10"/>
  <c r="S4529" i="10"/>
  <c r="T4529" i="10"/>
  <c r="P4528" i="10"/>
  <c r="Q4528" i="10"/>
  <c r="R4528" i="10"/>
  <c r="S4528" i="10"/>
  <c r="T4528" i="10"/>
  <c r="P4527" i="10"/>
  <c r="Q4527" i="10"/>
  <c r="R4527" i="10"/>
  <c r="S4527" i="10"/>
  <c r="T4527" i="10"/>
  <c r="P4526" i="10"/>
  <c r="Q4526" i="10"/>
  <c r="R4526" i="10"/>
  <c r="S4526" i="10"/>
  <c r="T4526" i="10"/>
  <c r="P4525" i="10"/>
  <c r="Q4525" i="10"/>
  <c r="R4525" i="10"/>
  <c r="S4525" i="10"/>
  <c r="T4525" i="10"/>
  <c r="P4524" i="10"/>
  <c r="Q4524" i="10"/>
  <c r="R4524" i="10"/>
  <c r="S4524" i="10"/>
  <c r="T4524" i="10"/>
  <c r="P4523" i="10"/>
  <c r="Q4523" i="10"/>
  <c r="R4523" i="10"/>
  <c r="S4523" i="10"/>
  <c r="T4523" i="10"/>
  <c r="P4522" i="10"/>
  <c r="Q4522" i="10"/>
  <c r="R4522" i="10"/>
  <c r="S4522" i="10"/>
  <c r="T4522" i="10"/>
  <c r="P4521" i="10"/>
  <c r="Q4521" i="10"/>
  <c r="R4521" i="10"/>
  <c r="S4521" i="10"/>
  <c r="T4521" i="10"/>
  <c r="P4534" i="10"/>
  <c r="Q4534" i="10"/>
  <c r="R4534" i="10"/>
  <c r="S4534" i="10"/>
  <c r="T4534" i="10"/>
  <c r="P4545" i="10"/>
  <c r="Q4545" i="10"/>
  <c r="R4545" i="10"/>
  <c r="S4545" i="10"/>
  <c r="T4545" i="10"/>
  <c r="P4562" i="10"/>
  <c r="Q4562" i="10"/>
  <c r="R4562" i="10"/>
  <c r="S4562" i="10"/>
  <c r="T4562" i="10"/>
  <c r="P4561" i="10"/>
  <c r="Q4561" i="10"/>
  <c r="R4561" i="10"/>
  <c r="S4561" i="10"/>
  <c r="T4561" i="10"/>
  <c r="P4560" i="10"/>
  <c r="Q4560" i="10"/>
  <c r="R4560" i="10"/>
  <c r="S4560" i="10"/>
  <c r="T4560" i="10"/>
  <c r="P4559" i="10"/>
  <c r="Q4559" i="10"/>
  <c r="R4559" i="10"/>
  <c r="S4559" i="10"/>
  <c r="T4559" i="10"/>
  <c r="P4558" i="10"/>
  <c r="Q4558" i="10"/>
  <c r="R4558" i="10"/>
  <c r="S4558" i="10"/>
  <c r="T4558" i="10"/>
  <c r="P4557" i="10"/>
  <c r="Q4557" i="10"/>
  <c r="R4557" i="10"/>
  <c r="S4557" i="10"/>
  <c r="T4557" i="10"/>
  <c r="P4556" i="10"/>
  <c r="Q4556" i="10"/>
  <c r="R4556" i="10"/>
  <c r="S4556" i="10"/>
  <c r="T4556" i="10"/>
  <c r="P4555" i="10"/>
  <c r="Q4555" i="10"/>
  <c r="R4555" i="10"/>
  <c r="S4555" i="10"/>
  <c r="T4555" i="10"/>
  <c r="P4554" i="10"/>
  <c r="Q4554" i="10"/>
  <c r="R4554" i="10"/>
  <c r="S4554" i="10"/>
  <c r="T4554" i="10"/>
  <c r="P4552" i="10"/>
  <c r="Q4552" i="10"/>
  <c r="R4552" i="10"/>
  <c r="S4552" i="10"/>
  <c r="T4552" i="10"/>
  <c r="P4551" i="10"/>
  <c r="Q4551" i="10"/>
  <c r="R4551" i="10"/>
  <c r="S4551" i="10"/>
  <c r="T4551" i="10"/>
  <c r="P4550" i="10"/>
  <c r="Q4550" i="10"/>
  <c r="R4550" i="10"/>
  <c r="S4550" i="10"/>
  <c r="T4550" i="10"/>
  <c r="P4549" i="10"/>
  <c r="Q4549" i="10"/>
  <c r="R4549" i="10"/>
  <c r="S4549" i="10"/>
  <c r="T4549" i="10"/>
  <c r="P4548" i="10"/>
  <c r="Q4548" i="10"/>
  <c r="R4548" i="10"/>
  <c r="S4548" i="10"/>
  <c r="T4548" i="10"/>
  <c r="P4577" i="10"/>
  <c r="Q4577" i="10"/>
  <c r="R4577" i="10"/>
  <c r="S4577" i="10"/>
  <c r="T4577" i="10"/>
  <c r="P4576" i="10"/>
  <c r="Q4576" i="10"/>
  <c r="R4576" i="10"/>
  <c r="S4576" i="10"/>
  <c r="T4576" i="10"/>
  <c r="P4575" i="10"/>
  <c r="Q4575" i="10"/>
  <c r="R4575" i="10"/>
  <c r="S4575" i="10"/>
  <c r="T4575" i="10"/>
  <c r="P4574" i="10"/>
  <c r="Q4574" i="10"/>
  <c r="R4574" i="10"/>
  <c r="S4574" i="10"/>
  <c r="T4574" i="10"/>
  <c r="P4573" i="10"/>
  <c r="Q4573" i="10"/>
  <c r="R4573" i="10"/>
  <c r="S4573" i="10"/>
  <c r="T4573" i="10"/>
  <c r="P4571" i="10"/>
  <c r="Q4571" i="10"/>
  <c r="R4571" i="10"/>
  <c r="S4571" i="10"/>
  <c r="T4571" i="10"/>
  <c r="P4570" i="10"/>
  <c r="Q4570" i="10"/>
  <c r="R4570" i="10"/>
  <c r="S4570" i="10"/>
  <c r="T4570" i="10"/>
  <c r="P4569" i="10"/>
  <c r="Q4569" i="10"/>
  <c r="R4569" i="10"/>
  <c r="S4569" i="10"/>
  <c r="T4569" i="10"/>
  <c r="P4568" i="10"/>
  <c r="Q4568" i="10"/>
  <c r="R4568" i="10"/>
  <c r="S4568" i="10"/>
  <c r="T4568" i="10"/>
  <c r="P4567" i="10"/>
  <c r="Q4567" i="10"/>
  <c r="R4567" i="10"/>
  <c r="S4567" i="10"/>
  <c r="T4567" i="10"/>
  <c r="P4566" i="10"/>
  <c r="Q4566" i="10"/>
  <c r="R4566" i="10"/>
  <c r="S4566" i="10"/>
  <c r="T4566" i="10"/>
  <c r="P4565" i="10"/>
  <c r="Q4565" i="10"/>
  <c r="R4565" i="10"/>
  <c r="S4565" i="10"/>
  <c r="T4565" i="10"/>
  <c r="P4564" i="10"/>
  <c r="Q4564" i="10"/>
  <c r="R4564" i="10"/>
  <c r="S4564" i="10"/>
  <c r="T4564" i="10"/>
  <c r="P4572" i="10"/>
  <c r="Q4572" i="10"/>
  <c r="R4572" i="10"/>
  <c r="S4572" i="10"/>
  <c r="T4572" i="10"/>
  <c r="P4596" i="10"/>
  <c r="Q4596" i="10"/>
  <c r="R4596" i="10"/>
  <c r="S4596" i="10"/>
  <c r="T4596" i="10"/>
  <c r="P4593" i="10"/>
  <c r="Q4593" i="10"/>
  <c r="R4593" i="10"/>
  <c r="S4593" i="10"/>
  <c r="T4593" i="10"/>
  <c r="P4592" i="10"/>
  <c r="Q4592" i="10"/>
  <c r="R4592" i="10"/>
  <c r="S4592" i="10"/>
  <c r="T4592" i="10"/>
  <c r="P4590" i="10"/>
  <c r="Q4590" i="10"/>
  <c r="R4590" i="10"/>
  <c r="S4590" i="10"/>
  <c r="T4590" i="10"/>
  <c r="P4589" i="10"/>
  <c r="Q4589" i="10"/>
  <c r="R4589" i="10"/>
  <c r="S4589" i="10"/>
  <c r="T4589" i="10"/>
  <c r="P4588" i="10"/>
  <c r="Q4588" i="10"/>
  <c r="R4588" i="10"/>
  <c r="S4588" i="10"/>
  <c r="T4588" i="10"/>
  <c r="P4587" i="10"/>
  <c r="Q4587" i="10"/>
  <c r="R4587" i="10"/>
  <c r="S4587" i="10"/>
  <c r="T4587" i="10"/>
  <c r="P4586" i="10"/>
  <c r="Q4586" i="10"/>
  <c r="R4586" i="10"/>
  <c r="S4586" i="10"/>
  <c r="T4586" i="10"/>
  <c r="P4584" i="10"/>
  <c r="Q4584" i="10"/>
  <c r="R4584" i="10"/>
  <c r="S4584" i="10"/>
  <c r="T4584" i="10"/>
  <c r="P4583" i="10"/>
  <c r="Q4583" i="10"/>
  <c r="R4583" i="10"/>
  <c r="S4583" i="10"/>
  <c r="T4583" i="10"/>
  <c r="P4582" i="10"/>
  <c r="Q4582" i="10"/>
  <c r="R4582" i="10"/>
  <c r="S4582" i="10"/>
  <c r="T4582" i="10"/>
  <c r="P4581" i="10"/>
  <c r="Q4581" i="10"/>
  <c r="R4581" i="10"/>
  <c r="S4581" i="10"/>
  <c r="T4581" i="10"/>
  <c r="P4580" i="10"/>
  <c r="Q4580" i="10"/>
  <c r="R4580" i="10"/>
  <c r="S4580" i="10"/>
  <c r="T4580" i="10"/>
  <c r="P4595" i="10"/>
  <c r="Q4595" i="10"/>
  <c r="R4595" i="10"/>
  <c r="S4595" i="10"/>
  <c r="T4595" i="10"/>
  <c r="P4591" i="10"/>
  <c r="Q4591" i="10"/>
  <c r="R4591" i="10"/>
  <c r="S4591" i="10"/>
  <c r="T4591" i="10"/>
  <c r="P4585" i="10"/>
  <c r="Q4585" i="10"/>
  <c r="R4585" i="10"/>
  <c r="S4585" i="10"/>
  <c r="T4585" i="10"/>
  <c r="P4597" i="10"/>
  <c r="Q4597" i="10"/>
  <c r="R4597" i="10"/>
  <c r="S4597" i="10"/>
  <c r="T4597" i="10"/>
  <c r="P4598" i="10"/>
  <c r="Q4598" i="10"/>
  <c r="R4598" i="10"/>
  <c r="S4598" i="10"/>
  <c r="T4598" i="10"/>
  <c r="P4599" i="10"/>
  <c r="Q4599" i="10"/>
  <c r="R4599" i="10"/>
  <c r="S4599" i="10"/>
  <c r="T4599" i="10"/>
  <c r="P4600" i="10"/>
  <c r="Q4600" i="10"/>
  <c r="R4600" i="10"/>
  <c r="S4600" i="10"/>
  <c r="T4600" i="10"/>
  <c r="P4601" i="10"/>
  <c r="Q4601" i="10"/>
  <c r="R4601" i="10"/>
  <c r="S4601" i="10"/>
  <c r="T4601" i="10"/>
  <c r="P4602" i="10"/>
  <c r="Q4602" i="10"/>
  <c r="R4602" i="10"/>
  <c r="S4602" i="10"/>
  <c r="T4602" i="10"/>
  <c r="P4603" i="10"/>
  <c r="Q4603" i="10"/>
  <c r="R4603" i="10"/>
  <c r="S4603" i="10"/>
  <c r="T4603" i="10"/>
  <c r="P4604" i="10"/>
  <c r="Q4604" i="10"/>
  <c r="R4604" i="10"/>
  <c r="S4604" i="10"/>
  <c r="T4604" i="10"/>
  <c r="P4605" i="10"/>
  <c r="Q4605" i="10"/>
  <c r="R4605" i="10"/>
  <c r="S4605" i="10"/>
  <c r="T4605" i="10"/>
  <c r="P4606" i="10"/>
  <c r="Q4606" i="10"/>
  <c r="R4606" i="10"/>
  <c r="S4606" i="10"/>
  <c r="T4606" i="10"/>
  <c r="P4607" i="10"/>
  <c r="Q4607" i="10"/>
  <c r="R4607" i="10"/>
  <c r="S4607" i="10"/>
  <c r="T4607" i="10"/>
  <c r="P4608" i="10"/>
  <c r="Q4608" i="10"/>
  <c r="R4608" i="10"/>
  <c r="S4608" i="10"/>
  <c r="T4608" i="10"/>
  <c r="P4611" i="10"/>
  <c r="Q4611" i="10"/>
  <c r="R4611" i="10"/>
  <c r="S4611" i="10"/>
  <c r="T4611" i="10"/>
  <c r="P4619" i="10"/>
  <c r="Q4619" i="10"/>
  <c r="R4619" i="10"/>
  <c r="S4619" i="10"/>
  <c r="T4619" i="10"/>
  <c r="P4618" i="10"/>
  <c r="Q4618" i="10"/>
  <c r="R4618" i="10"/>
  <c r="S4618" i="10"/>
  <c r="T4618" i="10"/>
  <c r="P4617" i="10"/>
  <c r="Q4617" i="10"/>
  <c r="R4617" i="10"/>
  <c r="S4617" i="10"/>
  <c r="T4617" i="10"/>
  <c r="P4616" i="10"/>
  <c r="Q4616" i="10"/>
  <c r="R4616" i="10"/>
  <c r="S4616" i="10"/>
  <c r="T4616" i="10"/>
  <c r="P4615" i="10"/>
  <c r="Q4615" i="10"/>
  <c r="R4615" i="10"/>
  <c r="S4615" i="10"/>
  <c r="T4615" i="10"/>
  <c r="P4614" i="10"/>
  <c r="Q4614" i="10"/>
  <c r="R4614" i="10"/>
  <c r="S4614" i="10"/>
  <c r="T4614" i="10"/>
  <c r="P4613" i="10"/>
  <c r="Q4613" i="10"/>
  <c r="R4613" i="10"/>
  <c r="S4613" i="10"/>
  <c r="T4613" i="10"/>
  <c r="P4612" i="10"/>
  <c r="Q4612" i="10"/>
  <c r="R4612" i="10"/>
  <c r="S4612" i="10"/>
  <c r="T4612" i="10"/>
  <c r="P4622" i="10"/>
  <c r="Q4622" i="10"/>
  <c r="R4622" i="10"/>
  <c r="S4622" i="10"/>
  <c r="T4622" i="10"/>
  <c r="P4623" i="10"/>
  <c r="Q4623" i="10"/>
  <c r="R4623" i="10"/>
  <c r="S4623" i="10"/>
  <c r="T4623" i="10"/>
  <c r="P4624" i="10"/>
  <c r="Q4624" i="10"/>
  <c r="R4624" i="10"/>
  <c r="S4624" i="10"/>
  <c r="T4624" i="10"/>
  <c r="P4625" i="10"/>
  <c r="Q4625" i="10"/>
  <c r="R4625" i="10"/>
  <c r="S4625" i="10"/>
  <c r="T4625" i="10"/>
  <c r="P4626" i="10"/>
  <c r="Q4626" i="10"/>
  <c r="R4626" i="10"/>
  <c r="S4626" i="10"/>
  <c r="T4626" i="10"/>
  <c r="P4627" i="10"/>
  <c r="Q4627" i="10"/>
  <c r="R4627" i="10"/>
  <c r="S4627" i="10"/>
  <c r="T4627" i="10"/>
  <c r="P4628" i="10"/>
  <c r="Q4628" i="10"/>
  <c r="R4628" i="10"/>
  <c r="S4628" i="10"/>
  <c r="T4628" i="10"/>
  <c r="P4629" i="10"/>
  <c r="Q4629" i="10"/>
  <c r="R4629" i="10"/>
  <c r="S4629" i="10"/>
  <c r="T4629" i="10"/>
  <c r="P4630" i="10"/>
  <c r="Q4630" i="10"/>
  <c r="R4630" i="10"/>
  <c r="S4630" i="10"/>
  <c r="T4630" i="10"/>
  <c r="P4631" i="10"/>
  <c r="Q4631" i="10"/>
  <c r="R4631" i="10"/>
  <c r="S4631" i="10"/>
  <c r="T4631" i="10"/>
  <c r="P4632" i="10"/>
  <c r="Q4632" i="10"/>
  <c r="R4632" i="10"/>
  <c r="S4632" i="10"/>
  <c r="T4632" i="10"/>
  <c r="P4633" i="10"/>
  <c r="Q4633" i="10"/>
  <c r="R4633" i="10"/>
  <c r="S4633" i="10"/>
  <c r="T4633" i="10"/>
  <c r="P4634" i="10"/>
  <c r="Q4634" i="10"/>
  <c r="R4634" i="10"/>
  <c r="S4634" i="10"/>
  <c r="T4634" i="10"/>
  <c r="P4635" i="10"/>
  <c r="Q4635" i="10"/>
  <c r="R4635" i="10"/>
  <c r="S4635" i="10"/>
  <c r="T4635" i="10"/>
  <c r="P4636" i="10"/>
  <c r="Q4636" i="10"/>
  <c r="R4636" i="10"/>
  <c r="S4636" i="10"/>
  <c r="T4636" i="10"/>
  <c r="P4637" i="10"/>
  <c r="Q4637" i="10"/>
  <c r="R4637" i="10"/>
  <c r="S4637" i="10"/>
  <c r="T4637" i="10"/>
  <c r="P4638" i="10"/>
  <c r="Q4638" i="10"/>
  <c r="R4638" i="10"/>
  <c r="S4638" i="10"/>
  <c r="T4638" i="10"/>
  <c r="P4639" i="10"/>
  <c r="Q4639" i="10"/>
  <c r="R4639" i="10"/>
  <c r="S4639" i="10"/>
  <c r="T4639" i="10"/>
  <c r="P4640" i="10"/>
  <c r="Q4640" i="10"/>
  <c r="R4640" i="10"/>
  <c r="S4640" i="10"/>
  <c r="T4640" i="10"/>
  <c r="P4641" i="10"/>
  <c r="Q4641" i="10"/>
  <c r="R4641" i="10"/>
  <c r="S4641" i="10"/>
  <c r="T4641" i="10"/>
  <c r="P4642" i="10"/>
  <c r="Q4642" i="10"/>
  <c r="R4642" i="10"/>
  <c r="S4642" i="10"/>
  <c r="T4642" i="10"/>
  <c r="P4643" i="10"/>
  <c r="Q4643" i="10"/>
  <c r="R4643" i="10"/>
  <c r="S4643" i="10"/>
  <c r="T4643" i="10"/>
  <c r="P4644" i="10"/>
  <c r="Q4644" i="10"/>
  <c r="R4644" i="10"/>
  <c r="S4644" i="10"/>
  <c r="T4644" i="10"/>
  <c r="P4645" i="10"/>
  <c r="Q4645" i="10"/>
  <c r="R4645" i="10"/>
  <c r="S4645" i="10"/>
  <c r="T4645" i="10"/>
  <c r="P4646" i="10"/>
  <c r="Q4646" i="10"/>
  <c r="R4646" i="10"/>
  <c r="S4646" i="10"/>
  <c r="T4646" i="10"/>
  <c r="P4647" i="10"/>
  <c r="Q4647" i="10"/>
  <c r="R4647" i="10"/>
  <c r="S4647" i="10"/>
  <c r="T4647" i="10"/>
  <c r="P4648" i="10"/>
  <c r="Q4648" i="10"/>
  <c r="R4648" i="10"/>
  <c r="S4648" i="10"/>
  <c r="T4648" i="10"/>
  <c r="P4649" i="10"/>
  <c r="Q4649" i="10"/>
  <c r="R4649" i="10"/>
  <c r="S4649" i="10"/>
  <c r="T4649" i="10"/>
  <c r="P4650" i="10"/>
  <c r="Q4650" i="10"/>
  <c r="R4650" i="10"/>
  <c r="S4650" i="10"/>
  <c r="T4650" i="10"/>
  <c r="P4651" i="10"/>
  <c r="Q4651" i="10"/>
  <c r="R4651" i="10"/>
  <c r="S4651" i="10"/>
  <c r="T4651" i="10"/>
  <c r="P4652" i="10"/>
  <c r="Q4652" i="10"/>
  <c r="R4652" i="10"/>
  <c r="S4652" i="10"/>
  <c r="T4652" i="10"/>
  <c r="P4653" i="10"/>
  <c r="Q4653" i="10"/>
  <c r="R4653" i="10"/>
  <c r="S4653" i="10"/>
  <c r="T4653" i="10"/>
  <c r="P4654" i="10"/>
  <c r="Q4654" i="10"/>
  <c r="R4654" i="10"/>
  <c r="S4654" i="10"/>
  <c r="T4654" i="10"/>
  <c r="P4655" i="10"/>
  <c r="Q4655" i="10"/>
  <c r="R4655" i="10"/>
  <c r="S4655" i="10"/>
  <c r="T4655" i="10"/>
  <c r="P4656" i="10"/>
  <c r="Q4656" i="10"/>
  <c r="R4656" i="10"/>
  <c r="S4656" i="10"/>
  <c r="T4656" i="10"/>
  <c r="P4657" i="10"/>
  <c r="Q4657" i="10"/>
  <c r="R4657" i="10"/>
  <c r="S4657" i="10"/>
  <c r="T4657" i="10"/>
  <c r="P4678" i="10"/>
  <c r="Q4678" i="10"/>
  <c r="R4678" i="10"/>
  <c r="S4678" i="10"/>
  <c r="T4678" i="10"/>
  <c r="P4677" i="10"/>
  <c r="Q4677" i="10"/>
  <c r="R4677" i="10"/>
  <c r="S4677" i="10"/>
  <c r="T4677" i="10"/>
  <c r="P4676" i="10"/>
  <c r="Q4676" i="10"/>
  <c r="R4676" i="10"/>
  <c r="S4676" i="10"/>
  <c r="T4676" i="10"/>
  <c r="P4675" i="10"/>
  <c r="Q4675" i="10"/>
  <c r="R4675" i="10"/>
  <c r="S4675" i="10"/>
  <c r="T4675" i="10"/>
  <c r="P4674" i="10"/>
  <c r="Q4674" i="10"/>
  <c r="R4674" i="10"/>
  <c r="S4674" i="10"/>
  <c r="T4674" i="10"/>
  <c r="P4673" i="10"/>
  <c r="Q4673" i="10"/>
  <c r="R4673" i="10"/>
  <c r="S4673" i="10"/>
  <c r="T4673" i="10"/>
  <c r="P4672" i="10"/>
  <c r="Q4672" i="10"/>
  <c r="R4672" i="10"/>
  <c r="S4672" i="10"/>
  <c r="T4672" i="10"/>
  <c r="P4671" i="10"/>
  <c r="Q4671" i="10"/>
  <c r="R4671" i="10"/>
  <c r="S4671" i="10"/>
  <c r="T4671" i="10"/>
  <c r="P4670" i="10"/>
  <c r="Q4670" i="10"/>
  <c r="R4670" i="10"/>
  <c r="S4670" i="10"/>
  <c r="T4670" i="10"/>
  <c r="P4669" i="10"/>
  <c r="Q4669" i="10"/>
  <c r="R4669" i="10"/>
  <c r="S4669" i="10"/>
  <c r="T4669" i="10"/>
  <c r="P4668" i="10"/>
  <c r="Q4668" i="10"/>
  <c r="R4668" i="10"/>
  <c r="S4668" i="10"/>
  <c r="T4668" i="10"/>
  <c r="P4667" i="10"/>
  <c r="Q4667" i="10"/>
  <c r="R4667" i="10"/>
  <c r="S4667" i="10"/>
  <c r="T4667" i="10"/>
  <c r="P4666" i="10"/>
  <c r="Q4666" i="10"/>
  <c r="R4666" i="10"/>
  <c r="S4666" i="10"/>
  <c r="T4666" i="10"/>
  <c r="P4665" i="10"/>
  <c r="Q4665" i="10"/>
  <c r="R4665" i="10"/>
  <c r="S4665" i="10"/>
  <c r="T4665" i="10"/>
  <c r="P4664" i="10"/>
  <c r="Q4664" i="10"/>
  <c r="R4664" i="10"/>
  <c r="S4664" i="10"/>
  <c r="T4664" i="10"/>
  <c r="P4663" i="10"/>
  <c r="Q4663" i="10"/>
  <c r="R4663" i="10"/>
  <c r="S4663" i="10"/>
  <c r="T4663" i="10"/>
  <c r="P4662" i="10"/>
  <c r="Q4662" i="10"/>
  <c r="R4662" i="10"/>
  <c r="S4662" i="10"/>
  <c r="T4662" i="10"/>
  <c r="P4661" i="10"/>
  <c r="Q4661" i="10"/>
  <c r="R4661" i="10"/>
  <c r="S4661" i="10"/>
  <c r="T4661" i="10"/>
  <c r="P4660" i="10"/>
  <c r="Q4660" i="10"/>
  <c r="R4660" i="10"/>
  <c r="S4660" i="10"/>
  <c r="T4660" i="10"/>
  <c r="P4659" i="10"/>
  <c r="Q4659" i="10"/>
  <c r="R4659" i="10"/>
  <c r="S4659" i="10"/>
  <c r="T4659" i="10"/>
  <c r="P4658" i="10"/>
  <c r="Q4658" i="10"/>
  <c r="R4658" i="10"/>
  <c r="S4658" i="10"/>
  <c r="T4658" i="10"/>
  <c r="P4683" i="10"/>
  <c r="Q4683" i="10"/>
  <c r="R4683" i="10"/>
  <c r="S4683" i="10"/>
  <c r="T4683" i="10"/>
  <c r="P4721" i="10"/>
  <c r="Q4721" i="10"/>
  <c r="R4721" i="10"/>
  <c r="S4721" i="10"/>
  <c r="T4721" i="10"/>
  <c r="P4720" i="10"/>
  <c r="Q4720" i="10"/>
  <c r="R4720" i="10"/>
  <c r="S4720" i="10"/>
  <c r="T4720" i="10"/>
  <c r="P4719" i="10"/>
  <c r="Q4719" i="10"/>
  <c r="R4719" i="10"/>
  <c r="S4719" i="10"/>
  <c r="T4719" i="10"/>
  <c r="P4718" i="10"/>
  <c r="Q4718" i="10"/>
  <c r="R4718" i="10"/>
  <c r="S4718" i="10"/>
  <c r="T4718" i="10"/>
  <c r="P4717" i="10"/>
  <c r="Q4717" i="10"/>
  <c r="R4717" i="10"/>
  <c r="S4717" i="10"/>
  <c r="T4717" i="10"/>
  <c r="P4716" i="10"/>
  <c r="Q4716" i="10"/>
  <c r="R4716" i="10"/>
  <c r="S4716" i="10"/>
  <c r="T4716" i="10"/>
  <c r="P4715" i="10"/>
  <c r="Q4715" i="10"/>
  <c r="R4715" i="10"/>
  <c r="S4715" i="10"/>
  <c r="T4715" i="10"/>
  <c r="P4714" i="10"/>
  <c r="Q4714" i="10"/>
  <c r="R4714" i="10"/>
  <c r="S4714" i="10"/>
  <c r="T4714" i="10"/>
  <c r="P4713" i="10"/>
  <c r="Q4713" i="10"/>
  <c r="R4713" i="10"/>
  <c r="S4713" i="10"/>
  <c r="T4713" i="10"/>
  <c r="P4712" i="10"/>
  <c r="Q4712" i="10"/>
  <c r="R4712" i="10"/>
  <c r="S4712" i="10"/>
  <c r="T4712" i="10"/>
  <c r="P4711" i="10"/>
  <c r="Q4711" i="10"/>
  <c r="R4711" i="10"/>
  <c r="S4711" i="10"/>
  <c r="T4711" i="10"/>
  <c r="P4710" i="10"/>
  <c r="Q4710" i="10"/>
  <c r="R4710" i="10"/>
  <c r="S4710" i="10"/>
  <c r="T4710" i="10"/>
  <c r="P4709" i="10"/>
  <c r="Q4709" i="10"/>
  <c r="R4709" i="10"/>
  <c r="S4709" i="10"/>
  <c r="T4709" i="10"/>
  <c r="P4708" i="10"/>
  <c r="Q4708" i="10"/>
  <c r="R4708" i="10"/>
  <c r="S4708" i="10"/>
  <c r="T4708" i="10"/>
  <c r="P4707" i="10"/>
  <c r="Q4707" i="10"/>
  <c r="R4707" i="10"/>
  <c r="S4707" i="10"/>
  <c r="T4707" i="10"/>
  <c r="P4706" i="10"/>
  <c r="Q4706" i="10"/>
  <c r="R4706" i="10"/>
  <c r="S4706" i="10"/>
  <c r="T4706" i="10"/>
  <c r="P4705" i="10"/>
  <c r="Q4705" i="10"/>
  <c r="R4705" i="10"/>
  <c r="S4705" i="10"/>
  <c r="T4705" i="10"/>
  <c r="P4704" i="10"/>
  <c r="Q4704" i="10"/>
  <c r="R4704" i="10"/>
  <c r="S4704" i="10"/>
  <c r="T4704" i="10"/>
  <c r="P4703" i="10"/>
  <c r="Q4703" i="10"/>
  <c r="R4703" i="10"/>
  <c r="S4703" i="10"/>
  <c r="T4703" i="10"/>
  <c r="P4702" i="10"/>
  <c r="Q4702" i="10"/>
  <c r="R4702" i="10"/>
  <c r="S4702" i="10"/>
  <c r="T4702" i="10"/>
  <c r="P4701" i="10"/>
  <c r="Q4701" i="10"/>
  <c r="R4701" i="10"/>
  <c r="S4701" i="10"/>
  <c r="T4701" i="10"/>
  <c r="P4700" i="10"/>
  <c r="Q4700" i="10"/>
  <c r="R4700" i="10"/>
  <c r="S4700" i="10"/>
  <c r="T4700" i="10"/>
  <c r="P4698" i="10"/>
  <c r="Q4698" i="10"/>
  <c r="R4698" i="10"/>
  <c r="S4698" i="10"/>
  <c r="T4698" i="10"/>
  <c r="P4697" i="10"/>
  <c r="Q4697" i="10"/>
  <c r="R4697" i="10"/>
  <c r="S4697" i="10"/>
  <c r="T4697" i="10"/>
  <c r="P4696" i="10"/>
  <c r="Q4696" i="10"/>
  <c r="R4696" i="10"/>
  <c r="S4696" i="10"/>
  <c r="T4696" i="10"/>
  <c r="P4695" i="10"/>
  <c r="Q4695" i="10"/>
  <c r="R4695" i="10"/>
  <c r="S4695" i="10"/>
  <c r="T4695" i="10"/>
  <c r="P4694" i="10"/>
  <c r="Q4694" i="10"/>
  <c r="R4694" i="10"/>
  <c r="S4694" i="10"/>
  <c r="T4694" i="10"/>
  <c r="P4693" i="10"/>
  <c r="Q4693" i="10"/>
  <c r="R4693" i="10"/>
  <c r="S4693" i="10"/>
  <c r="T4693" i="10"/>
  <c r="P4692" i="10"/>
  <c r="Q4692" i="10"/>
  <c r="R4692" i="10"/>
  <c r="S4692" i="10"/>
  <c r="T4692" i="10"/>
  <c r="P4691" i="10"/>
  <c r="Q4691" i="10"/>
  <c r="R4691" i="10"/>
  <c r="S4691" i="10"/>
  <c r="T4691" i="10"/>
  <c r="P4690" i="10"/>
  <c r="Q4690" i="10"/>
  <c r="R4690" i="10"/>
  <c r="S4690" i="10"/>
  <c r="T4690" i="10"/>
  <c r="P4689" i="10"/>
  <c r="Q4689" i="10"/>
  <c r="R4689" i="10"/>
  <c r="S4689" i="10"/>
  <c r="T4689" i="10"/>
  <c r="P4688" i="10"/>
  <c r="Q4688" i="10"/>
  <c r="R4688" i="10"/>
  <c r="S4688" i="10"/>
  <c r="T4688" i="10"/>
  <c r="P4687" i="10"/>
  <c r="Q4687" i="10"/>
  <c r="R4687" i="10"/>
  <c r="S4687" i="10"/>
  <c r="T4687" i="10"/>
  <c r="P4686" i="10"/>
  <c r="Q4686" i="10"/>
  <c r="R4686" i="10"/>
  <c r="S4686" i="10"/>
  <c r="T4686" i="10"/>
  <c r="P4685" i="10"/>
  <c r="Q4685" i="10"/>
  <c r="R4685" i="10"/>
  <c r="S4685" i="10"/>
  <c r="T4685" i="10"/>
  <c r="P4684" i="10"/>
  <c r="Q4684" i="10"/>
  <c r="R4684" i="10"/>
  <c r="S4684" i="10"/>
  <c r="T4684" i="10"/>
  <c r="P4762" i="10"/>
  <c r="Q4762" i="10"/>
  <c r="R4762" i="10"/>
  <c r="S4762" i="10"/>
  <c r="T4762" i="10"/>
  <c r="P4761" i="10"/>
  <c r="Q4761" i="10"/>
  <c r="R4761" i="10"/>
  <c r="S4761" i="10"/>
  <c r="T4761" i="10"/>
  <c r="P4760" i="10"/>
  <c r="Q4760" i="10"/>
  <c r="R4760" i="10"/>
  <c r="S4760" i="10"/>
  <c r="T4760" i="10"/>
  <c r="P4759" i="10"/>
  <c r="Q4759" i="10"/>
  <c r="R4759" i="10"/>
  <c r="S4759" i="10"/>
  <c r="T4759" i="10"/>
  <c r="P4758" i="10"/>
  <c r="Q4758" i="10"/>
  <c r="R4758" i="10"/>
  <c r="S4758" i="10"/>
  <c r="T4758" i="10"/>
  <c r="P4757" i="10"/>
  <c r="Q4757" i="10"/>
  <c r="R4757" i="10"/>
  <c r="S4757" i="10"/>
  <c r="T4757" i="10"/>
  <c r="P4756" i="10"/>
  <c r="Q4756" i="10"/>
  <c r="R4756" i="10"/>
  <c r="S4756" i="10"/>
  <c r="T4756" i="10"/>
  <c r="P4755" i="10"/>
  <c r="Q4755" i="10"/>
  <c r="R4755" i="10"/>
  <c r="S4755" i="10"/>
  <c r="T4755" i="10"/>
  <c r="P4754" i="10"/>
  <c r="Q4754" i="10"/>
  <c r="R4754" i="10"/>
  <c r="S4754" i="10"/>
  <c r="T4754" i="10"/>
  <c r="P4753" i="10"/>
  <c r="Q4753" i="10"/>
  <c r="R4753" i="10"/>
  <c r="S4753" i="10"/>
  <c r="T4753" i="10"/>
  <c r="P4752" i="10"/>
  <c r="Q4752" i="10"/>
  <c r="R4752" i="10"/>
  <c r="S4752" i="10"/>
  <c r="T4752" i="10"/>
  <c r="P4751" i="10"/>
  <c r="Q4751" i="10"/>
  <c r="R4751" i="10"/>
  <c r="S4751" i="10"/>
  <c r="T4751" i="10"/>
  <c r="P4750" i="10"/>
  <c r="Q4750" i="10"/>
  <c r="R4750" i="10"/>
  <c r="S4750" i="10"/>
  <c r="T4750" i="10"/>
  <c r="P4749" i="10"/>
  <c r="Q4749" i="10"/>
  <c r="R4749" i="10"/>
  <c r="S4749" i="10"/>
  <c r="T4749" i="10"/>
  <c r="P4748" i="10"/>
  <c r="Q4748" i="10"/>
  <c r="R4748" i="10"/>
  <c r="S4748" i="10"/>
  <c r="T4748" i="10"/>
  <c r="P4747" i="10"/>
  <c r="Q4747" i="10"/>
  <c r="R4747" i="10"/>
  <c r="S4747" i="10"/>
  <c r="T4747" i="10"/>
  <c r="P4746" i="10"/>
  <c r="Q4746" i="10"/>
  <c r="R4746" i="10"/>
  <c r="S4746" i="10"/>
  <c r="T4746" i="10"/>
  <c r="P4745" i="10"/>
  <c r="Q4745" i="10"/>
  <c r="R4745" i="10"/>
  <c r="S4745" i="10"/>
  <c r="T4745" i="10"/>
  <c r="P4744" i="10"/>
  <c r="Q4744" i="10"/>
  <c r="R4744" i="10"/>
  <c r="S4744" i="10"/>
  <c r="T4744" i="10"/>
  <c r="P4743" i="10"/>
  <c r="Q4743" i="10"/>
  <c r="R4743" i="10"/>
  <c r="S4743" i="10"/>
  <c r="T4743" i="10"/>
  <c r="P4742" i="10"/>
  <c r="Q4742" i="10"/>
  <c r="R4742" i="10"/>
  <c r="S4742" i="10"/>
  <c r="T4742" i="10"/>
  <c r="P4741" i="10"/>
  <c r="Q4741" i="10"/>
  <c r="R4741" i="10"/>
  <c r="S4741" i="10"/>
  <c r="T4741" i="10"/>
  <c r="P4740" i="10"/>
  <c r="Q4740" i="10"/>
  <c r="R4740" i="10"/>
  <c r="S4740" i="10"/>
  <c r="T4740" i="10"/>
  <c r="P4739" i="10"/>
  <c r="Q4739" i="10"/>
  <c r="R4739" i="10"/>
  <c r="S4739" i="10"/>
  <c r="T4739" i="10"/>
  <c r="P4738" i="10"/>
  <c r="Q4738" i="10"/>
  <c r="R4738" i="10"/>
  <c r="S4738" i="10"/>
  <c r="T4738" i="10"/>
  <c r="P4737" i="10"/>
  <c r="Q4737" i="10"/>
  <c r="R4737" i="10"/>
  <c r="S4737" i="10"/>
  <c r="T4737" i="10"/>
  <c r="P4736" i="10"/>
  <c r="Q4736" i="10"/>
  <c r="R4736" i="10"/>
  <c r="S4736" i="10"/>
  <c r="T4736" i="10"/>
  <c r="P4735" i="10"/>
  <c r="Q4735" i="10"/>
  <c r="R4735" i="10"/>
  <c r="S4735" i="10"/>
  <c r="T4735" i="10"/>
  <c r="P4734" i="10"/>
  <c r="Q4734" i="10"/>
  <c r="R4734" i="10"/>
  <c r="S4734" i="10"/>
  <c r="T4734" i="10"/>
  <c r="P4733" i="10"/>
  <c r="Q4733" i="10"/>
  <c r="R4733" i="10"/>
  <c r="S4733" i="10"/>
  <c r="T4733" i="10"/>
  <c r="P4732" i="10"/>
  <c r="Q4732" i="10"/>
  <c r="R4732" i="10"/>
  <c r="S4732" i="10"/>
  <c r="T4732" i="10"/>
  <c r="P4731" i="10"/>
  <c r="Q4731" i="10"/>
  <c r="R4731" i="10"/>
  <c r="S4731" i="10"/>
  <c r="T4731" i="10"/>
  <c r="P4730" i="10"/>
  <c r="Q4730" i="10"/>
  <c r="R4730" i="10"/>
  <c r="S4730" i="10"/>
  <c r="T4730" i="10"/>
  <c r="P4729" i="10"/>
  <c r="Q4729" i="10"/>
  <c r="R4729" i="10"/>
  <c r="S4729" i="10"/>
  <c r="T4729" i="10"/>
  <c r="P4728" i="10"/>
  <c r="Q4728" i="10"/>
  <c r="R4728" i="10"/>
  <c r="S4728" i="10"/>
  <c r="T4728" i="10"/>
  <c r="P4727" i="10"/>
  <c r="Q4727" i="10"/>
  <c r="R4727" i="10"/>
  <c r="S4727" i="10"/>
  <c r="T4727" i="10"/>
  <c r="P4725" i="10"/>
  <c r="Q4725" i="10"/>
  <c r="R4725" i="10"/>
  <c r="S4725" i="10"/>
  <c r="T4725" i="10"/>
  <c r="P4723" i="10"/>
  <c r="Q4723" i="10"/>
  <c r="R4723" i="10"/>
  <c r="S4723" i="10"/>
  <c r="T4723" i="10"/>
  <c r="P4724" i="10"/>
  <c r="Q4724" i="10"/>
  <c r="R4724" i="10"/>
  <c r="S4724" i="10"/>
  <c r="T4724" i="10"/>
  <c r="P4726" i="10"/>
  <c r="Q4726" i="10"/>
  <c r="R4726" i="10"/>
  <c r="S4726" i="10"/>
  <c r="T4726" i="10"/>
  <c r="P4799" i="10"/>
  <c r="Q4799" i="10"/>
  <c r="R4799" i="10"/>
  <c r="S4799" i="10"/>
  <c r="T4799" i="10"/>
  <c r="P4798" i="10"/>
  <c r="Q4798" i="10"/>
  <c r="R4798" i="10"/>
  <c r="S4798" i="10"/>
  <c r="T4798" i="10"/>
  <c r="P4797" i="10"/>
  <c r="Q4797" i="10"/>
  <c r="R4797" i="10"/>
  <c r="S4797" i="10"/>
  <c r="T4797" i="10"/>
  <c r="P4796" i="10"/>
  <c r="Q4796" i="10"/>
  <c r="R4796" i="10"/>
  <c r="S4796" i="10"/>
  <c r="T4796" i="10"/>
  <c r="P4795" i="10"/>
  <c r="Q4795" i="10"/>
  <c r="R4795" i="10"/>
  <c r="S4795" i="10"/>
  <c r="T4795" i="10"/>
  <c r="P4794" i="10"/>
  <c r="Q4794" i="10"/>
  <c r="R4794" i="10"/>
  <c r="S4794" i="10"/>
  <c r="T4794" i="10"/>
  <c r="P4793" i="10"/>
  <c r="Q4793" i="10"/>
  <c r="R4793" i="10"/>
  <c r="S4793" i="10"/>
  <c r="T4793" i="10"/>
  <c r="P4792" i="10"/>
  <c r="Q4792" i="10"/>
  <c r="R4792" i="10"/>
  <c r="S4792" i="10"/>
  <c r="T4792" i="10"/>
  <c r="P4791" i="10"/>
  <c r="Q4791" i="10"/>
  <c r="R4791" i="10"/>
  <c r="S4791" i="10"/>
  <c r="T4791" i="10"/>
  <c r="P4790" i="10"/>
  <c r="Q4790" i="10"/>
  <c r="R4790" i="10"/>
  <c r="S4790" i="10"/>
  <c r="T4790" i="10"/>
  <c r="P4789" i="10"/>
  <c r="Q4789" i="10"/>
  <c r="R4789" i="10"/>
  <c r="S4789" i="10"/>
  <c r="T4789" i="10"/>
  <c r="P4788" i="10"/>
  <c r="Q4788" i="10"/>
  <c r="R4788" i="10"/>
  <c r="S4788" i="10"/>
  <c r="T4788" i="10"/>
  <c r="P4787" i="10"/>
  <c r="Q4787" i="10"/>
  <c r="R4787" i="10"/>
  <c r="S4787" i="10"/>
  <c r="T4787" i="10"/>
  <c r="P4786" i="10"/>
  <c r="Q4786" i="10"/>
  <c r="R4786" i="10"/>
  <c r="S4786" i="10"/>
  <c r="T4786" i="10"/>
  <c r="P4785" i="10"/>
  <c r="Q4785" i="10"/>
  <c r="R4785" i="10"/>
  <c r="S4785" i="10"/>
  <c r="T4785" i="10"/>
  <c r="P4784" i="10"/>
  <c r="Q4784" i="10"/>
  <c r="R4784" i="10"/>
  <c r="S4784" i="10"/>
  <c r="T4784" i="10"/>
  <c r="P4783" i="10"/>
  <c r="Q4783" i="10"/>
  <c r="R4783" i="10"/>
  <c r="S4783" i="10"/>
  <c r="T4783" i="10"/>
  <c r="P4782" i="10"/>
  <c r="Q4782" i="10"/>
  <c r="R4782" i="10"/>
  <c r="S4782" i="10"/>
  <c r="T4782" i="10"/>
  <c r="P4781" i="10"/>
  <c r="Q4781" i="10"/>
  <c r="R4781" i="10"/>
  <c r="S4781" i="10"/>
  <c r="T4781" i="10"/>
  <c r="P4780" i="10"/>
  <c r="Q4780" i="10"/>
  <c r="R4780" i="10"/>
  <c r="S4780" i="10"/>
  <c r="T4780" i="10"/>
  <c r="P4779" i="10"/>
  <c r="Q4779" i="10"/>
  <c r="R4779" i="10"/>
  <c r="S4779" i="10"/>
  <c r="T4779" i="10"/>
  <c r="P4778" i="10"/>
  <c r="Q4778" i="10"/>
  <c r="R4778" i="10"/>
  <c r="S4778" i="10"/>
  <c r="T4778" i="10"/>
  <c r="P4777" i="10"/>
  <c r="Q4777" i="10"/>
  <c r="R4777" i="10"/>
  <c r="S4777" i="10"/>
  <c r="T4777" i="10"/>
  <c r="P4776" i="10"/>
  <c r="Q4776" i="10"/>
  <c r="R4776" i="10"/>
  <c r="S4776" i="10"/>
  <c r="T4776" i="10"/>
  <c r="P4775" i="10"/>
  <c r="Q4775" i="10"/>
  <c r="R4775" i="10"/>
  <c r="S4775" i="10"/>
  <c r="T4775" i="10"/>
  <c r="P4774" i="10"/>
  <c r="Q4774" i="10"/>
  <c r="R4774" i="10"/>
  <c r="S4774" i="10"/>
  <c r="T4774" i="10"/>
  <c r="P4773" i="10"/>
  <c r="Q4773" i="10"/>
  <c r="R4773" i="10"/>
  <c r="S4773" i="10"/>
  <c r="T4773" i="10"/>
  <c r="P4772" i="10"/>
  <c r="Q4772" i="10"/>
  <c r="R4772" i="10"/>
  <c r="S4772" i="10"/>
  <c r="T4772" i="10"/>
  <c r="P4771" i="10"/>
  <c r="Q4771" i="10"/>
  <c r="R4771" i="10"/>
  <c r="S4771" i="10"/>
  <c r="T4771" i="10"/>
  <c r="P4770" i="10"/>
  <c r="Q4770" i="10"/>
  <c r="R4770" i="10"/>
  <c r="S4770" i="10"/>
  <c r="T4770" i="10"/>
  <c r="P4769" i="10"/>
  <c r="Q4769" i="10"/>
  <c r="R4769" i="10"/>
  <c r="S4769" i="10"/>
  <c r="T4769" i="10"/>
  <c r="P4768" i="10"/>
  <c r="Q4768" i="10"/>
  <c r="R4768" i="10"/>
  <c r="S4768" i="10"/>
  <c r="T4768" i="10"/>
  <c r="P4766" i="10"/>
  <c r="Q4766" i="10"/>
  <c r="R4766" i="10"/>
  <c r="S4766" i="10"/>
  <c r="T4766" i="10"/>
  <c r="P4765" i="10"/>
  <c r="Q4765" i="10"/>
  <c r="R4765" i="10"/>
  <c r="S4765" i="10"/>
  <c r="T4765" i="10"/>
  <c r="P4764" i="10"/>
  <c r="Q4764" i="10"/>
  <c r="R4764" i="10"/>
  <c r="S4764" i="10"/>
  <c r="T4764" i="10"/>
  <c r="P4763" i="10"/>
  <c r="Q4763" i="10"/>
  <c r="R4763" i="10"/>
  <c r="S4763" i="10"/>
  <c r="T4763" i="10"/>
  <c r="P4816" i="10"/>
  <c r="Q4816" i="10"/>
  <c r="R4816" i="10"/>
  <c r="S4816" i="10"/>
  <c r="T4816" i="10"/>
  <c r="P4852" i="10"/>
  <c r="Q4852" i="10"/>
  <c r="R4852" i="10"/>
  <c r="S4852" i="10"/>
  <c r="T4852" i="10"/>
  <c r="P4851" i="10"/>
  <c r="Q4851" i="10"/>
  <c r="R4851" i="10"/>
  <c r="S4851" i="10"/>
  <c r="T4851" i="10"/>
  <c r="P4850" i="10"/>
  <c r="Q4850" i="10"/>
  <c r="R4850" i="10"/>
  <c r="S4850" i="10"/>
  <c r="T4850" i="10"/>
  <c r="P4849" i="10"/>
  <c r="Q4849" i="10"/>
  <c r="R4849" i="10"/>
  <c r="S4849" i="10"/>
  <c r="T4849" i="10"/>
  <c r="P4848" i="10"/>
  <c r="Q4848" i="10"/>
  <c r="R4848" i="10"/>
  <c r="S4848" i="10"/>
  <c r="T4848" i="10"/>
  <c r="P4847" i="10"/>
  <c r="Q4847" i="10"/>
  <c r="R4847" i="10"/>
  <c r="S4847" i="10"/>
  <c r="T4847" i="10"/>
  <c r="P4846" i="10"/>
  <c r="Q4846" i="10"/>
  <c r="R4846" i="10"/>
  <c r="S4846" i="10"/>
  <c r="T4846" i="10"/>
  <c r="P4845" i="10"/>
  <c r="Q4845" i="10"/>
  <c r="R4845" i="10"/>
  <c r="S4845" i="10"/>
  <c r="T4845" i="10"/>
  <c r="P4844" i="10"/>
  <c r="Q4844" i="10"/>
  <c r="R4844" i="10"/>
  <c r="S4844" i="10"/>
  <c r="T4844" i="10"/>
  <c r="P4843" i="10"/>
  <c r="Q4843" i="10"/>
  <c r="R4843" i="10"/>
  <c r="S4843" i="10"/>
  <c r="T4843" i="10"/>
  <c r="P4842" i="10"/>
  <c r="Q4842" i="10"/>
  <c r="R4842" i="10"/>
  <c r="S4842" i="10"/>
  <c r="T4842" i="10"/>
  <c r="P4841" i="10"/>
  <c r="Q4841" i="10"/>
  <c r="R4841" i="10"/>
  <c r="S4841" i="10"/>
  <c r="T4841" i="10"/>
  <c r="P4840" i="10"/>
  <c r="Q4840" i="10"/>
  <c r="R4840" i="10"/>
  <c r="S4840" i="10"/>
  <c r="T4840" i="10"/>
  <c r="P4839" i="10"/>
  <c r="Q4839" i="10"/>
  <c r="R4839" i="10"/>
  <c r="S4839" i="10"/>
  <c r="T4839" i="10"/>
  <c r="P4838" i="10"/>
  <c r="Q4838" i="10"/>
  <c r="R4838" i="10"/>
  <c r="S4838" i="10"/>
  <c r="T4838" i="10"/>
  <c r="P4837" i="10"/>
  <c r="Q4837" i="10"/>
  <c r="R4837" i="10"/>
  <c r="S4837" i="10"/>
  <c r="T4837" i="10"/>
  <c r="P4836" i="10"/>
  <c r="Q4836" i="10"/>
  <c r="R4836" i="10"/>
  <c r="S4836" i="10"/>
  <c r="T4836" i="10"/>
  <c r="P4835" i="10"/>
  <c r="Q4835" i="10"/>
  <c r="R4835" i="10"/>
  <c r="S4835" i="10"/>
  <c r="T4835" i="10"/>
  <c r="P4834" i="10"/>
  <c r="Q4834" i="10"/>
  <c r="R4834" i="10"/>
  <c r="S4834" i="10"/>
  <c r="T4834" i="10"/>
  <c r="P4833" i="10"/>
  <c r="Q4833" i="10"/>
  <c r="R4833" i="10"/>
  <c r="S4833" i="10"/>
  <c r="T4833" i="10"/>
  <c r="P4832" i="10"/>
  <c r="Q4832" i="10"/>
  <c r="R4832" i="10"/>
  <c r="S4832" i="10"/>
  <c r="T4832" i="10"/>
  <c r="P4831" i="10"/>
  <c r="Q4831" i="10"/>
  <c r="R4831" i="10"/>
  <c r="S4831" i="10"/>
  <c r="T4831" i="10"/>
  <c r="P4830" i="10"/>
  <c r="Q4830" i="10"/>
  <c r="R4830" i="10"/>
  <c r="S4830" i="10"/>
  <c r="T4830" i="10"/>
  <c r="P4829" i="10"/>
  <c r="Q4829" i="10"/>
  <c r="R4829" i="10"/>
  <c r="S4829" i="10"/>
  <c r="T4829" i="10"/>
  <c r="P4828" i="10"/>
  <c r="Q4828" i="10"/>
  <c r="R4828" i="10"/>
  <c r="S4828" i="10"/>
  <c r="T4828" i="10"/>
  <c r="P4827" i="10"/>
  <c r="Q4827" i="10"/>
  <c r="R4827" i="10"/>
  <c r="S4827" i="10"/>
  <c r="T4827" i="10"/>
  <c r="P4826" i="10"/>
  <c r="Q4826" i="10"/>
  <c r="R4826" i="10"/>
  <c r="S4826" i="10"/>
  <c r="T4826" i="10"/>
  <c r="P4825" i="10"/>
  <c r="Q4825" i="10"/>
  <c r="R4825" i="10"/>
  <c r="S4825" i="10"/>
  <c r="T4825" i="10"/>
  <c r="P4824" i="10"/>
  <c r="Q4824" i="10"/>
  <c r="R4824" i="10"/>
  <c r="S4824" i="10"/>
  <c r="T4824" i="10"/>
  <c r="P4823" i="10"/>
  <c r="Q4823" i="10"/>
  <c r="R4823" i="10"/>
  <c r="S4823" i="10"/>
  <c r="T4823" i="10"/>
  <c r="P4822" i="10"/>
  <c r="Q4822" i="10"/>
  <c r="R4822" i="10"/>
  <c r="S4822" i="10"/>
  <c r="T4822" i="10"/>
  <c r="P4821" i="10"/>
  <c r="Q4821" i="10"/>
  <c r="R4821" i="10"/>
  <c r="S4821" i="10"/>
  <c r="T4821" i="10"/>
  <c r="P4820" i="10"/>
  <c r="Q4820" i="10"/>
  <c r="R4820" i="10"/>
  <c r="S4820" i="10"/>
  <c r="T4820" i="10"/>
  <c r="P4819" i="10"/>
  <c r="Q4819" i="10"/>
  <c r="R4819" i="10"/>
  <c r="S4819" i="10"/>
  <c r="T4819" i="10"/>
  <c r="P4818" i="10"/>
  <c r="Q4818" i="10"/>
  <c r="R4818" i="10"/>
  <c r="S4818" i="10"/>
  <c r="T4818" i="10"/>
  <c r="P4817" i="10"/>
  <c r="Q4817" i="10"/>
  <c r="R4817" i="10"/>
  <c r="S4817" i="10"/>
  <c r="T4817" i="10"/>
  <c r="P4853" i="10"/>
  <c r="Q4853" i="10"/>
  <c r="R4853" i="10"/>
  <c r="S4853" i="10"/>
  <c r="T4853" i="10"/>
  <c r="P5322" i="10"/>
  <c r="Q5322" i="10"/>
  <c r="R5322" i="10"/>
  <c r="S5322" i="10"/>
  <c r="T5322" i="10"/>
  <c r="P5335" i="10"/>
  <c r="Q5335" i="10"/>
  <c r="R5335" i="10"/>
  <c r="S5335" i="10"/>
  <c r="T5335" i="10"/>
  <c r="P5025" i="10"/>
  <c r="Q5025" i="10"/>
  <c r="R5025" i="10"/>
  <c r="S5025" i="10"/>
  <c r="T5025" i="10"/>
  <c r="P5026" i="10"/>
  <c r="Q5026" i="10"/>
  <c r="R5026" i="10"/>
  <c r="S5026" i="10"/>
  <c r="T5026" i="10"/>
  <c r="P5028" i="10"/>
  <c r="Q5028" i="10"/>
  <c r="R5028" i="10"/>
  <c r="S5028" i="10"/>
  <c r="T5028" i="10"/>
  <c r="P5323" i="10"/>
  <c r="Q5323" i="10"/>
  <c r="R5323" i="10"/>
  <c r="S5323" i="10"/>
  <c r="T5323" i="10"/>
  <c r="P5324" i="10"/>
  <c r="Q5324" i="10"/>
  <c r="R5324" i="10"/>
  <c r="S5324" i="10"/>
  <c r="T5324" i="10"/>
  <c r="P5325" i="10"/>
  <c r="Q5325" i="10"/>
  <c r="R5325" i="10"/>
  <c r="S5325" i="10"/>
  <c r="T5325" i="10"/>
  <c r="P5326" i="10"/>
  <c r="Q5326" i="10"/>
  <c r="R5326" i="10"/>
  <c r="S5326" i="10"/>
  <c r="T5326" i="10"/>
  <c r="P5327" i="10"/>
  <c r="Q5327" i="10"/>
  <c r="R5327" i="10"/>
  <c r="S5327" i="10"/>
  <c r="T5327" i="10"/>
  <c r="P5330" i="10"/>
  <c r="Q5330" i="10"/>
  <c r="R5330" i="10"/>
  <c r="S5330" i="10"/>
  <c r="T5330" i="10"/>
  <c r="B166" i="11"/>
  <c r="P3001" i="10" l="1"/>
  <c r="Q3001" i="10"/>
  <c r="R3001" i="10"/>
  <c r="S3001" i="10"/>
  <c r="T3001" i="10"/>
  <c r="T834" i="10"/>
  <c r="S834" i="10"/>
  <c r="R834" i="10"/>
  <c r="Q834" i="10"/>
  <c r="P834" i="10"/>
  <c r="P1909" i="10"/>
  <c r="Q1909" i="10"/>
  <c r="R1909" i="10"/>
  <c r="S1909" i="10"/>
  <c r="T1909" i="10"/>
  <c r="P1727" i="10"/>
  <c r="Q1727" i="10"/>
  <c r="R1727" i="10"/>
  <c r="S1727" i="10"/>
  <c r="T1727" i="10"/>
  <c r="P1732" i="10"/>
  <c r="Q1732" i="10"/>
  <c r="R1732" i="10"/>
  <c r="S1732" i="10"/>
  <c r="T1732" i="10"/>
  <c r="P1645" i="10"/>
  <c r="Q1645" i="10"/>
  <c r="R1645" i="10"/>
  <c r="S1645" i="10"/>
  <c r="T1645" i="10"/>
  <c r="P1644" i="10"/>
  <c r="Q1644" i="10"/>
  <c r="R1644" i="10"/>
  <c r="S1644" i="10"/>
  <c r="T1644" i="10"/>
  <c r="P1643" i="10"/>
  <c r="Q1643" i="10"/>
  <c r="R1643" i="10"/>
  <c r="S1643" i="10"/>
  <c r="T1643" i="10"/>
  <c r="P1708" i="10"/>
  <c r="Q1708" i="10"/>
  <c r="R1708" i="10"/>
  <c r="S1708" i="10"/>
  <c r="T1708" i="10"/>
  <c r="P1404" i="10"/>
  <c r="Q1404" i="10"/>
  <c r="R1404" i="10"/>
  <c r="S1404" i="10"/>
  <c r="T1404" i="10"/>
  <c r="P1346" i="10"/>
  <c r="Q1346" i="10"/>
  <c r="R1346" i="10"/>
  <c r="S1346" i="10"/>
  <c r="T1346" i="10"/>
  <c r="P1344" i="10"/>
  <c r="Q1344" i="10"/>
  <c r="R1344" i="10"/>
  <c r="S1344" i="10"/>
  <c r="T1344" i="10"/>
  <c r="P1342" i="10"/>
  <c r="Q1342" i="10"/>
  <c r="R1342" i="10"/>
  <c r="S1342" i="10"/>
  <c r="T1342" i="10"/>
  <c r="P1093" i="10"/>
  <c r="Q1093" i="10"/>
  <c r="R1093" i="10"/>
  <c r="S1093" i="10"/>
  <c r="T1093" i="10"/>
  <c r="P807" i="10"/>
  <c r="Q807" i="10"/>
  <c r="R807" i="10"/>
  <c r="S807" i="10"/>
  <c r="T807" i="10"/>
  <c r="P711" i="10"/>
  <c r="Q711" i="10"/>
  <c r="R711" i="10"/>
  <c r="S711" i="10"/>
  <c r="T711" i="10"/>
  <c r="P694" i="10"/>
  <c r="Q694" i="10"/>
  <c r="R694" i="10"/>
  <c r="S694" i="10"/>
  <c r="T694" i="10"/>
  <c r="P607" i="10"/>
  <c r="Q607" i="10"/>
  <c r="R607" i="10"/>
  <c r="S607" i="10"/>
  <c r="T607" i="10"/>
  <c r="P591" i="10"/>
  <c r="Q591" i="10"/>
  <c r="R591" i="10"/>
  <c r="S591" i="10"/>
  <c r="T591" i="10"/>
  <c r="P466" i="10"/>
  <c r="Q466" i="10"/>
  <c r="R466" i="10"/>
  <c r="S466" i="10"/>
  <c r="T466" i="10"/>
  <c r="P464" i="10"/>
  <c r="Q464" i="10"/>
  <c r="R464" i="10"/>
  <c r="S464" i="10"/>
  <c r="T464" i="10"/>
  <c r="P465" i="10"/>
  <c r="Q465" i="10"/>
  <c r="R465" i="10"/>
  <c r="S465" i="10"/>
  <c r="T465" i="10"/>
  <c r="P419" i="10"/>
  <c r="Q419" i="10"/>
  <c r="R419" i="10"/>
  <c r="S419" i="10"/>
  <c r="T419" i="10"/>
  <c r="P317" i="10"/>
  <c r="Q317" i="10"/>
  <c r="R317" i="10"/>
  <c r="S317" i="10"/>
  <c r="T317" i="10"/>
  <c r="P292" i="10"/>
  <c r="Q292" i="10"/>
  <c r="R292" i="10"/>
  <c r="S292" i="10"/>
  <c r="T292" i="10"/>
  <c r="P293" i="10"/>
  <c r="Q293" i="10"/>
  <c r="R293" i="10"/>
  <c r="S293" i="10"/>
  <c r="T293" i="10"/>
  <c r="T1711" i="10"/>
  <c r="S1711" i="10"/>
  <c r="R1711" i="10"/>
  <c r="Q1711" i="10"/>
  <c r="P1711" i="10"/>
  <c r="T201" i="10"/>
  <c r="S201" i="10"/>
  <c r="R201" i="10"/>
  <c r="Q201" i="10"/>
  <c r="P201" i="10"/>
  <c r="P5277" i="10" l="1"/>
  <c r="Q5277" i="10"/>
  <c r="R5277" i="10"/>
  <c r="S5277" i="10"/>
  <c r="T5277" i="10"/>
  <c r="T2320" i="10" l="1"/>
  <c r="S2320" i="10"/>
  <c r="R2320" i="10"/>
  <c r="Q2320" i="10"/>
  <c r="P2320" i="10"/>
  <c r="T2042" i="10"/>
  <c r="S2042" i="10"/>
  <c r="R2042" i="10"/>
  <c r="Q2042" i="10"/>
  <c r="P2042" i="10"/>
  <c r="T1820" i="10"/>
  <c r="S1820" i="10"/>
  <c r="R1820" i="10"/>
  <c r="Q1820" i="10"/>
  <c r="P1820" i="10"/>
  <c r="T1387" i="10"/>
  <c r="S1387" i="10"/>
  <c r="R1387" i="10"/>
  <c r="Q1387" i="10"/>
  <c r="P1387" i="10"/>
  <c r="G13" i="24" l="1"/>
  <c r="F13" i="24"/>
  <c r="F12" i="24" a="1"/>
  <c r="F12" i="24" s="1"/>
  <c r="T833" i="10" l="1"/>
  <c r="S833" i="10"/>
  <c r="R833" i="10"/>
  <c r="Q833" i="10"/>
  <c r="P833" i="10"/>
  <c r="T1095" i="10"/>
  <c r="S1095" i="10"/>
  <c r="R1095" i="10"/>
  <c r="Q1095" i="10"/>
  <c r="P1095" i="10"/>
  <c r="AT1" i="24"/>
  <c r="AJ1" i="24"/>
  <c r="AE1" i="24"/>
  <c r="Z1" i="24"/>
  <c r="U1" i="24"/>
  <c r="O1" i="24"/>
  <c r="F1" i="24"/>
  <c r="T2667" i="10"/>
  <c r="S2667" i="10"/>
  <c r="R2667" i="10"/>
  <c r="Q2667" i="10"/>
  <c r="P2667" i="10"/>
  <c r="P334" i="10" l="1"/>
  <c r="Q334" i="10"/>
  <c r="R334" i="10"/>
  <c r="S334" i="10"/>
  <c r="T334" i="10"/>
  <c r="J166" i="11" l="1"/>
  <c r="AW1" i="24" s="1"/>
  <c r="N162" i="11"/>
  <c r="B63" i="11" s="1"/>
  <c r="F157" i="11"/>
  <c r="D152" i="11"/>
  <c r="A152" i="11"/>
  <c r="J152" i="11" s="1"/>
  <c r="F148" i="11"/>
  <c r="L144" i="11"/>
  <c r="L148" i="11" s="1"/>
  <c r="F138" i="11"/>
  <c r="L129" i="11"/>
  <c r="F127" i="11"/>
  <c r="F125" i="11"/>
  <c r="L121" i="11"/>
  <c r="B45" i="11" s="1"/>
  <c r="F121" i="11"/>
  <c r="L113" i="11"/>
  <c r="F113" i="11"/>
  <c r="L104" i="11"/>
  <c r="F104" i="11"/>
  <c r="L95" i="11"/>
  <c r="F95" i="11"/>
  <c r="L87" i="11"/>
  <c r="F87" i="11"/>
  <c r="F86" i="11"/>
  <c r="L77" i="11"/>
  <c r="F77" i="11"/>
  <c r="L76" i="11"/>
  <c r="F76" i="11"/>
  <c r="L75" i="11"/>
  <c r="L74" i="11"/>
  <c r="F74" i="11"/>
  <c r="G63" i="11"/>
  <c r="D63" i="11"/>
  <c r="F155" i="11" s="1"/>
  <c r="I48" i="11"/>
  <c r="I42" i="11"/>
  <c r="G42" i="11"/>
  <c r="E42" i="11"/>
  <c r="D42" i="11"/>
  <c r="I36" i="11"/>
  <c r="D36" i="11"/>
  <c r="D33" i="11"/>
  <c r="E30" i="11"/>
  <c r="D30" i="11"/>
  <c r="G27" i="11"/>
  <c r="D27" i="11"/>
  <c r="I24" i="11"/>
  <c r="G9" i="11"/>
  <c r="F75" i="11" s="1"/>
  <c r="F9" i="11"/>
  <c r="E9" i="11"/>
  <c r="T3425" i="10"/>
  <c r="S3425" i="10"/>
  <c r="R3425" i="10"/>
  <c r="Q3425" i="10"/>
  <c r="P3425" i="10"/>
  <c r="T5388" i="10"/>
  <c r="S5388" i="10"/>
  <c r="R5388" i="10"/>
  <c r="Q5388" i="10"/>
  <c r="P5388" i="10"/>
  <c r="T5387" i="10"/>
  <c r="S5387" i="10"/>
  <c r="R5387" i="10"/>
  <c r="Q5387" i="10"/>
  <c r="P5387" i="10"/>
  <c r="T5386" i="10"/>
  <c r="S5386" i="10"/>
  <c r="R5386" i="10"/>
  <c r="Q5386" i="10"/>
  <c r="P5386" i="10"/>
  <c r="T5385" i="10"/>
  <c r="S5385" i="10"/>
  <c r="R5385" i="10"/>
  <c r="Q5385" i="10"/>
  <c r="P5385" i="10"/>
  <c r="T5384" i="10"/>
  <c r="S5384" i="10"/>
  <c r="R5384" i="10"/>
  <c r="Q5384" i="10"/>
  <c r="P5384" i="10"/>
  <c r="T5383" i="10"/>
  <c r="S5383" i="10"/>
  <c r="R5383" i="10"/>
  <c r="Q5383" i="10"/>
  <c r="P5383" i="10"/>
  <c r="T5382" i="10"/>
  <c r="S5382" i="10"/>
  <c r="R5382" i="10"/>
  <c r="Q5382" i="10"/>
  <c r="P5382" i="10"/>
  <c r="T5381" i="10"/>
  <c r="S5381" i="10"/>
  <c r="R5381" i="10"/>
  <c r="Q5381" i="10"/>
  <c r="P5381" i="10"/>
  <c r="T5380" i="10"/>
  <c r="S5380" i="10"/>
  <c r="R5380" i="10"/>
  <c r="Q5380" i="10"/>
  <c r="P5380" i="10"/>
  <c r="T5379" i="10"/>
  <c r="S5379" i="10"/>
  <c r="R5379" i="10"/>
  <c r="Q5379" i="10"/>
  <c r="P5379" i="10"/>
  <c r="T5378" i="10"/>
  <c r="S5378" i="10"/>
  <c r="R5378" i="10"/>
  <c r="Q5378" i="10"/>
  <c r="P5378" i="10"/>
  <c r="T5377" i="10"/>
  <c r="S5377" i="10"/>
  <c r="R5377" i="10"/>
  <c r="Q5377" i="10"/>
  <c r="P5377" i="10"/>
  <c r="T5376" i="10"/>
  <c r="S5376" i="10"/>
  <c r="R5376" i="10"/>
  <c r="Q5376" i="10"/>
  <c r="P5376" i="10"/>
  <c r="T5375" i="10"/>
  <c r="S5375" i="10"/>
  <c r="R5375" i="10"/>
  <c r="Q5375" i="10"/>
  <c r="P5375" i="10"/>
  <c r="T5374" i="10"/>
  <c r="S5374" i="10"/>
  <c r="R5374" i="10"/>
  <c r="Q5374" i="10"/>
  <c r="P5374" i="10"/>
  <c r="T5373" i="10"/>
  <c r="S5373" i="10"/>
  <c r="R5373" i="10"/>
  <c r="Q5373" i="10"/>
  <c r="P5373" i="10"/>
  <c r="T5372" i="10"/>
  <c r="S5372" i="10"/>
  <c r="R5372" i="10"/>
  <c r="Q5372" i="10"/>
  <c r="P5372" i="10"/>
  <c r="T5371" i="10"/>
  <c r="S5371" i="10"/>
  <c r="R5371" i="10"/>
  <c r="Q5371" i="10"/>
  <c r="P5371" i="10"/>
  <c r="T5370" i="10"/>
  <c r="S5370" i="10"/>
  <c r="R5370" i="10"/>
  <c r="Q5370" i="10"/>
  <c r="P5370" i="10"/>
  <c r="T5369" i="10"/>
  <c r="S5369" i="10"/>
  <c r="R5369" i="10"/>
  <c r="Q5369" i="10"/>
  <c r="P5369" i="10"/>
  <c r="T5368" i="10"/>
  <c r="S5368" i="10"/>
  <c r="R5368" i="10"/>
  <c r="Q5368" i="10"/>
  <c r="P5368" i="10"/>
  <c r="T5367" i="10"/>
  <c r="S5367" i="10"/>
  <c r="R5367" i="10"/>
  <c r="Q5367" i="10"/>
  <c r="P5367" i="10"/>
  <c r="T5366" i="10"/>
  <c r="S5366" i="10"/>
  <c r="R5366" i="10"/>
  <c r="Q5366" i="10"/>
  <c r="P5366" i="10"/>
  <c r="T5365" i="10"/>
  <c r="S5365" i="10"/>
  <c r="R5365" i="10"/>
  <c r="Q5365" i="10"/>
  <c r="P5365" i="10"/>
  <c r="T5364" i="10"/>
  <c r="S5364" i="10"/>
  <c r="R5364" i="10"/>
  <c r="Q5364" i="10"/>
  <c r="P5364" i="10"/>
  <c r="T5363" i="10"/>
  <c r="S5363" i="10"/>
  <c r="R5363" i="10"/>
  <c r="Q5363" i="10"/>
  <c r="P5363" i="10"/>
  <c r="T5362" i="10"/>
  <c r="S5362" i="10"/>
  <c r="R5362" i="10"/>
  <c r="Q5362" i="10"/>
  <c r="P5362" i="10"/>
  <c r="T5361" i="10"/>
  <c r="S5361" i="10"/>
  <c r="R5361" i="10"/>
  <c r="Q5361" i="10"/>
  <c r="P5361" i="10"/>
  <c r="T5360" i="10"/>
  <c r="S5360" i="10"/>
  <c r="R5360" i="10"/>
  <c r="Q5360" i="10"/>
  <c r="P5360" i="10"/>
  <c r="T5359" i="10"/>
  <c r="S5359" i="10"/>
  <c r="R5359" i="10"/>
  <c r="Q5359" i="10"/>
  <c r="P5359" i="10"/>
  <c r="T5358" i="10"/>
  <c r="S5358" i="10"/>
  <c r="R5358" i="10"/>
  <c r="Q5358" i="10"/>
  <c r="P5358" i="10"/>
  <c r="T5357" i="10"/>
  <c r="S5357" i="10"/>
  <c r="R5357" i="10"/>
  <c r="Q5357" i="10"/>
  <c r="P5357" i="10"/>
  <c r="T5356" i="10"/>
  <c r="S5356" i="10"/>
  <c r="R5356" i="10"/>
  <c r="Q5356" i="10"/>
  <c r="P5356" i="10"/>
  <c r="T5355" i="10"/>
  <c r="S5355" i="10"/>
  <c r="R5355" i="10"/>
  <c r="Q5355" i="10"/>
  <c r="P5355" i="10"/>
  <c r="T5354" i="10"/>
  <c r="S5354" i="10"/>
  <c r="R5354" i="10"/>
  <c r="Q5354" i="10"/>
  <c r="P5354" i="10"/>
  <c r="T5353" i="10"/>
  <c r="S5353" i="10"/>
  <c r="R5353" i="10"/>
  <c r="Q5353" i="10"/>
  <c r="P5353" i="10"/>
  <c r="T5352" i="10"/>
  <c r="S5352" i="10"/>
  <c r="R5352" i="10"/>
  <c r="Q5352" i="10"/>
  <c r="P5352" i="10"/>
  <c r="T5351" i="10"/>
  <c r="S5351" i="10"/>
  <c r="R5351" i="10"/>
  <c r="Q5351" i="10"/>
  <c r="P5351" i="10"/>
  <c r="T5350" i="10"/>
  <c r="S5350" i="10"/>
  <c r="R5350" i="10"/>
  <c r="Q5350" i="10"/>
  <c r="P5350" i="10"/>
  <c r="T5349" i="10"/>
  <c r="S5349" i="10"/>
  <c r="R5349" i="10"/>
  <c r="Q5349" i="10"/>
  <c r="P5349" i="10"/>
  <c r="T5348" i="10"/>
  <c r="S5348" i="10"/>
  <c r="R5348" i="10"/>
  <c r="Q5348" i="10"/>
  <c r="P5348" i="10"/>
  <c r="T5347" i="10"/>
  <c r="S5347" i="10"/>
  <c r="R5347" i="10"/>
  <c r="Q5347" i="10"/>
  <c r="P5347" i="10"/>
  <c r="T5346" i="10"/>
  <c r="S5346" i="10"/>
  <c r="R5346" i="10"/>
  <c r="Q5346" i="10"/>
  <c r="P5346" i="10"/>
  <c r="T5345" i="10"/>
  <c r="S5345" i="10"/>
  <c r="R5345" i="10"/>
  <c r="Q5345" i="10"/>
  <c r="P5345" i="10"/>
  <c r="T5344" i="10"/>
  <c r="S5344" i="10"/>
  <c r="R5344" i="10"/>
  <c r="Q5344" i="10"/>
  <c r="P5344" i="10"/>
  <c r="T5343" i="10"/>
  <c r="S5343" i="10"/>
  <c r="R5343" i="10"/>
  <c r="Q5343" i="10"/>
  <c r="P5343" i="10"/>
  <c r="T5342" i="10"/>
  <c r="S5342" i="10"/>
  <c r="R5342" i="10"/>
  <c r="Q5342" i="10"/>
  <c r="P5342" i="10"/>
  <c r="T5341" i="10"/>
  <c r="S5341" i="10"/>
  <c r="R5341" i="10"/>
  <c r="Q5341" i="10"/>
  <c r="P5341" i="10"/>
  <c r="T5340" i="10"/>
  <c r="S5340" i="10"/>
  <c r="R5340" i="10"/>
  <c r="Q5340" i="10"/>
  <c r="P5340" i="10"/>
  <c r="T5339" i="10"/>
  <c r="S5339" i="10"/>
  <c r="R5339" i="10"/>
  <c r="Q5339" i="10"/>
  <c r="P5339" i="10"/>
  <c r="T5338" i="10"/>
  <c r="S5338" i="10"/>
  <c r="R5338" i="10"/>
  <c r="Q5338" i="10"/>
  <c r="P5338" i="10"/>
  <c r="T3181" i="10"/>
  <c r="S3181" i="10"/>
  <c r="R3181" i="10"/>
  <c r="Q3181" i="10"/>
  <c r="P3181" i="10"/>
  <c r="T1324" i="10"/>
  <c r="S1324" i="10"/>
  <c r="R1324" i="10"/>
  <c r="Q1324" i="10"/>
  <c r="P1324" i="10"/>
  <c r="T5280" i="10"/>
  <c r="S5280" i="10"/>
  <c r="R5280" i="10"/>
  <c r="Q5280" i="10"/>
  <c r="P5280" i="10"/>
  <c r="T3220" i="10"/>
  <c r="S3220" i="10"/>
  <c r="R3220" i="10"/>
  <c r="Q3220" i="10"/>
  <c r="P3220" i="10"/>
  <c r="T294" i="10"/>
  <c r="S294" i="10"/>
  <c r="R294" i="10"/>
  <c r="Q294" i="10"/>
  <c r="P294" i="10"/>
  <c r="T2281" i="10"/>
  <c r="S2281" i="10"/>
  <c r="R2281" i="10"/>
  <c r="Q2281" i="10"/>
  <c r="P2281" i="10"/>
  <c r="T5067" i="10"/>
  <c r="S5067" i="10"/>
  <c r="R5067" i="10"/>
  <c r="Q5067" i="10"/>
  <c r="P5067" i="10"/>
  <c r="T5066" i="10"/>
  <c r="S5066" i="10"/>
  <c r="R5066" i="10"/>
  <c r="Q5066" i="10"/>
  <c r="P5066" i="10"/>
  <c r="T3067" i="10"/>
  <c r="S3067" i="10"/>
  <c r="R3067" i="10"/>
  <c r="Q3067" i="10"/>
  <c r="P3067" i="10"/>
  <c r="T3068" i="10"/>
  <c r="S3068" i="10"/>
  <c r="R3068" i="10"/>
  <c r="Q3068" i="10"/>
  <c r="P3068" i="10"/>
  <c r="T2896" i="10"/>
  <c r="S2896" i="10"/>
  <c r="R2896" i="10"/>
  <c r="Q2896" i="10"/>
  <c r="P2896" i="10"/>
  <c r="T2817" i="10"/>
  <c r="S2817" i="10"/>
  <c r="R2817" i="10"/>
  <c r="Q2817" i="10"/>
  <c r="P2817" i="10"/>
  <c r="T2764" i="10"/>
  <c r="S2764" i="10"/>
  <c r="R2764" i="10"/>
  <c r="Q2764" i="10"/>
  <c r="P2764" i="10"/>
  <c r="T2763" i="10"/>
  <c r="S2763" i="10"/>
  <c r="R2763" i="10"/>
  <c r="Q2763" i="10"/>
  <c r="P2763" i="10"/>
  <c r="T2761" i="10"/>
  <c r="S2761" i="10"/>
  <c r="R2761" i="10"/>
  <c r="Q2761" i="10"/>
  <c r="P2761" i="10"/>
  <c r="T2759" i="10"/>
  <c r="S2759" i="10"/>
  <c r="R2759" i="10"/>
  <c r="Q2759" i="10"/>
  <c r="P2759" i="10"/>
  <c r="T2644" i="10"/>
  <c r="S2644" i="10"/>
  <c r="R2644" i="10"/>
  <c r="Q2644" i="10"/>
  <c r="P2644" i="10"/>
  <c r="T2642" i="10"/>
  <c r="S2642" i="10"/>
  <c r="R2642" i="10"/>
  <c r="Q2642" i="10"/>
  <c r="P2642" i="10"/>
  <c r="T2640" i="10"/>
  <c r="S2640" i="10"/>
  <c r="R2640" i="10"/>
  <c r="Q2640" i="10"/>
  <c r="P2640" i="10"/>
  <c r="T2507" i="10"/>
  <c r="S2507" i="10"/>
  <c r="R2507" i="10"/>
  <c r="Q2507" i="10"/>
  <c r="P2507" i="10"/>
  <c r="T2508" i="10"/>
  <c r="S2508" i="10"/>
  <c r="R2508" i="10"/>
  <c r="Q2508" i="10"/>
  <c r="P2508" i="10"/>
  <c r="T2509" i="10"/>
  <c r="S2509" i="10"/>
  <c r="R2509" i="10"/>
  <c r="Q2509" i="10"/>
  <c r="P2509" i="10"/>
  <c r="T2510" i="10"/>
  <c r="S2510" i="10"/>
  <c r="R2510" i="10"/>
  <c r="Q2510" i="10"/>
  <c r="P2510" i="10"/>
  <c r="T2511" i="10"/>
  <c r="S2511" i="10"/>
  <c r="R2511" i="10"/>
  <c r="Q2511" i="10"/>
  <c r="P2511" i="10"/>
  <c r="T2443" i="10"/>
  <c r="S2443" i="10"/>
  <c r="R2443" i="10"/>
  <c r="Q2443" i="10"/>
  <c r="P2443" i="10"/>
  <c r="T2282" i="10"/>
  <c r="S2282" i="10"/>
  <c r="R2282" i="10"/>
  <c r="Q2282" i="10"/>
  <c r="P2282" i="10"/>
  <c r="T1998" i="10"/>
  <c r="S1998" i="10"/>
  <c r="R1998" i="10"/>
  <c r="Q1998" i="10"/>
  <c r="P1998" i="10"/>
  <c r="T1322" i="10"/>
  <c r="S1322" i="10"/>
  <c r="R1322" i="10"/>
  <c r="Q1322" i="10"/>
  <c r="P1322" i="10"/>
  <c r="T955" i="10"/>
  <c r="S955" i="10"/>
  <c r="R955" i="10"/>
  <c r="Q955" i="10"/>
  <c r="P955" i="10"/>
  <c r="T867" i="10"/>
  <c r="S867" i="10"/>
  <c r="R867" i="10"/>
  <c r="Q867" i="10"/>
  <c r="P867" i="10"/>
  <c r="T868" i="10"/>
  <c r="S868" i="10"/>
  <c r="R868" i="10"/>
  <c r="Q868" i="10"/>
  <c r="P868" i="10"/>
  <c r="T869" i="10"/>
  <c r="S869" i="10"/>
  <c r="R869" i="10"/>
  <c r="Q869" i="10"/>
  <c r="P869" i="10"/>
  <c r="T870" i="10"/>
  <c r="S870" i="10"/>
  <c r="R870" i="10"/>
  <c r="Q870" i="10"/>
  <c r="P870" i="10"/>
  <c r="T871" i="10"/>
  <c r="S871" i="10"/>
  <c r="R871" i="10"/>
  <c r="Q871" i="10"/>
  <c r="P871" i="10"/>
  <c r="T872" i="10"/>
  <c r="S872" i="10"/>
  <c r="R872" i="10"/>
  <c r="Q872" i="10"/>
  <c r="P872" i="10"/>
  <c r="T835" i="10"/>
  <c r="S835" i="10"/>
  <c r="R835" i="10"/>
  <c r="Q835" i="10"/>
  <c r="P835" i="10"/>
  <c r="T590" i="10"/>
  <c r="S590" i="10"/>
  <c r="R590" i="10"/>
  <c r="Q590" i="10"/>
  <c r="P590" i="10"/>
  <c r="T551" i="10"/>
  <c r="S551" i="10"/>
  <c r="R551" i="10"/>
  <c r="Q551" i="10"/>
  <c r="P551" i="10"/>
  <c r="T550" i="10"/>
  <c r="S550" i="10"/>
  <c r="R550" i="10"/>
  <c r="Q550" i="10"/>
  <c r="P550" i="10"/>
  <c r="T549" i="10"/>
  <c r="S549" i="10"/>
  <c r="R549" i="10"/>
  <c r="Q549" i="10"/>
  <c r="P549" i="10"/>
  <c r="T548" i="10"/>
  <c r="S548" i="10"/>
  <c r="R548" i="10"/>
  <c r="Q548" i="10"/>
  <c r="P548" i="10"/>
  <c r="T547" i="10"/>
  <c r="S547" i="10"/>
  <c r="R547" i="10"/>
  <c r="Q547" i="10"/>
  <c r="P547" i="10"/>
  <c r="T327" i="10"/>
  <c r="S327" i="10"/>
  <c r="R327" i="10"/>
  <c r="Q327" i="10"/>
  <c r="P327" i="10"/>
  <c r="T328" i="10"/>
  <c r="S328" i="10"/>
  <c r="R328" i="10"/>
  <c r="Q328" i="10"/>
  <c r="P328" i="10"/>
  <c r="T329" i="10"/>
  <c r="S329" i="10"/>
  <c r="R329" i="10"/>
  <c r="Q329" i="10"/>
  <c r="P329" i="10"/>
  <c r="T330" i="10"/>
  <c r="S330" i="10"/>
  <c r="R330" i="10"/>
  <c r="Q330" i="10"/>
  <c r="P330" i="10"/>
  <c r="T331" i="10"/>
  <c r="S331" i="10"/>
  <c r="R331" i="10"/>
  <c r="Q331" i="10"/>
  <c r="P331" i="10"/>
  <c r="T332" i="10"/>
  <c r="S332" i="10"/>
  <c r="R332" i="10"/>
  <c r="Q332" i="10"/>
  <c r="P332" i="10"/>
  <c r="T333" i="10"/>
  <c r="S333" i="10"/>
  <c r="R333" i="10"/>
  <c r="Q333" i="10"/>
  <c r="P333" i="10"/>
  <c r="T110" i="10"/>
  <c r="S110" i="10"/>
  <c r="R110" i="10"/>
  <c r="Q110" i="10"/>
  <c r="P110" i="10"/>
  <c r="T5459" i="10"/>
  <c r="S5459" i="10"/>
  <c r="R5459" i="10"/>
  <c r="Q5459" i="10"/>
  <c r="P5459" i="10"/>
  <c r="T5458" i="10"/>
  <c r="S5458" i="10"/>
  <c r="R5458" i="10"/>
  <c r="Q5458" i="10"/>
  <c r="P5458" i="10"/>
  <c r="T5457" i="10"/>
  <c r="S5457" i="10"/>
  <c r="R5457" i="10"/>
  <c r="Q5457" i="10"/>
  <c r="P5457" i="10"/>
  <c r="T5456" i="10"/>
  <c r="S5456" i="10"/>
  <c r="R5456" i="10"/>
  <c r="Q5456" i="10"/>
  <c r="P5456" i="10"/>
  <c r="T5455" i="10"/>
  <c r="S5455" i="10"/>
  <c r="R5455" i="10"/>
  <c r="Q5455" i="10"/>
  <c r="P5455" i="10"/>
  <c r="T5454" i="10"/>
  <c r="S5454" i="10"/>
  <c r="R5454" i="10"/>
  <c r="Q5454" i="10"/>
  <c r="P5454" i="10"/>
  <c r="T5453" i="10"/>
  <c r="S5453" i="10"/>
  <c r="R5453" i="10"/>
  <c r="Q5453" i="10"/>
  <c r="P5453" i="10"/>
  <c r="T5452" i="10"/>
  <c r="S5452" i="10"/>
  <c r="R5452" i="10"/>
  <c r="Q5452" i="10"/>
  <c r="P5452" i="10"/>
  <c r="T5451" i="10"/>
  <c r="S5451" i="10"/>
  <c r="R5451" i="10"/>
  <c r="Q5451" i="10"/>
  <c r="P5451" i="10"/>
  <c r="T5450" i="10"/>
  <c r="S5450" i="10"/>
  <c r="R5450" i="10"/>
  <c r="Q5450" i="10"/>
  <c r="P5450" i="10"/>
  <c r="T5449" i="10"/>
  <c r="S5449" i="10"/>
  <c r="R5449" i="10"/>
  <c r="Q5449" i="10"/>
  <c r="P5449" i="10"/>
  <c r="T5448" i="10"/>
  <c r="S5448" i="10"/>
  <c r="R5448" i="10"/>
  <c r="Q5448" i="10"/>
  <c r="P5448" i="10"/>
  <c r="T5447" i="10"/>
  <c r="S5447" i="10"/>
  <c r="R5447" i="10"/>
  <c r="Q5447" i="10"/>
  <c r="P5447" i="10"/>
  <c r="T5446" i="10"/>
  <c r="S5446" i="10"/>
  <c r="R5446" i="10"/>
  <c r="Q5446" i="10"/>
  <c r="P5446" i="10"/>
  <c r="T5445" i="10"/>
  <c r="S5445" i="10"/>
  <c r="R5445" i="10"/>
  <c r="Q5445" i="10"/>
  <c r="P5445" i="10"/>
  <c r="T5444" i="10"/>
  <c r="S5444" i="10"/>
  <c r="R5444" i="10"/>
  <c r="Q5444" i="10"/>
  <c r="P5444" i="10"/>
  <c r="T5443" i="10"/>
  <c r="S5443" i="10"/>
  <c r="R5443" i="10"/>
  <c r="Q5443" i="10"/>
  <c r="P5443" i="10"/>
  <c r="T5442" i="10"/>
  <c r="S5442" i="10"/>
  <c r="R5442" i="10"/>
  <c r="Q5442" i="10"/>
  <c r="P5442" i="10"/>
  <c r="T5441" i="10"/>
  <c r="S5441" i="10"/>
  <c r="R5441" i="10"/>
  <c r="Q5441" i="10"/>
  <c r="P5441" i="10"/>
  <c r="T5440" i="10"/>
  <c r="S5440" i="10"/>
  <c r="R5440" i="10"/>
  <c r="Q5440" i="10"/>
  <c r="P5440" i="10"/>
  <c r="T5439" i="10"/>
  <c r="S5439" i="10"/>
  <c r="R5439" i="10"/>
  <c r="Q5439" i="10"/>
  <c r="P5439" i="10"/>
  <c r="T5438" i="10"/>
  <c r="S5438" i="10"/>
  <c r="R5438" i="10"/>
  <c r="Q5438" i="10"/>
  <c r="P5438" i="10"/>
  <c r="T5437" i="10"/>
  <c r="S5437" i="10"/>
  <c r="R5437" i="10"/>
  <c r="Q5437" i="10"/>
  <c r="P5437" i="10"/>
  <c r="T5436" i="10"/>
  <c r="S5436" i="10"/>
  <c r="R5436" i="10"/>
  <c r="Q5436" i="10"/>
  <c r="P5436" i="10"/>
  <c r="T5435" i="10"/>
  <c r="S5435" i="10"/>
  <c r="R5435" i="10"/>
  <c r="Q5435" i="10"/>
  <c r="P5435" i="10"/>
  <c r="T5434" i="10"/>
  <c r="S5434" i="10"/>
  <c r="R5434" i="10"/>
  <c r="Q5434" i="10"/>
  <c r="P5434" i="10"/>
  <c r="T5433" i="10"/>
  <c r="S5433" i="10"/>
  <c r="R5433" i="10"/>
  <c r="Q5433" i="10"/>
  <c r="P5433" i="10"/>
  <c r="T5432" i="10"/>
  <c r="S5432" i="10"/>
  <c r="R5432" i="10"/>
  <c r="Q5432" i="10"/>
  <c r="P5432" i="10"/>
  <c r="T5431" i="10"/>
  <c r="S5431" i="10"/>
  <c r="R5431" i="10"/>
  <c r="Q5431" i="10"/>
  <c r="P5431" i="10"/>
  <c r="T5430" i="10"/>
  <c r="S5430" i="10"/>
  <c r="R5430" i="10"/>
  <c r="Q5430" i="10"/>
  <c r="P5430" i="10"/>
  <c r="T5429" i="10"/>
  <c r="S5429" i="10"/>
  <c r="R5429" i="10"/>
  <c r="Q5429" i="10"/>
  <c r="P5429" i="10"/>
  <c r="T5428" i="10"/>
  <c r="S5428" i="10"/>
  <c r="R5428" i="10"/>
  <c r="Q5428" i="10"/>
  <c r="P5428" i="10"/>
  <c r="T5427" i="10"/>
  <c r="S5427" i="10"/>
  <c r="R5427" i="10"/>
  <c r="Q5427" i="10"/>
  <c r="P5427" i="10"/>
  <c r="T5426" i="10"/>
  <c r="S5426" i="10"/>
  <c r="R5426" i="10"/>
  <c r="Q5426" i="10"/>
  <c r="P5426" i="10"/>
  <c r="T5425" i="10"/>
  <c r="S5425" i="10"/>
  <c r="R5425" i="10"/>
  <c r="Q5425" i="10"/>
  <c r="P5425" i="10"/>
  <c r="T5424" i="10"/>
  <c r="S5424" i="10"/>
  <c r="R5424" i="10"/>
  <c r="Q5424" i="10"/>
  <c r="P5424" i="10"/>
  <c r="T5423" i="10"/>
  <c r="S5423" i="10"/>
  <c r="R5423" i="10"/>
  <c r="Q5423" i="10"/>
  <c r="P5423" i="10"/>
  <c r="T5422" i="10"/>
  <c r="S5422" i="10"/>
  <c r="R5422" i="10"/>
  <c r="Q5422" i="10"/>
  <c r="P5422" i="10"/>
  <c r="T5421" i="10"/>
  <c r="S5421" i="10"/>
  <c r="R5421" i="10"/>
  <c r="Q5421" i="10"/>
  <c r="P5421" i="10"/>
  <c r="T5420" i="10"/>
  <c r="S5420" i="10"/>
  <c r="R5420" i="10"/>
  <c r="Q5420" i="10"/>
  <c r="P5420" i="10"/>
  <c r="T5419" i="10"/>
  <c r="S5419" i="10"/>
  <c r="R5419" i="10"/>
  <c r="Q5419" i="10"/>
  <c r="P5419" i="10"/>
  <c r="T5418" i="10"/>
  <c r="S5418" i="10"/>
  <c r="R5418" i="10"/>
  <c r="Q5418" i="10"/>
  <c r="P5418" i="10"/>
  <c r="T5417" i="10"/>
  <c r="S5417" i="10"/>
  <c r="R5417" i="10"/>
  <c r="Q5417" i="10"/>
  <c r="P5417" i="10"/>
  <c r="T5416" i="10"/>
  <c r="S5416" i="10"/>
  <c r="R5416" i="10"/>
  <c r="Q5416" i="10"/>
  <c r="P5416" i="10"/>
  <c r="T5415" i="10"/>
  <c r="S5415" i="10"/>
  <c r="R5415" i="10"/>
  <c r="Q5415" i="10"/>
  <c r="P5415" i="10"/>
  <c r="T5414" i="10"/>
  <c r="S5414" i="10"/>
  <c r="R5414" i="10"/>
  <c r="Q5414" i="10"/>
  <c r="P5414" i="10"/>
  <c r="T5413" i="10"/>
  <c r="S5413" i="10"/>
  <c r="R5413" i="10"/>
  <c r="Q5413" i="10"/>
  <c r="P5413" i="10"/>
  <c r="T5412" i="10"/>
  <c r="S5412" i="10"/>
  <c r="R5412" i="10"/>
  <c r="Q5412" i="10"/>
  <c r="P5412" i="10"/>
  <c r="T5411" i="10"/>
  <c r="S5411" i="10"/>
  <c r="R5411" i="10"/>
  <c r="Q5411" i="10"/>
  <c r="P5411" i="10"/>
  <c r="T5410" i="10"/>
  <c r="S5410" i="10"/>
  <c r="R5410" i="10"/>
  <c r="Q5410" i="10"/>
  <c r="P5410" i="10"/>
  <c r="T5409" i="10"/>
  <c r="S5409" i="10"/>
  <c r="R5409" i="10"/>
  <c r="Q5409" i="10"/>
  <c r="P5409" i="10"/>
  <c r="T5408" i="10"/>
  <c r="S5408" i="10"/>
  <c r="R5408" i="10"/>
  <c r="Q5408" i="10"/>
  <c r="P5408" i="10"/>
  <c r="T5407" i="10"/>
  <c r="S5407" i="10"/>
  <c r="R5407" i="10"/>
  <c r="Q5407" i="10"/>
  <c r="P5407" i="10"/>
  <c r="T5406" i="10"/>
  <c r="S5406" i="10"/>
  <c r="R5406" i="10"/>
  <c r="Q5406" i="10"/>
  <c r="P5406" i="10"/>
  <c r="T5405" i="10"/>
  <c r="S5405" i="10"/>
  <c r="R5405" i="10"/>
  <c r="Q5405" i="10"/>
  <c r="P5405" i="10"/>
  <c r="T5404" i="10"/>
  <c r="S5404" i="10"/>
  <c r="R5404" i="10"/>
  <c r="Q5404" i="10"/>
  <c r="P5404" i="10"/>
  <c r="T5403" i="10"/>
  <c r="S5403" i="10"/>
  <c r="R5403" i="10"/>
  <c r="Q5403" i="10"/>
  <c r="P5403" i="10"/>
  <c r="T5402" i="10"/>
  <c r="S5402" i="10"/>
  <c r="R5402" i="10"/>
  <c r="Q5402" i="10"/>
  <c r="P5402" i="10"/>
  <c r="T5401" i="10"/>
  <c r="S5401" i="10"/>
  <c r="R5401" i="10"/>
  <c r="Q5401" i="10"/>
  <c r="P5401" i="10"/>
  <c r="T5400" i="10"/>
  <c r="S5400" i="10"/>
  <c r="R5400" i="10"/>
  <c r="Q5400" i="10"/>
  <c r="P5400" i="10"/>
  <c r="T5399" i="10"/>
  <c r="S5399" i="10"/>
  <c r="R5399" i="10"/>
  <c r="Q5399" i="10"/>
  <c r="P5399" i="10"/>
  <c r="T5398" i="10"/>
  <c r="S5398" i="10"/>
  <c r="R5398" i="10"/>
  <c r="Q5398" i="10"/>
  <c r="P5398" i="10"/>
  <c r="T5397" i="10"/>
  <c r="S5397" i="10"/>
  <c r="R5397" i="10"/>
  <c r="Q5397" i="10"/>
  <c r="P5397" i="10"/>
  <c r="T5396" i="10"/>
  <c r="S5396" i="10"/>
  <c r="R5396" i="10"/>
  <c r="Q5396" i="10"/>
  <c r="P5396" i="10"/>
  <c r="T5395" i="10"/>
  <c r="S5395" i="10"/>
  <c r="R5395" i="10"/>
  <c r="Q5395" i="10"/>
  <c r="P5395" i="10"/>
  <c r="T5394" i="10"/>
  <c r="S5394" i="10"/>
  <c r="R5394" i="10"/>
  <c r="Q5394" i="10"/>
  <c r="P5394" i="10"/>
  <c r="T5393" i="10"/>
  <c r="S5393" i="10"/>
  <c r="R5393" i="10"/>
  <c r="Q5393" i="10"/>
  <c r="P5393" i="10"/>
  <c r="T5392" i="10"/>
  <c r="S5392" i="10"/>
  <c r="R5392" i="10"/>
  <c r="Q5392" i="10"/>
  <c r="P5392" i="10"/>
  <c r="T5391" i="10"/>
  <c r="S5391" i="10"/>
  <c r="R5391" i="10"/>
  <c r="Q5391" i="10"/>
  <c r="P5391" i="10"/>
  <c r="T5390" i="10"/>
  <c r="S5390" i="10"/>
  <c r="R5390" i="10"/>
  <c r="Q5390" i="10"/>
  <c r="P5390" i="10"/>
  <c r="T5389" i="10"/>
  <c r="S5389" i="10"/>
  <c r="R5389" i="10"/>
  <c r="Q5389" i="10"/>
  <c r="P5389" i="10"/>
  <c r="T5495" i="10"/>
  <c r="S5495" i="10"/>
  <c r="R5495" i="10"/>
  <c r="Q5495" i="10"/>
  <c r="P5495" i="10"/>
  <c r="T5494" i="10"/>
  <c r="S5494" i="10"/>
  <c r="R5494" i="10"/>
  <c r="Q5494" i="10"/>
  <c r="P5494" i="10"/>
  <c r="T5493" i="10"/>
  <c r="S5493" i="10"/>
  <c r="R5493" i="10"/>
  <c r="Q5493" i="10"/>
  <c r="P5493" i="10"/>
  <c r="T5492" i="10"/>
  <c r="S5492" i="10"/>
  <c r="R5492" i="10"/>
  <c r="Q5492" i="10"/>
  <c r="P5492" i="10"/>
  <c r="T5491" i="10"/>
  <c r="S5491" i="10"/>
  <c r="R5491" i="10"/>
  <c r="Q5491" i="10"/>
  <c r="P5491" i="10"/>
  <c r="T5490" i="10"/>
  <c r="S5490" i="10"/>
  <c r="R5490" i="10"/>
  <c r="Q5490" i="10"/>
  <c r="P5490" i="10"/>
  <c r="T5489" i="10"/>
  <c r="S5489" i="10"/>
  <c r="R5489" i="10"/>
  <c r="Q5489" i="10"/>
  <c r="P5489" i="10"/>
  <c r="T5488" i="10"/>
  <c r="S5488" i="10"/>
  <c r="R5488" i="10"/>
  <c r="Q5488" i="10"/>
  <c r="P5488" i="10"/>
  <c r="T5487" i="10"/>
  <c r="S5487" i="10"/>
  <c r="R5487" i="10"/>
  <c r="Q5487" i="10"/>
  <c r="P5487" i="10"/>
  <c r="T5486" i="10"/>
  <c r="S5486" i="10"/>
  <c r="R5486" i="10"/>
  <c r="Q5486" i="10"/>
  <c r="P5486" i="10"/>
  <c r="T5485" i="10"/>
  <c r="S5485" i="10"/>
  <c r="R5485" i="10"/>
  <c r="Q5485" i="10"/>
  <c r="P5485" i="10"/>
  <c r="T5484" i="10"/>
  <c r="S5484" i="10"/>
  <c r="R5484" i="10"/>
  <c r="Q5484" i="10"/>
  <c r="P5484" i="10"/>
  <c r="T5483" i="10"/>
  <c r="S5483" i="10"/>
  <c r="R5483" i="10"/>
  <c r="Q5483" i="10"/>
  <c r="P5483" i="10"/>
  <c r="T5482" i="10"/>
  <c r="S5482" i="10"/>
  <c r="R5482" i="10"/>
  <c r="Q5482" i="10"/>
  <c r="P5482" i="10"/>
  <c r="T5481" i="10"/>
  <c r="S5481" i="10"/>
  <c r="R5481" i="10"/>
  <c r="Q5481" i="10"/>
  <c r="P5481" i="10"/>
  <c r="T5480" i="10"/>
  <c r="S5480" i="10"/>
  <c r="R5480" i="10"/>
  <c r="Q5480" i="10"/>
  <c r="P5480" i="10"/>
  <c r="T5479" i="10"/>
  <c r="S5479" i="10"/>
  <c r="R5479" i="10"/>
  <c r="Q5479" i="10"/>
  <c r="P5479" i="10"/>
  <c r="T5478" i="10"/>
  <c r="S5478" i="10"/>
  <c r="R5478" i="10"/>
  <c r="Q5478" i="10"/>
  <c r="P5478" i="10"/>
  <c r="T5477" i="10"/>
  <c r="S5477" i="10"/>
  <c r="R5477" i="10"/>
  <c r="Q5477" i="10"/>
  <c r="P5477" i="10"/>
  <c r="T5476" i="10"/>
  <c r="S5476" i="10"/>
  <c r="R5476" i="10"/>
  <c r="Q5476" i="10"/>
  <c r="P5476" i="10"/>
  <c r="T5475" i="10"/>
  <c r="S5475" i="10"/>
  <c r="R5475" i="10"/>
  <c r="Q5475" i="10"/>
  <c r="P5475" i="10"/>
  <c r="T5474" i="10"/>
  <c r="S5474" i="10"/>
  <c r="R5474" i="10"/>
  <c r="Q5474" i="10"/>
  <c r="P5474" i="10"/>
  <c r="T5473" i="10"/>
  <c r="S5473" i="10"/>
  <c r="R5473" i="10"/>
  <c r="Q5473" i="10"/>
  <c r="P5473" i="10"/>
  <c r="T5472" i="10"/>
  <c r="S5472" i="10"/>
  <c r="R5472" i="10"/>
  <c r="Q5472" i="10"/>
  <c r="P5472" i="10"/>
  <c r="T5471" i="10"/>
  <c r="S5471" i="10"/>
  <c r="R5471" i="10"/>
  <c r="Q5471" i="10"/>
  <c r="P5471" i="10"/>
  <c r="T5470" i="10"/>
  <c r="S5470" i="10"/>
  <c r="R5470" i="10"/>
  <c r="Q5470" i="10"/>
  <c r="P5470" i="10"/>
  <c r="T5469" i="10"/>
  <c r="S5469" i="10"/>
  <c r="R5469" i="10"/>
  <c r="Q5469" i="10"/>
  <c r="P5469" i="10"/>
  <c r="T5468" i="10"/>
  <c r="S5468" i="10"/>
  <c r="R5468" i="10"/>
  <c r="Q5468" i="10"/>
  <c r="P5468" i="10"/>
  <c r="T5467" i="10"/>
  <c r="S5467" i="10"/>
  <c r="R5467" i="10"/>
  <c r="Q5467" i="10"/>
  <c r="P5467" i="10"/>
  <c r="T5466" i="10"/>
  <c r="S5466" i="10"/>
  <c r="R5466" i="10"/>
  <c r="Q5466" i="10"/>
  <c r="P5466" i="10"/>
  <c r="T5465" i="10"/>
  <c r="S5465" i="10"/>
  <c r="R5465" i="10"/>
  <c r="Q5465" i="10"/>
  <c r="P5465" i="10"/>
  <c r="T5464" i="10"/>
  <c r="S5464" i="10"/>
  <c r="R5464" i="10"/>
  <c r="Q5464" i="10"/>
  <c r="P5464" i="10"/>
  <c r="T5463" i="10"/>
  <c r="S5463" i="10"/>
  <c r="R5463" i="10"/>
  <c r="Q5463" i="10"/>
  <c r="P5463" i="10"/>
  <c r="T5462" i="10"/>
  <c r="S5462" i="10"/>
  <c r="R5462" i="10"/>
  <c r="Q5462" i="10"/>
  <c r="P5462" i="10"/>
  <c r="T5461" i="10"/>
  <c r="S5461" i="10"/>
  <c r="R5461" i="10"/>
  <c r="Q5461" i="10"/>
  <c r="P5461" i="10"/>
  <c r="T5460" i="10"/>
  <c r="S5460" i="10"/>
  <c r="R5460" i="10"/>
  <c r="Q5460" i="10"/>
  <c r="P5460" i="10"/>
  <c r="T5513" i="10"/>
  <c r="S5513" i="10"/>
  <c r="R5513" i="10"/>
  <c r="Q5513" i="10"/>
  <c r="P5513" i="10"/>
  <c r="T5512" i="10"/>
  <c r="S5512" i="10"/>
  <c r="R5512" i="10"/>
  <c r="Q5512" i="10"/>
  <c r="P5512" i="10"/>
  <c r="T5511" i="10"/>
  <c r="S5511" i="10"/>
  <c r="R5511" i="10"/>
  <c r="Q5511" i="10"/>
  <c r="P5511" i="10"/>
  <c r="T5510" i="10"/>
  <c r="S5510" i="10"/>
  <c r="R5510" i="10"/>
  <c r="Q5510" i="10"/>
  <c r="P5510" i="10"/>
  <c r="T5509" i="10"/>
  <c r="S5509" i="10"/>
  <c r="R5509" i="10"/>
  <c r="Q5509" i="10"/>
  <c r="P5509" i="10"/>
  <c r="T5508" i="10"/>
  <c r="S5508" i="10"/>
  <c r="R5508" i="10"/>
  <c r="Q5508" i="10"/>
  <c r="P5508" i="10"/>
  <c r="T5507" i="10"/>
  <c r="S5507" i="10"/>
  <c r="R5507" i="10"/>
  <c r="Q5507" i="10"/>
  <c r="P5507" i="10"/>
  <c r="T5506" i="10"/>
  <c r="S5506" i="10"/>
  <c r="R5506" i="10"/>
  <c r="Q5506" i="10"/>
  <c r="P5506" i="10"/>
  <c r="T5505" i="10"/>
  <c r="S5505" i="10"/>
  <c r="R5505" i="10"/>
  <c r="Q5505" i="10"/>
  <c r="P5505" i="10"/>
  <c r="T5504" i="10"/>
  <c r="S5504" i="10"/>
  <c r="R5504" i="10"/>
  <c r="Q5504" i="10"/>
  <c r="P5504" i="10"/>
  <c r="T5503" i="10"/>
  <c r="S5503" i="10"/>
  <c r="R5503" i="10"/>
  <c r="Q5503" i="10"/>
  <c r="P5503" i="10"/>
  <c r="T5502" i="10"/>
  <c r="S5502" i="10"/>
  <c r="R5502" i="10"/>
  <c r="Q5502" i="10"/>
  <c r="P5502" i="10"/>
  <c r="T5501" i="10"/>
  <c r="S5501" i="10"/>
  <c r="R5501" i="10"/>
  <c r="Q5501" i="10"/>
  <c r="P5501" i="10"/>
  <c r="T5500" i="10"/>
  <c r="S5500" i="10"/>
  <c r="R5500" i="10"/>
  <c r="Q5500" i="10"/>
  <c r="P5500" i="10"/>
  <c r="T5499" i="10"/>
  <c r="S5499" i="10"/>
  <c r="R5499" i="10"/>
  <c r="Q5499" i="10"/>
  <c r="P5499" i="10"/>
  <c r="T5498" i="10"/>
  <c r="S5498" i="10"/>
  <c r="R5498" i="10"/>
  <c r="Q5498" i="10"/>
  <c r="P5498" i="10"/>
  <c r="T5497" i="10"/>
  <c r="S5497" i="10"/>
  <c r="R5497" i="10"/>
  <c r="Q5497" i="10"/>
  <c r="P5497" i="10"/>
  <c r="T5496" i="10"/>
  <c r="S5496" i="10"/>
  <c r="R5496" i="10"/>
  <c r="Q5496" i="10"/>
  <c r="P5496" i="10"/>
  <c r="T5522" i="10"/>
  <c r="S5522" i="10"/>
  <c r="R5522" i="10"/>
  <c r="Q5522" i="10"/>
  <c r="P5522" i="10"/>
  <c r="T5521" i="10"/>
  <c r="S5521" i="10"/>
  <c r="R5521" i="10"/>
  <c r="Q5521" i="10"/>
  <c r="P5521" i="10"/>
  <c r="T5520" i="10"/>
  <c r="S5520" i="10"/>
  <c r="R5520" i="10"/>
  <c r="Q5520" i="10"/>
  <c r="P5520" i="10"/>
  <c r="T5519" i="10"/>
  <c r="S5519" i="10"/>
  <c r="R5519" i="10"/>
  <c r="Q5519" i="10"/>
  <c r="P5519" i="10"/>
  <c r="T5518" i="10"/>
  <c r="S5518" i="10"/>
  <c r="R5518" i="10"/>
  <c r="Q5518" i="10"/>
  <c r="P5518" i="10"/>
  <c r="T5517" i="10"/>
  <c r="S5517" i="10"/>
  <c r="R5517" i="10"/>
  <c r="Q5517" i="10"/>
  <c r="P5517" i="10"/>
  <c r="T5516" i="10"/>
  <c r="S5516" i="10"/>
  <c r="R5516" i="10"/>
  <c r="Q5516" i="10"/>
  <c r="P5516" i="10"/>
  <c r="T5515" i="10"/>
  <c r="S5515" i="10"/>
  <c r="R5515" i="10"/>
  <c r="Q5515" i="10"/>
  <c r="P5515" i="10"/>
  <c r="T5514" i="10"/>
  <c r="S5514" i="10"/>
  <c r="R5514" i="10"/>
  <c r="Q5514" i="10"/>
  <c r="P5514" i="10"/>
  <c r="T5531" i="10"/>
  <c r="S5531" i="10"/>
  <c r="R5531" i="10"/>
  <c r="Q5531" i="10"/>
  <c r="P5531" i="10"/>
  <c r="T5530" i="10"/>
  <c r="S5530" i="10"/>
  <c r="R5530" i="10"/>
  <c r="Q5530" i="10"/>
  <c r="P5530" i="10"/>
  <c r="T5529" i="10"/>
  <c r="S5529" i="10"/>
  <c r="R5529" i="10"/>
  <c r="Q5529" i="10"/>
  <c r="P5529" i="10"/>
  <c r="T5528" i="10"/>
  <c r="S5528" i="10"/>
  <c r="R5528" i="10"/>
  <c r="Q5528" i="10"/>
  <c r="P5528" i="10"/>
  <c r="T5527" i="10"/>
  <c r="S5527" i="10"/>
  <c r="R5527" i="10"/>
  <c r="Q5527" i="10"/>
  <c r="P5527" i="10"/>
  <c r="T5526" i="10"/>
  <c r="S5526" i="10"/>
  <c r="R5526" i="10"/>
  <c r="Q5526" i="10"/>
  <c r="P5526" i="10"/>
  <c r="T5525" i="10"/>
  <c r="S5525" i="10"/>
  <c r="R5525" i="10"/>
  <c r="Q5525" i="10"/>
  <c r="P5525" i="10"/>
  <c r="T5524" i="10"/>
  <c r="S5524" i="10"/>
  <c r="R5524" i="10"/>
  <c r="Q5524" i="10"/>
  <c r="P5524" i="10"/>
  <c r="T5523" i="10"/>
  <c r="S5523" i="10"/>
  <c r="R5523" i="10"/>
  <c r="Q5523" i="10"/>
  <c r="P5523" i="10"/>
  <c r="T5319" i="10"/>
  <c r="S5319" i="10"/>
  <c r="R5319" i="10"/>
  <c r="Q5319" i="10"/>
  <c r="P5319" i="10"/>
  <c r="T5318" i="10"/>
  <c r="S5318" i="10"/>
  <c r="R5318" i="10"/>
  <c r="Q5318" i="10"/>
  <c r="P5318" i="10"/>
  <c r="T5317" i="10"/>
  <c r="S5317" i="10"/>
  <c r="R5317" i="10"/>
  <c r="Q5317" i="10"/>
  <c r="P5317" i="10"/>
  <c r="T5316" i="10"/>
  <c r="S5316" i="10"/>
  <c r="R5316" i="10"/>
  <c r="Q5316" i="10"/>
  <c r="P5316" i="10"/>
  <c r="T5315" i="10"/>
  <c r="S5315" i="10"/>
  <c r="R5315" i="10"/>
  <c r="Q5315" i="10"/>
  <c r="P5315" i="10"/>
  <c r="T5314" i="10"/>
  <c r="S5314" i="10"/>
  <c r="R5314" i="10"/>
  <c r="Q5314" i="10"/>
  <c r="P5314" i="10"/>
  <c r="T5281" i="10"/>
  <c r="S5281" i="10"/>
  <c r="R5281" i="10"/>
  <c r="Q5281" i="10"/>
  <c r="P5281" i="10"/>
  <c r="T5282" i="10"/>
  <c r="S5282" i="10"/>
  <c r="R5282" i="10"/>
  <c r="Q5282" i="10"/>
  <c r="P5282" i="10"/>
  <c r="T5283" i="10"/>
  <c r="S5283" i="10"/>
  <c r="R5283" i="10"/>
  <c r="Q5283" i="10"/>
  <c r="P5283" i="10"/>
  <c r="T5284" i="10"/>
  <c r="S5284" i="10"/>
  <c r="R5284" i="10"/>
  <c r="Q5284" i="10"/>
  <c r="P5284" i="10"/>
  <c r="T5285" i="10"/>
  <c r="S5285" i="10"/>
  <c r="R5285" i="10"/>
  <c r="Q5285" i="10"/>
  <c r="P5285" i="10"/>
  <c r="T5286" i="10"/>
  <c r="S5286" i="10"/>
  <c r="R5286" i="10"/>
  <c r="Q5286" i="10"/>
  <c r="P5286" i="10"/>
  <c r="T5287" i="10"/>
  <c r="S5287" i="10"/>
  <c r="R5287" i="10"/>
  <c r="Q5287" i="10"/>
  <c r="P5287" i="10"/>
  <c r="T5288" i="10"/>
  <c r="S5288" i="10"/>
  <c r="R5288" i="10"/>
  <c r="Q5288" i="10"/>
  <c r="P5288" i="10"/>
  <c r="T5289" i="10"/>
  <c r="S5289" i="10"/>
  <c r="R5289" i="10"/>
  <c r="Q5289" i="10"/>
  <c r="P5289" i="10"/>
  <c r="T5290" i="10"/>
  <c r="S5290" i="10"/>
  <c r="R5290" i="10"/>
  <c r="Q5290" i="10"/>
  <c r="P5290" i="10"/>
  <c r="T5291" i="10"/>
  <c r="S5291" i="10"/>
  <c r="R5291" i="10"/>
  <c r="Q5291" i="10"/>
  <c r="P5291" i="10"/>
  <c r="T5292" i="10"/>
  <c r="S5292" i="10"/>
  <c r="R5292" i="10"/>
  <c r="Q5292" i="10"/>
  <c r="P5292" i="10"/>
  <c r="T5293" i="10"/>
  <c r="S5293" i="10"/>
  <c r="R5293" i="10"/>
  <c r="Q5293" i="10"/>
  <c r="P5293" i="10"/>
  <c r="T5294" i="10"/>
  <c r="S5294" i="10"/>
  <c r="R5294" i="10"/>
  <c r="Q5294" i="10"/>
  <c r="P5294" i="10"/>
  <c r="T5295" i="10"/>
  <c r="S5295" i="10"/>
  <c r="R5295" i="10"/>
  <c r="Q5295" i="10"/>
  <c r="P5295" i="10"/>
  <c r="T5296" i="10"/>
  <c r="S5296" i="10"/>
  <c r="R5296" i="10"/>
  <c r="Q5296" i="10"/>
  <c r="P5296" i="10"/>
  <c r="T5297" i="10"/>
  <c r="S5297" i="10"/>
  <c r="R5297" i="10"/>
  <c r="Q5297" i="10"/>
  <c r="P5297" i="10"/>
  <c r="T5298" i="10"/>
  <c r="S5298" i="10"/>
  <c r="R5298" i="10"/>
  <c r="Q5298" i="10"/>
  <c r="P5298" i="10"/>
  <c r="T5299" i="10"/>
  <c r="S5299" i="10"/>
  <c r="R5299" i="10"/>
  <c r="Q5299" i="10"/>
  <c r="P5299" i="10"/>
  <c r="T5300" i="10"/>
  <c r="S5300" i="10"/>
  <c r="R5300" i="10"/>
  <c r="Q5300" i="10"/>
  <c r="P5300" i="10"/>
  <c r="T5301" i="10"/>
  <c r="S5301" i="10"/>
  <c r="R5301" i="10"/>
  <c r="Q5301" i="10"/>
  <c r="P5301" i="10"/>
  <c r="T5302" i="10"/>
  <c r="S5302" i="10"/>
  <c r="R5302" i="10"/>
  <c r="Q5302" i="10"/>
  <c r="P5302" i="10"/>
  <c r="T5303" i="10"/>
  <c r="S5303" i="10"/>
  <c r="R5303" i="10"/>
  <c r="Q5303" i="10"/>
  <c r="P5303" i="10"/>
  <c r="T5304" i="10"/>
  <c r="S5304" i="10"/>
  <c r="R5304" i="10"/>
  <c r="Q5304" i="10"/>
  <c r="P5304" i="10"/>
  <c r="T5305" i="10"/>
  <c r="S5305" i="10"/>
  <c r="R5305" i="10"/>
  <c r="Q5305" i="10"/>
  <c r="P5305" i="10"/>
  <c r="T5306" i="10"/>
  <c r="S5306" i="10"/>
  <c r="R5306" i="10"/>
  <c r="Q5306" i="10"/>
  <c r="P5306" i="10"/>
  <c r="T5242" i="10"/>
  <c r="S5242" i="10"/>
  <c r="R5242" i="10"/>
  <c r="Q5242" i="10"/>
  <c r="P5242" i="10"/>
  <c r="T5243" i="10"/>
  <c r="S5243" i="10"/>
  <c r="R5243" i="10"/>
  <c r="Q5243" i="10"/>
  <c r="P5243" i="10"/>
  <c r="T5244" i="10"/>
  <c r="S5244" i="10"/>
  <c r="R5244" i="10"/>
  <c r="Q5244" i="10"/>
  <c r="P5244" i="10"/>
  <c r="T5245" i="10"/>
  <c r="S5245" i="10"/>
  <c r="R5245" i="10"/>
  <c r="Q5245" i="10"/>
  <c r="P5245" i="10"/>
  <c r="T5246" i="10"/>
  <c r="S5246" i="10"/>
  <c r="R5246" i="10"/>
  <c r="Q5246" i="10"/>
  <c r="P5246" i="10"/>
  <c r="T5247" i="10"/>
  <c r="S5247" i="10"/>
  <c r="R5247" i="10"/>
  <c r="Q5247" i="10"/>
  <c r="P5247" i="10"/>
  <c r="T5248" i="10"/>
  <c r="S5248" i="10"/>
  <c r="R5248" i="10"/>
  <c r="Q5248" i="10"/>
  <c r="P5248" i="10"/>
  <c r="T5249" i="10"/>
  <c r="S5249" i="10"/>
  <c r="R5249" i="10"/>
  <c r="Q5249" i="10"/>
  <c r="P5249" i="10"/>
  <c r="T5250" i="10"/>
  <c r="S5250" i="10"/>
  <c r="R5250" i="10"/>
  <c r="Q5250" i="10"/>
  <c r="P5250" i="10"/>
  <c r="T5251" i="10"/>
  <c r="S5251" i="10"/>
  <c r="R5251" i="10"/>
  <c r="Q5251" i="10"/>
  <c r="P5251" i="10"/>
  <c r="T5252" i="10"/>
  <c r="S5252" i="10"/>
  <c r="R5252" i="10"/>
  <c r="Q5252" i="10"/>
  <c r="P5252" i="10"/>
  <c r="T5253" i="10"/>
  <c r="S5253" i="10"/>
  <c r="R5253" i="10"/>
  <c r="Q5253" i="10"/>
  <c r="P5253" i="10"/>
  <c r="T5254" i="10"/>
  <c r="S5254" i="10"/>
  <c r="R5254" i="10"/>
  <c r="Q5254" i="10"/>
  <c r="P5254" i="10"/>
  <c r="T5255" i="10"/>
  <c r="S5255" i="10"/>
  <c r="R5255" i="10"/>
  <c r="Q5255" i="10"/>
  <c r="P5255" i="10"/>
  <c r="T5256" i="10"/>
  <c r="S5256" i="10"/>
  <c r="R5256" i="10"/>
  <c r="Q5256" i="10"/>
  <c r="P5256" i="10"/>
  <c r="T5257" i="10"/>
  <c r="S5257" i="10"/>
  <c r="R5257" i="10"/>
  <c r="Q5257" i="10"/>
  <c r="P5257" i="10"/>
  <c r="T5258" i="10"/>
  <c r="S5258" i="10"/>
  <c r="R5258" i="10"/>
  <c r="Q5258" i="10"/>
  <c r="P5258" i="10"/>
  <c r="T5259" i="10"/>
  <c r="S5259" i="10"/>
  <c r="R5259" i="10"/>
  <c r="Q5259" i="10"/>
  <c r="P5259" i="10"/>
  <c r="T5260" i="10"/>
  <c r="S5260" i="10"/>
  <c r="R5260" i="10"/>
  <c r="Q5260" i="10"/>
  <c r="P5260" i="10"/>
  <c r="T5261" i="10"/>
  <c r="S5261" i="10"/>
  <c r="R5261" i="10"/>
  <c r="Q5261" i="10"/>
  <c r="P5261" i="10"/>
  <c r="T5262" i="10"/>
  <c r="S5262" i="10"/>
  <c r="R5262" i="10"/>
  <c r="Q5262" i="10"/>
  <c r="P5262" i="10"/>
  <c r="T5263" i="10"/>
  <c r="S5263" i="10"/>
  <c r="R5263" i="10"/>
  <c r="Q5263" i="10"/>
  <c r="P5263" i="10"/>
  <c r="T5264" i="10"/>
  <c r="S5264" i="10"/>
  <c r="R5264" i="10"/>
  <c r="Q5264" i="10"/>
  <c r="P5264" i="10"/>
  <c r="T5265" i="10"/>
  <c r="S5265" i="10"/>
  <c r="R5265" i="10"/>
  <c r="Q5265" i="10"/>
  <c r="P5265" i="10"/>
  <c r="T5266" i="10"/>
  <c r="S5266" i="10"/>
  <c r="R5266" i="10"/>
  <c r="Q5266" i="10"/>
  <c r="P5266" i="10"/>
  <c r="T5267" i="10"/>
  <c r="S5267" i="10"/>
  <c r="R5267" i="10"/>
  <c r="Q5267" i="10"/>
  <c r="P5267" i="10"/>
  <c r="T5268" i="10"/>
  <c r="S5268" i="10"/>
  <c r="R5268" i="10"/>
  <c r="Q5268" i="10"/>
  <c r="P5268" i="10"/>
  <c r="T5269" i="10"/>
  <c r="S5269" i="10"/>
  <c r="R5269" i="10"/>
  <c r="Q5269" i="10"/>
  <c r="P5269" i="10"/>
  <c r="T5270" i="10"/>
  <c r="S5270" i="10"/>
  <c r="R5270" i="10"/>
  <c r="Q5270" i="10"/>
  <c r="P5270" i="10"/>
  <c r="T5271" i="10"/>
  <c r="S5271" i="10"/>
  <c r="R5271" i="10"/>
  <c r="Q5271" i="10"/>
  <c r="P5271" i="10"/>
  <c r="T5272" i="10"/>
  <c r="S5272" i="10"/>
  <c r="R5272" i="10"/>
  <c r="Q5272" i="10"/>
  <c r="P5272" i="10"/>
  <c r="T5273" i="10"/>
  <c r="S5273" i="10"/>
  <c r="R5273" i="10"/>
  <c r="Q5273" i="10"/>
  <c r="P5273" i="10"/>
  <c r="T5274" i="10"/>
  <c r="S5274" i="10"/>
  <c r="R5274" i="10"/>
  <c r="Q5274" i="10"/>
  <c r="P5274" i="10"/>
  <c r="T5275" i="10"/>
  <c r="S5275" i="10"/>
  <c r="R5275" i="10"/>
  <c r="Q5275" i="10"/>
  <c r="P5275" i="10"/>
  <c r="T5276" i="10"/>
  <c r="S5276" i="10"/>
  <c r="R5276" i="10"/>
  <c r="Q5276" i="10"/>
  <c r="P5276" i="10"/>
  <c r="T5192" i="10"/>
  <c r="S5192" i="10"/>
  <c r="R5192" i="10"/>
  <c r="Q5192" i="10"/>
  <c r="P5192" i="10"/>
  <c r="T5193" i="10"/>
  <c r="S5193" i="10"/>
  <c r="R5193" i="10"/>
  <c r="Q5193" i="10"/>
  <c r="P5193" i="10"/>
  <c r="T5194" i="10"/>
  <c r="S5194" i="10"/>
  <c r="R5194" i="10"/>
  <c r="Q5194" i="10"/>
  <c r="P5194" i="10"/>
  <c r="T5195" i="10"/>
  <c r="S5195" i="10"/>
  <c r="R5195" i="10"/>
  <c r="Q5195" i="10"/>
  <c r="P5195" i="10"/>
  <c r="T5196" i="10"/>
  <c r="S5196" i="10"/>
  <c r="R5196" i="10"/>
  <c r="Q5196" i="10"/>
  <c r="P5196" i="10"/>
  <c r="T5197" i="10"/>
  <c r="S5197" i="10"/>
  <c r="R5197" i="10"/>
  <c r="Q5197" i="10"/>
  <c r="P5197" i="10"/>
  <c r="T5198" i="10"/>
  <c r="S5198" i="10"/>
  <c r="R5198" i="10"/>
  <c r="Q5198" i="10"/>
  <c r="P5198" i="10"/>
  <c r="T5199" i="10"/>
  <c r="S5199" i="10"/>
  <c r="R5199" i="10"/>
  <c r="Q5199" i="10"/>
  <c r="P5199" i="10"/>
  <c r="T5200" i="10"/>
  <c r="S5200" i="10"/>
  <c r="R5200" i="10"/>
  <c r="Q5200" i="10"/>
  <c r="P5200" i="10"/>
  <c r="T5201" i="10"/>
  <c r="S5201" i="10"/>
  <c r="R5201" i="10"/>
  <c r="Q5201" i="10"/>
  <c r="P5201" i="10"/>
  <c r="T5202" i="10"/>
  <c r="S5202" i="10"/>
  <c r="R5202" i="10"/>
  <c r="Q5202" i="10"/>
  <c r="P5202" i="10"/>
  <c r="T5203" i="10"/>
  <c r="S5203" i="10"/>
  <c r="R5203" i="10"/>
  <c r="Q5203" i="10"/>
  <c r="P5203" i="10"/>
  <c r="T5204" i="10"/>
  <c r="S5204" i="10"/>
  <c r="R5204" i="10"/>
  <c r="Q5204" i="10"/>
  <c r="P5204" i="10"/>
  <c r="T5205" i="10"/>
  <c r="S5205" i="10"/>
  <c r="R5205" i="10"/>
  <c r="Q5205" i="10"/>
  <c r="P5205" i="10"/>
  <c r="T5206" i="10"/>
  <c r="S5206" i="10"/>
  <c r="R5206" i="10"/>
  <c r="Q5206" i="10"/>
  <c r="P5206" i="10"/>
  <c r="T5207" i="10"/>
  <c r="S5207" i="10"/>
  <c r="R5207" i="10"/>
  <c r="Q5207" i="10"/>
  <c r="P5207" i="10"/>
  <c r="T5208" i="10"/>
  <c r="S5208" i="10"/>
  <c r="R5208" i="10"/>
  <c r="Q5208" i="10"/>
  <c r="P5208" i="10"/>
  <c r="T5209" i="10"/>
  <c r="S5209" i="10"/>
  <c r="R5209" i="10"/>
  <c r="Q5209" i="10"/>
  <c r="P5209" i="10"/>
  <c r="T5210" i="10"/>
  <c r="S5210" i="10"/>
  <c r="R5210" i="10"/>
  <c r="Q5210" i="10"/>
  <c r="P5210" i="10"/>
  <c r="T5211" i="10"/>
  <c r="S5211" i="10"/>
  <c r="R5211" i="10"/>
  <c r="Q5211" i="10"/>
  <c r="P5211" i="10"/>
  <c r="T5212" i="10"/>
  <c r="S5212" i="10"/>
  <c r="R5212" i="10"/>
  <c r="Q5212" i="10"/>
  <c r="P5212" i="10"/>
  <c r="T5213" i="10"/>
  <c r="S5213" i="10"/>
  <c r="R5213" i="10"/>
  <c r="Q5213" i="10"/>
  <c r="P5213" i="10"/>
  <c r="T5214" i="10"/>
  <c r="S5214" i="10"/>
  <c r="R5214" i="10"/>
  <c r="Q5214" i="10"/>
  <c r="P5214" i="10"/>
  <c r="T5215" i="10"/>
  <c r="S5215" i="10"/>
  <c r="R5215" i="10"/>
  <c r="Q5215" i="10"/>
  <c r="P5215" i="10"/>
  <c r="T5216" i="10"/>
  <c r="S5216" i="10"/>
  <c r="R5216" i="10"/>
  <c r="Q5216" i="10"/>
  <c r="P5216" i="10"/>
  <c r="T5217" i="10"/>
  <c r="S5217" i="10"/>
  <c r="R5217" i="10"/>
  <c r="Q5217" i="10"/>
  <c r="P5217" i="10"/>
  <c r="T5218" i="10"/>
  <c r="S5218" i="10"/>
  <c r="R5218" i="10"/>
  <c r="Q5218" i="10"/>
  <c r="P5218" i="10"/>
  <c r="T5219" i="10"/>
  <c r="S5219" i="10"/>
  <c r="R5219" i="10"/>
  <c r="Q5219" i="10"/>
  <c r="P5219" i="10"/>
  <c r="T5220" i="10"/>
  <c r="S5220" i="10"/>
  <c r="R5220" i="10"/>
  <c r="Q5220" i="10"/>
  <c r="P5220" i="10"/>
  <c r="T5221" i="10"/>
  <c r="S5221" i="10"/>
  <c r="R5221" i="10"/>
  <c r="Q5221" i="10"/>
  <c r="P5221" i="10"/>
  <c r="T5222" i="10"/>
  <c r="S5222" i="10"/>
  <c r="R5222" i="10"/>
  <c r="Q5222" i="10"/>
  <c r="P5222" i="10"/>
  <c r="T5223" i="10"/>
  <c r="S5223" i="10"/>
  <c r="R5223" i="10"/>
  <c r="Q5223" i="10"/>
  <c r="P5223" i="10"/>
  <c r="T5224" i="10"/>
  <c r="S5224" i="10"/>
  <c r="R5224" i="10"/>
  <c r="Q5224" i="10"/>
  <c r="P5224" i="10"/>
  <c r="T5225" i="10"/>
  <c r="S5225" i="10"/>
  <c r="R5225" i="10"/>
  <c r="Q5225" i="10"/>
  <c r="P5225" i="10"/>
  <c r="T5226" i="10"/>
  <c r="S5226" i="10"/>
  <c r="R5226" i="10"/>
  <c r="Q5226" i="10"/>
  <c r="P5226" i="10"/>
  <c r="T5227" i="10"/>
  <c r="S5227" i="10"/>
  <c r="R5227" i="10"/>
  <c r="Q5227" i="10"/>
  <c r="P5227" i="10"/>
  <c r="T5228" i="10"/>
  <c r="S5228" i="10"/>
  <c r="R5228" i="10"/>
  <c r="Q5228" i="10"/>
  <c r="P5228" i="10"/>
  <c r="T5229" i="10"/>
  <c r="S5229" i="10"/>
  <c r="R5229" i="10"/>
  <c r="Q5229" i="10"/>
  <c r="P5229" i="10"/>
  <c r="T5230" i="10"/>
  <c r="S5230" i="10"/>
  <c r="R5230" i="10"/>
  <c r="Q5230" i="10"/>
  <c r="P5230" i="10"/>
  <c r="T5231" i="10"/>
  <c r="S5231" i="10"/>
  <c r="R5231" i="10"/>
  <c r="Q5231" i="10"/>
  <c r="P5231" i="10"/>
  <c r="T5232" i="10"/>
  <c r="S5232" i="10"/>
  <c r="R5232" i="10"/>
  <c r="Q5232" i="10"/>
  <c r="P5232" i="10"/>
  <c r="T5233" i="10"/>
  <c r="S5233" i="10"/>
  <c r="R5233" i="10"/>
  <c r="Q5233" i="10"/>
  <c r="P5233" i="10"/>
  <c r="T5234" i="10"/>
  <c r="S5234" i="10"/>
  <c r="R5234" i="10"/>
  <c r="Q5234" i="10"/>
  <c r="P5234" i="10"/>
  <c r="T5191" i="10"/>
  <c r="S5191" i="10"/>
  <c r="R5191" i="10"/>
  <c r="Q5191" i="10"/>
  <c r="P5191" i="10"/>
  <c r="T5190" i="10"/>
  <c r="S5190" i="10"/>
  <c r="R5190" i="10"/>
  <c r="Q5190" i="10"/>
  <c r="P5190" i="10"/>
  <c r="T5189" i="10"/>
  <c r="S5189" i="10"/>
  <c r="R5189" i="10"/>
  <c r="Q5189" i="10"/>
  <c r="P5189" i="10"/>
  <c r="T5188" i="10"/>
  <c r="S5188" i="10"/>
  <c r="R5188" i="10"/>
  <c r="Q5188" i="10"/>
  <c r="P5188" i="10"/>
  <c r="T5187" i="10"/>
  <c r="S5187" i="10"/>
  <c r="R5187" i="10"/>
  <c r="Q5187" i="10"/>
  <c r="P5187" i="10"/>
  <c r="T5186" i="10"/>
  <c r="S5186" i="10"/>
  <c r="R5186" i="10"/>
  <c r="Q5186" i="10"/>
  <c r="P5186" i="10"/>
  <c r="T5185" i="10"/>
  <c r="S5185" i="10"/>
  <c r="R5185" i="10"/>
  <c r="Q5185" i="10"/>
  <c r="P5185" i="10"/>
  <c r="T5184" i="10"/>
  <c r="S5184" i="10"/>
  <c r="R5184" i="10"/>
  <c r="Q5184" i="10"/>
  <c r="P5184" i="10"/>
  <c r="T5183" i="10"/>
  <c r="S5183" i="10"/>
  <c r="R5183" i="10"/>
  <c r="Q5183" i="10"/>
  <c r="P5183" i="10"/>
  <c r="T5182" i="10"/>
  <c r="S5182" i="10"/>
  <c r="R5182" i="10"/>
  <c r="Q5182" i="10"/>
  <c r="P5182" i="10"/>
  <c r="T5181" i="10"/>
  <c r="S5181" i="10"/>
  <c r="R5181" i="10"/>
  <c r="Q5181" i="10"/>
  <c r="P5181" i="10"/>
  <c r="T5180" i="10"/>
  <c r="S5180" i="10"/>
  <c r="R5180" i="10"/>
  <c r="Q5180" i="10"/>
  <c r="P5180" i="10"/>
  <c r="T5179" i="10"/>
  <c r="S5179" i="10"/>
  <c r="R5179" i="10"/>
  <c r="Q5179" i="10"/>
  <c r="P5179" i="10"/>
  <c r="T5178" i="10"/>
  <c r="S5178" i="10"/>
  <c r="R5178" i="10"/>
  <c r="Q5178" i="10"/>
  <c r="P5178" i="10"/>
  <c r="T5177" i="10"/>
  <c r="S5177" i="10"/>
  <c r="R5177" i="10"/>
  <c r="Q5177" i="10"/>
  <c r="P5177" i="10"/>
  <c r="T5176" i="10"/>
  <c r="S5176" i="10"/>
  <c r="R5176" i="10"/>
  <c r="Q5176" i="10"/>
  <c r="P5176" i="10"/>
  <c r="T5175" i="10"/>
  <c r="S5175" i="10"/>
  <c r="R5175" i="10"/>
  <c r="Q5175" i="10"/>
  <c r="P5175" i="10"/>
  <c r="T5174" i="10"/>
  <c r="S5174" i="10"/>
  <c r="R5174" i="10"/>
  <c r="Q5174" i="10"/>
  <c r="P5174" i="10"/>
  <c r="T5173" i="10"/>
  <c r="S5173" i="10"/>
  <c r="R5173" i="10"/>
  <c r="Q5173" i="10"/>
  <c r="P5173" i="10"/>
  <c r="T5172" i="10"/>
  <c r="S5172" i="10"/>
  <c r="R5172" i="10"/>
  <c r="Q5172" i="10"/>
  <c r="P5172" i="10"/>
  <c r="T5171" i="10"/>
  <c r="S5171" i="10"/>
  <c r="R5171" i="10"/>
  <c r="Q5171" i="10"/>
  <c r="P5171" i="10"/>
  <c r="T5170" i="10"/>
  <c r="S5170" i="10"/>
  <c r="R5170" i="10"/>
  <c r="Q5170" i="10"/>
  <c r="P5170" i="10"/>
  <c r="T5169" i="10"/>
  <c r="S5169" i="10"/>
  <c r="R5169" i="10"/>
  <c r="Q5169" i="10"/>
  <c r="P5169" i="10"/>
  <c r="T5168" i="10"/>
  <c r="S5168" i="10"/>
  <c r="R5168" i="10"/>
  <c r="Q5168" i="10"/>
  <c r="P5168" i="10"/>
  <c r="T5167" i="10"/>
  <c r="S5167" i="10"/>
  <c r="R5167" i="10"/>
  <c r="Q5167" i="10"/>
  <c r="P5167" i="10"/>
  <c r="T5166" i="10"/>
  <c r="S5166" i="10"/>
  <c r="R5166" i="10"/>
  <c r="Q5166" i="10"/>
  <c r="P5166" i="10"/>
  <c r="T5165" i="10"/>
  <c r="S5165" i="10"/>
  <c r="R5165" i="10"/>
  <c r="Q5165" i="10"/>
  <c r="P5165" i="10"/>
  <c r="T5164" i="10"/>
  <c r="S5164" i="10"/>
  <c r="R5164" i="10"/>
  <c r="Q5164" i="10"/>
  <c r="P5164" i="10"/>
  <c r="T5163" i="10"/>
  <c r="S5163" i="10"/>
  <c r="R5163" i="10"/>
  <c r="Q5163" i="10"/>
  <c r="P5163" i="10"/>
  <c r="T5152" i="10"/>
  <c r="S5152" i="10"/>
  <c r="R5152" i="10"/>
  <c r="Q5152" i="10"/>
  <c r="P5152" i="10"/>
  <c r="T5162" i="10"/>
  <c r="S5162" i="10"/>
  <c r="R5162" i="10"/>
  <c r="Q5162" i="10"/>
  <c r="P5162" i="10"/>
  <c r="T5161" i="10"/>
  <c r="S5161" i="10"/>
  <c r="R5161" i="10"/>
  <c r="Q5161" i="10"/>
  <c r="P5161" i="10"/>
  <c r="T5160" i="10"/>
  <c r="S5160" i="10"/>
  <c r="R5160" i="10"/>
  <c r="Q5160" i="10"/>
  <c r="P5160" i="10"/>
  <c r="T5159" i="10"/>
  <c r="S5159" i="10"/>
  <c r="R5159" i="10"/>
  <c r="Q5159" i="10"/>
  <c r="P5159" i="10"/>
  <c r="T5158" i="10"/>
  <c r="S5158" i="10"/>
  <c r="R5158" i="10"/>
  <c r="Q5158" i="10"/>
  <c r="P5158" i="10"/>
  <c r="T5157" i="10"/>
  <c r="S5157" i="10"/>
  <c r="R5157" i="10"/>
  <c r="Q5157" i="10"/>
  <c r="P5157" i="10"/>
  <c r="T5156" i="10"/>
  <c r="S5156" i="10"/>
  <c r="R5156" i="10"/>
  <c r="Q5156" i="10"/>
  <c r="P5156" i="10"/>
  <c r="T5155" i="10"/>
  <c r="S5155" i="10"/>
  <c r="R5155" i="10"/>
  <c r="Q5155" i="10"/>
  <c r="P5155" i="10"/>
  <c r="T5154" i="10"/>
  <c r="S5154" i="10"/>
  <c r="R5154" i="10"/>
  <c r="Q5154" i="10"/>
  <c r="P5154" i="10"/>
  <c r="T5153" i="10"/>
  <c r="S5153" i="10"/>
  <c r="R5153" i="10"/>
  <c r="Q5153" i="10"/>
  <c r="P5153" i="10"/>
  <c r="T5137" i="10"/>
  <c r="S5137" i="10"/>
  <c r="R5137" i="10"/>
  <c r="Q5137" i="10"/>
  <c r="P5137" i="10"/>
  <c r="T5138" i="10"/>
  <c r="S5138" i="10"/>
  <c r="R5138" i="10"/>
  <c r="Q5138" i="10"/>
  <c r="P5138" i="10"/>
  <c r="T5139" i="10"/>
  <c r="S5139" i="10"/>
  <c r="R5139" i="10"/>
  <c r="Q5139" i="10"/>
  <c r="P5139" i="10"/>
  <c r="T5140" i="10"/>
  <c r="S5140" i="10"/>
  <c r="R5140" i="10"/>
  <c r="Q5140" i="10"/>
  <c r="P5140" i="10"/>
  <c r="T5141" i="10"/>
  <c r="S5141" i="10"/>
  <c r="R5141" i="10"/>
  <c r="Q5141" i="10"/>
  <c r="P5141" i="10"/>
  <c r="T5142" i="10"/>
  <c r="S5142" i="10"/>
  <c r="R5142" i="10"/>
  <c r="Q5142" i="10"/>
  <c r="P5142" i="10"/>
  <c r="T5143" i="10"/>
  <c r="S5143" i="10"/>
  <c r="R5143" i="10"/>
  <c r="Q5143" i="10"/>
  <c r="P5143" i="10"/>
  <c r="T5144" i="10"/>
  <c r="S5144" i="10"/>
  <c r="R5144" i="10"/>
  <c r="Q5144" i="10"/>
  <c r="P5144" i="10"/>
  <c r="T5145" i="10"/>
  <c r="S5145" i="10"/>
  <c r="R5145" i="10"/>
  <c r="Q5145" i="10"/>
  <c r="P5145" i="10"/>
  <c r="T5146" i="10"/>
  <c r="S5146" i="10"/>
  <c r="R5146" i="10"/>
  <c r="Q5146" i="10"/>
  <c r="P5146" i="10"/>
  <c r="T5147" i="10"/>
  <c r="S5147" i="10"/>
  <c r="R5147" i="10"/>
  <c r="Q5147" i="10"/>
  <c r="P5147" i="10"/>
  <c r="T5148" i="10"/>
  <c r="S5148" i="10"/>
  <c r="R5148" i="10"/>
  <c r="Q5148" i="10"/>
  <c r="P5148" i="10"/>
  <c r="T5149" i="10"/>
  <c r="S5149" i="10"/>
  <c r="R5149" i="10"/>
  <c r="Q5149" i="10"/>
  <c r="P5149" i="10"/>
  <c r="T5136" i="10"/>
  <c r="S5136" i="10"/>
  <c r="R5136" i="10"/>
  <c r="Q5136" i="10"/>
  <c r="P5136" i="10"/>
  <c r="T5135" i="10"/>
  <c r="S5135" i="10"/>
  <c r="R5135" i="10"/>
  <c r="Q5135" i="10"/>
  <c r="P5135" i="10"/>
  <c r="T5134" i="10"/>
  <c r="S5134" i="10"/>
  <c r="R5134" i="10"/>
  <c r="Q5134" i="10"/>
  <c r="P5134" i="10"/>
  <c r="T5133" i="10"/>
  <c r="S5133" i="10"/>
  <c r="R5133" i="10"/>
  <c r="Q5133" i="10"/>
  <c r="P5133" i="10"/>
  <c r="T5132" i="10"/>
  <c r="S5132" i="10"/>
  <c r="R5132" i="10"/>
  <c r="Q5132" i="10"/>
  <c r="P5132" i="10"/>
  <c r="T5131" i="10"/>
  <c r="S5131" i="10"/>
  <c r="R5131" i="10"/>
  <c r="Q5131" i="10"/>
  <c r="P5131" i="10"/>
  <c r="T5130" i="10"/>
  <c r="S5130" i="10"/>
  <c r="R5130" i="10"/>
  <c r="Q5130" i="10"/>
  <c r="P5130" i="10"/>
  <c r="T5129" i="10"/>
  <c r="S5129" i="10"/>
  <c r="R5129" i="10"/>
  <c r="Q5129" i="10"/>
  <c r="P5129" i="10"/>
  <c r="T5128" i="10"/>
  <c r="S5128" i="10"/>
  <c r="R5128" i="10"/>
  <c r="Q5128" i="10"/>
  <c r="P5128" i="10"/>
  <c r="T5127" i="10"/>
  <c r="S5127" i="10"/>
  <c r="R5127" i="10"/>
  <c r="Q5127" i="10"/>
  <c r="P5127" i="10"/>
  <c r="T5126" i="10"/>
  <c r="S5126" i="10"/>
  <c r="R5126" i="10"/>
  <c r="Q5126" i="10"/>
  <c r="P5126" i="10"/>
  <c r="T5125" i="10"/>
  <c r="S5125" i="10"/>
  <c r="R5125" i="10"/>
  <c r="Q5125" i="10"/>
  <c r="P5125" i="10"/>
  <c r="T5124" i="10"/>
  <c r="S5124" i="10"/>
  <c r="R5124" i="10"/>
  <c r="Q5124" i="10"/>
  <c r="P5124" i="10"/>
  <c r="T5123" i="10"/>
  <c r="S5123" i="10"/>
  <c r="R5123" i="10"/>
  <c r="Q5123" i="10"/>
  <c r="P5123" i="10"/>
  <c r="T5122" i="10"/>
  <c r="S5122" i="10"/>
  <c r="R5122" i="10"/>
  <c r="Q5122" i="10"/>
  <c r="P5122" i="10"/>
  <c r="T5121" i="10"/>
  <c r="S5121" i="10"/>
  <c r="R5121" i="10"/>
  <c r="Q5121" i="10"/>
  <c r="P5121" i="10"/>
  <c r="T5120" i="10"/>
  <c r="S5120" i="10"/>
  <c r="R5120" i="10"/>
  <c r="Q5120" i="10"/>
  <c r="P5120" i="10"/>
  <c r="T5119" i="10"/>
  <c r="S5119" i="10"/>
  <c r="R5119" i="10"/>
  <c r="Q5119" i="10"/>
  <c r="P5119" i="10"/>
  <c r="T5118" i="10"/>
  <c r="S5118" i="10"/>
  <c r="R5118" i="10"/>
  <c r="Q5118" i="10"/>
  <c r="P5118" i="10"/>
  <c r="T5117" i="10"/>
  <c r="S5117" i="10"/>
  <c r="R5117" i="10"/>
  <c r="Q5117" i="10"/>
  <c r="P5117" i="10"/>
  <c r="T5116" i="10"/>
  <c r="S5116" i="10"/>
  <c r="R5116" i="10"/>
  <c r="Q5116" i="10"/>
  <c r="P5116" i="10"/>
  <c r="T5115" i="10"/>
  <c r="S5115" i="10"/>
  <c r="R5115" i="10"/>
  <c r="Q5115" i="10"/>
  <c r="P5115" i="10"/>
  <c r="T5114" i="10"/>
  <c r="S5114" i="10"/>
  <c r="R5114" i="10"/>
  <c r="Q5114" i="10"/>
  <c r="P5114" i="10"/>
  <c r="T5113" i="10"/>
  <c r="S5113" i="10"/>
  <c r="R5113" i="10"/>
  <c r="Q5113" i="10"/>
  <c r="P5113" i="10"/>
  <c r="T5112" i="10"/>
  <c r="S5112" i="10"/>
  <c r="R5112" i="10"/>
  <c r="Q5112" i="10"/>
  <c r="P5112" i="10"/>
  <c r="T5111" i="10"/>
  <c r="S5111" i="10"/>
  <c r="R5111" i="10"/>
  <c r="Q5111" i="10"/>
  <c r="P5111" i="10"/>
  <c r="T5110" i="10"/>
  <c r="S5110" i="10"/>
  <c r="R5110" i="10"/>
  <c r="Q5110" i="10"/>
  <c r="P5110" i="10"/>
  <c r="T5109" i="10"/>
  <c r="S5109" i="10"/>
  <c r="R5109" i="10"/>
  <c r="Q5109" i="10"/>
  <c r="P5109" i="10"/>
  <c r="T5108" i="10"/>
  <c r="S5108" i="10"/>
  <c r="R5108" i="10"/>
  <c r="Q5108" i="10"/>
  <c r="P5108" i="10"/>
  <c r="T5107" i="10"/>
  <c r="S5107" i="10"/>
  <c r="R5107" i="10"/>
  <c r="Q5107" i="10"/>
  <c r="P5107" i="10"/>
  <c r="T5106" i="10"/>
  <c r="S5106" i="10"/>
  <c r="R5106" i="10"/>
  <c r="Q5106" i="10"/>
  <c r="P5106" i="10"/>
  <c r="T5105" i="10"/>
  <c r="S5105" i="10"/>
  <c r="R5105" i="10"/>
  <c r="Q5105" i="10"/>
  <c r="P5105" i="10"/>
  <c r="T5104" i="10"/>
  <c r="S5104" i="10"/>
  <c r="R5104" i="10"/>
  <c r="Q5104" i="10"/>
  <c r="P5104" i="10"/>
  <c r="T5103" i="10"/>
  <c r="S5103" i="10"/>
  <c r="R5103" i="10"/>
  <c r="Q5103" i="10"/>
  <c r="P5103" i="10"/>
  <c r="T5102" i="10"/>
  <c r="S5102" i="10"/>
  <c r="R5102" i="10"/>
  <c r="Q5102" i="10"/>
  <c r="P5102" i="10"/>
  <c r="T5101" i="10"/>
  <c r="S5101" i="10"/>
  <c r="R5101" i="10"/>
  <c r="Q5101" i="10"/>
  <c r="P5101" i="10"/>
  <c r="T5100" i="10"/>
  <c r="S5100" i="10"/>
  <c r="R5100" i="10"/>
  <c r="Q5100" i="10"/>
  <c r="P5100" i="10"/>
  <c r="T5099" i="10"/>
  <c r="S5099" i="10"/>
  <c r="R5099" i="10"/>
  <c r="Q5099" i="10"/>
  <c r="P5099" i="10"/>
  <c r="T5098" i="10"/>
  <c r="S5098" i="10"/>
  <c r="R5098" i="10"/>
  <c r="Q5098" i="10"/>
  <c r="P5098" i="10"/>
  <c r="T5097" i="10"/>
  <c r="S5097" i="10"/>
  <c r="R5097" i="10"/>
  <c r="Q5097" i="10"/>
  <c r="P5097" i="10"/>
  <c r="T5096" i="10"/>
  <c r="S5096" i="10"/>
  <c r="R5096" i="10"/>
  <c r="Q5096" i="10"/>
  <c r="P5096" i="10"/>
  <c r="T5095" i="10"/>
  <c r="S5095" i="10"/>
  <c r="R5095" i="10"/>
  <c r="Q5095" i="10"/>
  <c r="P5095" i="10"/>
  <c r="T5094" i="10"/>
  <c r="S5094" i="10"/>
  <c r="R5094" i="10"/>
  <c r="Q5094" i="10"/>
  <c r="P5094" i="10"/>
  <c r="T5093" i="10"/>
  <c r="S5093" i="10"/>
  <c r="R5093" i="10"/>
  <c r="Q5093" i="10"/>
  <c r="P5093" i="10"/>
  <c r="T5092" i="10"/>
  <c r="S5092" i="10"/>
  <c r="R5092" i="10"/>
  <c r="Q5092" i="10"/>
  <c r="P5092" i="10"/>
  <c r="T5091" i="10"/>
  <c r="S5091" i="10"/>
  <c r="R5091" i="10"/>
  <c r="Q5091" i="10"/>
  <c r="P5091" i="10"/>
  <c r="T5090" i="10"/>
  <c r="S5090" i="10"/>
  <c r="R5090" i="10"/>
  <c r="Q5090" i="10"/>
  <c r="P5090" i="10"/>
  <c r="T5089" i="10"/>
  <c r="S5089" i="10"/>
  <c r="R5089" i="10"/>
  <c r="Q5089" i="10"/>
  <c r="P5089" i="10"/>
  <c r="T5088" i="10"/>
  <c r="S5088" i="10"/>
  <c r="R5088" i="10"/>
  <c r="Q5088" i="10"/>
  <c r="P5088" i="10"/>
  <c r="T5087" i="10"/>
  <c r="S5087" i="10"/>
  <c r="R5087" i="10"/>
  <c r="Q5087" i="10"/>
  <c r="P5087" i="10"/>
  <c r="T5086" i="10"/>
  <c r="S5086" i="10"/>
  <c r="R5086" i="10"/>
  <c r="Q5086" i="10"/>
  <c r="P5086" i="10"/>
  <c r="T5085" i="10"/>
  <c r="S5085" i="10"/>
  <c r="R5085" i="10"/>
  <c r="Q5085" i="10"/>
  <c r="P5085" i="10"/>
  <c r="T5084" i="10"/>
  <c r="S5084" i="10"/>
  <c r="R5084" i="10"/>
  <c r="Q5084" i="10"/>
  <c r="P5084" i="10"/>
  <c r="T5083" i="10"/>
  <c r="S5083" i="10"/>
  <c r="R5083" i="10"/>
  <c r="Q5083" i="10"/>
  <c r="P5083" i="10"/>
  <c r="T5082" i="10"/>
  <c r="S5082" i="10"/>
  <c r="R5082" i="10"/>
  <c r="Q5082" i="10"/>
  <c r="P5082" i="10"/>
  <c r="T5076" i="10"/>
  <c r="S5076" i="10"/>
  <c r="R5076" i="10"/>
  <c r="Q5076" i="10"/>
  <c r="P5076" i="10"/>
  <c r="T5077" i="10"/>
  <c r="S5077" i="10"/>
  <c r="R5077" i="10"/>
  <c r="Q5077" i="10"/>
  <c r="P5077" i="10"/>
  <c r="T5078" i="10"/>
  <c r="S5078" i="10"/>
  <c r="R5078" i="10"/>
  <c r="Q5078" i="10"/>
  <c r="P5078" i="10"/>
  <c r="T5079" i="10"/>
  <c r="S5079" i="10"/>
  <c r="R5079" i="10"/>
  <c r="Q5079" i="10"/>
  <c r="P5079" i="10"/>
  <c r="T5080" i="10"/>
  <c r="S5080" i="10"/>
  <c r="R5080" i="10"/>
  <c r="Q5080" i="10"/>
  <c r="P5080" i="10"/>
  <c r="T5081" i="10"/>
  <c r="S5081" i="10"/>
  <c r="R5081" i="10"/>
  <c r="Q5081" i="10"/>
  <c r="P5081" i="10"/>
  <c r="T5075" i="10"/>
  <c r="S5075" i="10"/>
  <c r="R5075" i="10"/>
  <c r="Q5075" i="10"/>
  <c r="P5075" i="10"/>
  <c r="T5074" i="10"/>
  <c r="S5074" i="10"/>
  <c r="R5074" i="10"/>
  <c r="Q5074" i="10"/>
  <c r="P5074" i="10"/>
  <c r="T5073" i="10"/>
  <c r="S5073" i="10"/>
  <c r="R5073" i="10"/>
  <c r="Q5073" i="10"/>
  <c r="P5073" i="10"/>
  <c r="T5072" i="10"/>
  <c r="S5072" i="10"/>
  <c r="R5072" i="10"/>
  <c r="Q5072" i="10"/>
  <c r="P5072" i="10"/>
  <c r="T5071" i="10"/>
  <c r="S5071" i="10"/>
  <c r="R5071" i="10"/>
  <c r="Q5071" i="10"/>
  <c r="P5071" i="10"/>
  <c r="T5040" i="10"/>
  <c r="S5040" i="10"/>
  <c r="R5040" i="10"/>
  <c r="Q5040" i="10"/>
  <c r="P5040" i="10"/>
  <c r="T5041" i="10"/>
  <c r="S5041" i="10"/>
  <c r="R5041" i="10"/>
  <c r="Q5041" i="10"/>
  <c r="P5041" i="10"/>
  <c r="T5042" i="10"/>
  <c r="S5042" i="10"/>
  <c r="R5042" i="10"/>
  <c r="Q5042" i="10"/>
  <c r="P5042" i="10"/>
  <c r="T5043" i="10"/>
  <c r="S5043" i="10"/>
  <c r="R5043" i="10"/>
  <c r="Q5043" i="10"/>
  <c r="P5043" i="10"/>
  <c r="T5044" i="10"/>
  <c r="S5044" i="10"/>
  <c r="R5044" i="10"/>
  <c r="Q5044" i="10"/>
  <c r="P5044" i="10"/>
  <c r="T5045" i="10"/>
  <c r="S5045" i="10"/>
  <c r="R5045" i="10"/>
  <c r="Q5045" i="10"/>
  <c r="P5045" i="10"/>
  <c r="T5046" i="10"/>
  <c r="S5046" i="10"/>
  <c r="R5046" i="10"/>
  <c r="Q5046" i="10"/>
  <c r="P5046" i="10"/>
  <c r="T5047" i="10"/>
  <c r="S5047" i="10"/>
  <c r="R5047" i="10"/>
  <c r="Q5047" i="10"/>
  <c r="P5047" i="10"/>
  <c r="T5048" i="10"/>
  <c r="S5048" i="10"/>
  <c r="R5048" i="10"/>
  <c r="Q5048" i="10"/>
  <c r="P5048" i="10"/>
  <c r="T5049" i="10"/>
  <c r="S5049" i="10"/>
  <c r="R5049" i="10"/>
  <c r="Q5049" i="10"/>
  <c r="P5049" i="10"/>
  <c r="T5050" i="10"/>
  <c r="S5050" i="10"/>
  <c r="R5050" i="10"/>
  <c r="Q5050" i="10"/>
  <c r="P5050" i="10"/>
  <c r="T5051" i="10"/>
  <c r="S5051" i="10"/>
  <c r="R5051" i="10"/>
  <c r="Q5051" i="10"/>
  <c r="P5051" i="10"/>
  <c r="T5052" i="10"/>
  <c r="S5052" i="10"/>
  <c r="R5052" i="10"/>
  <c r="Q5052" i="10"/>
  <c r="P5052" i="10"/>
  <c r="T5053" i="10"/>
  <c r="S5053" i="10"/>
  <c r="R5053" i="10"/>
  <c r="Q5053" i="10"/>
  <c r="P5053" i="10"/>
  <c r="T5054" i="10"/>
  <c r="S5054" i="10"/>
  <c r="R5054" i="10"/>
  <c r="Q5054" i="10"/>
  <c r="P5054" i="10"/>
  <c r="T5055" i="10"/>
  <c r="S5055" i="10"/>
  <c r="R5055" i="10"/>
  <c r="Q5055" i="10"/>
  <c r="P5055" i="10"/>
  <c r="T5056" i="10"/>
  <c r="S5056" i="10"/>
  <c r="R5056" i="10"/>
  <c r="Q5056" i="10"/>
  <c r="P5056" i="10"/>
  <c r="T5057" i="10"/>
  <c r="S5057" i="10"/>
  <c r="R5057" i="10"/>
  <c r="Q5057" i="10"/>
  <c r="P5057" i="10"/>
  <c r="T5058" i="10"/>
  <c r="S5058" i="10"/>
  <c r="R5058" i="10"/>
  <c r="Q5058" i="10"/>
  <c r="P5058" i="10"/>
  <c r="T5059" i="10"/>
  <c r="S5059" i="10"/>
  <c r="R5059" i="10"/>
  <c r="Q5059" i="10"/>
  <c r="P5059" i="10"/>
  <c r="T5060" i="10"/>
  <c r="S5060" i="10"/>
  <c r="R5060" i="10"/>
  <c r="Q5060" i="10"/>
  <c r="P5060" i="10"/>
  <c r="T5061" i="10"/>
  <c r="S5061" i="10"/>
  <c r="R5061" i="10"/>
  <c r="Q5061" i="10"/>
  <c r="P5061" i="10"/>
  <c r="T5062" i="10"/>
  <c r="S5062" i="10"/>
  <c r="R5062" i="10"/>
  <c r="Q5062" i="10"/>
  <c r="P5062" i="10"/>
  <c r="T5063" i="10"/>
  <c r="S5063" i="10"/>
  <c r="R5063" i="10"/>
  <c r="Q5063" i="10"/>
  <c r="P5063" i="10"/>
  <c r="T5064" i="10"/>
  <c r="S5064" i="10"/>
  <c r="R5064" i="10"/>
  <c r="Q5064" i="10"/>
  <c r="P5064" i="10"/>
  <c r="T5065" i="10"/>
  <c r="S5065" i="10"/>
  <c r="R5065" i="10"/>
  <c r="Q5065" i="10"/>
  <c r="P5065" i="10"/>
  <c r="T5039" i="10"/>
  <c r="S5039" i="10"/>
  <c r="R5039" i="10"/>
  <c r="Q5039" i="10"/>
  <c r="P5039" i="10"/>
  <c r="T5038" i="10"/>
  <c r="S5038" i="10"/>
  <c r="R5038" i="10"/>
  <c r="Q5038" i="10"/>
  <c r="P5038" i="10"/>
  <c r="T5037" i="10"/>
  <c r="S5037" i="10"/>
  <c r="R5037" i="10"/>
  <c r="Q5037" i="10"/>
  <c r="P5037" i="10"/>
  <c r="T5036" i="10"/>
  <c r="S5036" i="10"/>
  <c r="R5036" i="10"/>
  <c r="Q5036" i="10"/>
  <c r="P5036" i="10"/>
  <c r="T5035" i="10"/>
  <c r="S5035" i="10"/>
  <c r="R5035" i="10"/>
  <c r="Q5035" i="10"/>
  <c r="P5035" i="10"/>
  <c r="T5034" i="10"/>
  <c r="S5034" i="10"/>
  <c r="R5034" i="10"/>
  <c r="Q5034" i="10"/>
  <c r="P5034" i="10"/>
  <c r="T5033" i="10"/>
  <c r="S5033" i="10"/>
  <c r="R5033" i="10"/>
  <c r="Q5033" i="10"/>
  <c r="P5033" i="10"/>
  <c r="T5032" i="10"/>
  <c r="S5032" i="10"/>
  <c r="R5032" i="10"/>
  <c r="Q5032" i="10"/>
  <c r="P5032" i="10"/>
  <c r="T5031" i="10"/>
  <c r="S5031" i="10"/>
  <c r="R5031" i="10"/>
  <c r="Q5031" i="10"/>
  <c r="P5031" i="10"/>
  <c r="T5030" i="10"/>
  <c r="S5030" i="10"/>
  <c r="R5030" i="10"/>
  <c r="Q5030" i="10"/>
  <c r="P5030" i="10"/>
  <c r="T5002" i="10"/>
  <c r="S5002" i="10"/>
  <c r="R5002" i="10"/>
  <c r="Q5002" i="10"/>
  <c r="P5002" i="10"/>
  <c r="T5003" i="10"/>
  <c r="S5003" i="10"/>
  <c r="R5003" i="10"/>
  <c r="Q5003" i="10"/>
  <c r="P5003" i="10"/>
  <c r="T5004" i="10"/>
  <c r="S5004" i="10"/>
  <c r="R5004" i="10"/>
  <c r="Q5004" i="10"/>
  <c r="P5004" i="10"/>
  <c r="T5005" i="10"/>
  <c r="S5005" i="10"/>
  <c r="R5005" i="10"/>
  <c r="Q5005" i="10"/>
  <c r="P5005" i="10"/>
  <c r="T5006" i="10"/>
  <c r="S5006" i="10"/>
  <c r="R5006" i="10"/>
  <c r="Q5006" i="10"/>
  <c r="P5006" i="10"/>
  <c r="T5007" i="10"/>
  <c r="S5007" i="10"/>
  <c r="R5007" i="10"/>
  <c r="Q5007" i="10"/>
  <c r="P5007" i="10"/>
  <c r="T5008" i="10"/>
  <c r="S5008" i="10"/>
  <c r="R5008" i="10"/>
  <c r="Q5008" i="10"/>
  <c r="P5008" i="10"/>
  <c r="T5009" i="10"/>
  <c r="S5009" i="10"/>
  <c r="R5009" i="10"/>
  <c r="Q5009" i="10"/>
  <c r="P5009" i="10"/>
  <c r="T5010" i="10"/>
  <c r="S5010" i="10"/>
  <c r="R5010" i="10"/>
  <c r="Q5010" i="10"/>
  <c r="P5010" i="10"/>
  <c r="T5011" i="10"/>
  <c r="S5011" i="10"/>
  <c r="R5011" i="10"/>
  <c r="Q5011" i="10"/>
  <c r="P5011" i="10"/>
  <c r="T5012" i="10"/>
  <c r="S5012" i="10"/>
  <c r="R5012" i="10"/>
  <c r="Q5012" i="10"/>
  <c r="P5012" i="10"/>
  <c r="T5013" i="10"/>
  <c r="S5013" i="10"/>
  <c r="R5013" i="10"/>
  <c r="Q5013" i="10"/>
  <c r="P5013" i="10"/>
  <c r="T5014" i="10"/>
  <c r="S5014" i="10"/>
  <c r="R5014" i="10"/>
  <c r="Q5014" i="10"/>
  <c r="P5014" i="10"/>
  <c r="T5015" i="10"/>
  <c r="S5015" i="10"/>
  <c r="R5015" i="10"/>
  <c r="Q5015" i="10"/>
  <c r="P5015" i="10"/>
  <c r="T5016" i="10"/>
  <c r="S5016" i="10"/>
  <c r="R5016" i="10"/>
  <c r="Q5016" i="10"/>
  <c r="P5016" i="10"/>
  <c r="T5017" i="10"/>
  <c r="S5017" i="10"/>
  <c r="R5017" i="10"/>
  <c r="Q5017" i="10"/>
  <c r="P5017" i="10"/>
  <c r="T5018" i="10"/>
  <c r="S5018" i="10"/>
  <c r="R5018" i="10"/>
  <c r="Q5018" i="10"/>
  <c r="P5018" i="10"/>
  <c r="T5019" i="10"/>
  <c r="S5019" i="10"/>
  <c r="R5019" i="10"/>
  <c r="Q5019" i="10"/>
  <c r="P5019" i="10"/>
  <c r="T5020" i="10"/>
  <c r="S5020" i="10"/>
  <c r="R5020" i="10"/>
  <c r="Q5020" i="10"/>
  <c r="P5020" i="10"/>
  <c r="T5021" i="10"/>
  <c r="S5021" i="10"/>
  <c r="R5021" i="10"/>
  <c r="Q5021" i="10"/>
  <c r="P5021" i="10"/>
  <c r="T5022" i="10"/>
  <c r="S5022" i="10"/>
  <c r="R5022" i="10"/>
  <c r="Q5022" i="10"/>
  <c r="P5022" i="10"/>
  <c r="T5023" i="10"/>
  <c r="S5023" i="10"/>
  <c r="R5023" i="10"/>
  <c r="Q5023" i="10"/>
  <c r="P5023" i="10"/>
  <c r="T5024" i="10"/>
  <c r="S5024" i="10"/>
  <c r="R5024" i="10"/>
  <c r="Q5024" i="10"/>
  <c r="P5024" i="10"/>
  <c r="T4954" i="10"/>
  <c r="S4954" i="10"/>
  <c r="R4954" i="10"/>
  <c r="Q4954" i="10"/>
  <c r="P4954" i="10"/>
  <c r="T4955" i="10"/>
  <c r="S4955" i="10"/>
  <c r="R4955" i="10"/>
  <c r="Q4955" i="10"/>
  <c r="P4955" i="10"/>
  <c r="T4956" i="10"/>
  <c r="S4956" i="10"/>
  <c r="R4956" i="10"/>
  <c r="Q4956" i="10"/>
  <c r="P4956" i="10"/>
  <c r="T4957" i="10"/>
  <c r="S4957" i="10"/>
  <c r="R4957" i="10"/>
  <c r="Q4957" i="10"/>
  <c r="P4957" i="10"/>
  <c r="T4958" i="10"/>
  <c r="S4958" i="10"/>
  <c r="R4958" i="10"/>
  <c r="Q4958" i="10"/>
  <c r="P4958" i="10"/>
  <c r="T4959" i="10"/>
  <c r="S4959" i="10"/>
  <c r="R4959" i="10"/>
  <c r="Q4959" i="10"/>
  <c r="P4959" i="10"/>
  <c r="T4960" i="10"/>
  <c r="S4960" i="10"/>
  <c r="R4960" i="10"/>
  <c r="Q4960" i="10"/>
  <c r="P4960" i="10"/>
  <c r="T4961" i="10"/>
  <c r="S4961" i="10"/>
  <c r="R4961" i="10"/>
  <c r="Q4961" i="10"/>
  <c r="P4961" i="10"/>
  <c r="T4962" i="10"/>
  <c r="S4962" i="10"/>
  <c r="R4962" i="10"/>
  <c r="Q4962" i="10"/>
  <c r="P4962" i="10"/>
  <c r="T4963" i="10"/>
  <c r="S4963" i="10"/>
  <c r="R4963" i="10"/>
  <c r="Q4963" i="10"/>
  <c r="P4963" i="10"/>
  <c r="T4964" i="10"/>
  <c r="S4964" i="10"/>
  <c r="R4964" i="10"/>
  <c r="Q4964" i="10"/>
  <c r="P4964" i="10"/>
  <c r="T4965" i="10"/>
  <c r="S4965" i="10"/>
  <c r="R4965" i="10"/>
  <c r="Q4965" i="10"/>
  <c r="P4965" i="10"/>
  <c r="T4966" i="10"/>
  <c r="S4966" i="10"/>
  <c r="R4966" i="10"/>
  <c r="Q4966" i="10"/>
  <c r="P4966" i="10"/>
  <c r="T4967" i="10"/>
  <c r="S4967" i="10"/>
  <c r="R4967" i="10"/>
  <c r="Q4967" i="10"/>
  <c r="P4967" i="10"/>
  <c r="T4968" i="10"/>
  <c r="S4968" i="10"/>
  <c r="R4968" i="10"/>
  <c r="Q4968" i="10"/>
  <c r="P4968" i="10"/>
  <c r="T4969" i="10"/>
  <c r="S4969" i="10"/>
  <c r="R4969" i="10"/>
  <c r="Q4969" i="10"/>
  <c r="P4969" i="10"/>
  <c r="T4970" i="10"/>
  <c r="S4970" i="10"/>
  <c r="R4970" i="10"/>
  <c r="Q4970" i="10"/>
  <c r="P4970" i="10"/>
  <c r="T4971" i="10"/>
  <c r="S4971" i="10"/>
  <c r="R4971" i="10"/>
  <c r="Q4971" i="10"/>
  <c r="P4971" i="10"/>
  <c r="T4972" i="10"/>
  <c r="S4972" i="10"/>
  <c r="R4972" i="10"/>
  <c r="Q4972" i="10"/>
  <c r="P4972" i="10"/>
  <c r="T4973" i="10"/>
  <c r="S4973" i="10"/>
  <c r="R4973" i="10"/>
  <c r="Q4973" i="10"/>
  <c r="P4973" i="10"/>
  <c r="T4974" i="10"/>
  <c r="S4974" i="10"/>
  <c r="R4974" i="10"/>
  <c r="Q4974" i="10"/>
  <c r="P4974" i="10"/>
  <c r="T4975" i="10"/>
  <c r="S4975" i="10"/>
  <c r="R4975" i="10"/>
  <c r="Q4975" i="10"/>
  <c r="P4975" i="10"/>
  <c r="T4976" i="10"/>
  <c r="S4976" i="10"/>
  <c r="R4976" i="10"/>
  <c r="Q4976" i="10"/>
  <c r="P4976" i="10"/>
  <c r="T4977" i="10"/>
  <c r="S4977" i="10"/>
  <c r="R4977" i="10"/>
  <c r="Q4977" i="10"/>
  <c r="P4977" i="10"/>
  <c r="T4978" i="10"/>
  <c r="S4978" i="10"/>
  <c r="R4978" i="10"/>
  <c r="Q4978" i="10"/>
  <c r="P4978" i="10"/>
  <c r="T4979" i="10"/>
  <c r="S4979" i="10"/>
  <c r="R4979" i="10"/>
  <c r="Q4979" i="10"/>
  <c r="P4979" i="10"/>
  <c r="T4980" i="10"/>
  <c r="S4980" i="10"/>
  <c r="R4980" i="10"/>
  <c r="Q4980" i="10"/>
  <c r="P4980" i="10"/>
  <c r="T4981" i="10"/>
  <c r="S4981" i="10"/>
  <c r="R4981" i="10"/>
  <c r="Q4981" i="10"/>
  <c r="P4981" i="10"/>
  <c r="T4982" i="10"/>
  <c r="S4982" i="10"/>
  <c r="R4982" i="10"/>
  <c r="Q4982" i="10"/>
  <c r="P4982" i="10"/>
  <c r="T4983" i="10"/>
  <c r="S4983" i="10"/>
  <c r="R4983" i="10"/>
  <c r="Q4983" i="10"/>
  <c r="P4983" i="10"/>
  <c r="T4984" i="10"/>
  <c r="S4984" i="10"/>
  <c r="R4984" i="10"/>
  <c r="Q4984" i="10"/>
  <c r="P4984" i="10"/>
  <c r="T4985" i="10"/>
  <c r="S4985" i="10"/>
  <c r="R4985" i="10"/>
  <c r="Q4985" i="10"/>
  <c r="P4985" i="10"/>
  <c r="T4986" i="10"/>
  <c r="S4986" i="10"/>
  <c r="R4986" i="10"/>
  <c r="Q4986" i="10"/>
  <c r="P4986" i="10"/>
  <c r="T4987" i="10"/>
  <c r="S4987" i="10"/>
  <c r="R4987" i="10"/>
  <c r="Q4987" i="10"/>
  <c r="P4987" i="10"/>
  <c r="T4988" i="10"/>
  <c r="S4988" i="10"/>
  <c r="R4988" i="10"/>
  <c r="Q4988" i="10"/>
  <c r="P4988" i="10"/>
  <c r="T4989" i="10"/>
  <c r="S4989" i="10"/>
  <c r="R4989" i="10"/>
  <c r="Q4989" i="10"/>
  <c r="P4989" i="10"/>
  <c r="T4990" i="10"/>
  <c r="S4990" i="10"/>
  <c r="R4990" i="10"/>
  <c r="Q4990" i="10"/>
  <c r="P4990" i="10"/>
  <c r="T4991" i="10"/>
  <c r="S4991" i="10"/>
  <c r="R4991" i="10"/>
  <c r="Q4991" i="10"/>
  <c r="P4991" i="10"/>
  <c r="T4992" i="10"/>
  <c r="S4992" i="10"/>
  <c r="R4992" i="10"/>
  <c r="Q4992" i="10"/>
  <c r="P4992" i="10"/>
  <c r="T4993" i="10"/>
  <c r="S4993" i="10"/>
  <c r="R4993" i="10"/>
  <c r="Q4993" i="10"/>
  <c r="P4993" i="10"/>
  <c r="T4994" i="10"/>
  <c r="S4994" i="10"/>
  <c r="R4994" i="10"/>
  <c r="Q4994" i="10"/>
  <c r="P4994" i="10"/>
  <c r="T4995" i="10"/>
  <c r="S4995" i="10"/>
  <c r="R4995" i="10"/>
  <c r="Q4995" i="10"/>
  <c r="P4995" i="10"/>
  <c r="T4996" i="10"/>
  <c r="S4996" i="10"/>
  <c r="R4996" i="10"/>
  <c r="Q4996" i="10"/>
  <c r="P4996" i="10"/>
  <c r="T4997" i="10"/>
  <c r="S4997" i="10"/>
  <c r="R4997" i="10"/>
  <c r="Q4997" i="10"/>
  <c r="P4997" i="10"/>
  <c r="T4998" i="10"/>
  <c r="S4998" i="10"/>
  <c r="R4998" i="10"/>
  <c r="Q4998" i="10"/>
  <c r="P4998" i="10"/>
  <c r="T4999" i="10"/>
  <c r="S4999" i="10"/>
  <c r="R4999" i="10"/>
  <c r="Q4999" i="10"/>
  <c r="P4999" i="10"/>
  <c r="T5000" i="10"/>
  <c r="S5000" i="10"/>
  <c r="R5000" i="10"/>
  <c r="Q5000" i="10"/>
  <c r="P5000" i="10"/>
  <c r="T4953" i="10"/>
  <c r="S4953" i="10"/>
  <c r="R4953" i="10"/>
  <c r="Q4953" i="10"/>
  <c r="P4953" i="10"/>
  <c r="T4952" i="10"/>
  <c r="S4952" i="10"/>
  <c r="R4952" i="10"/>
  <c r="Q4952" i="10"/>
  <c r="P4952" i="10"/>
  <c r="T4951" i="10"/>
  <c r="S4951" i="10"/>
  <c r="R4951" i="10"/>
  <c r="Q4951" i="10"/>
  <c r="P4951" i="10"/>
  <c r="T4950" i="10"/>
  <c r="S4950" i="10"/>
  <c r="R4950" i="10"/>
  <c r="Q4950" i="10"/>
  <c r="P4950" i="10"/>
  <c r="T4949" i="10"/>
  <c r="S4949" i="10"/>
  <c r="R4949" i="10"/>
  <c r="Q4949" i="10"/>
  <c r="P4949" i="10"/>
  <c r="T4948" i="10"/>
  <c r="S4948" i="10"/>
  <c r="R4948" i="10"/>
  <c r="Q4948" i="10"/>
  <c r="P4948" i="10"/>
  <c r="T4947" i="10"/>
  <c r="S4947" i="10"/>
  <c r="R4947" i="10"/>
  <c r="Q4947" i="10"/>
  <c r="P4947" i="10"/>
  <c r="T4946" i="10"/>
  <c r="S4946" i="10"/>
  <c r="R4946" i="10"/>
  <c r="Q4946" i="10"/>
  <c r="P4946" i="10"/>
  <c r="T4945" i="10"/>
  <c r="S4945" i="10"/>
  <c r="R4945" i="10"/>
  <c r="Q4945" i="10"/>
  <c r="P4945" i="10"/>
  <c r="T4944" i="10"/>
  <c r="S4944" i="10"/>
  <c r="R4944" i="10"/>
  <c r="Q4944" i="10"/>
  <c r="P4944" i="10"/>
  <c r="T4943" i="10"/>
  <c r="S4943" i="10"/>
  <c r="R4943" i="10"/>
  <c r="Q4943" i="10"/>
  <c r="P4943" i="10"/>
  <c r="T4942" i="10"/>
  <c r="S4942" i="10"/>
  <c r="R4942" i="10"/>
  <c r="Q4942" i="10"/>
  <c r="P4942" i="10"/>
  <c r="T4941" i="10"/>
  <c r="S4941" i="10"/>
  <c r="R4941" i="10"/>
  <c r="Q4941" i="10"/>
  <c r="P4941" i="10"/>
  <c r="T4940" i="10"/>
  <c r="S4940" i="10"/>
  <c r="R4940" i="10"/>
  <c r="Q4940" i="10"/>
  <c r="P4940" i="10"/>
  <c r="T4939" i="10"/>
  <c r="S4939" i="10"/>
  <c r="R4939" i="10"/>
  <c r="Q4939" i="10"/>
  <c r="P4939" i="10"/>
  <c r="T4938" i="10"/>
  <c r="S4938" i="10"/>
  <c r="R4938" i="10"/>
  <c r="Q4938" i="10"/>
  <c r="P4938" i="10"/>
  <c r="T4937" i="10"/>
  <c r="S4937" i="10"/>
  <c r="R4937" i="10"/>
  <c r="Q4937" i="10"/>
  <c r="P4937" i="10"/>
  <c r="T4936" i="10"/>
  <c r="S4936" i="10"/>
  <c r="R4936" i="10"/>
  <c r="Q4936" i="10"/>
  <c r="P4936" i="10"/>
  <c r="T4935" i="10"/>
  <c r="S4935" i="10"/>
  <c r="R4935" i="10"/>
  <c r="Q4935" i="10"/>
  <c r="P4935" i="10"/>
  <c r="T4934" i="10"/>
  <c r="S4934" i="10"/>
  <c r="R4934" i="10"/>
  <c r="Q4934" i="10"/>
  <c r="P4934" i="10"/>
  <c r="T4933" i="10"/>
  <c r="S4933" i="10"/>
  <c r="R4933" i="10"/>
  <c r="Q4933" i="10"/>
  <c r="P4933" i="10"/>
  <c r="T4932" i="10"/>
  <c r="S4932" i="10"/>
  <c r="R4932" i="10"/>
  <c r="Q4932" i="10"/>
  <c r="P4932" i="10"/>
  <c r="T4931" i="10"/>
  <c r="S4931" i="10"/>
  <c r="R4931" i="10"/>
  <c r="Q4931" i="10"/>
  <c r="P4931" i="10"/>
  <c r="T4930" i="10"/>
  <c r="S4930" i="10"/>
  <c r="R4930" i="10"/>
  <c r="Q4930" i="10"/>
  <c r="P4930" i="10"/>
  <c r="T4929" i="10"/>
  <c r="S4929" i="10"/>
  <c r="R4929" i="10"/>
  <c r="Q4929" i="10"/>
  <c r="P4929" i="10"/>
  <c r="T4928" i="10"/>
  <c r="S4928" i="10"/>
  <c r="R4928" i="10"/>
  <c r="Q4928" i="10"/>
  <c r="P4928" i="10"/>
  <c r="T4927" i="10"/>
  <c r="S4927" i="10"/>
  <c r="R4927" i="10"/>
  <c r="Q4927" i="10"/>
  <c r="P4927" i="10"/>
  <c r="T4926" i="10"/>
  <c r="S4926" i="10"/>
  <c r="R4926" i="10"/>
  <c r="Q4926" i="10"/>
  <c r="P4926" i="10"/>
  <c r="T4925" i="10"/>
  <c r="S4925" i="10"/>
  <c r="R4925" i="10"/>
  <c r="Q4925" i="10"/>
  <c r="P4925" i="10"/>
  <c r="T4924" i="10"/>
  <c r="S4924" i="10"/>
  <c r="R4924" i="10"/>
  <c r="Q4924" i="10"/>
  <c r="P4924" i="10"/>
  <c r="T4923" i="10"/>
  <c r="S4923" i="10"/>
  <c r="R4923" i="10"/>
  <c r="Q4923" i="10"/>
  <c r="P4923" i="10"/>
  <c r="T4922" i="10"/>
  <c r="S4922" i="10"/>
  <c r="R4922" i="10"/>
  <c r="Q4922" i="10"/>
  <c r="P4922" i="10"/>
  <c r="T4921" i="10"/>
  <c r="S4921" i="10"/>
  <c r="R4921" i="10"/>
  <c r="Q4921" i="10"/>
  <c r="P4921" i="10"/>
  <c r="T4920" i="10"/>
  <c r="S4920" i="10"/>
  <c r="R4920" i="10"/>
  <c r="Q4920" i="10"/>
  <c r="P4920" i="10"/>
  <c r="T4919" i="10"/>
  <c r="S4919" i="10"/>
  <c r="R4919" i="10"/>
  <c r="Q4919" i="10"/>
  <c r="P4919" i="10"/>
  <c r="T4918" i="10"/>
  <c r="S4918" i="10"/>
  <c r="R4918" i="10"/>
  <c r="Q4918" i="10"/>
  <c r="P4918" i="10"/>
  <c r="T4917" i="10"/>
  <c r="S4917" i="10"/>
  <c r="R4917" i="10"/>
  <c r="Q4917" i="10"/>
  <c r="P4917" i="10"/>
  <c r="T4916" i="10"/>
  <c r="S4916" i="10"/>
  <c r="R4916" i="10"/>
  <c r="Q4916" i="10"/>
  <c r="P4916" i="10"/>
  <c r="T4915" i="10"/>
  <c r="S4915" i="10"/>
  <c r="R4915" i="10"/>
  <c r="Q4915" i="10"/>
  <c r="P4915" i="10"/>
  <c r="T4914" i="10"/>
  <c r="S4914" i="10"/>
  <c r="R4914" i="10"/>
  <c r="Q4914" i="10"/>
  <c r="P4914" i="10"/>
  <c r="T4913" i="10"/>
  <c r="S4913" i="10"/>
  <c r="R4913" i="10"/>
  <c r="Q4913" i="10"/>
  <c r="P4913" i="10"/>
  <c r="T4912" i="10"/>
  <c r="S4912" i="10"/>
  <c r="R4912" i="10"/>
  <c r="Q4912" i="10"/>
  <c r="P4912" i="10"/>
  <c r="T4911" i="10"/>
  <c r="S4911" i="10"/>
  <c r="R4911" i="10"/>
  <c r="Q4911" i="10"/>
  <c r="P4911" i="10"/>
  <c r="T4910" i="10"/>
  <c r="S4910" i="10"/>
  <c r="R4910" i="10"/>
  <c r="Q4910" i="10"/>
  <c r="P4910" i="10"/>
  <c r="T4909" i="10"/>
  <c r="S4909" i="10"/>
  <c r="R4909" i="10"/>
  <c r="Q4909" i="10"/>
  <c r="P4909" i="10"/>
  <c r="T4908" i="10"/>
  <c r="S4908" i="10"/>
  <c r="R4908" i="10"/>
  <c r="Q4908" i="10"/>
  <c r="P4908" i="10"/>
  <c r="T4907" i="10"/>
  <c r="S4907" i="10"/>
  <c r="R4907" i="10"/>
  <c r="Q4907" i="10"/>
  <c r="P4907" i="10"/>
  <c r="T4906" i="10"/>
  <c r="S4906" i="10"/>
  <c r="R4906" i="10"/>
  <c r="Q4906" i="10"/>
  <c r="P4906" i="10"/>
  <c r="T4905" i="10"/>
  <c r="S4905" i="10"/>
  <c r="R4905" i="10"/>
  <c r="Q4905" i="10"/>
  <c r="P4905" i="10"/>
  <c r="T4904" i="10"/>
  <c r="S4904" i="10"/>
  <c r="R4904" i="10"/>
  <c r="Q4904" i="10"/>
  <c r="P4904" i="10"/>
  <c r="T4903" i="10"/>
  <c r="S4903" i="10"/>
  <c r="R4903" i="10"/>
  <c r="Q4903" i="10"/>
  <c r="P4903" i="10"/>
  <c r="T4902" i="10"/>
  <c r="S4902" i="10"/>
  <c r="R4902" i="10"/>
  <c r="Q4902" i="10"/>
  <c r="P4902" i="10"/>
  <c r="T4901" i="10"/>
  <c r="S4901" i="10"/>
  <c r="R4901" i="10"/>
  <c r="Q4901" i="10"/>
  <c r="P4901" i="10"/>
  <c r="T4900" i="10"/>
  <c r="S4900" i="10"/>
  <c r="R4900" i="10"/>
  <c r="Q4900" i="10"/>
  <c r="P4900" i="10"/>
  <c r="T4899" i="10"/>
  <c r="S4899" i="10"/>
  <c r="R4899" i="10"/>
  <c r="Q4899" i="10"/>
  <c r="P4899" i="10"/>
  <c r="T4898" i="10"/>
  <c r="S4898" i="10"/>
  <c r="R4898" i="10"/>
  <c r="Q4898" i="10"/>
  <c r="P4898" i="10"/>
  <c r="T4893" i="10"/>
  <c r="S4893" i="10"/>
  <c r="R4893" i="10"/>
  <c r="Q4893" i="10"/>
  <c r="P4893" i="10"/>
  <c r="T4894" i="10"/>
  <c r="S4894" i="10"/>
  <c r="R4894" i="10"/>
  <c r="Q4894" i="10"/>
  <c r="P4894" i="10"/>
  <c r="T4895" i="10"/>
  <c r="S4895" i="10"/>
  <c r="R4895" i="10"/>
  <c r="Q4895" i="10"/>
  <c r="P4895" i="10"/>
  <c r="T4862" i="10"/>
  <c r="S4862" i="10"/>
  <c r="R4862" i="10"/>
  <c r="Q4862" i="10"/>
  <c r="P4862" i="10"/>
  <c r="T4863" i="10"/>
  <c r="S4863" i="10"/>
  <c r="R4863" i="10"/>
  <c r="Q4863" i="10"/>
  <c r="P4863" i="10"/>
  <c r="T4864" i="10"/>
  <c r="S4864" i="10"/>
  <c r="R4864" i="10"/>
  <c r="Q4864" i="10"/>
  <c r="P4864" i="10"/>
  <c r="T4865" i="10"/>
  <c r="S4865" i="10"/>
  <c r="R4865" i="10"/>
  <c r="Q4865" i="10"/>
  <c r="P4865" i="10"/>
  <c r="T4866" i="10"/>
  <c r="S4866" i="10"/>
  <c r="R4866" i="10"/>
  <c r="Q4866" i="10"/>
  <c r="P4866" i="10"/>
  <c r="T4867" i="10"/>
  <c r="S4867" i="10"/>
  <c r="R4867" i="10"/>
  <c r="Q4867" i="10"/>
  <c r="P4867" i="10"/>
  <c r="T4868" i="10"/>
  <c r="S4868" i="10"/>
  <c r="R4868" i="10"/>
  <c r="Q4868" i="10"/>
  <c r="P4868" i="10"/>
  <c r="T4869" i="10"/>
  <c r="S4869" i="10"/>
  <c r="R4869" i="10"/>
  <c r="Q4869" i="10"/>
  <c r="P4869" i="10"/>
  <c r="T4871" i="10"/>
  <c r="S4871" i="10"/>
  <c r="R4871" i="10"/>
  <c r="Q4871" i="10"/>
  <c r="P4871" i="10"/>
  <c r="T4870" i="10"/>
  <c r="S4870" i="10"/>
  <c r="R4870" i="10"/>
  <c r="Q4870" i="10"/>
  <c r="P4870" i="10"/>
  <c r="T4872" i="10"/>
  <c r="S4872" i="10"/>
  <c r="R4872" i="10"/>
  <c r="Q4872" i="10"/>
  <c r="P4872" i="10"/>
  <c r="T4873" i="10"/>
  <c r="S4873" i="10"/>
  <c r="R4873" i="10"/>
  <c r="Q4873" i="10"/>
  <c r="P4873" i="10"/>
  <c r="T4874" i="10"/>
  <c r="S4874" i="10"/>
  <c r="R4874" i="10"/>
  <c r="Q4874" i="10"/>
  <c r="P4874" i="10"/>
  <c r="T4875" i="10"/>
  <c r="S4875" i="10"/>
  <c r="R4875" i="10"/>
  <c r="Q4875" i="10"/>
  <c r="P4875" i="10"/>
  <c r="T4876" i="10"/>
  <c r="S4876" i="10"/>
  <c r="R4876" i="10"/>
  <c r="Q4876" i="10"/>
  <c r="P4876" i="10"/>
  <c r="T4877" i="10"/>
  <c r="S4877" i="10"/>
  <c r="R4877" i="10"/>
  <c r="Q4877" i="10"/>
  <c r="P4877" i="10"/>
  <c r="T4878" i="10"/>
  <c r="S4878" i="10"/>
  <c r="R4878" i="10"/>
  <c r="Q4878" i="10"/>
  <c r="P4878" i="10"/>
  <c r="T4879" i="10"/>
  <c r="S4879" i="10"/>
  <c r="R4879" i="10"/>
  <c r="Q4879" i="10"/>
  <c r="P4879" i="10"/>
  <c r="T4880" i="10"/>
  <c r="S4880" i="10"/>
  <c r="R4880" i="10"/>
  <c r="Q4880" i="10"/>
  <c r="P4880" i="10"/>
  <c r="T4881" i="10"/>
  <c r="S4881" i="10"/>
  <c r="R4881" i="10"/>
  <c r="Q4881" i="10"/>
  <c r="P4881" i="10"/>
  <c r="T4882" i="10"/>
  <c r="S4882" i="10"/>
  <c r="R4882" i="10"/>
  <c r="Q4882" i="10"/>
  <c r="P4882" i="10"/>
  <c r="T4883" i="10"/>
  <c r="S4883" i="10"/>
  <c r="R4883" i="10"/>
  <c r="Q4883" i="10"/>
  <c r="P4883" i="10"/>
  <c r="T4884" i="10"/>
  <c r="S4884" i="10"/>
  <c r="R4884" i="10"/>
  <c r="Q4884" i="10"/>
  <c r="P4884" i="10"/>
  <c r="T4885" i="10"/>
  <c r="S4885" i="10"/>
  <c r="R4885" i="10"/>
  <c r="Q4885" i="10"/>
  <c r="P4885" i="10"/>
  <c r="T4886" i="10"/>
  <c r="S4886" i="10"/>
  <c r="R4886" i="10"/>
  <c r="Q4886" i="10"/>
  <c r="P4886" i="10"/>
  <c r="T4887" i="10"/>
  <c r="S4887" i="10"/>
  <c r="R4887" i="10"/>
  <c r="Q4887" i="10"/>
  <c r="P4887" i="10"/>
  <c r="T5313" i="10"/>
  <c r="S5313" i="10"/>
  <c r="R5313" i="10"/>
  <c r="Q5313" i="10"/>
  <c r="P5313" i="10"/>
  <c r="T4815" i="10"/>
  <c r="S4815" i="10"/>
  <c r="R4815" i="10"/>
  <c r="Q4815" i="10"/>
  <c r="P4815" i="10"/>
  <c r="T4814" i="10"/>
  <c r="S4814" i="10"/>
  <c r="R4814" i="10"/>
  <c r="Q4814" i="10"/>
  <c r="P4814" i="10"/>
  <c r="T4813" i="10"/>
  <c r="S4813" i="10"/>
  <c r="R4813" i="10"/>
  <c r="Q4813" i="10"/>
  <c r="P4813" i="10"/>
  <c r="T4812" i="10"/>
  <c r="S4812" i="10"/>
  <c r="R4812" i="10"/>
  <c r="Q4812" i="10"/>
  <c r="P4812" i="10"/>
  <c r="T4811" i="10"/>
  <c r="S4811" i="10"/>
  <c r="R4811" i="10"/>
  <c r="Q4811" i="10"/>
  <c r="P4811" i="10"/>
  <c r="T4810" i="10"/>
  <c r="S4810" i="10"/>
  <c r="R4810" i="10"/>
  <c r="Q4810" i="10"/>
  <c r="P4810" i="10"/>
  <c r="T4809" i="10"/>
  <c r="S4809" i="10"/>
  <c r="R4809" i="10"/>
  <c r="Q4809" i="10"/>
  <c r="P4809" i="10"/>
  <c r="T4047" i="10"/>
  <c r="S4047" i="10"/>
  <c r="R4047" i="10"/>
  <c r="Q4047" i="10"/>
  <c r="P4047" i="10"/>
  <c r="T4046" i="10"/>
  <c r="S4046" i="10"/>
  <c r="R4046" i="10"/>
  <c r="Q4046" i="10"/>
  <c r="P4046" i="10"/>
  <c r="T4045" i="10"/>
  <c r="S4045" i="10"/>
  <c r="R4045" i="10"/>
  <c r="Q4045" i="10"/>
  <c r="P4045" i="10"/>
  <c r="T4044" i="10"/>
  <c r="S4044" i="10"/>
  <c r="R4044" i="10"/>
  <c r="Q4044" i="10"/>
  <c r="P4044" i="10"/>
  <c r="T4043" i="10"/>
  <c r="S4043" i="10"/>
  <c r="R4043" i="10"/>
  <c r="Q4043" i="10"/>
  <c r="P4043" i="10"/>
  <c r="T4040" i="10"/>
  <c r="S4040" i="10"/>
  <c r="R4040" i="10"/>
  <c r="Q4040" i="10"/>
  <c r="P4040" i="10"/>
  <c r="T4042" i="10"/>
  <c r="S4042" i="10"/>
  <c r="R4042" i="10"/>
  <c r="Q4042" i="10"/>
  <c r="P4042" i="10"/>
  <c r="T4041" i="10"/>
  <c r="S4041" i="10"/>
  <c r="R4041" i="10"/>
  <c r="Q4041" i="10"/>
  <c r="P4041" i="10"/>
  <c r="T3435" i="10"/>
  <c r="S3435" i="10"/>
  <c r="R3435" i="10"/>
  <c r="Q3435" i="10"/>
  <c r="P3435" i="10"/>
  <c r="T3434" i="10"/>
  <c r="S3434" i="10"/>
  <c r="R3434" i="10"/>
  <c r="Q3434" i="10"/>
  <c r="P3434" i="10"/>
  <c r="T3433" i="10"/>
  <c r="S3433" i="10"/>
  <c r="R3433" i="10"/>
  <c r="Q3433" i="10"/>
  <c r="P3433" i="10"/>
  <c r="T3432" i="10"/>
  <c r="S3432" i="10"/>
  <c r="R3432" i="10"/>
  <c r="Q3432" i="10"/>
  <c r="P3432" i="10"/>
  <c r="T3431" i="10"/>
  <c r="S3431" i="10"/>
  <c r="R3431" i="10"/>
  <c r="Q3431" i="10"/>
  <c r="P3431" i="10"/>
  <c r="T3430" i="10"/>
  <c r="S3430" i="10"/>
  <c r="R3430" i="10"/>
  <c r="Q3430" i="10"/>
  <c r="P3430" i="10"/>
  <c r="T3429" i="10"/>
  <c r="S3429" i="10"/>
  <c r="R3429" i="10"/>
  <c r="Q3429" i="10"/>
  <c r="P3429" i="10"/>
  <c r="T3428" i="10"/>
  <c r="S3428" i="10"/>
  <c r="R3428" i="10"/>
  <c r="Q3428" i="10"/>
  <c r="P3428" i="10"/>
  <c r="T3427" i="10"/>
  <c r="S3427" i="10"/>
  <c r="R3427" i="10"/>
  <c r="Q3427" i="10"/>
  <c r="P3427" i="10"/>
  <c r="T3426" i="10"/>
  <c r="S3426" i="10"/>
  <c r="R3426" i="10"/>
  <c r="Q3426" i="10"/>
  <c r="P3426" i="10"/>
  <c r="T3370" i="10"/>
  <c r="S3370" i="10"/>
  <c r="R3370" i="10"/>
  <c r="Q3370" i="10"/>
  <c r="P3370" i="10"/>
  <c r="T3369" i="10"/>
  <c r="S3369" i="10"/>
  <c r="R3369" i="10"/>
  <c r="Q3369" i="10"/>
  <c r="P3369" i="10"/>
  <c r="T3368" i="10"/>
  <c r="S3368" i="10"/>
  <c r="R3368" i="10"/>
  <c r="Q3368" i="10"/>
  <c r="P3368" i="10"/>
  <c r="T3367" i="10"/>
  <c r="S3367" i="10"/>
  <c r="R3367" i="10"/>
  <c r="Q3367" i="10"/>
  <c r="P3367" i="10"/>
  <c r="T3366" i="10"/>
  <c r="S3366" i="10"/>
  <c r="R3366" i="10"/>
  <c r="Q3366" i="10"/>
  <c r="P3366" i="10"/>
  <c r="T3365" i="10"/>
  <c r="S3365" i="10"/>
  <c r="R3365" i="10"/>
  <c r="Q3365" i="10"/>
  <c r="P3365" i="10"/>
  <c r="T3364" i="10"/>
  <c r="S3364" i="10"/>
  <c r="R3364" i="10"/>
  <c r="Q3364" i="10"/>
  <c r="P3364" i="10"/>
  <c r="T3363" i="10"/>
  <c r="S3363" i="10"/>
  <c r="R3363" i="10"/>
  <c r="Q3363" i="10"/>
  <c r="P3363" i="10"/>
  <c r="T3362" i="10"/>
  <c r="S3362" i="10"/>
  <c r="R3362" i="10"/>
  <c r="Q3362" i="10"/>
  <c r="P3362" i="10"/>
  <c r="T3361" i="10"/>
  <c r="S3361" i="10"/>
  <c r="R3361" i="10"/>
  <c r="Q3361" i="10"/>
  <c r="P3361" i="10"/>
  <c r="T3360" i="10"/>
  <c r="S3360" i="10"/>
  <c r="R3360" i="10"/>
  <c r="Q3360" i="10"/>
  <c r="P3360" i="10"/>
  <c r="T3359" i="10"/>
  <c r="S3359" i="10"/>
  <c r="R3359" i="10"/>
  <c r="Q3359" i="10"/>
  <c r="P3359" i="10"/>
  <c r="T3358" i="10"/>
  <c r="S3358" i="10"/>
  <c r="R3358" i="10"/>
  <c r="Q3358" i="10"/>
  <c r="P3358" i="10"/>
  <c r="T3357" i="10"/>
  <c r="S3357" i="10"/>
  <c r="R3357" i="10"/>
  <c r="Q3357" i="10"/>
  <c r="P3357" i="10"/>
  <c r="T3356" i="10"/>
  <c r="S3356" i="10"/>
  <c r="R3356" i="10"/>
  <c r="Q3356" i="10"/>
  <c r="P3356" i="10"/>
  <c r="T3355" i="10"/>
  <c r="S3355" i="10"/>
  <c r="R3355" i="10"/>
  <c r="Q3355" i="10"/>
  <c r="P3355" i="10"/>
  <c r="T3354" i="10"/>
  <c r="S3354" i="10"/>
  <c r="R3354" i="10"/>
  <c r="Q3354" i="10"/>
  <c r="P3354" i="10"/>
  <c r="T3353" i="10"/>
  <c r="S3353" i="10"/>
  <c r="R3353" i="10"/>
  <c r="Q3353" i="10"/>
  <c r="P3353" i="10"/>
  <c r="T3352" i="10"/>
  <c r="S3352" i="10"/>
  <c r="R3352" i="10"/>
  <c r="Q3352" i="10"/>
  <c r="P3352" i="10"/>
  <c r="T3351" i="10"/>
  <c r="S3351" i="10"/>
  <c r="R3351" i="10"/>
  <c r="Q3351" i="10"/>
  <c r="P3351" i="10"/>
  <c r="T3350" i="10"/>
  <c r="S3350" i="10"/>
  <c r="R3350" i="10"/>
  <c r="Q3350" i="10"/>
  <c r="P3350" i="10"/>
  <c r="T3349" i="10"/>
  <c r="S3349" i="10"/>
  <c r="R3349" i="10"/>
  <c r="Q3349" i="10"/>
  <c r="P3349" i="10"/>
  <c r="T3348" i="10"/>
  <c r="S3348" i="10"/>
  <c r="R3348" i="10"/>
  <c r="Q3348" i="10"/>
  <c r="P3348" i="10"/>
  <c r="T3347" i="10"/>
  <c r="S3347" i="10"/>
  <c r="R3347" i="10"/>
  <c r="Q3347" i="10"/>
  <c r="P3347" i="10"/>
  <c r="T3346" i="10"/>
  <c r="S3346" i="10"/>
  <c r="R3346" i="10"/>
  <c r="Q3346" i="10"/>
  <c r="P3346" i="10"/>
  <c r="T3345" i="10"/>
  <c r="S3345" i="10"/>
  <c r="R3345" i="10"/>
  <c r="Q3345" i="10"/>
  <c r="P3345" i="10"/>
  <c r="T3344" i="10"/>
  <c r="S3344" i="10"/>
  <c r="R3344" i="10"/>
  <c r="Q3344" i="10"/>
  <c r="P3344" i="10"/>
  <c r="T3343" i="10"/>
  <c r="S3343" i="10"/>
  <c r="R3343" i="10"/>
  <c r="Q3343" i="10"/>
  <c r="P3343" i="10"/>
  <c r="T3342" i="10"/>
  <c r="S3342" i="10"/>
  <c r="R3342" i="10"/>
  <c r="Q3342" i="10"/>
  <c r="P3342" i="10"/>
  <c r="T3341" i="10"/>
  <c r="S3341" i="10"/>
  <c r="R3341" i="10"/>
  <c r="Q3341" i="10"/>
  <c r="P3341" i="10"/>
  <c r="T3340" i="10"/>
  <c r="S3340" i="10"/>
  <c r="R3340" i="10"/>
  <c r="Q3340" i="10"/>
  <c r="P3340" i="10"/>
  <c r="T3339" i="10"/>
  <c r="S3339" i="10"/>
  <c r="R3339" i="10"/>
  <c r="Q3339" i="10"/>
  <c r="P3339" i="10"/>
  <c r="T3338" i="10"/>
  <c r="S3338" i="10"/>
  <c r="R3338" i="10"/>
  <c r="Q3338" i="10"/>
  <c r="P3338" i="10"/>
  <c r="T3337" i="10"/>
  <c r="S3337" i="10"/>
  <c r="R3337" i="10"/>
  <c r="Q3337" i="10"/>
  <c r="P3337" i="10"/>
  <c r="T3336" i="10"/>
  <c r="S3336" i="10"/>
  <c r="R3336" i="10"/>
  <c r="Q3336" i="10"/>
  <c r="P3336" i="10"/>
  <c r="T3335" i="10"/>
  <c r="S3335" i="10"/>
  <c r="R3335" i="10"/>
  <c r="Q3335" i="10"/>
  <c r="P3335" i="10"/>
  <c r="T3334" i="10"/>
  <c r="S3334" i="10"/>
  <c r="R3334" i="10"/>
  <c r="Q3334" i="10"/>
  <c r="P3334" i="10"/>
  <c r="T3333" i="10"/>
  <c r="S3333" i="10"/>
  <c r="R3333" i="10"/>
  <c r="Q3333" i="10"/>
  <c r="P3333" i="10"/>
  <c r="T3332" i="10"/>
  <c r="S3332" i="10"/>
  <c r="R3332" i="10"/>
  <c r="Q3332" i="10"/>
  <c r="P3332" i="10"/>
  <c r="T3331" i="10"/>
  <c r="S3331" i="10"/>
  <c r="R3331" i="10"/>
  <c r="Q3331" i="10"/>
  <c r="P3331" i="10"/>
  <c r="T3330" i="10"/>
  <c r="S3330" i="10"/>
  <c r="R3330" i="10"/>
  <c r="Q3330" i="10"/>
  <c r="P3330" i="10"/>
  <c r="T3329" i="10"/>
  <c r="S3329" i="10"/>
  <c r="R3329" i="10"/>
  <c r="Q3329" i="10"/>
  <c r="P3329" i="10"/>
  <c r="T3328" i="10"/>
  <c r="S3328" i="10"/>
  <c r="R3328" i="10"/>
  <c r="Q3328" i="10"/>
  <c r="P3328" i="10"/>
  <c r="T3327" i="10"/>
  <c r="S3327" i="10"/>
  <c r="R3327" i="10"/>
  <c r="Q3327" i="10"/>
  <c r="P3327" i="10"/>
  <c r="T3326" i="10"/>
  <c r="S3326" i="10"/>
  <c r="R3326" i="10"/>
  <c r="Q3326" i="10"/>
  <c r="P3326" i="10"/>
  <c r="T3325" i="10"/>
  <c r="S3325" i="10"/>
  <c r="R3325" i="10"/>
  <c r="Q3325" i="10"/>
  <c r="P3325" i="10"/>
  <c r="T3324" i="10"/>
  <c r="S3324" i="10"/>
  <c r="R3324" i="10"/>
  <c r="Q3324" i="10"/>
  <c r="P3324" i="10"/>
  <c r="T3320" i="10"/>
  <c r="S3320" i="10"/>
  <c r="R3320" i="10"/>
  <c r="Q3320" i="10"/>
  <c r="P3320" i="10"/>
  <c r="T3270" i="10"/>
  <c r="S3270" i="10"/>
  <c r="R3270" i="10"/>
  <c r="Q3270" i="10"/>
  <c r="P3270" i="10"/>
  <c r="T3271" i="10"/>
  <c r="S3271" i="10"/>
  <c r="R3271" i="10"/>
  <c r="Q3271" i="10"/>
  <c r="P3271" i="10"/>
  <c r="T3272" i="10"/>
  <c r="S3272" i="10"/>
  <c r="R3272" i="10"/>
  <c r="Q3272" i="10"/>
  <c r="P3272" i="10"/>
  <c r="T3273" i="10"/>
  <c r="S3273" i="10"/>
  <c r="R3273" i="10"/>
  <c r="Q3273" i="10"/>
  <c r="P3273" i="10"/>
  <c r="T3274" i="10"/>
  <c r="S3274" i="10"/>
  <c r="R3274" i="10"/>
  <c r="Q3274" i="10"/>
  <c r="P3274" i="10"/>
  <c r="T3275" i="10"/>
  <c r="S3275" i="10"/>
  <c r="R3275" i="10"/>
  <c r="Q3275" i="10"/>
  <c r="P3275" i="10"/>
  <c r="T3276" i="10"/>
  <c r="S3276" i="10"/>
  <c r="R3276" i="10"/>
  <c r="Q3276" i="10"/>
  <c r="P3276" i="10"/>
  <c r="T3277" i="10"/>
  <c r="S3277" i="10"/>
  <c r="R3277" i="10"/>
  <c r="Q3277" i="10"/>
  <c r="P3277" i="10"/>
  <c r="T3278" i="10"/>
  <c r="S3278" i="10"/>
  <c r="R3278" i="10"/>
  <c r="Q3278" i="10"/>
  <c r="P3278" i="10"/>
  <c r="T3279" i="10"/>
  <c r="S3279" i="10"/>
  <c r="R3279" i="10"/>
  <c r="Q3279" i="10"/>
  <c r="P3279" i="10"/>
  <c r="T3280" i="10"/>
  <c r="S3280" i="10"/>
  <c r="R3280" i="10"/>
  <c r="Q3280" i="10"/>
  <c r="P3280" i="10"/>
  <c r="T3281" i="10"/>
  <c r="S3281" i="10"/>
  <c r="R3281" i="10"/>
  <c r="Q3281" i="10"/>
  <c r="P3281" i="10"/>
  <c r="T3282" i="10"/>
  <c r="S3282" i="10"/>
  <c r="R3282" i="10"/>
  <c r="Q3282" i="10"/>
  <c r="P3282" i="10"/>
  <c r="T3283" i="10"/>
  <c r="S3283" i="10"/>
  <c r="R3283" i="10"/>
  <c r="Q3283" i="10"/>
  <c r="P3283" i="10"/>
  <c r="T3284" i="10"/>
  <c r="S3284" i="10"/>
  <c r="R3284" i="10"/>
  <c r="Q3284" i="10"/>
  <c r="P3284" i="10"/>
  <c r="T3285" i="10"/>
  <c r="S3285" i="10"/>
  <c r="R3285" i="10"/>
  <c r="Q3285" i="10"/>
  <c r="P3285" i="10"/>
  <c r="T3286" i="10"/>
  <c r="S3286" i="10"/>
  <c r="R3286" i="10"/>
  <c r="Q3286" i="10"/>
  <c r="P3286" i="10"/>
  <c r="T3287" i="10"/>
  <c r="S3287" i="10"/>
  <c r="R3287" i="10"/>
  <c r="Q3287" i="10"/>
  <c r="P3287" i="10"/>
  <c r="T3288" i="10"/>
  <c r="S3288" i="10"/>
  <c r="R3288" i="10"/>
  <c r="Q3288" i="10"/>
  <c r="P3288" i="10"/>
  <c r="T3289" i="10"/>
  <c r="S3289" i="10"/>
  <c r="R3289" i="10"/>
  <c r="Q3289" i="10"/>
  <c r="P3289" i="10"/>
  <c r="T3290" i="10"/>
  <c r="S3290" i="10"/>
  <c r="R3290" i="10"/>
  <c r="Q3290" i="10"/>
  <c r="P3290" i="10"/>
  <c r="T3291" i="10"/>
  <c r="S3291" i="10"/>
  <c r="R3291" i="10"/>
  <c r="Q3291" i="10"/>
  <c r="P3291" i="10"/>
  <c r="T3292" i="10"/>
  <c r="S3292" i="10"/>
  <c r="R3292" i="10"/>
  <c r="Q3292" i="10"/>
  <c r="P3292" i="10"/>
  <c r="T3293" i="10"/>
  <c r="S3293" i="10"/>
  <c r="R3293" i="10"/>
  <c r="Q3293" i="10"/>
  <c r="P3293" i="10"/>
  <c r="T3294" i="10"/>
  <c r="S3294" i="10"/>
  <c r="R3294" i="10"/>
  <c r="Q3294" i="10"/>
  <c r="P3294" i="10"/>
  <c r="T3295" i="10"/>
  <c r="S3295" i="10"/>
  <c r="R3295" i="10"/>
  <c r="Q3295" i="10"/>
  <c r="P3295" i="10"/>
  <c r="T3296" i="10"/>
  <c r="S3296" i="10"/>
  <c r="R3296" i="10"/>
  <c r="Q3296" i="10"/>
  <c r="P3296" i="10"/>
  <c r="T3297" i="10"/>
  <c r="S3297" i="10"/>
  <c r="R3297" i="10"/>
  <c r="Q3297" i="10"/>
  <c r="P3297" i="10"/>
  <c r="T3298" i="10"/>
  <c r="S3298" i="10"/>
  <c r="R3298" i="10"/>
  <c r="Q3298" i="10"/>
  <c r="P3298" i="10"/>
  <c r="T3299" i="10"/>
  <c r="S3299" i="10"/>
  <c r="R3299" i="10"/>
  <c r="Q3299" i="10"/>
  <c r="P3299" i="10"/>
  <c r="T3300" i="10"/>
  <c r="S3300" i="10"/>
  <c r="R3300" i="10"/>
  <c r="Q3300" i="10"/>
  <c r="P3300" i="10"/>
  <c r="T3301" i="10"/>
  <c r="S3301" i="10"/>
  <c r="R3301" i="10"/>
  <c r="Q3301" i="10"/>
  <c r="P3301" i="10"/>
  <c r="T3302" i="10"/>
  <c r="S3302" i="10"/>
  <c r="R3302" i="10"/>
  <c r="Q3302" i="10"/>
  <c r="P3302" i="10"/>
  <c r="T3303" i="10"/>
  <c r="S3303" i="10"/>
  <c r="R3303" i="10"/>
  <c r="Q3303" i="10"/>
  <c r="P3303" i="10"/>
  <c r="T3304" i="10"/>
  <c r="S3304" i="10"/>
  <c r="R3304" i="10"/>
  <c r="Q3304" i="10"/>
  <c r="P3304" i="10"/>
  <c r="T3305" i="10"/>
  <c r="S3305" i="10"/>
  <c r="R3305" i="10"/>
  <c r="Q3305" i="10"/>
  <c r="P3305" i="10"/>
  <c r="T3306" i="10"/>
  <c r="S3306" i="10"/>
  <c r="R3306" i="10"/>
  <c r="Q3306" i="10"/>
  <c r="P3306" i="10"/>
  <c r="T3307" i="10"/>
  <c r="S3307" i="10"/>
  <c r="R3307" i="10"/>
  <c r="Q3307" i="10"/>
  <c r="P3307" i="10"/>
  <c r="T3308" i="10"/>
  <c r="S3308" i="10"/>
  <c r="R3308" i="10"/>
  <c r="Q3308" i="10"/>
  <c r="P3308" i="10"/>
  <c r="T3309" i="10"/>
  <c r="S3309" i="10"/>
  <c r="R3309" i="10"/>
  <c r="Q3309" i="10"/>
  <c r="P3309" i="10"/>
  <c r="T3310" i="10"/>
  <c r="S3310" i="10"/>
  <c r="R3310" i="10"/>
  <c r="Q3310" i="10"/>
  <c r="P3310" i="10"/>
  <c r="T3311" i="10"/>
  <c r="S3311" i="10"/>
  <c r="R3311" i="10"/>
  <c r="Q3311" i="10"/>
  <c r="P3311" i="10"/>
  <c r="T3312" i="10"/>
  <c r="S3312" i="10"/>
  <c r="R3312" i="10"/>
  <c r="Q3312" i="10"/>
  <c r="P3312" i="10"/>
  <c r="T3313" i="10"/>
  <c r="S3313" i="10"/>
  <c r="R3313" i="10"/>
  <c r="Q3313" i="10"/>
  <c r="P3313" i="10"/>
  <c r="T3239" i="10"/>
  <c r="S3239" i="10"/>
  <c r="R3239" i="10"/>
  <c r="Q3239" i="10"/>
  <c r="P3239" i="10"/>
  <c r="T3240" i="10"/>
  <c r="S3240" i="10"/>
  <c r="R3240" i="10"/>
  <c r="Q3240" i="10"/>
  <c r="P3240" i="10"/>
  <c r="T3241" i="10"/>
  <c r="S3241" i="10"/>
  <c r="R3241" i="10"/>
  <c r="Q3241" i="10"/>
  <c r="P3241" i="10"/>
  <c r="T3242" i="10"/>
  <c r="S3242" i="10"/>
  <c r="R3242" i="10"/>
  <c r="Q3242" i="10"/>
  <c r="P3242" i="10"/>
  <c r="T3243" i="10"/>
  <c r="S3243" i="10"/>
  <c r="R3243" i="10"/>
  <c r="Q3243" i="10"/>
  <c r="P3243" i="10"/>
  <c r="T3244" i="10"/>
  <c r="S3244" i="10"/>
  <c r="R3244" i="10"/>
  <c r="Q3244" i="10"/>
  <c r="P3244" i="10"/>
  <c r="T3245" i="10"/>
  <c r="S3245" i="10"/>
  <c r="R3245" i="10"/>
  <c r="Q3245" i="10"/>
  <c r="P3245" i="10"/>
  <c r="T3246" i="10"/>
  <c r="S3246" i="10"/>
  <c r="R3246" i="10"/>
  <c r="Q3246" i="10"/>
  <c r="P3246" i="10"/>
  <c r="T3247" i="10"/>
  <c r="S3247" i="10"/>
  <c r="R3247" i="10"/>
  <c r="Q3247" i="10"/>
  <c r="P3247" i="10"/>
  <c r="T3248" i="10"/>
  <c r="S3248" i="10"/>
  <c r="R3248" i="10"/>
  <c r="Q3248" i="10"/>
  <c r="P3248" i="10"/>
  <c r="T3249" i="10"/>
  <c r="S3249" i="10"/>
  <c r="R3249" i="10"/>
  <c r="Q3249" i="10"/>
  <c r="P3249" i="10"/>
  <c r="T3250" i="10"/>
  <c r="S3250" i="10"/>
  <c r="R3250" i="10"/>
  <c r="Q3250" i="10"/>
  <c r="P3250" i="10"/>
  <c r="T3251" i="10"/>
  <c r="S3251" i="10"/>
  <c r="R3251" i="10"/>
  <c r="Q3251" i="10"/>
  <c r="P3251" i="10"/>
  <c r="T3252" i="10"/>
  <c r="S3252" i="10"/>
  <c r="R3252" i="10"/>
  <c r="Q3252" i="10"/>
  <c r="P3252" i="10"/>
  <c r="T3253" i="10"/>
  <c r="S3253" i="10"/>
  <c r="R3253" i="10"/>
  <c r="Q3253" i="10"/>
  <c r="P3253" i="10"/>
  <c r="T3254" i="10"/>
  <c r="S3254" i="10"/>
  <c r="R3254" i="10"/>
  <c r="Q3254" i="10"/>
  <c r="P3254" i="10"/>
  <c r="T3255" i="10"/>
  <c r="S3255" i="10"/>
  <c r="R3255" i="10"/>
  <c r="Q3255" i="10"/>
  <c r="P3255" i="10"/>
  <c r="T3256" i="10"/>
  <c r="S3256" i="10"/>
  <c r="R3256" i="10"/>
  <c r="Q3256" i="10"/>
  <c r="P3256" i="10"/>
  <c r="T3257" i="10"/>
  <c r="S3257" i="10"/>
  <c r="R3257" i="10"/>
  <c r="Q3257" i="10"/>
  <c r="P3257" i="10"/>
  <c r="T3258" i="10"/>
  <c r="S3258" i="10"/>
  <c r="R3258" i="10"/>
  <c r="Q3258" i="10"/>
  <c r="P3258" i="10"/>
  <c r="T3259" i="10"/>
  <c r="S3259" i="10"/>
  <c r="R3259" i="10"/>
  <c r="Q3259" i="10"/>
  <c r="P3259" i="10"/>
  <c r="T3260" i="10"/>
  <c r="S3260" i="10"/>
  <c r="R3260" i="10"/>
  <c r="Q3260" i="10"/>
  <c r="P3260" i="10"/>
  <c r="T3261" i="10"/>
  <c r="S3261" i="10"/>
  <c r="R3261" i="10"/>
  <c r="Q3261" i="10"/>
  <c r="P3261" i="10"/>
  <c r="T3262" i="10"/>
  <c r="S3262" i="10"/>
  <c r="R3262" i="10"/>
  <c r="Q3262" i="10"/>
  <c r="P3262" i="10"/>
  <c r="T3269" i="10"/>
  <c r="S3269" i="10"/>
  <c r="R3269" i="10"/>
  <c r="Q3269" i="10"/>
  <c r="P3269" i="10"/>
  <c r="T3238" i="10"/>
  <c r="S3238" i="10"/>
  <c r="R3238" i="10"/>
  <c r="Q3238" i="10"/>
  <c r="P3238" i="10"/>
  <c r="T3237" i="10"/>
  <c r="S3237" i="10"/>
  <c r="R3237" i="10"/>
  <c r="Q3237" i="10"/>
  <c r="P3237" i="10"/>
  <c r="T3236" i="10"/>
  <c r="S3236" i="10"/>
  <c r="R3236" i="10"/>
  <c r="Q3236" i="10"/>
  <c r="P3236" i="10"/>
  <c r="T3235" i="10"/>
  <c r="S3235" i="10"/>
  <c r="R3235" i="10"/>
  <c r="Q3235" i="10"/>
  <c r="P3235" i="10"/>
  <c r="T3234" i="10"/>
  <c r="S3234" i="10"/>
  <c r="R3234" i="10"/>
  <c r="Q3234" i="10"/>
  <c r="P3234" i="10"/>
  <c r="T3233" i="10"/>
  <c r="S3233" i="10"/>
  <c r="R3233" i="10"/>
  <c r="Q3233" i="10"/>
  <c r="P3233" i="10"/>
  <c r="T3232" i="10"/>
  <c r="S3232" i="10"/>
  <c r="R3232" i="10"/>
  <c r="Q3232" i="10"/>
  <c r="P3232" i="10"/>
  <c r="T3231" i="10"/>
  <c r="S3231" i="10"/>
  <c r="R3231" i="10"/>
  <c r="Q3231" i="10"/>
  <c r="P3231" i="10"/>
  <c r="T3230" i="10"/>
  <c r="S3230" i="10"/>
  <c r="R3230" i="10"/>
  <c r="Q3230" i="10"/>
  <c r="P3230" i="10"/>
  <c r="T3229" i="10"/>
  <c r="S3229" i="10"/>
  <c r="R3229" i="10"/>
  <c r="Q3229" i="10"/>
  <c r="P3229" i="10"/>
  <c r="T3228" i="10"/>
  <c r="S3228" i="10"/>
  <c r="R3228" i="10"/>
  <c r="Q3228" i="10"/>
  <c r="P3228" i="10"/>
  <c r="T3221" i="10"/>
  <c r="S3221" i="10"/>
  <c r="R3221" i="10"/>
  <c r="Q3221" i="10"/>
  <c r="P3221" i="10"/>
  <c r="T3227" i="10"/>
  <c r="S3227" i="10"/>
  <c r="R3227" i="10"/>
  <c r="Q3227" i="10"/>
  <c r="P3227" i="10"/>
  <c r="T3226" i="10"/>
  <c r="S3226" i="10"/>
  <c r="R3226" i="10"/>
  <c r="Q3226" i="10"/>
  <c r="P3226" i="10"/>
  <c r="T3225" i="10"/>
  <c r="S3225" i="10"/>
  <c r="R3225" i="10"/>
  <c r="Q3225" i="10"/>
  <c r="P3225" i="10"/>
  <c r="T3224" i="10"/>
  <c r="S3224" i="10"/>
  <c r="R3224" i="10"/>
  <c r="Q3224" i="10"/>
  <c r="P3224" i="10"/>
  <c r="T3223" i="10"/>
  <c r="S3223" i="10"/>
  <c r="R3223" i="10"/>
  <c r="Q3223" i="10"/>
  <c r="P3223" i="10"/>
  <c r="T3222" i="10"/>
  <c r="S3222" i="10"/>
  <c r="R3222" i="10"/>
  <c r="Q3222" i="10"/>
  <c r="P3222" i="10"/>
  <c r="T3219" i="10"/>
  <c r="S3219" i="10"/>
  <c r="R3219" i="10"/>
  <c r="Q3219" i="10"/>
  <c r="P3219" i="10"/>
  <c r="T3218" i="10"/>
  <c r="S3218" i="10"/>
  <c r="R3218" i="10"/>
  <c r="Q3218" i="10"/>
  <c r="P3218" i="10"/>
  <c r="T3217" i="10"/>
  <c r="S3217" i="10"/>
  <c r="R3217" i="10"/>
  <c r="Q3217" i="10"/>
  <c r="P3217" i="10"/>
  <c r="T3216" i="10"/>
  <c r="S3216" i="10"/>
  <c r="R3216" i="10"/>
  <c r="Q3216" i="10"/>
  <c r="P3216" i="10"/>
  <c r="T3215" i="10"/>
  <c r="S3215" i="10"/>
  <c r="R3215" i="10"/>
  <c r="Q3215" i="10"/>
  <c r="P3215" i="10"/>
  <c r="T3214" i="10"/>
  <c r="S3214" i="10"/>
  <c r="R3214" i="10"/>
  <c r="Q3214" i="10"/>
  <c r="P3214" i="10"/>
  <c r="T3213" i="10"/>
  <c r="S3213" i="10"/>
  <c r="R3213" i="10"/>
  <c r="Q3213" i="10"/>
  <c r="P3213" i="10"/>
  <c r="T3212" i="10"/>
  <c r="S3212" i="10"/>
  <c r="R3212" i="10"/>
  <c r="Q3212" i="10"/>
  <c r="P3212" i="10"/>
  <c r="T3211" i="10"/>
  <c r="S3211" i="10"/>
  <c r="R3211" i="10"/>
  <c r="Q3211" i="10"/>
  <c r="P3211" i="10"/>
  <c r="T3210" i="10"/>
  <c r="S3210" i="10"/>
  <c r="R3210" i="10"/>
  <c r="Q3210" i="10"/>
  <c r="P3210" i="10"/>
  <c r="T3209" i="10"/>
  <c r="S3209" i="10"/>
  <c r="R3209" i="10"/>
  <c r="Q3209" i="10"/>
  <c r="P3209" i="10"/>
  <c r="T3208" i="10"/>
  <c r="S3208" i="10"/>
  <c r="R3208" i="10"/>
  <c r="Q3208" i="10"/>
  <c r="P3208" i="10"/>
  <c r="T3207" i="10"/>
  <c r="S3207" i="10"/>
  <c r="R3207" i="10"/>
  <c r="Q3207" i="10"/>
  <c r="P3207" i="10"/>
  <c r="T3206" i="10"/>
  <c r="S3206" i="10"/>
  <c r="R3206" i="10"/>
  <c r="Q3206" i="10"/>
  <c r="P3206" i="10"/>
  <c r="T3205" i="10"/>
  <c r="S3205" i="10"/>
  <c r="R3205" i="10"/>
  <c r="Q3205" i="10"/>
  <c r="P3205" i="10"/>
  <c r="T3204" i="10"/>
  <c r="S3204" i="10"/>
  <c r="R3204" i="10"/>
  <c r="Q3204" i="10"/>
  <c r="P3204" i="10"/>
  <c r="T3203" i="10"/>
  <c r="S3203" i="10"/>
  <c r="R3203" i="10"/>
  <c r="Q3203" i="10"/>
  <c r="P3203" i="10"/>
  <c r="T3202" i="10"/>
  <c r="S3202" i="10"/>
  <c r="R3202" i="10"/>
  <c r="Q3202" i="10"/>
  <c r="P3202" i="10"/>
  <c r="T3201" i="10"/>
  <c r="S3201" i="10"/>
  <c r="R3201" i="10"/>
  <c r="Q3201" i="10"/>
  <c r="P3201" i="10"/>
  <c r="T3200" i="10"/>
  <c r="S3200" i="10"/>
  <c r="R3200" i="10"/>
  <c r="Q3200" i="10"/>
  <c r="P3200" i="10"/>
  <c r="T3199" i="10"/>
  <c r="S3199" i="10"/>
  <c r="R3199" i="10"/>
  <c r="Q3199" i="10"/>
  <c r="P3199" i="10"/>
  <c r="T3198" i="10"/>
  <c r="S3198" i="10"/>
  <c r="R3198" i="10"/>
  <c r="Q3198" i="10"/>
  <c r="P3198" i="10"/>
  <c r="T3197" i="10"/>
  <c r="S3197" i="10"/>
  <c r="R3197" i="10"/>
  <c r="Q3197" i="10"/>
  <c r="P3197" i="10"/>
  <c r="T3196" i="10"/>
  <c r="S3196" i="10"/>
  <c r="R3196" i="10"/>
  <c r="Q3196" i="10"/>
  <c r="P3196" i="10"/>
  <c r="T3195" i="10"/>
  <c r="S3195" i="10"/>
  <c r="R3195" i="10"/>
  <c r="Q3195" i="10"/>
  <c r="P3195" i="10"/>
  <c r="T3194" i="10"/>
  <c r="S3194" i="10"/>
  <c r="R3194" i="10"/>
  <c r="Q3194" i="10"/>
  <c r="P3194" i="10"/>
  <c r="T3193" i="10"/>
  <c r="S3193" i="10"/>
  <c r="R3193" i="10"/>
  <c r="Q3193" i="10"/>
  <c r="P3193" i="10"/>
  <c r="T3192" i="10"/>
  <c r="S3192" i="10"/>
  <c r="R3192" i="10"/>
  <c r="Q3192" i="10"/>
  <c r="P3192" i="10"/>
  <c r="T3191" i="10"/>
  <c r="S3191" i="10"/>
  <c r="R3191" i="10"/>
  <c r="Q3191" i="10"/>
  <c r="P3191" i="10"/>
  <c r="T3190" i="10"/>
  <c r="S3190" i="10"/>
  <c r="R3190" i="10"/>
  <c r="Q3190" i="10"/>
  <c r="P3190" i="10"/>
  <c r="T3189" i="10"/>
  <c r="S3189" i="10"/>
  <c r="R3189" i="10"/>
  <c r="Q3189" i="10"/>
  <c r="P3189" i="10"/>
  <c r="T3188" i="10"/>
  <c r="S3188" i="10"/>
  <c r="R3188" i="10"/>
  <c r="Q3188" i="10"/>
  <c r="P3188" i="10"/>
  <c r="T3187" i="10"/>
  <c r="S3187" i="10"/>
  <c r="R3187" i="10"/>
  <c r="Q3187" i="10"/>
  <c r="P3187" i="10"/>
  <c r="T3186" i="10"/>
  <c r="S3186" i="10"/>
  <c r="R3186" i="10"/>
  <c r="Q3186" i="10"/>
  <c r="P3186" i="10"/>
  <c r="T3185" i="10"/>
  <c r="S3185" i="10"/>
  <c r="R3185" i="10"/>
  <c r="Q3185" i="10"/>
  <c r="P3185" i="10"/>
  <c r="T3184" i="10"/>
  <c r="S3184" i="10"/>
  <c r="R3184" i="10"/>
  <c r="Q3184" i="10"/>
  <c r="P3184" i="10"/>
  <c r="T3182" i="10"/>
  <c r="S3182" i="10"/>
  <c r="R3182" i="10"/>
  <c r="Q3182" i="10"/>
  <c r="P3182" i="10"/>
  <c r="T3183" i="10"/>
  <c r="S3183" i="10"/>
  <c r="R3183" i="10"/>
  <c r="Q3183" i="10"/>
  <c r="P3183" i="10"/>
  <c r="T3140" i="10"/>
  <c r="S3140" i="10"/>
  <c r="R3140" i="10"/>
  <c r="Q3140" i="10"/>
  <c r="P3140" i="10"/>
  <c r="T3141" i="10"/>
  <c r="S3141" i="10"/>
  <c r="R3141" i="10"/>
  <c r="Q3141" i="10"/>
  <c r="P3141" i="10"/>
  <c r="T3142" i="10"/>
  <c r="S3142" i="10"/>
  <c r="R3142" i="10"/>
  <c r="Q3142" i="10"/>
  <c r="P3142" i="10"/>
  <c r="T3143" i="10"/>
  <c r="S3143" i="10"/>
  <c r="R3143" i="10"/>
  <c r="Q3143" i="10"/>
  <c r="P3143" i="10"/>
  <c r="T3144" i="10"/>
  <c r="S3144" i="10"/>
  <c r="R3144" i="10"/>
  <c r="Q3144" i="10"/>
  <c r="P3144" i="10"/>
  <c r="T3145" i="10"/>
  <c r="S3145" i="10"/>
  <c r="R3145" i="10"/>
  <c r="Q3145" i="10"/>
  <c r="P3145" i="10"/>
  <c r="T3146" i="10"/>
  <c r="S3146" i="10"/>
  <c r="R3146" i="10"/>
  <c r="Q3146" i="10"/>
  <c r="P3146" i="10"/>
  <c r="T3147" i="10"/>
  <c r="S3147" i="10"/>
  <c r="R3147" i="10"/>
  <c r="Q3147" i="10"/>
  <c r="P3147" i="10"/>
  <c r="T3148" i="10"/>
  <c r="S3148" i="10"/>
  <c r="R3148" i="10"/>
  <c r="Q3148" i="10"/>
  <c r="P3148" i="10"/>
  <c r="T3149" i="10"/>
  <c r="S3149" i="10"/>
  <c r="R3149" i="10"/>
  <c r="Q3149" i="10"/>
  <c r="P3149" i="10"/>
  <c r="T3150" i="10"/>
  <c r="S3150" i="10"/>
  <c r="R3150" i="10"/>
  <c r="Q3150" i="10"/>
  <c r="P3150" i="10"/>
  <c r="T3151" i="10"/>
  <c r="S3151" i="10"/>
  <c r="R3151" i="10"/>
  <c r="Q3151" i="10"/>
  <c r="P3151" i="10"/>
  <c r="T3152" i="10"/>
  <c r="S3152" i="10"/>
  <c r="R3152" i="10"/>
  <c r="Q3152" i="10"/>
  <c r="P3152" i="10"/>
  <c r="T3153" i="10"/>
  <c r="S3153" i="10"/>
  <c r="R3153" i="10"/>
  <c r="Q3153" i="10"/>
  <c r="P3153" i="10"/>
  <c r="T3154" i="10"/>
  <c r="S3154" i="10"/>
  <c r="R3154" i="10"/>
  <c r="Q3154" i="10"/>
  <c r="P3154" i="10"/>
  <c r="T3155" i="10"/>
  <c r="S3155" i="10"/>
  <c r="R3155" i="10"/>
  <c r="Q3155" i="10"/>
  <c r="P3155" i="10"/>
  <c r="T3156" i="10"/>
  <c r="S3156" i="10"/>
  <c r="R3156" i="10"/>
  <c r="Q3156" i="10"/>
  <c r="P3156" i="10"/>
  <c r="T3157" i="10"/>
  <c r="S3157" i="10"/>
  <c r="R3157" i="10"/>
  <c r="Q3157" i="10"/>
  <c r="P3157" i="10"/>
  <c r="T3158" i="10"/>
  <c r="S3158" i="10"/>
  <c r="R3158" i="10"/>
  <c r="Q3158" i="10"/>
  <c r="P3158" i="10"/>
  <c r="T3159" i="10"/>
  <c r="S3159" i="10"/>
  <c r="R3159" i="10"/>
  <c r="Q3159" i="10"/>
  <c r="P3159" i="10"/>
  <c r="T3160" i="10"/>
  <c r="S3160" i="10"/>
  <c r="R3160" i="10"/>
  <c r="Q3160" i="10"/>
  <c r="P3160" i="10"/>
  <c r="T3161" i="10"/>
  <c r="S3161" i="10"/>
  <c r="R3161" i="10"/>
  <c r="Q3161" i="10"/>
  <c r="P3161" i="10"/>
  <c r="T3162" i="10"/>
  <c r="S3162" i="10"/>
  <c r="R3162" i="10"/>
  <c r="Q3162" i="10"/>
  <c r="P3162" i="10"/>
  <c r="T3163" i="10"/>
  <c r="S3163" i="10"/>
  <c r="R3163" i="10"/>
  <c r="Q3163" i="10"/>
  <c r="P3163" i="10"/>
  <c r="T3164" i="10"/>
  <c r="S3164" i="10"/>
  <c r="R3164" i="10"/>
  <c r="Q3164" i="10"/>
  <c r="P3164" i="10"/>
  <c r="T3165" i="10"/>
  <c r="S3165" i="10"/>
  <c r="R3165" i="10"/>
  <c r="Q3165" i="10"/>
  <c r="P3165" i="10"/>
  <c r="T3166" i="10"/>
  <c r="S3166" i="10"/>
  <c r="R3166" i="10"/>
  <c r="Q3166" i="10"/>
  <c r="P3166" i="10"/>
  <c r="T3167" i="10"/>
  <c r="S3167" i="10"/>
  <c r="R3167" i="10"/>
  <c r="Q3167" i="10"/>
  <c r="P3167" i="10"/>
  <c r="T3168" i="10"/>
  <c r="S3168" i="10"/>
  <c r="R3168" i="10"/>
  <c r="Q3168" i="10"/>
  <c r="P3168" i="10"/>
  <c r="T3169" i="10"/>
  <c r="S3169" i="10"/>
  <c r="R3169" i="10"/>
  <c r="Q3169" i="10"/>
  <c r="P3169" i="10"/>
  <c r="T3170" i="10"/>
  <c r="S3170" i="10"/>
  <c r="R3170" i="10"/>
  <c r="Q3170" i="10"/>
  <c r="P3170" i="10"/>
  <c r="T3171" i="10"/>
  <c r="S3171" i="10"/>
  <c r="R3171" i="10"/>
  <c r="Q3171" i="10"/>
  <c r="P3171" i="10"/>
  <c r="T3172" i="10"/>
  <c r="S3172" i="10"/>
  <c r="R3172" i="10"/>
  <c r="Q3172" i="10"/>
  <c r="P3172" i="10"/>
  <c r="T3173" i="10"/>
  <c r="S3173" i="10"/>
  <c r="R3173" i="10"/>
  <c r="Q3173" i="10"/>
  <c r="P3173" i="10"/>
  <c r="T3174" i="10"/>
  <c r="S3174" i="10"/>
  <c r="R3174" i="10"/>
  <c r="Q3174" i="10"/>
  <c r="P3174" i="10"/>
  <c r="T3175" i="10"/>
  <c r="S3175" i="10"/>
  <c r="R3175" i="10"/>
  <c r="Q3175" i="10"/>
  <c r="P3175" i="10"/>
  <c r="T3176" i="10"/>
  <c r="S3176" i="10"/>
  <c r="R3176" i="10"/>
  <c r="Q3176" i="10"/>
  <c r="P3176" i="10"/>
  <c r="T3139" i="10"/>
  <c r="S3139" i="10"/>
  <c r="R3139" i="10"/>
  <c r="Q3139" i="10"/>
  <c r="P3139" i="10"/>
  <c r="T3138" i="10"/>
  <c r="S3138" i="10"/>
  <c r="R3138" i="10"/>
  <c r="Q3138" i="10"/>
  <c r="P3138" i="10"/>
  <c r="T3137" i="10"/>
  <c r="S3137" i="10"/>
  <c r="R3137" i="10"/>
  <c r="Q3137" i="10"/>
  <c r="P3137" i="10"/>
  <c r="T3136" i="10"/>
  <c r="S3136" i="10"/>
  <c r="R3136" i="10"/>
  <c r="Q3136" i="10"/>
  <c r="P3136" i="10"/>
  <c r="T3135" i="10"/>
  <c r="S3135" i="10"/>
  <c r="R3135" i="10"/>
  <c r="Q3135" i="10"/>
  <c r="P3135" i="10"/>
  <c r="T3134" i="10"/>
  <c r="S3134" i="10"/>
  <c r="R3134" i="10"/>
  <c r="Q3134" i="10"/>
  <c r="P3134" i="10"/>
  <c r="T3133" i="10"/>
  <c r="S3133" i="10"/>
  <c r="R3133" i="10"/>
  <c r="Q3133" i="10"/>
  <c r="P3133" i="10"/>
  <c r="T3132" i="10"/>
  <c r="S3132" i="10"/>
  <c r="R3132" i="10"/>
  <c r="Q3132" i="10"/>
  <c r="P3132" i="10"/>
  <c r="T3131" i="10"/>
  <c r="S3131" i="10"/>
  <c r="R3131" i="10"/>
  <c r="Q3131" i="10"/>
  <c r="P3131" i="10"/>
  <c r="T3130" i="10"/>
  <c r="S3130" i="10"/>
  <c r="R3130" i="10"/>
  <c r="Q3130" i="10"/>
  <c r="P3130" i="10"/>
  <c r="T3129" i="10"/>
  <c r="S3129" i="10"/>
  <c r="R3129" i="10"/>
  <c r="Q3129" i="10"/>
  <c r="P3129" i="10"/>
  <c r="T3128" i="10"/>
  <c r="S3128" i="10"/>
  <c r="R3128" i="10"/>
  <c r="Q3128" i="10"/>
  <c r="P3128" i="10"/>
  <c r="T3127" i="10"/>
  <c r="S3127" i="10"/>
  <c r="R3127" i="10"/>
  <c r="Q3127" i="10"/>
  <c r="P3127" i="10"/>
  <c r="T3126" i="10"/>
  <c r="S3126" i="10"/>
  <c r="R3126" i="10"/>
  <c r="Q3126" i="10"/>
  <c r="P3126" i="10"/>
  <c r="T3125" i="10"/>
  <c r="S3125" i="10"/>
  <c r="R3125" i="10"/>
  <c r="Q3125" i="10"/>
  <c r="P3125" i="10"/>
  <c r="T3088" i="10"/>
  <c r="S3088" i="10"/>
  <c r="R3088" i="10"/>
  <c r="Q3088" i="10"/>
  <c r="P3088" i="10"/>
  <c r="T3089" i="10"/>
  <c r="S3089" i="10"/>
  <c r="R3089" i="10"/>
  <c r="Q3089" i="10"/>
  <c r="P3089" i="10"/>
  <c r="T3090" i="10"/>
  <c r="S3090" i="10"/>
  <c r="R3090" i="10"/>
  <c r="Q3090" i="10"/>
  <c r="P3090" i="10"/>
  <c r="T3091" i="10"/>
  <c r="S3091" i="10"/>
  <c r="R3091" i="10"/>
  <c r="Q3091" i="10"/>
  <c r="P3091" i="10"/>
  <c r="T3092" i="10"/>
  <c r="S3092" i="10"/>
  <c r="R3092" i="10"/>
  <c r="Q3092" i="10"/>
  <c r="P3092" i="10"/>
  <c r="T3093" i="10"/>
  <c r="S3093" i="10"/>
  <c r="R3093" i="10"/>
  <c r="Q3093" i="10"/>
  <c r="P3093" i="10"/>
  <c r="T3094" i="10"/>
  <c r="S3094" i="10"/>
  <c r="R3094" i="10"/>
  <c r="Q3094" i="10"/>
  <c r="P3094" i="10"/>
  <c r="T3095" i="10"/>
  <c r="S3095" i="10"/>
  <c r="R3095" i="10"/>
  <c r="Q3095" i="10"/>
  <c r="P3095" i="10"/>
  <c r="T3096" i="10"/>
  <c r="S3096" i="10"/>
  <c r="R3096" i="10"/>
  <c r="Q3096" i="10"/>
  <c r="P3096" i="10"/>
  <c r="T3097" i="10"/>
  <c r="S3097" i="10"/>
  <c r="R3097" i="10"/>
  <c r="Q3097" i="10"/>
  <c r="P3097" i="10"/>
  <c r="T3098" i="10"/>
  <c r="S3098" i="10"/>
  <c r="R3098" i="10"/>
  <c r="Q3098" i="10"/>
  <c r="P3098" i="10"/>
  <c r="T3099" i="10"/>
  <c r="S3099" i="10"/>
  <c r="R3099" i="10"/>
  <c r="Q3099" i="10"/>
  <c r="P3099" i="10"/>
  <c r="T3100" i="10"/>
  <c r="S3100" i="10"/>
  <c r="R3100" i="10"/>
  <c r="Q3100" i="10"/>
  <c r="P3100" i="10"/>
  <c r="T3101" i="10"/>
  <c r="S3101" i="10"/>
  <c r="R3101" i="10"/>
  <c r="Q3101" i="10"/>
  <c r="P3101" i="10"/>
  <c r="T3102" i="10"/>
  <c r="S3102" i="10"/>
  <c r="R3102" i="10"/>
  <c r="Q3102" i="10"/>
  <c r="P3102" i="10"/>
  <c r="T3103" i="10"/>
  <c r="S3103" i="10"/>
  <c r="R3103" i="10"/>
  <c r="Q3103" i="10"/>
  <c r="P3103" i="10"/>
  <c r="T3104" i="10"/>
  <c r="S3104" i="10"/>
  <c r="R3104" i="10"/>
  <c r="Q3104" i="10"/>
  <c r="P3104" i="10"/>
  <c r="T3105" i="10"/>
  <c r="S3105" i="10"/>
  <c r="R3105" i="10"/>
  <c r="Q3105" i="10"/>
  <c r="P3105" i="10"/>
  <c r="T3106" i="10"/>
  <c r="S3106" i="10"/>
  <c r="R3106" i="10"/>
  <c r="Q3106" i="10"/>
  <c r="P3106" i="10"/>
  <c r="T3107" i="10"/>
  <c r="S3107" i="10"/>
  <c r="R3107" i="10"/>
  <c r="Q3107" i="10"/>
  <c r="P3107" i="10"/>
  <c r="T3108" i="10"/>
  <c r="S3108" i="10"/>
  <c r="R3108" i="10"/>
  <c r="Q3108" i="10"/>
  <c r="P3108" i="10"/>
  <c r="T3109" i="10"/>
  <c r="S3109" i="10"/>
  <c r="R3109" i="10"/>
  <c r="Q3109" i="10"/>
  <c r="P3109" i="10"/>
  <c r="T3110" i="10"/>
  <c r="S3110" i="10"/>
  <c r="R3110" i="10"/>
  <c r="Q3110" i="10"/>
  <c r="P3110" i="10"/>
  <c r="T3111" i="10"/>
  <c r="S3111" i="10"/>
  <c r="R3111" i="10"/>
  <c r="Q3111" i="10"/>
  <c r="P3111" i="10"/>
  <c r="T3112" i="10"/>
  <c r="S3112" i="10"/>
  <c r="R3112" i="10"/>
  <c r="Q3112" i="10"/>
  <c r="P3112" i="10"/>
  <c r="T3113" i="10"/>
  <c r="S3113" i="10"/>
  <c r="R3113" i="10"/>
  <c r="Q3113" i="10"/>
  <c r="P3113" i="10"/>
  <c r="T3114" i="10"/>
  <c r="S3114" i="10"/>
  <c r="R3114" i="10"/>
  <c r="Q3114" i="10"/>
  <c r="P3114" i="10"/>
  <c r="T3115" i="10"/>
  <c r="S3115" i="10"/>
  <c r="R3115" i="10"/>
  <c r="Q3115" i="10"/>
  <c r="P3115" i="10"/>
  <c r="T3116" i="10"/>
  <c r="S3116" i="10"/>
  <c r="R3116" i="10"/>
  <c r="Q3116" i="10"/>
  <c r="P3116" i="10"/>
  <c r="T3117" i="10"/>
  <c r="S3117" i="10"/>
  <c r="R3117" i="10"/>
  <c r="Q3117" i="10"/>
  <c r="P3117" i="10"/>
  <c r="T3118" i="10"/>
  <c r="S3118" i="10"/>
  <c r="R3118" i="10"/>
  <c r="Q3118" i="10"/>
  <c r="P3118" i="10"/>
  <c r="T3119" i="10"/>
  <c r="S3119" i="10"/>
  <c r="R3119" i="10"/>
  <c r="Q3119" i="10"/>
  <c r="P3119" i="10"/>
  <c r="T3120" i="10"/>
  <c r="S3120" i="10"/>
  <c r="R3120" i="10"/>
  <c r="Q3120" i="10"/>
  <c r="P3120" i="10"/>
  <c r="T3121" i="10"/>
  <c r="S3121" i="10"/>
  <c r="R3121" i="10"/>
  <c r="Q3121" i="10"/>
  <c r="P3121" i="10"/>
  <c r="T3076" i="10"/>
  <c r="S3076" i="10"/>
  <c r="R3076" i="10"/>
  <c r="Q3076" i="10"/>
  <c r="P3076" i="10"/>
  <c r="T3077" i="10"/>
  <c r="S3077" i="10"/>
  <c r="R3077" i="10"/>
  <c r="Q3077" i="10"/>
  <c r="P3077" i="10"/>
  <c r="T3078" i="10"/>
  <c r="S3078" i="10"/>
  <c r="R3078" i="10"/>
  <c r="Q3078" i="10"/>
  <c r="P3078" i="10"/>
  <c r="T3079" i="10"/>
  <c r="S3079" i="10"/>
  <c r="R3079" i="10"/>
  <c r="Q3079" i="10"/>
  <c r="P3079" i="10"/>
  <c r="T3080" i="10"/>
  <c r="S3080" i="10"/>
  <c r="R3080" i="10"/>
  <c r="Q3080" i="10"/>
  <c r="P3080" i="10"/>
  <c r="T3081" i="10"/>
  <c r="S3081" i="10"/>
  <c r="R3081" i="10"/>
  <c r="Q3081" i="10"/>
  <c r="P3081" i="10"/>
  <c r="T3082" i="10"/>
  <c r="S3082" i="10"/>
  <c r="R3082" i="10"/>
  <c r="Q3082" i="10"/>
  <c r="P3082" i="10"/>
  <c r="T3083" i="10"/>
  <c r="S3083" i="10"/>
  <c r="R3083" i="10"/>
  <c r="Q3083" i="10"/>
  <c r="P3083" i="10"/>
  <c r="T3084" i="10"/>
  <c r="S3084" i="10"/>
  <c r="R3084" i="10"/>
  <c r="Q3084" i="10"/>
  <c r="P3084" i="10"/>
  <c r="T3085" i="10"/>
  <c r="S3085" i="10"/>
  <c r="R3085" i="10"/>
  <c r="Q3085" i="10"/>
  <c r="P3085" i="10"/>
  <c r="T3086" i="10"/>
  <c r="S3086" i="10"/>
  <c r="R3086" i="10"/>
  <c r="Q3086" i="10"/>
  <c r="P3086" i="10"/>
  <c r="T3009" i="10"/>
  <c r="S3009" i="10"/>
  <c r="R3009" i="10"/>
  <c r="Q3009" i="10"/>
  <c r="P3009" i="10"/>
  <c r="T3010" i="10"/>
  <c r="S3010" i="10"/>
  <c r="R3010" i="10"/>
  <c r="Q3010" i="10"/>
  <c r="P3010" i="10"/>
  <c r="T3011" i="10"/>
  <c r="S3011" i="10"/>
  <c r="R3011" i="10"/>
  <c r="Q3011" i="10"/>
  <c r="P3011" i="10"/>
  <c r="T3012" i="10"/>
  <c r="S3012" i="10"/>
  <c r="R3012" i="10"/>
  <c r="Q3012" i="10"/>
  <c r="P3012" i="10"/>
  <c r="T3013" i="10"/>
  <c r="S3013" i="10"/>
  <c r="R3013" i="10"/>
  <c r="Q3013" i="10"/>
  <c r="P3013" i="10"/>
  <c r="T3014" i="10"/>
  <c r="S3014" i="10"/>
  <c r="R3014" i="10"/>
  <c r="Q3014" i="10"/>
  <c r="P3014" i="10"/>
  <c r="T3015" i="10"/>
  <c r="S3015" i="10"/>
  <c r="R3015" i="10"/>
  <c r="Q3015" i="10"/>
  <c r="P3015" i="10"/>
  <c r="T3016" i="10"/>
  <c r="S3016" i="10"/>
  <c r="R3016" i="10"/>
  <c r="Q3016" i="10"/>
  <c r="P3016" i="10"/>
  <c r="T3017" i="10"/>
  <c r="S3017" i="10"/>
  <c r="R3017" i="10"/>
  <c r="Q3017" i="10"/>
  <c r="P3017" i="10"/>
  <c r="T3018" i="10"/>
  <c r="S3018" i="10"/>
  <c r="R3018" i="10"/>
  <c r="Q3018" i="10"/>
  <c r="P3018" i="10"/>
  <c r="T3019" i="10"/>
  <c r="S3019" i="10"/>
  <c r="R3019" i="10"/>
  <c r="Q3019" i="10"/>
  <c r="P3019" i="10"/>
  <c r="T3020" i="10"/>
  <c r="S3020" i="10"/>
  <c r="R3020" i="10"/>
  <c r="Q3020" i="10"/>
  <c r="P3020" i="10"/>
  <c r="T3021" i="10"/>
  <c r="S3021" i="10"/>
  <c r="R3021" i="10"/>
  <c r="Q3021" i="10"/>
  <c r="P3021" i="10"/>
  <c r="T3022" i="10"/>
  <c r="S3022" i="10"/>
  <c r="R3022" i="10"/>
  <c r="Q3022" i="10"/>
  <c r="P3022" i="10"/>
  <c r="T3023" i="10"/>
  <c r="S3023" i="10"/>
  <c r="R3023" i="10"/>
  <c r="Q3023" i="10"/>
  <c r="P3023" i="10"/>
  <c r="T3024" i="10"/>
  <c r="S3024" i="10"/>
  <c r="R3024" i="10"/>
  <c r="Q3024" i="10"/>
  <c r="P3024" i="10"/>
  <c r="T3025" i="10"/>
  <c r="S3025" i="10"/>
  <c r="R3025" i="10"/>
  <c r="Q3025" i="10"/>
  <c r="P3025" i="10"/>
  <c r="T3026" i="10"/>
  <c r="S3026" i="10"/>
  <c r="R3026" i="10"/>
  <c r="Q3026" i="10"/>
  <c r="P3026" i="10"/>
  <c r="T3027" i="10"/>
  <c r="S3027" i="10"/>
  <c r="R3027" i="10"/>
  <c r="Q3027" i="10"/>
  <c r="P3027" i="10"/>
  <c r="T3028" i="10"/>
  <c r="S3028" i="10"/>
  <c r="R3028" i="10"/>
  <c r="Q3028" i="10"/>
  <c r="P3028" i="10"/>
  <c r="T3029" i="10"/>
  <c r="S3029" i="10"/>
  <c r="R3029" i="10"/>
  <c r="Q3029" i="10"/>
  <c r="P3029" i="10"/>
  <c r="T3030" i="10"/>
  <c r="S3030" i="10"/>
  <c r="R3030" i="10"/>
  <c r="Q3030" i="10"/>
  <c r="P3030" i="10"/>
  <c r="T3031" i="10"/>
  <c r="S3031" i="10"/>
  <c r="R3031" i="10"/>
  <c r="Q3031" i="10"/>
  <c r="P3031" i="10"/>
  <c r="T3032" i="10"/>
  <c r="S3032" i="10"/>
  <c r="R3032" i="10"/>
  <c r="Q3032" i="10"/>
  <c r="P3032" i="10"/>
  <c r="T3033" i="10"/>
  <c r="S3033" i="10"/>
  <c r="R3033" i="10"/>
  <c r="Q3033" i="10"/>
  <c r="P3033" i="10"/>
  <c r="T3034" i="10"/>
  <c r="S3034" i="10"/>
  <c r="R3034" i="10"/>
  <c r="Q3034" i="10"/>
  <c r="P3034" i="10"/>
  <c r="T3035" i="10"/>
  <c r="S3035" i="10"/>
  <c r="R3035" i="10"/>
  <c r="Q3035" i="10"/>
  <c r="P3035" i="10"/>
  <c r="T3036" i="10"/>
  <c r="S3036" i="10"/>
  <c r="R3036" i="10"/>
  <c r="Q3036" i="10"/>
  <c r="P3036" i="10"/>
  <c r="T3037" i="10"/>
  <c r="S3037" i="10"/>
  <c r="R3037" i="10"/>
  <c r="Q3037" i="10"/>
  <c r="P3037" i="10"/>
  <c r="T3038" i="10"/>
  <c r="S3038" i="10"/>
  <c r="R3038" i="10"/>
  <c r="Q3038" i="10"/>
  <c r="P3038" i="10"/>
  <c r="T3039" i="10"/>
  <c r="S3039" i="10"/>
  <c r="R3039" i="10"/>
  <c r="Q3039" i="10"/>
  <c r="P3039" i="10"/>
  <c r="T3040" i="10"/>
  <c r="S3040" i="10"/>
  <c r="R3040" i="10"/>
  <c r="Q3040" i="10"/>
  <c r="P3040" i="10"/>
  <c r="T3041" i="10"/>
  <c r="S3041" i="10"/>
  <c r="R3041" i="10"/>
  <c r="Q3041" i="10"/>
  <c r="P3041" i="10"/>
  <c r="T3042" i="10"/>
  <c r="S3042" i="10"/>
  <c r="R3042" i="10"/>
  <c r="Q3042" i="10"/>
  <c r="P3042" i="10"/>
  <c r="T3043" i="10"/>
  <c r="S3043" i="10"/>
  <c r="R3043" i="10"/>
  <c r="Q3043" i="10"/>
  <c r="P3043" i="10"/>
  <c r="T3044" i="10"/>
  <c r="S3044" i="10"/>
  <c r="R3044" i="10"/>
  <c r="Q3044" i="10"/>
  <c r="P3044" i="10"/>
  <c r="T3045" i="10"/>
  <c r="S3045" i="10"/>
  <c r="R3045" i="10"/>
  <c r="Q3045" i="10"/>
  <c r="P3045" i="10"/>
  <c r="T3046" i="10"/>
  <c r="S3046" i="10"/>
  <c r="R3046" i="10"/>
  <c r="Q3046" i="10"/>
  <c r="P3046" i="10"/>
  <c r="T3047" i="10"/>
  <c r="S3047" i="10"/>
  <c r="R3047" i="10"/>
  <c r="Q3047" i="10"/>
  <c r="P3047" i="10"/>
  <c r="T3048" i="10"/>
  <c r="S3048" i="10"/>
  <c r="R3048" i="10"/>
  <c r="Q3048" i="10"/>
  <c r="P3048" i="10"/>
  <c r="T3049" i="10"/>
  <c r="S3049" i="10"/>
  <c r="R3049" i="10"/>
  <c r="Q3049" i="10"/>
  <c r="P3049" i="10"/>
  <c r="T3050" i="10"/>
  <c r="S3050" i="10"/>
  <c r="R3050" i="10"/>
  <c r="Q3050" i="10"/>
  <c r="P3050" i="10"/>
  <c r="T3051" i="10"/>
  <c r="S3051" i="10"/>
  <c r="R3051" i="10"/>
  <c r="Q3051" i="10"/>
  <c r="P3051" i="10"/>
  <c r="T3052" i="10"/>
  <c r="S3052" i="10"/>
  <c r="R3052" i="10"/>
  <c r="Q3052" i="10"/>
  <c r="P3052" i="10"/>
  <c r="T3053" i="10"/>
  <c r="S3053" i="10"/>
  <c r="R3053" i="10"/>
  <c r="Q3053" i="10"/>
  <c r="P3053" i="10"/>
  <c r="T3054" i="10"/>
  <c r="S3054" i="10"/>
  <c r="R3054" i="10"/>
  <c r="Q3054" i="10"/>
  <c r="P3054" i="10"/>
  <c r="T3055" i="10"/>
  <c r="S3055" i="10"/>
  <c r="R3055" i="10"/>
  <c r="Q3055" i="10"/>
  <c r="P3055" i="10"/>
  <c r="T3056" i="10"/>
  <c r="S3056" i="10"/>
  <c r="R3056" i="10"/>
  <c r="Q3056" i="10"/>
  <c r="P3056" i="10"/>
  <c r="T3057" i="10"/>
  <c r="S3057" i="10"/>
  <c r="R3057" i="10"/>
  <c r="Q3057" i="10"/>
  <c r="P3057" i="10"/>
  <c r="T3058" i="10"/>
  <c r="S3058" i="10"/>
  <c r="R3058" i="10"/>
  <c r="Q3058" i="10"/>
  <c r="P3058" i="10"/>
  <c r="T3059" i="10"/>
  <c r="S3059" i="10"/>
  <c r="R3059" i="10"/>
  <c r="Q3059" i="10"/>
  <c r="P3059" i="10"/>
  <c r="T3060" i="10"/>
  <c r="S3060" i="10"/>
  <c r="R3060" i="10"/>
  <c r="Q3060" i="10"/>
  <c r="P3060" i="10"/>
  <c r="T3061" i="10"/>
  <c r="S3061" i="10"/>
  <c r="R3061" i="10"/>
  <c r="Q3061" i="10"/>
  <c r="P3061" i="10"/>
  <c r="T3062" i="10"/>
  <c r="S3062" i="10"/>
  <c r="R3062" i="10"/>
  <c r="Q3062" i="10"/>
  <c r="P3062" i="10"/>
  <c r="T3063" i="10"/>
  <c r="S3063" i="10"/>
  <c r="R3063" i="10"/>
  <c r="Q3063" i="10"/>
  <c r="P3063" i="10"/>
  <c r="T3064" i="10"/>
  <c r="S3064" i="10"/>
  <c r="R3064" i="10"/>
  <c r="Q3064" i="10"/>
  <c r="P3064" i="10"/>
  <c r="T3065" i="10"/>
  <c r="S3065" i="10"/>
  <c r="R3065" i="10"/>
  <c r="Q3065" i="10"/>
  <c r="P3065" i="10"/>
  <c r="T3066" i="10"/>
  <c r="S3066" i="10"/>
  <c r="R3066" i="10"/>
  <c r="Q3066" i="10"/>
  <c r="P3066" i="10"/>
  <c r="T2931" i="10"/>
  <c r="S2931" i="10"/>
  <c r="R2931" i="10"/>
  <c r="Q2931" i="10"/>
  <c r="P2931" i="10"/>
  <c r="T2932" i="10"/>
  <c r="S2932" i="10"/>
  <c r="R2932" i="10"/>
  <c r="Q2932" i="10"/>
  <c r="P2932" i="10"/>
  <c r="T2933" i="10"/>
  <c r="S2933" i="10"/>
  <c r="R2933" i="10"/>
  <c r="Q2933" i="10"/>
  <c r="P2933" i="10"/>
  <c r="T2934" i="10"/>
  <c r="S2934" i="10"/>
  <c r="R2934" i="10"/>
  <c r="Q2934" i="10"/>
  <c r="P2934" i="10"/>
  <c r="T2935" i="10"/>
  <c r="S2935" i="10"/>
  <c r="R2935" i="10"/>
  <c r="Q2935" i="10"/>
  <c r="P2935" i="10"/>
  <c r="T2936" i="10"/>
  <c r="S2936" i="10"/>
  <c r="R2936" i="10"/>
  <c r="Q2936" i="10"/>
  <c r="P2936" i="10"/>
  <c r="T2937" i="10"/>
  <c r="S2937" i="10"/>
  <c r="R2937" i="10"/>
  <c r="Q2937" i="10"/>
  <c r="P2937" i="10"/>
  <c r="T2938" i="10"/>
  <c r="S2938" i="10"/>
  <c r="R2938" i="10"/>
  <c r="Q2938" i="10"/>
  <c r="P2938" i="10"/>
  <c r="T2939" i="10"/>
  <c r="S2939" i="10"/>
  <c r="R2939" i="10"/>
  <c r="Q2939" i="10"/>
  <c r="P2939" i="10"/>
  <c r="T2940" i="10"/>
  <c r="S2940" i="10"/>
  <c r="R2940" i="10"/>
  <c r="Q2940" i="10"/>
  <c r="P2940" i="10"/>
  <c r="T2941" i="10"/>
  <c r="S2941" i="10"/>
  <c r="R2941" i="10"/>
  <c r="Q2941" i="10"/>
  <c r="P2941" i="10"/>
  <c r="T2942" i="10"/>
  <c r="S2942" i="10"/>
  <c r="R2942" i="10"/>
  <c r="Q2942" i="10"/>
  <c r="P2942" i="10"/>
  <c r="T2943" i="10"/>
  <c r="S2943" i="10"/>
  <c r="R2943" i="10"/>
  <c r="Q2943" i="10"/>
  <c r="P2943" i="10"/>
  <c r="T2944" i="10"/>
  <c r="S2944" i="10"/>
  <c r="R2944" i="10"/>
  <c r="Q2944" i="10"/>
  <c r="P2944" i="10"/>
  <c r="T2945" i="10"/>
  <c r="S2945" i="10"/>
  <c r="R2945" i="10"/>
  <c r="Q2945" i="10"/>
  <c r="P2945" i="10"/>
  <c r="T2946" i="10"/>
  <c r="S2946" i="10"/>
  <c r="R2946" i="10"/>
  <c r="Q2946" i="10"/>
  <c r="P2946" i="10"/>
  <c r="T2947" i="10"/>
  <c r="S2947" i="10"/>
  <c r="R2947" i="10"/>
  <c r="Q2947" i="10"/>
  <c r="P2947" i="10"/>
  <c r="T2948" i="10"/>
  <c r="S2948" i="10"/>
  <c r="R2948" i="10"/>
  <c r="Q2948" i="10"/>
  <c r="P2948" i="10"/>
  <c r="T2949" i="10"/>
  <c r="S2949" i="10"/>
  <c r="R2949" i="10"/>
  <c r="Q2949" i="10"/>
  <c r="P2949" i="10"/>
  <c r="T2950" i="10"/>
  <c r="S2950" i="10"/>
  <c r="R2950" i="10"/>
  <c r="Q2950" i="10"/>
  <c r="P2950" i="10"/>
  <c r="T2951" i="10"/>
  <c r="S2951" i="10"/>
  <c r="R2951" i="10"/>
  <c r="Q2951" i="10"/>
  <c r="P2951" i="10"/>
  <c r="T2952" i="10"/>
  <c r="S2952" i="10"/>
  <c r="R2952" i="10"/>
  <c r="Q2952" i="10"/>
  <c r="P2952" i="10"/>
  <c r="T2953" i="10"/>
  <c r="S2953" i="10"/>
  <c r="R2953" i="10"/>
  <c r="Q2953" i="10"/>
  <c r="P2953" i="10"/>
  <c r="T2954" i="10"/>
  <c r="S2954" i="10"/>
  <c r="R2954" i="10"/>
  <c r="Q2954" i="10"/>
  <c r="P2954" i="10"/>
  <c r="T2955" i="10"/>
  <c r="S2955" i="10"/>
  <c r="R2955" i="10"/>
  <c r="Q2955" i="10"/>
  <c r="P2955" i="10"/>
  <c r="T2956" i="10"/>
  <c r="S2956" i="10"/>
  <c r="R2956" i="10"/>
  <c r="Q2956" i="10"/>
  <c r="P2956" i="10"/>
  <c r="T2957" i="10"/>
  <c r="S2957" i="10"/>
  <c r="R2957" i="10"/>
  <c r="Q2957" i="10"/>
  <c r="P2957" i="10"/>
  <c r="T2958" i="10"/>
  <c r="S2958" i="10"/>
  <c r="R2958" i="10"/>
  <c r="Q2958" i="10"/>
  <c r="P2958" i="10"/>
  <c r="T2959" i="10"/>
  <c r="S2959" i="10"/>
  <c r="R2959" i="10"/>
  <c r="Q2959" i="10"/>
  <c r="P2959" i="10"/>
  <c r="T2960" i="10"/>
  <c r="S2960" i="10"/>
  <c r="R2960" i="10"/>
  <c r="Q2960" i="10"/>
  <c r="P2960" i="10"/>
  <c r="T2961" i="10"/>
  <c r="S2961" i="10"/>
  <c r="R2961" i="10"/>
  <c r="Q2961" i="10"/>
  <c r="P2961" i="10"/>
  <c r="T2962" i="10"/>
  <c r="S2962" i="10"/>
  <c r="R2962" i="10"/>
  <c r="Q2962" i="10"/>
  <c r="P2962" i="10"/>
  <c r="T2963" i="10"/>
  <c r="S2963" i="10"/>
  <c r="R2963" i="10"/>
  <c r="Q2963" i="10"/>
  <c r="P2963" i="10"/>
  <c r="T2964" i="10"/>
  <c r="S2964" i="10"/>
  <c r="R2964" i="10"/>
  <c r="Q2964" i="10"/>
  <c r="P2964" i="10"/>
  <c r="T2965" i="10"/>
  <c r="S2965" i="10"/>
  <c r="R2965" i="10"/>
  <c r="Q2965" i="10"/>
  <c r="P2965" i="10"/>
  <c r="T2966" i="10"/>
  <c r="S2966" i="10"/>
  <c r="R2966" i="10"/>
  <c r="Q2966" i="10"/>
  <c r="P2966" i="10"/>
  <c r="T2967" i="10"/>
  <c r="S2967" i="10"/>
  <c r="R2967" i="10"/>
  <c r="Q2967" i="10"/>
  <c r="P2967" i="10"/>
  <c r="T2968" i="10"/>
  <c r="S2968" i="10"/>
  <c r="R2968" i="10"/>
  <c r="Q2968" i="10"/>
  <c r="P2968" i="10"/>
  <c r="T2969" i="10"/>
  <c r="S2969" i="10"/>
  <c r="R2969" i="10"/>
  <c r="Q2969" i="10"/>
  <c r="P2969" i="10"/>
  <c r="T2970" i="10"/>
  <c r="S2970" i="10"/>
  <c r="R2970" i="10"/>
  <c r="Q2970" i="10"/>
  <c r="P2970" i="10"/>
  <c r="T2971" i="10"/>
  <c r="S2971" i="10"/>
  <c r="R2971" i="10"/>
  <c r="Q2971" i="10"/>
  <c r="P2971" i="10"/>
  <c r="T2972" i="10"/>
  <c r="S2972" i="10"/>
  <c r="R2972" i="10"/>
  <c r="Q2972" i="10"/>
  <c r="P2972" i="10"/>
  <c r="T2973" i="10"/>
  <c r="S2973" i="10"/>
  <c r="R2973" i="10"/>
  <c r="Q2973" i="10"/>
  <c r="P2973" i="10"/>
  <c r="T2974" i="10"/>
  <c r="S2974" i="10"/>
  <c r="R2974" i="10"/>
  <c r="Q2974" i="10"/>
  <c r="P2974" i="10"/>
  <c r="T2975" i="10"/>
  <c r="S2975" i="10"/>
  <c r="R2975" i="10"/>
  <c r="Q2975" i="10"/>
  <c r="P2975" i="10"/>
  <c r="T2976" i="10"/>
  <c r="S2976" i="10"/>
  <c r="R2976" i="10"/>
  <c r="Q2976" i="10"/>
  <c r="P2976" i="10"/>
  <c r="T2977" i="10"/>
  <c r="S2977" i="10"/>
  <c r="R2977" i="10"/>
  <c r="Q2977" i="10"/>
  <c r="P2977" i="10"/>
  <c r="T2978" i="10"/>
  <c r="S2978" i="10"/>
  <c r="R2978" i="10"/>
  <c r="Q2978" i="10"/>
  <c r="P2978" i="10"/>
  <c r="T2979" i="10"/>
  <c r="S2979" i="10"/>
  <c r="R2979" i="10"/>
  <c r="Q2979" i="10"/>
  <c r="P2979" i="10"/>
  <c r="T2980" i="10"/>
  <c r="S2980" i="10"/>
  <c r="R2980" i="10"/>
  <c r="Q2980" i="10"/>
  <c r="P2980" i="10"/>
  <c r="T2981" i="10"/>
  <c r="S2981" i="10"/>
  <c r="R2981" i="10"/>
  <c r="Q2981" i="10"/>
  <c r="P2981" i="10"/>
  <c r="T2982" i="10"/>
  <c r="S2982" i="10"/>
  <c r="R2982" i="10"/>
  <c r="Q2982" i="10"/>
  <c r="P2982" i="10"/>
  <c r="T2983" i="10"/>
  <c r="S2983" i="10"/>
  <c r="R2983" i="10"/>
  <c r="Q2983" i="10"/>
  <c r="P2983" i="10"/>
  <c r="T2984" i="10"/>
  <c r="S2984" i="10"/>
  <c r="R2984" i="10"/>
  <c r="Q2984" i="10"/>
  <c r="P2984" i="10"/>
  <c r="T2985" i="10"/>
  <c r="S2985" i="10"/>
  <c r="R2985" i="10"/>
  <c r="Q2985" i="10"/>
  <c r="P2985" i="10"/>
  <c r="T2986" i="10"/>
  <c r="S2986" i="10"/>
  <c r="R2986" i="10"/>
  <c r="Q2986" i="10"/>
  <c r="P2986" i="10"/>
  <c r="T2987" i="10"/>
  <c r="S2987" i="10"/>
  <c r="R2987" i="10"/>
  <c r="Q2987" i="10"/>
  <c r="P2987" i="10"/>
  <c r="T2988" i="10"/>
  <c r="S2988" i="10"/>
  <c r="R2988" i="10"/>
  <c r="Q2988" i="10"/>
  <c r="P2988" i="10"/>
  <c r="T2989" i="10"/>
  <c r="S2989" i="10"/>
  <c r="R2989" i="10"/>
  <c r="Q2989" i="10"/>
  <c r="P2989" i="10"/>
  <c r="T2990" i="10"/>
  <c r="S2990" i="10"/>
  <c r="R2990" i="10"/>
  <c r="Q2990" i="10"/>
  <c r="P2990" i="10"/>
  <c r="T2992" i="10"/>
  <c r="S2992" i="10"/>
  <c r="R2992" i="10"/>
  <c r="Q2992" i="10"/>
  <c r="P2992" i="10"/>
  <c r="T2991" i="10"/>
  <c r="S2991" i="10"/>
  <c r="R2991" i="10"/>
  <c r="Q2991" i="10"/>
  <c r="P2991" i="10"/>
  <c r="T2993" i="10"/>
  <c r="S2993" i="10"/>
  <c r="R2993" i="10"/>
  <c r="Q2993" i="10"/>
  <c r="P2993" i="10"/>
  <c r="T2994" i="10"/>
  <c r="S2994" i="10"/>
  <c r="R2994" i="10"/>
  <c r="Q2994" i="10"/>
  <c r="P2994" i="10"/>
  <c r="T2995" i="10"/>
  <c r="S2995" i="10"/>
  <c r="R2995" i="10"/>
  <c r="Q2995" i="10"/>
  <c r="P2995" i="10"/>
  <c r="T2996" i="10"/>
  <c r="S2996" i="10"/>
  <c r="R2996" i="10"/>
  <c r="Q2996" i="10"/>
  <c r="P2996" i="10"/>
  <c r="T2997" i="10"/>
  <c r="S2997" i="10"/>
  <c r="R2997" i="10"/>
  <c r="Q2997" i="10"/>
  <c r="P2997" i="10"/>
  <c r="T2998" i="10"/>
  <c r="S2998" i="10"/>
  <c r="R2998" i="10"/>
  <c r="Q2998" i="10"/>
  <c r="P2998" i="10"/>
  <c r="T2999" i="10"/>
  <c r="S2999" i="10"/>
  <c r="R2999" i="10"/>
  <c r="Q2999" i="10"/>
  <c r="P2999" i="10"/>
  <c r="T3000" i="10"/>
  <c r="S3000" i="10"/>
  <c r="R3000" i="10"/>
  <c r="Q3000" i="10"/>
  <c r="P3000" i="10"/>
  <c r="T2930" i="10"/>
  <c r="S2930" i="10"/>
  <c r="R2930" i="10"/>
  <c r="Q2930" i="10"/>
  <c r="P2930" i="10"/>
  <c r="T2928" i="10"/>
  <c r="S2928" i="10"/>
  <c r="R2928" i="10"/>
  <c r="Q2928" i="10"/>
  <c r="P2928" i="10"/>
  <c r="T2927" i="10"/>
  <c r="S2927" i="10"/>
  <c r="R2927" i="10"/>
  <c r="Q2927" i="10"/>
  <c r="P2927" i="10"/>
  <c r="T2926" i="10"/>
  <c r="S2926" i="10"/>
  <c r="R2926" i="10"/>
  <c r="Q2926" i="10"/>
  <c r="P2926" i="10"/>
  <c r="T2925" i="10"/>
  <c r="S2925" i="10"/>
  <c r="R2925" i="10"/>
  <c r="Q2925" i="10"/>
  <c r="P2925" i="10"/>
  <c r="T2924" i="10"/>
  <c r="S2924" i="10"/>
  <c r="R2924" i="10"/>
  <c r="Q2924" i="10"/>
  <c r="P2924" i="10"/>
  <c r="T2923" i="10"/>
  <c r="S2923" i="10"/>
  <c r="R2923" i="10"/>
  <c r="Q2923" i="10"/>
  <c r="P2923" i="10"/>
  <c r="T2922" i="10"/>
  <c r="S2922" i="10"/>
  <c r="R2922" i="10"/>
  <c r="Q2922" i="10"/>
  <c r="P2922" i="10"/>
  <c r="T2921" i="10"/>
  <c r="S2921" i="10"/>
  <c r="R2921" i="10"/>
  <c r="Q2921" i="10"/>
  <c r="P2921" i="10"/>
  <c r="T2920" i="10"/>
  <c r="S2920" i="10"/>
  <c r="R2920" i="10"/>
  <c r="Q2920" i="10"/>
  <c r="P2920" i="10"/>
  <c r="T2917" i="10"/>
  <c r="S2917" i="10"/>
  <c r="R2917" i="10"/>
  <c r="Q2917" i="10"/>
  <c r="P2917" i="10"/>
  <c r="T2897" i="10"/>
  <c r="S2897" i="10"/>
  <c r="R2897" i="10"/>
  <c r="Q2897" i="10"/>
  <c r="P2897" i="10"/>
  <c r="T2898" i="10"/>
  <c r="S2898" i="10"/>
  <c r="R2898" i="10"/>
  <c r="Q2898" i="10"/>
  <c r="P2898" i="10"/>
  <c r="T2899" i="10"/>
  <c r="S2899" i="10"/>
  <c r="R2899" i="10"/>
  <c r="Q2899" i="10"/>
  <c r="P2899" i="10"/>
  <c r="T2900" i="10"/>
  <c r="S2900" i="10"/>
  <c r="R2900" i="10"/>
  <c r="Q2900" i="10"/>
  <c r="P2900" i="10"/>
  <c r="T2901" i="10"/>
  <c r="S2901" i="10"/>
  <c r="R2901" i="10"/>
  <c r="Q2901" i="10"/>
  <c r="P2901" i="10"/>
  <c r="T2902" i="10"/>
  <c r="S2902" i="10"/>
  <c r="R2902" i="10"/>
  <c r="Q2902" i="10"/>
  <c r="P2902" i="10"/>
  <c r="T2903" i="10"/>
  <c r="S2903" i="10"/>
  <c r="R2903" i="10"/>
  <c r="Q2903" i="10"/>
  <c r="P2903" i="10"/>
  <c r="T2904" i="10"/>
  <c r="S2904" i="10"/>
  <c r="R2904" i="10"/>
  <c r="Q2904" i="10"/>
  <c r="P2904" i="10"/>
  <c r="T2905" i="10"/>
  <c r="S2905" i="10"/>
  <c r="R2905" i="10"/>
  <c r="Q2905" i="10"/>
  <c r="P2905" i="10"/>
  <c r="T2906" i="10"/>
  <c r="S2906" i="10"/>
  <c r="R2906" i="10"/>
  <c r="Q2906" i="10"/>
  <c r="P2906" i="10"/>
  <c r="T2907" i="10"/>
  <c r="S2907" i="10"/>
  <c r="R2907" i="10"/>
  <c r="Q2907" i="10"/>
  <c r="P2907" i="10"/>
  <c r="T2908" i="10"/>
  <c r="S2908" i="10"/>
  <c r="R2908" i="10"/>
  <c r="Q2908" i="10"/>
  <c r="P2908" i="10"/>
  <c r="T2909" i="10"/>
  <c r="S2909" i="10"/>
  <c r="R2909" i="10"/>
  <c r="Q2909" i="10"/>
  <c r="P2909" i="10"/>
  <c r="T2910" i="10"/>
  <c r="S2910" i="10"/>
  <c r="R2910" i="10"/>
  <c r="Q2910" i="10"/>
  <c r="P2910" i="10"/>
  <c r="T2911" i="10"/>
  <c r="S2911" i="10"/>
  <c r="R2911" i="10"/>
  <c r="Q2911" i="10"/>
  <c r="P2911" i="10"/>
  <c r="T2912" i="10"/>
  <c r="S2912" i="10"/>
  <c r="R2912" i="10"/>
  <c r="Q2912" i="10"/>
  <c r="P2912" i="10"/>
  <c r="T2913" i="10"/>
  <c r="S2913" i="10"/>
  <c r="R2913" i="10"/>
  <c r="Q2913" i="10"/>
  <c r="P2913" i="10"/>
  <c r="T2914" i="10"/>
  <c r="S2914" i="10"/>
  <c r="R2914" i="10"/>
  <c r="Q2914" i="10"/>
  <c r="P2914" i="10"/>
  <c r="T2916" i="10"/>
  <c r="S2916" i="10"/>
  <c r="R2916" i="10"/>
  <c r="Q2916" i="10"/>
  <c r="P2916" i="10"/>
  <c r="T2915" i="10"/>
  <c r="S2915" i="10"/>
  <c r="R2915" i="10"/>
  <c r="Q2915" i="10"/>
  <c r="P2915" i="10"/>
  <c r="T2884" i="10"/>
  <c r="S2884" i="10"/>
  <c r="R2884" i="10"/>
  <c r="Q2884" i="10"/>
  <c r="P2884" i="10"/>
  <c r="T2885" i="10"/>
  <c r="S2885" i="10"/>
  <c r="R2885" i="10"/>
  <c r="Q2885" i="10"/>
  <c r="P2885" i="10"/>
  <c r="T2886" i="10"/>
  <c r="S2886" i="10"/>
  <c r="R2886" i="10"/>
  <c r="Q2886" i="10"/>
  <c r="P2886" i="10"/>
  <c r="T2887" i="10"/>
  <c r="S2887" i="10"/>
  <c r="R2887" i="10"/>
  <c r="Q2887" i="10"/>
  <c r="P2887" i="10"/>
  <c r="T2888" i="10"/>
  <c r="S2888" i="10"/>
  <c r="R2888" i="10"/>
  <c r="Q2888" i="10"/>
  <c r="P2888" i="10"/>
  <c r="T2889" i="10"/>
  <c r="S2889" i="10"/>
  <c r="R2889" i="10"/>
  <c r="Q2889" i="10"/>
  <c r="P2889" i="10"/>
  <c r="T2890" i="10"/>
  <c r="S2890" i="10"/>
  <c r="R2890" i="10"/>
  <c r="Q2890" i="10"/>
  <c r="P2890" i="10"/>
  <c r="T2891" i="10"/>
  <c r="S2891" i="10"/>
  <c r="R2891" i="10"/>
  <c r="Q2891" i="10"/>
  <c r="P2891" i="10"/>
  <c r="T2892" i="10"/>
  <c r="S2892" i="10"/>
  <c r="R2892" i="10"/>
  <c r="Q2892" i="10"/>
  <c r="P2892" i="10"/>
  <c r="T2893" i="10"/>
  <c r="S2893" i="10"/>
  <c r="R2893" i="10"/>
  <c r="Q2893" i="10"/>
  <c r="P2893" i="10"/>
  <c r="T2894" i="10"/>
  <c r="S2894" i="10"/>
  <c r="R2894" i="10"/>
  <c r="Q2894" i="10"/>
  <c r="P2894" i="10"/>
  <c r="T2864" i="10"/>
  <c r="S2864" i="10"/>
  <c r="R2864" i="10"/>
  <c r="Q2864" i="10"/>
  <c r="P2864" i="10"/>
  <c r="T2818" i="10"/>
  <c r="S2818" i="10"/>
  <c r="R2818" i="10"/>
  <c r="Q2818" i="10"/>
  <c r="P2818" i="10"/>
  <c r="T2819" i="10"/>
  <c r="S2819" i="10"/>
  <c r="R2819" i="10"/>
  <c r="Q2819" i="10"/>
  <c r="P2819" i="10"/>
  <c r="T2820" i="10"/>
  <c r="S2820" i="10"/>
  <c r="R2820" i="10"/>
  <c r="Q2820" i="10"/>
  <c r="P2820" i="10"/>
  <c r="T2821" i="10"/>
  <c r="S2821" i="10"/>
  <c r="R2821" i="10"/>
  <c r="Q2821" i="10"/>
  <c r="P2821" i="10"/>
  <c r="T2822" i="10"/>
  <c r="S2822" i="10"/>
  <c r="R2822" i="10"/>
  <c r="Q2822" i="10"/>
  <c r="P2822" i="10"/>
  <c r="T2823" i="10"/>
  <c r="S2823" i="10"/>
  <c r="R2823" i="10"/>
  <c r="Q2823" i="10"/>
  <c r="P2823" i="10"/>
  <c r="T2824" i="10"/>
  <c r="S2824" i="10"/>
  <c r="R2824" i="10"/>
  <c r="Q2824" i="10"/>
  <c r="P2824" i="10"/>
  <c r="T2825" i="10"/>
  <c r="S2825" i="10"/>
  <c r="R2825" i="10"/>
  <c r="Q2825" i="10"/>
  <c r="P2825" i="10"/>
  <c r="T2826" i="10"/>
  <c r="S2826" i="10"/>
  <c r="R2826" i="10"/>
  <c r="Q2826" i="10"/>
  <c r="P2826" i="10"/>
  <c r="T2827" i="10"/>
  <c r="S2827" i="10"/>
  <c r="R2827" i="10"/>
  <c r="Q2827" i="10"/>
  <c r="P2827" i="10"/>
  <c r="T2828" i="10"/>
  <c r="S2828" i="10"/>
  <c r="R2828" i="10"/>
  <c r="Q2828" i="10"/>
  <c r="P2828" i="10"/>
  <c r="T2829" i="10"/>
  <c r="S2829" i="10"/>
  <c r="R2829" i="10"/>
  <c r="Q2829" i="10"/>
  <c r="P2829" i="10"/>
  <c r="T2830" i="10"/>
  <c r="S2830" i="10"/>
  <c r="R2830" i="10"/>
  <c r="Q2830" i="10"/>
  <c r="P2830" i="10"/>
  <c r="T2831" i="10"/>
  <c r="S2831" i="10"/>
  <c r="R2831" i="10"/>
  <c r="Q2831" i="10"/>
  <c r="P2831" i="10"/>
  <c r="T2832" i="10"/>
  <c r="S2832" i="10"/>
  <c r="R2832" i="10"/>
  <c r="Q2832" i="10"/>
  <c r="P2832" i="10"/>
  <c r="T2833" i="10"/>
  <c r="S2833" i="10"/>
  <c r="R2833" i="10"/>
  <c r="Q2833" i="10"/>
  <c r="P2833" i="10"/>
  <c r="T2834" i="10"/>
  <c r="S2834" i="10"/>
  <c r="R2834" i="10"/>
  <c r="Q2834" i="10"/>
  <c r="P2834" i="10"/>
  <c r="T2835" i="10"/>
  <c r="S2835" i="10"/>
  <c r="R2835" i="10"/>
  <c r="Q2835" i="10"/>
  <c r="P2835" i="10"/>
  <c r="T2836" i="10"/>
  <c r="S2836" i="10"/>
  <c r="R2836" i="10"/>
  <c r="Q2836" i="10"/>
  <c r="P2836" i="10"/>
  <c r="T2837" i="10"/>
  <c r="S2837" i="10"/>
  <c r="R2837" i="10"/>
  <c r="Q2837" i="10"/>
  <c r="P2837" i="10"/>
  <c r="T2838" i="10"/>
  <c r="S2838" i="10"/>
  <c r="R2838" i="10"/>
  <c r="Q2838" i="10"/>
  <c r="P2838" i="10"/>
  <c r="T2839" i="10"/>
  <c r="S2839" i="10"/>
  <c r="R2839" i="10"/>
  <c r="Q2839" i="10"/>
  <c r="P2839" i="10"/>
  <c r="T2840" i="10"/>
  <c r="S2840" i="10"/>
  <c r="R2840" i="10"/>
  <c r="Q2840" i="10"/>
  <c r="P2840" i="10"/>
  <c r="T2841" i="10"/>
  <c r="S2841" i="10"/>
  <c r="R2841" i="10"/>
  <c r="Q2841" i="10"/>
  <c r="P2841" i="10"/>
  <c r="T2842" i="10"/>
  <c r="S2842" i="10"/>
  <c r="R2842" i="10"/>
  <c r="Q2842" i="10"/>
  <c r="P2842" i="10"/>
  <c r="T2843" i="10"/>
  <c r="S2843" i="10"/>
  <c r="R2843" i="10"/>
  <c r="Q2843" i="10"/>
  <c r="P2843" i="10"/>
  <c r="T2844" i="10"/>
  <c r="S2844" i="10"/>
  <c r="R2844" i="10"/>
  <c r="Q2844" i="10"/>
  <c r="P2844" i="10"/>
  <c r="T2845" i="10"/>
  <c r="S2845" i="10"/>
  <c r="R2845" i="10"/>
  <c r="Q2845" i="10"/>
  <c r="P2845" i="10"/>
  <c r="T2846" i="10"/>
  <c r="S2846" i="10"/>
  <c r="R2846" i="10"/>
  <c r="Q2846" i="10"/>
  <c r="P2846" i="10"/>
  <c r="T2847" i="10"/>
  <c r="S2847" i="10"/>
  <c r="R2847" i="10"/>
  <c r="Q2847" i="10"/>
  <c r="P2847" i="10"/>
  <c r="T2848" i="10"/>
  <c r="S2848" i="10"/>
  <c r="R2848" i="10"/>
  <c r="Q2848" i="10"/>
  <c r="P2848" i="10"/>
  <c r="T2849" i="10"/>
  <c r="S2849" i="10"/>
  <c r="R2849" i="10"/>
  <c r="Q2849" i="10"/>
  <c r="P2849" i="10"/>
  <c r="T2850" i="10"/>
  <c r="S2850" i="10"/>
  <c r="R2850" i="10"/>
  <c r="Q2850" i="10"/>
  <c r="P2850" i="10"/>
  <c r="T2851" i="10"/>
  <c r="S2851" i="10"/>
  <c r="R2851" i="10"/>
  <c r="Q2851" i="10"/>
  <c r="P2851" i="10"/>
  <c r="T2852" i="10"/>
  <c r="S2852" i="10"/>
  <c r="R2852" i="10"/>
  <c r="Q2852" i="10"/>
  <c r="P2852" i="10"/>
  <c r="T2853" i="10"/>
  <c r="S2853" i="10"/>
  <c r="R2853" i="10"/>
  <c r="Q2853" i="10"/>
  <c r="P2853" i="10"/>
  <c r="T2854" i="10"/>
  <c r="S2854" i="10"/>
  <c r="R2854" i="10"/>
  <c r="Q2854" i="10"/>
  <c r="P2854" i="10"/>
  <c r="T2855" i="10"/>
  <c r="S2855" i="10"/>
  <c r="R2855" i="10"/>
  <c r="Q2855" i="10"/>
  <c r="P2855" i="10"/>
  <c r="T2856" i="10"/>
  <c r="S2856" i="10"/>
  <c r="R2856" i="10"/>
  <c r="Q2856" i="10"/>
  <c r="P2856" i="10"/>
  <c r="T2857" i="10"/>
  <c r="S2857" i="10"/>
  <c r="R2857" i="10"/>
  <c r="Q2857" i="10"/>
  <c r="P2857" i="10"/>
  <c r="T2858" i="10"/>
  <c r="S2858" i="10"/>
  <c r="R2858" i="10"/>
  <c r="Q2858" i="10"/>
  <c r="P2858" i="10"/>
  <c r="T2859" i="10"/>
  <c r="S2859" i="10"/>
  <c r="R2859" i="10"/>
  <c r="Q2859" i="10"/>
  <c r="P2859" i="10"/>
  <c r="T2860" i="10"/>
  <c r="S2860" i="10"/>
  <c r="R2860" i="10"/>
  <c r="Q2860" i="10"/>
  <c r="P2860" i="10"/>
  <c r="T2775" i="10"/>
  <c r="S2775" i="10"/>
  <c r="R2775" i="10"/>
  <c r="Q2775" i="10"/>
  <c r="P2775" i="10"/>
  <c r="T2776" i="10"/>
  <c r="S2776" i="10"/>
  <c r="R2776" i="10"/>
  <c r="Q2776" i="10"/>
  <c r="P2776" i="10"/>
  <c r="T2777" i="10"/>
  <c r="S2777" i="10"/>
  <c r="R2777" i="10"/>
  <c r="Q2777" i="10"/>
  <c r="P2777" i="10"/>
  <c r="T2778" i="10"/>
  <c r="S2778" i="10"/>
  <c r="R2778" i="10"/>
  <c r="Q2778" i="10"/>
  <c r="P2778" i="10"/>
  <c r="T2779" i="10"/>
  <c r="S2779" i="10"/>
  <c r="R2779" i="10"/>
  <c r="Q2779" i="10"/>
  <c r="P2779" i="10"/>
  <c r="T2780" i="10"/>
  <c r="S2780" i="10"/>
  <c r="R2780" i="10"/>
  <c r="Q2780" i="10"/>
  <c r="P2780" i="10"/>
  <c r="T2781" i="10"/>
  <c r="S2781" i="10"/>
  <c r="R2781" i="10"/>
  <c r="Q2781" i="10"/>
  <c r="P2781" i="10"/>
  <c r="T2782" i="10"/>
  <c r="S2782" i="10"/>
  <c r="R2782" i="10"/>
  <c r="Q2782" i="10"/>
  <c r="P2782" i="10"/>
  <c r="T2783" i="10"/>
  <c r="S2783" i="10"/>
  <c r="R2783" i="10"/>
  <c r="Q2783" i="10"/>
  <c r="P2783" i="10"/>
  <c r="T2784" i="10"/>
  <c r="S2784" i="10"/>
  <c r="R2784" i="10"/>
  <c r="Q2784" i="10"/>
  <c r="P2784" i="10"/>
  <c r="T2785" i="10"/>
  <c r="S2785" i="10"/>
  <c r="R2785" i="10"/>
  <c r="Q2785" i="10"/>
  <c r="P2785" i="10"/>
  <c r="T2786" i="10"/>
  <c r="S2786" i="10"/>
  <c r="R2786" i="10"/>
  <c r="Q2786" i="10"/>
  <c r="P2786" i="10"/>
  <c r="T2787" i="10"/>
  <c r="S2787" i="10"/>
  <c r="R2787" i="10"/>
  <c r="Q2787" i="10"/>
  <c r="P2787" i="10"/>
  <c r="T2788" i="10"/>
  <c r="S2788" i="10"/>
  <c r="R2788" i="10"/>
  <c r="Q2788" i="10"/>
  <c r="P2788" i="10"/>
  <c r="T2789" i="10"/>
  <c r="S2789" i="10"/>
  <c r="R2789" i="10"/>
  <c r="Q2789" i="10"/>
  <c r="P2789" i="10"/>
  <c r="T2790" i="10"/>
  <c r="S2790" i="10"/>
  <c r="R2790" i="10"/>
  <c r="Q2790" i="10"/>
  <c r="P2790" i="10"/>
  <c r="T2791" i="10"/>
  <c r="S2791" i="10"/>
  <c r="R2791" i="10"/>
  <c r="Q2791" i="10"/>
  <c r="P2791" i="10"/>
  <c r="T2792" i="10"/>
  <c r="S2792" i="10"/>
  <c r="R2792" i="10"/>
  <c r="Q2792" i="10"/>
  <c r="P2792" i="10"/>
  <c r="T2793" i="10"/>
  <c r="S2793" i="10"/>
  <c r="R2793" i="10"/>
  <c r="Q2793" i="10"/>
  <c r="P2793" i="10"/>
  <c r="T2794" i="10"/>
  <c r="S2794" i="10"/>
  <c r="R2794" i="10"/>
  <c r="Q2794" i="10"/>
  <c r="P2794" i="10"/>
  <c r="T2795" i="10"/>
  <c r="S2795" i="10"/>
  <c r="R2795" i="10"/>
  <c r="Q2795" i="10"/>
  <c r="P2795" i="10"/>
  <c r="T2796" i="10"/>
  <c r="S2796" i="10"/>
  <c r="R2796" i="10"/>
  <c r="Q2796" i="10"/>
  <c r="P2796" i="10"/>
  <c r="T2797" i="10"/>
  <c r="S2797" i="10"/>
  <c r="R2797" i="10"/>
  <c r="Q2797" i="10"/>
  <c r="P2797" i="10"/>
  <c r="T2798" i="10"/>
  <c r="S2798" i="10"/>
  <c r="R2798" i="10"/>
  <c r="Q2798" i="10"/>
  <c r="P2798" i="10"/>
  <c r="T2799" i="10"/>
  <c r="S2799" i="10"/>
  <c r="R2799" i="10"/>
  <c r="Q2799" i="10"/>
  <c r="P2799" i="10"/>
  <c r="T2800" i="10"/>
  <c r="S2800" i="10"/>
  <c r="R2800" i="10"/>
  <c r="Q2800" i="10"/>
  <c r="P2800" i="10"/>
  <c r="T2801" i="10"/>
  <c r="S2801" i="10"/>
  <c r="R2801" i="10"/>
  <c r="Q2801" i="10"/>
  <c r="P2801" i="10"/>
  <c r="T2802" i="10"/>
  <c r="S2802" i="10"/>
  <c r="R2802" i="10"/>
  <c r="Q2802" i="10"/>
  <c r="P2802" i="10"/>
  <c r="T2803" i="10"/>
  <c r="S2803" i="10"/>
  <c r="R2803" i="10"/>
  <c r="Q2803" i="10"/>
  <c r="P2803" i="10"/>
  <c r="T2804" i="10"/>
  <c r="S2804" i="10"/>
  <c r="R2804" i="10"/>
  <c r="Q2804" i="10"/>
  <c r="P2804" i="10"/>
  <c r="T2805" i="10"/>
  <c r="S2805" i="10"/>
  <c r="R2805" i="10"/>
  <c r="Q2805" i="10"/>
  <c r="P2805" i="10"/>
  <c r="T2806" i="10"/>
  <c r="S2806" i="10"/>
  <c r="R2806" i="10"/>
  <c r="Q2806" i="10"/>
  <c r="P2806" i="10"/>
  <c r="T2807" i="10"/>
  <c r="S2807" i="10"/>
  <c r="R2807" i="10"/>
  <c r="Q2807" i="10"/>
  <c r="P2807" i="10"/>
  <c r="T2808" i="10"/>
  <c r="S2808" i="10"/>
  <c r="R2808" i="10"/>
  <c r="Q2808" i="10"/>
  <c r="P2808" i="10"/>
  <c r="T2809" i="10"/>
  <c r="S2809" i="10"/>
  <c r="R2809" i="10"/>
  <c r="Q2809" i="10"/>
  <c r="P2809" i="10"/>
  <c r="T2810" i="10"/>
  <c r="S2810" i="10"/>
  <c r="R2810" i="10"/>
  <c r="Q2810" i="10"/>
  <c r="P2810" i="10"/>
  <c r="T2811" i="10"/>
  <c r="S2811" i="10"/>
  <c r="R2811" i="10"/>
  <c r="Q2811" i="10"/>
  <c r="P2811" i="10"/>
  <c r="T2812" i="10"/>
  <c r="S2812" i="10"/>
  <c r="R2812" i="10"/>
  <c r="Q2812" i="10"/>
  <c r="P2812" i="10"/>
  <c r="T2813" i="10"/>
  <c r="S2813" i="10"/>
  <c r="R2813" i="10"/>
  <c r="Q2813" i="10"/>
  <c r="P2813" i="10"/>
  <c r="T2758" i="10"/>
  <c r="S2758" i="10"/>
  <c r="R2758" i="10"/>
  <c r="Q2758" i="10"/>
  <c r="P2758" i="10"/>
  <c r="T2760" i="10"/>
  <c r="S2760" i="10"/>
  <c r="R2760" i="10"/>
  <c r="Q2760" i="10"/>
  <c r="P2760" i="10"/>
  <c r="T2762" i="10"/>
  <c r="S2762" i="10"/>
  <c r="R2762" i="10"/>
  <c r="Q2762" i="10"/>
  <c r="P2762" i="10"/>
  <c r="T2765" i="10"/>
  <c r="S2765" i="10"/>
  <c r="R2765" i="10"/>
  <c r="Q2765" i="10"/>
  <c r="P2765" i="10"/>
  <c r="T2766" i="10"/>
  <c r="S2766" i="10"/>
  <c r="R2766" i="10"/>
  <c r="Q2766" i="10"/>
  <c r="P2766" i="10"/>
  <c r="T2767" i="10"/>
  <c r="S2767" i="10"/>
  <c r="R2767" i="10"/>
  <c r="Q2767" i="10"/>
  <c r="P2767" i="10"/>
  <c r="T2768" i="10"/>
  <c r="S2768" i="10"/>
  <c r="R2768" i="10"/>
  <c r="Q2768" i="10"/>
  <c r="P2768" i="10"/>
  <c r="T2769" i="10"/>
  <c r="S2769" i="10"/>
  <c r="R2769" i="10"/>
  <c r="Q2769" i="10"/>
  <c r="P2769" i="10"/>
  <c r="T2770" i="10"/>
  <c r="S2770" i="10"/>
  <c r="R2770" i="10"/>
  <c r="Q2770" i="10"/>
  <c r="P2770" i="10"/>
  <c r="T2771" i="10"/>
  <c r="S2771" i="10"/>
  <c r="R2771" i="10"/>
  <c r="Q2771" i="10"/>
  <c r="P2771" i="10"/>
  <c r="T2713" i="10"/>
  <c r="S2713" i="10"/>
  <c r="R2713" i="10"/>
  <c r="Q2713" i="10"/>
  <c r="P2713" i="10"/>
  <c r="T2714" i="10"/>
  <c r="S2714" i="10"/>
  <c r="R2714" i="10"/>
  <c r="Q2714" i="10"/>
  <c r="P2714" i="10"/>
  <c r="T2715" i="10"/>
  <c r="S2715" i="10"/>
  <c r="R2715" i="10"/>
  <c r="Q2715" i="10"/>
  <c r="P2715" i="10"/>
  <c r="T2716" i="10"/>
  <c r="S2716" i="10"/>
  <c r="R2716" i="10"/>
  <c r="Q2716" i="10"/>
  <c r="P2716" i="10"/>
  <c r="T2717" i="10"/>
  <c r="S2717" i="10"/>
  <c r="R2717" i="10"/>
  <c r="Q2717" i="10"/>
  <c r="P2717" i="10"/>
  <c r="T2718" i="10"/>
  <c r="S2718" i="10"/>
  <c r="R2718" i="10"/>
  <c r="Q2718" i="10"/>
  <c r="P2718" i="10"/>
  <c r="T2719" i="10"/>
  <c r="S2719" i="10"/>
  <c r="R2719" i="10"/>
  <c r="Q2719" i="10"/>
  <c r="P2719" i="10"/>
  <c r="T2720" i="10"/>
  <c r="S2720" i="10"/>
  <c r="R2720" i="10"/>
  <c r="Q2720" i="10"/>
  <c r="P2720" i="10"/>
  <c r="T2721" i="10"/>
  <c r="S2721" i="10"/>
  <c r="R2721" i="10"/>
  <c r="Q2721" i="10"/>
  <c r="P2721" i="10"/>
  <c r="T2722" i="10"/>
  <c r="S2722" i="10"/>
  <c r="R2722" i="10"/>
  <c r="Q2722" i="10"/>
  <c r="P2722" i="10"/>
  <c r="T2723" i="10"/>
  <c r="S2723" i="10"/>
  <c r="R2723" i="10"/>
  <c r="Q2723" i="10"/>
  <c r="P2723" i="10"/>
  <c r="T2724" i="10"/>
  <c r="S2724" i="10"/>
  <c r="R2724" i="10"/>
  <c r="Q2724" i="10"/>
  <c r="P2724" i="10"/>
  <c r="T2725" i="10"/>
  <c r="S2725" i="10"/>
  <c r="R2725" i="10"/>
  <c r="Q2725" i="10"/>
  <c r="P2725" i="10"/>
  <c r="T2726" i="10"/>
  <c r="S2726" i="10"/>
  <c r="R2726" i="10"/>
  <c r="Q2726" i="10"/>
  <c r="P2726" i="10"/>
  <c r="T2727" i="10"/>
  <c r="S2727" i="10"/>
  <c r="R2727" i="10"/>
  <c r="Q2727" i="10"/>
  <c r="P2727" i="10"/>
  <c r="T2728" i="10"/>
  <c r="S2728" i="10"/>
  <c r="R2728" i="10"/>
  <c r="Q2728" i="10"/>
  <c r="P2728" i="10"/>
  <c r="T2729" i="10"/>
  <c r="S2729" i="10"/>
  <c r="R2729" i="10"/>
  <c r="Q2729" i="10"/>
  <c r="P2729" i="10"/>
  <c r="T2730" i="10"/>
  <c r="S2730" i="10"/>
  <c r="R2730" i="10"/>
  <c r="Q2730" i="10"/>
  <c r="P2730" i="10"/>
  <c r="T2731" i="10"/>
  <c r="S2731" i="10"/>
  <c r="R2731" i="10"/>
  <c r="Q2731" i="10"/>
  <c r="P2731" i="10"/>
  <c r="T2732" i="10"/>
  <c r="S2732" i="10"/>
  <c r="R2732" i="10"/>
  <c r="Q2732" i="10"/>
  <c r="P2732" i="10"/>
  <c r="T2733" i="10"/>
  <c r="S2733" i="10"/>
  <c r="R2733" i="10"/>
  <c r="Q2733" i="10"/>
  <c r="P2733" i="10"/>
  <c r="T2734" i="10"/>
  <c r="S2734" i="10"/>
  <c r="R2734" i="10"/>
  <c r="Q2734" i="10"/>
  <c r="P2734" i="10"/>
  <c r="T2735" i="10"/>
  <c r="S2735" i="10"/>
  <c r="R2735" i="10"/>
  <c r="Q2735" i="10"/>
  <c r="P2735" i="10"/>
  <c r="T2736" i="10"/>
  <c r="S2736" i="10"/>
  <c r="R2736" i="10"/>
  <c r="Q2736" i="10"/>
  <c r="P2736" i="10"/>
  <c r="T2737" i="10"/>
  <c r="S2737" i="10"/>
  <c r="R2737" i="10"/>
  <c r="Q2737" i="10"/>
  <c r="P2737" i="10"/>
  <c r="T2738" i="10"/>
  <c r="S2738" i="10"/>
  <c r="R2738" i="10"/>
  <c r="Q2738" i="10"/>
  <c r="P2738" i="10"/>
  <c r="T2739" i="10"/>
  <c r="S2739" i="10"/>
  <c r="R2739" i="10"/>
  <c r="Q2739" i="10"/>
  <c r="P2739" i="10"/>
  <c r="T2740" i="10"/>
  <c r="S2740" i="10"/>
  <c r="R2740" i="10"/>
  <c r="Q2740" i="10"/>
  <c r="P2740" i="10"/>
  <c r="T2741" i="10"/>
  <c r="S2741" i="10"/>
  <c r="R2741" i="10"/>
  <c r="Q2741" i="10"/>
  <c r="P2741" i="10"/>
  <c r="T2742" i="10"/>
  <c r="S2742" i="10"/>
  <c r="R2742" i="10"/>
  <c r="Q2742" i="10"/>
  <c r="P2742" i="10"/>
  <c r="T2743" i="10"/>
  <c r="S2743" i="10"/>
  <c r="R2743" i="10"/>
  <c r="Q2743" i="10"/>
  <c r="P2743" i="10"/>
  <c r="T2744" i="10"/>
  <c r="S2744" i="10"/>
  <c r="R2744" i="10"/>
  <c r="Q2744" i="10"/>
  <c r="P2744" i="10"/>
  <c r="T2745" i="10"/>
  <c r="S2745" i="10"/>
  <c r="R2745" i="10"/>
  <c r="Q2745" i="10"/>
  <c r="P2745" i="10"/>
  <c r="T2746" i="10"/>
  <c r="S2746" i="10"/>
  <c r="R2746" i="10"/>
  <c r="Q2746" i="10"/>
  <c r="P2746" i="10"/>
  <c r="T2747" i="10"/>
  <c r="S2747" i="10"/>
  <c r="R2747" i="10"/>
  <c r="Q2747" i="10"/>
  <c r="P2747" i="10"/>
  <c r="T2748" i="10"/>
  <c r="S2748" i="10"/>
  <c r="R2748" i="10"/>
  <c r="Q2748" i="10"/>
  <c r="P2748" i="10"/>
  <c r="T2749" i="10"/>
  <c r="S2749" i="10"/>
  <c r="R2749" i="10"/>
  <c r="Q2749" i="10"/>
  <c r="P2749" i="10"/>
  <c r="T2750" i="10"/>
  <c r="S2750" i="10"/>
  <c r="R2750" i="10"/>
  <c r="Q2750" i="10"/>
  <c r="P2750" i="10"/>
  <c r="T2751" i="10"/>
  <c r="S2751" i="10"/>
  <c r="R2751" i="10"/>
  <c r="Q2751" i="10"/>
  <c r="P2751" i="10"/>
  <c r="T2752" i="10"/>
  <c r="S2752" i="10"/>
  <c r="R2752" i="10"/>
  <c r="Q2752" i="10"/>
  <c r="P2752" i="10"/>
  <c r="T2753" i="10"/>
  <c r="S2753" i="10"/>
  <c r="R2753" i="10"/>
  <c r="Q2753" i="10"/>
  <c r="P2753" i="10"/>
  <c r="T2756" i="10"/>
  <c r="S2756" i="10"/>
  <c r="R2756" i="10"/>
  <c r="Q2756" i="10"/>
  <c r="P2756" i="10"/>
  <c r="T2754" i="10"/>
  <c r="S2754" i="10"/>
  <c r="R2754" i="10"/>
  <c r="Q2754" i="10"/>
  <c r="P2754" i="10"/>
  <c r="T2685" i="10"/>
  <c r="S2685" i="10"/>
  <c r="R2685" i="10"/>
  <c r="Q2685" i="10"/>
  <c r="P2685" i="10"/>
  <c r="T2686" i="10"/>
  <c r="S2686" i="10"/>
  <c r="R2686" i="10"/>
  <c r="Q2686" i="10"/>
  <c r="P2686" i="10"/>
  <c r="T2687" i="10"/>
  <c r="S2687" i="10"/>
  <c r="R2687" i="10"/>
  <c r="Q2687" i="10"/>
  <c r="P2687" i="10"/>
  <c r="T2688" i="10"/>
  <c r="S2688" i="10"/>
  <c r="R2688" i="10"/>
  <c r="Q2688" i="10"/>
  <c r="P2688" i="10"/>
  <c r="T2689" i="10"/>
  <c r="S2689" i="10"/>
  <c r="R2689" i="10"/>
  <c r="Q2689" i="10"/>
  <c r="P2689" i="10"/>
  <c r="T2690" i="10"/>
  <c r="S2690" i="10"/>
  <c r="R2690" i="10"/>
  <c r="Q2690" i="10"/>
  <c r="P2690" i="10"/>
  <c r="T2691" i="10"/>
  <c r="S2691" i="10"/>
  <c r="R2691" i="10"/>
  <c r="Q2691" i="10"/>
  <c r="P2691" i="10"/>
  <c r="T2692" i="10"/>
  <c r="S2692" i="10"/>
  <c r="R2692" i="10"/>
  <c r="Q2692" i="10"/>
  <c r="P2692" i="10"/>
  <c r="T2693" i="10"/>
  <c r="S2693" i="10"/>
  <c r="R2693" i="10"/>
  <c r="Q2693" i="10"/>
  <c r="P2693" i="10"/>
  <c r="T2694" i="10"/>
  <c r="S2694" i="10"/>
  <c r="R2694" i="10"/>
  <c r="Q2694" i="10"/>
  <c r="P2694" i="10"/>
  <c r="T2695" i="10"/>
  <c r="S2695" i="10"/>
  <c r="R2695" i="10"/>
  <c r="Q2695" i="10"/>
  <c r="P2695" i="10"/>
  <c r="T2696" i="10"/>
  <c r="S2696" i="10"/>
  <c r="R2696" i="10"/>
  <c r="Q2696" i="10"/>
  <c r="P2696" i="10"/>
  <c r="T2697" i="10"/>
  <c r="S2697" i="10"/>
  <c r="R2697" i="10"/>
  <c r="Q2697" i="10"/>
  <c r="P2697" i="10"/>
  <c r="T2698" i="10"/>
  <c r="S2698" i="10"/>
  <c r="R2698" i="10"/>
  <c r="Q2698" i="10"/>
  <c r="P2698" i="10"/>
  <c r="T2699" i="10"/>
  <c r="S2699" i="10"/>
  <c r="R2699" i="10"/>
  <c r="Q2699" i="10"/>
  <c r="P2699" i="10"/>
  <c r="T2700" i="10"/>
  <c r="S2700" i="10"/>
  <c r="R2700" i="10"/>
  <c r="Q2700" i="10"/>
  <c r="P2700" i="10"/>
  <c r="T2701" i="10"/>
  <c r="S2701" i="10"/>
  <c r="R2701" i="10"/>
  <c r="Q2701" i="10"/>
  <c r="P2701" i="10"/>
  <c r="T2702" i="10"/>
  <c r="S2702" i="10"/>
  <c r="R2702" i="10"/>
  <c r="Q2702" i="10"/>
  <c r="P2702" i="10"/>
  <c r="T2703" i="10"/>
  <c r="S2703" i="10"/>
  <c r="R2703" i="10"/>
  <c r="Q2703" i="10"/>
  <c r="P2703" i="10"/>
  <c r="T2704" i="10"/>
  <c r="S2704" i="10"/>
  <c r="R2704" i="10"/>
  <c r="Q2704" i="10"/>
  <c r="P2704" i="10"/>
  <c r="T2705" i="10"/>
  <c r="S2705" i="10"/>
  <c r="R2705" i="10"/>
  <c r="Q2705" i="10"/>
  <c r="P2705" i="10"/>
  <c r="T2706" i="10"/>
  <c r="S2706" i="10"/>
  <c r="R2706" i="10"/>
  <c r="Q2706" i="10"/>
  <c r="P2706" i="10"/>
  <c r="T2707" i="10"/>
  <c r="S2707" i="10"/>
  <c r="R2707" i="10"/>
  <c r="Q2707" i="10"/>
  <c r="P2707" i="10"/>
  <c r="T2708" i="10"/>
  <c r="S2708" i="10"/>
  <c r="R2708" i="10"/>
  <c r="Q2708" i="10"/>
  <c r="P2708" i="10"/>
  <c r="T2709" i="10"/>
  <c r="S2709" i="10"/>
  <c r="R2709" i="10"/>
  <c r="Q2709" i="10"/>
  <c r="P2709" i="10"/>
  <c r="T2710" i="10"/>
  <c r="S2710" i="10"/>
  <c r="R2710" i="10"/>
  <c r="Q2710" i="10"/>
  <c r="P2710" i="10"/>
  <c r="T2684" i="10"/>
  <c r="S2684" i="10"/>
  <c r="R2684" i="10"/>
  <c r="Q2684" i="10"/>
  <c r="P2684" i="10"/>
  <c r="T2683" i="10"/>
  <c r="S2683" i="10"/>
  <c r="R2683" i="10"/>
  <c r="Q2683" i="10"/>
  <c r="P2683" i="10"/>
  <c r="T2682" i="10"/>
  <c r="S2682" i="10"/>
  <c r="R2682" i="10"/>
  <c r="Q2682" i="10"/>
  <c r="P2682" i="10"/>
  <c r="T2681" i="10"/>
  <c r="S2681" i="10"/>
  <c r="R2681" i="10"/>
  <c r="Q2681" i="10"/>
  <c r="P2681" i="10"/>
  <c r="T2680" i="10"/>
  <c r="S2680" i="10"/>
  <c r="R2680" i="10"/>
  <c r="Q2680" i="10"/>
  <c r="P2680" i="10"/>
  <c r="T2679" i="10"/>
  <c r="S2679" i="10"/>
  <c r="R2679" i="10"/>
  <c r="Q2679" i="10"/>
  <c r="P2679" i="10"/>
  <c r="T2678" i="10"/>
  <c r="S2678" i="10"/>
  <c r="R2678" i="10"/>
  <c r="Q2678" i="10"/>
  <c r="P2678" i="10"/>
  <c r="T2677" i="10"/>
  <c r="S2677" i="10"/>
  <c r="R2677" i="10"/>
  <c r="Q2677" i="10"/>
  <c r="P2677" i="10"/>
  <c r="T2676" i="10"/>
  <c r="S2676" i="10"/>
  <c r="R2676" i="10"/>
  <c r="Q2676" i="10"/>
  <c r="P2676" i="10"/>
  <c r="T2675" i="10"/>
  <c r="S2675" i="10"/>
  <c r="R2675" i="10"/>
  <c r="Q2675" i="10"/>
  <c r="P2675" i="10"/>
  <c r="T2674" i="10"/>
  <c r="S2674" i="10"/>
  <c r="R2674" i="10"/>
  <c r="Q2674" i="10"/>
  <c r="P2674" i="10"/>
  <c r="T2673" i="10"/>
  <c r="S2673" i="10"/>
  <c r="R2673" i="10"/>
  <c r="Q2673" i="10"/>
  <c r="P2673" i="10"/>
  <c r="T2672" i="10"/>
  <c r="S2672" i="10"/>
  <c r="R2672" i="10"/>
  <c r="Q2672" i="10"/>
  <c r="P2672" i="10"/>
  <c r="T2671" i="10"/>
  <c r="S2671" i="10"/>
  <c r="R2671" i="10"/>
  <c r="Q2671" i="10"/>
  <c r="P2671" i="10"/>
  <c r="T2670" i="10"/>
  <c r="S2670" i="10"/>
  <c r="R2670" i="10"/>
  <c r="Q2670" i="10"/>
  <c r="P2670" i="10"/>
  <c r="T2669" i="10"/>
  <c r="S2669" i="10"/>
  <c r="R2669" i="10"/>
  <c r="Q2669" i="10"/>
  <c r="P2669" i="10"/>
  <c r="T2668" i="10"/>
  <c r="S2668" i="10"/>
  <c r="R2668" i="10"/>
  <c r="Q2668" i="10"/>
  <c r="P2668" i="10"/>
  <c r="T2666" i="10"/>
  <c r="S2666" i="10"/>
  <c r="R2666" i="10"/>
  <c r="Q2666" i="10"/>
  <c r="P2666" i="10"/>
  <c r="T2665" i="10"/>
  <c r="S2665" i="10"/>
  <c r="R2665" i="10"/>
  <c r="Q2665" i="10"/>
  <c r="P2665" i="10"/>
  <c r="T2664" i="10"/>
  <c r="S2664" i="10"/>
  <c r="R2664" i="10"/>
  <c r="Q2664" i="10"/>
  <c r="P2664" i="10"/>
  <c r="T2663" i="10"/>
  <c r="S2663" i="10"/>
  <c r="R2663" i="10"/>
  <c r="Q2663" i="10"/>
  <c r="P2663" i="10"/>
  <c r="T2662" i="10"/>
  <c r="S2662" i="10"/>
  <c r="R2662" i="10"/>
  <c r="Q2662" i="10"/>
  <c r="P2662" i="10"/>
  <c r="T2661" i="10"/>
  <c r="S2661" i="10"/>
  <c r="R2661" i="10"/>
  <c r="Q2661" i="10"/>
  <c r="P2661" i="10"/>
  <c r="T2641" i="10"/>
  <c r="S2641" i="10"/>
  <c r="R2641" i="10"/>
  <c r="Q2641" i="10"/>
  <c r="P2641" i="10"/>
  <c r="T2643" i="10"/>
  <c r="S2643" i="10"/>
  <c r="R2643" i="10"/>
  <c r="Q2643" i="10"/>
  <c r="P2643" i="10"/>
  <c r="T2645" i="10"/>
  <c r="S2645" i="10"/>
  <c r="R2645" i="10"/>
  <c r="Q2645" i="10"/>
  <c r="P2645" i="10"/>
  <c r="T2646" i="10"/>
  <c r="S2646" i="10"/>
  <c r="R2646" i="10"/>
  <c r="Q2646" i="10"/>
  <c r="P2646" i="10"/>
  <c r="T2647" i="10"/>
  <c r="S2647" i="10"/>
  <c r="R2647" i="10"/>
  <c r="Q2647" i="10"/>
  <c r="P2647" i="10"/>
  <c r="T2648" i="10"/>
  <c r="S2648" i="10"/>
  <c r="R2648" i="10"/>
  <c r="Q2648" i="10"/>
  <c r="P2648" i="10"/>
  <c r="T2649" i="10"/>
  <c r="S2649" i="10"/>
  <c r="R2649" i="10"/>
  <c r="Q2649" i="10"/>
  <c r="P2649" i="10"/>
  <c r="T2650" i="10"/>
  <c r="S2650" i="10"/>
  <c r="R2650" i="10"/>
  <c r="Q2650" i="10"/>
  <c r="P2650" i="10"/>
  <c r="T2651" i="10"/>
  <c r="S2651" i="10"/>
  <c r="R2651" i="10"/>
  <c r="Q2651" i="10"/>
  <c r="P2651" i="10"/>
  <c r="T2652" i="10"/>
  <c r="S2652" i="10"/>
  <c r="R2652" i="10"/>
  <c r="Q2652" i="10"/>
  <c r="P2652" i="10"/>
  <c r="T2653" i="10"/>
  <c r="S2653" i="10"/>
  <c r="R2653" i="10"/>
  <c r="Q2653" i="10"/>
  <c r="P2653" i="10"/>
  <c r="T2654" i="10"/>
  <c r="S2654" i="10"/>
  <c r="R2654" i="10"/>
  <c r="Q2654" i="10"/>
  <c r="P2654" i="10"/>
  <c r="T2656" i="10"/>
  <c r="S2656" i="10"/>
  <c r="R2656" i="10"/>
  <c r="Q2656" i="10"/>
  <c r="P2656" i="10"/>
  <c r="T2657" i="10"/>
  <c r="S2657" i="10"/>
  <c r="R2657" i="10"/>
  <c r="Q2657" i="10"/>
  <c r="P2657" i="10"/>
  <c r="T2658" i="10"/>
  <c r="S2658" i="10"/>
  <c r="R2658" i="10"/>
  <c r="Q2658" i="10"/>
  <c r="P2658" i="10"/>
  <c r="T2655" i="10"/>
  <c r="S2655" i="10"/>
  <c r="R2655" i="10"/>
  <c r="Q2655" i="10"/>
  <c r="P2655" i="10"/>
  <c r="T1172" i="10"/>
  <c r="S1172" i="10"/>
  <c r="R1172" i="10"/>
  <c r="Q1172" i="10"/>
  <c r="P1172" i="10"/>
  <c r="T2584" i="10"/>
  <c r="S2584" i="10"/>
  <c r="R2584" i="10"/>
  <c r="Q2584" i="10"/>
  <c r="P2584" i="10"/>
  <c r="T2585" i="10"/>
  <c r="S2585" i="10"/>
  <c r="R2585" i="10"/>
  <c r="Q2585" i="10"/>
  <c r="P2585" i="10"/>
  <c r="T2586" i="10"/>
  <c r="S2586" i="10"/>
  <c r="R2586" i="10"/>
  <c r="Q2586" i="10"/>
  <c r="P2586" i="10"/>
  <c r="T2587" i="10"/>
  <c r="S2587" i="10"/>
  <c r="R2587" i="10"/>
  <c r="Q2587" i="10"/>
  <c r="P2587" i="10"/>
  <c r="T2588" i="10"/>
  <c r="S2588" i="10"/>
  <c r="R2588" i="10"/>
  <c r="Q2588" i="10"/>
  <c r="P2588" i="10"/>
  <c r="T2589" i="10"/>
  <c r="S2589" i="10"/>
  <c r="R2589" i="10"/>
  <c r="Q2589" i="10"/>
  <c r="P2589" i="10"/>
  <c r="T2590" i="10"/>
  <c r="S2590" i="10"/>
  <c r="R2590" i="10"/>
  <c r="Q2590" i="10"/>
  <c r="P2590" i="10"/>
  <c r="T2591" i="10"/>
  <c r="S2591" i="10"/>
  <c r="R2591" i="10"/>
  <c r="Q2591" i="10"/>
  <c r="P2591" i="10"/>
  <c r="T2592" i="10"/>
  <c r="S2592" i="10"/>
  <c r="R2592" i="10"/>
  <c r="Q2592" i="10"/>
  <c r="P2592" i="10"/>
  <c r="T2593" i="10"/>
  <c r="S2593" i="10"/>
  <c r="R2593" i="10"/>
  <c r="Q2593" i="10"/>
  <c r="P2593" i="10"/>
  <c r="T2594" i="10"/>
  <c r="S2594" i="10"/>
  <c r="R2594" i="10"/>
  <c r="Q2594" i="10"/>
  <c r="P2594" i="10"/>
  <c r="T2595" i="10"/>
  <c r="S2595" i="10"/>
  <c r="R2595" i="10"/>
  <c r="Q2595" i="10"/>
  <c r="P2595" i="10"/>
  <c r="T2596" i="10"/>
  <c r="S2596" i="10"/>
  <c r="R2596" i="10"/>
  <c r="Q2596" i="10"/>
  <c r="P2596" i="10"/>
  <c r="T2597" i="10"/>
  <c r="S2597" i="10"/>
  <c r="R2597" i="10"/>
  <c r="Q2597" i="10"/>
  <c r="P2597" i="10"/>
  <c r="T2598" i="10"/>
  <c r="S2598" i="10"/>
  <c r="R2598" i="10"/>
  <c r="Q2598" i="10"/>
  <c r="P2598" i="10"/>
  <c r="T2599" i="10"/>
  <c r="S2599" i="10"/>
  <c r="R2599" i="10"/>
  <c r="Q2599" i="10"/>
  <c r="P2599" i="10"/>
  <c r="T2600" i="10"/>
  <c r="S2600" i="10"/>
  <c r="R2600" i="10"/>
  <c r="Q2600" i="10"/>
  <c r="P2600" i="10"/>
  <c r="T2601" i="10"/>
  <c r="S2601" i="10"/>
  <c r="R2601" i="10"/>
  <c r="Q2601" i="10"/>
  <c r="P2601" i="10"/>
  <c r="T2602" i="10"/>
  <c r="S2602" i="10"/>
  <c r="R2602" i="10"/>
  <c r="Q2602" i="10"/>
  <c r="P2602" i="10"/>
  <c r="T2603" i="10"/>
  <c r="S2603" i="10"/>
  <c r="R2603" i="10"/>
  <c r="Q2603" i="10"/>
  <c r="P2603" i="10"/>
  <c r="T2604" i="10"/>
  <c r="S2604" i="10"/>
  <c r="R2604" i="10"/>
  <c r="Q2604" i="10"/>
  <c r="P2604" i="10"/>
  <c r="T2605" i="10"/>
  <c r="S2605" i="10"/>
  <c r="R2605" i="10"/>
  <c r="Q2605" i="10"/>
  <c r="P2605" i="10"/>
  <c r="T2606" i="10"/>
  <c r="S2606" i="10"/>
  <c r="R2606" i="10"/>
  <c r="Q2606" i="10"/>
  <c r="P2606" i="10"/>
  <c r="T2607" i="10"/>
  <c r="S2607" i="10"/>
  <c r="R2607" i="10"/>
  <c r="Q2607" i="10"/>
  <c r="P2607" i="10"/>
  <c r="T2608" i="10"/>
  <c r="S2608" i="10"/>
  <c r="R2608" i="10"/>
  <c r="Q2608" i="10"/>
  <c r="P2608" i="10"/>
  <c r="T2609" i="10"/>
  <c r="S2609" i="10"/>
  <c r="R2609" i="10"/>
  <c r="Q2609" i="10"/>
  <c r="P2609" i="10"/>
  <c r="T2610" i="10"/>
  <c r="S2610" i="10"/>
  <c r="R2610" i="10"/>
  <c r="Q2610" i="10"/>
  <c r="P2610" i="10"/>
  <c r="T2611" i="10"/>
  <c r="S2611" i="10"/>
  <c r="R2611" i="10"/>
  <c r="Q2611" i="10"/>
  <c r="P2611" i="10"/>
  <c r="T2612" i="10"/>
  <c r="S2612" i="10"/>
  <c r="R2612" i="10"/>
  <c r="Q2612" i="10"/>
  <c r="P2612" i="10"/>
  <c r="T2613" i="10"/>
  <c r="S2613" i="10"/>
  <c r="R2613" i="10"/>
  <c r="Q2613" i="10"/>
  <c r="P2613" i="10"/>
  <c r="T2614" i="10"/>
  <c r="S2614" i="10"/>
  <c r="R2614" i="10"/>
  <c r="Q2614" i="10"/>
  <c r="P2614" i="10"/>
  <c r="T2615" i="10"/>
  <c r="S2615" i="10"/>
  <c r="R2615" i="10"/>
  <c r="Q2615" i="10"/>
  <c r="P2615" i="10"/>
  <c r="T2616" i="10"/>
  <c r="S2616" i="10"/>
  <c r="R2616" i="10"/>
  <c r="Q2616" i="10"/>
  <c r="P2616" i="10"/>
  <c r="T2617" i="10"/>
  <c r="S2617" i="10"/>
  <c r="R2617" i="10"/>
  <c r="Q2617" i="10"/>
  <c r="P2617" i="10"/>
  <c r="T2618" i="10"/>
  <c r="S2618" i="10"/>
  <c r="R2618" i="10"/>
  <c r="Q2618" i="10"/>
  <c r="P2618" i="10"/>
  <c r="T2619" i="10"/>
  <c r="S2619" i="10"/>
  <c r="R2619" i="10"/>
  <c r="Q2619" i="10"/>
  <c r="P2619" i="10"/>
  <c r="T2620" i="10"/>
  <c r="S2620" i="10"/>
  <c r="R2620" i="10"/>
  <c r="Q2620" i="10"/>
  <c r="P2620" i="10"/>
  <c r="T2621" i="10"/>
  <c r="S2621" i="10"/>
  <c r="R2621" i="10"/>
  <c r="Q2621" i="10"/>
  <c r="P2621" i="10"/>
  <c r="T2622" i="10"/>
  <c r="S2622" i="10"/>
  <c r="R2622" i="10"/>
  <c r="Q2622" i="10"/>
  <c r="P2622" i="10"/>
  <c r="T2623" i="10"/>
  <c r="S2623" i="10"/>
  <c r="R2623" i="10"/>
  <c r="Q2623" i="10"/>
  <c r="P2623" i="10"/>
  <c r="T2624" i="10"/>
  <c r="S2624" i="10"/>
  <c r="R2624" i="10"/>
  <c r="Q2624" i="10"/>
  <c r="P2624" i="10"/>
  <c r="T2625" i="10"/>
  <c r="S2625" i="10"/>
  <c r="R2625" i="10"/>
  <c r="Q2625" i="10"/>
  <c r="P2625" i="10"/>
  <c r="T2626" i="10"/>
  <c r="S2626" i="10"/>
  <c r="R2626" i="10"/>
  <c r="Q2626" i="10"/>
  <c r="P2626" i="10"/>
  <c r="T2627" i="10"/>
  <c r="S2627" i="10"/>
  <c r="R2627" i="10"/>
  <c r="Q2627" i="10"/>
  <c r="P2627" i="10"/>
  <c r="T2628" i="10"/>
  <c r="S2628" i="10"/>
  <c r="R2628" i="10"/>
  <c r="Q2628" i="10"/>
  <c r="P2628" i="10"/>
  <c r="T2629" i="10"/>
  <c r="S2629" i="10"/>
  <c r="R2629" i="10"/>
  <c r="Q2629" i="10"/>
  <c r="P2629" i="10"/>
  <c r="T2630" i="10"/>
  <c r="S2630" i="10"/>
  <c r="R2630" i="10"/>
  <c r="Q2630" i="10"/>
  <c r="P2630" i="10"/>
  <c r="T2631" i="10"/>
  <c r="S2631" i="10"/>
  <c r="R2631" i="10"/>
  <c r="Q2631" i="10"/>
  <c r="P2631" i="10"/>
  <c r="T2632" i="10"/>
  <c r="S2632" i="10"/>
  <c r="R2632" i="10"/>
  <c r="Q2632" i="10"/>
  <c r="P2632" i="10"/>
  <c r="T2633" i="10"/>
  <c r="S2633" i="10"/>
  <c r="R2633" i="10"/>
  <c r="Q2633" i="10"/>
  <c r="P2633" i="10"/>
  <c r="T2634" i="10"/>
  <c r="S2634" i="10"/>
  <c r="R2634" i="10"/>
  <c r="Q2634" i="10"/>
  <c r="P2634" i="10"/>
  <c r="T2635" i="10"/>
  <c r="S2635" i="10"/>
  <c r="R2635" i="10"/>
  <c r="Q2635" i="10"/>
  <c r="P2635" i="10"/>
  <c r="T2576" i="10"/>
  <c r="S2576" i="10"/>
  <c r="R2576" i="10"/>
  <c r="Q2576" i="10"/>
  <c r="P2576" i="10"/>
  <c r="T2577" i="10"/>
  <c r="S2577" i="10"/>
  <c r="R2577" i="10"/>
  <c r="Q2577" i="10"/>
  <c r="P2577" i="10"/>
  <c r="T2578" i="10"/>
  <c r="S2578" i="10"/>
  <c r="R2578" i="10"/>
  <c r="Q2578" i="10"/>
  <c r="P2578" i="10"/>
  <c r="T2579" i="10"/>
  <c r="S2579" i="10"/>
  <c r="R2579" i="10"/>
  <c r="Q2579" i="10"/>
  <c r="P2579" i="10"/>
  <c r="T2580" i="10"/>
  <c r="S2580" i="10"/>
  <c r="R2580" i="10"/>
  <c r="Q2580" i="10"/>
  <c r="P2580" i="10"/>
  <c r="T2581" i="10"/>
  <c r="S2581" i="10"/>
  <c r="R2581" i="10"/>
  <c r="Q2581" i="10"/>
  <c r="P2581" i="10"/>
  <c r="T2582" i="10"/>
  <c r="S2582" i="10"/>
  <c r="R2582" i="10"/>
  <c r="Q2582" i="10"/>
  <c r="P2582" i="10"/>
  <c r="T2583" i="10"/>
  <c r="S2583" i="10"/>
  <c r="R2583" i="10"/>
  <c r="Q2583" i="10"/>
  <c r="P2583" i="10"/>
  <c r="T2531" i="10"/>
  <c r="S2531" i="10"/>
  <c r="R2531" i="10"/>
  <c r="Q2531" i="10"/>
  <c r="P2531" i="10"/>
  <c r="T2532" i="10"/>
  <c r="S2532" i="10"/>
  <c r="R2532" i="10"/>
  <c r="Q2532" i="10"/>
  <c r="P2532" i="10"/>
  <c r="T2533" i="10"/>
  <c r="S2533" i="10"/>
  <c r="R2533" i="10"/>
  <c r="Q2533" i="10"/>
  <c r="P2533" i="10"/>
  <c r="T2534" i="10"/>
  <c r="S2534" i="10"/>
  <c r="R2534" i="10"/>
  <c r="Q2534" i="10"/>
  <c r="P2534" i="10"/>
  <c r="T2535" i="10"/>
  <c r="S2535" i="10"/>
  <c r="R2535" i="10"/>
  <c r="Q2535" i="10"/>
  <c r="P2535" i="10"/>
  <c r="T2536" i="10"/>
  <c r="S2536" i="10"/>
  <c r="R2536" i="10"/>
  <c r="Q2536" i="10"/>
  <c r="P2536" i="10"/>
  <c r="T2537" i="10"/>
  <c r="S2537" i="10"/>
  <c r="R2537" i="10"/>
  <c r="Q2537" i="10"/>
  <c r="P2537" i="10"/>
  <c r="T2538" i="10"/>
  <c r="S2538" i="10"/>
  <c r="R2538" i="10"/>
  <c r="Q2538" i="10"/>
  <c r="P2538" i="10"/>
  <c r="T2539" i="10"/>
  <c r="S2539" i="10"/>
  <c r="R2539" i="10"/>
  <c r="Q2539" i="10"/>
  <c r="P2539" i="10"/>
  <c r="T2540" i="10"/>
  <c r="S2540" i="10"/>
  <c r="R2540" i="10"/>
  <c r="Q2540" i="10"/>
  <c r="P2540" i="10"/>
  <c r="T2541" i="10"/>
  <c r="S2541" i="10"/>
  <c r="R2541" i="10"/>
  <c r="Q2541" i="10"/>
  <c r="P2541" i="10"/>
  <c r="T2542" i="10"/>
  <c r="S2542" i="10"/>
  <c r="R2542" i="10"/>
  <c r="Q2542" i="10"/>
  <c r="P2542" i="10"/>
  <c r="T2543" i="10"/>
  <c r="S2543" i="10"/>
  <c r="R2543" i="10"/>
  <c r="Q2543" i="10"/>
  <c r="P2543" i="10"/>
  <c r="T2544" i="10"/>
  <c r="S2544" i="10"/>
  <c r="R2544" i="10"/>
  <c r="Q2544" i="10"/>
  <c r="P2544" i="10"/>
  <c r="T2545" i="10"/>
  <c r="S2545" i="10"/>
  <c r="R2545" i="10"/>
  <c r="Q2545" i="10"/>
  <c r="P2545" i="10"/>
  <c r="T2546" i="10"/>
  <c r="S2546" i="10"/>
  <c r="R2546" i="10"/>
  <c r="Q2546" i="10"/>
  <c r="P2546" i="10"/>
  <c r="T2547" i="10"/>
  <c r="S2547" i="10"/>
  <c r="R2547" i="10"/>
  <c r="Q2547" i="10"/>
  <c r="P2547" i="10"/>
  <c r="T2548" i="10"/>
  <c r="S2548" i="10"/>
  <c r="R2548" i="10"/>
  <c r="Q2548" i="10"/>
  <c r="P2548" i="10"/>
  <c r="T2549" i="10"/>
  <c r="S2549" i="10"/>
  <c r="R2549" i="10"/>
  <c r="Q2549" i="10"/>
  <c r="P2549" i="10"/>
  <c r="T2550" i="10"/>
  <c r="S2550" i="10"/>
  <c r="R2550" i="10"/>
  <c r="Q2550" i="10"/>
  <c r="P2550" i="10"/>
  <c r="T2551" i="10"/>
  <c r="S2551" i="10"/>
  <c r="R2551" i="10"/>
  <c r="Q2551" i="10"/>
  <c r="P2551" i="10"/>
  <c r="T2552" i="10"/>
  <c r="S2552" i="10"/>
  <c r="R2552" i="10"/>
  <c r="Q2552" i="10"/>
  <c r="P2552" i="10"/>
  <c r="T2553" i="10"/>
  <c r="S2553" i="10"/>
  <c r="R2553" i="10"/>
  <c r="Q2553" i="10"/>
  <c r="P2553" i="10"/>
  <c r="T2554" i="10"/>
  <c r="S2554" i="10"/>
  <c r="R2554" i="10"/>
  <c r="Q2554" i="10"/>
  <c r="P2554" i="10"/>
  <c r="T2555" i="10"/>
  <c r="S2555" i="10"/>
  <c r="R2555" i="10"/>
  <c r="Q2555" i="10"/>
  <c r="P2555" i="10"/>
  <c r="T2556" i="10"/>
  <c r="S2556" i="10"/>
  <c r="R2556" i="10"/>
  <c r="Q2556" i="10"/>
  <c r="P2556" i="10"/>
  <c r="T2557" i="10"/>
  <c r="S2557" i="10"/>
  <c r="R2557" i="10"/>
  <c r="Q2557" i="10"/>
  <c r="P2557" i="10"/>
  <c r="T2558" i="10"/>
  <c r="S2558" i="10"/>
  <c r="R2558" i="10"/>
  <c r="Q2558" i="10"/>
  <c r="P2558" i="10"/>
  <c r="T2559" i="10"/>
  <c r="S2559" i="10"/>
  <c r="R2559" i="10"/>
  <c r="Q2559" i="10"/>
  <c r="P2559" i="10"/>
  <c r="T2560" i="10"/>
  <c r="S2560" i="10"/>
  <c r="R2560" i="10"/>
  <c r="Q2560" i="10"/>
  <c r="P2560" i="10"/>
  <c r="T2561" i="10"/>
  <c r="S2561" i="10"/>
  <c r="R2561" i="10"/>
  <c r="Q2561" i="10"/>
  <c r="P2561" i="10"/>
  <c r="T2562" i="10"/>
  <c r="S2562" i="10"/>
  <c r="R2562" i="10"/>
  <c r="Q2562" i="10"/>
  <c r="P2562" i="10"/>
  <c r="T2563" i="10"/>
  <c r="S2563" i="10"/>
  <c r="R2563" i="10"/>
  <c r="Q2563" i="10"/>
  <c r="P2563" i="10"/>
  <c r="T2564" i="10"/>
  <c r="S2564" i="10"/>
  <c r="R2564" i="10"/>
  <c r="Q2564" i="10"/>
  <c r="P2564" i="10"/>
  <c r="T2565" i="10"/>
  <c r="S2565" i="10"/>
  <c r="R2565" i="10"/>
  <c r="Q2565" i="10"/>
  <c r="P2565" i="10"/>
  <c r="T2566" i="10"/>
  <c r="S2566" i="10"/>
  <c r="R2566" i="10"/>
  <c r="Q2566" i="10"/>
  <c r="P2566" i="10"/>
  <c r="T2567" i="10"/>
  <c r="S2567" i="10"/>
  <c r="R2567" i="10"/>
  <c r="Q2567" i="10"/>
  <c r="P2567" i="10"/>
  <c r="T2568" i="10"/>
  <c r="S2568" i="10"/>
  <c r="R2568" i="10"/>
  <c r="Q2568" i="10"/>
  <c r="P2568" i="10"/>
  <c r="T2569" i="10"/>
  <c r="S2569" i="10"/>
  <c r="R2569" i="10"/>
  <c r="Q2569" i="10"/>
  <c r="P2569" i="10"/>
  <c r="T2570" i="10"/>
  <c r="S2570" i="10"/>
  <c r="R2570" i="10"/>
  <c r="Q2570" i="10"/>
  <c r="P2570" i="10"/>
  <c r="T2571" i="10"/>
  <c r="S2571" i="10"/>
  <c r="R2571" i="10"/>
  <c r="Q2571" i="10"/>
  <c r="P2571" i="10"/>
  <c r="T2572" i="10"/>
  <c r="S2572" i="10"/>
  <c r="R2572" i="10"/>
  <c r="Q2572" i="10"/>
  <c r="P2572" i="10"/>
  <c r="T2573" i="10"/>
  <c r="S2573" i="10"/>
  <c r="R2573" i="10"/>
  <c r="Q2573" i="10"/>
  <c r="P2573" i="10"/>
  <c r="T2512" i="10"/>
  <c r="S2512" i="10"/>
  <c r="R2512" i="10"/>
  <c r="Q2512" i="10"/>
  <c r="P2512" i="10"/>
  <c r="T2513" i="10"/>
  <c r="S2513" i="10"/>
  <c r="R2513" i="10"/>
  <c r="Q2513" i="10"/>
  <c r="P2513" i="10"/>
  <c r="T2514" i="10"/>
  <c r="S2514" i="10"/>
  <c r="R2514" i="10"/>
  <c r="Q2514" i="10"/>
  <c r="P2514" i="10"/>
  <c r="T2515" i="10"/>
  <c r="S2515" i="10"/>
  <c r="R2515" i="10"/>
  <c r="Q2515" i="10"/>
  <c r="P2515" i="10"/>
  <c r="T2516" i="10"/>
  <c r="S2516" i="10"/>
  <c r="R2516" i="10"/>
  <c r="Q2516" i="10"/>
  <c r="P2516" i="10"/>
  <c r="T2517" i="10"/>
  <c r="S2517" i="10"/>
  <c r="R2517" i="10"/>
  <c r="Q2517" i="10"/>
  <c r="P2517" i="10"/>
  <c r="T2518" i="10"/>
  <c r="S2518" i="10"/>
  <c r="R2518" i="10"/>
  <c r="Q2518" i="10"/>
  <c r="P2518" i="10"/>
  <c r="T2519" i="10"/>
  <c r="S2519" i="10"/>
  <c r="R2519" i="10"/>
  <c r="Q2519" i="10"/>
  <c r="P2519" i="10"/>
  <c r="T2529" i="10"/>
  <c r="S2529" i="10"/>
  <c r="R2529" i="10"/>
  <c r="Q2529" i="10"/>
  <c r="P2529" i="10"/>
  <c r="T2520" i="10"/>
  <c r="S2520" i="10"/>
  <c r="R2520" i="10"/>
  <c r="Q2520" i="10"/>
  <c r="P2520" i="10"/>
  <c r="T2521" i="10"/>
  <c r="S2521" i="10"/>
  <c r="R2521" i="10"/>
  <c r="Q2521" i="10"/>
  <c r="P2521" i="10"/>
  <c r="T2522" i="10"/>
  <c r="S2522" i="10"/>
  <c r="R2522" i="10"/>
  <c r="Q2522" i="10"/>
  <c r="P2522" i="10"/>
  <c r="T2523" i="10"/>
  <c r="S2523" i="10"/>
  <c r="R2523" i="10"/>
  <c r="Q2523" i="10"/>
  <c r="P2523" i="10"/>
  <c r="T2524" i="10"/>
  <c r="S2524" i="10"/>
  <c r="R2524" i="10"/>
  <c r="Q2524" i="10"/>
  <c r="P2524" i="10"/>
  <c r="T2506" i="10"/>
  <c r="S2506" i="10"/>
  <c r="R2506" i="10"/>
  <c r="Q2506" i="10"/>
  <c r="P2506" i="10"/>
  <c r="T2505" i="10"/>
  <c r="S2505" i="10"/>
  <c r="R2505" i="10"/>
  <c r="Q2505" i="10"/>
  <c r="P2505" i="10"/>
  <c r="T2504" i="10"/>
  <c r="S2504" i="10"/>
  <c r="R2504" i="10"/>
  <c r="Q2504" i="10"/>
  <c r="P2504" i="10"/>
  <c r="T2503" i="10"/>
  <c r="S2503" i="10"/>
  <c r="R2503" i="10"/>
  <c r="Q2503" i="10"/>
  <c r="P2503" i="10"/>
  <c r="T2502" i="10"/>
  <c r="S2502" i="10"/>
  <c r="R2502" i="10"/>
  <c r="Q2502" i="10"/>
  <c r="P2502" i="10"/>
  <c r="T2501" i="10"/>
  <c r="S2501" i="10"/>
  <c r="R2501" i="10"/>
  <c r="Q2501" i="10"/>
  <c r="P2501" i="10"/>
  <c r="T2500" i="10"/>
  <c r="S2500" i="10"/>
  <c r="R2500" i="10"/>
  <c r="Q2500" i="10"/>
  <c r="P2500" i="10"/>
  <c r="T2499" i="10"/>
  <c r="S2499" i="10"/>
  <c r="R2499" i="10"/>
  <c r="Q2499" i="10"/>
  <c r="P2499" i="10"/>
  <c r="T2498" i="10"/>
  <c r="S2498" i="10"/>
  <c r="R2498" i="10"/>
  <c r="Q2498" i="10"/>
  <c r="P2498" i="10"/>
  <c r="T2497" i="10"/>
  <c r="S2497" i="10"/>
  <c r="R2497" i="10"/>
  <c r="Q2497" i="10"/>
  <c r="P2497" i="10"/>
  <c r="T2496" i="10"/>
  <c r="S2496" i="10"/>
  <c r="R2496" i="10"/>
  <c r="Q2496" i="10"/>
  <c r="P2496" i="10"/>
  <c r="T2495" i="10"/>
  <c r="S2495" i="10"/>
  <c r="R2495" i="10"/>
  <c r="Q2495" i="10"/>
  <c r="P2495" i="10"/>
  <c r="T2494" i="10"/>
  <c r="S2494" i="10"/>
  <c r="R2494" i="10"/>
  <c r="Q2494" i="10"/>
  <c r="P2494" i="10"/>
  <c r="T2493" i="10"/>
  <c r="S2493" i="10"/>
  <c r="R2493" i="10"/>
  <c r="Q2493" i="10"/>
  <c r="P2493" i="10"/>
  <c r="T2492" i="10"/>
  <c r="S2492" i="10"/>
  <c r="R2492" i="10"/>
  <c r="Q2492" i="10"/>
  <c r="P2492" i="10"/>
  <c r="T2491" i="10"/>
  <c r="S2491" i="10"/>
  <c r="R2491" i="10"/>
  <c r="Q2491" i="10"/>
  <c r="P2491" i="10"/>
  <c r="T2490" i="10"/>
  <c r="S2490" i="10"/>
  <c r="R2490" i="10"/>
  <c r="Q2490" i="10"/>
  <c r="P2490" i="10"/>
  <c r="T2489" i="10"/>
  <c r="S2489" i="10"/>
  <c r="R2489" i="10"/>
  <c r="Q2489" i="10"/>
  <c r="P2489" i="10"/>
  <c r="T2488" i="10"/>
  <c r="S2488" i="10"/>
  <c r="R2488" i="10"/>
  <c r="Q2488" i="10"/>
  <c r="P2488" i="10"/>
  <c r="T2487" i="10"/>
  <c r="S2487" i="10"/>
  <c r="R2487" i="10"/>
  <c r="Q2487" i="10"/>
  <c r="P2487" i="10"/>
  <c r="T2486" i="10"/>
  <c r="S2486" i="10"/>
  <c r="R2486" i="10"/>
  <c r="Q2486" i="10"/>
  <c r="P2486" i="10"/>
  <c r="T2485" i="10"/>
  <c r="S2485" i="10"/>
  <c r="R2485" i="10"/>
  <c r="Q2485" i="10"/>
  <c r="P2485" i="10"/>
  <c r="T2484" i="10"/>
  <c r="S2484" i="10"/>
  <c r="R2484" i="10"/>
  <c r="Q2484" i="10"/>
  <c r="P2484" i="10"/>
  <c r="T2483" i="10"/>
  <c r="S2483" i="10"/>
  <c r="R2483" i="10"/>
  <c r="Q2483" i="10"/>
  <c r="P2483" i="10"/>
  <c r="T2482" i="10"/>
  <c r="S2482" i="10"/>
  <c r="R2482" i="10"/>
  <c r="Q2482" i="10"/>
  <c r="P2482" i="10"/>
  <c r="T2481" i="10"/>
  <c r="S2481" i="10"/>
  <c r="R2481" i="10"/>
  <c r="Q2481" i="10"/>
  <c r="P2481" i="10"/>
  <c r="T2480" i="10"/>
  <c r="S2480" i="10"/>
  <c r="R2480" i="10"/>
  <c r="Q2480" i="10"/>
  <c r="P2480" i="10"/>
  <c r="T2479" i="10"/>
  <c r="S2479" i="10"/>
  <c r="R2479" i="10"/>
  <c r="Q2479" i="10"/>
  <c r="P2479" i="10"/>
  <c r="T2478" i="10"/>
  <c r="S2478" i="10"/>
  <c r="R2478" i="10"/>
  <c r="Q2478" i="10"/>
  <c r="P2478" i="10"/>
  <c r="T2477" i="10"/>
  <c r="S2477" i="10"/>
  <c r="R2477" i="10"/>
  <c r="Q2477" i="10"/>
  <c r="P2477" i="10"/>
  <c r="T2476" i="10"/>
  <c r="S2476" i="10"/>
  <c r="R2476" i="10"/>
  <c r="Q2476" i="10"/>
  <c r="P2476" i="10"/>
  <c r="T2475" i="10"/>
  <c r="S2475" i="10"/>
  <c r="R2475" i="10"/>
  <c r="Q2475" i="10"/>
  <c r="P2475" i="10"/>
  <c r="T2474" i="10"/>
  <c r="S2474" i="10"/>
  <c r="R2474" i="10"/>
  <c r="Q2474" i="10"/>
  <c r="P2474" i="10"/>
  <c r="T2473" i="10"/>
  <c r="S2473" i="10"/>
  <c r="R2473" i="10"/>
  <c r="Q2473" i="10"/>
  <c r="P2473" i="10"/>
  <c r="T2472" i="10"/>
  <c r="S2472" i="10"/>
  <c r="R2472" i="10"/>
  <c r="Q2472" i="10"/>
  <c r="P2472" i="10"/>
  <c r="T2471" i="10"/>
  <c r="S2471" i="10"/>
  <c r="R2471" i="10"/>
  <c r="Q2471" i="10"/>
  <c r="P2471" i="10"/>
  <c r="T2470" i="10"/>
  <c r="S2470" i="10"/>
  <c r="R2470" i="10"/>
  <c r="Q2470" i="10"/>
  <c r="P2470" i="10"/>
  <c r="T2469" i="10"/>
  <c r="S2469" i="10"/>
  <c r="R2469" i="10"/>
  <c r="Q2469" i="10"/>
  <c r="P2469" i="10"/>
  <c r="T2468" i="10"/>
  <c r="S2468" i="10"/>
  <c r="R2468" i="10"/>
  <c r="Q2468" i="10"/>
  <c r="P2468" i="10"/>
  <c r="T2467" i="10"/>
  <c r="S2467" i="10"/>
  <c r="R2467" i="10"/>
  <c r="Q2467" i="10"/>
  <c r="P2467" i="10"/>
  <c r="T2466" i="10"/>
  <c r="S2466" i="10"/>
  <c r="R2466" i="10"/>
  <c r="Q2466" i="10"/>
  <c r="P2466" i="10"/>
  <c r="T2465" i="10"/>
  <c r="S2465" i="10"/>
  <c r="R2465" i="10"/>
  <c r="Q2465" i="10"/>
  <c r="P2465" i="10"/>
  <c r="T2464" i="10"/>
  <c r="S2464" i="10"/>
  <c r="R2464" i="10"/>
  <c r="Q2464" i="10"/>
  <c r="P2464" i="10"/>
  <c r="T2463" i="10"/>
  <c r="S2463" i="10"/>
  <c r="R2463" i="10"/>
  <c r="Q2463" i="10"/>
  <c r="P2463" i="10"/>
  <c r="T2462" i="10"/>
  <c r="S2462" i="10"/>
  <c r="R2462" i="10"/>
  <c r="Q2462" i="10"/>
  <c r="P2462" i="10"/>
  <c r="T2461" i="10"/>
  <c r="S2461" i="10"/>
  <c r="R2461" i="10"/>
  <c r="Q2461" i="10"/>
  <c r="P2461" i="10"/>
  <c r="T2460" i="10"/>
  <c r="S2460" i="10"/>
  <c r="R2460" i="10"/>
  <c r="Q2460" i="10"/>
  <c r="P2460" i="10"/>
  <c r="T2459" i="10"/>
  <c r="S2459" i="10"/>
  <c r="R2459" i="10"/>
  <c r="Q2459" i="10"/>
  <c r="P2459" i="10"/>
  <c r="T2458" i="10"/>
  <c r="S2458" i="10"/>
  <c r="R2458" i="10"/>
  <c r="Q2458" i="10"/>
  <c r="P2458" i="10"/>
  <c r="T2457" i="10"/>
  <c r="S2457" i="10"/>
  <c r="R2457" i="10"/>
  <c r="Q2457" i="10"/>
  <c r="P2457" i="10"/>
  <c r="T2456" i="10"/>
  <c r="S2456" i="10"/>
  <c r="R2456" i="10"/>
  <c r="Q2456" i="10"/>
  <c r="P2456" i="10"/>
  <c r="T2455" i="10"/>
  <c r="S2455" i="10"/>
  <c r="R2455" i="10"/>
  <c r="Q2455" i="10"/>
  <c r="P2455" i="10"/>
  <c r="T2454" i="10"/>
  <c r="S2454" i="10"/>
  <c r="R2454" i="10"/>
  <c r="Q2454" i="10"/>
  <c r="P2454" i="10"/>
  <c r="T2453" i="10"/>
  <c r="S2453" i="10"/>
  <c r="R2453" i="10"/>
  <c r="Q2453" i="10"/>
  <c r="P2453" i="10"/>
  <c r="T2452" i="10"/>
  <c r="S2452" i="10"/>
  <c r="R2452" i="10"/>
  <c r="Q2452" i="10"/>
  <c r="P2452" i="10"/>
  <c r="T2451" i="10"/>
  <c r="S2451" i="10"/>
  <c r="R2451" i="10"/>
  <c r="Q2451" i="10"/>
  <c r="P2451" i="10"/>
  <c r="T2450" i="10"/>
  <c r="S2450" i="10"/>
  <c r="R2450" i="10"/>
  <c r="Q2450" i="10"/>
  <c r="P2450" i="10"/>
  <c r="T2449" i="10"/>
  <c r="S2449" i="10"/>
  <c r="R2449" i="10"/>
  <c r="Q2449" i="10"/>
  <c r="P2449" i="10"/>
  <c r="T2448" i="10"/>
  <c r="S2448" i="10"/>
  <c r="R2448" i="10"/>
  <c r="Q2448" i="10"/>
  <c r="P2448" i="10"/>
  <c r="T2447" i="10"/>
  <c r="S2447" i="10"/>
  <c r="R2447" i="10"/>
  <c r="Q2447" i="10"/>
  <c r="P2447" i="10"/>
  <c r="T2446" i="10"/>
  <c r="S2446" i="10"/>
  <c r="R2446" i="10"/>
  <c r="Q2446" i="10"/>
  <c r="P2446" i="10"/>
  <c r="T2445" i="10"/>
  <c r="S2445" i="10"/>
  <c r="R2445" i="10"/>
  <c r="Q2445" i="10"/>
  <c r="P2445" i="10"/>
  <c r="T2444" i="10"/>
  <c r="S2444" i="10"/>
  <c r="R2444" i="10"/>
  <c r="Q2444" i="10"/>
  <c r="P2444" i="10"/>
  <c r="T2424" i="10"/>
  <c r="S2424" i="10"/>
  <c r="R2424" i="10"/>
  <c r="Q2424" i="10"/>
  <c r="P2424" i="10"/>
  <c r="T2425" i="10"/>
  <c r="S2425" i="10"/>
  <c r="R2425" i="10"/>
  <c r="Q2425" i="10"/>
  <c r="P2425" i="10"/>
  <c r="T2426" i="10"/>
  <c r="S2426" i="10"/>
  <c r="R2426" i="10"/>
  <c r="Q2426" i="10"/>
  <c r="P2426" i="10"/>
  <c r="T2427" i="10"/>
  <c r="S2427" i="10"/>
  <c r="R2427" i="10"/>
  <c r="Q2427" i="10"/>
  <c r="P2427" i="10"/>
  <c r="T2428" i="10"/>
  <c r="S2428" i="10"/>
  <c r="R2428" i="10"/>
  <c r="Q2428" i="10"/>
  <c r="P2428" i="10"/>
  <c r="T2429" i="10"/>
  <c r="S2429" i="10"/>
  <c r="R2429" i="10"/>
  <c r="Q2429" i="10"/>
  <c r="P2429" i="10"/>
  <c r="T2430" i="10"/>
  <c r="S2430" i="10"/>
  <c r="R2430" i="10"/>
  <c r="Q2430" i="10"/>
  <c r="P2430" i="10"/>
  <c r="T2431" i="10"/>
  <c r="S2431" i="10"/>
  <c r="R2431" i="10"/>
  <c r="Q2431" i="10"/>
  <c r="P2431" i="10"/>
  <c r="T2432" i="10"/>
  <c r="S2432" i="10"/>
  <c r="R2432" i="10"/>
  <c r="Q2432" i="10"/>
  <c r="P2432" i="10"/>
  <c r="T2433" i="10"/>
  <c r="S2433" i="10"/>
  <c r="R2433" i="10"/>
  <c r="Q2433" i="10"/>
  <c r="P2433" i="10"/>
  <c r="T2434" i="10"/>
  <c r="S2434" i="10"/>
  <c r="R2434" i="10"/>
  <c r="Q2434" i="10"/>
  <c r="P2434" i="10"/>
  <c r="T2435" i="10"/>
  <c r="S2435" i="10"/>
  <c r="R2435" i="10"/>
  <c r="Q2435" i="10"/>
  <c r="P2435" i="10"/>
  <c r="T2436" i="10"/>
  <c r="S2436" i="10"/>
  <c r="R2436" i="10"/>
  <c r="Q2436" i="10"/>
  <c r="P2436" i="10"/>
  <c r="T2408" i="10"/>
  <c r="S2408" i="10"/>
  <c r="R2408" i="10"/>
  <c r="Q2408" i="10"/>
  <c r="P2408" i="10"/>
  <c r="T2423" i="10"/>
  <c r="S2423" i="10"/>
  <c r="R2423" i="10"/>
  <c r="Q2423" i="10"/>
  <c r="P2423" i="10"/>
  <c r="T2422" i="10"/>
  <c r="S2422" i="10"/>
  <c r="R2422" i="10"/>
  <c r="Q2422" i="10"/>
  <c r="P2422" i="10"/>
  <c r="T2421" i="10"/>
  <c r="S2421" i="10"/>
  <c r="R2421" i="10"/>
  <c r="Q2421" i="10"/>
  <c r="P2421" i="10"/>
  <c r="T2420" i="10"/>
  <c r="S2420" i="10"/>
  <c r="R2420" i="10"/>
  <c r="Q2420" i="10"/>
  <c r="P2420" i="10"/>
  <c r="T2419" i="10"/>
  <c r="S2419" i="10"/>
  <c r="R2419" i="10"/>
  <c r="Q2419" i="10"/>
  <c r="P2419" i="10"/>
  <c r="T2418" i="10"/>
  <c r="S2418" i="10"/>
  <c r="R2418" i="10"/>
  <c r="Q2418" i="10"/>
  <c r="P2418" i="10"/>
  <c r="T2417" i="10"/>
  <c r="S2417" i="10"/>
  <c r="R2417" i="10"/>
  <c r="Q2417" i="10"/>
  <c r="P2417" i="10"/>
  <c r="T2416" i="10"/>
  <c r="S2416" i="10"/>
  <c r="R2416" i="10"/>
  <c r="Q2416" i="10"/>
  <c r="P2416" i="10"/>
  <c r="T2415" i="10"/>
  <c r="S2415" i="10"/>
  <c r="R2415" i="10"/>
  <c r="Q2415" i="10"/>
  <c r="P2415" i="10"/>
  <c r="T2414" i="10"/>
  <c r="S2414" i="10"/>
  <c r="R2414" i="10"/>
  <c r="Q2414" i="10"/>
  <c r="P2414" i="10"/>
  <c r="T2413" i="10"/>
  <c r="S2413" i="10"/>
  <c r="R2413" i="10"/>
  <c r="Q2413" i="10"/>
  <c r="P2413" i="10"/>
  <c r="T2412" i="10"/>
  <c r="S2412" i="10"/>
  <c r="R2412" i="10"/>
  <c r="Q2412" i="10"/>
  <c r="P2412" i="10"/>
  <c r="T2411" i="10"/>
  <c r="S2411" i="10"/>
  <c r="R2411" i="10"/>
  <c r="Q2411" i="10"/>
  <c r="P2411" i="10"/>
  <c r="T2410" i="10"/>
  <c r="S2410" i="10"/>
  <c r="R2410" i="10"/>
  <c r="Q2410" i="10"/>
  <c r="P2410" i="10"/>
  <c r="T2409" i="10"/>
  <c r="S2409" i="10"/>
  <c r="R2409" i="10"/>
  <c r="Q2409" i="10"/>
  <c r="P2409" i="10"/>
  <c r="T2407" i="10"/>
  <c r="S2407" i="10"/>
  <c r="R2407" i="10"/>
  <c r="Q2407" i="10"/>
  <c r="P2407" i="10"/>
  <c r="T2406" i="10"/>
  <c r="S2406" i="10"/>
  <c r="R2406" i="10"/>
  <c r="Q2406" i="10"/>
  <c r="P2406" i="10"/>
  <c r="T2405" i="10"/>
  <c r="S2405" i="10"/>
  <c r="R2405" i="10"/>
  <c r="Q2405" i="10"/>
  <c r="P2405" i="10"/>
  <c r="T2404" i="10"/>
  <c r="S2404" i="10"/>
  <c r="R2404" i="10"/>
  <c r="Q2404" i="10"/>
  <c r="P2404" i="10"/>
  <c r="T2403" i="10"/>
  <c r="S2403" i="10"/>
  <c r="R2403" i="10"/>
  <c r="Q2403" i="10"/>
  <c r="P2403" i="10"/>
  <c r="T2402" i="10"/>
  <c r="S2402" i="10"/>
  <c r="R2402" i="10"/>
  <c r="Q2402" i="10"/>
  <c r="P2402" i="10"/>
  <c r="T2401" i="10"/>
  <c r="S2401" i="10"/>
  <c r="R2401" i="10"/>
  <c r="Q2401" i="10"/>
  <c r="P2401" i="10"/>
  <c r="T2400" i="10"/>
  <c r="S2400" i="10"/>
  <c r="R2400" i="10"/>
  <c r="Q2400" i="10"/>
  <c r="P2400" i="10"/>
  <c r="T2399" i="10"/>
  <c r="S2399" i="10"/>
  <c r="R2399" i="10"/>
  <c r="Q2399" i="10"/>
  <c r="P2399" i="10"/>
  <c r="T2398" i="10"/>
  <c r="S2398" i="10"/>
  <c r="R2398" i="10"/>
  <c r="Q2398" i="10"/>
  <c r="P2398" i="10"/>
  <c r="T2397" i="10"/>
  <c r="S2397" i="10"/>
  <c r="R2397" i="10"/>
  <c r="Q2397" i="10"/>
  <c r="P2397" i="10"/>
  <c r="T2396" i="10"/>
  <c r="S2396" i="10"/>
  <c r="R2396" i="10"/>
  <c r="Q2396" i="10"/>
  <c r="P2396" i="10"/>
  <c r="T2395" i="10"/>
  <c r="S2395" i="10"/>
  <c r="R2395" i="10"/>
  <c r="Q2395" i="10"/>
  <c r="P2395" i="10"/>
  <c r="T2394" i="10"/>
  <c r="S2394" i="10"/>
  <c r="R2394" i="10"/>
  <c r="Q2394" i="10"/>
  <c r="P2394" i="10"/>
  <c r="T2393" i="10"/>
  <c r="S2393" i="10"/>
  <c r="R2393" i="10"/>
  <c r="Q2393" i="10"/>
  <c r="P2393" i="10"/>
  <c r="T2392" i="10"/>
  <c r="S2392" i="10"/>
  <c r="R2392" i="10"/>
  <c r="Q2392" i="10"/>
  <c r="P2392" i="10"/>
  <c r="T2391" i="10"/>
  <c r="S2391" i="10"/>
  <c r="R2391" i="10"/>
  <c r="Q2391" i="10"/>
  <c r="P2391" i="10"/>
  <c r="T2390" i="10"/>
  <c r="S2390" i="10"/>
  <c r="R2390" i="10"/>
  <c r="Q2390" i="10"/>
  <c r="P2390" i="10"/>
  <c r="T2389" i="10"/>
  <c r="S2389" i="10"/>
  <c r="R2389" i="10"/>
  <c r="Q2389" i="10"/>
  <c r="P2389" i="10"/>
  <c r="T2388" i="10"/>
  <c r="S2388" i="10"/>
  <c r="R2388" i="10"/>
  <c r="Q2388" i="10"/>
  <c r="P2388" i="10"/>
  <c r="T2387" i="10"/>
  <c r="S2387" i="10"/>
  <c r="R2387" i="10"/>
  <c r="Q2387" i="10"/>
  <c r="P2387" i="10"/>
  <c r="T2386" i="10"/>
  <c r="S2386" i="10"/>
  <c r="R2386" i="10"/>
  <c r="Q2386" i="10"/>
  <c r="P2386" i="10"/>
  <c r="T2385" i="10"/>
  <c r="S2385" i="10"/>
  <c r="R2385" i="10"/>
  <c r="Q2385" i="10"/>
  <c r="P2385" i="10"/>
  <c r="T2384" i="10"/>
  <c r="S2384" i="10"/>
  <c r="R2384" i="10"/>
  <c r="Q2384" i="10"/>
  <c r="P2384" i="10"/>
  <c r="T2383" i="10"/>
  <c r="S2383" i="10"/>
  <c r="R2383" i="10"/>
  <c r="Q2383" i="10"/>
  <c r="P2383" i="10"/>
  <c r="T2382" i="10"/>
  <c r="S2382" i="10"/>
  <c r="R2382" i="10"/>
  <c r="Q2382" i="10"/>
  <c r="P2382" i="10"/>
  <c r="T2381" i="10"/>
  <c r="S2381" i="10"/>
  <c r="R2381" i="10"/>
  <c r="Q2381" i="10"/>
  <c r="P2381" i="10"/>
  <c r="T2380" i="10"/>
  <c r="S2380" i="10"/>
  <c r="R2380" i="10"/>
  <c r="Q2380" i="10"/>
  <c r="P2380" i="10"/>
  <c r="T2379" i="10"/>
  <c r="S2379" i="10"/>
  <c r="R2379" i="10"/>
  <c r="Q2379" i="10"/>
  <c r="P2379" i="10"/>
  <c r="T2378" i="10"/>
  <c r="S2378" i="10"/>
  <c r="R2378" i="10"/>
  <c r="Q2378" i="10"/>
  <c r="P2378" i="10"/>
  <c r="T2377" i="10"/>
  <c r="S2377" i="10"/>
  <c r="R2377" i="10"/>
  <c r="Q2377" i="10"/>
  <c r="P2377" i="10"/>
  <c r="T2376" i="10"/>
  <c r="S2376" i="10"/>
  <c r="R2376" i="10"/>
  <c r="Q2376" i="10"/>
  <c r="P2376" i="10"/>
  <c r="T2375" i="10"/>
  <c r="S2375" i="10"/>
  <c r="R2375" i="10"/>
  <c r="Q2375" i="10"/>
  <c r="P2375" i="10"/>
  <c r="T2374" i="10"/>
  <c r="S2374" i="10"/>
  <c r="R2374" i="10"/>
  <c r="Q2374" i="10"/>
  <c r="P2374" i="10"/>
  <c r="T2373" i="10"/>
  <c r="S2373" i="10"/>
  <c r="R2373" i="10"/>
  <c r="Q2373" i="10"/>
  <c r="P2373" i="10"/>
  <c r="T2372" i="10"/>
  <c r="S2372" i="10"/>
  <c r="R2372" i="10"/>
  <c r="Q2372" i="10"/>
  <c r="P2372" i="10"/>
  <c r="T2371" i="10"/>
  <c r="S2371" i="10"/>
  <c r="R2371" i="10"/>
  <c r="Q2371" i="10"/>
  <c r="P2371" i="10"/>
  <c r="T2370" i="10"/>
  <c r="S2370" i="10"/>
  <c r="R2370" i="10"/>
  <c r="Q2370" i="10"/>
  <c r="P2370" i="10"/>
  <c r="T2369" i="10"/>
  <c r="S2369" i="10"/>
  <c r="R2369" i="10"/>
  <c r="Q2369" i="10"/>
  <c r="P2369" i="10"/>
  <c r="T2368" i="10"/>
  <c r="S2368" i="10"/>
  <c r="R2368" i="10"/>
  <c r="Q2368" i="10"/>
  <c r="P2368" i="10"/>
  <c r="T2367" i="10"/>
  <c r="S2367" i="10"/>
  <c r="R2367" i="10"/>
  <c r="Q2367" i="10"/>
  <c r="P2367" i="10"/>
  <c r="T2366" i="10"/>
  <c r="S2366" i="10"/>
  <c r="R2366" i="10"/>
  <c r="Q2366" i="10"/>
  <c r="P2366" i="10"/>
  <c r="T2365" i="10"/>
  <c r="S2365" i="10"/>
  <c r="R2365" i="10"/>
  <c r="Q2365" i="10"/>
  <c r="P2365" i="10"/>
  <c r="T2364" i="10"/>
  <c r="S2364" i="10"/>
  <c r="R2364" i="10"/>
  <c r="Q2364" i="10"/>
  <c r="P2364" i="10"/>
  <c r="T2363" i="10"/>
  <c r="S2363" i="10"/>
  <c r="R2363" i="10"/>
  <c r="Q2363" i="10"/>
  <c r="P2363" i="10"/>
  <c r="T2360" i="10"/>
  <c r="S2360" i="10"/>
  <c r="R2360" i="10"/>
  <c r="Q2360" i="10"/>
  <c r="P2360" i="10"/>
  <c r="T2358" i="10"/>
  <c r="S2358" i="10"/>
  <c r="R2358" i="10"/>
  <c r="Q2358" i="10"/>
  <c r="P2358" i="10"/>
  <c r="T2357" i="10"/>
  <c r="S2357" i="10"/>
  <c r="R2357" i="10"/>
  <c r="Q2357" i="10"/>
  <c r="P2357" i="10"/>
  <c r="T2356" i="10"/>
  <c r="S2356" i="10"/>
  <c r="R2356" i="10"/>
  <c r="Q2356" i="10"/>
  <c r="P2356" i="10"/>
  <c r="T2355" i="10"/>
  <c r="S2355" i="10"/>
  <c r="R2355" i="10"/>
  <c r="Q2355" i="10"/>
  <c r="P2355" i="10"/>
  <c r="T2354" i="10"/>
  <c r="S2354" i="10"/>
  <c r="R2354" i="10"/>
  <c r="Q2354" i="10"/>
  <c r="P2354" i="10"/>
  <c r="T2353" i="10"/>
  <c r="S2353" i="10"/>
  <c r="R2353" i="10"/>
  <c r="Q2353" i="10"/>
  <c r="P2353" i="10"/>
  <c r="T2352" i="10"/>
  <c r="S2352" i="10"/>
  <c r="R2352" i="10"/>
  <c r="Q2352" i="10"/>
  <c r="P2352" i="10"/>
  <c r="T2351" i="10"/>
  <c r="S2351" i="10"/>
  <c r="R2351" i="10"/>
  <c r="Q2351" i="10"/>
  <c r="P2351" i="10"/>
  <c r="T2350" i="10"/>
  <c r="S2350" i="10"/>
  <c r="R2350" i="10"/>
  <c r="Q2350" i="10"/>
  <c r="P2350" i="10"/>
  <c r="T2349" i="10"/>
  <c r="S2349" i="10"/>
  <c r="R2349" i="10"/>
  <c r="Q2349" i="10"/>
  <c r="P2349" i="10"/>
  <c r="T2348" i="10"/>
  <c r="S2348" i="10"/>
  <c r="R2348" i="10"/>
  <c r="Q2348" i="10"/>
  <c r="P2348" i="10"/>
  <c r="T2347" i="10"/>
  <c r="S2347" i="10"/>
  <c r="R2347" i="10"/>
  <c r="Q2347" i="10"/>
  <c r="P2347" i="10"/>
  <c r="T2346" i="10"/>
  <c r="S2346" i="10"/>
  <c r="R2346" i="10"/>
  <c r="Q2346" i="10"/>
  <c r="P2346" i="10"/>
  <c r="T2345" i="10"/>
  <c r="S2345" i="10"/>
  <c r="R2345" i="10"/>
  <c r="Q2345" i="10"/>
  <c r="P2345" i="10"/>
  <c r="T2344" i="10"/>
  <c r="S2344" i="10"/>
  <c r="R2344" i="10"/>
  <c r="Q2344" i="10"/>
  <c r="P2344" i="10"/>
  <c r="T2343" i="10"/>
  <c r="S2343" i="10"/>
  <c r="R2343" i="10"/>
  <c r="Q2343" i="10"/>
  <c r="P2343" i="10"/>
  <c r="T2342" i="10"/>
  <c r="S2342" i="10"/>
  <c r="R2342" i="10"/>
  <c r="Q2342" i="10"/>
  <c r="P2342" i="10"/>
  <c r="T2341" i="10"/>
  <c r="S2341" i="10"/>
  <c r="R2341" i="10"/>
  <c r="Q2341" i="10"/>
  <c r="P2341" i="10"/>
  <c r="T2340" i="10"/>
  <c r="S2340" i="10"/>
  <c r="R2340" i="10"/>
  <c r="Q2340" i="10"/>
  <c r="P2340" i="10"/>
  <c r="T2339" i="10"/>
  <c r="S2339" i="10"/>
  <c r="R2339" i="10"/>
  <c r="Q2339" i="10"/>
  <c r="P2339" i="10"/>
  <c r="T2338" i="10"/>
  <c r="S2338" i="10"/>
  <c r="R2338" i="10"/>
  <c r="Q2338" i="10"/>
  <c r="P2338" i="10"/>
  <c r="T2337" i="10"/>
  <c r="S2337" i="10"/>
  <c r="R2337" i="10"/>
  <c r="Q2337" i="10"/>
  <c r="P2337" i="10"/>
  <c r="T2336" i="10"/>
  <c r="S2336" i="10"/>
  <c r="R2336" i="10"/>
  <c r="Q2336" i="10"/>
  <c r="P2336" i="10"/>
  <c r="T2335" i="10"/>
  <c r="S2335" i="10"/>
  <c r="R2335" i="10"/>
  <c r="Q2335" i="10"/>
  <c r="P2335" i="10"/>
  <c r="T2334" i="10"/>
  <c r="S2334" i="10"/>
  <c r="R2334" i="10"/>
  <c r="Q2334" i="10"/>
  <c r="P2334" i="10"/>
  <c r="T2333" i="10"/>
  <c r="S2333" i="10"/>
  <c r="R2333" i="10"/>
  <c r="Q2333" i="10"/>
  <c r="P2333" i="10"/>
  <c r="T2332" i="10"/>
  <c r="S2332" i="10"/>
  <c r="R2332" i="10"/>
  <c r="Q2332" i="10"/>
  <c r="P2332" i="10"/>
  <c r="T2331" i="10"/>
  <c r="S2331" i="10"/>
  <c r="R2331" i="10"/>
  <c r="Q2331" i="10"/>
  <c r="P2331" i="10"/>
  <c r="T2330" i="10"/>
  <c r="S2330" i="10"/>
  <c r="R2330" i="10"/>
  <c r="Q2330" i="10"/>
  <c r="P2330" i="10"/>
  <c r="T2329" i="10"/>
  <c r="S2329" i="10"/>
  <c r="R2329" i="10"/>
  <c r="Q2329" i="10"/>
  <c r="P2329" i="10"/>
  <c r="T2328" i="10"/>
  <c r="S2328" i="10"/>
  <c r="R2328" i="10"/>
  <c r="Q2328" i="10"/>
  <c r="P2328" i="10"/>
  <c r="T2327" i="10"/>
  <c r="S2327" i="10"/>
  <c r="R2327" i="10"/>
  <c r="Q2327" i="10"/>
  <c r="P2327" i="10"/>
  <c r="T2326" i="10"/>
  <c r="S2326" i="10"/>
  <c r="R2326" i="10"/>
  <c r="Q2326" i="10"/>
  <c r="P2326" i="10"/>
  <c r="T2325" i="10"/>
  <c r="S2325" i="10"/>
  <c r="R2325" i="10"/>
  <c r="Q2325" i="10"/>
  <c r="P2325" i="10"/>
  <c r="T2324" i="10"/>
  <c r="S2324" i="10"/>
  <c r="R2324" i="10"/>
  <c r="Q2324" i="10"/>
  <c r="P2324" i="10"/>
  <c r="T2322" i="10"/>
  <c r="S2322" i="10"/>
  <c r="R2322" i="10"/>
  <c r="Q2322" i="10"/>
  <c r="P2322" i="10"/>
  <c r="T2304" i="10"/>
  <c r="S2304" i="10"/>
  <c r="R2304" i="10"/>
  <c r="Q2304" i="10"/>
  <c r="P2304" i="10"/>
  <c r="T2305" i="10"/>
  <c r="S2305" i="10"/>
  <c r="R2305" i="10"/>
  <c r="Q2305" i="10"/>
  <c r="P2305" i="10"/>
  <c r="T2306" i="10"/>
  <c r="S2306" i="10"/>
  <c r="R2306" i="10"/>
  <c r="Q2306" i="10"/>
  <c r="P2306" i="10"/>
  <c r="T2307" i="10"/>
  <c r="S2307" i="10"/>
  <c r="R2307" i="10"/>
  <c r="Q2307" i="10"/>
  <c r="P2307" i="10"/>
  <c r="T2308" i="10"/>
  <c r="S2308" i="10"/>
  <c r="R2308" i="10"/>
  <c r="Q2308" i="10"/>
  <c r="P2308" i="10"/>
  <c r="T2309" i="10"/>
  <c r="S2309" i="10"/>
  <c r="R2309" i="10"/>
  <c r="Q2309" i="10"/>
  <c r="P2309" i="10"/>
  <c r="T2310" i="10"/>
  <c r="S2310" i="10"/>
  <c r="R2310" i="10"/>
  <c r="Q2310" i="10"/>
  <c r="P2310" i="10"/>
  <c r="T2311" i="10"/>
  <c r="S2311" i="10"/>
  <c r="R2311" i="10"/>
  <c r="Q2311" i="10"/>
  <c r="P2311" i="10"/>
  <c r="T2312" i="10"/>
  <c r="S2312" i="10"/>
  <c r="R2312" i="10"/>
  <c r="Q2312" i="10"/>
  <c r="P2312" i="10"/>
  <c r="T2313" i="10"/>
  <c r="S2313" i="10"/>
  <c r="R2313" i="10"/>
  <c r="Q2313" i="10"/>
  <c r="P2313" i="10"/>
  <c r="T2314" i="10"/>
  <c r="S2314" i="10"/>
  <c r="R2314" i="10"/>
  <c r="Q2314" i="10"/>
  <c r="P2314" i="10"/>
  <c r="T2315" i="10"/>
  <c r="S2315" i="10"/>
  <c r="R2315" i="10"/>
  <c r="Q2315" i="10"/>
  <c r="P2315" i="10"/>
  <c r="T2316" i="10"/>
  <c r="S2316" i="10"/>
  <c r="R2316" i="10"/>
  <c r="Q2316" i="10"/>
  <c r="P2316" i="10"/>
  <c r="T2317" i="10"/>
  <c r="S2317" i="10"/>
  <c r="R2317" i="10"/>
  <c r="Q2317" i="10"/>
  <c r="P2317" i="10"/>
  <c r="T2318" i="10"/>
  <c r="S2318" i="10"/>
  <c r="R2318" i="10"/>
  <c r="Q2318" i="10"/>
  <c r="P2318" i="10"/>
  <c r="T2319" i="10"/>
  <c r="S2319" i="10"/>
  <c r="R2319" i="10"/>
  <c r="Q2319" i="10"/>
  <c r="P2319" i="10"/>
  <c r="T2289" i="10"/>
  <c r="S2289" i="10"/>
  <c r="R2289" i="10"/>
  <c r="Q2289" i="10"/>
  <c r="P2289" i="10"/>
  <c r="T2290" i="10"/>
  <c r="S2290" i="10"/>
  <c r="R2290" i="10"/>
  <c r="Q2290" i="10"/>
  <c r="P2290" i="10"/>
  <c r="T2291" i="10"/>
  <c r="S2291" i="10"/>
  <c r="R2291" i="10"/>
  <c r="Q2291" i="10"/>
  <c r="P2291" i="10"/>
  <c r="T2292" i="10"/>
  <c r="S2292" i="10"/>
  <c r="R2292" i="10"/>
  <c r="Q2292" i="10"/>
  <c r="P2292" i="10"/>
  <c r="T2293" i="10"/>
  <c r="S2293" i="10"/>
  <c r="R2293" i="10"/>
  <c r="Q2293" i="10"/>
  <c r="P2293" i="10"/>
  <c r="T2294" i="10"/>
  <c r="S2294" i="10"/>
  <c r="R2294" i="10"/>
  <c r="Q2294" i="10"/>
  <c r="P2294" i="10"/>
  <c r="T2295" i="10"/>
  <c r="S2295" i="10"/>
  <c r="R2295" i="10"/>
  <c r="Q2295" i="10"/>
  <c r="P2295" i="10"/>
  <c r="T2296" i="10"/>
  <c r="S2296" i="10"/>
  <c r="R2296" i="10"/>
  <c r="Q2296" i="10"/>
  <c r="P2296" i="10"/>
  <c r="T2297" i="10"/>
  <c r="S2297" i="10"/>
  <c r="R2297" i="10"/>
  <c r="Q2297" i="10"/>
  <c r="P2297" i="10"/>
  <c r="T2298" i="10"/>
  <c r="S2298" i="10"/>
  <c r="R2298" i="10"/>
  <c r="Q2298" i="10"/>
  <c r="P2298" i="10"/>
  <c r="T2299" i="10"/>
  <c r="S2299" i="10"/>
  <c r="R2299" i="10"/>
  <c r="Q2299" i="10"/>
  <c r="P2299" i="10"/>
  <c r="T2260" i="10"/>
  <c r="S2260" i="10"/>
  <c r="R2260" i="10"/>
  <c r="Q2260" i="10"/>
  <c r="P2260" i="10"/>
  <c r="T2210" i="10"/>
  <c r="S2210" i="10"/>
  <c r="R2210" i="10"/>
  <c r="Q2210" i="10"/>
  <c r="P2210" i="10"/>
  <c r="T2211" i="10"/>
  <c r="S2211" i="10"/>
  <c r="R2211" i="10"/>
  <c r="Q2211" i="10"/>
  <c r="P2211" i="10"/>
  <c r="T2212" i="10"/>
  <c r="S2212" i="10"/>
  <c r="R2212" i="10"/>
  <c r="Q2212" i="10"/>
  <c r="P2212" i="10"/>
  <c r="T2213" i="10"/>
  <c r="S2213" i="10"/>
  <c r="R2213" i="10"/>
  <c r="Q2213" i="10"/>
  <c r="P2213" i="10"/>
  <c r="T2214" i="10"/>
  <c r="S2214" i="10"/>
  <c r="R2214" i="10"/>
  <c r="Q2214" i="10"/>
  <c r="P2214" i="10"/>
  <c r="T2215" i="10"/>
  <c r="S2215" i="10"/>
  <c r="R2215" i="10"/>
  <c r="Q2215" i="10"/>
  <c r="P2215" i="10"/>
  <c r="T2216" i="10"/>
  <c r="S2216" i="10"/>
  <c r="R2216" i="10"/>
  <c r="Q2216" i="10"/>
  <c r="P2216" i="10"/>
  <c r="T2217" i="10"/>
  <c r="S2217" i="10"/>
  <c r="R2217" i="10"/>
  <c r="Q2217" i="10"/>
  <c r="P2217" i="10"/>
  <c r="T2218" i="10"/>
  <c r="S2218" i="10"/>
  <c r="R2218" i="10"/>
  <c r="Q2218" i="10"/>
  <c r="P2218" i="10"/>
  <c r="T2219" i="10"/>
  <c r="S2219" i="10"/>
  <c r="R2219" i="10"/>
  <c r="Q2219" i="10"/>
  <c r="P2219" i="10"/>
  <c r="T2220" i="10"/>
  <c r="S2220" i="10"/>
  <c r="R2220" i="10"/>
  <c r="Q2220" i="10"/>
  <c r="P2220" i="10"/>
  <c r="T2221" i="10"/>
  <c r="S2221" i="10"/>
  <c r="R2221" i="10"/>
  <c r="Q2221" i="10"/>
  <c r="P2221" i="10"/>
  <c r="T2222" i="10"/>
  <c r="S2222" i="10"/>
  <c r="R2222" i="10"/>
  <c r="Q2222" i="10"/>
  <c r="P2222" i="10"/>
  <c r="T2223" i="10"/>
  <c r="S2223" i="10"/>
  <c r="R2223" i="10"/>
  <c r="Q2223" i="10"/>
  <c r="P2223" i="10"/>
  <c r="T2224" i="10"/>
  <c r="S2224" i="10"/>
  <c r="R2224" i="10"/>
  <c r="Q2224" i="10"/>
  <c r="P2224" i="10"/>
  <c r="T2225" i="10"/>
  <c r="S2225" i="10"/>
  <c r="R2225" i="10"/>
  <c r="Q2225" i="10"/>
  <c r="P2225" i="10"/>
  <c r="T2226" i="10"/>
  <c r="S2226" i="10"/>
  <c r="R2226" i="10"/>
  <c r="Q2226" i="10"/>
  <c r="P2226" i="10"/>
  <c r="T2227" i="10"/>
  <c r="S2227" i="10"/>
  <c r="R2227" i="10"/>
  <c r="Q2227" i="10"/>
  <c r="P2227" i="10"/>
  <c r="T2228" i="10"/>
  <c r="S2228" i="10"/>
  <c r="R2228" i="10"/>
  <c r="Q2228" i="10"/>
  <c r="P2228" i="10"/>
  <c r="T2229" i="10"/>
  <c r="S2229" i="10"/>
  <c r="R2229" i="10"/>
  <c r="Q2229" i="10"/>
  <c r="P2229" i="10"/>
  <c r="T2230" i="10"/>
  <c r="S2230" i="10"/>
  <c r="R2230" i="10"/>
  <c r="Q2230" i="10"/>
  <c r="P2230" i="10"/>
  <c r="T2231" i="10"/>
  <c r="S2231" i="10"/>
  <c r="R2231" i="10"/>
  <c r="Q2231" i="10"/>
  <c r="P2231" i="10"/>
  <c r="T2232" i="10"/>
  <c r="S2232" i="10"/>
  <c r="R2232" i="10"/>
  <c r="Q2232" i="10"/>
  <c r="P2232" i="10"/>
  <c r="T2233" i="10"/>
  <c r="S2233" i="10"/>
  <c r="R2233" i="10"/>
  <c r="Q2233" i="10"/>
  <c r="P2233" i="10"/>
  <c r="T2234" i="10"/>
  <c r="S2234" i="10"/>
  <c r="R2234" i="10"/>
  <c r="Q2234" i="10"/>
  <c r="P2234" i="10"/>
  <c r="T2235" i="10"/>
  <c r="S2235" i="10"/>
  <c r="R2235" i="10"/>
  <c r="Q2235" i="10"/>
  <c r="P2235" i="10"/>
  <c r="T2236" i="10"/>
  <c r="S2236" i="10"/>
  <c r="R2236" i="10"/>
  <c r="Q2236" i="10"/>
  <c r="P2236" i="10"/>
  <c r="T2237" i="10"/>
  <c r="S2237" i="10"/>
  <c r="R2237" i="10"/>
  <c r="Q2237" i="10"/>
  <c r="P2237" i="10"/>
  <c r="T2238" i="10"/>
  <c r="S2238" i="10"/>
  <c r="R2238" i="10"/>
  <c r="Q2238" i="10"/>
  <c r="P2238" i="10"/>
  <c r="T2239" i="10"/>
  <c r="S2239" i="10"/>
  <c r="R2239" i="10"/>
  <c r="Q2239" i="10"/>
  <c r="P2239" i="10"/>
  <c r="T2240" i="10"/>
  <c r="S2240" i="10"/>
  <c r="R2240" i="10"/>
  <c r="Q2240" i="10"/>
  <c r="P2240" i="10"/>
  <c r="T2241" i="10"/>
  <c r="S2241" i="10"/>
  <c r="R2241" i="10"/>
  <c r="Q2241" i="10"/>
  <c r="P2241" i="10"/>
  <c r="T2242" i="10"/>
  <c r="S2242" i="10"/>
  <c r="R2242" i="10"/>
  <c r="Q2242" i="10"/>
  <c r="P2242" i="10"/>
  <c r="T2243" i="10"/>
  <c r="S2243" i="10"/>
  <c r="R2243" i="10"/>
  <c r="Q2243" i="10"/>
  <c r="P2243" i="10"/>
  <c r="T2244" i="10"/>
  <c r="S2244" i="10"/>
  <c r="R2244" i="10"/>
  <c r="Q2244" i="10"/>
  <c r="P2244" i="10"/>
  <c r="T2245" i="10"/>
  <c r="S2245" i="10"/>
  <c r="R2245" i="10"/>
  <c r="Q2245" i="10"/>
  <c r="P2245" i="10"/>
  <c r="T2246" i="10"/>
  <c r="S2246" i="10"/>
  <c r="R2246" i="10"/>
  <c r="Q2246" i="10"/>
  <c r="P2246" i="10"/>
  <c r="T2247" i="10"/>
  <c r="S2247" i="10"/>
  <c r="R2247" i="10"/>
  <c r="Q2247" i="10"/>
  <c r="P2247" i="10"/>
  <c r="T2248" i="10"/>
  <c r="S2248" i="10"/>
  <c r="R2248" i="10"/>
  <c r="Q2248" i="10"/>
  <c r="P2248" i="10"/>
  <c r="T2249" i="10"/>
  <c r="S2249" i="10"/>
  <c r="R2249" i="10"/>
  <c r="Q2249" i="10"/>
  <c r="P2249" i="10"/>
  <c r="T2250" i="10"/>
  <c r="S2250" i="10"/>
  <c r="R2250" i="10"/>
  <c r="Q2250" i="10"/>
  <c r="P2250" i="10"/>
  <c r="T2251" i="10"/>
  <c r="S2251" i="10"/>
  <c r="R2251" i="10"/>
  <c r="Q2251" i="10"/>
  <c r="P2251" i="10"/>
  <c r="T2252" i="10"/>
  <c r="S2252" i="10"/>
  <c r="R2252" i="10"/>
  <c r="Q2252" i="10"/>
  <c r="P2252" i="10"/>
  <c r="T2253" i="10"/>
  <c r="S2253" i="10"/>
  <c r="R2253" i="10"/>
  <c r="Q2253" i="10"/>
  <c r="P2253" i="10"/>
  <c r="T2254" i="10"/>
  <c r="S2254" i="10"/>
  <c r="R2254" i="10"/>
  <c r="Q2254" i="10"/>
  <c r="P2254" i="10"/>
  <c r="T2255" i="10"/>
  <c r="S2255" i="10"/>
  <c r="R2255" i="10"/>
  <c r="Q2255" i="10"/>
  <c r="P2255" i="10"/>
  <c r="T2256" i="10"/>
  <c r="S2256" i="10"/>
  <c r="R2256" i="10"/>
  <c r="Q2256" i="10"/>
  <c r="P2256" i="10"/>
  <c r="T2257" i="10"/>
  <c r="S2257" i="10"/>
  <c r="R2257" i="10"/>
  <c r="Q2257" i="10"/>
  <c r="P2257" i="10"/>
  <c r="T2258" i="10"/>
  <c r="S2258" i="10"/>
  <c r="R2258" i="10"/>
  <c r="Q2258" i="10"/>
  <c r="P2258" i="10"/>
  <c r="T2259" i="10"/>
  <c r="S2259" i="10"/>
  <c r="R2259" i="10"/>
  <c r="Q2259" i="10"/>
  <c r="P2259" i="10"/>
  <c r="T2261" i="10"/>
  <c r="S2261" i="10"/>
  <c r="R2261" i="10"/>
  <c r="Q2261" i="10"/>
  <c r="P2261" i="10"/>
  <c r="T2262" i="10"/>
  <c r="S2262" i="10"/>
  <c r="R2262" i="10"/>
  <c r="Q2262" i="10"/>
  <c r="P2262" i="10"/>
  <c r="T2263" i="10"/>
  <c r="S2263" i="10"/>
  <c r="R2263" i="10"/>
  <c r="Q2263" i="10"/>
  <c r="P2263" i="10"/>
  <c r="T2264" i="10"/>
  <c r="S2264" i="10"/>
  <c r="R2264" i="10"/>
  <c r="Q2264" i="10"/>
  <c r="P2264" i="10"/>
  <c r="T2265" i="10"/>
  <c r="S2265" i="10"/>
  <c r="R2265" i="10"/>
  <c r="Q2265" i="10"/>
  <c r="P2265" i="10"/>
  <c r="T2266" i="10"/>
  <c r="S2266" i="10"/>
  <c r="R2266" i="10"/>
  <c r="Q2266" i="10"/>
  <c r="P2266" i="10"/>
  <c r="T2267" i="10"/>
  <c r="S2267" i="10"/>
  <c r="R2267" i="10"/>
  <c r="Q2267" i="10"/>
  <c r="P2267" i="10"/>
  <c r="T2268" i="10"/>
  <c r="S2268" i="10"/>
  <c r="R2268" i="10"/>
  <c r="Q2268" i="10"/>
  <c r="P2268" i="10"/>
  <c r="T2269" i="10"/>
  <c r="S2269" i="10"/>
  <c r="R2269" i="10"/>
  <c r="Q2269" i="10"/>
  <c r="P2269" i="10"/>
  <c r="T2270" i="10"/>
  <c r="S2270" i="10"/>
  <c r="R2270" i="10"/>
  <c r="Q2270" i="10"/>
  <c r="P2270" i="10"/>
  <c r="T2271" i="10"/>
  <c r="S2271" i="10"/>
  <c r="R2271" i="10"/>
  <c r="Q2271" i="10"/>
  <c r="P2271" i="10"/>
  <c r="T2272" i="10"/>
  <c r="S2272" i="10"/>
  <c r="R2272" i="10"/>
  <c r="Q2272" i="10"/>
  <c r="P2272" i="10"/>
  <c r="T2273" i="10"/>
  <c r="S2273" i="10"/>
  <c r="R2273" i="10"/>
  <c r="Q2273" i="10"/>
  <c r="P2273" i="10"/>
  <c r="T2274" i="10"/>
  <c r="S2274" i="10"/>
  <c r="R2274" i="10"/>
  <c r="Q2274" i="10"/>
  <c r="P2274" i="10"/>
  <c r="T2275" i="10"/>
  <c r="S2275" i="10"/>
  <c r="R2275" i="10"/>
  <c r="Q2275" i="10"/>
  <c r="P2275" i="10"/>
  <c r="T2276" i="10"/>
  <c r="S2276" i="10"/>
  <c r="R2276" i="10"/>
  <c r="Q2276" i="10"/>
  <c r="P2276" i="10"/>
  <c r="T2277" i="10"/>
  <c r="S2277" i="10"/>
  <c r="R2277" i="10"/>
  <c r="Q2277" i="10"/>
  <c r="P2277" i="10"/>
  <c r="T2278" i="10"/>
  <c r="S2278" i="10"/>
  <c r="R2278" i="10"/>
  <c r="Q2278" i="10"/>
  <c r="P2278" i="10"/>
  <c r="T2279" i="10"/>
  <c r="S2279" i="10"/>
  <c r="R2279" i="10"/>
  <c r="Q2279" i="10"/>
  <c r="P2279" i="10"/>
  <c r="T2280" i="10"/>
  <c r="S2280" i="10"/>
  <c r="R2280" i="10"/>
  <c r="Q2280" i="10"/>
  <c r="P2280" i="10"/>
  <c r="T2205" i="10"/>
  <c r="S2205" i="10"/>
  <c r="R2205" i="10"/>
  <c r="Q2205" i="10"/>
  <c r="P2205" i="10"/>
  <c r="T2204" i="10"/>
  <c r="S2204" i="10"/>
  <c r="R2204" i="10"/>
  <c r="Q2204" i="10"/>
  <c r="P2204" i="10"/>
  <c r="T2203" i="10"/>
  <c r="S2203" i="10"/>
  <c r="R2203" i="10"/>
  <c r="Q2203" i="10"/>
  <c r="P2203" i="10"/>
  <c r="T2202" i="10"/>
  <c r="S2202" i="10"/>
  <c r="R2202" i="10"/>
  <c r="Q2202" i="10"/>
  <c r="P2202" i="10"/>
  <c r="T2201" i="10"/>
  <c r="S2201" i="10"/>
  <c r="R2201" i="10"/>
  <c r="Q2201" i="10"/>
  <c r="P2201" i="10"/>
  <c r="T2200" i="10"/>
  <c r="S2200" i="10"/>
  <c r="R2200" i="10"/>
  <c r="Q2200" i="10"/>
  <c r="P2200" i="10"/>
  <c r="T2199" i="10"/>
  <c r="S2199" i="10"/>
  <c r="R2199" i="10"/>
  <c r="Q2199" i="10"/>
  <c r="P2199" i="10"/>
  <c r="T2198" i="10"/>
  <c r="S2198" i="10"/>
  <c r="R2198" i="10"/>
  <c r="Q2198" i="10"/>
  <c r="P2198" i="10"/>
  <c r="T2197" i="10"/>
  <c r="S2197" i="10"/>
  <c r="R2197" i="10"/>
  <c r="Q2197" i="10"/>
  <c r="P2197" i="10"/>
  <c r="T2196" i="10"/>
  <c r="S2196" i="10"/>
  <c r="R2196" i="10"/>
  <c r="Q2196" i="10"/>
  <c r="P2196" i="10"/>
  <c r="T2195" i="10"/>
  <c r="S2195" i="10"/>
  <c r="R2195" i="10"/>
  <c r="Q2195" i="10"/>
  <c r="P2195" i="10"/>
  <c r="T2194" i="10"/>
  <c r="S2194" i="10"/>
  <c r="R2194" i="10"/>
  <c r="Q2194" i="10"/>
  <c r="P2194" i="10"/>
  <c r="T2193" i="10"/>
  <c r="S2193" i="10"/>
  <c r="R2193" i="10"/>
  <c r="Q2193" i="10"/>
  <c r="P2193" i="10"/>
  <c r="T2192" i="10"/>
  <c r="S2192" i="10"/>
  <c r="R2192" i="10"/>
  <c r="Q2192" i="10"/>
  <c r="P2192" i="10"/>
  <c r="T2191" i="10"/>
  <c r="S2191" i="10"/>
  <c r="R2191" i="10"/>
  <c r="Q2191" i="10"/>
  <c r="P2191" i="10"/>
  <c r="T2190" i="10"/>
  <c r="S2190" i="10"/>
  <c r="R2190" i="10"/>
  <c r="Q2190" i="10"/>
  <c r="P2190" i="10"/>
  <c r="T2189" i="10"/>
  <c r="S2189" i="10"/>
  <c r="R2189" i="10"/>
  <c r="Q2189" i="10"/>
  <c r="P2189" i="10"/>
  <c r="T2188" i="10"/>
  <c r="S2188" i="10"/>
  <c r="R2188" i="10"/>
  <c r="Q2188" i="10"/>
  <c r="P2188" i="10"/>
  <c r="T2187" i="10"/>
  <c r="S2187" i="10"/>
  <c r="R2187" i="10"/>
  <c r="Q2187" i="10"/>
  <c r="P2187" i="10"/>
  <c r="T2186" i="10"/>
  <c r="S2186" i="10"/>
  <c r="R2186" i="10"/>
  <c r="Q2186" i="10"/>
  <c r="P2186" i="10"/>
  <c r="T2185" i="10"/>
  <c r="S2185" i="10"/>
  <c r="R2185" i="10"/>
  <c r="Q2185" i="10"/>
  <c r="P2185" i="10"/>
  <c r="T2184" i="10"/>
  <c r="S2184" i="10"/>
  <c r="R2184" i="10"/>
  <c r="Q2184" i="10"/>
  <c r="P2184" i="10"/>
  <c r="T2183" i="10"/>
  <c r="S2183" i="10"/>
  <c r="R2183" i="10"/>
  <c r="Q2183" i="10"/>
  <c r="P2183" i="10"/>
  <c r="T2182" i="10"/>
  <c r="S2182" i="10"/>
  <c r="R2182" i="10"/>
  <c r="Q2182" i="10"/>
  <c r="P2182" i="10"/>
  <c r="T2181" i="10"/>
  <c r="S2181" i="10"/>
  <c r="R2181" i="10"/>
  <c r="Q2181" i="10"/>
  <c r="P2181" i="10"/>
  <c r="T2180" i="10"/>
  <c r="S2180" i="10"/>
  <c r="R2180" i="10"/>
  <c r="Q2180" i="10"/>
  <c r="P2180" i="10"/>
  <c r="T2179" i="10"/>
  <c r="S2179" i="10"/>
  <c r="R2179" i="10"/>
  <c r="Q2179" i="10"/>
  <c r="P2179" i="10"/>
  <c r="T2178" i="10"/>
  <c r="S2178" i="10"/>
  <c r="R2178" i="10"/>
  <c r="Q2178" i="10"/>
  <c r="P2178" i="10"/>
  <c r="T2208" i="10"/>
  <c r="S2208" i="10"/>
  <c r="R2208" i="10"/>
  <c r="Q2208" i="10"/>
  <c r="P2208" i="10"/>
  <c r="T2177" i="10"/>
  <c r="S2177" i="10"/>
  <c r="R2177" i="10"/>
  <c r="Q2177" i="10"/>
  <c r="P2177" i="10"/>
  <c r="T2206" i="10"/>
  <c r="S2206" i="10"/>
  <c r="R2206" i="10"/>
  <c r="Q2206" i="10"/>
  <c r="P2206" i="10"/>
  <c r="T2163" i="10"/>
  <c r="S2163" i="10"/>
  <c r="R2163" i="10"/>
  <c r="Q2163" i="10"/>
  <c r="P2163" i="10"/>
  <c r="T2164" i="10"/>
  <c r="S2164" i="10"/>
  <c r="R2164" i="10"/>
  <c r="Q2164" i="10"/>
  <c r="P2164" i="10"/>
  <c r="T2165" i="10"/>
  <c r="S2165" i="10"/>
  <c r="R2165" i="10"/>
  <c r="Q2165" i="10"/>
  <c r="P2165" i="10"/>
  <c r="T2166" i="10"/>
  <c r="S2166" i="10"/>
  <c r="R2166" i="10"/>
  <c r="Q2166" i="10"/>
  <c r="P2166" i="10"/>
  <c r="T2167" i="10"/>
  <c r="S2167" i="10"/>
  <c r="R2167" i="10"/>
  <c r="Q2167" i="10"/>
  <c r="P2167" i="10"/>
  <c r="T2168" i="10"/>
  <c r="S2168" i="10"/>
  <c r="R2168" i="10"/>
  <c r="Q2168" i="10"/>
  <c r="P2168" i="10"/>
  <c r="T2169" i="10"/>
  <c r="S2169" i="10"/>
  <c r="R2169" i="10"/>
  <c r="Q2169" i="10"/>
  <c r="P2169" i="10"/>
  <c r="T2170" i="10"/>
  <c r="S2170" i="10"/>
  <c r="R2170" i="10"/>
  <c r="Q2170" i="10"/>
  <c r="P2170" i="10"/>
  <c r="T2171" i="10"/>
  <c r="S2171" i="10"/>
  <c r="R2171" i="10"/>
  <c r="Q2171" i="10"/>
  <c r="P2171" i="10"/>
  <c r="T2172" i="10"/>
  <c r="S2172" i="10"/>
  <c r="R2172" i="10"/>
  <c r="Q2172" i="10"/>
  <c r="P2172" i="10"/>
  <c r="T2162" i="10"/>
  <c r="S2162" i="10"/>
  <c r="R2162" i="10"/>
  <c r="Q2162" i="10"/>
  <c r="P2162" i="10"/>
  <c r="T2161" i="10"/>
  <c r="S2161" i="10"/>
  <c r="R2161" i="10"/>
  <c r="Q2161" i="10"/>
  <c r="P2161" i="10"/>
  <c r="T2160" i="10"/>
  <c r="S2160" i="10"/>
  <c r="R2160" i="10"/>
  <c r="Q2160" i="10"/>
  <c r="P2160" i="10"/>
  <c r="T2159" i="10"/>
  <c r="S2159" i="10"/>
  <c r="R2159" i="10"/>
  <c r="Q2159" i="10"/>
  <c r="P2159" i="10"/>
  <c r="T2158" i="10"/>
  <c r="S2158" i="10"/>
  <c r="R2158" i="10"/>
  <c r="Q2158" i="10"/>
  <c r="P2158" i="10"/>
  <c r="T2157" i="10"/>
  <c r="S2157" i="10"/>
  <c r="R2157" i="10"/>
  <c r="Q2157" i="10"/>
  <c r="P2157" i="10"/>
  <c r="T2156" i="10"/>
  <c r="S2156" i="10"/>
  <c r="R2156" i="10"/>
  <c r="Q2156" i="10"/>
  <c r="P2156" i="10"/>
  <c r="T2127" i="10"/>
  <c r="S2127" i="10"/>
  <c r="R2127" i="10"/>
  <c r="Q2127" i="10"/>
  <c r="P2127" i="10"/>
  <c r="T2128" i="10"/>
  <c r="S2128" i="10"/>
  <c r="R2128" i="10"/>
  <c r="Q2128" i="10"/>
  <c r="P2128" i="10"/>
  <c r="T2129" i="10"/>
  <c r="S2129" i="10"/>
  <c r="R2129" i="10"/>
  <c r="Q2129" i="10"/>
  <c r="P2129" i="10"/>
  <c r="T2130" i="10"/>
  <c r="S2130" i="10"/>
  <c r="R2130" i="10"/>
  <c r="Q2130" i="10"/>
  <c r="P2130" i="10"/>
  <c r="T2131" i="10"/>
  <c r="S2131" i="10"/>
  <c r="R2131" i="10"/>
  <c r="Q2131" i="10"/>
  <c r="P2131" i="10"/>
  <c r="T2132" i="10"/>
  <c r="S2132" i="10"/>
  <c r="R2132" i="10"/>
  <c r="Q2132" i="10"/>
  <c r="P2132" i="10"/>
  <c r="T2133" i="10"/>
  <c r="S2133" i="10"/>
  <c r="R2133" i="10"/>
  <c r="Q2133" i="10"/>
  <c r="P2133" i="10"/>
  <c r="T2134" i="10"/>
  <c r="S2134" i="10"/>
  <c r="R2134" i="10"/>
  <c r="Q2134" i="10"/>
  <c r="P2134" i="10"/>
  <c r="T2135" i="10"/>
  <c r="S2135" i="10"/>
  <c r="R2135" i="10"/>
  <c r="Q2135" i="10"/>
  <c r="P2135" i="10"/>
  <c r="T2136" i="10"/>
  <c r="S2136" i="10"/>
  <c r="R2136" i="10"/>
  <c r="Q2136" i="10"/>
  <c r="P2136" i="10"/>
  <c r="T2137" i="10"/>
  <c r="S2137" i="10"/>
  <c r="R2137" i="10"/>
  <c r="Q2137" i="10"/>
  <c r="P2137" i="10"/>
  <c r="T2138" i="10"/>
  <c r="S2138" i="10"/>
  <c r="R2138" i="10"/>
  <c r="Q2138" i="10"/>
  <c r="P2138" i="10"/>
  <c r="T2139" i="10"/>
  <c r="S2139" i="10"/>
  <c r="R2139" i="10"/>
  <c r="Q2139" i="10"/>
  <c r="P2139" i="10"/>
  <c r="T2140" i="10"/>
  <c r="S2140" i="10"/>
  <c r="R2140" i="10"/>
  <c r="Q2140" i="10"/>
  <c r="P2140" i="10"/>
  <c r="T2141" i="10"/>
  <c r="S2141" i="10"/>
  <c r="R2141" i="10"/>
  <c r="Q2141" i="10"/>
  <c r="P2141" i="10"/>
  <c r="T2142" i="10"/>
  <c r="S2142" i="10"/>
  <c r="R2142" i="10"/>
  <c r="Q2142" i="10"/>
  <c r="P2142" i="10"/>
  <c r="T2143" i="10"/>
  <c r="S2143" i="10"/>
  <c r="R2143" i="10"/>
  <c r="Q2143" i="10"/>
  <c r="P2143" i="10"/>
  <c r="T2144" i="10"/>
  <c r="S2144" i="10"/>
  <c r="R2144" i="10"/>
  <c r="Q2144" i="10"/>
  <c r="P2144" i="10"/>
  <c r="T2145" i="10"/>
  <c r="S2145" i="10"/>
  <c r="R2145" i="10"/>
  <c r="Q2145" i="10"/>
  <c r="P2145" i="10"/>
  <c r="T2146" i="10"/>
  <c r="S2146" i="10"/>
  <c r="R2146" i="10"/>
  <c r="Q2146" i="10"/>
  <c r="P2146" i="10"/>
  <c r="T2147" i="10"/>
  <c r="S2147" i="10"/>
  <c r="R2147" i="10"/>
  <c r="Q2147" i="10"/>
  <c r="P2147" i="10"/>
  <c r="T2148" i="10"/>
  <c r="S2148" i="10"/>
  <c r="R2148" i="10"/>
  <c r="Q2148" i="10"/>
  <c r="P2148" i="10"/>
  <c r="T2149" i="10"/>
  <c r="S2149" i="10"/>
  <c r="R2149" i="10"/>
  <c r="Q2149" i="10"/>
  <c r="P2149" i="10"/>
  <c r="T5312" i="10"/>
  <c r="S5312" i="10"/>
  <c r="R5312" i="10"/>
  <c r="Q5312" i="10"/>
  <c r="P5312" i="10"/>
  <c r="T2119" i="10"/>
  <c r="S2119" i="10"/>
  <c r="R2119" i="10"/>
  <c r="Q2119" i="10"/>
  <c r="P2119" i="10"/>
  <c r="T2120" i="10"/>
  <c r="S2120" i="10"/>
  <c r="R2120" i="10"/>
  <c r="Q2120" i="10"/>
  <c r="P2120" i="10"/>
  <c r="T2121" i="10"/>
  <c r="S2121" i="10"/>
  <c r="R2121" i="10"/>
  <c r="Q2121" i="10"/>
  <c r="P2121" i="10"/>
  <c r="T2122" i="10"/>
  <c r="S2122" i="10"/>
  <c r="R2122" i="10"/>
  <c r="Q2122" i="10"/>
  <c r="P2122" i="10"/>
  <c r="T2123" i="10"/>
  <c r="S2123" i="10"/>
  <c r="R2123" i="10"/>
  <c r="Q2123" i="10"/>
  <c r="P2123" i="10"/>
  <c r="T2124" i="10"/>
  <c r="S2124" i="10"/>
  <c r="R2124" i="10"/>
  <c r="Q2124" i="10"/>
  <c r="P2124" i="10"/>
  <c r="T2125" i="10"/>
  <c r="S2125" i="10"/>
  <c r="R2125" i="10"/>
  <c r="Q2125" i="10"/>
  <c r="P2125" i="10"/>
  <c r="T2126" i="10"/>
  <c r="S2126" i="10"/>
  <c r="R2126" i="10"/>
  <c r="Q2126" i="10"/>
  <c r="P2126" i="10"/>
  <c r="T2116" i="10"/>
  <c r="S2116" i="10"/>
  <c r="R2116" i="10"/>
  <c r="Q2116" i="10"/>
  <c r="P2116" i="10"/>
  <c r="T2105" i="10"/>
  <c r="S2105" i="10"/>
  <c r="R2105" i="10"/>
  <c r="Q2105" i="10"/>
  <c r="P2105" i="10"/>
  <c r="T2106" i="10"/>
  <c r="S2106" i="10"/>
  <c r="R2106" i="10"/>
  <c r="Q2106" i="10"/>
  <c r="P2106" i="10"/>
  <c r="T2107" i="10"/>
  <c r="S2107" i="10"/>
  <c r="R2107" i="10"/>
  <c r="Q2107" i="10"/>
  <c r="P2107" i="10"/>
  <c r="T2108" i="10"/>
  <c r="S2108" i="10"/>
  <c r="R2108" i="10"/>
  <c r="Q2108" i="10"/>
  <c r="P2108" i="10"/>
  <c r="T2109" i="10"/>
  <c r="S2109" i="10"/>
  <c r="R2109" i="10"/>
  <c r="Q2109" i="10"/>
  <c r="P2109" i="10"/>
  <c r="T2110" i="10"/>
  <c r="S2110" i="10"/>
  <c r="R2110" i="10"/>
  <c r="Q2110" i="10"/>
  <c r="P2110" i="10"/>
  <c r="T2111" i="10"/>
  <c r="S2111" i="10"/>
  <c r="R2111" i="10"/>
  <c r="Q2111" i="10"/>
  <c r="P2111" i="10"/>
  <c r="T2112" i="10"/>
  <c r="S2112" i="10"/>
  <c r="R2112" i="10"/>
  <c r="Q2112" i="10"/>
  <c r="P2112" i="10"/>
  <c r="T2113" i="10"/>
  <c r="S2113" i="10"/>
  <c r="R2113" i="10"/>
  <c r="Q2113" i="10"/>
  <c r="P2113" i="10"/>
  <c r="T2114" i="10"/>
  <c r="S2114" i="10"/>
  <c r="R2114" i="10"/>
  <c r="Q2114" i="10"/>
  <c r="P2114" i="10"/>
  <c r="T2115" i="10"/>
  <c r="S2115" i="10"/>
  <c r="R2115" i="10"/>
  <c r="Q2115" i="10"/>
  <c r="P2115" i="10"/>
  <c r="T2117" i="10"/>
  <c r="S2117" i="10"/>
  <c r="R2117" i="10"/>
  <c r="Q2117" i="10"/>
  <c r="P2117" i="10"/>
  <c r="T2100" i="10"/>
  <c r="S2100" i="10"/>
  <c r="R2100" i="10"/>
  <c r="Q2100" i="10"/>
  <c r="P2100" i="10"/>
  <c r="T2101" i="10"/>
  <c r="S2101" i="10"/>
  <c r="R2101" i="10"/>
  <c r="Q2101" i="10"/>
  <c r="P2101" i="10"/>
  <c r="T2102" i="10"/>
  <c r="S2102" i="10"/>
  <c r="R2102" i="10"/>
  <c r="Q2102" i="10"/>
  <c r="P2102" i="10"/>
  <c r="T2103" i="10"/>
  <c r="S2103" i="10"/>
  <c r="R2103" i="10"/>
  <c r="Q2103" i="10"/>
  <c r="P2103" i="10"/>
  <c r="T2068" i="10"/>
  <c r="S2068" i="10"/>
  <c r="R2068" i="10"/>
  <c r="Q2068" i="10"/>
  <c r="P2068" i="10"/>
  <c r="T2069" i="10"/>
  <c r="S2069" i="10"/>
  <c r="R2069" i="10"/>
  <c r="Q2069" i="10"/>
  <c r="P2069" i="10"/>
  <c r="T2070" i="10"/>
  <c r="S2070" i="10"/>
  <c r="R2070" i="10"/>
  <c r="Q2070" i="10"/>
  <c r="P2070" i="10"/>
  <c r="T2071" i="10"/>
  <c r="S2071" i="10"/>
  <c r="R2071" i="10"/>
  <c r="Q2071" i="10"/>
  <c r="P2071" i="10"/>
  <c r="T2072" i="10"/>
  <c r="S2072" i="10"/>
  <c r="R2072" i="10"/>
  <c r="Q2072" i="10"/>
  <c r="P2072" i="10"/>
  <c r="T2073" i="10"/>
  <c r="S2073" i="10"/>
  <c r="R2073" i="10"/>
  <c r="Q2073" i="10"/>
  <c r="P2073" i="10"/>
  <c r="T2074" i="10"/>
  <c r="S2074" i="10"/>
  <c r="R2074" i="10"/>
  <c r="Q2074" i="10"/>
  <c r="P2074" i="10"/>
  <c r="T2075" i="10"/>
  <c r="S2075" i="10"/>
  <c r="R2075" i="10"/>
  <c r="Q2075" i="10"/>
  <c r="P2075" i="10"/>
  <c r="T2076" i="10"/>
  <c r="S2076" i="10"/>
  <c r="R2076" i="10"/>
  <c r="Q2076" i="10"/>
  <c r="P2076" i="10"/>
  <c r="T2077" i="10"/>
  <c r="S2077" i="10"/>
  <c r="R2077" i="10"/>
  <c r="Q2077" i="10"/>
  <c r="P2077" i="10"/>
  <c r="T2078" i="10"/>
  <c r="S2078" i="10"/>
  <c r="R2078" i="10"/>
  <c r="Q2078" i="10"/>
  <c r="P2078" i="10"/>
  <c r="T2079" i="10"/>
  <c r="S2079" i="10"/>
  <c r="R2079" i="10"/>
  <c r="Q2079" i="10"/>
  <c r="P2079" i="10"/>
  <c r="T2080" i="10"/>
  <c r="S2080" i="10"/>
  <c r="R2080" i="10"/>
  <c r="Q2080" i="10"/>
  <c r="P2080" i="10"/>
  <c r="T2081" i="10"/>
  <c r="S2081" i="10"/>
  <c r="R2081" i="10"/>
  <c r="Q2081" i="10"/>
  <c r="P2081" i="10"/>
  <c r="T2082" i="10"/>
  <c r="S2082" i="10"/>
  <c r="R2082" i="10"/>
  <c r="Q2082" i="10"/>
  <c r="P2082" i="10"/>
  <c r="T2083" i="10"/>
  <c r="S2083" i="10"/>
  <c r="R2083" i="10"/>
  <c r="Q2083" i="10"/>
  <c r="P2083" i="10"/>
  <c r="T2084" i="10"/>
  <c r="S2084" i="10"/>
  <c r="R2084" i="10"/>
  <c r="Q2084" i="10"/>
  <c r="P2084" i="10"/>
  <c r="T2085" i="10"/>
  <c r="S2085" i="10"/>
  <c r="R2085" i="10"/>
  <c r="Q2085" i="10"/>
  <c r="P2085" i="10"/>
  <c r="T2086" i="10"/>
  <c r="S2086" i="10"/>
  <c r="R2086" i="10"/>
  <c r="Q2086" i="10"/>
  <c r="P2086" i="10"/>
  <c r="T2087" i="10"/>
  <c r="S2087" i="10"/>
  <c r="R2087" i="10"/>
  <c r="Q2087" i="10"/>
  <c r="P2087" i="10"/>
  <c r="T2088" i="10"/>
  <c r="S2088" i="10"/>
  <c r="R2088" i="10"/>
  <c r="Q2088" i="10"/>
  <c r="P2088" i="10"/>
  <c r="T2089" i="10"/>
  <c r="S2089" i="10"/>
  <c r="R2089" i="10"/>
  <c r="Q2089" i="10"/>
  <c r="P2089" i="10"/>
  <c r="T2090" i="10"/>
  <c r="S2090" i="10"/>
  <c r="R2090" i="10"/>
  <c r="Q2090" i="10"/>
  <c r="P2090" i="10"/>
  <c r="T2091" i="10"/>
  <c r="S2091" i="10"/>
  <c r="R2091" i="10"/>
  <c r="Q2091" i="10"/>
  <c r="P2091" i="10"/>
  <c r="T2092" i="10"/>
  <c r="S2092" i="10"/>
  <c r="R2092" i="10"/>
  <c r="Q2092" i="10"/>
  <c r="P2092" i="10"/>
  <c r="T2093" i="10"/>
  <c r="S2093" i="10"/>
  <c r="R2093" i="10"/>
  <c r="Q2093" i="10"/>
  <c r="P2093" i="10"/>
  <c r="T2094" i="10"/>
  <c r="S2094" i="10"/>
  <c r="R2094" i="10"/>
  <c r="Q2094" i="10"/>
  <c r="P2094" i="10"/>
  <c r="T2095" i="10"/>
  <c r="S2095" i="10"/>
  <c r="R2095" i="10"/>
  <c r="Q2095" i="10"/>
  <c r="P2095" i="10"/>
  <c r="T2096" i="10"/>
  <c r="S2096" i="10"/>
  <c r="R2096" i="10"/>
  <c r="Q2096" i="10"/>
  <c r="P2096" i="10"/>
  <c r="T2097" i="10"/>
  <c r="S2097" i="10"/>
  <c r="R2097" i="10"/>
  <c r="Q2097" i="10"/>
  <c r="P2097" i="10"/>
  <c r="T2098" i="10"/>
  <c r="S2098" i="10"/>
  <c r="R2098" i="10"/>
  <c r="Q2098" i="10"/>
  <c r="P2098" i="10"/>
  <c r="T2066" i="10"/>
  <c r="S2066" i="10"/>
  <c r="R2066" i="10"/>
  <c r="Q2066" i="10"/>
  <c r="P2066" i="10"/>
  <c r="T2065" i="10"/>
  <c r="S2065" i="10"/>
  <c r="R2065" i="10"/>
  <c r="Q2065" i="10"/>
  <c r="P2065" i="10"/>
  <c r="T2064" i="10"/>
  <c r="S2064" i="10"/>
  <c r="R2064" i="10"/>
  <c r="Q2064" i="10"/>
  <c r="P2064" i="10"/>
  <c r="T2067" i="10"/>
  <c r="S2067" i="10"/>
  <c r="R2067" i="10"/>
  <c r="Q2067" i="10"/>
  <c r="P2067" i="10"/>
  <c r="T2063" i="10"/>
  <c r="S2063" i="10"/>
  <c r="R2063" i="10"/>
  <c r="Q2063" i="10"/>
  <c r="P2063" i="10"/>
  <c r="T2062" i="10"/>
  <c r="S2062" i="10"/>
  <c r="R2062" i="10"/>
  <c r="Q2062" i="10"/>
  <c r="P2062" i="10"/>
  <c r="T2061" i="10"/>
  <c r="S2061" i="10"/>
  <c r="R2061" i="10"/>
  <c r="Q2061" i="10"/>
  <c r="P2061" i="10"/>
  <c r="T2060" i="10"/>
  <c r="S2060" i="10"/>
  <c r="R2060" i="10"/>
  <c r="Q2060" i="10"/>
  <c r="P2060" i="10"/>
  <c r="T2059" i="10"/>
  <c r="S2059" i="10"/>
  <c r="R2059" i="10"/>
  <c r="Q2059" i="10"/>
  <c r="P2059" i="10"/>
  <c r="T2058" i="10"/>
  <c r="S2058" i="10"/>
  <c r="R2058" i="10"/>
  <c r="Q2058" i="10"/>
  <c r="P2058" i="10"/>
  <c r="T2057" i="10"/>
  <c r="S2057" i="10"/>
  <c r="R2057" i="10"/>
  <c r="Q2057" i="10"/>
  <c r="P2057" i="10"/>
  <c r="T2056" i="10"/>
  <c r="S2056" i="10"/>
  <c r="R2056" i="10"/>
  <c r="Q2056" i="10"/>
  <c r="P2056" i="10"/>
  <c r="T2055" i="10"/>
  <c r="S2055" i="10"/>
  <c r="R2055" i="10"/>
  <c r="Q2055" i="10"/>
  <c r="P2055" i="10"/>
  <c r="T2054" i="10"/>
  <c r="S2054" i="10"/>
  <c r="R2054" i="10"/>
  <c r="Q2054" i="10"/>
  <c r="P2054" i="10"/>
  <c r="T2053" i="10"/>
  <c r="S2053" i="10"/>
  <c r="R2053" i="10"/>
  <c r="Q2053" i="10"/>
  <c r="P2053" i="10"/>
  <c r="T2043" i="10"/>
  <c r="S2043" i="10"/>
  <c r="R2043" i="10"/>
  <c r="Q2043" i="10"/>
  <c r="P2043" i="10"/>
  <c r="T2044" i="10"/>
  <c r="S2044" i="10"/>
  <c r="R2044" i="10"/>
  <c r="Q2044" i="10"/>
  <c r="P2044" i="10"/>
  <c r="T2045" i="10"/>
  <c r="S2045" i="10"/>
  <c r="R2045" i="10"/>
  <c r="Q2045" i="10"/>
  <c r="P2045" i="10"/>
  <c r="T2046" i="10"/>
  <c r="S2046" i="10"/>
  <c r="R2046" i="10"/>
  <c r="Q2046" i="10"/>
  <c r="P2046" i="10"/>
  <c r="T2047" i="10"/>
  <c r="S2047" i="10"/>
  <c r="R2047" i="10"/>
  <c r="Q2047" i="10"/>
  <c r="P2047" i="10"/>
  <c r="T2048" i="10"/>
  <c r="S2048" i="10"/>
  <c r="R2048" i="10"/>
  <c r="Q2048" i="10"/>
  <c r="P2048" i="10"/>
  <c r="T2049" i="10"/>
  <c r="S2049" i="10"/>
  <c r="R2049" i="10"/>
  <c r="Q2049" i="10"/>
  <c r="P2049" i="10"/>
  <c r="T2050" i="10"/>
  <c r="S2050" i="10"/>
  <c r="R2050" i="10"/>
  <c r="Q2050" i="10"/>
  <c r="P2050" i="10"/>
  <c r="T2051" i="10"/>
  <c r="S2051" i="10"/>
  <c r="R2051" i="10"/>
  <c r="Q2051" i="10"/>
  <c r="P2051" i="10"/>
  <c r="T2021" i="10"/>
  <c r="S2021" i="10"/>
  <c r="R2021" i="10"/>
  <c r="Q2021" i="10"/>
  <c r="P2021" i="10"/>
  <c r="T2022" i="10"/>
  <c r="S2022" i="10"/>
  <c r="R2022" i="10"/>
  <c r="Q2022" i="10"/>
  <c r="P2022" i="10"/>
  <c r="T2023" i="10"/>
  <c r="S2023" i="10"/>
  <c r="R2023" i="10"/>
  <c r="Q2023" i="10"/>
  <c r="P2023" i="10"/>
  <c r="T2024" i="10"/>
  <c r="S2024" i="10"/>
  <c r="R2024" i="10"/>
  <c r="Q2024" i="10"/>
  <c r="P2024" i="10"/>
  <c r="T2025" i="10"/>
  <c r="S2025" i="10"/>
  <c r="R2025" i="10"/>
  <c r="Q2025" i="10"/>
  <c r="P2025" i="10"/>
  <c r="T2026" i="10"/>
  <c r="S2026" i="10"/>
  <c r="R2026" i="10"/>
  <c r="Q2026" i="10"/>
  <c r="P2026" i="10"/>
  <c r="T2027" i="10"/>
  <c r="S2027" i="10"/>
  <c r="R2027" i="10"/>
  <c r="Q2027" i="10"/>
  <c r="P2027" i="10"/>
  <c r="T2028" i="10"/>
  <c r="S2028" i="10"/>
  <c r="R2028" i="10"/>
  <c r="Q2028" i="10"/>
  <c r="P2028" i="10"/>
  <c r="T2029" i="10"/>
  <c r="S2029" i="10"/>
  <c r="R2029" i="10"/>
  <c r="Q2029" i="10"/>
  <c r="P2029" i="10"/>
  <c r="T2030" i="10"/>
  <c r="S2030" i="10"/>
  <c r="R2030" i="10"/>
  <c r="Q2030" i="10"/>
  <c r="P2030" i="10"/>
  <c r="T2031" i="10"/>
  <c r="S2031" i="10"/>
  <c r="R2031" i="10"/>
  <c r="Q2031" i="10"/>
  <c r="P2031" i="10"/>
  <c r="T2032" i="10"/>
  <c r="S2032" i="10"/>
  <c r="R2032" i="10"/>
  <c r="Q2032" i="10"/>
  <c r="P2032" i="10"/>
  <c r="T2033" i="10"/>
  <c r="S2033" i="10"/>
  <c r="R2033" i="10"/>
  <c r="Q2033" i="10"/>
  <c r="P2033" i="10"/>
  <c r="T2034" i="10"/>
  <c r="S2034" i="10"/>
  <c r="R2034" i="10"/>
  <c r="Q2034" i="10"/>
  <c r="P2034" i="10"/>
  <c r="T2035" i="10"/>
  <c r="S2035" i="10"/>
  <c r="R2035" i="10"/>
  <c r="Q2035" i="10"/>
  <c r="P2035" i="10"/>
  <c r="T2036" i="10"/>
  <c r="S2036" i="10"/>
  <c r="R2036" i="10"/>
  <c r="Q2036" i="10"/>
  <c r="P2036" i="10"/>
  <c r="T2037" i="10"/>
  <c r="S2037" i="10"/>
  <c r="R2037" i="10"/>
  <c r="Q2037" i="10"/>
  <c r="P2037" i="10"/>
  <c r="T2038" i="10"/>
  <c r="S2038" i="10"/>
  <c r="R2038" i="10"/>
  <c r="Q2038" i="10"/>
  <c r="P2038" i="10"/>
  <c r="T2039" i="10"/>
  <c r="S2039" i="10"/>
  <c r="R2039" i="10"/>
  <c r="Q2039" i="10"/>
  <c r="P2039" i="10"/>
  <c r="T2040" i="10"/>
  <c r="S2040" i="10"/>
  <c r="R2040" i="10"/>
  <c r="Q2040" i="10"/>
  <c r="P2040" i="10"/>
  <c r="T2041" i="10"/>
  <c r="S2041" i="10"/>
  <c r="R2041" i="10"/>
  <c r="Q2041" i="10"/>
  <c r="P2041" i="10"/>
  <c r="T2018" i="10"/>
  <c r="S2018" i="10"/>
  <c r="R2018" i="10"/>
  <c r="Q2018" i="10"/>
  <c r="P2018" i="10"/>
  <c r="T1999" i="10"/>
  <c r="S1999" i="10"/>
  <c r="R1999" i="10"/>
  <c r="Q1999" i="10"/>
  <c r="P1999" i="10"/>
  <c r="T2000" i="10"/>
  <c r="S2000" i="10"/>
  <c r="R2000" i="10"/>
  <c r="Q2000" i="10"/>
  <c r="P2000" i="10"/>
  <c r="T2001" i="10"/>
  <c r="S2001" i="10"/>
  <c r="R2001" i="10"/>
  <c r="Q2001" i="10"/>
  <c r="P2001" i="10"/>
  <c r="T2002" i="10"/>
  <c r="S2002" i="10"/>
  <c r="R2002" i="10"/>
  <c r="Q2002" i="10"/>
  <c r="P2002" i="10"/>
  <c r="T2003" i="10"/>
  <c r="S2003" i="10"/>
  <c r="R2003" i="10"/>
  <c r="Q2003" i="10"/>
  <c r="P2003" i="10"/>
  <c r="T2004" i="10"/>
  <c r="S2004" i="10"/>
  <c r="R2004" i="10"/>
  <c r="Q2004" i="10"/>
  <c r="P2004" i="10"/>
  <c r="T2005" i="10"/>
  <c r="S2005" i="10"/>
  <c r="R2005" i="10"/>
  <c r="Q2005" i="10"/>
  <c r="P2005" i="10"/>
  <c r="T2006" i="10"/>
  <c r="S2006" i="10"/>
  <c r="R2006" i="10"/>
  <c r="Q2006" i="10"/>
  <c r="P2006" i="10"/>
  <c r="T2007" i="10"/>
  <c r="S2007" i="10"/>
  <c r="R2007" i="10"/>
  <c r="Q2007" i="10"/>
  <c r="P2007" i="10"/>
  <c r="T2008" i="10"/>
  <c r="S2008" i="10"/>
  <c r="R2008" i="10"/>
  <c r="Q2008" i="10"/>
  <c r="P2008" i="10"/>
  <c r="T2009" i="10"/>
  <c r="S2009" i="10"/>
  <c r="R2009" i="10"/>
  <c r="Q2009" i="10"/>
  <c r="P2009" i="10"/>
  <c r="T2010" i="10"/>
  <c r="S2010" i="10"/>
  <c r="R2010" i="10"/>
  <c r="Q2010" i="10"/>
  <c r="P2010" i="10"/>
  <c r="T2011" i="10"/>
  <c r="S2011" i="10"/>
  <c r="R2011" i="10"/>
  <c r="Q2011" i="10"/>
  <c r="P2011" i="10"/>
  <c r="T2012" i="10"/>
  <c r="S2012" i="10"/>
  <c r="R2012" i="10"/>
  <c r="Q2012" i="10"/>
  <c r="P2012" i="10"/>
  <c r="T2013" i="10"/>
  <c r="S2013" i="10"/>
  <c r="R2013" i="10"/>
  <c r="Q2013" i="10"/>
  <c r="P2013" i="10"/>
  <c r="T2014" i="10"/>
  <c r="S2014" i="10"/>
  <c r="R2014" i="10"/>
  <c r="Q2014" i="10"/>
  <c r="P2014" i="10"/>
  <c r="T2015" i="10"/>
  <c r="S2015" i="10"/>
  <c r="R2015" i="10"/>
  <c r="Q2015" i="10"/>
  <c r="P2015" i="10"/>
  <c r="T2016" i="10"/>
  <c r="S2016" i="10"/>
  <c r="R2016" i="10"/>
  <c r="Q2016" i="10"/>
  <c r="P2016" i="10"/>
  <c r="T1957" i="10"/>
  <c r="S1957" i="10"/>
  <c r="R1957" i="10"/>
  <c r="Q1957" i="10"/>
  <c r="P1957" i="10"/>
  <c r="T1958" i="10"/>
  <c r="S1958" i="10"/>
  <c r="R1958" i="10"/>
  <c r="Q1958" i="10"/>
  <c r="P1958" i="10"/>
  <c r="T1959" i="10"/>
  <c r="S1959" i="10"/>
  <c r="R1959" i="10"/>
  <c r="Q1959" i="10"/>
  <c r="P1959" i="10"/>
  <c r="T1960" i="10"/>
  <c r="S1960" i="10"/>
  <c r="R1960" i="10"/>
  <c r="Q1960" i="10"/>
  <c r="P1960" i="10"/>
  <c r="T1961" i="10"/>
  <c r="S1961" i="10"/>
  <c r="R1961" i="10"/>
  <c r="Q1961" i="10"/>
  <c r="P1961" i="10"/>
  <c r="T1962" i="10"/>
  <c r="S1962" i="10"/>
  <c r="R1962" i="10"/>
  <c r="Q1962" i="10"/>
  <c r="P1962" i="10"/>
  <c r="T1963" i="10"/>
  <c r="S1963" i="10"/>
  <c r="R1963" i="10"/>
  <c r="Q1963" i="10"/>
  <c r="P1963" i="10"/>
  <c r="T1964" i="10"/>
  <c r="S1964" i="10"/>
  <c r="R1964" i="10"/>
  <c r="Q1964" i="10"/>
  <c r="P1964" i="10"/>
  <c r="T1965" i="10"/>
  <c r="S1965" i="10"/>
  <c r="R1965" i="10"/>
  <c r="Q1965" i="10"/>
  <c r="P1965" i="10"/>
  <c r="T1966" i="10"/>
  <c r="S1966" i="10"/>
  <c r="R1966" i="10"/>
  <c r="Q1966" i="10"/>
  <c r="P1966" i="10"/>
  <c r="T1967" i="10"/>
  <c r="S1967" i="10"/>
  <c r="R1967" i="10"/>
  <c r="Q1967" i="10"/>
  <c r="P1967" i="10"/>
  <c r="T1968" i="10"/>
  <c r="S1968" i="10"/>
  <c r="R1968" i="10"/>
  <c r="Q1968" i="10"/>
  <c r="P1968" i="10"/>
  <c r="T1969" i="10"/>
  <c r="S1969" i="10"/>
  <c r="R1969" i="10"/>
  <c r="Q1969" i="10"/>
  <c r="P1969" i="10"/>
  <c r="T1970" i="10"/>
  <c r="S1970" i="10"/>
  <c r="R1970" i="10"/>
  <c r="Q1970" i="10"/>
  <c r="P1970" i="10"/>
  <c r="T1971" i="10"/>
  <c r="S1971" i="10"/>
  <c r="R1971" i="10"/>
  <c r="Q1971" i="10"/>
  <c r="P1971" i="10"/>
  <c r="T1972" i="10"/>
  <c r="S1972" i="10"/>
  <c r="R1972" i="10"/>
  <c r="Q1972" i="10"/>
  <c r="P1972" i="10"/>
  <c r="T1973" i="10"/>
  <c r="S1973" i="10"/>
  <c r="R1973" i="10"/>
  <c r="Q1973" i="10"/>
  <c r="P1973" i="10"/>
  <c r="T1974" i="10"/>
  <c r="S1974" i="10"/>
  <c r="R1974" i="10"/>
  <c r="Q1974" i="10"/>
  <c r="P1974" i="10"/>
  <c r="T1975" i="10"/>
  <c r="S1975" i="10"/>
  <c r="R1975" i="10"/>
  <c r="Q1975" i="10"/>
  <c r="P1975" i="10"/>
  <c r="T1976" i="10"/>
  <c r="S1976" i="10"/>
  <c r="R1976" i="10"/>
  <c r="Q1976" i="10"/>
  <c r="P1976" i="10"/>
  <c r="T1977" i="10"/>
  <c r="S1977" i="10"/>
  <c r="R1977" i="10"/>
  <c r="Q1977" i="10"/>
  <c r="P1977" i="10"/>
  <c r="T1978" i="10"/>
  <c r="S1978" i="10"/>
  <c r="R1978" i="10"/>
  <c r="Q1978" i="10"/>
  <c r="P1978" i="10"/>
  <c r="T1979" i="10"/>
  <c r="S1979" i="10"/>
  <c r="R1979" i="10"/>
  <c r="Q1979" i="10"/>
  <c r="P1979" i="10"/>
  <c r="T1980" i="10"/>
  <c r="S1980" i="10"/>
  <c r="R1980" i="10"/>
  <c r="Q1980" i="10"/>
  <c r="P1980" i="10"/>
  <c r="T1981" i="10"/>
  <c r="S1981" i="10"/>
  <c r="R1981" i="10"/>
  <c r="Q1981" i="10"/>
  <c r="P1981" i="10"/>
  <c r="T1982" i="10"/>
  <c r="S1982" i="10"/>
  <c r="R1982" i="10"/>
  <c r="Q1982" i="10"/>
  <c r="P1982" i="10"/>
  <c r="T1983" i="10"/>
  <c r="S1983" i="10"/>
  <c r="R1983" i="10"/>
  <c r="Q1983" i="10"/>
  <c r="P1983" i="10"/>
  <c r="T1984" i="10"/>
  <c r="S1984" i="10"/>
  <c r="R1984" i="10"/>
  <c r="Q1984" i="10"/>
  <c r="P1984" i="10"/>
  <c r="T1985" i="10"/>
  <c r="S1985" i="10"/>
  <c r="R1985" i="10"/>
  <c r="Q1985" i="10"/>
  <c r="P1985" i="10"/>
  <c r="T1986" i="10"/>
  <c r="S1986" i="10"/>
  <c r="R1986" i="10"/>
  <c r="Q1986" i="10"/>
  <c r="P1986" i="10"/>
  <c r="T1987" i="10"/>
  <c r="S1987" i="10"/>
  <c r="R1987" i="10"/>
  <c r="Q1987" i="10"/>
  <c r="P1987" i="10"/>
  <c r="T1988" i="10"/>
  <c r="S1988" i="10"/>
  <c r="R1988" i="10"/>
  <c r="Q1988" i="10"/>
  <c r="P1988" i="10"/>
  <c r="T1989" i="10"/>
  <c r="S1989" i="10"/>
  <c r="R1989" i="10"/>
  <c r="Q1989" i="10"/>
  <c r="P1989" i="10"/>
  <c r="T1990" i="10"/>
  <c r="S1990" i="10"/>
  <c r="R1990" i="10"/>
  <c r="Q1990" i="10"/>
  <c r="P1990" i="10"/>
  <c r="T1991" i="10"/>
  <c r="S1991" i="10"/>
  <c r="R1991" i="10"/>
  <c r="Q1991" i="10"/>
  <c r="P1991" i="10"/>
  <c r="T1992" i="10"/>
  <c r="S1992" i="10"/>
  <c r="R1992" i="10"/>
  <c r="Q1992" i="10"/>
  <c r="P1992" i="10"/>
  <c r="T1993" i="10"/>
  <c r="S1993" i="10"/>
  <c r="R1993" i="10"/>
  <c r="Q1993" i="10"/>
  <c r="P1993" i="10"/>
  <c r="T1994" i="10"/>
  <c r="S1994" i="10"/>
  <c r="R1994" i="10"/>
  <c r="Q1994" i="10"/>
  <c r="P1994" i="10"/>
  <c r="T1995" i="10"/>
  <c r="S1995" i="10"/>
  <c r="R1995" i="10"/>
  <c r="Q1995" i="10"/>
  <c r="P1995" i="10"/>
  <c r="T1996" i="10"/>
  <c r="S1996" i="10"/>
  <c r="R1996" i="10"/>
  <c r="Q1996" i="10"/>
  <c r="P1996" i="10"/>
  <c r="T1997" i="10"/>
  <c r="S1997" i="10"/>
  <c r="R1997" i="10"/>
  <c r="Q1997" i="10"/>
  <c r="P1997" i="10"/>
  <c r="T1854" i="10"/>
  <c r="S1854" i="10"/>
  <c r="R1854" i="10"/>
  <c r="Q1854" i="10"/>
  <c r="P1854" i="10"/>
  <c r="T1855" i="10"/>
  <c r="S1855" i="10"/>
  <c r="R1855" i="10"/>
  <c r="Q1855" i="10"/>
  <c r="P1855" i="10"/>
  <c r="T1856" i="10"/>
  <c r="S1856" i="10"/>
  <c r="R1856" i="10"/>
  <c r="Q1856" i="10"/>
  <c r="P1856" i="10"/>
  <c r="T1857" i="10"/>
  <c r="S1857" i="10"/>
  <c r="R1857" i="10"/>
  <c r="Q1857" i="10"/>
  <c r="P1857" i="10"/>
  <c r="T1858" i="10"/>
  <c r="S1858" i="10"/>
  <c r="R1858" i="10"/>
  <c r="Q1858" i="10"/>
  <c r="P1858" i="10"/>
  <c r="T1859" i="10"/>
  <c r="S1859" i="10"/>
  <c r="R1859" i="10"/>
  <c r="Q1859" i="10"/>
  <c r="P1859" i="10"/>
  <c r="T1860" i="10"/>
  <c r="S1860" i="10"/>
  <c r="R1860" i="10"/>
  <c r="Q1860" i="10"/>
  <c r="P1860" i="10"/>
  <c r="T1861" i="10"/>
  <c r="S1861" i="10"/>
  <c r="R1861" i="10"/>
  <c r="Q1861" i="10"/>
  <c r="P1861" i="10"/>
  <c r="T1862" i="10"/>
  <c r="S1862" i="10"/>
  <c r="R1862" i="10"/>
  <c r="Q1862" i="10"/>
  <c r="P1862" i="10"/>
  <c r="T1863" i="10"/>
  <c r="S1863" i="10"/>
  <c r="R1863" i="10"/>
  <c r="Q1863" i="10"/>
  <c r="P1863" i="10"/>
  <c r="T1864" i="10"/>
  <c r="S1864" i="10"/>
  <c r="R1864" i="10"/>
  <c r="Q1864" i="10"/>
  <c r="P1864" i="10"/>
  <c r="T1865" i="10"/>
  <c r="S1865" i="10"/>
  <c r="R1865" i="10"/>
  <c r="Q1865" i="10"/>
  <c r="P1865" i="10"/>
  <c r="T1866" i="10"/>
  <c r="S1866" i="10"/>
  <c r="R1866" i="10"/>
  <c r="Q1866" i="10"/>
  <c r="P1866" i="10"/>
  <c r="T1867" i="10"/>
  <c r="S1867" i="10"/>
  <c r="R1867" i="10"/>
  <c r="Q1867" i="10"/>
  <c r="P1867" i="10"/>
  <c r="T1868" i="10"/>
  <c r="S1868" i="10"/>
  <c r="R1868" i="10"/>
  <c r="Q1868" i="10"/>
  <c r="P1868" i="10"/>
  <c r="T1869" i="10"/>
  <c r="S1869" i="10"/>
  <c r="R1869" i="10"/>
  <c r="Q1869" i="10"/>
  <c r="P1869" i="10"/>
  <c r="T1870" i="10"/>
  <c r="S1870" i="10"/>
  <c r="R1870" i="10"/>
  <c r="Q1870" i="10"/>
  <c r="P1870" i="10"/>
  <c r="T1871" i="10"/>
  <c r="S1871" i="10"/>
  <c r="R1871" i="10"/>
  <c r="Q1871" i="10"/>
  <c r="P1871" i="10"/>
  <c r="T1872" i="10"/>
  <c r="S1872" i="10"/>
  <c r="R1872" i="10"/>
  <c r="Q1872" i="10"/>
  <c r="P1872" i="10"/>
  <c r="T1873" i="10"/>
  <c r="S1873" i="10"/>
  <c r="R1873" i="10"/>
  <c r="Q1873" i="10"/>
  <c r="P1873" i="10"/>
  <c r="T1874" i="10"/>
  <c r="S1874" i="10"/>
  <c r="R1874" i="10"/>
  <c r="Q1874" i="10"/>
  <c r="P1874" i="10"/>
  <c r="T1875" i="10"/>
  <c r="S1875" i="10"/>
  <c r="R1875" i="10"/>
  <c r="Q1875" i="10"/>
  <c r="P1875" i="10"/>
  <c r="T1876" i="10"/>
  <c r="S1876" i="10"/>
  <c r="R1876" i="10"/>
  <c r="Q1876" i="10"/>
  <c r="P1876" i="10"/>
  <c r="T1877" i="10"/>
  <c r="S1877" i="10"/>
  <c r="R1877" i="10"/>
  <c r="Q1877" i="10"/>
  <c r="P1877" i="10"/>
  <c r="T1878" i="10"/>
  <c r="S1878" i="10"/>
  <c r="R1878" i="10"/>
  <c r="Q1878" i="10"/>
  <c r="P1878" i="10"/>
  <c r="T1879" i="10"/>
  <c r="S1879" i="10"/>
  <c r="R1879" i="10"/>
  <c r="Q1879" i="10"/>
  <c r="P1879" i="10"/>
  <c r="T1880" i="10"/>
  <c r="S1880" i="10"/>
  <c r="R1880" i="10"/>
  <c r="Q1880" i="10"/>
  <c r="P1880" i="10"/>
  <c r="T1881" i="10"/>
  <c r="S1881" i="10"/>
  <c r="R1881" i="10"/>
  <c r="Q1881" i="10"/>
  <c r="P1881" i="10"/>
  <c r="T1882" i="10"/>
  <c r="S1882" i="10"/>
  <c r="R1882" i="10"/>
  <c r="Q1882" i="10"/>
  <c r="P1882" i="10"/>
  <c r="T1883" i="10"/>
  <c r="S1883" i="10"/>
  <c r="R1883" i="10"/>
  <c r="Q1883" i="10"/>
  <c r="P1883" i="10"/>
  <c r="T1884" i="10"/>
  <c r="S1884" i="10"/>
  <c r="R1884" i="10"/>
  <c r="Q1884" i="10"/>
  <c r="P1884" i="10"/>
  <c r="T1885" i="10"/>
  <c r="S1885" i="10"/>
  <c r="R1885" i="10"/>
  <c r="Q1885" i="10"/>
  <c r="P1885" i="10"/>
  <c r="T1886" i="10"/>
  <c r="S1886" i="10"/>
  <c r="R1886" i="10"/>
  <c r="Q1886" i="10"/>
  <c r="P1886" i="10"/>
  <c r="T1887" i="10"/>
  <c r="S1887" i="10"/>
  <c r="R1887" i="10"/>
  <c r="Q1887" i="10"/>
  <c r="P1887" i="10"/>
  <c r="T1888" i="10"/>
  <c r="S1888" i="10"/>
  <c r="R1888" i="10"/>
  <c r="Q1888" i="10"/>
  <c r="P1888" i="10"/>
  <c r="T1889" i="10"/>
  <c r="S1889" i="10"/>
  <c r="R1889" i="10"/>
  <c r="Q1889" i="10"/>
  <c r="P1889" i="10"/>
  <c r="T1890" i="10"/>
  <c r="S1890" i="10"/>
  <c r="R1890" i="10"/>
  <c r="Q1890" i="10"/>
  <c r="P1890" i="10"/>
  <c r="T1891" i="10"/>
  <c r="S1891" i="10"/>
  <c r="R1891" i="10"/>
  <c r="Q1891" i="10"/>
  <c r="P1891" i="10"/>
  <c r="T1892" i="10"/>
  <c r="S1892" i="10"/>
  <c r="R1892" i="10"/>
  <c r="Q1892" i="10"/>
  <c r="P1892" i="10"/>
  <c r="T1893" i="10"/>
  <c r="S1893" i="10"/>
  <c r="R1893" i="10"/>
  <c r="Q1893" i="10"/>
  <c r="P1893" i="10"/>
  <c r="T1894" i="10"/>
  <c r="S1894" i="10"/>
  <c r="R1894" i="10"/>
  <c r="Q1894" i="10"/>
  <c r="P1894" i="10"/>
  <c r="T1895" i="10"/>
  <c r="S1895" i="10"/>
  <c r="R1895" i="10"/>
  <c r="Q1895" i="10"/>
  <c r="P1895" i="10"/>
  <c r="T1896" i="10"/>
  <c r="S1896" i="10"/>
  <c r="R1896" i="10"/>
  <c r="Q1896" i="10"/>
  <c r="P1896" i="10"/>
  <c r="T1897" i="10"/>
  <c r="S1897" i="10"/>
  <c r="R1897" i="10"/>
  <c r="Q1897" i="10"/>
  <c r="P1897" i="10"/>
  <c r="T1898" i="10"/>
  <c r="S1898" i="10"/>
  <c r="R1898" i="10"/>
  <c r="Q1898" i="10"/>
  <c r="P1898" i="10"/>
  <c r="T1899" i="10"/>
  <c r="S1899" i="10"/>
  <c r="R1899" i="10"/>
  <c r="Q1899" i="10"/>
  <c r="P1899" i="10"/>
  <c r="T1900" i="10"/>
  <c r="S1900" i="10"/>
  <c r="R1900" i="10"/>
  <c r="Q1900" i="10"/>
  <c r="P1900" i="10"/>
  <c r="T1901" i="10"/>
  <c r="S1901" i="10"/>
  <c r="R1901" i="10"/>
  <c r="Q1901" i="10"/>
  <c r="P1901" i="10"/>
  <c r="T1902" i="10"/>
  <c r="S1902" i="10"/>
  <c r="R1902" i="10"/>
  <c r="Q1902" i="10"/>
  <c r="P1902" i="10"/>
  <c r="T1903" i="10"/>
  <c r="S1903" i="10"/>
  <c r="R1903" i="10"/>
  <c r="Q1903" i="10"/>
  <c r="P1903" i="10"/>
  <c r="T1905" i="10"/>
  <c r="S1905" i="10"/>
  <c r="R1905" i="10"/>
  <c r="Q1905" i="10"/>
  <c r="P1905" i="10"/>
  <c r="T1904" i="10"/>
  <c r="S1904" i="10"/>
  <c r="R1904" i="10"/>
  <c r="Q1904" i="10"/>
  <c r="P1904" i="10"/>
  <c r="T1907" i="10"/>
  <c r="S1907" i="10"/>
  <c r="R1907" i="10"/>
  <c r="Q1907" i="10"/>
  <c r="P1907" i="10"/>
  <c r="T1906" i="10"/>
  <c r="S1906" i="10"/>
  <c r="R1906" i="10"/>
  <c r="Q1906" i="10"/>
  <c r="P1906" i="10"/>
  <c r="T1908" i="10"/>
  <c r="S1908" i="10"/>
  <c r="R1908" i="10"/>
  <c r="Q1908" i="10"/>
  <c r="P1908" i="10"/>
  <c r="T1910" i="10"/>
  <c r="S1910" i="10"/>
  <c r="R1910" i="10"/>
  <c r="Q1910" i="10"/>
  <c r="P1910" i="10"/>
  <c r="T1788" i="10"/>
  <c r="S1788" i="10"/>
  <c r="R1788" i="10"/>
  <c r="Q1788" i="10"/>
  <c r="P1788" i="10"/>
  <c r="T1789" i="10"/>
  <c r="S1789" i="10"/>
  <c r="R1789" i="10"/>
  <c r="Q1789" i="10"/>
  <c r="P1789" i="10"/>
  <c r="T1790" i="10"/>
  <c r="S1790" i="10"/>
  <c r="R1790" i="10"/>
  <c r="Q1790" i="10"/>
  <c r="P1790" i="10"/>
  <c r="T1791" i="10"/>
  <c r="S1791" i="10"/>
  <c r="R1791" i="10"/>
  <c r="Q1791" i="10"/>
  <c r="P1791" i="10"/>
  <c r="T1792" i="10"/>
  <c r="S1792" i="10"/>
  <c r="R1792" i="10"/>
  <c r="Q1792" i="10"/>
  <c r="P1792" i="10"/>
  <c r="T1793" i="10"/>
  <c r="S1793" i="10"/>
  <c r="R1793" i="10"/>
  <c r="Q1793" i="10"/>
  <c r="P1793" i="10"/>
  <c r="T1794" i="10"/>
  <c r="S1794" i="10"/>
  <c r="R1794" i="10"/>
  <c r="Q1794" i="10"/>
  <c r="P1794" i="10"/>
  <c r="T1795" i="10"/>
  <c r="S1795" i="10"/>
  <c r="R1795" i="10"/>
  <c r="Q1795" i="10"/>
  <c r="P1795" i="10"/>
  <c r="T1796" i="10"/>
  <c r="S1796" i="10"/>
  <c r="R1796" i="10"/>
  <c r="Q1796" i="10"/>
  <c r="P1796" i="10"/>
  <c r="T1797" i="10"/>
  <c r="S1797" i="10"/>
  <c r="R1797" i="10"/>
  <c r="Q1797" i="10"/>
  <c r="P1797" i="10"/>
  <c r="T1798" i="10"/>
  <c r="S1798" i="10"/>
  <c r="R1798" i="10"/>
  <c r="Q1798" i="10"/>
  <c r="P1798" i="10"/>
  <c r="T1799" i="10"/>
  <c r="S1799" i="10"/>
  <c r="R1799" i="10"/>
  <c r="Q1799" i="10"/>
  <c r="P1799" i="10"/>
  <c r="T1800" i="10"/>
  <c r="S1800" i="10"/>
  <c r="R1800" i="10"/>
  <c r="Q1800" i="10"/>
  <c r="P1800" i="10"/>
  <c r="T1801" i="10"/>
  <c r="S1801" i="10"/>
  <c r="R1801" i="10"/>
  <c r="Q1801" i="10"/>
  <c r="P1801" i="10"/>
  <c r="T1802" i="10"/>
  <c r="S1802" i="10"/>
  <c r="R1802" i="10"/>
  <c r="Q1802" i="10"/>
  <c r="P1802" i="10"/>
  <c r="T1803" i="10"/>
  <c r="S1803" i="10"/>
  <c r="R1803" i="10"/>
  <c r="Q1803" i="10"/>
  <c r="P1803" i="10"/>
  <c r="T1804" i="10"/>
  <c r="S1804" i="10"/>
  <c r="R1804" i="10"/>
  <c r="Q1804" i="10"/>
  <c r="P1804" i="10"/>
  <c r="T1805" i="10"/>
  <c r="S1805" i="10"/>
  <c r="R1805" i="10"/>
  <c r="Q1805" i="10"/>
  <c r="P1805" i="10"/>
  <c r="T1806" i="10"/>
  <c r="S1806" i="10"/>
  <c r="R1806" i="10"/>
  <c r="Q1806" i="10"/>
  <c r="P1806" i="10"/>
  <c r="T1807" i="10"/>
  <c r="S1807" i="10"/>
  <c r="R1807" i="10"/>
  <c r="Q1807" i="10"/>
  <c r="P1807" i="10"/>
  <c r="T1808" i="10"/>
  <c r="S1808" i="10"/>
  <c r="R1808" i="10"/>
  <c r="Q1808" i="10"/>
  <c r="P1808" i="10"/>
  <c r="T1809" i="10"/>
  <c r="S1809" i="10"/>
  <c r="R1809" i="10"/>
  <c r="Q1809" i="10"/>
  <c r="P1809" i="10"/>
  <c r="T1810" i="10"/>
  <c r="S1810" i="10"/>
  <c r="R1810" i="10"/>
  <c r="Q1810" i="10"/>
  <c r="P1810" i="10"/>
  <c r="T1811" i="10"/>
  <c r="S1811" i="10"/>
  <c r="R1811" i="10"/>
  <c r="Q1811" i="10"/>
  <c r="P1811" i="10"/>
  <c r="T1812" i="10"/>
  <c r="S1812" i="10"/>
  <c r="R1812" i="10"/>
  <c r="Q1812" i="10"/>
  <c r="P1812" i="10"/>
  <c r="T1813" i="10"/>
  <c r="S1813" i="10"/>
  <c r="R1813" i="10"/>
  <c r="Q1813" i="10"/>
  <c r="P1813" i="10"/>
  <c r="T1814" i="10"/>
  <c r="S1814" i="10"/>
  <c r="R1814" i="10"/>
  <c r="Q1814" i="10"/>
  <c r="P1814" i="10"/>
  <c r="T1815" i="10"/>
  <c r="S1815" i="10"/>
  <c r="R1815" i="10"/>
  <c r="Q1815" i="10"/>
  <c r="P1815" i="10"/>
  <c r="T1816" i="10"/>
  <c r="S1816" i="10"/>
  <c r="R1816" i="10"/>
  <c r="Q1816" i="10"/>
  <c r="P1816" i="10"/>
  <c r="T1817" i="10"/>
  <c r="S1817" i="10"/>
  <c r="R1817" i="10"/>
  <c r="Q1817" i="10"/>
  <c r="P1817" i="10"/>
  <c r="T1818" i="10"/>
  <c r="S1818" i="10"/>
  <c r="R1818" i="10"/>
  <c r="Q1818" i="10"/>
  <c r="P1818" i="10"/>
  <c r="T1819" i="10"/>
  <c r="S1819" i="10"/>
  <c r="R1819" i="10"/>
  <c r="Q1819" i="10"/>
  <c r="P1819" i="10"/>
  <c r="T1821" i="10"/>
  <c r="S1821" i="10"/>
  <c r="R1821" i="10"/>
  <c r="Q1821" i="10"/>
  <c r="P1821" i="10"/>
  <c r="T1822" i="10"/>
  <c r="S1822" i="10"/>
  <c r="R1822" i="10"/>
  <c r="Q1822" i="10"/>
  <c r="P1822" i="10"/>
  <c r="T1738" i="10"/>
  <c r="S1738" i="10"/>
  <c r="R1738" i="10"/>
  <c r="Q1738" i="10"/>
  <c r="P1738" i="10"/>
  <c r="T1736" i="10"/>
  <c r="S1736" i="10"/>
  <c r="R1736" i="10"/>
  <c r="Q1736" i="10"/>
  <c r="P1736" i="10"/>
  <c r="T1735" i="10"/>
  <c r="S1735" i="10"/>
  <c r="R1735" i="10"/>
  <c r="Q1735" i="10"/>
  <c r="P1735" i="10"/>
  <c r="T1734" i="10"/>
  <c r="S1734" i="10"/>
  <c r="R1734" i="10"/>
  <c r="Q1734" i="10"/>
  <c r="P1734" i="10"/>
  <c r="T1733" i="10"/>
  <c r="S1733" i="10"/>
  <c r="R1733" i="10"/>
  <c r="Q1733" i="10"/>
  <c r="P1733" i="10"/>
  <c r="T1731" i="10"/>
  <c r="S1731" i="10"/>
  <c r="R1731" i="10"/>
  <c r="Q1731" i="10"/>
  <c r="P1731" i="10"/>
  <c r="T1730" i="10"/>
  <c r="S1730" i="10"/>
  <c r="R1730" i="10"/>
  <c r="Q1730" i="10"/>
  <c r="P1730" i="10"/>
  <c r="T1729" i="10"/>
  <c r="S1729" i="10"/>
  <c r="R1729" i="10"/>
  <c r="Q1729" i="10"/>
  <c r="P1729" i="10"/>
  <c r="T1728" i="10"/>
  <c r="S1728" i="10"/>
  <c r="R1728" i="10"/>
  <c r="Q1728" i="10"/>
  <c r="P1728" i="10"/>
  <c r="T1726" i="10"/>
  <c r="S1726" i="10"/>
  <c r="R1726" i="10"/>
  <c r="Q1726" i="10"/>
  <c r="P1726" i="10"/>
  <c r="T1725" i="10"/>
  <c r="S1725" i="10"/>
  <c r="R1725" i="10"/>
  <c r="Q1725" i="10"/>
  <c r="P1725" i="10"/>
  <c r="T1724" i="10"/>
  <c r="S1724" i="10"/>
  <c r="R1724" i="10"/>
  <c r="Q1724" i="10"/>
  <c r="P1724" i="10"/>
  <c r="T1723" i="10"/>
  <c r="S1723" i="10"/>
  <c r="R1723" i="10"/>
  <c r="Q1723" i="10"/>
  <c r="P1723" i="10"/>
  <c r="T1722" i="10"/>
  <c r="S1722" i="10"/>
  <c r="R1722" i="10"/>
  <c r="Q1722" i="10"/>
  <c r="P1722" i="10"/>
  <c r="T1721" i="10"/>
  <c r="S1721" i="10"/>
  <c r="R1721" i="10"/>
  <c r="Q1721" i="10"/>
  <c r="P1721" i="10"/>
  <c r="T1720" i="10"/>
  <c r="S1720" i="10"/>
  <c r="R1720" i="10"/>
  <c r="Q1720" i="10"/>
  <c r="P1720" i="10"/>
  <c r="T1719" i="10"/>
  <c r="S1719" i="10"/>
  <c r="R1719" i="10"/>
  <c r="Q1719" i="10"/>
  <c r="P1719" i="10"/>
  <c r="T1718" i="10"/>
  <c r="S1718" i="10"/>
  <c r="R1718" i="10"/>
  <c r="Q1718" i="10"/>
  <c r="P1718" i="10"/>
  <c r="T1717" i="10"/>
  <c r="S1717" i="10"/>
  <c r="R1717" i="10"/>
  <c r="Q1717" i="10"/>
  <c r="P1717" i="10"/>
  <c r="T1716" i="10"/>
  <c r="S1716" i="10"/>
  <c r="R1716" i="10"/>
  <c r="Q1716" i="10"/>
  <c r="P1716" i="10"/>
  <c r="T1737" i="10"/>
  <c r="S1737" i="10"/>
  <c r="R1737" i="10"/>
  <c r="Q1737" i="10"/>
  <c r="P1737" i="10"/>
  <c r="T1647" i="10"/>
  <c r="S1647" i="10"/>
  <c r="R1647" i="10"/>
  <c r="Q1647" i="10"/>
  <c r="P1647" i="10"/>
  <c r="T1648" i="10"/>
  <c r="S1648" i="10"/>
  <c r="R1648" i="10"/>
  <c r="Q1648" i="10"/>
  <c r="P1648" i="10"/>
  <c r="T1649" i="10"/>
  <c r="S1649" i="10"/>
  <c r="R1649" i="10"/>
  <c r="Q1649" i="10"/>
  <c r="P1649" i="10"/>
  <c r="T1651" i="10"/>
  <c r="S1651" i="10"/>
  <c r="R1651" i="10"/>
  <c r="Q1651" i="10"/>
  <c r="P1651" i="10"/>
  <c r="T1652" i="10"/>
  <c r="S1652" i="10"/>
  <c r="R1652" i="10"/>
  <c r="Q1652" i="10"/>
  <c r="P1652" i="10"/>
  <c r="T1653" i="10"/>
  <c r="S1653" i="10"/>
  <c r="R1653" i="10"/>
  <c r="Q1653" i="10"/>
  <c r="P1653" i="10"/>
  <c r="T1654" i="10"/>
  <c r="S1654" i="10"/>
  <c r="R1654" i="10"/>
  <c r="Q1654" i="10"/>
  <c r="P1654" i="10"/>
  <c r="T1655" i="10"/>
  <c r="S1655" i="10"/>
  <c r="R1655" i="10"/>
  <c r="Q1655" i="10"/>
  <c r="P1655" i="10"/>
  <c r="T1656" i="10"/>
  <c r="S1656" i="10"/>
  <c r="R1656" i="10"/>
  <c r="Q1656" i="10"/>
  <c r="P1656" i="10"/>
  <c r="T1657" i="10"/>
  <c r="S1657" i="10"/>
  <c r="R1657" i="10"/>
  <c r="Q1657" i="10"/>
  <c r="P1657" i="10"/>
  <c r="T1658" i="10"/>
  <c r="S1658" i="10"/>
  <c r="R1658" i="10"/>
  <c r="Q1658" i="10"/>
  <c r="P1658" i="10"/>
  <c r="T1659" i="10"/>
  <c r="S1659" i="10"/>
  <c r="R1659" i="10"/>
  <c r="Q1659" i="10"/>
  <c r="P1659" i="10"/>
  <c r="T1660" i="10"/>
  <c r="S1660" i="10"/>
  <c r="R1660" i="10"/>
  <c r="Q1660" i="10"/>
  <c r="P1660" i="10"/>
  <c r="T1661" i="10"/>
  <c r="S1661" i="10"/>
  <c r="R1661" i="10"/>
  <c r="Q1661" i="10"/>
  <c r="P1661" i="10"/>
  <c r="T1662" i="10"/>
  <c r="S1662" i="10"/>
  <c r="R1662" i="10"/>
  <c r="Q1662" i="10"/>
  <c r="P1662" i="10"/>
  <c r="T1663" i="10"/>
  <c r="S1663" i="10"/>
  <c r="R1663" i="10"/>
  <c r="Q1663" i="10"/>
  <c r="P1663" i="10"/>
  <c r="T1664" i="10"/>
  <c r="S1664" i="10"/>
  <c r="R1664" i="10"/>
  <c r="Q1664" i="10"/>
  <c r="P1664" i="10"/>
  <c r="T1665" i="10"/>
  <c r="S1665" i="10"/>
  <c r="R1665" i="10"/>
  <c r="Q1665" i="10"/>
  <c r="P1665" i="10"/>
  <c r="T1666" i="10"/>
  <c r="S1666" i="10"/>
  <c r="R1666" i="10"/>
  <c r="Q1666" i="10"/>
  <c r="P1666" i="10"/>
  <c r="T1667" i="10"/>
  <c r="S1667" i="10"/>
  <c r="R1667" i="10"/>
  <c r="Q1667" i="10"/>
  <c r="P1667" i="10"/>
  <c r="T1668" i="10"/>
  <c r="S1668" i="10"/>
  <c r="R1668" i="10"/>
  <c r="Q1668" i="10"/>
  <c r="P1668" i="10"/>
  <c r="T1669" i="10"/>
  <c r="S1669" i="10"/>
  <c r="R1669" i="10"/>
  <c r="Q1669" i="10"/>
  <c r="P1669" i="10"/>
  <c r="T1670" i="10"/>
  <c r="S1670" i="10"/>
  <c r="R1670" i="10"/>
  <c r="Q1670" i="10"/>
  <c r="P1670" i="10"/>
  <c r="T1671" i="10"/>
  <c r="S1671" i="10"/>
  <c r="R1671" i="10"/>
  <c r="Q1671" i="10"/>
  <c r="P1671" i="10"/>
  <c r="T1672" i="10"/>
  <c r="S1672" i="10"/>
  <c r="R1672" i="10"/>
  <c r="Q1672" i="10"/>
  <c r="P1672" i="10"/>
  <c r="T1673" i="10"/>
  <c r="S1673" i="10"/>
  <c r="R1673" i="10"/>
  <c r="Q1673" i="10"/>
  <c r="P1673" i="10"/>
  <c r="T1674" i="10"/>
  <c r="S1674" i="10"/>
  <c r="R1674" i="10"/>
  <c r="Q1674" i="10"/>
  <c r="P1674" i="10"/>
  <c r="T1675" i="10"/>
  <c r="S1675" i="10"/>
  <c r="R1675" i="10"/>
  <c r="Q1675" i="10"/>
  <c r="P1675" i="10"/>
  <c r="T1676" i="10"/>
  <c r="S1676" i="10"/>
  <c r="R1676" i="10"/>
  <c r="Q1676" i="10"/>
  <c r="P1676" i="10"/>
  <c r="T1677" i="10"/>
  <c r="S1677" i="10"/>
  <c r="R1677" i="10"/>
  <c r="Q1677" i="10"/>
  <c r="P1677" i="10"/>
  <c r="T1678" i="10"/>
  <c r="S1678" i="10"/>
  <c r="R1678" i="10"/>
  <c r="Q1678" i="10"/>
  <c r="P1678" i="10"/>
  <c r="T1679" i="10"/>
  <c r="S1679" i="10"/>
  <c r="R1679" i="10"/>
  <c r="Q1679" i="10"/>
  <c r="P1679" i="10"/>
  <c r="T1680" i="10"/>
  <c r="S1680" i="10"/>
  <c r="R1680" i="10"/>
  <c r="Q1680" i="10"/>
  <c r="P1680" i="10"/>
  <c r="T1681" i="10"/>
  <c r="S1681" i="10"/>
  <c r="R1681" i="10"/>
  <c r="Q1681" i="10"/>
  <c r="P1681" i="10"/>
  <c r="T1682" i="10"/>
  <c r="S1682" i="10"/>
  <c r="R1682" i="10"/>
  <c r="Q1682" i="10"/>
  <c r="P1682" i="10"/>
  <c r="T1683" i="10"/>
  <c r="S1683" i="10"/>
  <c r="R1683" i="10"/>
  <c r="Q1683" i="10"/>
  <c r="P1683" i="10"/>
  <c r="T1684" i="10"/>
  <c r="S1684" i="10"/>
  <c r="R1684" i="10"/>
  <c r="Q1684" i="10"/>
  <c r="P1684" i="10"/>
  <c r="T1685" i="10"/>
  <c r="S1685" i="10"/>
  <c r="R1685" i="10"/>
  <c r="Q1685" i="10"/>
  <c r="P1685" i="10"/>
  <c r="T1686" i="10"/>
  <c r="S1686" i="10"/>
  <c r="R1686" i="10"/>
  <c r="Q1686" i="10"/>
  <c r="P1686" i="10"/>
  <c r="T1687" i="10"/>
  <c r="S1687" i="10"/>
  <c r="R1687" i="10"/>
  <c r="Q1687" i="10"/>
  <c r="P1687" i="10"/>
  <c r="T1688" i="10"/>
  <c r="S1688" i="10"/>
  <c r="R1688" i="10"/>
  <c r="Q1688" i="10"/>
  <c r="P1688" i="10"/>
  <c r="T1689" i="10"/>
  <c r="S1689" i="10"/>
  <c r="R1689" i="10"/>
  <c r="Q1689" i="10"/>
  <c r="P1689" i="10"/>
  <c r="T1690" i="10"/>
  <c r="S1690" i="10"/>
  <c r="R1690" i="10"/>
  <c r="Q1690" i="10"/>
  <c r="P1690" i="10"/>
  <c r="T1691" i="10"/>
  <c r="S1691" i="10"/>
  <c r="R1691" i="10"/>
  <c r="Q1691" i="10"/>
  <c r="P1691" i="10"/>
  <c r="T1692" i="10"/>
  <c r="S1692" i="10"/>
  <c r="R1692" i="10"/>
  <c r="Q1692" i="10"/>
  <c r="P1692" i="10"/>
  <c r="T1693" i="10"/>
  <c r="S1693" i="10"/>
  <c r="R1693" i="10"/>
  <c r="Q1693" i="10"/>
  <c r="P1693" i="10"/>
  <c r="T1694" i="10"/>
  <c r="S1694" i="10"/>
  <c r="R1694" i="10"/>
  <c r="Q1694" i="10"/>
  <c r="P1694" i="10"/>
  <c r="T1695" i="10"/>
  <c r="S1695" i="10"/>
  <c r="R1695" i="10"/>
  <c r="Q1695" i="10"/>
  <c r="P1695" i="10"/>
  <c r="T1696" i="10"/>
  <c r="S1696" i="10"/>
  <c r="R1696" i="10"/>
  <c r="Q1696" i="10"/>
  <c r="P1696" i="10"/>
  <c r="T1607" i="10"/>
  <c r="S1607" i="10"/>
  <c r="R1607" i="10"/>
  <c r="Q1607" i="10"/>
  <c r="P1607" i="10"/>
  <c r="T1606" i="10"/>
  <c r="S1606" i="10"/>
  <c r="R1606" i="10"/>
  <c r="Q1606" i="10"/>
  <c r="P1606" i="10"/>
  <c r="T1605" i="10"/>
  <c r="S1605" i="10"/>
  <c r="R1605" i="10"/>
  <c r="Q1605" i="10"/>
  <c r="P1605" i="10"/>
  <c r="T1604" i="10"/>
  <c r="S1604" i="10"/>
  <c r="R1604" i="10"/>
  <c r="Q1604" i="10"/>
  <c r="P1604" i="10"/>
  <c r="T1603" i="10"/>
  <c r="S1603" i="10"/>
  <c r="R1603" i="10"/>
  <c r="Q1603" i="10"/>
  <c r="P1603" i="10"/>
  <c r="T1602" i="10"/>
  <c r="S1602" i="10"/>
  <c r="R1602" i="10"/>
  <c r="Q1602" i="10"/>
  <c r="P1602" i="10"/>
  <c r="T1601" i="10"/>
  <c r="S1601" i="10"/>
  <c r="R1601" i="10"/>
  <c r="Q1601" i="10"/>
  <c r="P1601" i="10"/>
  <c r="T1600" i="10"/>
  <c r="S1600" i="10"/>
  <c r="R1600" i="10"/>
  <c r="Q1600" i="10"/>
  <c r="P1600" i="10"/>
  <c r="T1599" i="10"/>
  <c r="S1599" i="10"/>
  <c r="R1599" i="10"/>
  <c r="Q1599" i="10"/>
  <c r="P1599" i="10"/>
  <c r="T1598" i="10"/>
  <c r="S1598" i="10"/>
  <c r="R1598" i="10"/>
  <c r="Q1598" i="10"/>
  <c r="P1598" i="10"/>
  <c r="T1597" i="10"/>
  <c r="S1597" i="10"/>
  <c r="R1597" i="10"/>
  <c r="Q1597" i="10"/>
  <c r="P1597" i="10"/>
  <c r="T1596" i="10"/>
  <c r="S1596" i="10"/>
  <c r="R1596" i="10"/>
  <c r="Q1596" i="10"/>
  <c r="P1596" i="10"/>
  <c r="T1595" i="10"/>
  <c r="S1595" i="10"/>
  <c r="R1595" i="10"/>
  <c r="Q1595" i="10"/>
  <c r="P1595" i="10"/>
  <c r="T1594" i="10"/>
  <c r="S1594" i="10"/>
  <c r="R1594" i="10"/>
  <c r="Q1594" i="10"/>
  <c r="P1594" i="10"/>
  <c r="T1593" i="10"/>
  <c r="S1593" i="10"/>
  <c r="R1593" i="10"/>
  <c r="Q1593" i="10"/>
  <c r="P1593" i="10"/>
  <c r="T1592" i="10"/>
  <c r="S1592" i="10"/>
  <c r="R1592" i="10"/>
  <c r="Q1592" i="10"/>
  <c r="P1592" i="10"/>
  <c r="T1591" i="10"/>
  <c r="S1591" i="10"/>
  <c r="R1591" i="10"/>
  <c r="Q1591" i="10"/>
  <c r="P1591" i="10"/>
  <c r="T1590" i="10"/>
  <c r="S1590" i="10"/>
  <c r="R1590" i="10"/>
  <c r="Q1590" i="10"/>
  <c r="P1590" i="10"/>
  <c r="T1589" i="10"/>
  <c r="S1589" i="10"/>
  <c r="R1589" i="10"/>
  <c r="Q1589" i="10"/>
  <c r="P1589" i="10"/>
  <c r="T1588" i="10"/>
  <c r="S1588" i="10"/>
  <c r="R1588" i="10"/>
  <c r="Q1588" i="10"/>
  <c r="P1588" i="10"/>
  <c r="T1587" i="10"/>
  <c r="S1587" i="10"/>
  <c r="R1587" i="10"/>
  <c r="Q1587" i="10"/>
  <c r="P1587" i="10"/>
  <c r="T1586" i="10"/>
  <c r="S1586" i="10"/>
  <c r="R1586" i="10"/>
  <c r="Q1586" i="10"/>
  <c r="P1586" i="10"/>
  <c r="T1585" i="10"/>
  <c r="S1585" i="10"/>
  <c r="R1585" i="10"/>
  <c r="Q1585" i="10"/>
  <c r="P1585" i="10"/>
  <c r="T1571" i="10"/>
  <c r="S1571" i="10"/>
  <c r="R1571" i="10"/>
  <c r="Q1571" i="10"/>
  <c r="P1571" i="10"/>
  <c r="T1552" i="10"/>
  <c r="S1552" i="10"/>
  <c r="R1552" i="10"/>
  <c r="Q1552" i="10"/>
  <c r="P1552" i="10"/>
  <c r="T1553" i="10"/>
  <c r="S1553" i="10"/>
  <c r="R1553" i="10"/>
  <c r="Q1553" i="10"/>
  <c r="P1553" i="10"/>
  <c r="T1554" i="10"/>
  <c r="S1554" i="10"/>
  <c r="R1554" i="10"/>
  <c r="Q1554" i="10"/>
  <c r="P1554" i="10"/>
  <c r="T1555" i="10"/>
  <c r="S1555" i="10"/>
  <c r="R1555" i="10"/>
  <c r="Q1555" i="10"/>
  <c r="P1555" i="10"/>
  <c r="T1556" i="10"/>
  <c r="S1556" i="10"/>
  <c r="R1556" i="10"/>
  <c r="Q1556" i="10"/>
  <c r="P1556" i="10"/>
  <c r="T1557" i="10"/>
  <c r="S1557" i="10"/>
  <c r="R1557" i="10"/>
  <c r="Q1557" i="10"/>
  <c r="P1557" i="10"/>
  <c r="T1558" i="10"/>
  <c r="S1558" i="10"/>
  <c r="R1558" i="10"/>
  <c r="Q1558" i="10"/>
  <c r="P1558" i="10"/>
  <c r="T1559" i="10"/>
  <c r="S1559" i="10"/>
  <c r="R1559" i="10"/>
  <c r="Q1559" i="10"/>
  <c r="P1559" i="10"/>
  <c r="T1560" i="10"/>
  <c r="S1560" i="10"/>
  <c r="R1560" i="10"/>
  <c r="Q1560" i="10"/>
  <c r="P1560" i="10"/>
  <c r="T1561" i="10"/>
  <c r="S1561" i="10"/>
  <c r="R1561" i="10"/>
  <c r="Q1561" i="10"/>
  <c r="P1561" i="10"/>
  <c r="T1562" i="10"/>
  <c r="S1562" i="10"/>
  <c r="R1562" i="10"/>
  <c r="Q1562" i="10"/>
  <c r="P1562" i="10"/>
  <c r="T1563" i="10"/>
  <c r="S1563" i="10"/>
  <c r="R1563" i="10"/>
  <c r="Q1563" i="10"/>
  <c r="P1563" i="10"/>
  <c r="T1504" i="10"/>
  <c r="S1504" i="10"/>
  <c r="R1504" i="10"/>
  <c r="Q1504" i="10"/>
  <c r="P1504" i="10"/>
  <c r="T1505" i="10"/>
  <c r="S1505" i="10"/>
  <c r="R1505" i="10"/>
  <c r="Q1505" i="10"/>
  <c r="P1505" i="10"/>
  <c r="T1506" i="10"/>
  <c r="S1506" i="10"/>
  <c r="R1506" i="10"/>
  <c r="Q1506" i="10"/>
  <c r="P1506" i="10"/>
  <c r="T1507" i="10"/>
  <c r="S1507" i="10"/>
  <c r="R1507" i="10"/>
  <c r="Q1507" i="10"/>
  <c r="P1507" i="10"/>
  <c r="T1508" i="10"/>
  <c r="S1508" i="10"/>
  <c r="R1508" i="10"/>
  <c r="Q1508" i="10"/>
  <c r="P1508" i="10"/>
  <c r="T1509" i="10"/>
  <c r="S1509" i="10"/>
  <c r="R1509" i="10"/>
  <c r="Q1509" i="10"/>
  <c r="P1509" i="10"/>
  <c r="T1510" i="10"/>
  <c r="S1510" i="10"/>
  <c r="R1510" i="10"/>
  <c r="Q1510" i="10"/>
  <c r="P1510" i="10"/>
  <c r="T1511" i="10"/>
  <c r="S1511" i="10"/>
  <c r="R1511" i="10"/>
  <c r="Q1511" i="10"/>
  <c r="P1511" i="10"/>
  <c r="T1512" i="10"/>
  <c r="S1512" i="10"/>
  <c r="R1512" i="10"/>
  <c r="Q1512" i="10"/>
  <c r="P1512" i="10"/>
  <c r="T1513" i="10"/>
  <c r="S1513" i="10"/>
  <c r="R1513" i="10"/>
  <c r="Q1513" i="10"/>
  <c r="P1513" i="10"/>
  <c r="T1514" i="10"/>
  <c r="S1514" i="10"/>
  <c r="R1514" i="10"/>
  <c r="Q1514" i="10"/>
  <c r="P1514" i="10"/>
  <c r="T1515" i="10"/>
  <c r="S1515" i="10"/>
  <c r="R1515" i="10"/>
  <c r="Q1515" i="10"/>
  <c r="P1515" i="10"/>
  <c r="T1516" i="10"/>
  <c r="S1516" i="10"/>
  <c r="R1516" i="10"/>
  <c r="Q1516" i="10"/>
  <c r="P1516" i="10"/>
  <c r="T1517" i="10"/>
  <c r="S1517" i="10"/>
  <c r="R1517" i="10"/>
  <c r="Q1517" i="10"/>
  <c r="P1517" i="10"/>
  <c r="T1518" i="10"/>
  <c r="S1518" i="10"/>
  <c r="R1518" i="10"/>
  <c r="Q1518" i="10"/>
  <c r="P1518" i="10"/>
  <c r="T1519" i="10"/>
  <c r="S1519" i="10"/>
  <c r="R1519" i="10"/>
  <c r="Q1519" i="10"/>
  <c r="P1519" i="10"/>
  <c r="T1520" i="10"/>
  <c r="S1520" i="10"/>
  <c r="R1520" i="10"/>
  <c r="Q1520" i="10"/>
  <c r="P1520" i="10"/>
  <c r="T1521" i="10"/>
  <c r="S1521" i="10"/>
  <c r="R1521" i="10"/>
  <c r="Q1521" i="10"/>
  <c r="P1521" i="10"/>
  <c r="T1522" i="10"/>
  <c r="S1522" i="10"/>
  <c r="R1522" i="10"/>
  <c r="Q1522" i="10"/>
  <c r="P1522" i="10"/>
  <c r="T1523" i="10"/>
  <c r="S1523" i="10"/>
  <c r="R1523" i="10"/>
  <c r="Q1523" i="10"/>
  <c r="P1523" i="10"/>
  <c r="T1524" i="10"/>
  <c r="S1524" i="10"/>
  <c r="R1524" i="10"/>
  <c r="Q1524" i="10"/>
  <c r="P1524" i="10"/>
  <c r="T1525" i="10"/>
  <c r="S1525" i="10"/>
  <c r="R1525" i="10"/>
  <c r="Q1525" i="10"/>
  <c r="P1525" i="10"/>
  <c r="T1526" i="10"/>
  <c r="S1526" i="10"/>
  <c r="R1526" i="10"/>
  <c r="Q1526" i="10"/>
  <c r="P1526" i="10"/>
  <c r="T1527" i="10"/>
  <c r="S1527" i="10"/>
  <c r="R1527" i="10"/>
  <c r="Q1527" i="10"/>
  <c r="P1527" i="10"/>
  <c r="T1528" i="10"/>
  <c r="S1528" i="10"/>
  <c r="R1528" i="10"/>
  <c r="Q1528" i="10"/>
  <c r="P1528" i="10"/>
  <c r="T1529" i="10"/>
  <c r="S1529" i="10"/>
  <c r="R1529" i="10"/>
  <c r="Q1529" i="10"/>
  <c r="P1529" i="10"/>
  <c r="T1530" i="10"/>
  <c r="S1530" i="10"/>
  <c r="R1530" i="10"/>
  <c r="Q1530" i="10"/>
  <c r="P1530" i="10"/>
  <c r="T1531" i="10"/>
  <c r="S1531" i="10"/>
  <c r="R1531" i="10"/>
  <c r="Q1531" i="10"/>
  <c r="P1531" i="10"/>
  <c r="T1532" i="10"/>
  <c r="S1532" i="10"/>
  <c r="R1532" i="10"/>
  <c r="Q1532" i="10"/>
  <c r="P1532" i="10"/>
  <c r="T1533" i="10"/>
  <c r="S1533" i="10"/>
  <c r="R1533" i="10"/>
  <c r="Q1533" i="10"/>
  <c r="P1533" i="10"/>
  <c r="T1534" i="10"/>
  <c r="S1534" i="10"/>
  <c r="R1534" i="10"/>
  <c r="Q1534" i="10"/>
  <c r="P1534" i="10"/>
  <c r="T1535" i="10"/>
  <c r="S1535" i="10"/>
  <c r="R1535" i="10"/>
  <c r="Q1535" i="10"/>
  <c r="P1535" i="10"/>
  <c r="T1536" i="10"/>
  <c r="S1536" i="10"/>
  <c r="R1536" i="10"/>
  <c r="Q1536" i="10"/>
  <c r="P1536" i="10"/>
  <c r="T1537" i="10"/>
  <c r="S1537" i="10"/>
  <c r="R1537" i="10"/>
  <c r="Q1537" i="10"/>
  <c r="P1537" i="10"/>
  <c r="T1538" i="10"/>
  <c r="S1538" i="10"/>
  <c r="R1538" i="10"/>
  <c r="Q1538" i="10"/>
  <c r="P1538" i="10"/>
  <c r="T1539" i="10"/>
  <c r="S1539" i="10"/>
  <c r="R1539" i="10"/>
  <c r="Q1539" i="10"/>
  <c r="P1539" i="10"/>
  <c r="T1540" i="10"/>
  <c r="S1540" i="10"/>
  <c r="R1540" i="10"/>
  <c r="Q1540" i="10"/>
  <c r="P1540" i="10"/>
  <c r="T1541" i="10"/>
  <c r="S1541" i="10"/>
  <c r="R1541" i="10"/>
  <c r="Q1541" i="10"/>
  <c r="P1541" i="10"/>
  <c r="T1481" i="10"/>
  <c r="S1481" i="10"/>
  <c r="R1481" i="10"/>
  <c r="Q1481" i="10"/>
  <c r="P1481" i="10"/>
  <c r="T1482" i="10"/>
  <c r="S1482" i="10"/>
  <c r="R1482" i="10"/>
  <c r="Q1482" i="10"/>
  <c r="P1482" i="10"/>
  <c r="T1483" i="10"/>
  <c r="S1483" i="10"/>
  <c r="R1483" i="10"/>
  <c r="Q1483" i="10"/>
  <c r="P1483" i="10"/>
  <c r="T1484" i="10"/>
  <c r="S1484" i="10"/>
  <c r="R1484" i="10"/>
  <c r="Q1484" i="10"/>
  <c r="P1484" i="10"/>
  <c r="T1485" i="10"/>
  <c r="S1485" i="10"/>
  <c r="R1485" i="10"/>
  <c r="Q1485" i="10"/>
  <c r="P1485" i="10"/>
  <c r="T1486" i="10"/>
  <c r="S1486" i="10"/>
  <c r="R1486" i="10"/>
  <c r="Q1486" i="10"/>
  <c r="P1486" i="10"/>
  <c r="T1487" i="10"/>
  <c r="S1487" i="10"/>
  <c r="R1487" i="10"/>
  <c r="Q1487" i="10"/>
  <c r="P1487" i="10"/>
  <c r="T1488" i="10"/>
  <c r="S1488" i="10"/>
  <c r="R1488" i="10"/>
  <c r="Q1488" i="10"/>
  <c r="P1488" i="10"/>
  <c r="T1489" i="10"/>
  <c r="S1489" i="10"/>
  <c r="R1489" i="10"/>
  <c r="Q1489" i="10"/>
  <c r="P1489" i="10"/>
  <c r="T1490" i="10"/>
  <c r="S1490" i="10"/>
  <c r="R1490" i="10"/>
  <c r="Q1490" i="10"/>
  <c r="P1490" i="10"/>
  <c r="T1491" i="10"/>
  <c r="S1491" i="10"/>
  <c r="R1491" i="10"/>
  <c r="Q1491" i="10"/>
  <c r="P1491" i="10"/>
  <c r="T1492" i="10"/>
  <c r="S1492" i="10"/>
  <c r="R1492" i="10"/>
  <c r="Q1492" i="10"/>
  <c r="P1492" i="10"/>
  <c r="T1493" i="10"/>
  <c r="S1493" i="10"/>
  <c r="R1493" i="10"/>
  <c r="Q1493" i="10"/>
  <c r="P1493" i="10"/>
  <c r="T1494" i="10"/>
  <c r="S1494" i="10"/>
  <c r="R1494" i="10"/>
  <c r="Q1494" i="10"/>
  <c r="P1494" i="10"/>
  <c r="T1495" i="10"/>
  <c r="S1495" i="10"/>
  <c r="R1495" i="10"/>
  <c r="Q1495" i="10"/>
  <c r="P1495" i="10"/>
  <c r="T1428" i="10"/>
  <c r="S1428" i="10"/>
  <c r="R1428" i="10"/>
  <c r="Q1428" i="10"/>
  <c r="P1428" i="10"/>
  <c r="T1429" i="10"/>
  <c r="S1429" i="10"/>
  <c r="R1429" i="10"/>
  <c r="Q1429" i="10"/>
  <c r="P1429" i="10"/>
  <c r="T1430" i="10"/>
  <c r="S1430" i="10"/>
  <c r="R1430" i="10"/>
  <c r="Q1430" i="10"/>
  <c r="P1430" i="10"/>
  <c r="T1431" i="10"/>
  <c r="S1431" i="10"/>
  <c r="R1431" i="10"/>
  <c r="Q1431" i="10"/>
  <c r="P1431" i="10"/>
  <c r="T1432" i="10"/>
  <c r="S1432" i="10"/>
  <c r="R1432" i="10"/>
  <c r="Q1432" i="10"/>
  <c r="P1432" i="10"/>
  <c r="T1433" i="10"/>
  <c r="S1433" i="10"/>
  <c r="R1433" i="10"/>
  <c r="Q1433" i="10"/>
  <c r="P1433" i="10"/>
  <c r="T1434" i="10"/>
  <c r="S1434" i="10"/>
  <c r="R1434" i="10"/>
  <c r="Q1434" i="10"/>
  <c r="P1434" i="10"/>
  <c r="T1435" i="10"/>
  <c r="S1435" i="10"/>
  <c r="R1435" i="10"/>
  <c r="Q1435" i="10"/>
  <c r="P1435" i="10"/>
  <c r="T1436" i="10"/>
  <c r="S1436" i="10"/>
  <c r="R1436" i="10"/>
  <c r="Q1436" i="10"/>
  <c r="P1436" i="10"/>
  <c r="T1437" i="10"/>
  <c r="S1437" i="10"/>
  <c r="R1437" i="10"/>
  <c r="Q1437" i="10"/>
  <c r="P1437" i="10"/>
  <c r="T1438" i="10"/>
  <c r="S1438" i="10"/>
  <c r="R1438" i="10"/>
  <c r="Q1438" i="10"/>
  <c r="P1438" i="10"/>
  <c r="T1439" i="10"/>
  <c r="S1439" i="10"/>
  <c r="R1439" i="10"/>
  <c r="Q1439" i="10"/>
  <c r="P1439" i="10"/>
  <c r="T1440" i="10"/>
  <c r="S1440" i="10"/>
  <c r="R1440" i="10"/>
  <c r="Q1440" i="10"/>
  <c r="P1440" i="10"/>
  <c r="T1441" i="10"/>
  <c r="S1441" i="10"/>
  <c r="R1441" i="10"/>
  <c r="Q1441" i="10"/>
  <c r="P1441" i="10"/>
  <c r="T1442" i="10"/>
  <c r="S1442" i="10"/>
  <c r="R1442" i="10"/>
  <c r="Q1442" i="10"/>
  <c r="P1442" i="10"/>
  <c r="T1443" i="10"/>
  <c r="S1443" i="10"/>
  <c r="R1443" i="10"/>
  <c r="Q1443" i="10"/>
  <c r="P1443" i="10"/>
  <c r="T1444" i="10"/>
  <c r="S1444" i="10"/>
  <c r="R1444" i="10"/>
  <c r="Q1444" i="10"/>
  <c r="P1444" i="10"/>
  <c r="T1445" i="10"/>
  <c r="S1445" i="10"/>
  <c r="R1445" i="10"/>
  <c r="Q1445" i="10"/>
  <c r="P1445" i="10"/>
  <c r="T1446" i="10"/>
  <c r="S1446" i="10"/>
  <c r="R1446" i="10"/>
  <c r="Q1446" i="10"/>
  <c r="P1446" i="10"/>
  <c r="T1447" i="10"/>
  <c r="S1447" i="10"/>
  <c r="R1447" i="10"/>
  <c r="Q1447" i="10"/>
  <c r="P1447" i="10"/>
  <c r="T1448" i="10"/>
  <c r="S1448" i="10"/>
  <c r="R1448" i="10"/>
  <c r="Q1448" i="10"/>
  <c r="P1448" i="10"/>
  <c r="T1449" i="10"/>
  <c r="S1449" i="10"/>
  <c r="R1449" i="10"/>
  <c r="Q1449" i="10"/>
  <c r="P1449" i="10"/>
  <c r="T1450" i="10"/>
  <c r="S1450" i="10"/>
  <c r="R1450" i="10"/>
  <c r="Q1450" i="10"/>
  <c r="P1450" i="10"/>
  <c r="T1451" i="10"/>
  <c r="S1451" i="10"/>
  <c r="R1451" i="10"/>
  <c r="Q1451" i="10"/>
  <c r="P1451" i="10"/>
  <c r="T1452" i="10"/>
  <c r="S1452" i="10"/>
  <c r="R1452" i="10"/>
  <c r="Q1452" i="10"/>
  <c r="P1452" i="10"/>
  <c r="T1453" i="10"/>
  <c r="S1453" i="10"/>
  <c r="R1453" i="10"/>
  <c r="Q1453" i="10"/>
  <c r="P1453" i="10"/>
  <c r="T1454" i="10"/>
  <c r="S1454" i="10"/>
  <c r="R1454" i="10"/>
  <c r="Q1454" i="10"/>
  <c r="P1454" i="10"/>
  <c r="T1455" i="10"/>
  <c r="S1455" i="10"/>
  <c r="R1455" i="10"/>
  <c r="Q1455" i="10"/>
  <c r="P1455" i="10"/>
  <c r="T1456" i="10"/>
  <c r="S1456" i="10"/>
  <c r="R1456" i="10"/>
  <c r="Q1456" i="10"/>
  <c r="P1456" i="10"/>
  <c r="T1457" i="10"/>
  <c r="S1457" i="10"/>
  <c r="R1457" i="10"/>
  <c r="Q1457" i="10"/>
  <c r="P1457" i="10"/>
  <c r="T1458" i="10"/>
  <c r="S1458" i="10"/>
  <c r="R1458" i="10"/>
  <c r="Q1458" i="10"/>
  <c r="P1458" i="10"/>
  <c r="T1459" i="10"/>
  <c r="S1459" i="10"/>
  <c r="R1459" i="10"/>
  <c r="Q1459" i="10"/>
  <c r="P1459" i="10"/>
  <c r="T1460" i="10"/>
  <c r="S1460" i="10"/>
  <c r="R1460" i="10"/>
  <c r="Q1460" i="10"/>
  <c r="P1460" i="10"/>
  <c r="T1461" i="10"/>
  <c r="S1461" i="10"/>
  <c r="R1461" i="10"/>
  <c r="Q1461" i="10"/>
  <c r="P1461" i="10"/>
  <c r="T1462" i="10"/>
  <c r="S1462" i="10"/>
  <c r="R1462" i="10"/>
  <c r="Q1462" i="10"/>
  <c r="P1462" i="10"/>
  <c r="T1463" i="10"/>
  <c r="S1463" i="10"/>
  <c r="R1463" i="10"/>
  <c r="Q1463" i="10"/>
  <c r="P1463" i="10"/>
  <c r="T1464" i="10"/>
  <c r="S1464" i="10"/>
  <c r="R1464" i="10"/>
  <c r="Q1464" i="10"/>
  <c r="P1464" i="10"/>
  <c r="T1465" i="10"/>
  <c r="S1465" i="10"/>
  <c r="R1465" i="10"/>
  <c r="Q1465" i="10"/>
  <c r="P1465" i="10"/>
  <c r="T1466" i="10"/>
  <c r="S1466" i="10"/>
  <c r="R1466" i="10"/>
  <c r="Q1466" i="10"/>
  <c r="P1466" i="10"/>
  <c r="T1467" i="10"/>
  <c r="S1467" i="10"/>
  <c r="R1467" i="10"/>
  <c r="Q1467" i="10"/>
  <c r="P1467" i="10"/>
  <c r="T1468" i="10"/>
  <c r="S1468" i="10"/>
  <c r="R1468" i="10"/>
  <c r="Q1468" i="10"/>
  <c r="P1468" i="10"/>
  <c r="T1469" i="10"/>
  <c r="S1469" i="10"/>
  <c r="R1469" i="10"/>
  <c r="Q1469" i="10"/>
  <c r="P1469" i="10"/>
  <c r="T1470" i="10"/>
  <c r="S1470" i="10"/>
  <c r="R1470" i="10"/>
  <c r="Q1470" i="10"/>
  <c r="P1470" i="10"/>
  <c r="T1471" i="10"/>
  <c r="S1471" i="10"/>
  <c r="R1471" i="10"/>
  <c r="Q1471" i="10"/>
  <c r="P1471" i="10"/>
  <c r="T1472" i="10"/>
  <c r="S1472" i="10"/>
  <c r="R1472" i="10"/>
  <c r="Q1472" i="10"/>
  <c r="P1472" i="10"/>
  <c r="T1473" i="10"/>
  <c r="S1473" i="10"/>
  <c r="R1473" i="10"/>
  <c r="Q1473" i="10"/>
  <c r="P1473" i="10"/>
  <c r="T1474" i="10"/>
  <c r="S1474" i="10"/>
  <c r="R1474" i="10"/>
  <c r="Q1474" i="10"/>
  <c r="P1474" i="10"/>
  <c r="T1475" i="10"/>
  <c r="S1475" i="10"/>
  <c r="R1475" i="10"/>
  <c r="Q1475" i="10"/>
  <c r="P1475" i="10"/>
  <c r="T1477" i="10"/>
  <c r="S1477" i="10"/>
  <c r="R1477" i="10"/>
  <c r="Q1477" i="10"/>
  <c r="P1477" i="10"/>
  <c r="T1476" i="10"/>
  <c r="S1476" i="10"/>
  <c r="R1476" i="10"/>
  <c r="Q1476" i="10"/>
  <c r="P1476" i="10"/>
  <c r="T1412" i="10"/>
  <c r="S1412" i="10"/>
  <c r="R1412" i="10"/>
  <c r="Q1412" i="10"/>
  <c r="P1412" i="10"/>
  <c r="T1413" i="10"/>
  <c r="S1413" i="10"/>
  <c r="R1413" i="10"/>
  <c r="Q1413" i="10"/>
  <c r="P1413" i="10"/>
  <c r="T1414" i="10"/>
  <c r="S1414" i="10"/>
  <c r="R1414" i="10"/>
  <c r="Q1414" i="10"/>
  <c r="P1414" i="10"/>
  <c r="T1415" i="10"/>
  <c r="S1415" i="10"/>
  <c r="R1415" i="10"/>
  <c r="Q1415" i="10"/>
  <c r="P1415" i="10"/>
  <c r="T1416" i="10"/>
  <c r="S1416" i="10"/>
  <c r="R1416" i="10"/>
  <c r="Q1416" i="10"/>
  <c r="P1416" i="10"/>
  <c r="T1417" i="10"/>
  <c r="S1417" i="10"/>
  <c r="R1417" i="10"/>
  <c r="Q1417" i="10"/>
  <c r="P1417" i="10"/>
  <c r="T1418" i="10"/>
  <c r="S1418" i="10"/>
  <c r="R1418" i="10"/>
  <c r="Q1418" i="10"/>
  <c r="P1418" i="10"/>
  <c r="T1419" i="10"/>
  <c r="S1419" i="10"/>
  <c r="R1419" i="10"/>
  <c r="Q1419" i="10"/>
  <c r="P1419" i="10"/>
  <c r="T1420" i="10"/>
  <c r="S1420" i="10"/>
  <c r="R1420" i="10"/>
  <c r="Q1420" i="10"/>
  <c r="P1420" i="10"/>
  <c r="T1421" i="10"/>
  <c r="S1421" i="10"/>
  <c r="R1421" i="10"/>
  <c r="Q1421" i="10"/>
  <c r="P1421" i="10"/>
  <c r="T1422" i="10"/>
  <c r="S1422" i="10"/>
  <c r="R1422" i="10"/>
  <c r="Q1422" i="10"/>
  <c r="P1422" i="10"/>
  <c r="T1423" i="10"/>
  <c r="S1423" i="10"/>
  <c r="R1423" i="10"/>
  <c r="Q1423" i="10"/>
  <c r="P1423" i="10"/>
  <c r="T1424" i="10"/>
  <c r="S1424" i="10"/>
  <c r="R1424" i="10"/>
  <c r="Q1424" i="10"/>
  <c r="P1424" i="10"/>
  <c r="T1425" i="10"/>
  <c r="S1425" i="10"/>
  <c r="R1425" i="10"/>
  <c r="Q1425" i="10"/>
  <c r="P1425" i="10"/>
  <c r="T1362" i="10"/>
  <c r="S1362" i="10"/>
  <c r="R1362" i="10"/>
  <c r="Q1362" i="10"/>
  <c r="P1362" i="10"/>
  <c r="T1363" i="10"/>
  <c r="S1363" i="10"/>
  <c r="R1363" i="10"/>
  <c r="Q1363" i="10"/>
  <c r="P1363" i="10"/>
  <c r="T1364" i="10"/>
  <c r="S1364" i="10"/>
  <c r="R1364" i="10"/>
  <c r="Q1364" i="10"/>
  <c r="P1364" i="10"/>
  <c r="T1365" i="10"/>
  <c r="S1365" i="10"/>
  <c r="R1365" i="10"/>
  <c r="Q1365" i="10"/>
  <c r="P1365" i="10"/>
  <c r="T1366" i="10"/>
  <c r="S1366" i="10"/>
  <c r="R1366" i="10"/>
  <c r="Q1366" i="10"/>
  <c r="P1366" i="10"/>
  <c r="T1367" i="10"/>
  <c r="S1367" i="10"/>
  <c r="R1367" i="10"/>
  <c r="Q1367" i="10"/>
  <c r="P1367" i="10"/>
  <c r="T1368" i="10"/>
  <c r="S1368" i="10"/>
  <c r="R1368" i="10"/>
  <c r="Q1368" i="10"/>
  <c r="P1368" i="10"/>
  <c r="T1369" i="10"/>
  <c r="S1369" i="10"/>
  <c r="R1369" i="10"/>
  <c r="Q1369" i="10"/>
  <c r="P1369" i="10"/>
  <c r="T1370" i="10"/>
  <c r="S1370" i="10"/>
  <c r="R1370" i="10"/>
  <c r="Q1370" i="10"/>
  <c r="P1370" i="10"/>
  <c r="T1371" i="10"/>
  <c r="S1371" i="10"/>
  <c r="R1371" i="10"/>
  <c r="Q1371" i="10"/>
  <c r="P1371" i="10"/>
  <c r="T1372" i="10"/>
  <c r="S1372" i="10"/>
  <c r="R1372" i="10"/>
  <c r="Q1372" i="10"/>
  <c r="P1372" i="10"/>
  <c r="T1373" i="10"/>
  <c r="S1373" i="10"/>
  <c r="R1373" i="10"/>
  <c r="Q1373" i="10"/>
  <c r="P1373" i="10"/>
  <c r="T1374" i="10"/>
  <c r="S1374" i="10"/>
  <c r="R1374" i="10"/>
  <c r="Q1374" i="10"/>
  <c r="P1374" i="10"/>
  <c r="T1375" i="10"/>
  <c r="S1375" i="10"/>
  <c r="R1375" i="10"/>
  <c r="Q1375" i="10"/>
  <c r="P1375" i="10"/>
  <c r="T1376" i="10"/>
  <c r="S1376" i="10"/>
  <c r="R1376" i="10"/>
  <c r="Q1376" i="10"/>
  <c r="P1376" i="10"/>
  <c r="T1377" i="10"/>
  <c r="S1377" i="10"/>
  <c r="R1377" i="10"/>
  <c r="Q1377" i="10"/>
  <c r="P1377" i="10"/>
  <c r="T1378" i="10"/>
  <c r="S1378" i="10"/>
  <c r="R1378" i="10"/>
  <c r="Q1378" i="10"/>
  <c r="P1378" i="10"/>
  <c r="T1379" i="10"/>
  <c r="S1379" i="10"/>
  <c r="R1379" i="10"/>
  <c r="Q1379" i="10"/>
  <c r="P1379" i="10"/>
  <c r="T1380" i="10"/>
  <c r="S1380" i="10"/>
  <c r="R1380" i="10"/>
  <c r="Q1380" i="10"/>
  <c r="P1380" i="10"/>
  <c r="T1381" i="10"/>
  <c r="S1381" i="10"/>
  <c r="R1381" i="10"/>
  <c r="Q1381" i="10"/>
  <c r="P1381" i="10"/>
  <c r="T1382" i="10"/>
  <c r="S1382" i="10"/>
  <c r="R1382" i="10"/>
  <c r="Q1382" i="10"/>
  <c r="P1382" i="10"/>
  <c r="T1383" i="10"/>
  <c r="S1383" i="10"/>
  <c r="R1383" i="10"/>
  <c r="Q1383" i="10"/>
  <c r="P1383" i="10"/>
  <c r="T1384" i="10"/>
  <c r="S1384" i="10"/>
  <c r="R1384" i="10"/>
  <c r="Q1384" i="10"/>
  <c r="P1384" i="10"/>
  <c r="T1385" i="10"/>
  <c r="S1385" i="10"/>
  <c r="R1385" i="10"/>
  <c r="Q1385" i="10"/>
  <c r="P1385" i="10"/>
  <c r="T1386" i="10"/>
  <c r="S1386" i="10"/>
  <c r="R1386" i="10"/>
  <c r="Q1386" i="10"/>
  <c r="P1386" i="10"/>
  <c r="T1388" i="10"/>
  <c r="S1388" i="10"/>
  <c r="R1388" i="10"/>
  <c r="Q1388" i="10"/>
  <c r="P1388" i="10"/>
  <c r="T1389" i="10"/>
  <c r="S1389" i="10"/>
  <c r="R1389" i="10"/>
  <c r="Q1389" i="10"/>
  <c r="P1389" i="10"/>
  <c r="T1390" i="10"/>
  <c r="S1390" i="10"/>
  <c r="R1390" i="10"/>
  <c r="Q1390" i="10"/>
  <c r="P1390" i="10"/>
  <c r="T1391" i="10"/>
  <c r="S1391" i="10"/>
  <c r="R1391" i="10"/>
  <c r="Q1391" i="10"/>
  <c r="P1391" i="10"/>
  <c r="T1392" i="10"/>
  <c r="S1392" i="10"/>
  <c r="R1392" i="10"/>
  <c r="Q1392" i="10"/>
  <c r="P1392" i="10"/>
  <c r="T1393" i="10"/>
  <c r="S1393" i="10"/>
  <c r="R1393" i="10"/>
  <c r="Q1393" i="10"/>
  <c r="P1393" i="10"/>
  <c r="T1394" i="10"/>
  <c r="S1394" i="10"/>
  <c r="R1394" i="10"/>
  <c r="Q1394" i="10"/>
  <c r="P1394" i="10"/>
  <c r="T1395" i="10"/>
  <c r="S1395" i="10"/>
  <c r="R1395" i="10"/>
  <c r="Q1395" i="10"/>
  <c r="P1395" i="10"/>
  <c r="T1396" i="10"/>
  <c r="S1396" i="10"/>
  <c r="R1396" i="10"/>
  <c r="Q1396" i="10"/>
  <c r="P1396" i="10"/>
  <c r="T1397" i="10"/>
  <c r="S1397" i="10"/>
  <c r="R1397" i="10"/>
  <c r="Q1397" i="10"/>
  <c r="P1397" i="10"/>
  <c r="T1398" i="10"/>
  <c r="S1398" i="10"/>
  <c r="R1398" i="10"/>
  <c r="Q1398" i="10"/>
  <c r="P1398" i="10"/>
  <c r="T1399" i="10"/>
  <c r="S1399" i="10"/>
  <c r="R1399" i="10"/>
  <c r="Q1399" i="10"/>
  <c r="P1399" i="10"/>
  <c r="T1400" i="10"/>
  <c r="S1400" i="10"/>
  <c r="R1400" i="10"/>
  <c r="Q1400" i="10"/>
  <c r="P1400" i="10"/>
  <c r="T1401" i="10"/>
  <c r="S1401" i="10"/>
  <c r="R1401" i="10"/>
  <c r="Q1401" i="10"/>
  <c r="P1401" i="10"/>
  <c r="T1402" i="10"/>
  <c r="S1402" i="10"/>
  <c r="R1402" i="10"/>
  <c r="Q1402" i="10"/>
  <c r="P1402" i="10"/>
  <c r="T1403" i="10"/>
  <c r="S1403" i="10"/>
  <c r="R1403" i="10"/>
  <c r="Q1403" i="10"/>
  <c r="P1403" i="10"/>
  <c r="T1405" i="10"/>
  <c r="S1405" i="10"/>
  <c r="R1405" i="10"/>
  <c r="Q1405" i="10"/>
  <c r="P1405" i="10"/>
  <c r="T1407" i="10"/>
  <c r="S1407" i="10"/>
  <c r="R1407" i="10"/>
  <c r="Q1407" i="10"/>
  <c r="P1407" i="10"/>
  <c r="T1323" i="10"/>
  <c r="S1323" i="10"/>
  <c r="R1323" i="10"/>
  <c r="Q1323" i="10"/>
  <c r="P1323" i="10"/>
  <c r="T1325" i="10"/>
  <c r="S1325" i="10"/>
  <c r="R1325" i="10"/>
  <c r="Q1325" i="10"/>
  <c r="P1325" i="10"/>
  <c r="T1326" i="10"/>
  <c r="S1326" i="10"/>
  <c r="R1326" i="10"/>
  <c r="Q1326" i="10"/>
  <c r="P1326" i="10"/>
  <c r="T1327" i="10"/>
  <c r="S1327" i="10"/>
  <c r="R1327" i="10"/>
  <c r="Q1327" i="10"/>
  <c r="P1327" i="10"/>
  <c r="T1328" i="10"/>
  <c r="S1328" i="10"/>
  <c r="R1328" i="10"/>
  <c r="Q1328" i="10"/>
  <c r="P1328" i="10"/>
  <c r="T1329" i="10"/>
  <c r="S1329" i="10"/>
  <c r="R1329" i="10"/>
  <c r="Q1329" i="10"/>
  <c r="P1329" i="10"/>
  <c r="T1330" i="10"/>
  <c r="S1330" i="10"/>
  <c r="R1330" i="10"/>
  <c r="Q1330" i="10"/>
  <c r="P1330" i="10"/>
  <c r="T1331" i="10"/>
  <c r="S1331" i="10"/>
  <c r="R1331" i="10"/>
  <c r="Q1331" i="10"/>
  <c r="P1331" i="10"/>
  <c r="T1332" i="10"/>
  <c r="S1332" i="10"/>
  <c r="R1332" i="10"/>
  <c r="Q1332" i="10"/>
  <c r="P1332" i="10"/>
  <c r="T1333" i="10"/>
  <c r="S1333" i="10"/>
  <c r="R1333" i="10"/>
  <c r="Q1333" i="10"/>
  <c r="P1333" i="10"/>
  <c r="T1334" i="10"/>
  <c r="S1334" i="10"/>
  <c r="R1334" i="10"/>
  <c r="Q1334" i="10"/>
  <c r="P1334" i="10"/>
  <c r="T1335" i="10"/>
  <c r="S1335" i="10"/>
  <c r="R1335" i="10"/>
  <c r="Q1335" i="10"/>
  <c r="P1335" i="10"/>
  <c r="T1336" i="10"/>
  <c r="S1336" i="10"/>
  <c r="R1336" i="10"/>
  <c r="Q1336" i="10"/>
  <c r="P1336" i="10"/>
  <c r="T1337" i="10"/>
  <c r="S1337" i="10"/>
  <c r="R1337" i="10"/>
  <c r="Q1337" i="10"/>
  <c r="P1337" i="10"/>
  <c r="T1338" i="10"/>
  <c r="S1338" i="10"/>
  <c r="R1338" i="10"/>
  <c r="Q1338" i="10"/>
  <c r="P1338" i="10"/>
  <c r="T1339" i="10"/>
  <c r="S1339" i="10"/>
  <c r="R1339" i="10"/>
  <c r="Q1339" i="10"/>
  <c r="P1339" i="10"/>
  <c r="T1340" i="10"/>
  <c r="S1340" i="10"/>
  <c r="R1340" i="10"/>
  <c r="Q1340" i="10"/>
  <c r="P1340" i="10"/>
  <c r="T1341" i="10"/>
  <c r="S1341" i="10"/>
  <c r="R1341" i="10"/>
  <c r="Q1341" i="10"/>
  <c r="P1341" i="10"/>
  <c r="T1343" i="10"/>
  <c r="S1343" i="10"/>
  <c r="R1343" i="10"/>
  <c r="Q1343" i="10"/>
  <c r="P1343" i="10"/>
  <c r="T1345" i="10"/>
  <c r="S1345" i="10"/>
  <c r="R1345" i="10"/>
  <c r="Q1345" i="10"/>
  <c r="P1345" i="10"/>
  <c r="T1347" i="10"/>
  <c r="S1347" i="10"/>
  <c r="R1347" i="10"/>
  <c r="Q1347" i="10"/>
  <c r="P1347" i="10"/>
  <c r="T1348" i="10"/>
  <c r="S1348" i="10"/>
  <c r="R1348" i="10"/>
  <c r="Q1348" i="10"/>
  <c r="P1348" i="10"/>
  <c r="T1349" i="10"/>
  <c r="S1349" i="10"/>
  <c r="R1349" i="10"/>
  <c r="Q1349" i="10"/>
  <c r="P1349" i="10"/>
  <c r="T1284" i="10"/>
  <c r="S1284" i="10"/>
  <c r="R1284" i="10"/>
  <c r="Q1284" i="10"/>
  <c r="P1284" i="10"/>
  <c r="T1285" i="10"/>
  <c r="S1285" i="10"/>
  <c r="R1285" i="10"/>
  <c r="Q1285" i="10"/>
  <c r="P1285" i="10"/>
  <c r="T1286" i="10"/>
  <c r="S1286" i="10"/>
  <c r="R1286" i="10"/>
  <c r="Q1286" i="10"/>
  <c r="P1286" i="10"/>
  <c r="T1287" i="10"/>
  <c r="S1287" i="10"/>
  <c r="R1287" i="10"/>
  <c r="Q1287" i="10"/>
  <c r="P1287" i="10"/>
  <c r="T1288" i="10"/>
  <c r="S1288" i="10"/>
  <c r="R1288" i="10"/>
  <c r="Q1288" i="10"/>
  <c r="P1288" i="10"/>
  <c r="T1289" i="10"/>
  <c r="S1289" i="10"/>
  <c r="R1289" i="10"/>
  <c r="Q1289" i="10"/>
  <c r="P1289" i="10"/>
  <c r="T1290" i="10"/>
  <c r="S1290" i="10"/>
  <c r="R1290" i="10"/>
  <c r="Q1290" i="10"/>
  <c r="P1290" i="10"/>
  <c r="T1291" i="10"/>
  <c r="S1291" i="10"/>
  <c r="R1291" i="10"/>
  <c r="Q1291" i="10"/>
  <c r="P1291" i="10"/>
  <c r="T1292" i="10"/>
  <c r="S1292" i="10"/>
  <c r="R1292" i="10"/>
  <c r="Q1292" i="10"/>
  <c r="P1292" i="10"/>
  <c r="T1293" i="10"/>
  <c r="S1293" i="10"/>
  <c r="R1293" i="10"/>
  <c r="Q1293" i="10"/>
  <c r="P1293" i="10"/>
  <c r="T1294" i="10"/>
  <c r="S1294" i="10"/>
  <c r="R1294" i="10"/>
  <c r="Q1294" i="10"/>
  <c r="P1294" i="10"/>
  <c r="T1295" i="10"/>
  <c r="S1295" i="10"/>
  <c r="R1295" i="10"/>
  <c r="Q1295" i="10"/>
  <c r="P1295" i="10"/>
  <c r="T1296" i="10"/>
  <c r="S1296" i="10"/>
  <c r="R1296" i="10"/>
  <c r="Q1296" i="10"/>
  <c r="P1296" i="10"/>
  <c r="T1297" i="10"/>
  <c r="S1297" i="10"/>
  <c r="R1297" i="10"/>
  <c r="Q1297" i="10"/>
  <c r="P1297" i="10"/>
  <c r="T1298" i="10"/>
  <c r="S1298" i="10"/>
  <c r="R1298" i="10"/>
  <c r="Q1298" i="10"/>
  <c r="P1298" i="10"/>
  <c r="T1299" i="10"/>
  <c r="S1299" i="10"/>
  <c r="R1299" i="10"/>
  <c r="Q1299" i="10"/>
  <c r="P1299" i="10"/>
  <c r="T1300" i="10"/>
  <c r="S1300" i="10"/>
  <c r="R1300" i="10"/>
  <c r="Q1300" i="10"/>
  <c r="P1300" i="10"/>
  <c r="T1301" i="10"/>
  <c r="S1301" i="10"/>
  <c r="R1301" i="10"/>
  <c r="Q1301" i="10"/>
  <c r="P1301" i="10"/>
  <c r="T1302" i="10"/>
  <c r="S1302" i="10"/>
  <c r="R1302" i="10"/>
  <c r="Q1302" i="10"/>
  <c r="P1302" i="10"/>
  <c r="T1303" i="10"/>
  <c r="S1303" i="10"/>
  <c r="R1303" i="10"/>
  <c r="Q1303" i="10"/>
  <c r="P1303" i="10"/>
  <c r="T1304" i="10"/>
  <c r="S1304" i="10"/>
  <c r="R1304" i="10"/>
  <c r="Q1304" i="10"/>
  <c r="P1304" i="10"/>
  <c r="T1305" i="10"/>
  <c r="S1305" i="10"/>
  <c r="R1305" i="10"/>
  <c r="Q1305" i="10"/>
  <c r="P1305" i="10"/>
  <c r="T1306" i="10"/>
  <c r="S1306" i="10"/>
  <c r="R1306" i="10"/>
  <c r="Q1306" i="10"/>
  <c r="P1306" i="10"/>
  <c r="T1307" i="10"/>
  <c r="S1307" i="10"/>
  <c r="R1307" i="10"/>
  <c r="Q1307" i="10"/>
  <c r="P1307" i="10"/>
  <c r="T1308" i="10"/>
  <c r="S1308" i="10"/>
  <c r="R1308" i="10"/>
  <c r="Q1308" i="10"/>
  <c r="P1308" i="10"/>
  <c r="T1309" i="10"/>
  <c r="S1309" i="10"/>
  <c r="R1309" i="10"/>
  <c r="Q1309" i="10"/>
  <c r="P1309" i="10"/>
  <c r="T1310" i="10"/>
  <c r="S1310" i="10"/>
  <c r="R1310" i="10"/>
  <c r="Q1310" i="10"/>
  <c r="P1310" i="10"/>
  <c r="T1311" i="10"/>
  <c r="S1311" i="10"/>
  <c r="R1311" i="10"/>
  <c r="Q1311" i="10"/>
  <c r="P1311" i="10"/>
  <c r="T1312" i="10"/>
  <c r="S1312" i="10"/>
  <c r="R1312" i="10"/>
  <c r="Q1312" i="10"/>
  <c r="P1312" i="10"/>
  <c r="T1313" i="10"/>
  <c r="S1313" i="10"/>
  <c r="R1313" i="10"/>
  <c r="Q1313" i="10"/>
  <c r="P1313" i="10"/>
  <c r="T1314" i="10"/>
  <c r="S1314" i="10"/>
  <c r="R1314" i="10"/>
  <c r="Q1314" i="10"/>
  <c r="P1314" i="10"/>
  <c r="T1315" i="10"/>
  <c r="S1315" i="10"/>
  <c r="R1315" i="10"/>
  <c r="Q1315" i="10"/>
  <c r="P1315" i="10"/>
  <c r="T1316" i="10"/>
  <c r="S1316" i="10"/>
  <c r="R1316" i="10"/>
  <c r="Q1316" i="10"/>
  <c r="P1316" i="10"/>
  <c r="T1251" i="10"/>
  <c r="S1251" i="10"/>
  <c r="R1251" i="10"/>
  <c r="Q1251" i="10"/>
  <c r="P1251" i="10"/>
  <c r="T1252" i="10"/>
  <c r="S1252" i="10"/>
  <c r="R1252" i="10"/>
  <c r="Q1252" i="10"/>
  <c r="P1252" i="10"/>
  <c r="T1253" i="10"/>
  <c r="S1253" i="10"/>
  <c r="R1253" i="10"/>
  <c r="Q1253" i="10"/>
  <c r="P1253" i="10"/>
  <c r="T1254" i="10"/>
  <c r="S1254" i="10"/>
  <c r="R1254" i="10"/>
  <c r="Q1254" i="10"/>
  <c r="P1254" i="10"/>
  <c r="T1255" i="10"/>
  <c r="S1255" i="10"/>
  <c r="R1255" i="10"/>
  <c r="Q1255" i="10"/>
  <c r="P1255" i="10"/>
  <c r="T1256" i="10"/>
  <c r="S1256" i="10"/>
  <c r="R1256" i="10"/>
  <c r="Q1256" i="10"/>
  <c r="P1256" i="10"/>
  <c r="T1257" i="10"/>
  <c r="S1257" i="10"/>
  <c r="R1257" i="10"/>
  <c r="Q1257" i="10"/>
  <c r="P1257" i="10"/>
  <c r="T1258" i="10"/>
  <c r="S1258" i="10"/>
  <c r="R1258" i="10"/>
  <c r="Q1258" i="10"/>
  <c r="P1258" i="10"/>
  <c r="T1259" i="10"/>
  <c r="S1259" i="10"/>
  <c r="R1259" i="10"/>
  <c r="Q1259" i="10"/>
  <c r="P1259" i="10"/>
  <c r="T1260" i="10"/>
  <c r="S1260" i="10"/>
  <c r="R1260" i="10"/>
  <c r="Q1260" i="10"/>
  <c r="P1260" i="10"/>
  <c r="T1261" i="10"/>
  <c r="S1261" i="10"/>
  <c r="R1261" i="10"/>
  <c r="Q1261" i="10"/>
  <c r="P1261" i="10"/>
  <c r="T1262" i="10"/>
  <c r="S1262" i="10"/>
  <c r="R1262" i="10"/>
  <c r="Q1262" i="10"/>
  <c r="P1262" i="10"/>
  <c r="T1263" i="10"/>
  <c r="S1263" i="10"/>
  <c r="R1263" i="10"/>
  <c r="Q1263" i="10"/>
  <c r="P1263" i="10"/>
  <c r="T1264" i="10"/>
  <c r="S1264" i="10"/>
  <c r="R1264" i="10"/>
  <c r="Q1264" i="10"/>
  <c r="P1264" i="10"/>
  <c r="T1265" i="10"/>
  <c r="S1265" i="10"/>
  <c r="R1265" i="10"/>
  <c r="Q1265" i="10"/>
  <c r="P1265" i="10"/>
  <c r="T1266" i="10"/>
  <c r="S1266" i="10"/>
  <c r="R1266" i="10"/>
  <c r="Q1266" i="10"/>
  <c r="P1266" i="10"/>
  <c r="T1267" i="10"/>
  <c r="S1267" i="10"/>
  <c r="R1267" i="10"/>
  <c r="Q1267" i="10"/>
  <c r="P1267" i="10"/>
  <c r="T1268" i="10"/>
  <c r="S1268" i="10"/>
  <c r="R1268" i="10"/>
  <c r="Q1268" i="10"/>
  <c r="P1268" i="10"/>
  <c r="T1269" i="10"/>
  <c r="S1269" i="10"/>
  <c r="R1269" i="10"/>
  <c r="Q1269" i="10"/>
  <c r="P1269" i="10"/>
  <c r="T1270" i="10"/>
  <c r="S1270" i="10"/>
  <c r="R1270" i="10"/>
  <c r="Q1270" i="10"/>
  <c r="P1270" i="10"/>
  <c r="T1271" i="10"/>
  <c r="S1271" i="10"/>
  <c r="R1271" i="10"/>
  <c r="Q1271" i="10"/>
  <c r="P1271" i="10"/>
  <c r="T1272" i="10"/>
  <c r="S1272" i="10"/>
  <c r="R1272" i="10"/>
  <c r="Q1272" i="10"/>
  <c r="P1272" i="10"/>
  <c r="T1273" i="10"/>
  <c r="S1273" i="10"/>
  <c r="R1273" i="10"/>
  <c r="Q1273" i="10"/>
  <c r="P1273" i="10"/>
  <c r="T1274" i="10"/>
  <c r="S1274" i="10"/>
  <c r="R1274" i="10"/>
  <c r="Q1274" i="10"/>
  <c r="P1274" i="10"/>
  <c r="T1275" i="10"/>
  <c r="S1275" i="10"/>
  <c r="R1275" i="10"/>
  <c r="Q1275" i="10"/>
  <c r="P1275" i="10"/>
  <c r="T1276" i="10"/>
  <c r="S1276" i="10"/>
  <c r="R1276" i="10"/>
  <c r="Q1276" i="10"/>
  <c r="P1276" i="10"/>
  <c r="T1277" i="10"/>
  <c r="S1277" i="10"/>
  <c r="R1277" i="10"/>
  <c r="Q1277" i="10"/>
  <c r="P1277" i="10"/>
  <c r="T1278" i="10"/>
  <c r="S1278" i="10"/>
  <c r="R1278" i="10"/>
  <c r="Q1278" i="10"/>
  <c r="P1278" i="10"/>
  <c r="T1192" i="10"/>
  <c r="S1192" i="10"/>
  <c r="R1192" i="10"/>
  <c r="Q1192" i="10"/>
  <c r="P1192" i="10"/>
  <c r="T1193" i="10"/>
  <c r="S1193" i="10"/>
  <c r="R1193" i="10"/>
  <c r="Q1193" i="10"/>
  <c r="P1193" i="10"/>
  <c r="T1194" i="10"/>
  <c r="S1194" i="10"/>
  <c r="R1194" i="10"/>
  <c r="Q1194" i="10"/>
  <c r="P1194" i="10"/>
  <c r="T1195" i="10"/>
  <c r="S1195" i="10"/>
  <c r="R1195" i="10"/>
  <c r="Q1195" i="10"/>
  <c r="P1195" i="10"/>
  <c r="T1196" i="10"/>
  <c r="S1196" i="10"/>
  <c r="R1196" i="10"/>
  <c r="Q1196" i="10"/>
  <c r="P1196" i="10"/>
  <c r="T1197" i="10"/>
  <c r="S1197" i="10"/>
  <c r="R1197" i="10"/>
  <c r="Q1197" i="10"/>
  <c r="P1197" i="10"/>
  <c r="T1198" i="10"/>
  <c r="S1198" i="10"/>
  <c r="R1198" i="10"/>
  <c r="Q1198" i="10"/>
  <c r="P1198" i="10"/>
  <c r="T1199" i="10"/>
  <c r="S1199" i="10"/>
  <c r="R1199" i="10"/>
  <c r="Q1199" i="10"/>
  <c r="P1199" i="10"/>
  <c r="T1200" i="10"/>
  <c r="S1200" i="10"/>
  <c r="R1200" i="10"/>
  <c r="Q1200" i="10"/>
  <c r="P1200" i="10"/>
  <c r="T1201" i="10"/>
  <c r="S1201" i="10"/>
  <c r="R1201" i="10"/>
  <c r="Q1201" i="10"/>
  <c r="P1201" i="10"/>
  <c r="T1202" i="10"/>
  <c r="S1202" i="10"/>
  <c r="R1202" i="10"/>
  <c r="Q1202" i="10"/>
  <c r="P1202" i="10"/>
  <c r="T1203" i="10"/>
  <c r="S1203" i="10"/>
  <c r="R1203" i="10"/>
  <c r="Q1203" i="10"/>
  <c r="P1203" i="10"/>
  <c r="T1204" i="10"/>
  <c r="S1204" i="10"/>
  <c r="R1204" i="10"/>
  <c r="Q1204" i="10"/>
  <c r="P1204" i="10"/>
  <c r="T1205" i="10"/>
  <c r="S1205" i="10"/>
  <c r="R1205" i="10"/>
  <c r="Q1205" i="10"/>
  <c r="P1205" i="10"/>
  <c r="T1206" i="10"/>
  <c r="S1206" i="10"/>
  <c r="R1206" i="10"/>
  <c r="Q1206" i="10"/>
  <c r="P1206" i="10"/>
  <c r="T1207" i="10"/>
  <c r="S1207" i="10"/>
  <c r="R1207" i="10"/>
  <c r="Q1207" i="10"/>
  <c r="P1207" i="10"/>
  <c r="T1208" i="10"/>
  <c r="S1208" i="10"/>
  <c r="R1208" i="10"/>
  <c r="Q1208" i="10"/>
  <c r="P1208" i="10"/>
  <c r="T1209" i="10"/>
  <c r="S1209" i="10"/>
  <c r="R1209" i="10"/>
  <c r="Q1209" i="10"/>
  <c r="P1209" i="10"/>
  <c r="T1210" i="10"/>
  <c r="S1210" i="10"/>
  <c r="R1210" i="10"/>
  <c r="Q1210" i="10"/>
  <c r="P1210" i="10"/>
  <c r="T1211" i="10"/>
  <c r="S1211" i="10"/>
  <c r="R1211" i="10"/>
  <c r="Q1211" i="10"/>
  <c r="P1211" i="10"/>
  <c r="T1212" i="10"/>
  <c r="S1212" i="10"/>
  <c r="R1212" i="10"/>
  <c r="Q1212" i="10"/>
  <c r="P1212" i="10"/>
  <c r="T1213" i="10"/>
  <c r="S1213" i="10"/>
  <c r="R1213" i="10"/>
  <c r="Q1213" i="10"/>
  <c r="P1213" i="10"/>
  <c r="T1214" i="10"/>
  <c r="S1214" i="10"/>
  <c r="R1214" i="10"/>
  <c r="Q1214" i="10"/>
  <c r="P1214" i="10"/>
  <c r="T1215" i="10"/>
  <c r="S1215" i="10"/>
  <c r="R1215" i="10"/>
  <c r="Q1215" i="10"/>
  <c r="P1215" i="10"/>
  <c r="T1216" i="10"/>
  <c r="S1216" i="10"/>
  <c r="R1216" i="10"/>
  <c r="Q1216" i="10"/>
  <c r="P1216" i="10"/>
  <c r="T1217" i="10"/>
  <c r="S1217" i="10"/>
  <c r="R1217" i="10"/>
  <c r="Q1217" i="10"/>
  <c r="P1217" i="10"/>
  <c r="T1218" i="10"/>
  <c r="S1218" i="10"/>
  <c r="R1218" i="10"/>
  <c r="Q1218" i="10"/>
  <c r="P1218" i="10"/>
  <c r="T1219" i="10"/>
  <c r="S1219" i="10"/>
  <c r="R1219" i="10"/>
  <c r="Q1219" i="10"/>
  <c r="P1219" i="10"/>
  <c r="T1220" i="10"/>
  <c r="S1220" i="10"/>
  <c r="R1220" i="10"/>
  <c r="Q1220" i="10"/>
  <c r="P1220" i="10"/>
  <c r="T1221" i="10"/>
  <c r="S1221" i="10"/>
  <c r="R1221" i="10"/>
  <c r="Q1221" i="10"/>
  <c r="P1221" i="10"/>
  <c r="T1222" i="10"/>
  <c r="S1222" i="10"/>
  <c r="R1222" i="10"/>
  <c r="Q1222" i="10"/>
  <c r="P1222" i="10"/>
  <c r="T1223" i="10"/>
  <c r="S1223" i="10"/>
  <c r="R1223" i="10"/>
  <c r="Q1223" i="10"/>
  <c r="P1223" i="10"/>
  <c r="T1224" i="10"/>
  <c r="S1224" i="10"/>
  <c r="R1224" i="10"/>
  <c r="Q1224" i="10"/>
  <c r="P1224" i="10"/>
  <c r="T1225" i="10"/>
  <c r="S1225" i="10"/>
  <c r="R1225" i="10"/>
  <c r="Q1225" i="10"/>
  <c r="P1225" i="10"/>
  <c r="T1226" i="10"/>
  <c r="S1226" i="10"/>
  <c r="R1226" i="10"/>
  <c r="Q1226" i="10"/>
  <c r="P1226" i="10"/>
  <c r="T1227" i="10"/>
  <c r="S1227" i="10"/>
  <c r="R1227" i="10"/>
  <c r="Q1227" i="10"/>
  <c r="P1227" i="10"/>
  <c r="T1228" i="10"/>
  <c r="S1228" i="10"/>
  <c r="R1228" i="10"/>
  <c r="Q1228" i="10"/>
  <c r="P1228" i="10"/>
  <c r="T1229" i="10"/>
  <c r="S1229" i="10"/>
  <c r="R1229" i="10"/>
  <c r="Q1229" i="10"/>
  <c r="P1229" i="10"/>
  <c r="T1230" i="10"/>
  <c r="S1230" i="10"/>
  <c r="R1230" i="10"/>
  <c r="Q1230" i="10"/>
  <c r="P1230" i="10"/>
  <c r="T1231" i="10"/>
  <c r="S1231" i="10"/>
  <c r="R1231" i="10"/>
  <c r="Q1231" i="10"/>
  <c r="P1231" i="10"/>
  <c r="T1232" i="10"/>
  <c r="S1232" i="10"/>
  <c r="R1232" i="10"/>
  <c r="Q1232" i="10"/>
  <c r="P1232" i="10"/>
  <c r="T1233" i="10"/>
  <c r="S1233" i="10"/>
  <c r="R1233" i="10"/>
  <c r="Q1233" i="10"/>
  <c r="P1233" i="10"/>
  <c r="T1234" i="10"/>
  <c r="S1234" i="10"/>
  <c r="R1234" i="10"/>
  <c r="Q1234" i="10"/>
  <c r="P1234" i="10"/>
  <c r="T1235" i="10"/>
  <c r="S1235" i="10"/>
  <c r="R1235" i="10"/>
  <c r="Q1235" i="10"/>
  <c r="P1235" i="10"/>
  <c r="T1236" i="10"/>
  <c r="S1236" i="10"/>
  <c r="R1236" i="10"/>
  <c r="Q1236" i="10"/>
  <c r="P1236" i="10"/>
  <c r="T1237" i="10"/>
  <c r="S1237" i="10"/>
  <c r="R1237" i="10"/>
  <c r="Q1237" i="10"/>
  <c r="P1237" i="10"/>
  <c r="T1238" i="10"/>
  <c r="S1238" i="10"/>
  <c r="R1238" i="10"/>
  <c r="Q1238" i="10"/>
  <c r="P1238" i="10"/>
  <c r="T1239" i="10"/>
  <c r="S1239" i="10"/>
  <c r="R1239" i="10"/>
  <c r="Q1239" i="10"/>
  <c r="P1239" i="10"/>
  <c r="T1240" i="10"/>
  <c r="S1240" i="10"/>
  <c r="R1240" i="10"/>
  <c r="Q1240" i="10"/>
  <c r="P1240" i="10"/>
  <c r="T1241" i="10"/>
  <c r="S1241" i="10"/>
  <c r="R1241" i="10"/>
  <c r="Q1241" i="10"/>
  <c r="P1241" i="10"/>
  <c r="T1191" i="10"/>
  <c r="S1191" i="10"/>
  <c r="R1191" i="10"/>
  <c r="Q1191" i="10"/>
  <c r="P1191" i="10"/>
  <c r="T1190" i="10"/>
  <c r="S1190" i="10"/>
  <c r="R1190" i="10"/>
  <c r="Q1190" i="10"/>
  <c r="P1190" i="10"/>
  <c r="T1189" i="10"/>
  <c r="S1189" i="10"/>
  <c r="R1189" i="10"/>
  <c r="Q1189" i="10"/>
  <c r="P1189" i="10"/>
  <c r="T1188" i="10"/>
  <c r="S1188" i="10"/>
  <c r="R1188" i="10"/>
  <c r="Q1188" i="10"/>
  <c r="P1188" i="10"/>
  <c r="T1187" i="10"/>
  <c r="S1187" i="10"/>
  <c r="R1187" i="10"/>
  <c r="Q1187" i="10"/>
  <c r="P1187" i="10"/>
  <c r="T1186" i="10"/>
  <c r="S1186" i="10"/>
  <c r="R1186" i="10"/>
  <c r="Q1186" i="10"/>
  <c r="P1186" i="10"/>
  <c r="T1185" i="10"/>
  <c r="S1185" i="10"/>
  <c r="R1185" i="10"/>
  <c r="Q1185" i="10"/>
  <c r="P1185" i="10"/>
  <c r="T1184" i="10"/>
  <c r="S1184" i="10"/>
  <c r="R1184" i="10"/>
  <c r="Q1184" i="10"/>
  <c r="P1184" i="10"/>
  <c r="T1183" i="10"/>
  <c r="S1183" i="10"/>
  <c r="R1183" i="10"/>
  <c r="Q1183" i="10"/>
  <c r="P1183" i="10"/>
  <c r="T1182" i="10"/>
  <c r="S1182" i="10"/>
  <c r="R1182" i="10"/>
  <c r="Q1182" i="10"/>
  <c r="P1182" i="10"/>
  <c r="T1181" i="10"/>
  <c r="S1181" i="10"/>
  <c r="R1181" i="10"/>
  <c r="Q1181" i="10"/>
  <c r="P1181" i="10"/>
  <c r="T1180" i="10"/>
  <c r="S1180" i="10"/>
  <c r="R1180" i="10"/>
  <c r="Q1180" i="10"/>
  <c r="P1180" i="10"/>
  <c r="T1105" i="10"/>
  <c r="S1105" i="10"/>
  <c r="R1105" i="10"/>
  <c r="Q1105" i="10"/>
  <c r="P1105" i="10"/>
  <c r="T1106" i="10"/>
  <c r="S1106" i="10"/>
  <c r="R1106" i="10"/>
  <c r="Q1106" i="10"/>
  <c r="P1106" i="10"/>
  <c r="T1107" i="10"/>
  <c r="S1107" i="10"/>
  <c r="R1107" i="10"/>
  <c r="Q1107" i="10"/>
  <c r="P1107" i="10"/>
  <c r="T1108" i="10"/>
  <c r="S1108" i="10"/>
  <c r="R1108" i="10"/>
  <c r="Q1108" i="10"/>
  <c r="P1108" i="10"/>
  <c r="T1109" i="10"/>
  <c r="S1109" i="10"/>
  <c r="R1109" i="10"/>
  <c r="Q1109" i="10"/>
  <c r="P1109" i="10"/>
  <c r="T1110" i="10"/>
  <c r="S1110" i="10"/>
  <c r="R1110" i="10"/>
  <c r="Q1110" i="10"/>
  <c r="P1110" i="10"/>
  <c r="T1111" i="10"/>
  <c r="S1111" i="10"/>
  <c r="R1111" i="10"/>
  <c r="Q1111" i="10"/>
  <c r="P1111" i="10"/>
  <c r="T1112" i="10"/>
  <c r="S1112" i="10"/>
  <c r="R1112" i="10"/>
  <c r="Q1112" i="10"/>
  <c r="P1112" i="10"/>
  <c r="T1113" i="10"/>
  <c r="S1113" i="10"/>
  <c r="R1113" i="10"/>
  <c r="Q1113" i="10"/>
  <c r="P1113" i="10"/>
  <c r="T1114" i="10"/>
  <c r="S1114" i="10"/>
  <c r="R1114" i="10"/>
  <c r="Q1114" i="10"/>
  <c r="P1114" i="10"/>
  <c r="T1115" i="10"/>
  <c r="S1115" i="10"/>
  <c r="R1115" i="10"/>
  <c r="Q1115" i="10"/>
  <c r="P1115" i="10"/>
  <c r="T1116" i="10"/>
  <c r="S1116" i="10"/>
  <c r="R1116" i="10"/>
  <c r="Q1116" i="10"/>
  <c r="P1116" i="10"/>
  <c r="T1117" i="10"/>
  <c r="S1117" i="10"/>
  <c r="R1117" i="10"/>
  <c r="Q1117" i="10"/>
  <c r="P1117" i="10"/>
  <c r="T1118" i="10"/>
  <c r="S1118" i="10"/>
  <c r="R1118" i="10"/>
  <c r="Q1118" i="10"/>
  <c r="P1118" i="10"/>
  <c r="T1119" i="10"/>
  <c r="S1119" i="10"/>
  <c r="R1119" i="10"/>
  <c r="Q1119" i="10"/>
  <c r="P1119" i="10"/>
  <c r="T1120" i="10"/>
  <c r="S1120" i="10"/>
  <c r="R1120" i="10"/>
  <c r="Q1120" i="10"/>
  <c r="P1120" i="10"/>
  <c r="T1121" i="10"/>
  <c r="S1121" i="10"/>
  <c r="R1121" i="10"/>
  <c r="Q1121" i="10"/>
  <c r="P1121" i="10"/>
  <c r="T1122" i="10"/>
  <c r="S1122" i="10"/>
  <c r="R1122" i="10"/>
  <c r="Q1122" i="10"/>
  <c r="P1122" i="10"/>
  <c r="T1123" i="10"/>
  <c r="S1123" i="10"/>
  <c r="R1123" i="10"/>
  <c r="Q1123" i="10"/>
  <c r="P1123" i="10"/>
  <c r="T1124" i="10"/>
  <c r="S1124" i="10"/>
  <c r="R1124" i="10"/>
  <c r="Q1124" i="10"/>
  <c r="P1124" i="10"/>
  <c r="T1125" i="10"/>
  <c r="S1125" i="10"/>
  <c r="R1125" i="10"/>
  <c r="Q1125" i="10"/>
  <c r="P1125" i="10"/>
  <c r="T1126" i="10"/>
  <c r="S1126" i="10"/>
  <c r="R1126" i="10"/>
  <c r="Q1126" i="10"/>
  <c r="P1126" i="10"/>
  <c r="T1127" i="10"/>
  <c r="S1127" i="10"/>
  <c r="R1127" i="10"/>
  <c r="Q1127" i="10"/>
  <c r="P1127" i="10"/>
  <c r="T1128" i="10"/>
  <c r="S1128" i="10"/>
  <c r="R1128" i="10"/>
  <c r="Q1128" i="10"/>
  <c r="P1128" i="10"/>
  <c r="T1129" i="10"/>
  <c r="S1129" i="10"/>
  <c r="R1129" i="10"/>
  <c r="Q1129" i="10"/>
  <c r="P1129" i="10"/>
  <c r="T1130" i="10"/>
  <c r="S1130" i="10"/>
  <c r="R1130" i="10"/>
  <c r="Q1130" i="10"/>
  <c r="P1130" i="10"/>
  <c r="T1131" i="10"/>
  <c r="S1131" i="10"/>
  <c r="R1131" i="10"/>
  <c r="Q1131" i="10"/>
  <c r="P1131" i="10"/>
  <c r="T1132" i="10"/>
  <c r="S1132" i="10"/>
  <c r="R1132" i="10"/>
  <c r="Q1132" i="10"/>
  <c r="P1132" i="10"/>
  <c r="T1133" i="10"/>
  <c r="S1133" i="10"/>
  <c r="R1133" i="10"/>
  <c r="Q1133" i="10"/>
  <c r="P1133" i="10"/>
  <c r="T1134" i="10"/>
  <c r="S1134" i="10"/>
  <c r="R1134" i="10"/>
  <c r="Q1134" i="10"/>
  <c r="P1134" i="10"/>
  <c r="T1135" i="10"/>
  <c r="S1135" i="10"/>
  <c r="R1135" i="10"/>
  <c r="Q1135" i="10"/>
  <c r="P1135" i="10"/>
  <c r="T1136" i="10"/>
  <c r="S1136" i="10"/>
  <c r="R1136" i="10"/>
  <c r="Q1136" i="10"/>
  <c r="P1136" i="10"/>
  <c r="T1137" i="10"/>
  <c r="S1137" i="10"/>
  <c r="R1137" i="10"/>
  <c r="Q1137" i="10"/>
  <c r="P1137" i="10"/>
  <c r="T1138" i="10"/>
  <c r="S1138" i="10"/>
  <c r="R1138" i="10"/>
  <c r="Q1138" i="10"/>
  <c r="P1138" i="10"/>
  <c r="T1139" i="10"/>
  <c r="S1139" i="10"/>
  <c r="R1139" i="10"/>
  <c r="Q1139" i="10"/>
  <c r="P1139" i="10"/>
  <c r="T1140" i="10"/>
  <c r="S1140" i="10"/>
  <c r="R1140" i="10"/>
  <c r="Q1140" i="10"/>
  <c r="P1140" i="10"/>
  <c r="T1141" i="10"/>
  <c r="S1141" i="10"/>
  <c r="R1141" i="10"/>
  <c r="Q1141" i="10"/>
  <c r="P1141" i="10"/>
  <c r="T1142" i="10"/>
  <c r="S1142" i="10"/>
  <c r="R1142" i="10"/>
  <c r="Q1142" i="10"/>
  <c r="P1142" i="10"/>
  <c r="T1143" i="10"/>
  <c r="S1143" i="10"/>
  <c r="R1143" i="10"/>
  <c r="Q1143" i="10"/>
  <c r="P1143" i="10"/>
  <c r="T1144" i="10"/>
  <c r="S1144" i="10"/>
  <c r="R1144" i="10"/>
  <c r="Q1144" i="10"/>
  <c r="P1144" i="10"/>
  <c r="T1145" i="10"/>
  <c r="S1145" i="10"/>
  <c r="R1145" i="10"/>
  <c r="Q1145" i="10"/>
  <c r="P1145" i="10"/>
  <c r="T1146" i="10"/>
  <c r="S1146" i="10"/>
  <c r="R1146" i="10"/>
  <c r="Q1146" i="10"/>
  <c r="P1146" i="10"/>
  <c r="T1147" i="10"/>
  <c r="S1147" i="10"/>
  <c r="R1147" i="10"/>
  <c r="Q1147" i="10"/>
  <c r="P1147" i="10"/>
  <c r="T1148" i="10"/>
  <c r="S1148" i="10"/>
  <c r="R1148" i="10"/>
  <c r="Q1148" i="10"/>
  <c r="P1148" i="10"/>
  <c r="T1149" i="10"/>
  <c r="S1149" i="10"/>
  <c r="R1149" i="10"/>
  <c r="Q1149" i="10"/>
  <c r="P1149" i="10"/>
  <c r="T1150" i="10"/>
  <c r="S1150" i="10"/>
  <c r="R1150" i="10"/>
  <c r="Q1150" i="10"/>
  <c r="P1150" i="10"/>
  <c r="T1151" i="10"/>
  <c r="S1151" i="10"/>
  <c r="R1151" i="10"/>
  <c r="Q1151" i="10"/>
  <c r="P1151" i="10"/>
  <c r="T1152" i="10"/>
  <c r="S1152" i="10"/>
  <c r="R1152" i="10"/>
  <c r="Q1152" i="10"/>
  <c r="P1152" i="10"/>
  <c r="T1153" i="10"/>
  <c r="S1153" i="10"/>
  <c r="R1153" i="10"/>
  <c r="Q1153" i="10"/>
  <c r="P1153" i="10"/>
  <c r="T1154" i="10"/>
  <c r="S1154" i="10"/>
  <c r="R1154" i="10"/>
  <c r="Q1154" i="10"/>
  <c r="P1154" i="10"/>
  <c r="T1155" i="10"/>
  <c r="S1155" i="10"/>
  <c r="R1155" i="10"/>
  <c r="Q1155" i="10"/>
  <c r="P1155" i="10"/>
  <c r="T1156" i="10"/>
  <c r="S1156" i="10"/>
  <c r="R1156" i="10"/>
  <c r="Q1156" i="10"/>
  <c r="P1156" i="10"/>
  <c r="T1157" i="10"/>
  <c r="S1157" i="10"/>
  <c r="R1157" i="10"/>
  <c r="Q1157" i="10"/>
  <c r="P1157" i="10"/>
  <c r="T1158" i="10"/>
  <c r="S1158" i="10"/>
  <c r="R1158" i="10"/>
  <c r="Q1158" i="10"/>
  <c r="P1158" i="10"/>
  <c r="T1159" i="10"/>
  <c r="S1159" i="10"/>
  <c r="R1159" i="10"/>
  <c r="Q1159" i="10"/>
  <c r="P1159" i="10"/>
  <c r="T1160" i="10"/>
  <c r="S1160" i="10"/>
  <c r="R1160" i="10"/>
  <c r="Q1160" i="10"/>
  <c r="P1160" i="10"/>
  <c r="T1161" i="10"/>
  <c r="S1161" i="10"/>
  <c r="R1161" i="10"/>
  <c r="Q1161" i="10"/>
  <c r="P1161" i="10"/>
  <c r="T1162" i="10"/>
  <c r="S1162" i="10"/>
  <c r="R1162" i="10"/>
  <c r="Q1162" i="10"/>
  <c r="P1162" i="10"/>
  <c r="T1163" i="10"/>
  <c r="S1163" i="10"/>
  <c r="R1163" i="10"/>
  <c r="Q1163" i="10"/>
  <c r="P1163" i="10"/>
  <c r="T1164" i="10"/>
  <c r="S1164" i="10"/>
  <c r="R1164" i="10"/>
  <c r="Q1164" i="10"/>
  <c r="P1164" i="10"/>
  <c r="T1165" i="10"/>
  <c r="S1165" i="10"/>
  <c r="R1165" i="10"/>
  <c r="Q1165" i="10"/>
  <c r="P1165" i="10"/>
  <c r="T1166" i="10"/>
  <c r="S1166" i="10"/>
  <c r="R1166" i="10"/>
  <c r="Q1166" i="10"/>
  <c r="P1166" i="10"/>
  <c r="T1167" i="10"/>
  <c r="S1167" i="10"/>
  <c r="R1167" i="10"/>
  <c r="Q1167" i="10"/>
  <c r="P1167" i="10"/>
  <c r="T1168" i="10"/>
  <c r="S1168" i="10"/>
  <c r="R1168" i="10"/>
  <c r="Q1168" i="10"/>
  <c r="P1168" i="10"/>
  <c r="T1169" i="10"/>
  <c r="S1169" i="10"/>
  <c r="R1169" i="10"/>
  <c r="Q1169" i="10"/>
  <c r="P1169" i="10"/>
  <c r="T1170" i="10"/>
  <c r="S1170" i="10"/>
  <c r="R1170" i="10"/>
  <c r="Q1170" i="10"/>
  <c r="P1170" i="10"/>
  <c r="T1171" i="10"/>
  <c r="S1171" i="10"/>
  <c r="R1171" i="10"/>
  <c r="Q1171" i="10"/>
  <c r="P1171" i="10"/>
  <c r="T1097" i="10"/>
  <c r="S1097" i="10"/>
  <c r="R1097" i="10"/>
  <c r="Q1097" i="10"/>
  <c r="P1097" i="10"/>
  <c r="T1057" i="10"/>
  <c r="S1057" i="10"/>
  <c r="R1057" i="10"/>
  <c r="Q1057" i="10"/>
  <c r="P1057" i="10"/>
  <c r="T1058" i="10"/>
  <c r="S1058" i="10"/>
  <c r="R1058" i="10"/>
  <c r="Q1058" i="10"/>
  <c r="P1058" i="10"/>
  <c r="T1059" i="10"/>
  <c r="S1059" i="10"/>
  <c r="R1059" i="10"/>
  <c r="Q1059" i="10"/>
  <c r="P1059" i="10"/>
  <c r="T1060" i="10"/>
  <c r="S1060" i="10"/>
  <c r="R1060" i="10"/>
  <c r="Q1060" i="10"/>
  <c r="P1060" i="10"/>
  <c r="T1061" i="10"/>
  <c r="S1061" i="10"/>
  <c r="R1061" i="10"/>
  <c r="Q1061" i="10"/>
  <c r="P1061" i="10"/>
  <c r="T1062" i="10"/>
  <c r="S1062" i="10"/>
  <c r="R1062" i="10"/>
  <c r="Q1062" i="10"/>
  <c r="P1062" i="10"/>
  <c r="T1063" i="10"/>
  <c r="S1063" i="10"/>
  <c r="R1063" i="10"/>
  <c r="Q1063" i="10"/>
  <c r="P1063" i="10"/>
  <c r="T1064" i="10"/>
  <c r="S1064" i="10"/>
  <c r="R1064" i="10"/>
  <c r="Q1064" i="10"/>
  <c r="P1064" i="10"/>
  <c r="T1065" i="10"/>
  <c r="S1065" i="10"/>
  <c r="R1065" i="10"/>
  <c r="Q1065" i="10"/>
  <c r="P1065" i="10"/>
  <c r="T1066" i="10"/>
  <c r="S1066" i="10"/>
  <c r="R1066" i="10"/>
  <c r="Q1066" i="10"/>
  <c r="P1066" i="10"/>
  <c r="T1067" i="10"/>
  <c r="S1067" i="10"/>
  <c r="R1067" i="10"/>
  <c r="Q1067" i="10"/>
  <c r="P1067" i="10"/>
  <c r="T1068" i="10"/>
  <c r="S1068" i="10"/>
  <c r="R1068" i="10"/>
  <c r="Q1068" i="10"/>
  <c r="P1068" i="10"/>
  <c r="T1069" i="10"/>
  <c r="S1069" i="10"/>
  <c r="R1069" i="10"/>
  <c r="Q1069" i="10"/>
  <c r="P1069" i="10"/>
  <c r="T1070" i="10"/>
  <c r="S1070" i="10"/>
  <c r="R1070" i="10"/>
  <c r="Q1070" i="10"/>
  <c r="P1070" i="10"/>
  <c r="T1071" i="10"/>
  <c r="S1071" i="10"/>
  <c r="R1071" i="10"/>
  <c r="Q1071" i="10"/>
  <c r="P1071" i="10"/>
  <c r="T1072" i="10"/>
  <c r="S1072" i="10"/>
  <c r="R1072" i="10"/>
  <c r="Q1072" i="10"/>
  <c r="P1072" i="10"/>
  <c r="T1073" i="10"/>
  <c r="S1073" i="10"/>
  <c r="R1073" i="10"/>
  <c r="Q1073" i="10"/>
  <c r="P1073" i="10"/>
  <c r="T1074" i="10"/>
  <c r="S1074" i="10"/>
  <c r="R1074" i="10"/>
  <c r="Q1074" i="10"/>
  <c r="P1074" i="10"/>
  <c r="T1075" i="10"/>
  <c r="S1075" i="10"/>
  <c r="R1075" i="10"/>
  <c r="Q1075" i="10"/>
  <c r="P1075" i="10"/>
  <c r="T1076" i="10"/>
  <c r="S1076" i="10"/>
  <c r="R1076" i="10"/>
  <c r="Q1076" i="10"/>
  <c r="P1076" i="10"/>
  <c r="T1077" i="10"/>
  <c r="S1077" i="10"/>
  <c r="R1077" i="10"/>
  <c r="Q1077" i="10"/>
  <c r="P1077" i="10"/>
  <c r="T1078" i="10"/>
  <c r="S1078" i="10"/>
  <c r="R1078" i="10"/>
  <c r="Q1078" i="10"/>
  <c r="P1078" i="10"/>
  <c r="T1079" i="10"/>
  <c r="S1079" i="10"/>
  <c r="R1079" i="10"/>
  <c r="Q1079" i="10"/>
  <c r="P1079" i="10"/>
  <c r="T1080" i="10"/>
  <c r="S1080" i="10"/>
  <c r="R1080" i="10"/>
  <c r="Q1080" i="10"/>
  <c r="P1080" i="10"/>
  <c r="T1081" i="10"/>
  <c r="S1081" i="10"/>
  <c r="R1081" i="10"/>
  <c r="Q1081" i="10"/>
  <c r="P1081" i="10"/>
  <c r="T1082" i="10"/>
  <c r="S1082" i="10"/>
  <c r="R1082" i="10"/>
  <c r="Q1082" i="10"/>
  <c r="P1082" i="10"/>
  <c r="T1083" i="10"/>
  <c r="S1083" i="10"/>
  <c r="R1083" i="10"/>
  <c r="Q1083" i="10"/>
  <c r="P1083" i="10"/>
  <c r="T1084" i="10"/>
  <c r="S1084" i="10"/>
  <c r="R1084" i="10"/>
  <c r="Q1084" i="10"/>
  <c r="P1084" i="10"/>
  <c r="T1085" i="10"/>
  <c r="S1085" i="10"/>
  <c r="R1085" i="10"/>
  <c r="Q1085" i="10"/>
  <c r="P1085" i="10"/>
  <c r="T1086" i="10"/>
  <c r="S1086" i="10"/>
  <c r="R1086" i="10"/>
  <c r="Q1086" i="10"/>
  <c r="P1086" i="10"/>
  <c r="T1087" i="10"/>
  <c r="S1087" i="10"/>
  <c r="R1087" i="10"/>
  <c r="Q1087" i="10"/>
  <c r="P1087" i="10"/>
  <c r="T1088" i="10"/>
  <c r="S1088" i="10"/>
  <c r="R1088" i="10"/>
  <c r="Q1088" i="10"/>
  <c r="P1088" i="10"/>
  <c r="T1089" i="10"/>
  <c r="S1089" i="10"/>
  <c r="R1089" i="10"/>
  <c r="Q1089" i="10"/>
  <c r="P1089" i="10"/>
  <c r="T1090" i="10"/>
  <c r="S1090" i="10"/>
  <c r="R1090" i="10"/>
  <c r="Q1090" i="10"/>
  <c r="P1090" i="10"/>
  <c r="T1091" i="10"/>
  <c r="S1091" i="10"/>
  <c r="R1091" i="10"/>
  <c r="Q1091" i="10"/>
  <c r="P1091" i="10"/>
  <c r="T1092" i="10"/>
  <c r="S1092" i="10"/>
  <c r="R1092" i="10"/>
  <c r="Q1092" i="10"/>
  <c r="P1092" i="10"/>
  <c r="T1094" i="10"/>
  <c r="S1094" i="10"/>
  <c r="R1094" i="10"/>
  <c r="Q1094" i="10"/>
  <c r="P1094" i="10"/>
  <c r="T1096" i="10"/>
  <c r="S1096" i="10"/>
  <c r="R1096" i="10"/>
  <c r="Q1096" i="10"/>
  <c r="P1096" i="10"/>
  <c r="T1098" i="10"/>
  <c r="S1098" i="10"/>
  <c r="R1098" i="10"/>
  <c r="Q1098" i="10"/>
  <c r="P1098" i="10"/>
  <c r="T1099" i="10"/>
  <c r="S1099" i="10"/>
  <c r="R1099" i="10"/>
  <c r="Q1099" i="10"/>
  <c r="P1099" i="10"/>
  <c r="T1100" i="10"/>
  <c r="S1100" i="10"/>
  <c r="R1100" i="10"/>
  <c r="Q1100" i="10"/>
  <c r="P1100" i="10"/>
  <c r="T1101" i="10"/>
  <c r="S1101" i="10"/>
  <c r="R1101" i="10"/>
  <c r="Q1101" i="10"/>
  <c r="P1101" i="10"/>
  <c r="T1102" i="10"/>
  <c r="S1102" i="10"/>
  <c r="R1102" i="10"/>
  <c r="Q1102" i="10"/>
  <c r="P1102" i="10"/>
  <c r="T1103" i="10"/>
  <c r="S1103" i="10"/>
  <c r="R1103" i="10"/>
  <c r="Q1103" i="10"/>
  <c r="P1103" i="10"/>
  <c r="T1017" i="10"/>
  <c r="S1017" i="10"/>
  <c r="R1017" i="10"/>
  <c r="Q1017" i="10"/>
  <c r="P1017" i="10"/>
  <c r="T1018" i="10"/>
  <c r="S1018" i="10"/>
  <c r="R1018" i="10"/>
  <c r="Q1018" i="10"/>
  <c r="P1018" i="10"/>
  <c r="T1019" i="10"/>
  <c r="S1019" i="10"/>
  <c r="R1019" i="10"/>
  <c r="Q1019" i="10"/>
  <c r="P1019" i="10"/>
  <c r="T1020" i="10"/>
  <c r="S1020" i="10"/>
  <c r="R1020" i="10"/>
  <c r="Q1020" i="10"/>
  <c r="P1020" i="10"/>
  <c r="T1021" i="10"/>
  <c r="S1021" i="10"/>
  <c r="R1021" i="10"/>
  <c r="Q1021" i="10"/>
  <c r="P1021" i="10"/>
  <c r="T1022" i="10"/>
  <c r="S1022" i="10"/>
  <c r="R1022" i="10"/>
  <c r="Q1022" i="10"/>
  <c r="P1022" i="10"/>
  <c r="T1023" i="10"/>
  <c r="S1023" i="10"/>
  <c r="R1023" i="10"/>
  <c r="Q1023" i="10"/>
  <c r="P1023" i="10"/>
  <c r="T1024" i="10"/>
  <c r="S1024" i="10"/>
  <c r="R1024" i="10"/>
  <c r="Q1024" i="10"/>
  <c r="P1024" i="10"/>
  <c r="T1025" i="10"/>
  <c r="S1025" i="10"/>
  <c r="R1025" i="10"/>
  <c r="Q1025" i="10"/>
  <c r="P1025" i="10"/>
  <c r="T1026" i="10"/>
  <c r="S1026" i="10"/>
  <c r="R1026" i="10"/>
  <c r="Q1026" i="10"/>
  <c r="P1026" i="10"/>
  <c r="T1027" i="10"/>
  <c r="S1027" i="10"/>
  <c r="R1027" i="10"/>
  <c r="Q1027" i="10"/>
  <c r="P1027" i="10"/>
  <c r="T1028" i="10"/>
  <c r="S1028" i="10"/>
  <c r="R1028" i="10"/>
  <c r="Q1028" i="10"/>
  <c r="P1028" i="10"/>
  <c r="T1029" i="10"/>
  <c r="S1029" i="10"/>
  <c r="R1029" i="10"/>
  <c r="Q1029" i="10"/>
  <c r="P1029" i="10"/>
  <c r="T1030" i="10"/>
  <c r="S1030" i="10"/>
  <c r="R1030" i="10"/>
  <c r="Q1030" i="10"/>
  <c r="P1030" i="10"/>
  <c r="T1031" i="10"/>
  <c r="S1031" i="10"/>
  <c r="R1031" i="10"/>
  <c r="Q1031" i="10"/>
  <c r="P1031" i="10"/>
  <c r="T1032" i="10"/>
  <c r="S1032" i="10"/>
  <c r="R1032" i="10"/>
  <c r="Q1032" i="10"/>
  <c r="P1032" i="10"/>
  <c r="T1033" i="10"/>
  <c r="S1033" i="10"/>
  <c r="R1033" i="10"/>
  <c r="Q1033" i="10"/>
  <c r="P1033" i="10"/>
  <c r="T1034" i="10"/>
  <c r="S1034" i="10"/>
  <c r="R1034" i="10"/>
  <c r="Q1034" i="10"/>
  <c r="P1034" i="10"/>
  <c r="T1035" i="10"/>
  <c r="S1035" i="10"/>
  <c r="R1035" i="10"/>
  <c r="Q1035" i="10"/>
  <c r="P1035" i="10"/>
  <c r="T1036" i="10"/>
  <c r="S1036" i="10"/>
  <c r="R1036" i="10"/>
  <c r="Q1036" i="10"/>
  <c r="P1036" i="10"/>
  <c r="T1037" i="10"/>
  <c r="S1037" i="10"/>
  <c r="R1037" i="10"/>
  <c r="Q1037" i="10"/>
  <c r="P1037" i="10"/>
  <c r="T1038" i="10"/>
  <c r="S1038" i="10"/>
  <c r="R1038" i="10"/>
  <c r="Q1038" i="10"/>
  <c r="P1038" i="10"/>
  <c r="T1039" i="10"/>
  <c r="S1039" i="10"/>
  <c r="R1039" i="10"/>
  <c r="Q1039" i="10"/>
  <c r="P1039" i="10"/>
  <c r="T1040" i="10"/>
  <c r="S1040" i="10"/>
  <c r="R1040" i="10"/>
  <c r="Q1040" i="10"/>
  <c r="P1040" i="10"/>
  <c r="T1041" i="10"/>
  <c r="S1041" i="10"/>
  <c r="R1041" i="10"/>
  <c r="Q1041" i="10"/>
  <c r="P1041" i="10"/>
  <c r="T1042" i="10"/>
  <c r="S1042" i="10"/>
  <c r="R1042" i="10"/>
  <c r="Q1042" i="10"/>
  <c r="P1042" i="10"/>
  <c r="T1043" i="10"/>
  <c r="S1043" i="10"/>
  <c r="R1043" i="10"/>
  <c r="Q1043" i="10"/>
  <c r="P1043" i="10"/>
  <c r="T1044" i="10"/>
  <c r="S1044" i="10"/>
  <c r="R1044" i="10"/>
  <c r="Q1044" i="10"/>
  <c r="P1044" i="10"/>
  <c r="T1045" i="10"/>
  <c r="S1045" i="10"/>
  <c r="R1045" i="10"/>
  <c r="Q1045" i="10"/>
  <c r="P1045" i="10"/>
  <c r="T1046" i="10"/>
  <c r="S1046" i="10"/>
  <c r="R1046" i="10"/>
  <c r="Q1046" i="10"/>
  <c r="P1046" i="10"/>
  <c r="T1047" i="10"/>
  <c r="S1047" i="10"/>
  <c r="R1047" i="10"/>
  <c r="Q1047" i="10"/>
  <c r="P1047" i="10"/>
  <c r="T1048" i="10"/>
  <c r="S1048" i="10"/>
  <c r="R1048" i="10"/>
  <c r="Q1048" i="10"/>
  <c r="P1048" i="10"/>
  <c r="T980" i="10"/>
  <c r="S980" i="10"/>
  <c r="R980" i="10"/>
  <c r="Q980" i="10"/>
  <c r="P980" i="10"/>
  <c r="T981" i="10"/>
  <c r="S981" i="10"/>
  <c r="R981" i="10"/>
  <c r="Q981" i="10"/>
  <c r="P981" i="10"/>
  <c r="T982" i="10"/>
  <c r="S982" i="10"/>
  <c r="R982" i="10"/>
  <c r="Q982" i="10"/>
  <c r="P982" i="10"/>
  <c r="T983" i="10"/>
  <c r="S983" i="10"/>
  <c r="R983" i="10"/>
  <c r="Q983" i="10"/>
  <c r="P983" i="10"/>
  <c r="T984" i="10"/>
  <c r="S984" i="10"/>
  <c r="R984" i="10"/>
  <c r="Q984" i="10"/>
  <c r="P984" i="10"/>
  <c r="T985" i="10"/>
  <c r="S985" i="10"/>
  <c r="R985" i="10"/>
  <c r="Q985" i="10"/>
  <c r="P985" i="10"/>
  <c r="T986" i="10"/>
  <c r="S986" i="10"/>
  <c r="R986" i="10"/>
  <c r="Q986" i="10"/>
  <c r="P986" i="10"/>
  <c r="T987" i="10"/>
  <c r="S987" i="10"/>
  <c r="R987" i="10"/>
  <c r="Q987" i="10"/>
  <c r="P987" i="10"/>
  <c r="T988" i="10"/>
  <c r="S988" i="10"/>
  <c r="R988" i="10"/>
  <c r="Q988" i="10"/>
  <c r="P988" i="10"/>
  <c r="T989" i="10"/>
  <c r="S989" i="10"/>
  <c r="R989" i="10"/>
  <c r="Q989" i="10"/>
  <c r="P989" i="10"/>
  <c r="T990" i="10"/>
  <c r="S990" i="10"/>
  <c r="R990" i="10"/>
  <c r="Q990" i="10"/>
  <c r="P990" i="10"/>
  <c r="T991" i="10"/>
  <c r="S991" i="10"/>
  <c r="R991" i="10"/>
  <c r="Q991" i="10"/>
  <c r="P991" i="10"/>
  <c r="T992" i="10"/>
  <c r="S992" i="10"/>
  <c r="R992" i="10"/>
  <c r="Q992" i="10"/>
  <c r="P992" i="10"/>
  <c r="T993" i="10"/>
  <c r="S993" i="10"/>
  <c r="R993" i="10"/>
  <c r="Q993" i="10"/>
  <c r="P993" i="10"/>
  <c r="T994" i="10"/>
  <c r="S994" i="10"/>
  <c r="R994" i="10"/>
  <c r="Q994" i="10"/>
  <c r="P994" i="10"/>
  <c r="T995" i="10"/>
  <c r="S995" i="10"/>
  <c r="R995" i="10"/>
  <c r="Q995" i="10"/>
  <c r="P995" i="10"/>
  <c r="T996" i="10"/>
  <c r="S996" i="10"/>
  <c r="R996" i="10"/>
  <c r="Q996" i="10"/>
  <c r="P996" i="10"/>
  <c r="T997" i="10"/>
  <c r="S997" i="10"/>
  <c r="R997" i="10"/>
  <c r="Q997" i="10"/>
  <c r="P997" i="10"/>
  <c r="T998" i="10"/>
  <c r="S998" i="10"/>
  <c r="R998" i="10"/>
  <c r="Q998" i="10"/>
  <c r="P998" i="10"/>
  <c r="T999" i="10"/>
  <c r="S999" i="10"/>
  <c r="R999" i="10"/>
  <c r="Q999" i="10"/>
  <c r="P999" i="10"/>
  <c r="T1000" i="10"/>
  <c r="S1000" i="10"/>
  <c r="R1000" i="10"/>
  <c r="Q1000" i="10"/>
  <c r="P1000" i="10"/>
  <c r="T1001" i="10"/>
  <c r="S1001" i="10"/>
  <c r="R1001" i="10"/>
  <c r="Q1001" i="10"/>
  <c r="P1001" i="10"/>
  <c r="T1002" i="10"/>
  <c r="S1002" i="10"/>
  <c r="R1002" i="10"/>
  <c r="Q1002" i="10"/>
  <c r="P1002" i="10"/>
  <c r="T1003" i="10"/>
  <c r="S1003" i="10"/>
  <c r="R1003" i="10"/>
  <c r="Q1003" i="10"/>
  <c r="P1003" i="10"/>
  <c r="T1004" i="10"/>
  <c r="S1004" i="10"/>
  <c r="R1004" i="10"/>
  <c r="Q1004" i="10"/>
  <c r="P1004" i="10"/>
  <c r="T1005" i="10"/>
  <c r="S1005" i="10"/>
  <c r="R1005" i="10"/>
  <c r="Q1005" i="10"/>
  <c r="P1005" i="10"/>
  <c r="T1006" i="10"/>
  <c r="S1006" i="10"/>
  <c r="R1006" i="10"/>
  <c r="Q1006" i="10"/>
  <c r="P1006" i="10"/>
  <c r="T1007" i="10"/>
  <c r="S1007" i="10"/>
  <c r="R1007" i="10"/>
  <c r="Q1007" i="10"/>
  <c r="P1007" i="10"/>
  <c r="T1008" i="10"/>
  <c r="S1008" i="10"/>
  <c r="R1008" i="10"/>
  <c r="Q1008" i="10"/>
  <c r="P1008" i="10"/>
  <c r="T1009" i="10"/>
  <c r="S1009" i="10"/>
  <c r="R1009" i="10"/>
  <c r="Q1009" i="10"/>
  <c r="P1009" i="10"/>
  <c r="T1010" i="10"/>
  <c r="S1010" i="10"/>
  <c r="R1010" i="10"/>
  <c r="Q1010" i="10"/>
  <c r="P1010" i="10"/>
  <c r="T1011" i="10"/>
  <c r="S1011" i="10"/>
  <c r="R1011" i="10"/>
  <c r="Q1011" i="10"/>
  <c r="P1011" i="10"/>
  <c r="T1012" i="10"/>
  <c r="S1012" i="10"/>
  <c r="R1012" i="10"/>
  <c r="Q1012" i="10"/>
  <c r="P1012" i="10"/>
  <c r="T1013" i="10"/>
  <c r="S1013" i="10"/>
  <c r="R1013" i="10"/>
  <c r="Q1013" i="10"/>
  <c r="P1013" i="10"/>
  <c r="T1014" i="10"/>
  <c r="S1014" i="10"/>
  <c r="R1014" i="10"/>
  <c r="Q1014" i="10"/>
  <c r="P1014" i="10"/>
  <c r="T1016" i="10"/>
  <c r="S1016" i="10"/>
  <c r="R1016" i="10"/>
  <c r="Q1016" i="10"/>
  <c r="P1016" i="10"/>
  <c r="T979" i="10"/>
  <c r="S979" i="10"/>
  <c r="R979" i="10"/>
  <c r="Q979" i="10"/>
  <c r="P979" i="10"/>
  <c r="T978" i="10"/>
  <c r="S978" i="10"/>
  <c r="R978" i="10"/>
  <c r="Q978" i="10"/>
  <c r="P978" i="10"/>
  <c r="T977" i="10"/>
  <c r="S977" i="10"/>
  <c r="R977" i="10"/>
  <c r="Q977" i="10"/>
  <c r="P977" i="10"/>
  <c r="T976" i="10"/>
  <c r="S976" i="10"/>
  <c r="R976" i="10"/>
  <c r="Q976" i="10"/>
  <c r="P976" i="10"/>
  <c r="T975" i="10"/>
  <c r="S975" i="10"/>
  <c r="R975" i="10"/>
  <c r="Q975" i="10"/>
  <c r="P975" i="10"/>
  <c r="T974" i="10"/>
  <c r="S974" i="10"/>
  <c r="R974" i="10"/>
  <c r="Q974" i="10"/>
  <c r="P974" i="10"/>
  <c r="T973" i="10"/>
  <c r="S973" i="10"/>
  <c r="R973" i="10"/>
  <c r="Q973" i="10"/>
  <c r="P973" i="10"/>
  <c r="T972" i="10"/>
  <c r="S972" i="10"/>
  <c r="R972" i="10"/>
  <c r="Q972" i="10"/>
  <c r="P972" i="10"/>
  <c r="T971" i="10"/>
  <c r="S971" i="10"/>
  <c r="R971" i="10"/>
  <c r="Q971" i="10"/>
  <c r="P971" i="10"/>
  <c r="T970" i="10"/>
  <c r="S970" i="10"/>
  <c r="R970" i="10"/>
  <c r="Q970" i="10"/>
  <c r="P970" i="10"/>
  <c r="T969" i="10"/>
  <c r="S969" i="10"/>
  <c r="R969" i="10"/>
  <c r="Q969" i="10"/>
  <c r="P969" i="10"/>
  <c r="T968" i="10"/>
  <c r="S968" i="10"/>
  <c r="R968" i="10"/>
  <c r="Q968" i="10"/>
  <c r="P968" i="10"/>
  <c r="T967" i="10"/>
  <c r="S967" i="10"/>
  <c r="R967" i="10"/>
  <c r="Q967" i="10"/>
  <c r="P967" i="10"/>
  <c r="T966" i="10"/>
  <c r="S966" i="10"/>
  <c r="R966" i="10"/>
  <c r="Q966" i="10"/>
  <c r="P966" i="10"/>
  <c r="T965" i="10"/>
  <c r="S965" i="10"/>
  <c r="R965" i="10"/>
  <c r="Q965" i="10"/>
  <c r="P965" i="10"/>
  <c r="T964" i="10"/>
  <c r="S964" i="10"/>
  <c r="R964" i="10"/>
  <c r="Q964" i="10"/>
  <c r="P964" i="10"/>
  <c r="T963" i="10"/>
  <c r="S963" i="10"/>
  <c r="R963" i="10"/>
  <c r="Q963" i="10"/>
  <c r="P963" i="10"/>
  <c r="T962" i="10"/>
  <c r="S962" i="10"/>
  <c r="R962" i="10"/>
  <c r="Q962" i="10"/>
  <c r="P962" i="10"/>
  <c r="T961" i="10"/>
  <c r="S961" i="10"/>
  <c r="R961" i="10"/>
  <c r="Q961" i="10"/>
  <c r="P961" i="10"/>
  <c r="T960" i="10"/>
  <c r="S960" i="10"/>
  <c r="R960" i="10"/>
  <c r="Q960" i="10"/>
  <c r="P960" i="10"/>
  <c r="T959" i="10"/>
  <c r="S959" i="10"/>
  <c r="R959" i="10"/>
  <c r="Q959" i="10"/>
  <c r="P959" i="10"/>
  <c r="T958" i="10"/>
  <c r="S958" i="10"/>
  <c r="R958" i="10"/>
  <c r="Q958" i="10"/>
  <c r="P958" i="10"/>
  <c r="T957" i="10"/>
  <c r="S957" i="10"/>
  <c r="R957" i="10"/>
  <c r="Q957" i="10"/>
  <c r="P957" i="10"/>
  <c r="T956" i="10"/>
  <c r="S956" i="10"/>
  <c r="R956" i="10"/>
  <c r="Q956" i="10"/>
  <c r="P956" i="10"/>
  <c r="T873" i="10"/>
  <c r="S873" i="10"/>
  <c r="R873" i="10"/>
  <c r="Q873" i="10"/>
  <c r="P873" i="10"/>
  <c r="T874" i="10"/>
  <c r="S874" i="10"/>
  <c r="R874" i="10"/>
  <c r="Q874" i="10"/>
  <c r="P874" i="10"/>
  <c r="T875" i="10"/>
  <c r="S875" i="10"/>
  <c r="R875" i="10"/>
  <c r="Q875" i="10"/>
  <c r="P875" i="10"/>
  <c r="T876" i="10"/>
  <c r="S876" i="10"/>
  <c r="R876" i="10"/>
  <c r="Q876" i="10"/>
  <c r="P876" i="10"/>
  <c r="T877" i="10"/>
  <c r="S877" i="10"/>
  <c r="R877" i="10"/>
  <c r="Q877" i="10"/>
  <c r="P877" i="10"/>
  <c r="T878" i="10"/>
  <c r="S878" i="10"/>
  <c r="R878" i="10"/>
  <c r="Q878" i="10"/>
  <c r="P878" i="10"/>
  <c r="T879" i="10"/>
  <c r="S879" i="10"/>
  <c r="R879" i="10"/>
  <c r="Q879" i="10"/>
  <c r="P879" i="10"/>
  <c r="T880" i="10"/>
  <c r="S880" i="10"/>
  <c r="R880" i="10"/>
  <c r="Q880" i="10"/>
  <c r="P880" i="10"/>
  <c r="T881" i="10"/>
  <c r="S881" i="10"/>
  <c r="R881" i="10"/>
  <c r="Q881" i="10"/>
  <c r="P881" i="10"/>
  <c r="T882" i="10"/>
  <c r="S882" i="10"/>
  <c r="R882" i="10"/>
  <c r="Q882" i="10"/>
  <c r="P882" i="10"/>
  <c r="T883" i="10"/>
  <c r="S883" i="10"/>
  <c r="R883" i="10"/>
  <c r="Q883" i="10"/>
  <c r="P883" i="10"/>
  <c r="T884" i="10"/>
  <c r="S884" i="10"/>
  <c r="R884" i="10"/>
  <c r="Q884" i="10"/>
  <c r="P884" i="10"/>
  <c r="T885" i="10"/>
  <c r="S885" i="10"/>
  <c r="R885" i="10"/>
  <c r="Q885" i="10"/>
  <c r="P885" i="10"/>
  <c r="T886" i="10"/>
  <c r="S886" i="10"/>
  <c r="R886" i="10"/>
  <c r="Q886" i="10"/>
  <c r="P886" i="10"/>
  <c r="T887" i="10"/>
  <c r="S887" i="10"/>
  <c r="R887" i="10"/>
  <c r="Q887" i="10"/>
  <c r="P887" i="10"/>
  <c r="T888" i="10"/>
  <c r="S888" i="10"/>
  <c r="R888" i="10"/>
  <c r="Q888" i="10"/>
  <c r="P888" i="10"/>
  <c r="T889" i="10"/>
  <c r="S889" i="10"/>
  <c r="R889" i="10"/>
  <c r="Q889" i="10"/>
  <c r="P889" i="10"/>
  <c r="T890" i="10"/>
  <c r="S890" i="10"/>
  <c r="R890" i="10"/>
  <c r="Q890" i="10"/>
  <c r="P890" i="10"/>
  <c r="T891" i="10"/>
  <c r="S891" i="10"/>
  <c r="R891" i="10"/>
  <c r="Q891" i="10"/>
  <c r="P891" i="10"/>
  <c r="T892" i="10"/>
  <c r="S892" i="10"/>
  <c r="R892" i="10"/>
  <c r="Q892" i="10"/>
  <c r="P892" i="10"/>
  <c r="T893" i="10"/>
  <c r="S893" i="10"/>
  <c r="R893" i="10"/>
  <c r="Q893" i="10"/>
  <c r="P893" i="10"/>
  <c r="T894" i="10"/>
  <c r="S894" i="10"/>
  <c r="R894" i="10"/>
  <c r="Q894" i="10"/>
  <c r="P894" i="10"/>
  <c r="T895" i="10"/>
  <c r="S895" i="10"/>
  <c r="R895" i="10"/>
  <c r="Q895" i="10"/>
  <c r="P895" i="10"/>
  <c r="T896" i="10"/>
  <c r="S896" i="10"/>
  <c r="R896" i="10"/>
  <c r="Q896" i="10"/>
  <c r="P896" i="10"/>
  <c r="T897" i="10"/>
  <c r="S897" i="10"/>
  <c r="R897" i="10"/>
  <c r="Q897" i="10"/>
  <c r="P897" i="10"/>
  <c r="T898" i="10"/>
  <c r="S898" i="10"/>
  <c r="R898" i="10"/>
  <c r="Q898" i="10"/>
  <c r="P898" i="10"/>
  <c r="T899" i="10"/>
  <c r="S899" i="10"/>
  <c r="R899" i="10"/>
  <c r="Q899" i="10"/>
  <c r="P899" i="10"/>
  <c r="T900" i="10"/>
  <c r="S900" i="10"/>
  <c r="R900" i="10"/>
  <c r="Q900" i="10"/>
  <c r="P900" i="10"/>
  <c r="T901" i="10"/>
  <c r="S901" i="10"/>
  <c r="R901" i="10"/>
  <c r="Q901" i="10"/>
  <c r="P901" i="10"/>
  <c r="T902" i="10"/>
  <c r="S902" i="10"/>
  <c r="R902" i="10"/>
  <c r="Q902" i="10"/>
  <c r="P902" i="10"/>
  <c r="T903" i="10"/>
  <c r="S903" i="10"/>
  <c r="R903" i="10"/>
  <c r="Q903" i="10"/>
  <c r="P903" i="10"/>
  <c r="T904" i="10"/>
  <c r="S904" i="10"/>
  <c r="R904" i="10"/>
  <c r="Q904" i="10"/>
  <c r="P904" i="10"/>
  <c r="T905" i="10"/>
  <c r="S905" i="10"/>
  <c r="R905" i="10"/>
  <c r="Q905" i="10"/>
  <c r="P905" i="10"/>
  <c r="T906" i="10"/>
  <c r="S906" i="10"/>
  <c r="R906" i="10"/>
  <c r="Q906" i="10"/>
  <c r="P906" i="10"/>
  <c r="T907" i="10"/>
  <c r="S907" i="10"/>
  <c r="R907" i="10"/>
  <c r="Q907" i="10"/>
  <c r="P907" i="10"/>
  <c r="T908" i="10"/>
  <c r="S908" i="10"/>
  <c r="R908" i="10"/>
  <c r="Q908" i="10"/>
  <c r="P908" i="10"/>
  <c r="T909" i="10"/>
  <c r="S909" i="10"/>
  <c r="R909" i="10"/>
  <c r="Q909" i="10"/>
  <c r="P909" i="10"/>
  <c r="T910" i="10"/>
  <c r="S910" i="10"/>
  <c r="R910" i="10"/>
  <c r="Q910" i="10"/>
  <c r="P910" i="10"/>
  <c r="T911" i="10"/>
  <c r="S911" i="10"/>
  <c r="R911" i="10"/>
  <c r="Q911" i="10"/>
  <c r="P911" i="10"/>
  <c r="T912" i="10"/>
  <c r="S912" i="10"/>
  <c r="R912" i="10"/>
  <c r="Q912" i="10"/>
  <c r="P912" i="10"/>
  <c r="T913" i="10"/>
  <c r="S913" i="10"/>
  <c r="R913" i="10"/>
  <c r="Q913" i="10"/>
  <c r="P913" i="10"/>
  <c r="T914" i="10"/>
  <c r="S914" i="10"/>
  <c r="R914" i="10"/>
  <c r="Q914" i="10"/>
  <c r="P914" i="10"/>
  <c r="T915" i="10"/>
  <c r="S915" i="10"/>
  <c r="R915" i="10"/>
  <c r="Q915" i="10"/>
  <c r="P915" i="10"/>
  <c r="T916" i="10"/>
  <c r="S916" i="10"/>
  <c r="R916" i="10"/>
  <c r="Q916" i="10"/>
  <c r="P916" i="10"/>
  <c r="T917" i="10"/>
  <c r="S917" i="10"/>
  <c r="R917" i="10"/>
  <c r="Q917" i="10"/>
  <c r="P917" i="10"/>
  <c r="T918" i="10"/>
  <c r="S918" i="10"/>
  <c r="R918" i="10"/>
  <c r="Q918" i="10"/>
  <c r="P918" i="10"/>
  <c r="T919" i="10"/>
  <c r="S919" i="10"/>
  <c r="R919" i="10"/>
  <c r="Q919" i="10"/>
  <c r="P919" i="10"/>
  <c r="T920" i="10"/>
  <c r="S920" i="10"/>
  <c r="R920" i="10"/>
  <c r="Q920" i="10"/>
  <c r="P920" i="10"/>
  <c r="T921" i="10"/>
  <c r="S921" i="10"/>
  <c r="R921" i="10"/>
  <c r="Q921" i="10"/>
  <c r="P921" i="10"/>
  <c r="T922" i="10"/>
  <c r="S922" i="10"/>
  <c r="R922" i="10"/>
  <c r="Q922" i="10"/>
  <c r="P922" i="10"/>
  <c r="T923" i="10"/>
  <c r="S923" i="10"/>
  <c r="R923" i="10"/>
  <c r="Q923" i="10"/>
  <c r="P923" i="10"/>
  <c r="T924" i="10"/>
  <c r="S924" i="10"/>
  <c r="R924" i="10"/>
  <c r="Q924" i="10"/>
  <c r="P924" i="10"/>
  <c r="T925" i="10"/>
  <c r="S925" i="10"/>
  <c r="R925" i="10"/>
  <c r="Q925" i="10"/>
  <c r="P925" i="10"/>
  <c r="T926" i="10"/>
  <c r="S926" i="10"/>
  <c r="R926" i="10"/>
  <c r="Q926" i="10"/>
  <c r="P926" i="10"/>
  <c r="T927" i="10"/>
  <c r="S927" i="10"/>
  <c r="R927" i="10"/>
  <c r="Q927" i="10"/>
  <c r="P927" i="10"/>
  <c r="T928" i="10"/>
  <c r="S928" i="10"/>
  <c r="R928" i="10"/>
  <c r="Q928" i="10"/>
  <c r="P928" i="10"/>
  <c r="T929" i="10"/>
  <c r="S929" i="10"/>
  <c r="R929" i="10"/>
  <c r="Q929" i="10"/>
  <c r="P929" i="10"/>
  <c r="T930" i="10"/>
  <c r="S930" i="10"/>
  <c r="R930" i="10"/>
  <c r="Q930" i="10"/>
  <c r="P930" i="10"/>
  <c r="T931" i="10"/>
  <c r="S931" i="10"/>
  <c r="R931" i="10"/>
  <c r="Q931" i="10"/>
  <c r="P931" i="10"/>
  <c r="T932" i="10"/>
  <c r="S932" i="10"/>
  <c r="R932" i="10"/>
  <c r="Q932" i="10"/>
  <c r="P932" i="10"/>
  <c r="T933" i="10"/>
  <c r="S933" i="10"/>
  <c r="R933" i="10"/>
  <c r="Q933" i="10"/>
  <c r="P933" i="10"/>
  <c r="T934" i="10"/>
  <c r="S934" i="10"/>
  <c r="R934" i="10"/>
  <c r="Q934" i="10"/>
  <c r="P934" i="10"/>
  <c r="T935" i="10"/>
  <c r="S935" i="10"/>
  <c r="R935" i="10"/>
  <c r="Q935" i="10"/>
  <c r="P935" i="10"/>
  <c r="T936" i="10"/>
  <c r="S936" i="10"/>
  <c r="R936" i="10"/>
  <c r="Q936" i="10"/>
  <c r="P936" i="10"/>
  <c r="T937" i="10"/>
  <c r="S937" i="10"/>
  <c r="R937" i="10"/>
  <c r="Q937" i="10"/>
  <c r="P937" i="10"/>
  <c r="T836" i="10"/>
  <c r="S836" i="10"/>
  <c r="R836" i="10"/>
  <c r="Q836" i="10"/>
  <c r="P836" i="10"/>
  <c r="T811" i="10"/>
  <c r="S811" i="10"/>
  <c r="R811" i="10"/>
  <c r="Q811" i="10"/>
  <c r="P811" i="10"/>
  <c r="T812" i="10"/>
  <c r="S812" i="10"/>
  <c r="R812" i="10"/>
  <c r="Q812" i="10"/>
  <c r="P812" i="10"/>
  <c r="T813" i="10"/>
  <c r="S813" i="10"/>
  <c r="R813" i="10"/>
  <c r="Q813" i="10"/>
  <c r="P813" i="10"/>
  <c r="T814" i="10"/>
  <c r="S814" i="10"/>
  <c r="R814" i="10"/>
  <c r="Q814" i="10"/>
  <c r="P814" i="10"/>
  <c r="T815" i="10"/>
  <c r="S815" i="10"/>
  <c r="R815" i="10"/>
  <c r="Q815" i="10"/>
  <c r="P815" i="10"/>
  <c r="T816" i="10"/>
  <c r="S816" i="10"/>
  <c r="R816" i="10"/>
  <c r="Q816" i="10"/>
  <c r="P816" i="10"/>
  <c r="T817" i="10"/>
  <c r="S817" i="10"/>
  <c r="R817" i="10"/>
  <c r="Q817" i="10"/>
  <c r="P817" i="10"/>
  <c r="T818" i="10"/>
  <c r="S818" i="10"/>
  <c r="R818" i="10"/>
  <c r="Q818" i="10"/>
  <c r="P818" i="10"/>
  <c r="T819" i="10"/>
  <c r="S819" i="10"/>
  <c r="R819" i="10"/>
  <c r="Q819" i="10"/>
  <c r="P819" i="10"/>
  <c r="T820" i="10"/>
  <c r="S820" i="10"/>
  <c r="R820" i="10"/>
  <c r="Q820" i="10"/>
  <c r="P820" i="10"/>
  <c r="T821" i="10"/>
  <c r="S821" i="10"/>
  <c r="R821" i="10"/>
  <c r="Q821" i="10"/>
  <c r="P821" i="10"/>
  <c r="T822" i="10"/>
  <c r="S822" i="10"/>
  <c r="R822" i="10"/>
  <c r="Q822" i="10"/>
  <c r="P822" i="10"/>
  <c r="T823" i="10"/>
  <c r="S823" i="10"/>
  <c r="R823" i="10"/>
  <c r="Q823" i="10"/>
  <c r="P823" i="10"/>
  <c r="T824" i="10"/>
  <c r="S824" i="10"/>
  <c r="R824" i="10"/>
  <c r="Q824" i="10"/>
  <c r="P824" i="10"/>
  <c r="T825" i="10"/>
  <c r="S825" i="10"/>
  <c r="R825" i="10"/>
  <c r="Q825" i="10"/>
  <c r="P825" i="10"/>
  <c r="T826" i="10"/>
  <c r="S826" i="10"/>
  <c r="R826" i="10"/>
  <c r="Q826" i="10"/>
  <c r="P826" i="10"/>
  <c r="T827" i="10"/>
  <c r="S827" i="10"/>
  <c r="R827" i="10"/>
  <c r="Q827" i="10"/>
  <c r="P827" i="10"/>
  <c r="T828" i="10"/>
  <c r="S828" i="10"/>
  <c r="R828" i="10"/>
  <c r="Q828" i="10"/>
  <c r="P828" i="10"/>
  <c r="T829" i="10"/>
  <c r="S829" i="10"/>
  <c r="R829" i="10"/>
  <c r="Q829" i="10"/>
  <c r="P829" i="10"/>
  <c r="T830" i="10"/>
  <c r="S830" i="10"/>
  <c r="R830" i="10"/>
  <c r="Q830" i="10"/>
  <c r="P830" i="10"/>
  <c r="T831" i="10"/>
  <c r="S831" i="10"/>
  <c r="R831" i="10"/>
  <c r="Q831" i="10"/>
  <c r="P831" i="10"/>
  <c r="T832" i="10"/>
  <c r="S832" i="10"/>
  <c r="R832" i="10"/>
  <c r="Q832" i="10"/>
  <c r="P832" i="10"/>
  <c r="T785" i="10"/>
  <c r="S785" i="10"/>
  <c r="R785" i="10"/>
  <c r="Q785" i="10"/>
  <c r="P785" i="10"/>
  <c r="T786" i="10"/>
  <c r="S786" i="10"/>
  <c r="R786" i="10"/>
  <c r="Q786" i="10"/>
  <c r="P786" i="10"/>
  <c r="T787" i="10"/>
  <c r="S787" i="10"/>
  <c r="R787" i="10"/>
  <c r="Q787" i="10"/>
  <c r="P787" i="10"/>
  <c r="T788" i="10"/>
  <c r="S788" i="10"/>
  <c r="R788" i="10"/>
  <c r="Q788" i="10"/>
  <c r="P788" i="10"/>
  <c r="T789" i="10"/>
  <c r="S789" i="10"/>
  <c r="R789" i="10"/>
  <c r="Q789" i="10"/>
  <c r="P789" i="10"/>
  <c r="T790" i="10"/>
  <c r="S790" i="10"/>
  <c r="R790" i="10"/>
  <c r="Q790" i="10"/>
  <c r="P790" i="10"/>
  <c r="T791" i="10"/>
  <c r="S791" i="10"/>
  <c r="R791" i="10"/>
  <c r="Q791" i="10"/>
  <c r="P791" i="10"/>
  <c r="T792" i="10"/>
  <c r="S792" i="10"/>
  <c r="R792" i="10"/>
  <c r="Q792" i="10"/>
  <c r="P792" i="10"/>
  <c r="T793" i="10"/>
  <c r="S793" i="10"/>
  <c r="R793" i="10"/>
  <c r="Q793" i="10"/>
  <c r="P793" i="10"/>
  <c r="T794" i="10"/>
  <c r="S794" i="10"/>
  <c r="R794" i="10"/>
  <c r="Q794" i="10"/>
  <c r="P794" i="10"/>
  <c r="T795" i="10"/>
  <c r="S795" i="10"/>
  <c r="R795" i="10"/>
  <c r="Q795" i="10"/>
  <c r="P795" i="10"/>
  <c r="T796" i="10"/>
  <c r="S796" i="10"/>
  <c r="R796" i="10"/>
  <c r="Q796" i="10"/>
  <c r="P796" i="10"/>
  <c r="T797" i="10"/>
  <c r="S797" i="10"/>
  <c r="R797" i="10"/>
  <c r="Q797" i="10"/>
  <c r="P797" i="10"/>
  <c r="T798" i="10"/>
  <c r="S798" i="10"/>
  <c r="R798" i="10"/>
  <c r="Q798" i="10"/>
  <c r="P798" i="10"/>
  <c r="T799" i="10"/>
  <c r="S799" i="10"/>
  <c r="R799" i="10"/>
  <c r="Q799" i="10"/>
  <c r="P799" i="10"/>
  <c r="T800" i="10"/>
  <c r="S800" i="10"/>
  <c r="R800" i="10"/>
  <c r="Q800" i="10"/>
  <c r="P800" i="10"/>
  <c r="T801" i="10"/>
  <c r="S801" i="10"/>
  <c r="R801" i="10"/>
  <c r="Q801" i="10"/>
  <c r="P801" i="10"/>
  <c r="T802" i="10"/>
  <c r="S802" i="10"/>
  <c r="R802" i="10"/>
  <c r="Q802" i="10"/>
  <c r="P802" i="10"/>
  <c r="T803" i="10"/>
  <c r="S803" i="10"/>
  <c r="R803" i="10"/>
  <c r="Q803" i="10"/>
  <c r="P803" i="10"/>
  <c r="T804" i="10"/>
  <c r="S804" i="10"/>
  <c r="R804" i="10"/>
  <c r="Q804" i="10"/>
  <c r="P804" i="10"/>
  <c r="T805" i="10"/>
  <c r="S805" i="10"/>
  <c r="R805" i="10"/>
  <c r="Q805" i="10"/>
  <c r="P805" i="10"/>
  <c r="T806" i="10"/>
  <c r="S806" i="10"/>
  <c r="R806" i="10"/>
  <c r="Q806" i="10"/>
  <c r="P806" i="10"/>
  <c r="T808" i="10"/>
  <c r="S808" i="10"/>
  <c r="R808" i="10"/>
  <c r="Q808" i="10"/>
  <c r="P808" i="10"/>
  <c r="T742" i="10"/>
  <c r="S742" i="10"/>
  <c r="R742" i="10"/>
  <c r="Q742" i="10"/>
  <c r="P742" i="10"/>
  <c r="T743" i="10"/>
  <c r="S743" i="10"/>
  <c r="R743" i="10"/>
  <c r="Q743" i="10"/>
  <c r="P743" i="10"/>
  <c r="T744" i="10"/>
  <c r="S744" i="10"/>
  <c r="R744" i="10"/>
  <c r="Q744" i="10"/>
  <c r="P744" i="10"/>
  <c r="T745" i="10"/>
  <c r="S745" i="10"/>
  <c r="R745" i="10"/>
  <c r="Q745" i="10"/>
  <c r="P745" i="10"/>
  <c r="T746" i="10"/>
  <c r="S746" i="10"/>
  <c r="R746" i="10"/>
  <c r="Q746" i="10"/>
  <c r="P746" i="10"/>
  <c r="T747" i="10"/>
  <c r="S747" i="10"/>
  <c r="R747" i="10"/>
  <c r="Q747" i="10"/>
  <c r="P747" i="10"/>
  <c r="T748" i="10"/>
  <c r="S748" i="10"/>
  <c r="R748" i="10"/>
  <c r="Q748" i="10"/>
  <c r="P748" i="10"/>
  <c r="T749" i="10"/>
  <c r="S749" i="10"/>
  <c r="R749" i="10"/>
  <c r="Q749" i="10"/>
  <c r="P749" i="10"/>
  <c r="T750" i="10"/>
  <c r="S750" i="10"/>
  <c r="R750" i="10"/>
  <c r="Q750" i="10"/>
  <c r="P750" i="10"/>
  <c r="T751" i="10"/>
  <c r="S751" i="10"/>
  <c r="R751" i="10"/>
  <c r="Q751" i="10"/>
  <c r="P751" i="10"/>
  <c r="T752" i="10"/>
  <c r="S752" i="10"/>
  <c r="R752" i="10"/>
  <c r="Q752" i="10"/>
  <c r="P752" i="10"/>
  <c r="T753" i="10"/>
  <c r="S753" i="10"/>
  <c r="R753" i="10"/>
  <c r="Q753" i="10"/>
  <c r="P753" i="10"/>
  <c r="T754" i="10"/>
  <c r="S754" i="10"/>
  <c r="R754" i="10"/>
  <c r="Q754" i="10"/>
  <c r="P754" i="10"/>
  <c r="T755" i="10"/>
  <c r="S755" i="10"/>
  <c r="R755" i="10"/>
  <c r="Q755" i="10"/>
  <c r="P755" i="10"/>
  <c r="T756" i="10"/>
  <c r="S756" i="10"/>
  <c r="R756" i="10"/>
  <c r="Q756" i="10"/>
  <c r="P756" i="10"/>
  <c r="T757" i="10"/>
  <c r="S757" i="10"/>
  <c r="R757" i="10"/>
  <c r="Q757" i="10"/>
  <c r="P757" i="10"/>
  <c r="T758" i="10"/>
  <c r="S758" i="10"/>
  <c r="R758" i="10"/>
  <c r="Q758" i="10"/>
  <c r="P758" i="10"/>
  <c r="T759" i="10"/>
  <c r="S759" i="10"/>
  <c r="R759" i="10"/>
  <c r="Q759" i="10"/>
  <c r="P759" i="10"/>
  <c r="T760" i="10"/>
  <c r="S760" i="10"/>
  <c r="R760" i="10"/>
  <c r="Q760" i="10"/>
  <c r="P760" i="10"/>
  <c r="T761" i="10"/>
  <c r="S761" i="10"/>
  <c r="R761" i="10"/>
  <c r="Q761" i="10"/>
  <c r="P761" i="10"/>
  <c r="T762" i="10"/>
  <c r="S762" i="10"/>
  <c r="R762" i="10"/>
  <c r="Q762" i="10"/>
  <c r="P762" i="10"/>
  <c r="T763" i="10"/>
  <c r="S763" i="10"/>
  <c r="R763" i="10"/>
  <c r="Q763" i="10"/>
  <c r="P763" i="10"/>
  <c r="T764" i="10"/>
  <c r="S764" i="10"/>
  <c r="R764" i="10"/>
  <c r="Q764" i="10"/>
  <c r="P764" i="10"/>
  <c r="T765" i="10"/>
  <c r="S765" i="10"/>
  <c r="R765" i="10"/>
  <c r="Q765" i="10"/>
  <c r="P765" i="10"/>
  <c r="T766" i="10"/>
  <c r="S766" i="10"/>
  <c r="R766" i="10"/>
  <c r="Q766" i="10"/>
  <c r="P766" i="10"/>
  <c r="T767" i="10"/>
  <c r="S767" i="10"/>
  <c r="R767" i="10"/>
  <c r="Q767" i="10"/>
  <c r="P767" i="10"/>
  <c r="T768" i="10"/>
  <c r="S768" i="10"/>
  <c r="R768" i="10"/>
  <c r="Q768" i="10"/>
  <c r="P768" i="10"/>
  <c r="T769" i="10"/>
  <c r="S769" i="10"/>
  <c r="R769" i="10"/>
  <c r="Q769" i="10"/>
  <c r="P769" i="10"/>
  <c r="T770" i="10"/>
  <c r="S770" i="10"/>
  <c r="R770" i="10"/>
  <c r="Q770" i="10"/>
  <c r="P770" i="10"/>
  <c r="T771" i="10"/>
  <c r="S771" i="10"/>
  <c r="R771" i="10"/>
  <c r="Q771" i="10"/>
  <c r="P771" i="10"/>
  <c r="T772" i="10"/>
  <c r="S772" i="10"/>
  <c r="R772" i="10"/>
  <c r="Q772" i="10"/>
  <c r="P772" i="10"/>
  <c r="T773" i="10"/>
  <c r="S773" i="10"/>
  <c r="R773" i="10"/>
  <c r="Q773" i="10"/>
  <c r="P773" i="10"/>
  <c r="T774" i="10"/>
  <c r="S774" i="10"/>
  <c r="R774" i="10"/>
  <c r="Q774" i="10"/>
  <c r="P774" i="10"/>
  <c r="T775" i="10"/>
  <c r="S775" i="10"/>
  <c r="R775" i="10"/>
  <c r="Q775" i="10"/>
  <c r="P775" i="10"/>
  <c r="T776" i="10"/>
  <c r="S776" i="10"/>
  <c r="R776" i="10"/>
  <c r="Q776" i="10"/>
  <c r="P776" i="10"/>
  <c r="T739" i="10"/>
  <c r="S739" i="10"/>
  <c r="R739" i="10"/>
  <c r="Q739" i="10"/>
  <c r="P739" i="10"/>
  <c r="T738" i="10"/>
  <c r="S738" i="10"/>
  <c r="R738" i="10"/>
  <c r="Q738" i="10"/>
  <c r="P738" i="10"/>
  <c r="T737" i="10"/>
  <c r="S737" i="10"/>
  <c r="R737" i="10"/>
  <c r="Q737" i="10"/>
  <c r="P737" i="10"/>
  <c r="T736" i="10"/>
  <c r="S736" i="10"/>
  <c r="R736" i="10"/>
  <c r="Q736" i="10"/>
  <c r="P736" i="10"/>
  <c r="T735" i="10"/>
  <c r="S735" i="10"/>
  <c r="R735" i="10"/>
  <c r="Q735" i="10"/>
  <c r="P735" i="10"/>
  <c r="T734" i="10"/>
  <c r="S734" i="10"/>
  <c r="R734" i="10"/>
  <c r="Q734" i="10"/>
  <c r="P734" i="10"/>
  <c r="T733" i="10"/>
  <c r="S733" i="10"/>
  <c r="R733" i="10"/>
  <c r="Q733" i="10"/>
  <c r="P733" i="10"/>
  <c r="T732" i="10"/>
  <c r="S732" i="10"/>
  <c r="R732" i="10"/>
  <c r="Q732" i="10"/>
  <c r="P732" i="10"/>
  <c r="T731" i="10"/>
  <c r="S731" i="10"/>
  <c r="R731" i="10"/>
  <c r="Q731" i="10"/>
  <c r="P731" i="10"/>
  <c r="T730" i="10"/>
  <c r="S730" i="10"/>
  <c r="R730" i="10"/>
  <c r="Q730" i="10"/>
  <c r="P730" i="10"/>
  <c r="T729" i="10"/>
  <c r="S729" i="10"/>
  <c r="R729" i="10"/>
  <c r="Q729" i="10"/>
  <c r="P729" i="10"/>
  <c r="T728" i="10"/>
  <c r="S728" i="10"/>
  <c r="R728" i="10"/>
  <c r="Q728" i="10"/>
  <c r="P728" i="10"/>
  <c r="T727" i="10"/>
  <c r="S727" i="10"/>
  <c r="R727" i="10"/>
  <c r="Q727" i="10"/>
  <c r="P727" i="10"/>
  <c r="T656" i="10"/>
  <c r="S656" i="10"/>
  <c r="R656" i="10"/>
  <c r="Q656" i="10"/>
  <c r="P656" i="10"/>
  <c r="T657" i="10"/>
  <c r="S657" i="10"/>
  <c r="R657" i="10"/>
  <c r="Q657" i="10"/>
  <c r="P657" i="10"/>
  <c r="T658" i="10"/>
  <c r="S658" i="10"/>
  <c r="R658" i="10"/>
  <c r="Q658" i="10"/>
  <c r="P658" i="10"/>
  <c r="T659" i="10"/>
  <c r="S659" i="10"/>
  <c r="R659" i="10"/>
  <c r="Q659" i="10"/>
  <c r="P659" i="10"/>
  <c r="T660" i="10"/>
  <c r="S660" i="10"/>
  <c r="R660" i="10"/>
  <c r="Q660" i="10"/>
  <c r="P660" i="10"/>
  <c r="T661" i="10"/>
  <c r="S661" i="10"/>
  <c r="R661" i="10"/>
  <c r="Q661" i="10"/>
  <c r="P661" i="10"/>
  <c r="T662" i="10"/>
  <c r="S662" i="10"/>
  <c r="R662" i="10"/>
  <c r="Q662" i="10"/>
  <c r="P662" i="10"/>
  <c r="T663" i="10"/>
  <c r="S663" i="10"/>
  <c r="R663" i="10"/>
  <c r="Q663" i="10"/>
  <c r="P663" i="10"/>
  <c r="T664" i="10"/>
  <c r="S664" i="10"/>
  <c r="R664" i="10"/>
  <c r="Q664" i="10"/>
  <c r="P664" i="10"/>
  <c r="T665" i="10"/>
  <c r="S665" i="10"/>
  <c r="R665" i="10"/>
  <c r="Q665" i="10"/>
  <c r="P665" i="10"/>
  <c r="T666" i="10"/>
  <c r="S666" i="10"/>
  <c r="R666" i="10"/>
  <c r="Q666" i="10"/>
  <c r="P666" i="10"/>
  <c r="T667" i="10"/>
  <c r="S667" i="10"/>
  <c r="R667" i="10"/>
  <c r="Q667" i="10"/>
  <c r="P667" i="10"/>
  <c r="T668" i="10"/>
  <c r="S668" i="10"/>
  <c r="R668" i="10"/>
  <c r="Q668" i="10"/>
  <c r="P668" i="10"/>
  <c r="T669" i="10"/>
  <c r="S669" i="10"/>
  <c r="R669" i="10"/>
  <c r="Q669" i="10"/>
  <c r="P669" i="10"/>
  <c r="T670" i="10"/>
  <c r="S670" i="10"/>
  <c r="R670" i="10"/>
  <c r="Q670" i="10"/>
  <c r="P670" i="10"/>
  <c r="T671" i="10"/>
  <c r="S671" i="10"/>
  <c r="R671" i="10"/>
  <c r="Q671" i="10"/>
  <c r="P671" i="10"/>
  <c r="T672" i="10"/>
  <c r="S672" i="10"/>
  <c r="R672" i="10"/>
  <c r="Q672" i="10"/>
  <c r="P672" i="10"/>
  <c r="T673" i="10"/>
  <c r="S673" i="10"/>
  <c r="R673" i="10"/>
  <c r="Q673" i="10"/>
  <c r="P673" i="10"/>
  <c r="T674" i="10"/>
  <c r="S674" i="10"/>
  <c r="R674" i="10"/>
  <c r="Q674" i="10"/>
  <c r="P674" i="10"/>
  <c r="T675" i="10"/>
  <c r="S675" i="10"/>
  <c r="R675" i="10"/>
  <c r="Q675" i="10"/>
  <c r="P675" i="10"/>
  <c r="T676" i="10"/>
  <c r="S676" i="10"/>
  <c r="R676" i="10"/>
  <c r="Q676" i="10"/>
  <c r="P676" i="10"/>
  <c r="T677" i="10"/>
  <c r="S677" i="10"/>
  <c r="R677" i="10"/>
  <c r="Q677" i="10"/>
  <c r="P677" i="10"/>
  <c r="T678" i="10"/>
  <c r="S678" i="10"/>
  <c r="R678" i="10"/>
  <c r="Q678" i="10"/>
  <c r="P678" i="10"/>
  <c r="T679" i="10"/>
  <c r="S679" i="10"/>
  <c r="R679" i="10"/>
  <c r="Q679" i="10"/>
  <c r="P679" i="10"/>
  <c r="T680" i="10"/>
  <c r="S680" i="10"/>
  <c r="R680" i="10"/>
  <c r="Q680" i="10"/>
  <c r="P680" i="10"/>
  <c r="T681" i="10"/>
  <c r="S681" i="10"/>
  <c r="R681" i="10"/>
  <c r="Q681" i="10"/>
  <c r="P681" i="10"/>
  <c r="T682" i="10"/>
  <c r="S682" i="10"/>
  <c r="R682" i="10"/>
  <c r="Q682" i="10"/>
  <c r="P682" i="10"/>
  <c r="T683" i="10"/>
  <c r="S683" i="10"/>
  <c r="R683" i="10"/>
  <c r="Q683" i="10"/>
  <c r="P683" i="10"/>
  <c r="T684" i="10"/>
  <c r="S684" i="10"/>
  <c r="R684" i="10"/>
  <c r="Q684" i="10"/>
  <c r="P684" i="10"/>
  <c r="T685" i="10"/>
  <c r="S685" i="10"/>
  <c r="R685" i="10"/>
  <c r="Q685" i="10"/>
  <c r="P685" i="10"/>
  <c r="T686" i="10"/>
  <c r="S686" i="10"/>
  <c r="R686" i="10"/>
  <c r="Q686" i="10"/>
  <c r="P686" i="10"/>
  <c r="T687" i="10"/>
  <c r="S687" i="10"/>
  <c r="R687" i="10"/>
  <c r="Q687" i="10"/>
  <c r="P687" i="10"/>
  <c r="T688" i="10"/>
  <c r="S688" i="10"/>
  <c r="R688" i="10"/>
  <c r="Q688" i="10"/>
  <c r="P688" i="10"/>
  <c r="T689" i="10"/>
  <c r="S689" i="10"/>
  <c r="R689" i="10"/>
  <c r="Q689" i="10"/>
  <c r="P689" i="10"/>
  <c r="T690" i="10"/>
  <c r="S690" i="10"/>
  <c r="R690" i="10"/>
  <c r="Q690" i="10"/>
  <c r="P690" i="10"/>
  <c r="T691" i="10"/>
  <c r="S691" i="10"/>
  <c r="R691" i="10"/>
  <c r="Q691" i="10"/>
  <c r="P691" i="10"/>
  <c r="T692" i="10"/>
  <c r="S692" i="10"/>
  <c r="R692" i="10"/>
  <c r="Q692" i="10"/>
  <c r="P692" i="10"/>
  <c r="T693" i="10"/>
  <c r="S693" i="10"/>
  <c r="R693" i="10"/>
  <c r="Q693" i="10"/>
  <c r="P693" i="10"/>
  <c r="T695" i="10"/>
  <c r="S695" i="10"/>
  <c r="R695" i="10"/>
  <c r="Q695" i="10"/>
  <c r="P695" i="10"/>
  <c r="T696" i="10"/>
  <c r="S696" i="10"/>
  <c r="R696" i="10"/>
  <c r="Q696" i="10"/>
  <c r="P696" i="10"/>
  <c r="T697" i="10"/>
  <c r="S697" i="10"/>
  <c r="R697" i="10"/>
  <c r="Q697" i="10"/>
  <c r="P697" i="10"/>
  <c r="T698" i="10"/>
  <c r="S698" i="10"/>
  <c r="R698" i="10"/>
  <c r="Q698" i="10"/>
  <c r="P698" i="10"/>
  <c r="T699" i="10"/>
  <c r="S699" i="10"/>
  <c r="R699" i="10"/>
  <c r="Q699" i="10"/>
  <c r="P699" i="10"/>
  <c r="T700" i="10"/>
  <c r="S700" i="10"/>
  <c r="R700" i="10"/>
  <c r="Q700" i="10"/>
  <c r="P700" i="10"/>
  <c r="T701" i="10"/>
  <c r="S701" i="10"/>
  <c r="R701" i="10"/>
  <c r="Q701" i="10"/>
  <c r="P701" i="10"/>
  <c r="T702" i="10"/>
  <c r="S702" i="10"/>
  <c r="R702" i="10"/>
  <c r="Q702" i="10"/>
  <c r="P702" i="10"/>
  <c r="T703" i="10"/>
  <c r="S703" i="10"/>
  <c r="R703" i="10"/>
  <c r="Q703" i="10"/>
  <c r="P703" i="10"/>
  <c r="T704" i="10"/>
  <c r="S704" i="10"/>
  <c r="R704" i="10"/>
  <c r="Q704" i="10"/>
  <c r="P704" i="10"/>
  <c r="T705" i="10"/>
  <c r="S705" i="10"/>
  <c r="R705" i="10"/>
  <c r="Q705" i="10"/>
  <c r="P705" i="10"/>
  <c r="T706" i="10"/>
  <c r="S706" i="10"/>
  <c r="R706" i="10"/>
  <c r="Q706" i="10"/>
  <c r="P706" i="10"/>
  <c r="T707" i="10"/>
  <c r="S707" i="10"/>
  <c r="R707" i="10"/>
  <c r="Q707" i="10"/>
  <c r="P707" i="10"/>
  <c r="T708" i="10"/>
  <c r="S708" i="10"/>
  <c r="R708" i="10"/>
  <c r="Q708" i="10"/>
  <c r="P708" i="10"/>
  <c r="T709" i="10"/>
  <c r="S709" i="10"/>
  <c r="R709" i="10"/>
  <c r="Q709" i="10"/>
  <c r="P709" i="10"/>
  <c r="T710" i="10"/>
  <c r="S710" i="10"/>
  <c r="R710" i="10"/>
  <c r="Q710" i="10"/>
  <c r="P710" i="10"/>
  <c r="T712" i="10"/>
  <c r="S712" i="10"/>
  <c r="R712" i="10"/>
  <c r="Q712" i="10"/>
  <c r="P712" i="10"/>
  <c r="T713" i="10"/>
  <c r="S713" i="10"/>
  <c r="R713" i="10"/>
  <c r="Q713" i="10"/>
  <c r="P713" i="10"/>
  <c r="T714" i="10"/>
  <c r="S714" i="10"/>
  <c r="R714" i="10"/>
  <c r="Q714" i="10"/>
  <c r="P714" i="10"/>
  <c r="T715" i="10"/>
  <c r="S715" i="10"/>
  <c r="R715" i="10"/>
  <c r="Q715" i="10"/>
  <c r="P715" i="10"/>
  <c r="T630" i="10"/>
  <c r="S630" i="10"/>
  <c r="R630" i="10"/>
  <c r="Q630" i="10"/>
  <c r="P630" i="10"/>
  <c r="T631" i="10"/>
  <c r="S631" i="10"/>
  <c r="R631" i="10"/>
  <c r="Q631" i="10"/>
  <c r="P631" i="10"/>
  <c r="T632" i="10"/>
  <c r="S632" i="10"/>
  <c r="R632" i="10"/>
  <c r="Q632" i="10"/>
  <c r="P632" i="10"/>
  <c r="T633" i="10"/>
  <c r="S633" i="10"/>
  <c r="R633" i="10"/>
  <c r="Q633" i="10"/>
  <c r="P633" i="10"/>
  <c r="T634" i="10"/>
  <c r="S634" i="10"/>
  <c r="R634" i="10"/>
  <c r="Q634" i="10"/>
  <c r="P634" i="10"/>
  <c r="T635" i="10"/>
  <c r="S635" i="10"/>
  <c r="R635" i="10"/>
  <c r="Q635" i="10"/>
  <c r="P635" i="10"/>
  <c r="T636" i="10"/>
  <c r="S636" i="10"/>
  <c r="R636" i="10"/>
  <c r="Q636" i="10"/>
  <c r="P636" i="10"/>
  <c r="T637" i="10"/>
  <c r="S637" i="10"/>
  <c r="R637" i="10"/>
  <c r="Q637" i="10"/>
  <c r="P637" i="10"/>
  <c r="T638" i="10"/>
  <c r="S638" i="10"/>
  <c r="R638" i="10"/>
  <c r="Q638" i="10"/>
  <c r="P638" i="10"/>
  <c r="T639" i="10"/>
  <c r="S639" i="10"/>
  <c r="R639" i="10"/>
  <c r="Q639" i="10"/>
  <c r="P639" i="10"/>
  <c r="T640" i="10"/>
  <c r="S640" i="10"/>
  <c r="R640" i="10"/>
  <c r="Q640" i="10"/>
  <c r="P640" i="10"/>
  <c r="T641" i="10"/>
  <c r="S641" i="10"/>
  <c r="R641" i="10"/>
  <c r="Q641" i="10"/>
  <c r="P641" i="10"/>
  <c r="T642" i="10"/>
  <c r="S642" i="10"/>
  <c r="R642" i="10"/>
  <c r="Q642" i="10"/>
  <c r="P642" i="10"/>
  <c r="T643" i="10"/>
  <c r="S643" i="10"/>
  <c r="R643" i="10"/>
  <c r="Q643" i="10"/>
  <c r="P643" i="10"/>
  <c r="T644" i="10"/>
  <c r="S644" i="10"/>
  <c r="R644" i="10"/>
  <c r="Q644" i="10"/>
  <c r="P644" i="10"/>
  <c r="T645" i="10"/>
  <c r="S645" i="10"/>
  <c r="R645" i="10"/>
  <c r="Q645" i="10"/>
  <c r="P645" i="10"/>
  <c r="T646" i="10"/>
  <c r="S646" i="10"/>
  <c r="R646" i="10"/>
  <c r="Q646" i="10"/>
  <c r="P646" i="10"/>
  <c r="T599" i="10"/>
  <c r="S599" i="10"/>
  <c r="R599" i="10"/>
  <c r="Q599" i="10"/>
  <c r="P599" i="10"/>
  <c r="T600" i="10"/>
  <c r="S600" i="10"/>
  <c r="R600" i="10"/>
  <c r="Q600" i="10"/>
  <c r="P600" i="10"/>
  <c r="T601" i="10"/>
  <c r="S601" i="10"/>
  <c r="R601" i="10"/>
  <c r="Q601" i="10"/>
  <c r="P601" i="10"/>
  <c r="T602" i="10"/>
  <c r="S602" i="10"/>
  <c r="R602" i="10"/>
  <c r="Q602" i="10"/>
  <c r="P602" i="10"/>
  <c r="T603" i="10"/>
  <c r="S603" i="10"/>
  <c r="R603" i="10"/>
  <c r="Q603" i="10"/>
  <c r="P603" i="10"/>
  <c r="T604" i="10"/>
  <c r="S604" i="10"/>
  <c r="R604" i="10"/>
  <c r="Q604" i="10"/>
  <c r="P604" i="10"/>
  <c r="T605" i="10"/>
  <c r="S605" i="10"/>
  <c r="R605" i="10"/>
  <c r="Q605" i="10"/>
  <c r="P605" i="10"/>
  <c r="T606" i="10"/>
  <c r="S606" i="10"/>
  <c r="R606" i="10"/>
  <c r="Q606" i="10"/>
  <c r="P606" i="10"/>
  <c r="T608" i="10"/>
  <c r="S608" i="10"/>
  <c r="R608" i="10"/>
  <c r="Q608" i="10"/>
  <c r="P608" i="10"/>
  <c r="T609" i="10"/>
  <c r="S609" i="10"/>
  <c r="R609" i="10"/>
  <c r="Q609" i="10"/>
  <c r="P609" i="10"/>
  <c r="T610" i="10"/>
  <c r="S610" i="10"/>
  <c r="R610" i="10"/>
  <c r="Q610" i="10"/>
  <c r="P610" i="10"/>
  <c r="T611" i="10"/>
  <c r="S611" i="10"/>
  <c r="R611" i="10"/>
  <c r="Q611" i="10"/>
  <c r="P611" i="10"/>
  <c r="T612" i="10"/>
  <c r="S612" i="10"/>
  <c r="R612" i="10"/>
  <c r="Q612" i="10"/>
  <c r="P612" i="10"/>
  <c r="T613" i="10"/>
  <c r="S613" i="10"/>
  <c r="R613" i="10"/>
  <c r="Q613" i="10"/>
  <c r="P613" i="10"/>
  <c r="T614" i="10"/>
  <c r="S614" i="10"/>
  <c r="R614" i="10"/>
  <c r="Q614" i="10"/>
  <c r="P614" i="10"/>
  <c r="T615" i="10"/>
  <c r="S615" i="10"/>
  <c r="R615" i="10"/>
  <c r="Q615" i="10"/>
  <c r="P615" i="10"/>
  <c r="T616" i="10"/>
  <c r="S616" i="10"/>
  <c r="R616" i="10"/>
  <c r="Q616" i="10"/>
  <c r="P616" i="10"/>
  <c r="T617" i="10"/>
  <c r="S617" i="10"/>
  <c r="R617" i="10"/>
  <c r="Q617" i="10"/>
  <c r="P617" i="10"/>
  <c r="T618" i="10"/>
  <c r="S618" i="10"/>
  <c r="R618" i="10"/>
  <c r="Q618" i="10"/>
  <c r="P618" i="10"/>
  <c r="T619" i="10"/>
  <c r="S619" i="10"/>
  <c r="R619" i="10"/>
  <c r="Q619" i="10"/>
  <c r="P619" i="10"/>
  <c r="T620" i="10"/>
  <c r="S620" i="10"/>
  <c r="R620" i="10"/>
  <c r="Q620" i="10"/>
  <c r="P620" i="10"/>
  <c r="T621" i="10"/>
  <c r="S621" i="10"/>
  <c r="R621" i="10"/>
  <c r="Q621" i="10"/>
  <c r="P621" i="10"/>
  <c r="T622" i="10"/>
  <c r="S622" i="10"/>
  <c r="R622" i="10"/>
  <c r="Q622" i="10"/>
  <c r="P622" i="10"/>
  <c r="T552" i="10"/>
  <c r="S552" i="10"/>
  <c r="R552" i="10"/>
  <c r="Q552" i="10"/>
  <c r="P552" i="10"/>
  <c r="T553" i="10"/>
  <c r="S553" i="10"/>
  <c r="R553" i="10"/>
  <c r="Q553" i="10"/>
  <c r="P553" i="10"/>
  <c r="T554" i="10"/>
  <c r="S554" i="10"/>
  <c r="R554" i="10"/>
  <c r="Q554" i="10"/>
  <c r="P554" i="10"/>
  <c r="T555" i="10"/>
  <c r="S555" i="10"/>
  <c r="R555" i="10"/>
  <c r="Q555" i="10"/>
  <c r="P555" i="10"/>
  <c r="T556" i="10"/>
  <c r="S556" i="10"/>
  <c r="R556" i="10"/>
  <c r="Q556" i="10"/>
  <c r="P556" i="10"/>
  <c r="T557" i="10"/>
  <c r="S557" i="10"/>
  <c r="R557" i="10"/>
  <c r="Q557" i="10"/>
  <c r="P557" i="10"/>
  <c r="T558" i="10"/>
  <c r="S558" i="10"/>
  <c r="R558" i="10"/>
  <c r="Q558" i="10"/>
  <c r="P558" i="10"/>
  <c r="T559" i="10"/>
  <c r="S559" i="10"/>
  <c r="R559" i="10"/>
  <c r="Q559" i="10"/>
  <c r="P559" i="10"/>
  <c r="T560" i="10"/>
  <c r="S560" i="10"/>
  <c r="R560" i="10"/>
  <c r="Q560" i="10"/>
  <c r="P560" i="10"/>
  <c r="T561" i="10"/>
  <c r="S561" i="10"/>
  <c r="R561" i="10"/>
  <c r="Q561" i="10"/>
  <c r="P561" i="10"/>
  <c r="T562" i="10"/>
  <c r="S562" i="10"/>
  <c r="R562" i="10"/>
  <c r="Q562" i="10"/>
  <c r="P562" i="10"/>
  <c r="T563" i="10"/>
  <c r="S563" i="10"/>
  <c r="R563" i="10"/>
  <c r="Q563" i="10"/>
  <c r="P563" i="10"/>
  <c r="T564" i="10"/>
  <c r="S564" i="10"/>
  <c r="R564" i="10"/>
  <c r="Q564" i="10"/>
  <c r="P564" i="10"/>
  <c r="T565" i="10"/>
  <c r="S565" i="10"/>
  <c r="R565" i="10"/>
  <c r="Q565" i="10"/>
  <c r="P565" i="10"/>
  <c r="T566" i="10"/>
  <c r="S566" i="10"/>
  <c r="R566" i="10"/>
  <c r="Q566" i="10"/>
  <c r="P566" i="10"/>
  <c r="T567" i="10"/>
  <c r="S567" i="10"/>
  <c r="R567" i="10"/>
  <c r="Q567" i="10"/>
  <c r="P567" i="10"/>
  <c r="T568" i="10"/>
  <c r="S568" i="10"/>
  <c r="R568" i="10"/>
  <c r="Q568" i="10"/>
  <c r="P568" i="10"/>
  <c r="T569" i="10"/>
  <c r="S569" i="10"/>
  <c r="R569" i="10"/>
  <c r="Q569" i="10"/>
  <c r="P569" i="10"/>
  <c r="T570" i="10"/>
  <c r="S570" i="10"/>
  <c r="R570" i="10"/>
  <c r="Q570" i="10"/>
  <c r="P570" i="10"/>
  <c r="T571" i="10"/>
  <c r="S571" i="10"/>
  <c r="R571" i="10"/>
  <c r="Q571" i="10"/>
  <c r="P571" i="10"/>
  <c r="T572" i="10"/>
  <c r="S572" i="10"/>
  <c r="R572" i="10"/>
  <c r="Q572" i="10"/>
  <c r="P572" i="10"/>
  <c r="T573" i="10"/>
  <c r="S573" i="10"/>
  <c r="R573" i="10"/>
  <c r="Q573" i="10"/>
  <c r="P573" i="10"/>
  <c r="T574" i="10"/>
  <c r="S574" i="10"/>
  <c r="R574" i="10"/>
  <c r="Q574" i="10"/>
  <c r="P574" i="10"/>
  <c r="T575" i="10"/>
  <c r="S575" i="10"/>
  <c r="R575" i="10"/>
  <c r="Q575" i="10"/>
  <c r="P575" i="10"/>
  <c r="T576" i="10"/>
  <c r="S576" i="10"/>
  <c r="R576" i="10"/>
  <c r="Q576" i="10"/>
  <c r="P576" i="10"/>
  <c r="T577" i="10"/>
  <c r="S577" i="10"/>
  <c r="R577" i="10"/>
  <c r="Q577" i="10"/>
  <c r="P577" i="10"/>
  <c r="T578" i="10"/>
  <c r="S578" i="10"/>
  <c r="R578" i="10"/>
  <c r="Q578" i="10"/>
  <c r="P578" i="10"/>
  <c r="T579" i="10"/>
  <c r="S579" i="10"/>
  <c r="R579" i="10"/>
  <c r="Q579" i="10"/>
  <c r="P579" i="10"/>
  <c r="T580" i="10"/>
  <c r="S580" i="10"/>
  <c r="R580" i="10"/>
  <c r="Q580" i="10"/>
  <c r="P580" i="10"/>
  <c r="T581" i="10"/>
  <c r="S581" i="10"/>
  <c r="R581" i="10"/>
  <c r="Q581" i="10"/>
  <c r="P581" i="10"/>
  <c r="T582" i="10"/>
  <c r="S582" i="10"/>
  <c r="R582" i="10"/>
  <c r="Q582" i="10"/>
  <c r="P582" i="10"/>
  <c r="T583" i="10"/>
  <c r="S583" i="10"/>
  <c r="R583" i="10"/>
  <c r="Q583" i="10"/>
  <c r="P583" i="10"/>
  <c r="T585" i="10"/>
  <c r="S585" i="10"/>
  <c r="R585" i="10"/>
  <c r="Q585" i="10"/>
  <c r="P585" i="10"/>
  <c r="T586" i="10"/>
  <c r="S586" i="10"/>
  <c r="R586" i="10"/>
  <c r="Q586" i="10"/>
  <c r="P586" i="10"/>
  <c r="T587" i="10"/>
  <c r="S587" i="10"/>
  <c r="R587" i="10"/>
  <c r="Q587" i="10"/>
  <c r="P587" i="10"/>
  <c r="T588" i="10"/>
  <c r="S588" i="10"/>
  <c r="R588" i="10"/>
  <c r="Q588" i="10"/>
  <c r="P588" i="10"/>
  <c r="T589" i="10"/>
  <c r="S589" i="10"/>
  <c r="R589" i="10"/>
  <c r="Q589" i="10"/>
  <c r="P589" i="10"/>
  <c r="T546" i="10"/>
  <c r="S546" i="10"/>
  <c r="R546" i="10"/>
  <c r="Q546" i="10"/>
  <c r="P546" i="10"/>
  <c r="T545" i="10"/>
  <c r="S545" i="10"/>
  <c r="R545" i="10"/>
  <c r="Q545" i="10"/>
  <c r="P545" i="10"/>
  <c r="T544" i="10"/>
  <c r="S544" i="10"/>
  <c r="R544" i="10"/>
  <c r="Q544" i="10"/>
  <c r="P544" i="10"/>
  <c r="T543" i="10"/>
  <c r="S543" i="10"/>
  <c r="R543" i="10"/>
  <c r="Q543" i="10"/>
  <c r="P543" i="10"/>
  <c r="T542" i="10"/>
  <c r="S542" i="10"/>
  <c r="R542" i="10"/>
  <c r="Q542" i="10"/>
  <c r="P542" i="10"/>
  <c r="T541" i="10"/>
  <c r="S541" i="10"/>
  <c r="R541" i="10"/>
  <c r="Q541" i="10"/>
  <c r="P541" i="10"/>
  <c r="T540" i="10"/>
  <c r="S540" i="10"/>
  <c r="R540" i="10"/>
  <c r="Q540" i="10"/>
  <c r="P540" i="10"/>
  <c r="T539" i="10"/>
  <c r="S539" i="10"/>
  <c r="R539" i="10"/>
  <c r="Q539" i="10"/>
  <c r="P539" i="10"/>
  <c r="T538" i="10"/>
  <c r="S538" i="10"/>
  <c r="R538" i="10"/>
  <c r="Q538" i="10"/>
  <c r="P538" i="10"/>
  <c r="T537" i="10"/>
  <c r="S537" i="10"/>
  <c r="R537" i="10"/>
  <c r="Q537" i="10"/>
  <c r="P537" i="10"/>
  <c r="T536" i="10"/>
  <c r="S536" i="10"/>
  <c r="R536" i="10"/>
  <c r="Q536" i="10"/>
  <c r="P536" i="10"/>
  <c r="T535" i="10"/>
  <c r="S535" i="10"/>
  <c r="R535" i="10"/>
  <c r="Q535" i="10"/>
  <c r="P535" i="10"/>
  <c r="T534" i="10"/>
  <c r="S534" i="10"/>
  <c r="R534" i="10"/>
  <c r="Q534" i="10"/>
  <c r="P534" i="10"/>
  <c r="T533" i="10"/>
  <c r="S533" i="10"/>
  <c r="R533" i="10"/>
  <c r="Q533" i="10"/>
  <c r="P533" i="10"/>
  <c r="T532" i="10"/>
  <c r="S532" i="10"/>
  <c r="R532" i="10"/>
  <c r="Q532" i="10"/>
  <c r="P532" i="10"/>
  <c r="T531" i="10"/>
  <c r="S531" i="10"/>
  <c r="R531" i="10"/>
  <c r="Q531" i="10"/>
  <c r="P531" i="10"/>
  <c r="T530" i="10"/>
  <c r="S530" i="10"/>
  <c r="R530" i="10"/>
  <c r="Q530" i="10"/>
  <c r="P530" i="10"/>
  <c r="T529" i="10"/>
  <c r="S529" i="10"/>
  <c r="R529" i="10"/>
  <c r="Q529" i="10"/>
  <c r="P529" i="10"/>
  <c r="T528" i="10"/>
  <c r="S528" i="10"/>
  <c r="R528" i="10"/>
  <c r="Q528" i="10"/>
  <c r="P528" i="10"/>
  <c r="T527" i="10"/>
  <c r="S527" i="10"/>
  <c r="R527" i="10"/>
  <c r="Q527" i="10"/>
  <c r="P527" i="10"/>
  <c r="T526" i="10"/>
  <c r="S526" i="10"/>
  <c r="R526" i="10"/>
  <c r="Q526" i="10"/>
  <c r="P526" i="10"/>
  <c r="T525" i="10"/>
  <c r="S525" i="10"/>
  <c r="R525" i="10"/>
  <c r="Q525" i="10"/>
  <c r="P525" i="10"/>
  <c r="T524" i="10"/>
  <c r="S524" i="10"/>
  <c r="R524" i="10"/>
  <c r="Q524" i="10"/>
  <c r="P524" i="10"/>
  <c r="T523" i="10"/>
  <c r="S523" i="10"/>
  <c r="R523" i="10"/>
  <c r="Q523" i="10"/>
  <c r="P523" i="10"/>
  <c r="T522" i="10"/>
  <c r="S522" i="10"/>
  <c r="R522" i="10"/>
  <c r="Q522" i="10"/>
  <c r="P522" i="10"/>
  <c r="T521" i="10"/>
  <c r="S521" i="10"/>
  <c r="R521" i="10"/>
  <c r="Q521" i="10"/>
  <c r="P521" i="10"/>
  <c r="T520" i="10"/>
  <c r="S520" i="10"/>
  <c r="R520" i="10"/>
  <c r="Q520" i="10"/>
  <c r="P520" i="10"/>
  <c r="T519" i="10"/>
  <c r="S519" i="10"/>
  <c r="R519" i="10"/>
  <c r="Q519" i="10"/>
  <c r="P519" i="10"/>
  <c r="T518" i="10"/>
  <c r="S518" i="10"/>
  <c r="R518" i="10"/>
  <c r="Q518" i="10"/>
  <c r="P518" i="10"/>
  <c r="T517" i="10"/>
  <c r="S517" i="10"/>
  <c r="R517" i="10"/>
  <c r="Q517" i="10"/>
  <c r="P517" i="10"/>
  <c r="T516" i="10"/>
  <c r="S516" i="10"/>
  <c r="R516" i="10"/>
  <c r="Q516" i="10"/>
  <c r="P516" i="10"/>
  <c r="T515" i="10"/>
  <c r="S515" i="10"/>
  <c r="R515" i="10"/>
  <c r="Q515" i="10"/>
  <c r="P515" i="10"/>
  <c r="T488" i="10"/>
  <c r="S488" i="10"/>
  <c r="R488" i="10"/>
  <c r="Q488" i="10"/>
  <c r="P488" i="10"/>
  <c r="T489" i="10"/>
  <c r="S489" i="10"/>
  <c r="R489" i="10"/>
  <c r="Q489" i="10"/>
  <c r="P489" i="10"/>
  <c r="T490" i="10"/>
  <c r="S490" i="10"/>
  <c r="R490" i="10"/>
  <c r="Q490" i="10"/>
  <c r="P490" i="10"/>
  <c r="T491" i="10"/>
  <c r="S491" i="10"/>
  <c r="R491" i="10"/>
  <c r="Q491" i="10"/>
  <c r="P491" i="10"/>
  <c r="T492" i="10"/>
  <c r="S492" i="10"/>
  <c r="R492" i="10"/>
  <c r="Q492" i="10"/>
  <c r="P492" i="10"/>
  <c r="T493" i="10"/>
  <c r="S493" i="10"/>
  <c r="R493" i="10"/>
  <c r="Q493" i="10"/>
  <c r="P493" i="10"/>
  <c r="T494" i="10"/>
  <c r="S494" i="10"/>
  <c r="R494" i="10"/>
  <c r="Q494" i="10"/>
  <c r="P494" i="10"/>
  <c r="T495" i="10"/>
  <c r="S495" i="10"/>
  <c r="R495" i="10"/>
  <c r="Q495" i="10"/>
  <c r="P495" i="10"/>
  <c r="T496" i="10"/>
  <c r="S496" i="10"/>
  <c r="R496" i="10"/>
  <c r="Q496" i="10"/>
  <c r="P496" i="10"/>
  <c r="T497" i="10"/>
  <c r="S497" i="10"/>
  <c r="R497" i="10"/>
  <c r="Q497" i="10"/>
  <c r="P497" i="10"/>
  <c r="T498" i="10"/>
  <c r="S498" i="10"/>
  <c r="R498" i="10"/>
  <c r="Q498" i="10"/>
  <c r="P498" i="10"/>
  <c r="T499" i="10"/>
  <c r="S499" i="10"/>
  <c r="R499" i="10"/>
  <c r="Q499" i="10"/>
  <c r="P499" i="10"/>
  <c r="T500" i="10"/>
  <c r="S500" i="10"/>
  <c r="R500" i="10"/>
  <c r="Q500" i="10"/>
  <c r="P500" i="10"/>
  <c r="T501" i="10"/>
  <c r="S501" i="10"/>
  <c r="R501" i="10"/>
  <c r="Q501" i="10"/>
  <c r="P501" i="10"/>
  <c r="T502" i="10"/>
  <c r="S502" i="10"/>
  <c r="R502" i="10"/>
  <c r="Q502" i="10"/>
  <c r="P502" i="10"/>
  <c r="T503" i="10"/>
  <c r="S503" i="10"/>
  <c r="R503" i="10"/>
  <c r="Q503" i="10"/>
  <c r="P503" i="10"/>
  <c r="T504" i="10"/>
  <c r="S504" i="10"/>
  <c r="R504" i="10"/>
  <c r="Q504" i="10"/>
  <c r="P504" i="10"/>
  <c r="T505" i="10"/>
  <c r="S505" i="10"/>
  <c r="R505" i="10"/>
  <c r="Q505" i="10"/>
  <c r="P505" i="10"/>
  <c r="T506" i="10"/>
  <c r="S506" i="10"/>
  <c r="R506" i="10"/>
  <c r="Q506" i="10"/>
  <c r="P506" i="10"/>
  <c r="T507" i="10"/>
  <c r="S507" i="10"/>
  <c r="R507" i="10"/>
  <c r="Q507" i="10"/>
  <c r="P507" i="10"/>
  <c r="T508" i="10"/>
  <c r="S508" i="10"/>
  <c r="R508" i="10"/>
  <c r="Q508" i="10"/>
  <c r="P508" i="10"/>
  <c r="T509" i="10"/>
  <c r="S509" i="10"/>
  <c r="R509" i="10"/>
  <c r="Q509" i="10"/>
  <c r="P509" i="10"/>
  <c r="T510" i="10"/>
  <c r="S510" i="10"/>
  <c r="R510" i="10"/>
  <c r="Q510" i="10"/>
  <c r="P510" i="10"/>
  <c r="T472" i="10"/>
  <c r="S472" i="10"/>
  <c r="R472" i="10"/>
  <c r="Q472" i="10"/>
  <c r="P472" i="10"/>
  <c r="T473" i="10"/>
  <c r="S473" i="10"/>
  <c r="R473" i="10"/>
  <c r="Q473" i="10"/>
  <c r="P473" i="10"/>
  <c r="T474" i="10"/>
  <c r="S474" i="10"/>
  <c r="R474" i="10"/>
  <c r="Q474" i="10"/>
  <c r="P474" i="10"/>
  <c r="T475" i="10"/>
  <c r="S475" i="10"/>
  <c r="R475" i="10"/>
  <c r="Q475" i="10"/>
  <c r="P475" i="10"/>
  <c r="T476" i="10"/>
  <c r="S476" i="10"/>
  <c r="R476" i="10"/>
  <c r="Q476" i="10"/>
  <c r="P476" i="10"/>
  <c r="T477" i="10"/>
  <c r="S477" i="10"/>
  <c r="R477" i="10"/>
  <c r="Q477" i="10"/>
  <c r="P477" i="10"/>
  <c r="T478" i="10"/>
  <c r="S478" i="10"/>
  <c r="R478" i="10"/>
  <c r="Q478" i="10"/>
  <c r="P478" i="10"/>
  <c r="T479" i="10"/>
  <c r="S479" i="10"/>
  <c r="R479" i="10"/>
  <c r="Q479" i="10"/>
  <c r="P479" i="10"/>
  <c r="T480" i="10"/>
  <c r="S480" i="10"/>
  <c r="R480" i="10"/>
  <c r="Q480" i="10"/>
  <c r="P480" i="10"/>
  <c r="T481" i="10"/>
  <c r="S481" i="10"/>
  <c r="R481" i="10"/>
  <c r="Q481" i="10"/>
  <c r="P481" i="10"/>
  <c r="T482" i="10"/>
  <c r="S482" i="10"/>
  <c r="R482" i="10"/>
  <c r="Q482" i="10"/>
  <c r="P482" i="10"/>
  <c r="T483" i="10"/>
  <c r="S483" i="10"/>
  <c r="R483" i="10"/>
  <c r="Q483" i="10"/>
  <c r="P483" i="10"/>
  <c r="T484" i="10"/>
  <c r="S484" i="10"/>
  <c r="R484" i="10"/>
  <c r="Q484" i="10"/>
  <c r="P484" i="10"/>
  <c r="T432" i="10"/>
  <c r="S432" i="10"/>
  <c r="R432" i="10"/>
  <c r="Q432" i="10"/>
  <c r="P432" i="10"/>
  <c r="T433" i="10"/>
  <c r="S433" i="10"/>
  <c r="R433" i="10"/>
  <c r="Q433" i="10"/>
  <c r="P433" i="10"/>
  <c r="T434" i="10"/>
  <c r="S434" i="10"/>
  <c r="R434" i="10"/>
  <c r="Q434" i="10"/>
  <c r="P434" i="10"/>
  <c r="T435" i="10"/>
  <c r="S435" i="10"/>
  <c r="R435" i="10"/>
  <c r="Q435" i="10"/>
  <c r="P435" i="10"/>
  <c r="T436" i="10"/>
  <c r="S436" i="10"/>
  <c r="R436" i="10"/>
  <c r="Q436" i="10"/>
  <c r="P436" i="10"/>
  <c r="T437" i="10"/>
  <c r="S437" i="10"/>
  <c r="R437" i="10"/>
  <c r="Q437" i="10"/>
  <c r="P437" i="10"/>
  <c r="T438" i="10"/>
  <c r="S438" i="10"/>
  <c r="R438" i="10"/>
  <c r="Q438" i="10"/>
  <c r="P438" i="10"/>
  <c r="T439" i="10"/>
  <c r="S439" i="10"/>
  <c r="R439" i="10"/>
  <c r="Q439" i="10"/>
  <c r="P439" i="10"/>
  <c r="T440" i="10"/>
  <c r="S440" i="10"/>
  <c r="R440" i="10"/>
  <c r="Q440" i="10"/>
  <c r="P440" i="10"/>
  <c r="T441" i="10"/>
  <c r="S441" i="10"/>
  <c r="R441" i="10"/>
  <c r="Q441" i="10"/>
  <c r="P441" i="10"/>
  <c r="T442" i="10"/>
  <c r="S442" i="10"/>
  <c r="R442" i="10"/>
  <c r="Q442" i="10"/>
  <c r="P442" i="10"/>
  <c r="T443" i="10"/>
  <c r="S443" i="10"/>
  <c r="R443" i="10"/>
  <c r="Q443" i="10"/>
  <c r="P443" i="10"/>
  <c r="T444" i="10"/>
  <c r="S444" i="10"/>
  <c r="R444" i="10"/>
  <c r="Q444" i="10"/>
  <c r="P444" i="10"/>
  <c r="T445" i="10"/>
  <c r="S445" i="10"/>
  <c r="R445" i="10"/>
  <c r="Q445" i="10"/>
  <c r="P445" i="10"/>
  <c r="T446" i="10"/>
  <c r="S446" i="10"/>
  <c r="R446" i="10"/>
  <c r="Q446" i="10"/>
  <c r="P446" i="10"/>
  <c r="T447" i="10"/>
  <c r="S447" i="10"/>
  <c r="R447" i="10"/>
  <c r="Q447" i="10"/>
  <c r="P447" i="10"/>
  <c r="T448" i="10"/>
  <c r="S448" i="10"/>
  <c r="R448" i="10"/>
  <c r="Q448" i="10"/>
  <c r="P448" i="10"/>
  <c r="T449" i="10"/>
  <c r="S449" i="10"/>
  <c r="R449" i="10"/>
  <c r="Q449" i="10"/>
  <c r="P449" i="10"/>
  <c r="T450" i="10"/>
  <c r="S450" i="10"/>
  <c r="R450" i="10"/>
  <c r="Q450" i="10"/>
  <c r="P450" i="10"/>
  <c r="T451" i="10"/>
  <c r="S451" i="10"/>
  <c r="R451" i="10"/>
  <c r="Q451" i="10"/>
  <c r="P451" i="10"/>
  <c r="T452" i="10"/>
  <c r="S452" i="10"/>
  <c r="R452" i="10"/>
  <c r="Q452" i="10"/>
  <c r="P452" i="10"/>
  <c r="T453" i="10"/>
  <c r="S453" i="10"/>
  <c r="R453" i="10"/>
  <c r="Q453" i="10"/>
  <c r="P453" i="10"/>
  <c r="T454" i="10"/>
  <c r="S454" i="10"/>
  <c r="R454" i="10"/>
  <c r="Q454" i="10"/>
  <c r="P454" i="10"/>
  <c r="T455" i="10"/>
  <c r="S455" i="10"/>
  <c r="R455" i="10"/>
  <c r="Q455" i="10"/>
  <c r="P455" i="10"/>
  <c r="T456" i="10"/>
  <c r="S456" i="10"/>
  <c r="R456" i="10"/>
  <c r="Q456" i="10"/>
  <c r="P456" i="10"/>
  <c r="T457" i="10"/>
  <c r="S457" i="10"/>
  <c r="R457" i="10"/>
  <c r="Q457" i="10"/>
  <c r="P457" i="10"/>
  <c r="T458" i="10"/>
  <c r="S458" i="10"/>
  <c r="R458" i="10"/>
  <c r="Q458" i="10"/>
  <c r="P458" i="10"/>
  <c r="T459" i="10"/>
  <c r="S459" i="10"/>
  <c r="R459" i="10"/>
  <c r="Q459" i="10"/>
  <c r="P459" i="10"/>
  <c r="T460" i="10"/>
  <c r="S460" i="10"/>
  <c r="R460" i="10"/>
  <c r="Q460" i="10"/>
  <c r="P460" i="10"/>
  <c r="T461" i="10"/>
  <c r="S461" i="10"/>
  <c r="R461" i="10"/>
  <c r="Q461" i="10"/>
  <c r="P461" i="10"/>
  <c r="T462" i="10"/>
  <c r="S462" i="10"/>
  <c r="R462" i="10"/>
  <c r="Q462" i="10"/>
  <c r="P462" i="10"/>
  <c r="T463" i="10"/>
  <c r="S463" i="10"/>
  <c r="R463" i="10"/>
  <c r="Q463" i="10"/>
  <c r="P463" i="10"/>
  <c r="T467" i="10"/>
  <c r="S467" i="10"/>
  <c r="R467" i="10"/>
  <c r="Q467" i="10"/>
  <c r="P467" i="10"/>
  <c r="T421" i="10"/>
  <c r="S421" i="10"/>
  <c r="R421" i="10"/>
  <c r="Q421" i="10"/>
  <c r="P421" i="10"/>
  <c r="T422" i="10"/>
  <c r="S422" i="10"/>
  <c r="R422" i="10"/>
  <c r="Q422" i="10"/>
  <c r="P422" i="10"/>
  <c r="T423" i="10"/>
  <c r="S423" i="10"/>
  <c r="R423" i="10"/>
  <c r="Q423" i="10"/>
  <c r="P423" i="10"/>
  <c r="T424" i="10"/>
  <c r="S424" i="10"/>
  <c r="R424" i="10"/>
  <c r="Q424" i="10"/>
  <c r="P424" i="10"/>
  <c r="T425" i="10"/>
  <c r="S425" i="10"/>
  <c r="R425" i="10"/>
  <c r="Q425" i="10"/>
  <c r="P425" i="10"/>
  <c r="T426" i="10"/>
  <c r="S426" i="10"/>
  <c r="R426" i="10"/>
  <c r="Q426" i="10"/>
  <c r="P426" i="10"/>
  <c r="T427" i="10"/>
  <c r="S427" i="10"/>
  <c r="R427" i="10"/>
  <c r="Q427" i="10"/>
  <c r="P427" i="10"/>
  <c r="T428" i="10"/>
  <c r="S428" i="10"/>
  <c r="R428" i="10"/>
  <c r="Q428" i="10"/>
  <c r="P428" i="10"/>
  <c r="T429" i="10"/>
  <c r="S429" i="10"/>
  <c r="R429" i="10"/>
  <c r="Q429" i="10"/>
  <c r="P429" i="10"/>
  <c r="T430" i="10"/>
  <c r="S430" i="10"/>
  <c r="R430" i="10"/>
  <c r="Q430" i="10"/>
  <c r="P430" i="10"/>
  <c r="T431" i="10"/>
  <c r="S431" i="10"/>
  <c r="R431" i="10"/>
  <c r="Q431" i="10"/>
  <c r="P431" i="10"/>
  <c r="T364" i="10"/>
  <c r="S364" i="10"/>
  <c r="R364" i="10"/>
  <c r="Q364" i="10"/>
  <c r="P364" i="10"/>
  <c r="T365" i="10"/>
  <c r="S365" i="10"/>
  <c r="R365" i="10"/>
  <c r="Q365" i="10"/>
  <c r="P365" i="10"/>
  <c r="T366" i="10"/>
  <c r="S366" i="10"/>
  <c r="R366" i="10"/>
  <c r="Q366" i="10"/>
  <c r="P366" i="10"/>
  <c r="T367" i="10"/>
  <c r="S367" i="10"/>
  <c r="R367" i="10"/>
  <c r="Q367" i="10"/>
  <c r="P367" i="10"/>
  <c r="T368" i="10"/>
  <c r="S368" i="10"/>
  <c r="R368" i="10"/>
  <c r="Q368" i="10"/>
  <c r="P368" i="10"/>
  <c r="T369" i="10"/>
  <c r="S369" i="10"/>
  <c r="R369" i="10"/>
  <c r="Q369" i="10"/>
  <c r="P369" i="10"/>
  <c r="T370" i="10"/>
  <c r="S370" i="10"/>
  <c r="R370" i="10"/>
  <c r="Q370" i="10"/>
  <c r="P370" i="10"/>
  <c r="T371" i="10"/>
  <c r="S371" i="10"/>
  <c r="R371" i="10"/>
  <c r="Q371" i="10"/>
  <c r="P371" i="10"/>
  <c r="T372" i="10"/>
  <c r="S372" i="10"/>
  <c r="R372" i="10"/>
  <c r="Q372" i="10"/>
  <c r="P372" i="10"/>
  <c r="T373" i="10"/>
  <c r="S373" i="10"/>
  <c r="R373" i="10"/>
  <c r="Q373" i="10"/>
  <c r="P373" i="10"/>
  <c r="T374" i="10"/>
  <c r="S374" i="10"/>
  <c r="R374" i="10"/>
  <c r="Q374" i="10"/>
  <c r="P374" i="10"/>
  <c r="T375" i="10"/>
  <c r="S375" i="10"/>
  <c r="R375" i="10"/>
  <c r="Q375" i="10"/>
  <c r="P375" i="10"/>
  <c r="T376" i="10"/>
  <c r="S376" i="10"/>
  <c r="R376" i="10"/>
  <c r="Q376" i="10"/>
  <c r="P376" i="10"/>
  <c r="T377" i="10"/>
  <c r="S377" i="10"/>
  <c r="R377" i="10"/>
  <c r="Q377" i="10"/>
  <c r="P377" i="10"/>
  <c r="T378" i="10"/>
  <c r="S378" i="10"/>
  <c r="R378" i="10"/>
  <c r="Q378" i="10"/>
  <c r="P378" i="10"/>
  <c r="T379" i="10"/>
  <c r="S379" i="10"/>
  <c r="R379" i="10"/>
  <c r="Q379" i="10"/>
  <c r="P379" i="10"/>
  <c r="T380" i="10"/>
  <c r="S380" i="10"/>
  <c r="R380" i="10"/>
  <c r="Q380" i="10"/>
  <c r="P380" i="10"/>
  <c r="T381" i="10"/>
  <c r="S381" i="10"/>
  <c r="R381" i="10"/>
  <c r="Q381" i="10"/>
  <c r="P381" i="10"/>
  <c r="T382" i="10"/>
  <c r="S382" i="10"/>
  <c r="R382" i="10"/>
  <c r="Q382" i="10"/>
  <c r="P382" i="10"/>
  <c r="T383" i="10"/>
  <c r="S383" i="10"/>
  <c r="R383" i="10"/>
  <c r="Q383" i="10"/>
  <c r="P383" i="10"/>
  <c r="T384" i="10"/>
  <c r="S384" i="10"/>
  <c r="R384" i="10"/>
  <c r="Q384" i="10"/>
  <c r="P384" i="10"/>
  <c r="T385" i="10"/>
  <c r="S385" i="10"/>
  <c r="R385" i="10"/>
  <c r="Q385" i="10"/>
  <c r="P385" i="10"/>
  <c r="T386" i="10"/>
  <c r="S386" i="10"/>
  <c r="R386" i="10"/>
  <c r="Q386" i="10"/>
  <c r="P386" i="10"/>
  <c r="T387" i="10"/>
  <c r="S387" i="10"/>
  <c r="R387" i="10"/>
  <c r="Q387" i="10"/>
  <c r="P387" i="10"/>
  <c r="T388" i="10"/>
  <c r="S388" i="10"/>
  <c r="R388" i="10"/>
  <c r="Q388" i="10"/>
  <c r="P388" i="10"/>
  <c r="T389" i="10"/>
  <c r="S389" i="10"/>
  <c r="R389" i="10"/>
  <c r="Q389" i="10"/>
  <c r="P389" i="10"/>
  <c r="T390" i="10"/>
  <c r="S390" i="10"/>
  <c r="R390" i="10"/>
  <c r="Q390" i="10"/>
  <c r="P390" i="10"/>
  <c r="T391" i="10"/>
  <c r="S391" i="10"/>
  <c r="R391" i="10"/>
  <c r="Q391" i="10"/>
  <c r="P391" i="10"/>
  <c r="T392" i="10"/>
  <c r="S392" i="10"/>
  <c r="R392" i="10"/>
  <c r="Q392" i="10"/>
  <c r="P392" i="10"/>
  <c r="T393" i="10"/>
  <c r="S393" i="10"/>
  <c r="R393" i="10"/>
  <c r="Q393" i="10"/>
  <c r="P393" i="10"/>
  <c r="T394" i="10"/>
  <c r="S394" i="10"/>
  <c r="R394" i="10"/>
  <c r="Q394" i="10"/>
  <c r="P394" i="10"/>
  <c r="T395" i="10"/>
  <c r="S395" i="10"/>
  <c r="R395" i="10"/>
  <c r="Q395" i="10"/>
  <c r="P395" i="10"/>
  <c r="T396" i="10"/>
  <c r="S396" i="10"/>
  <c r="R396" i="10"/>
  <c r="Q396" i="10"/>
  <c r="P396" i="10"/>
  <c r="T397" i="10"/>
  <c r="S397" i="10"/>
  <c r="R397" i="10"/>
  <c r="Q397" i="10"/>
  <c r="P397" i="10"/>
  <c r="T398" i="10"/>
  <c r="S398" i="10"/>
  <c r="R398" i="10"/>
  <c r="Q398" i="10"/>
  <c r="P398" i="10"/>
  <c r="T399" i="10"/>
  <c r="S399" i="10"/>
  <c r="R399" i="10"/>
  <c r="Q399" i="10"/>
  <c r="P399" i="10"/>
  <c r="T400" i="10"/>
  <c r="S400" i="10"/>
  <c r="R400" i="10"/>
  <c r="Q400" i="10"/>
  <c r="P400" i="10"/>
  <c r="T401" i="10"/>
  <c r="S401" i="10"/>
  <c r="R401" i="10"/>
  <c r="Q401" i="10"/>
  <c r="P401" i="10"/>
  <c r="T402" i="10"/>
  <c r="S402" i="10"/>
  <c r="R402" i="10"/>
  <c r="Q402" i="10"/>
  <c r="P402" i="10"/>
  <c r="T403" i="10"/>
  <c r="S403" i="10"/>
  <c r="R403" i="10"/>
  <c r="Q403" i="10"/>
  <c r="P403" i="10"/>
  <c r="T404" i="10"/>
  <c r="S404" i="10"/>
  <c r="R404" i="10"/>
  <c r="Q404" i="10"/>
  <c r="P404" i="10"/>
  <c r="T406" i="10"/>
  <c r="S406" i="10"/>
  <c r="R406" i="10"/>
  <c r="Q406" i="10"/>
  <c r="P406" i="10"/>
  <c r="T407" i="10"/>
  <c r="S407" i="10"/>
  <c r="R407" i="10"/>
  <c r="Q407" i="10"/>
  <c r="P407" i="10"/>
  <c r="T408" i="10"/>
  <c r="S408" i="10"/>
  <c r="R408" i="10"/>
  <c r="Q408" i="10"/>
  <c r="P408" i="10"/>
  <c r="T409" i="10"/>
  <c r="S409" i="10"/>
  <c r="R409" i="10"/>
  <c r="Q409" i="10"/>
  <c r="P409" i="10"/>
  <c r="T410" i="10"/>
  <c r="S410" i="10"/>
  <c r="R410" i="10"/>
  <c r="Q410" i="10"/>
  <c r="P410" i="10"/>
  <c r="T411" i="10"/>
  <c r="S411" i="10"/>
  <c r="R411" i="10"/>
  <c r="Q411" i="10"/>
  <c r="P411" i="10"/>
  <c r="T412" i="10"/>
  <c r="S412" i="10"/>
  <c r="R412" i="10"/>
  <c r="Q412" i="10"/>
  <c r="P412" i="10"/>
  <c r="T413" i="10"/>
  <c r="S413" i="10"/>
  <c r="R413" i="10"/>
  <c r="Q413" i="10"/>
  <c r="P413" i="10"/>
  <c r="T414" i="10"/>
  <c r="S414" i="10"/>
  <c r="R414" i="10"/>
  <c r="Q414" i="10"/>
  <c r="P414" i="10"/>
  <c r="T415" i="10"/>
  <c r="S415" i="10"/>
  <c r="R415" i="10"/>
  <c r="Q415" i="10"/>
  <c r="P415" i="10"/>
  <c r="T416" i="10"/>
  <c r="S416" i="10"/>
  <c r="R416" i="10"/>
  <c r="Q416" i="10"/>
  <c r="P416" i="10"/>
  <c r="T417" i="10"/>
  <c r="S417" i="10"/>
  <c r="R417" i="10"/>
  <c r="Q417" i="10"/>
  <c r="P417" i="10"/>
  <c r="T420" i="10"/>
  <c r="S420" i="10"/>
  <c r="R420" i="10"/>
  <c r="Q420" i="10"/>
  <c r="P420" i="10"/>
  <c r="T405" i="10"/>
  <c r="S405" i="10"/>
  <c r="R405" i="10"/>
  <c r="Q405" i="10"/>
  <c r="P405" i="10"/>
  <c r="T335" i="10"/>
  <c r="S335" i="10"/>
  <c r="R335" i="10"/>
  <c r="Q335" i="10"/>
  <c r="P335" i="10"/>
  <c r="T336" i="10"/>
  <c r="S336" i="10"/>
  <c r="R336" i="10"/>
  <c r="Q336" i="10"/>
  <c r="P336" i="10"/>
  <c r="T337" i="10"/>
  <c r="S337" i="10"/>
  <c r="R337" i="10"/>
  <c r="Q337" i="10"/>
  <c r="P337" i="10"/>
  <c r="T338" i="10"/>
  <c r="S338" i="10"/>
  <c r="R338" i="10"/>
  <c r="Q338" i="10"/>
  <c r="P338" i="10"/>
  <c r="T339" i="10"/>
  <c r="S339" i="10"/>
  <c r="R339" i="10"/>
  <c r="Q339" i="10"/>
  <c r="P339" i="10"/>
  <c r="T340" i="10"/>
  <c r="S340" i="10"/>
  <c r="R340" i="10"/>
  <c r="Q340" i="10"/>
  <c r="P340" i="10"/>
  <c r="T341" i="10"/>
  <c r="S341" i="10"/>
  <c r="R341" i="10"/>
  <c r="Q341" i="10"/>
  <c r="P341" i="10"/>
  <c r="T342" i="10"/>
  <c r="S342" i="10"/>
  <c r="R342" i="10"/>
  <c r="Q342" i="10"/>
  <c r="P342" i="10"/>
  <c r="T343" i="10"/>
  <c r="S343" i="10"/>
  <c r="R343" i="10"/>
  <c r="Q343" i="10"/>
  <c r="P343" i="10"/>
  <c r="T344" i="10"/>
  <c r="S344" i="10"/>
  <c r="R344" i="10"/>
  <c r="Q344" i="10"/>
  <c r="P344" i="10"/>
  <c r="T345" i="10"/>
  <c r="S345" i="10"/>
  <c r="R345" i="10"/>
  <c r="Q345" i="10"/>
  <c r="P345" i="10"/>
  <c r="T346" i="10"/>
  <c r="S346" i="10"/>
  <c r="R346" i="10"/>
  <c r="Q346" i="10"/>
  <c r="P346" i="10"/>
  <c r="T347" i="10"/>
  <c r="S347" i="10"/>
  <c r="R347" i="10"/>
  <c r="Q347" i="10"/>
  <c r="P347" i="10"/>
  <c r="T348" i="10"/>
  <c r="S348" i="10"/>
  <c r="R348" i="10"/>
  <c r="Q348" i="10"/>
  <c r="P348" i="10"/>
  <c r="T349" i="10"/>
  <c r="S349" i="10"/>
  <c r="R349" i="10"/>
  <c r="Q349" i="10"/>
  <c r="P349" i="10"/>
  <c r="T350" i="10"/>
  <c r="S350" i="10"/>
  <c r="R350" i="10"/>
  <c r="Q350" i="10"/>
  <c r="P350" i="10"/>
  <c r="T351" i="10"/>
  <c r="S351" i="10"/>
  <c r="R351" i="10"/>
  <c r="Q351" i="10"/>
  <c r="P351" i="10"/>
  <c r="T352" i="10"/>
  <c r="S352" i="10"/>
  <c r="R352" i="10"/>
  <c r="Q352" i="10"/>
  <c r="P352" i="10"/>
  <c r="T353" i="10"/>
  <c r="S353" i="10"/>
  <c r="R353" i="10"/>
  <c r="Q353" i="10"/>
  <c r="P353" i="10"/>
  <c r="T354" i="10"/>
  <c r="S354" i="10"/>
  <c r="R354" i="10"/>
  <c r="Q354" i="10"/>
  <c r="P354" i="10"/>
  <c r="T355" i="10"/>
  <c r="S355" i="10"/>
  <c r="R355" i="10"/>
  <c r="Q355" i="10"/>
  <c r="P355" i="10"/>
  <c r="T356" i="10"/>
  <c r="S356" i="10"/>
  <c r="R356" i="10"/>
  <c r="Q356" i="10"/>
  <c r="P356" i="10"/>
  <c r="T357" i="10"/>
  <c r="S357" i="10"/>
  <c r="R357" i="10"/>
  <c r="Q357" i="10"/>
  <c r="P357" i="10"/>
  <c r="T358" i="10"/>
  <c r="S358" i="10"/>
  <c r="R358" i="10"/>
  <c r="Q358" i="10"/>
  <c r="P358" i="10"/>
  <c r="T359" i="10"/>
  <c r="S359" i="10"/>
  <c r="R359" i="10"/>
  <c r="Q359" i="10"/>
  <c r="P359" i="10"/>
  <c r="T319" i="10"/>
  <c r="S319" i="10"/>
  <c r="R319" i="10"/>
  <c r="Q319" i="10"/>
  <c r="P319" i="10"/>
  <c r="T320" i="10"/>
  <c r="S320" i="10"/>
  <c r="R320" i="10"/>
  <c r="Q320" i="10"/>
  <c r="P320" i="10"/>
  <c r="T321" i="10"/>
  <c r="S321" i="10"/>
  <c r="R321" i="10"/>
  <c r="Q321" i="10"/>
  <c r="P321" i="10"/>
  <c r="T316" i="10"/>
  <c r="S316" i="10"/>
  <c r="R316" i="10"/>
  <c r="Q316" i="10"/>
  <c r="P316" i="10"/>
  <c r="T315" i="10"/>
  <c r="S315" i="10"/>
  <c r="R315" i="10"/>
  <c r="Q315" i="10"/>
  <c r="P315" i="10"/>
  <c r="T314" i="10"/>
  <c r="S314" i="10"/>
  <c r="R314" i="10"/>
  <c r="Q314" i="10"/>
  <c r="P314" i="10"/>
  <c r="T313" i="10"/>
  <c r="S313" i="10"/>
  <c r="R313" i="10"/>
  <c r="Q313" i="10"/>
  <c r="P313" i="10"/>
  <c r="T312" i="10"/>
  <c r="S312" i="10"/>
  <c r="R312" i="10"/>
  <c r="Q312" i="10"/>
  <c r="P312" i="10"/>
  <c r="T311" i="10"/>
  <c r="S311" i="10"/>
  <c r="R311" i="10"/>
  <c r="Q311" i="10"/>
  <c r="P311" i="10"/>
  <c r="T310" i="10"/>
  <c r="S310" i="10"/>
  <c r="R310" i="10"/>
  <c r="Q310" i="10"/>
  <c r="P310" i="10"/>
  <c r="T309" i="10"/>
  <c r="S309" i="10"/>
  <c r="R309" i="10"/>
  <c r="Q309" i="10"/>
  <c r="P309" i="10"/>
  <c r="T308" i="10"/>
  <c r="S308" i="10"/>
  <c r="R308" i="10"/>
  <c r="Q308" i="10"/>
  <c r="P308" i="10"/>
  <c r="T307" i="10"/>
  <c r="S307" i="10"/>
  <c r="R307" i="10"/>
  <c r="Q307" i="10"/>
  <c r="P307" i="10"/>
  <c r="T306" i="10"/>
  <c r="S306" i="10"/>
  <c r="R306" i="10"/>
  <c r="Q306" i="10"/>
  <c r="P306" i="10"/>
  <c r="T305" i="10"/>
  <c r="S305" i="10"/>
  <c r="R305" i="10"/>
  <c r="Q305" i="10"/>
  <c r="P305" i="10"/>
  <c r="T304" i="10"/>
  <c r="S304" i="10"/>
  <c r="R304" i="10"/>
  <c r="Q304" i="10"/>
  <c r="P304" i="10"/>
  <c r="T303" i="10"/>
  <c r="S303" i="10"/>
  <c r="R303" i="10"/>
  <c r="Q303" i="10"/>
  <c r="P303" i="10"/>
  <c r="T302" i="10"/>
  <c r="S302" i="10"/>
  <c r="R302" i="10"/>
  <c r="Q302" i="10"/>
  <c r="P302" i="10"/>
  <c r="T301" i="10"/>
  <c r="S301" i="10"/>
  <c r="R301" i="10"/>
  <c r="Q301" i="10"/>
  <c r="P301" i="10"/>
  <c r="T300" i="10"/>
  <c r="S300" i="10"/>
  <c r="R300" i="10"/>
  <c r="Q300" i="10"/>
  <c r="P300" i="10"/>
  <c r="T299" i="10"/>
  <c r="S299" i="10"/>
  <c r="R299" i="10"/>
  <c r="Q299" i="10"/>
  <c r="P299" i="10"/>
  <c r="T298" i="10"/>
  <c r="S298" i="10"/>
  <c r="R298" i="10"/>
  <c r="Q298" i="10"/>
  <c r="P298" i="10"/>
  <c r="T297" i="10"/>
  <c r="S297" i="10"/>
  <c r="R297" i="10"/>
  <c r="Q297" i="10"/>
  <c r="P297" i="10"/>
  <c r="T296" i="10"/>
  <c r="S296" i="10"/>
  <c r="R296" i="10"/>
  <c r="Q296" i="10"/>
  <c r="P296" i="10"/>
  <c r="T295" i="10"/>
  <c r="S295" i="10"/>
  <c r="R295" i="10"/>
  <c r="Q295" i="10"/>
  <c r="P295" i="10"/>
  <c r="T291" i="10"/>
  <c r="S291" i="10"/>
  <c r="R291" i="10"/>
  <c r="Q291" i="10"/>
  <c r="P291" i="10"/>
  <c r="T290" i="10"/>
  <c r="S290" i="10"/>
  <c r="R290" i="10"/>
  <c r="Q290" i="10"/>
  <c r="P290" i="10"/>
  <c r="T289" i="10"/>
  <c r="S289" i="10"/>
  <c r="R289" i="10"/>
  <c r="Q289" i="10"/>
  <c r="P289" i="10"/>
  <c r="T288" i="10"/>
  <c r="S288" i="10"/>
  <c r="R288" i="10"/>
  <c r="Q288" i="10"/>
  <c r="P288" i="10"/>
  <c r="T287" i="10"/>
  <c r="S287" i="10"/>
  <c r="R287" i="10"/>
  <c r="Q287" i="10"/>
  <c r="P287" i="10"/>
  <c r="T286" i="10"/>
  <c r="S286" i="10"/>
  <c r="R286" i="10"/>
  <c r="Q286" i="10"/>
  <c r="P286" i="10"/>
  <c r="T285" i="10"/>
  <c r="S285" i="10"/>
  <c r="R285" i="10"/>
  <c r="Q285" i="10"/>
  <c r="P285" i="10"/>
  <c r="T284" i="10"/>
  <c r="S284" i="10"/>
  <c r="R284" i="10"/>
  <c r="Q284" i="10"/>
  <c r="P284" i="10"/>
  <c r="T283" i="10"/>
  <c r="S283" i="10"/>
  <c r="R283" i="10"/>
  <c r="Q283" i="10"/>
  <c r="P283" i="10"/>
  <c r="T282" i="10"/>
  <c r="S282" i="10"/>
  <c r="R282" i="10"/>
  <c r="Q282" i="10"/>
  <c r="P282" i="10"/>
  <c r="T281" i="10"/>
  <c r="S281" i="10"/>
  <c r="R281" i="10"/>
  <c r="Q281" i="10"/>
  <c r="P281" i="10"/>
  <c r="T280" i="10"/>
  <c r="S280" i="10"/>
  <c r="R280" i="10"/>
  <c r="Q280" i="10"/>
  <c r="P280" i="10"/>
  <c r="T279" i="10"/>
  <c r="S279" i="10"/>
  <c r="R279" i="10"/>
  <c r="Q279" i="10"/>
  <c r="P279" i="10"/>
  <c r="T278" i="10"/>
  <c r="S278" i="10"/>
  <c r="R278" i="10"/>
  <c r="Q278" i="10"/>
  <c r="P278" i="10"/>
  <c r="T277" i="10"/>
  <c r="S277" i="10"/>
  <c r="R277" i="10"/>
  <c r="Q277" i="10"/>
  <c r="P277" i="10"/>
  <c r="T276" i="10"/>
  <c r="S276" i="10"/>
  <c r="R276" i="10"/>
  <c r="Q276" i="10"/>
  <c r="P276" i="10"/>
  <c r="T275" i="10"/>
  <c r="S275" i="10"/>
  <c r="R275" i="10"/>
  <c r="Q275" i="10"/>
  <c r="P275" i="10"/>
  <c r="T274" i="10"/>
  <c r="S274" i="10"/>
  <c r="R274" i="10"/>
  <c r="Q274" i="10"/>
  <c r="P274" i="10"/>
  <c r="T273" i="10"/>
  <c r="S273" i="10"/>
  <c r="R273" i="10"/>
  <c r="Q273" i="10"/>
  <c r="P273" i="10"/>
  <c r="T272" i="10"/>
  <c r="S272" i="10"/>
  <c r="R272" i="10"/>
  <c r="Q272" i="10"/>
  <c r="P272" i="10"/>
  <c r="T271" i="10"/>
  <c r="S271" i="10"/>
  <c r="R271" i="10"/>
  <c r="Q271" i="10"/>
  <c r="P271" i="10"/>
  <c r="T270" i="10"/>
  <c r="S270" i="10"/>
  <c r="R270" i="10"/>
  <c r="Q270" i="10"/>
  <c r="P270" i="10"/>
  <c r="T269" i="10"/>
  <c r="S269" i="10"/>
  <c r="R269" i="10"/>
  <c r="Q269" i="10"/>
  <c r="P269" i="10"/>
  <c r="T268" i="10"/>
  <c r="S268" i="10"/>
  <c r="R268" i="10"/>
  <c r="Q268" i="10"/>
  <c r="P268" i="10"/>
  <c r="T267" i="10"/>
  <c r="S267" i="10"/>
  <c r="R267" i="10"/>
  <c r="Q267" i="10"/>
  <c r="P267" i="10"/>
  <c r="T266" i="10"/>
  <c r="S266" i="10"/>
  <c r="R266" i="10"/>
  <c r="Q266" i="10"/>
  <c r="P266" i="10"/>
  <c r="T265" i="10"/>
  <c r="S265" i="10"/>
  <c r="R265" i="10"/>
  <c r="Q265" i="10"/>
  <c r="P265" i="10"/>
  <c r="T264" i="10"/>
  <c r="S264" i="10"/>
  <c r="R264" i="10"/>
  <c r="Q264" i="10"/>
  <c r="P264" i="10"/>
  <c r="T263" i="10"/>
  <c r="S263" i="10"/>
  <c r="R263" i="10"/>
  <c r="Q263" i="10"/>
  <c r="P263" i="10"/>
  <c r="T262" i="10"/>
  <c r="S262" i="10"/>
  <c r="R262" i="10"/>
  <c r="Q262" i="10"/>
  <c r="P262" i="10"/>
  <c r="T261" i="10"/>
  <c r="S261" i="10"/>
  <c r="R261" i="10"/>
  <c r="Q261" i="10"/>
  <c r="P261" i="10"/>
  <c r="T260" i="10"/>
  <c r="S260" i="10"/>
  <c r="R260" i="10"/>
  <c r="Q260" i="10"/>
  <c r="P260" i="10"/>
  <c r="T259" i="10"/>
  <c r="S259" i="10"/>
  <c r="R259" i="10"/>
  <c r="Q259" i="10"/>
  <c r="P259" i="10"/>
  <c r="T258" i="10"/>
  <c r="S258" i="10"/>
  <c r="R258" i="10"/>
  <c r="Q258" i="10"/>
  <c r="P258" i="10"/>
  <c r="T257" i="10"/>
  <c r="S257" i="10"/>
  <c r="R257" i="10"/>
  <c r="Q257" i="10"/>
  <c r="P257" i="10"/>
  <c r="T256" i="10"/>
  <c r="S256" i="10"/>
  <c r="R256" i="10"/>
  <c r="Q256" i="10"/>
  <c r="P256" i="10"/>
  <c r="T255" i="10"/>
  <c r="S255" i="10"/>
  <c r="R255" i="10"/>
  <c r="Q255" i="10"/>
  <c r="P255" i="10"/>
  <c r="T254" i="10"/>
  <c r="S254" i="10"/>
  <c r="R254" i="10"/>
  <c r="Q254" i="10"/>
  <c r="P254" i="10"/>
  <c r="T253" i="10"/>
  <c r="S253" i="10"/>
  <c r="R253" i="10"/>
  <c r="Q253" i="10"/>
  <c r="P253" i="10"/>
  <c r="T252" i="10"/>
  <c r="S252" i="10"/>
  <c r="R252" i="10"/>
  <c r="Q252" i="10"/>
  <c r="P252" i="10"/>
  <c r="T245" i="10"/>
  <c r="S245" i="10"/>
  <c r="R245" i="10"/>
  <c r="Q245" i="10"/>
  <c r="P245" i="10"/>
  <c r="T251" i="10"/>
  <c r="S251" i="10"/>
  <c r="R251" i="10"/>
  <c r="Q251" i="10"/>
  <c r="P251" i="10"/>
  <c r="T250" i="10"/>
  <c r="S250" i="10"/>
  <c r="R250" i="10"/>
  <c r="Q250" i="10"/>
  <c r="P250" i="10"/>
  <c r="T249" i="10"/>
  <c r="S249" i="10"/>
  <c r="R249" i="10"/>
  <c r="Q249" i="10"/>
  <c r="P249" i="10"/>
  <c r="T248" i="10"/>
  <c r="S248" i="10"/>
  <c r="R248" i="10"/>
  <c r="Q248" i="10"/>
  <c r="P248" i="10"/>
  <c r="T247" i="10"/>
  <c r="S247" i="10"/>
  <c r="R247" i="10"/>
  <c r="Q247" i="10"/>
  <c r="P247" i="10"/>
  <c r="T246" i="10"/>
  <c r="S246" i="10"/>
  <c r="R246" i="10"/>
  <c r="Q246" i="10"/>
  <c r="P246" i="10"/>
  <c r="T202" i="10"/>
  <c r="S202" i="10"/>
  <c r="R202" i="10"/>
  <c r="Q202" i="10"/>
  <c r="P202" i="10"/>
  <c r="T203" i="10"/>
  <c r="S203" i="10"/>
  <c r="R203" i="10"/>
  <c r="Q203" i="10"/>
  <c r="P203" i="10"/>
  <c r="T204" i="10"/>
  <c r="S204" i="10"/>
  <c r="R204" i="10"/>
  <c r="Q204" i="10"/>
  <c r="P204" i="10"/>
  <c r="T205" i="10"/>
  <c r="S205" i="10"/>
  <c r="R205" i="10"/>
  <c r="Q205" i="10"/>
  <c r="P205" i="10"/>
  <c r="T206" i="10"/>
  <c r="S206" i="10"/>
  <c r="R206" i="10"/>
  <c r="Q206" i="10"/>
  <c r="P206" i="10"/>
  <c r="T207" i="10"/>
  <c r="S207" i="10"/>
  <c r="R207" i="10"/>
  <c r="Q207" i="10"/>
  <c r="P207" i="10"/>
  <c r="T208" i="10"/>
  <c r="S208" i="10"/>
  <c r="R208" i="10"/>
  <c r="Q208" i="10"/>
  <c r="P208" i="10"/>
  <c r="T209" i="10"/>
  <c r="S209" i="10"/>
  <c r="R209" i="10"/>
  <c r="Q209" i="10"/>
  <c r="P209" i="10"/>
  <c r="T210" i="10"/>
  <c r="S210" i="10"/>
  <c r="R210" i="10"/>
  <c r="Q210" i="10"/>
  <c r="P210" i="10"/>
  <c r="T211" i="10"/>
  <c r="S211" i="10"/>
  <c r="R211" i="10"/>
  <c r="Q211" i="10"/>
  <c r="P211" i="10"/>
  <c r="T212" i="10"/>
  <c r="S212" i="10"/>
  <c r="R212" i="10"/>
  <c r="Q212" i="10"/>
  <c r="P212" i="10"/>
  <c r="T213" i="10"/>
  <c r="S213" i="10"/>
  <c r="R213" i="10"/>
  <c r="Q213" i="10"/>
  <c r="P213" i="10"/>
  <c r="T214" i="10"/>
  <c r="S214" i="10"/>
  <c r="R214" i="10"/>
  <c r="Q214" i="10"/>
  <c r="P214" i="10"/>
  <c r="T215" i="10"/>
  <c r="S215" i="10"/>
  <c r="R215" i="10"/>
  <c r="Q215" i="10"/>
  <c r="P215" i="10"/>
  <c r="T216" i="10"/>
  <c r="S216" i="10"/>
  <c r="R216" i="10"/>
  <c r="Q216" i="10"/>
  <c r="P216" i="10"/>
  <c r="T217" i="10"/>
  <c r="S217" i="10"/>
  <c r="R217" i="10"/>
  <c r="Q217" i="10"/>
  <c r="P217" i="10"/>
  <c r="T218" i="10"/>
  <c r="S218" i="10"/>
  <c r="R218" i="10"/>
  <c r="Q218" i="10"/>
  <c r="P218" i="10"/>
  <c r="T219" i="10"/>
  <c r="S219" i="10"/>
  <c r="R219" i="10"/>
  <c r="Q219" i="10"/>
  <c r="P219" i="10"/>
  <c r="T220" i="10"/>
  <c r="S220" i="10"/>
  <c r="R220" i="10"/>
  <c r="Q220" i="10"/>
  <c r="P220" i="10"/>
  <c r="T221" i="10"/>
  <c r="S221" i="10"/>
  <c r="R221" i="10"/>
  <c r="Q221" i="10"/>
  <c r="P221" i="10"/>
  <c r="T222" i="10"/>
  <c r="S222" i="10"/>
  <c r="R222" i="10"/>
  <c r="Q222" i="10"/>
  <c r="P222" i="10"/>
  <c r="T223" i="10"/>
  <c r="S223" i="10"/>
  <c r="R223" i="10"/>
  <c r="Q223" i="10"/>
  <c r="P223" i="10"/>
  <c r="T224" i="10"/>
  <c r="S224" i="10"/>
  <c r="R224" i="10"/>
  <c r="Q224" i="10"/>
  <c r="P224" i="10"/>
  <c r="T225" i="10"/>
  <c r="S225" i="10"/>
  <c r="R225" i="10"/>
  <c r="Q225" i="10"/>
  <c r="P225" i="10"/>
  <c r="T226" i="10"/>
  <c r="S226" i="10"/>
  <c r="R226" i="10"/>
  <c r="Q226" i="10"/>
  <c r="P226" i="10"/>
  <c r="T179" i="10"/>
  <c r="S179" i="10"/>
  <c r="R179" i="10"/>
  <c r="Q179" i="10"/>
  <c r="P179" i="10"/>
  <c r="T180" i="10"/>
  <c r="S180" i="10"/>
  <c r="R180" i="10"/>
  <c r="Q180" i="10"/>
  <c r="P180" i="10"/>
  <c r="T181" i="10"/>
  <c r="S181" i="10"/>
  <c r="R181" i="10"/>
  <c r="Q181" i="10"/>
  <c r="P181" i="10"/>
  <c r="T182" i="10"/>
  <c r="S182" i="10"/>
  <c r="R182" i="10"/>
  <c r="Q182" i="10"/>
  <c r="P182" i="10"/>
  <c r="T183" i="10"/>
  <c r="S183" i="10"/>
  <c r="R183" i="10"/>
  <c r="Q183" i="10"/>
  <c r="P183" i="10"/>
  <c r="T184" i="10"/>
  <c r="S184" i="10"/>
  <c r="R184" i="10"/>
  <c r="Q184" i="10"/>
  <c r="P184" i="10"/>
  <c r="T185" i="10"/>
  <c r="S185" i="10"/>
  <c r="R185" i="10"/>
  <c r="Q185" i="10"/>
  <c r="P185" i="10"/>
  <c r="T186" i="10"/>
  <c r="S186" i="10"/>
  <c r="R186" i="10"/>
  <c r="Q186" i="10"/>
  <c r="P186" i="10"/>
  <c r="T187" i="10"/>
  <c r="S187" i="10"/>
  <c r="R187" i="10"/>
  <c r="Q187" i="10"/>
  <c r="P187" i="10"/>
  <c r="T188" i="10"/>
  <c r="S188" i="10"/>
  <c r="R188" i="10"/>
  <c r="Q188" i="10"/>
  <c r="P188" i="10"/>
  <c r="T189" i="10"/>
  <c r="S189" i="10"/>
  <c r="R189" i="10"/>
  <c r="Q189" i="10"/>
  <c r="P189" i="10"/>
  <c r="T190" i="10"/>
  <c r="S190" i="10"/>
  <c r="R190" i="10"/>
  <c r="Q190" i="10"/>
  <c r="P190" i="10"/>
  <c r="T191" i="10"/>
  <c r="S191" i="10"/>
  <c r="R191" i="10"/>
  <c r="Q191" i="10"/>
  <c r="P191" i="10"/>
  <c r="T192" i="10"/>
  <c r="S192" i="10"/>
  <c r="R192" i="10"/>
  <c r="Q192" i="10"/>
  <c r="P192" i="10"/>
  <c r="T193" i="10"/>
  <c r="S193" i="10"/>
  <c r="R193" i="10"/>
  <c r="Q193" i="10"/>
  <c r="P193" i="10"/>
  <c r="T194" i="10"/>
  <c r="S194" i="10"/>
  <c r="R194" i="10"/>
  <c r="Q194" i="10"/>
  <c r="P194" i="10"/>
  <c r="T195" i="10"/>
  <c r="S195" i="10"/>
  <c r="R195" i="10"/>
  <c r="Q195" i="10"/>
  <c r="P195" i="10"/>
  <c r="T196" i="10"/>
  <c r="S196" i="10"/>
  <c r="R196" i="10"/>
  <c r="Q196" i="10"/>
  <c r="P196" i="10"/>
  <c r="T197" i="10"/>
  <c r="S197" i="10"/>
  <c r="R197" i="10"/>
  <c r="Q197" i="10"/>
  <c r="P197" i="10"/>
  <c r="T198" i="10"/>
  <c r="S198" i="10"/>
  <c r="R198" i="10"/>
  <c r="Q198" i="10"/>
  <c r="P198" i="10"/>
  <c r="T199" i="10"/>
  <c r="S199" i="10"/>
  <c r="R199" i="10"/>
  <c r="Q199" i="10"/>
  <c r="P199" i="10"/>
  <c r="T178" i="10"/>
  <c r="S178" i="10"/>
  <c r="R178" i="10"/>
  <c r="Q178" i="10"/>
  <c r="P178" i="10"/>
  <c r="T177" i="10"/>
  <c r="S177" i="10"/>
  <c r="R177" i="10"/>
  <c r="Q177" i="10"/>
  <c r="P177" i="10"/>
  <c r="T176" i="10"/>
  <c r="S176" i="10"/>
  <c r="R176" i="10"/>
  <c r="Q176" i="10"/>
  <c r="P176" i="10"/>
  <c r="T175" i="10"/>
  <c r="S175" i="10"/>
  <c r="R175" i="10"/>
  <c r="Q175" i="10"/>
  <c r="P175" i="10"/>
  <c r="T174" i="10"/>
  <c r="S174" i="10"/>
  <c r="R174" i="10"/>
  <c r="Q174" i="10"/>
  <c r="P174" i="10"/>
  <c r="T173" i="10"/>
  <c r="S173" i="10"/>
  <c r="R173" i="10"/>
  <c r="Q173" i="10"/>
  <c r="P173" i="10"/>
  <c r="T172" i="10"/>
  <c r="S172" i="10"/>
  <c r="R172" i="10"/>
  <c r="Q172" i="10"/>
  <c r="P172" i="10"/>
  <c r="T171" i="10"/>
  <c r="S171" i="10"/>
  <c r="R171" i="10"/>
  <c r="Q171" i="10"/>
  <c r="P171" i="10"/>
  <c r="T170" i="10"/>
  <c r="S170" i="10"/>
  <c r="R170" i="10"/>
  <c r="Q170" i="10"/>
  <c r="P170" i="10"/>
  <c r="T169" i="10"/>
  <c r="S169" i="10"/>
  <c r="R169" i="10"/>
  <c r="Q169" i="10"/>
  <c r="P169" i="10"/>
  <c r="T168" i="10"/>
  <c r="S168" i="10"/>
  <c r="R168" i="10"/>
  <c r="Q168" i="10"/>
  <c r="P168" i="10"/>
  <c r="T167" i="10"/>
  <c r="S167" i="10"/>
  <c r="R167" i="10"/>
  <c r="Q167" i="10"/>
  <c r="P167" i="10"/>
  <c r="T166" i="10"/>
  <c r="S166" i="10"/>
  <c r="R166" i="10"/>
  <c r="Q166" i="10"/>
  <c r="P166" i="10"/>
  <c r="T165" i="10"/>
  <c r="S165" i="10"/>
  <c r="R165" i="10"/>
  <c r="Q165" i="10"/>
  <c r="P165" i="10"/>
  <c r="T164" i="10"/>
  <c r="S164" i="10"/>
  <c r="R164" i="10"/>
  <c r="Q164" i="10"/>
  <c r="P164" i="10"/>
  <c r="T163" i="10"/>
  <c r="S163" i="10"/>
  <c r="R163" i="10"/>
  <c r="Q163" i="10"/>
  <c r="P163" i="10"/>
  <c r="T162" i="10"/>
  <c r="S162" i="10"/>
  <c r="R162" i="10"/>
  <c r="Q162" i="10"/>
  <c r="P162" i="10"/>
  <c r="T161" i="10"/>
  <c r="S161" i="10"/>
  <c r="R161" i="10"/>
  <c r="Q161" i="10"/>
  <c r="P161" i="10"/>
  <c r="T160" i="10"/>
  <c r="S160" i="10"/>
  <c r="R160" i="10"/>
  <c r="Q160" i="10"/>
  <c r="P160" i="10"/>
  <c r="T159" i="10"/>
  <c r="S159" i="10"/>
  <c r="R159" i="10"/>
  <c r="Q159" i="10"/>
  <c r="P159" i="10"/>
  <c r="T158" i="10"/>
  <c r="S158" i="10"/>
  <c r="R158" i="10"/>
  <c r="Q158" i="10"/>
  <c r="P158" i="10"/>
  <c r="T157" i="10"/>
  <c r="S157" i="10"/>
  <c r="R157" i="10"/>
  <c r="Q157" i="10"/>
  <c r="P157" i="10"/>
  <c r="T156" i="10"/>
  <c r="S156" i="10"/>
  <c r="R156" i="10"/>
  <c r="Q156" i="10"/>
  <c r="P156" i="10"/>
  <c r="T155" i="10"/>
  <c r="S155" i="10"/>
  <c r="R155" i="10"/>
  <c r="Q155" i="10"/>
  <c r="P155" i="10"/>
  <c r="T154" i="10"/>
  <c r="S154" i="10"/>
  <c r="R154" i="10"/>
  <c r="Q154" i="10"/>
  <c r="P154" i="10"/>
  <c r="T153" i="10"/>
  <c r="S153" i="10"/>
  <c r="R153" i="10"/>
  <c r="Q153" i="10"/>
  <c r="P153" i="10"/>
  <c r="T152" i="10"/>
  <c r="S152" i="10"/>
  <c r="R152" i="10"/>
  <c r="Q152" i="10"/>
  <c r="P152" i="10"/>
  <c r="T151" i="10"/>
  <c r="S151" i="10"/>
  <c r="R151" i="10"/>
  <c r="Q151" i="10"/>
  <c r="P151" i="10"/>
  <c r="T150" i="10"/>
  <c r="S150" i="10"/>
  <c r="R150" i="10"/>
  <c r="Q150" i="10"/>
  <c r="P150" i="10"/>
  <c r="T149" i="10"/>
  <c r="S149" i="10"/>
  <c r="R149" i="10"/>
  <c r="Q149" i="10"/>
  <c r="P149" i="10"/>
  <c r="T148" i="10"/>
  <c r="S148" i="10"/>
  <c r="R148" i="10"/>
  <c r="Q148" i="10"/>
  <c r="P148" i="10"/>
  <c r="T147" i="10"/>
  <c r="S147" i="10"/>
  <c r="R147" i="10"/>
  <c r="Q147" i="10"/>
  <c r="P147" i="10"/>
  <c r="T146" i="10"/>
  <c r="S146" i="10"/>
  <c r="R146" i="10"/>
  <c r="Q146" i="10"/>
  <c r="P146" i="10"/>
  <c r="T145" i="10"/>
  <c r="S145" i="10"/>
  <c r="R145" i="10"/>
  <c r="Q145" i="10"/>
  <c r="P145" i="10"/>
  <c r="T144" i="10"/>
  <c r="S144" i="10"/>
  <c r="R144" i="10"/>
  <c r="Q144" i="10"/>
  <c r="P144" i="10"/>
  <c r="T143" i="10"/>
  <c r="S143" i="10"/>
  <c r="R143" i="10"/>
  <c r="Q143" i="10"/>
  <c r="P143" i="10"/>
  <c r="T142" i="10"/>
  <c r="S142" i="10"/>
  <c r="R142" i="10"/>
  <c r="Q142" i="10"/>
  <c r="P142" i="10"/>
  <c r="T141" i="10"/>
  <c r="S141" i="10"/>
  <c r="R141" i="10"/>
  <c r="Q141" i="10"/>
  <c r="P141" i="10"/>
  <c r="T140" i="10"/>
  <c r="S140" i="10"/>
  <c r="R140" i="10"/>
  <c r="Q140" i="10"/>
  <c r="P140" i="10"/>
  <c r="T139" i="10"/>
  <c r="S139" i="10"/>
  <c r="R139" i="10"/>
  <c r="Q139" i="10"/>
  <c r="P139" i="10"/>
  <c r="T138" i="10"/>
  <c r="S138" i="10"/>
  <c r="R138" i="10"/>
  <c r="Q138" i="10"/>
  <c r="P138" i="10"/>
  <c r="T109" i="10"/>
  <c r="S109" i="10"/>
  <c r="R109" i="10"/>
  <c r="Q109" i="10"/>
  <c r="P109" i="10"/>
  <c r="T111" i="10"/>
  <c r="S111" i="10"/>
  <c r="R111" i="10"/>
  <c r="Q111" i="10"/>
  <c r="P111" i="10"/>
  <c r="T112" i="10"/>
  <c r="S112" i="10"/>
  <c r="R112" i="10"/>
  <c r="Q112" i="10"/>
  <c r="P112" i="10"/>
  <c r="T113" i="10"/>
  <c r="S113" i="10"/>
  <c r="R113" i="10"/>
  <c r="Q113" i="10"/>
  <c r="P113" i="10"/>
  <c r="T114" i="10"/>
  <c r="S114" i="10"/>
  <c r="R114" i="10"/>
  <c r="Q114" i="10"/>
  <c r="P114" i="10"/>
  <c r="T115" i="10"/>
  <c r="S115" i="10"/>
  <c r="R115" i="10"/>
  <c r="Q115" i="10"/>
  <c r="P115" i="10"/>
  <c r="T116" i="10"/>
  <c r="S116" i="10"/>
  <c r="R116" i="10"/>
  <c r="Q116" i="10"/>
  <c r="P116" i="10"/>
  <c r="T117" i="10"/>
  <c r="S117" i="10"/>
  <c r="R117" i="10"/>
  <c r="Q117" i="10"/>
  <c r="P117" i="10"/>
  <c r="T118" i="10"/>
  <c r="S118" i="10"/>
  <c r="R118" i="10"/>
  <c r="Q118" i="10"/>
  <c r="P118" i="10"/>
  <c r="T119" i="10"/>
  <c r="S119" i="10"/>
  <c r="R119" i="10"/>
  <c r="Q119" i="10"/>
  <c r="P119" i="10"/>
  <c r="T120" i="10"/>
  <c r="S120" i="10"/>
  <c r="R120" i="10"/>
  <c r="Q120" i="10"/>
  <c r="P120" i="10"/>
  <c r="T121" i="10"/>
  <c r="S121" i="10"/>
  <c r="R121" i="10"/>
  <c r="Q121" i="10"/>
  <c r="P121" i="10"/>
  <c r="T122" i="10"/>
  <c r="S122" i="10"/>
  <c r="R122" i="10"/>
  <c r="Q122" i="10"/>
  <c r="P122" i="10"/>
  <c r="T123" i="10"/>
  <c r="S123" i="10"/>
  <c r="R123" i="10"/>
  <c r="Q123" i="10"/>
  <c r="P123" i="10"/>
  <c r="T124" i="10"/>
  <c r="S124" i="10"/>
  <c r="R124" i="10"/>
  <c r="Q124" i="10"/>
  <c r="P124" i="10"/>
  <c r="T125" i="10"/>
  <c r="S125" i="10"/>
  <c r="R125" i="10"/>
  <c r="Q125" i="10"/>
  <c r="P125" i="10"/>
  <c r="T126" i="10"/>
  <c r="S126" i="10"/>
  <c r="R126" i="10"/>
  <c r="Q126" i="10"/>
  <c r="P126" i="10"/>
  <c r="T127" i="10"/>
  <c r="S127" i="10"/>
  <c r="R127" i="10"/>
  <c r="Q127" i="10"/>
  <c r="P127" i="10"/>
  <c r="T128" i="10"/>
  <c r="S128" i="10"/>
  <c r="R128" i="10"/>
  <c r="Q128" i="10"/>
  <c r="P128" i="10"/>
  <c r="T129" i="10"/>
  <c r="S129" i="10"/>
  <c r="R129" i="10"/>
  <c r="Q129" i="10"/>
  <c r="P129" i="10"/>
  <c r="T130" i="10"/>
  <c r="S130" i="10"/>
  <c r="R130" i="10"/>
  <c r="Q130" i="10"/>
  <c r="P130" i="10"/>
  <c r="T131" i="10"/>
  <c r="S131" i="10"/>
  <c r="R131" i="10"/>
  <c r="Q131" i="10"/>
  <c r="P131" i="10"/>
  <c r="T132" i="10"/>
  <c r="S132" i="10"/>
  <c r="R132" i="10"/>
  <c r="Q132" i="10"/>
  <c r="P132" i="10"/>
  <c r="T104" i="10"/>
  <c r="S104" i="10"/>
  <c r="R104" i="10"/>
  <c r="Q104" i="10"/>
  <c r="P104" i="10"/>
  <c r="T72" i="10"/>
  <c r="S72" i="10"/>
  <c r="R72" i="10"/>
  <c r="Q72" i="10"/>
  <c r="P72" i="10"/>
  <c r="T73" i="10"/>
  <c r="S73" i="10"/>
  <c r="R73" i="10"/>
  <c r="Q73" i="10"/>
  <c r="P73" i="10"/>
  <c r="T74" i="10"/>
  <c r="S74" i="10"/>
  <c r="R74" i="10"/>
  <c r="Q74" i="10"/>
  <c r="P74" i="10"/>
  <c r="T75" i="10"/>
  <c r="S75" i="10"/>
  <c r="R75" i="10"/>
  <c r="Q75" i="10"/>
  <c r="P75" i="10"/>
  <c r="T76" i="10"/>
  <c r="S76" i="10"/>
  <c r="R76" i="10"/>
  <c r="Q76" i="10"/>
  <c r="P76" i="10"/>
  <c r="T77" i="10"/>
  <c r="S77" i="10"/>
  <c r="R77" i="10"/>
  <c r="Q77" i="10"/>
  <c r="P77" i="10"/>
  <c r="T78" i="10"/>
  <c r="S78" i="10"/>
  <c r="R78" i="10"/>
  <c r="Q78" i="10"/>
  <c r="P78" i="10"/>
  <c r="T79" i="10"/>
  <c r="S79" i="10"/>
  <c r="R79" i="10"/>
  <c r="Q79" i="10"/>
  <c r="P79" i="10"/>
  <c r="T80" i="10"/>
  <c r="S80" i="10"/>
  <c r="R80" i="10"/>
  <c r="Q80" i="10"/>
  <c r="P80" i="10"/>
  <c r="T81" i="10"/>
  <c r="S81" i="10"/>
  <c r="R81" i="10"/>
  <c r="Q81" i="10"/>
  <c r="P81" i="10"/>
  <c r="T82" i="10"/>
  <c r="S82" i="10"/>
  <c r="R82" i="10"/>
  <c r="Q82" i="10"/>
  <c r="P82" i="10"/>
  <c r="T83" i="10"/>
  <c r="S83" i="10"/>
  <c r="R83" i="10"/>
  <c r="Q83" i="10"/>
  <c r="P83" i="10"/>
  <c r="T84" i="10"/>
  <c r="S84" i="10"/>
  <c r="R84" i="10"/>
  <c r="Q84" i="10"/>
  <c r="P84" i="10"/>
  <c r="T85" i="10"/>
  <c r="S85" i="10"/>
  <c r="R85" i="10"/>
  <c r="Q85" i="10"/>
  <c r="P85" i="10"/>
  <c r="T86" i="10"/>
  <c r="S86" i="10"/>
  <c r="R86" i="10"/>
  <c r="Q86" i="10"/>
  <c r="P86" i="10"/>
  <c r="T87" i="10"/>
  <c r="S87" i="10"/>
  <c r="R87" i="10"/>
  <c r="Q87" i="10"/>
  <c r="P87" i="10"/>
  <c r="T88" i="10"/>
  <c r="S88" i="10"/>
  <c r="R88" i="10"/>
  <c r="Q88" i="10"/>
  <c r="P88" i="10"/>
  <c r="T89" i="10"/>
  <c r="S89" i="10"/>
  <c r="R89" i="10"/>
  <c r="Q89" i="10"/>
  <c r="P89" i="10"/>
  <c r="T90" i="10"/>
  <c r="S90" i="10"/>
  <c r="R90" i="10"/>
  <c r="Q90" i="10"/>
  <c r="P90" i="10"/>
  <c r="T91" i="10"/>
  <c r="S91" i="10"/>
  <c r="R91" i="10"/>
  <c r="Q91" i="10"/>
  <c r="P91" i="10"/>
  <c r="T92" i="10"/>
  <c r="S92" i="10"/>
  <c r="R92" i="10"/>
  <c r="Q92" i="10"/>
  <c r="P92" i="10"/>
  <c r="T93" i="10"/>
  <c r="S93" i="10"/>
  <c r="R93" i="10"/>
  <c r="Q93" i="10"/>
  <c r="P93" i="10"/>
  <c r="T94" i="10"/>
  <c r="S94" i="10"/>
  <c r="R94" i="10"/>
  <c r="Q94" i="10"/>
  <c r="P94" i="10"/>
  <c r="T95" i="10"/>
  <c r="S95" i="10"/>
  <c r="R95" i="10"/>
  <c r="Q95" i="10"/>
  <c r="P95" i="10"/>
  <c r="T96" i="10"/>
  <c r="S96" i="10"/>
  <c r="R96" i="10"/>
  <c r="Q96" i="10"/>
  <c r="P96" i="10"/>
  <c r="T97" i="10"/>
  <c r="S97" i="10"/>
  <c r="R97" i="10"/>
  <c r="Q97" i="10"/>
  <c r="P97" i="10"/>
  <c r="T52" i="10"/>
  <c r="S52" i="10"/>
  <c r="R52" i="10"/>
  <c r="Q52" i="10"/>
  <c r="P52" i="10"/>
  <c r="T53" i="10"/>
  <c r="S53" i="10"/>
  <c r="R53" i="10"/>
  <c r="Q53" i="10"/>
  <c r="P53" i="10"/>
  <c r="T54" i="10"/>
  <c r="S54" i="10"/>
  <c r="R54" i="10"/>
  <c r="Q54" i="10"/>
  <c r="P54" i="10"/>
  <c r="T55" i="10"/>
  <c r="S55" i="10"/>
  <c r="R55" i="10"/>
  <c r="Q55" i="10"/>
  <c r="P55" i="10"/>
  <c r="T56" i="10"/>
  <c r="S56" i="10"/>
  <c r="R56" i="10"/>
  <c r="Q56" i="10"/>
  <c r="P56" i="10"/>
  <c r="T57" i="10"/>
  <c r="S57" i="10"/>
  <c r="R57" i="10"/>
  <c r="Q57" i="10"/>
  <c r="P57" i="10"/>
  <c r="T58" i="10"/>
  <c r="S58" i="10"/>
  <c r="R58" i="10"/>
  <c r="Q58" i="10"/>
  <c r="P58" i="10"/>
  <c r="T59" i="10"/>
  <c r="S59" i="10"/>
  <c r="R59" i="10"/>
  <c r="Q59" i="10"/>
  <c r="P59" i="10"/>
  <c r="T60" i="10"/>
  <c r="S60" i="10"/>
  <c r="R60" i="10"/>
  <c r="Q60" i="10"/>
  <c r="P60" i="10"/>
  <c r="T61" i="10"/>
  <c r="S61" i="10"/>
  <c r="R61" i="10"/>
  <c r="Q61" i="10"/>
  <c r="P61" i="10"/>
  <c r="T62" i="10"/>
  <c r="S62" i="10"/>
  <c r="R62" i="10"/>
  <c r="Q62" i="10"/>
  <c r="P62" i="10"/>
  <c r="T63" i="10"/>
  <c r="S63" i="10"/>
  <c r="R63" i="10"/>
  <c r="Q63" i="10"/>
  <c r="P63" i="10"/>
  <c r="T64" i="10"/>
  <c r="S64" i="10"/>
  <c r="R64" i="10"/>
  <c r="Q64" i="10"/>
  <c r="P64" i="10"/>
  <c r="T65" i="10"/>
  <c r="S65" i="10"/>
  <c r="R65" i="10"/>
  <c r="Q65" i="10"/>
  <c r="P65" i="10"/>
  <c r="T66" i="10"/>
  <c r="S66" i="10"/>
  <c r="R66" i="10"/>
  <c r="Q66" i="10"/>
  <c r="P66" i="10"/>
  <c r="T67" i="10"/>
  <c r="S67" i="10"/>
  <c r="R67" i="10"/>
  <c r="Q67" i="10"/>
  <c r="P67" i="10"/>
  <c r="T20" i="10"/>
  <c r="S20" i="10"/>
  <c r="R20" i="10"/>
  <c r="Q20" i="10"/>
  <c r="P20" i="10"/>
  <c r="T21" i="10"/>
  <c r="S21" i="10"/>
  <c r="R21" i="10"/>
  <c r="Q21" i="10"/>
  <c r="P21" i="10"/>
  <c r="T22" i="10"/>
  <c r="S22" i="10"/>
  <c r="R22" i="10"/>
  <c r="Q22" i="10"/>
  <c r="P22" i="10"/>
  <c r="T23" i="10"/>
  <c r="S23" i="10"/>
  <c r="R23" i="10"/>
  <c r="Q23" i="10"/>
  <c r="P23" i="10"/>
  <c r="T24" i="10"/>
  <c r="S24" i="10"/>
  <c r="R24" i="10"/>
  <c r="Q24" i="10"/>
  <c r="P24" i="10"/>
  <c r="T25" i="10"/>
  <c r="S25" i="10"/>
  <c r="R25" i="10"/>
  <c r="Q25" i="10"/>
  <c r="P25" i="10"/>
  <c r="T26" i="10"/>
  <c r="S26" i="10"/>
  <c r="R26" i="10"/>
  <c r="Q26" i="10"/>
  <c r="P26" i="10"/>
  <c r="T27" i="10"/>
  <c r="S27" i="10"/>
  <c r="R27" i="10"/>
  <c r="Q27" i="10"/>
  <c r="P27" i="10"/>
  <c r="T28" i="10"/>
  <c r="S28" i="10"/>
  <c r="R28" i="10"/>
  <c r="Q28" i="10"/>
  <c r="P28" i="10"/>
  <c r="T29" i="10"/>
  <c r="S29" i="10"/>
  <c r="R29" i="10"/>
  <c r="Q29" i="10"/>
  <c r="P29" i="10"/>
  <c r="T30" i="10"/>
  <c r="S30" i="10"/>
  <c r="R30" i="10"/>
  <c r="Q30" i="10"/>
  <c r="P30" i="10"/>
  <c r="T31" i="10"/>
  <c r="S31" i="10"/>
  <c r="R31" i="10"/>
  <c r="Q31" i="10"/>
  <c r="P31" i="10"/>
  <c r="T32" i="10"/>
  <c r="S32" i="10"/>
  <c r="R32" i="10"/>
  <c r="Q32" i="10"/>
  <c r="P32" i="10"/>
  <c r="T33" i="10"/>
  <c r="S33" i="10"/>
  <c r="R33" i="10"/>
  <c r="Q33" i="10"/>
  <c r="P33" i="10"/>
  <c r="T34" i="10"/>
  <c r="S34" i="10"/>
  <c r="R34" i="10"/>
  <c r="Q34" i="10"/>
  <c r="P34" i="10"/>
  <c r="T35" i="10"/>
  <c r="S35" i="10"/>
  <c r="R35" i="10"/>
  <c r="Q35" i="10"/>
  <c r="P35" i="10"/>
  <c r="T36" i="10"/>
  <c r="S36" i="10"/>
  <c r="R36" i="10"/>
  <c r="Q36" i="10"/>
  <c r="P36" i="10"/>
  <c r="T37" i="10"/>
  <c r="S37" i="10"/>
  <c r="R37" i="10"/>
  <c r="Q37" i="10"/>
  <c r="P37" i="10"/>
  <c r="T38" i="10"/>
  <c r="S38" i="10"/>
  <c r="R38" i="10"/>
  <c r="Q38" i="10"/>
  <c r="P38" i="10"/>
  <c r="T39" i="10"/>
  <c r="S39" i="10"/>
  <c r="R39" i="10"/>
  <c r="Q39" i="10"/>
  <c r="P39" i="10"/>
  <c r="T40" i="10"/>
  <c r="S40" i="10"/>
  <c r="R40" i="10"/>
  <c r="Q40" i="10"/>
  <c r="P40" i="10"/>
  <c r="T41" i="10"/>
  <c r="S41" i="10"/>
  <c r="R41" i="10"/>
  <c r="Q41" i="10"/>
  <c r="P41" i="10"/>
  <c r="T42" i="10"/>
  <c r="S42" i="10"/>
  <c r="R42" i="10"/>
  <c r="Q42" i="10"/>
  <c r="P42" i="10"/>
  <c r="T43" i="10"/>
  <c r="S43" i="10"/>
  <c r="R43" i="10"/>
  <c r="Q43" i="10"/>
  <c r="P43" i="10"/>
  <c r="T44" i="10"/>
  <c r="S44" i="10"/>
  <c r="R44" i="10"/>
  <c r="Q44" i="10"/>
  <c r="P44" i="10"/>
  <c r="T45" i="10"/>
  <c r="S45" i="10"/>
  <c r="R45" i="10"/>
  <c r="Q45" i="10"/>
  <c r="P45" i="10"/>
  <c r="T46" i="10"/>
  <c r="S46" i="10"/>
  <c r="R46" i="10"/>
  <c r="Q46" i="10"/>
  <c r="P46" i="10"/>
  <c r="T47" i="10"/>
  <c r="S47" i="10"/>
  <c r="R47" i="10"/>
  <c r="Q47" i="10"/>
  <c r="P47" i="10"/>
  <c r="T48" i="10"/>
  <c r="S48" i="10"/>
  <c r="R48" i="10"/>
  <c r="Q48" i="10"/>
  <c r="P48" i="10"/>
  <c r="T49" i="10"/>
  <c r="S49" i="10"/>
  <c r="R49" i="10"/>
  <c r="Q49" i="10"/>
  <c r="P49" i="10"/>
  <c r="T50" i="10"/>
  <c r="S50" i="10"/>
  <c r="R50" i="10"/>
  <c r="Q50" i="10"/>
  <c r="P50" i="10"/>
  <c r="T5235" i="10"/>
  <c r="S5235" i="10"/>
  <c r="R5235" i="10"/>
  <c r="Q5235" i="10"/>
  <c r="P5235" i="10"/>
  <c r="T2" i="10"/>
  <c r="S2" i="10"/>
  <c r="R2" i="10"/>
  <c r="Q2" i="10"/>
  <c r="P2" i="10"/>
  <c r="T3" i="10"/>
  <c r="S3" i="10"/>
  <c r="R3" i="10"/>
  <c r="Q3" i="10"/>
  <c r="P3" i="10"/>
  <c r="T4" i="10"/>
  <c r="S4" i="10"/>
  <c r="R4" i="10"/>
  <c r="Q4" i="10"/>
  <c r="P4" i="10"/>
  <c r="T5" i="10"/>
  <c r="S5" i="10"/>
  <c r="R5" i="10"/>
  <c r="Q5" i="10"/>
  <c r="P5" i="10"/>
  <c r="T6" i="10"/>
  <c r="S6" i="10"/>
  <c r="R6" i="10"/>
  <c r="Q6" i="10"/>
  <c r="P6" i="10"/>
  <c r="T7" i="10"/>
  <c r="S7" i="10"/>
  <c r="R7" i="10"/>
  <c r="Q7" i="10"/>
  <c r="P7" i="10"/>
  <c r="T8" i="10"/>
  <c r="S8" i="10"/>
  <c r="R8" i="10"/>
  <c r="Q8" i="10"/>
  <c r="P8" i="10"/>
  <c r="T9" i="10"/>
  <c r="S9" i="10"/>
  <c r="R9" i="10"/>
  <c r="Q9" i="10"/>
  <c r="P9" i="10"/>
  <c r="T10" i="10"/>
  <c r="S10" i="10"/>
  <c r="R10" i="10"/>
  <c r="Q10" i="10"/>
  <c r="P10" i="10"/>
  <c r="T11" i="10"/>
  <c r="S11" i="10"/>
  <c r="R11" i="10"/>
  <c r="Q11" i="10"/>
  <c r="P11" i="10"/>
  <c r="T12" i="10"/>
  <c r="S12" i="10"/>
  <c r="R12" i="10"/>
  <c r="Q12" i="10"/>
  <c r="P12" i="10"/>
  <c r="T13" i="10"/>
  <c r="S13" i="10"/>
  <c r="R13" i="10"/>
  <c r="Q13" i="10"/>
  <c r="P13" i="10"/>
  <c r="T14" i="10"/>
  <c r="S14" i="10"/>
  <c r="R14" i="10"/>
  <c r="Q14" i="10"/>
  <c r="P14" i="10"/>
  <c r="T19" i="10"/>
  <c r="S19" i="10"/>
  <c r="R19" i="10"/>
  <c r="Q19" i="10"/>
  <c r="P19" i="10"/>
  <c r="T15" i="10"/>
  <c r="S15" i="10"/>
  <c r="R15" i="10"/>
  <c r="Q15" i="10"/>
  <c r="P15" i="10"/>
  <c r="T16" i="10"/>
  <c r="S16" i="10"/>
  <c r="R16" i="10"/>
  <c r="Q16" i="10"/>
  <c r="P16" i="10"/>
  <c r="T17" i="10"/>
  <c r="S17" i="10"/>
  <c r="R17" i="10"/>
  <c r="Q17" i="10"/>
  <c r="P17" i="10"/>
  <c r="T18" i="10"/>
  <c r="S18" i="10"/>
  <c r="R18" i="10"/>
  <c r="Q18" i="10"/>
  <c r="P18" i="10"/>
  <c r="F129" i="11" l="1"/>
  <c r="B48" i="11" s="1"/>
  <c r="F161" i="11"/>
  <c r="B152" i="11" s="1"/>
  <c r="F79" i="11"/>
  <c r="L79" i="11"/>
  <c r="X49" i="10"/>
  <c r="X11" i="10"/>
  <c r="X7" i="10"/>
  <c r="W45" i="10"/>
  <c r="X19" i="10"/>
  <c r="W11" i="10"/>
  <c r="W49" i="10"/>
  <c r="X45" i="10"/>
  <c r="W19" i="10"/>
  <c r="W7" i="10"/>
  <c r="V19" i="10"/>
  <c r="V11" i="10"/>
  <c r="V7" i="10"/>
  <c r="V3" i="10"/>
  <c r="V49" i="10"/>
  <c r="V45" i="10"/>
  <c r="W3" i="10"/>
  <c r="X3" i="10"/>
  <c r="Y49" i="10" l="1"/>
  <c r="Y11" i="10"/>
  <c r="Y19" i="10"/>
  <c r="Y45" i="10"/>
  <c r="Y7" i="10"/>
  <c r="Y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tc={DE8D2CAF-9389-4980-B345-FEAC565DE1B9}</author>
    <author>tc={A472AE5F-F7AF-46CA-8B35-DDB601DBE097}</author>
    <author>tc={3E297B1E-239E-49B1-B911-636C3067A12C}</author>
    <author>tc={E949A1DF-3839-43E2-AEDB-1A5A8B34895D}</author>
    <author>tc={B3FA6892-D583-43EB-8F55-E8E59DC54FA5}</author>
    <author>tc={D772A2AB-2011-4B15-B405-9ABADB5436B1}</author>
    <author>tc={D9658B9A-2034-4320-8628-1E03DB34F8D2}</author>
    <author>tc={AAA3166E-9A5F-45D1-A0DD-0CC3FE194354}</author>
    <author>tc={BFD6D60D-4825-427B-A159-8AEDBFD0DD77}</author>
    <author>tc={E59A7F0F-A14B-4528-8E0E-3DF6DB4F4FD1}</author>
    <author>tc={756E02BB-8EAC-458E-8424-25842019AF73}</author>
    <author>tc={9C5E2CDA-1555-4E77-9D7E-971533E24E36}</author>
    <author>tc={C016C30A-9AA6-4B63-9C3D-1C3C2514A550}</author>
    <author>tc={D0E9F95A-408C-47BA-B5A7-CEC9D00C27C9}</author>
  </authors>
  <commentList>
    <comment ref="G68" authorId="0" shapeId="0" xr:uid="{DE8D2CAF-9389-4980-B345-FEAC565DE1B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Novo proprietário (apto revendido)</t>
      </text>
    </comment>
    <comment ref="J234" authorId="1" shapeId="0" xr:uid="{A472AE5F-F7AF-46CA-8B35-DDB601DBE09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Receção provisória terminou em novembro de 2025, e anomalia foi reportada em outubro. Verificar com o engenheiro.</t>
      </text>
    </comment>
    <comment ref="G240" authorId="2" shapeId="0" xr:uid="{3E297B1E-239E-49B1-B911-636C3067A12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Solicitamos a Serrialu para que nos facultassem um relatório técnico do ponto de situação a qual ainda não nos foi facultado. </t>
      </text>
    </comment>
    <comment ref="G588" authorId="3" shapeId="0" xr:uid="{E949A1DF-3839-43E2-AEDB-1A5A8B34895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Proprietário não aceita a informação transmitida. </t>
      </text>
    </comment>
    <comment ref="G777" authorId="4" shapeId="0" xr:uid="{B3FA6892-D583-43EB-8F55-E8E59DC54FA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aceitar novas situações sem que seja transmitido que aguardamos o pagamento de deslocação da Luzimeca conforme enviado no e-mail do dia 13/02/2026 as 11h03</t>
      </text>
    </comment>
    <comment ref="G949" authorId="5" shapeId="0" xr:uid="{D772A2AB-2011-4B15-B405-9ABADB5436B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aceitar novas situações sem que seja transmitido que aguardamos o pagamento de deslocação da Luzimeca conforme enviado no e-mail do dia 13/02/2026
</t>
      </text>
    </comment>
    <comment ref="G1320" authorId="6" shapeId="0" xr:uid="{D9658B9A-2034-4320-8628-1E03DB34F8D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aceitar novas situações sem que seja transmitido que aguardamos o pagamento de deslocação da Luzimeca conforme enviado no e-mail do dia 13/02/2026.
VER O FEEDBACK DO PROPRIETÁRIO</t>
      </text>
    </comment>
    <comment ref="G1714" authorId="7" shapeId="0" xr:uid="{AAA3166E-9A5F-45D1-A0DD-0CC3FE19435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Agendar em conjunto a intervenção por parte da Alves Ribeiro, que é a aplicação de mega fina </t>
      </text>
    </comment>
    <comment ref="G3170" authorId="8" shapeId="0" xr:uid="{BFD6D60D-4825-427B-A159-8AEDBFD0DD7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 dia 08/04 o proprietário voltou a mencionar o tema, informando que não foi dado qualquer segmento no assunto.</t>
      </text>
    </comment>
    <comment ref="G3576" authorId="9" shapeId="0" xr:uid="{E59A7F0F-A14B-4528-8E0E-3DF6DB4F4FD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aceitar novas situações sem que seja transmitido que aguardamos o pagamento de deslocação da Luzimeca conforme enviado no e-mail do dia 13/02/2026.</t>
      </text>
    </comment>
    <comment ref="G4144" authorId="10" shapeId="0" xr:uid="{756E02BB-8EAC-458E-8424-25842019AF7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IN LOCO EM CONJUNTO COM A SERRIALU</t>
      </text>
    </comment>
    <comment ref="G4145" authorId="11" shapeId="0" xr:uid="{9C5E2CDA-1555-4E77-9D7E-971533E24E3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IN LOCO </t>
      </text>
    </comment>
    <comment ref="G4516" authorId="12" shapeId="0" xr:uid="{C016C30A-9AA6-4B63-9C3D-1C3C2514A55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informado durante visita aos proprietários que iriamos fornecer as peças que faltam para arranjo do estores. O qual passaram a cobrar as mesmas, e acabamos por informar que temos aguardado a receção para poder reparar os mesmos, por parte dos nossos colaboradores. </t>
      </text>
    </comment>
    <comment ref="G4517" authorId="13" shapeId="0" xr:uid="{D0E9F95A-408C-47BA-B5A7-CEC9D00C27C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Houve danos na parede, causando humidade devido o defeito do AC. Após vários e-mails os proprietários aceitaram a reparação, uma vez que o dano foi causado pelo AC, não tendo quaisquer infiltração ou humidade no local adjacente a anomalia reportada. Caso haja novamente reporte do tema os proprietários solicitam que a intervenção seja coberta pela garantia. (31/03/2026)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tc={F6ACAFAF-A2E9-43A6-BED1-FBC3CFED1871}</author>
    <author>tc={2E18F8F4-F7BF-4FC9-AF89-0E7FA9EBF012}</author>
    <author>tc={B8359ED8-61DF-4CE7-99FA-F82CB7931E2A}</author>
    <author>tc={D4305418-368C-460C-98A7-C011D38FDB44}</author>
    <author>tc={445874C4-230D-4BD2-BCFE-3E085576FD57}</author>
    <author>tc={C587F054-5FE3-4FEE-9A7D-090F53BCC11C}</author>
    <author>tc={5D2EBFBB-B0B8-4F2B-9BC1-E29D80A7120E}</author>
    <author>tc={466F5A12-D8CD-44A6-B8F3-D69A2E2DE667}</author>
    <author>tc={4F7BE6AF-A23D-4C79-B439-350BD0B71C11}</author>
    <author>tc={CD1DD578-75C3-497D-8BAE-C3559F8CB5A8}</author>
    <author>tc={7B4E2D2C-3241-462C-A418-E517E6383423}</author>
    <author>tc={C2D2218A-43CA-46A0-8127-F7A34B825368}</author>
    <author>tc={5F00CCCE-EBEC-4897-A991-210D42CA28B0}</author>
    <author>tc={F6DEF970-F1D7-41C3-87E6-997D7F40CBC2}</author>
    <author>tc={73C1B50D-120C-47A1-96C6-05DCF3A36CDE}</author>
    <author>tc={358F34C1-9201-4C67-9AD0-9D84DB6371A5}</author>
    <author>tc={13670CAF-6FA9-4C19-8119-C7EB8325C00F}</author>
    <author>tc={95CC1107-F585-4C6C-8EC2-185A0B0D589E}</author>
    <author>tc={D7BA978F-357F-422E-8B66-8D77B9E09EDC}</author>
    <author>tc={7A182B38-05EA-4B18-8F38-743E0F029253}</author>
    <author>tc={92C9C4C8-F150-4AFF-8889-CE9A46C251C2}</author>
    <author>tc={86D8CF72-D1EB-4031-A2AC-CF03F892E575}</author>
    <author>tc={D28B52DE-E435-4711-BC54-2E943FA1AD13}</author>
    <author>tc={4FE91EB2-71A9-4DF3-BFD3-118EEA9DEAE1}</author>
    <author>tc={3C4FDDE4-4E3A-4CE9-BCCF-53FAE1F07B60}</author>
    <author>tc={FFD877C8-FCE7-4260-B909-93756C304978}</author>
    <author>tc={491D9FAC-F7DE-4C67-B572-1BAAAD39BFC5}</author>
    <author>tc={B7E09280-FF6E-4BAC-9551-A9C980E48280}</author>
    <author>tc={1F96FA20-14E9-48FD-AE2F-A3985BF4F1A6}</author>
    <author>tc={5D3C87A0-69BB-4AF3-B32B-E733C5D37E68}</author>
    <author>tc={FC1531EB-54DB-42AC-88DB-9275EE5B2B6C}</author>
    <author>tc={A421B9A7-60BC-4CA1-9524-0A013611F2E5}</author>
    <author>tc={A397705F-03B7-4688-96AF-E86538237BD7}</author>
    <author>tc={0752EA90-6034-48BF-9340-322D5CE7292A}</author>
    <author>tc={780041BA-F071-421A-BAE8-6A5BDFCFA718}</author>
    <author>tc={B53B5097-6C54-4BA2-A84C-3568636B75E5}</author>
    <author>tc={E0484CE0-5A62-4683-8DDB-B47716C498A1}</author>
    <author>tc={17C72579-D7CF-4B40-8B77-B9C6C99EF531}</author>
    <author>tc={1A685F63-1146-48E4-B4C4-49E44A7EB21C}</author>
    <author>tc={483B7624-C609-4ECC-A5A7-38F60A5FDD40}</author>
    <author>tc={67DEA0E4-8DA1-4466-AF1D-1401882AA11D}</author>
    <author>tc={44976C8B-84F8-4F8E-95DC-1D1F3A60BC08}</author>
    <author>tc={99A421C3-5F2D-4572-89CE-48BFD5DB19C1}</author>
    <author>tc={EE6A45F8-B6C2-4C0F-8D3A-E3E880E1E4EF}</author>
    <author>tc={77B2B15A-C940-4703-B3F7-F4775D8E4F1A}</author>
    <author>tc={81DA2979-F490-4A28-B203-E2048F405FB2}</author>
    <author>tc={B9C1E27F-FB9F-4211-B4B6-AABF9027E6B6}</author>
    <author>tc={45CE81A4-101E-47F1-B047-F9B50506D2CF}</author>
    <author>tc={57B9E154-AD69-48FA-8422-2FFE31668480}</author>
    <author>tc={58FD1861-B77E-4EC5-8B40-093E837DDB4C}</author>
    <author>tc={D5972BDC-B8CF-4C87-96F4-6B0E20C10778}</author>
  </authors>
  <commentList>
    <comment ref="A60" authorId="0" shapeId="0" xr:uid="{F6ACAFAF-A2E9-43A6-BED1-FBC3CFED187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entrar uma nova vistoria </t>
      </text>
    </comment>
    <comment ref="B60" authorId="1" shapeId="0" xr:uid="{2E18F8F4-F7BF-4FC9-AF89-0E7FA9EBF01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calculo do A+B-C=D (Anomalias reparadas)</t>
      </text>
    </comment>
    <comment ref="C60" authorId="2" shapeId="0" xr:uid="{B8359ED8-61DF-4CE7-99FA-F82CB7931E2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"data correção" filtrar a semana em questão e em "estado" filtrar reparados e contar os apartamentos 
</t>
      </text>
    </comment>
    <comment ref="D60" authorId="3" shapeId="0" xr:uid="{D4305418-368C-460C-98A7-C011D38FDB4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Ir ao mapa lote 1 filtrar por não intervencionados/correção não aceite/encomendado/em obra/a verificar (Tudo que são anomalias por reparar)
</t>
      </text>
    </comment>
    <comment ref="E60" authorId="4" shapeId="0" xr:uid="{445874C4-230D-4BD2-BCFE-3E085576FD5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no estado todas as anomalias por intervencionar e contar os apartamentos que lá estão
</t>
      </text>
    </comment>
    <comment ref="F60" authorId="5" shapeId="0" xr:uid="{C587F054-5FE3-4FEE-9A7D-090F53BCC11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novo, filtrar 1 e contar os apartamentos com novas anomalias ( não importa se estão reparadas ou não)</t>
      </text>
    </comment>
    <comment ref="G60" authorId="6" shapeId="0" xr:uid="{5D2EBFBB-B0B8-4F2B-9BC1-E29D80A7120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por 1 na coluna "NOVO"
e só! Não filtrar mais nada
</t>
      </text>
    </comment>
    <comment ref="H60" authorId="7" shapeId="0" xr:uid="{466F5A12-D8CD-44A6-B8F3-D69A2E2DE66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houver apartamento com nova vistoria
</t>
      </text>
    </comment>
    <comment ref="I60" authorId="8" shapeId="0" xr:uid="{4F7BE6AF-A23D-4C79-B439-350BD0B71C1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Apenas anomalias das novas vistorias</t>
      </text>
    </comment>
    <comment ref="J60" authorId="9" shapeId="0" xr:uid="{CD1DD578-75C3-497D-8BAE-C3559F8CB5A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 todos que não tem mais anomalias por reparar e contar um a um 
</t>
      </text>
    </comment>
    <comment ref="A63" authorId="10" shapeId="0" xr:uid="{7B4E2D2C-3241-462C-A418-E517E63834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entrar uma nova vistoria </t>
      </text>
    </comment>
    <comment ref="B63" authorId="11" shapeId="0" xr:uid="{C2D2218A-43CA-46A0-8127-F7A34B8253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calculo do A+B-C=D (Anomalias reparadas)
Resposta:
    COLOCAR MANUAL DA LETRA D</t>
      </text>
    </comment>
    <comment ref="C63" authorId="12" shapeId="0" xr:uid="{5F00CCCE-EBEC-4897-A991-210D42CA28B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"data correção" filtrar a semana em questão e em "estado" filtrar reparados e contar os apartamentos 
</t>
      </text>
    </comment>
    <comment ref="D63" authorId="13" shapeId="0" xr:uid="{F6DEF970-F1D7-41C3-87E6-997D7F40CBC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Ir ao mapa lote 1 filtrar por não intervencionados/correção não aceite/encomendado/em obra/a verificar (Tudo que são anomalias por reparar)
</t>
      </text>
    </comment>
    <comment ref="E63" authorId="14" shapeId="0" xr:uid="{73C1B50D-120C-47A1-96C6-05DCF3A36CD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no estado todas as anomalias por intervencionar e contar os apartamentos que lá estão
Resposta:
    COM FILTRO SOMENTE ANOMALIA POR REPARAR, CONTAR QUANTOS APTO TEM EM ABERTO
</t>
      </text>
    </comment>
    <comment ref="F63" authorId="15" shapeId="0" xr:uid="{358F34C1-9201-4C67-9AD0-9D84DB6371A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novo, filtrar 1 e contar os apartamentos com novas anomalias ( não importa se estão reparadas ou não)
Resposta:
    CONTA QUANTOS APARTAMENTOS TEM, APROVEITANDO FILTRO QUE ESTA COM NOVAS ANOMALIAS (1) E A DATA DA SEMANA</t>
      </text>
    </comment>
    <comment ref="G63" authorId="16" shapeId="0" xr:uid="{13670CAF-6FA9-4C19-8119-C7EB8325C00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por 1 na coluna "NOVO"
e só! Não filtrar mais nada
</t>
      </text>
    </comment>
    <comment ref="H63" authorId="17" shapeId="0" xr:uid="{95CC1107-F585-4C6C-8EC2-185A0B0D589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houver apartamento com nova vistoria
</t>
      </text>
    </comment>
    <comment ref="I63" authorId="18" shapeId="0" xr:uid="{D7BA978F-357F-422E-8B66-8D77B9E09ED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Apenas anomalias das novas vistorias</t>
      </text>
    </comment>
    <comment ref="J63" authorId="19" shapeId="0" xr:uid="{7A182B38-05EA-4B18-8F38-743E0F02925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 todos que não tem mais anomalias por reparar e contar um a um 
</t>
      </text>
    </comment>
    <comment ref="L144" authorId="20" shapeId="0" xr:uid="{92C9C4C8-F150-4AFF-8889-CE9A46C251C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anterior a que está em vigor
</t>
      </text>
    </comment>
    <comment ref="L145" authorId="21" shapeId="0" xr:uid="{86D8CF72-D1EB-4031-A2AC-CF03F892E57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"novas anomalias" da semana em vigor
</t>
      </text>
    </comment>
    <comment ref="L146" authorId="22" shapeId="0" xr:uid="{D28B52DE-E435-4711-BC54-2E943FA1AD1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em vigor</t>
      </text>
    </comment>
    <comment ref="L148" authorId="23" shapeId="0" xr:uid="{4FE91EB2-71A9-4DF3-BFD3-118EEA9DEAE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Essa conta é o resultado da conta : A (anomalias por reparar da semana anterior a que está em vigor) + B (Novas anomalias da semana que está em vigor) - C (anomalias por reparar da semana em vigor) = Número de reparações realizadas na semana em vigor
</t>
      </text>
    </comment>
    <comment ref="A152" authorId="24" shapeId="0" xr:uid="{3C4FDDE4-4E3A-4CE9-BCCF-53FAE1F07B6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entrar uma nova vistoria </t>
      </text>
    </comment>
    <comment ref="B152" authorId="25" shapeId="0" xr:uid="{FFD877C8-FCE7-4260-B909-93756C30497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calculo do A+B-C=D (Anomalias reparadas)
Resposta:
    COLOCAR MANUAL DA LETRA D</t>
      </text>
    </comment>
    <comment ref="C152" authorId="26" shapeId="0" xr:uid="{491D9FAC-F7DE-4C67-B572-1BAAAD39BFC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"data correção" filtrar a semana em questão e em "estado" filtrar reparados e contar os apartamentos 
</t>
      </text>
    </comment>
    <comment ref="D152" authorId="27" shapeId="0" xr:uid="{B7E09280-FF6E-4BAC-9551-A9C980E4828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Ir ao mapa lote 1 filtrar por não intervencionados/correção não aceite/encomendado/em obra/a verificar (Tudo que são anomalias por reparar)
</t>
      </text>
    </comment>
    <comment ref="E152" authorId="28" shapeId="0" xr:uid="{1F96FA20-14E9-48FD-AE2F-A3985BF4F1A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no estado todas as anomalias por intervencionar e contar os apartamentos que lá estão
Resposta:
    COM FILTRO SOMENTE ANOMALIA POR REPARAR, CONTAR QUANTOS APTO TEM EM ABERTO
</t>
      </text>
    </comment>
    <comment ref="F152" authorId="29" shapeId="0" xr:uid="{5D3C87A0-69BB-4AF3-B32B-E733C5D37E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novo, filtrar 1 e contar os apartamentos com novas anomalias ( não importa se estão reparadas ou não)
Resposta:
    CONTA QUANTOS APARTAMENTOS TEM, APROVEITANDO FILTRO QUE ESTA COM NOVAS ANOMALIAS (1) E A DATA DA SEMANA</t>
      </text>
    </comment>
    <comment ref="G152" authorId="30" shapeId="0" xr:uid="{FC1531EB-54DB-42AC-88DB-9275EE5B2B6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por 1 na coluna "NOVO"
e só! Não filtrar mais nada
</t>
      </text>
    </comment>
    <comment ref="H152" authorId="31" shapeId="0" xr:uid="{A421B9A7-60BC-4CA1-9524-0A013611F2E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houver apartamento com nova vistoria
</t>
      </text>
    </comment>
    <comment ref="I152" authorId="32" shapeId="0" xr:uid="{A397705F-03B7-4688-96AF-E86538237BD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Apenas anomalias das novas vistorias</t>
      </text>
    </comment>
    <comment ref="J152" authorId="33" shapeId="0" xr:uid="{0752EA90-6034-48BF-9340-322D5CE7292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 todos que não tem mais anomalias por reparar e contar um a um 
</t>
      </text>
    </comment>
    <comment ref="F155" authorId="34" shapeId="0" xr:uid="{780041BA-F071-421A-BAE8-6A5BDFCFA71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anterior a que está em vigor
</t>
      </text>
    </comment>
    <comment ref="N155" authorId="35" shapeId="0" xr:uid="{B53B5097-6C54-4BA2-A84C-3568636B75E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anterior a que está em vigor
</t>
      </text>
    </comment>
    <comment ref="F157" authorId="36" shapeId="0" xr:uid="{E0484CE0-5A62-4683-8DDB-B47716C498A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"novas anomalias" da semana em vigor
Resposta:
    TODOS OS DIAS</t>
      </text>
    </comment>
    <comment ref="N157" authorId="37" shapeId="0" xr:uid="{17C72579-D7CF-4B40-8B77-B9C6C99EF53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"novas anomalias" da semana em vigor
Resposta:
    TODOS OS DIAS</t>
      </text>
    </comment>
    <comment ref="F159" authorId="38" shapeId="0" xr:uid="{1A685F63-1146-48E4-B4C4-49E44A7EB21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em vigor
Resposta:
    TODOS OS DIAS</t>
      </text>
    </comment>
    <comment ref="N159" authorId="39" shapeId="0" xr:uid="{483B7624-C609-4ECC-A5A7-38F60A5FDD4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Esse número é extraído da célula "Anomalias por reparar" da semana em vigor
Resposta:
    TODOS OS DIAS</t>
      </text>
    </comment>
    <comment ref="F161" authorId="40" shapeId="0" xr:uid="{67DEA0E4-8DA1-4466-AF1D-1401882AA11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Essa conta é o resultado da conta : A (anomalias por reparar da semana anterior a que está em vigor) + B (Novas anomalias da semana que está em vigor) - C (anomalias por reparar da semana em vigor) = Número de reparações realizadas na semana em vigor
</t>
      </text>
    </comment>
    <comment ref="N162" authorId="41" shapeId="0" xr:uid="{44976C8B-84F8-4F8E-95DC-1D1F3A60BC0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Essa conta é o resultado da conta : A (anomalias por reparar da semana anterior a que está em vigor) + B (Novas anomalias da semana que está em vigor) - C (anomalias por reparar da semana em vigor) = Número de reparações realizadas na semana em vigor
</t>
      </text>
    </comment>
    <comment ref="A165" authorId="42" shapeId="0" xr:uid="{99A421C3-5F2D-4572-89CE-48BFD5DB19C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DE UM UNIVERSO DE 176 APARTAMENTOS:
5UN -  POR VISTORIAR
170 UN - VISTORIADOS
1UN -  PRESCINDIU DA VISTORIA (APARTAMENTO JÁ ESTAVA HABITADO)
</t>
      </text>
    </comment>
    <comment ref="A166" authorId="43" shapeId="0" xr:uid="{EE6A45F8-B6C2-4C0F-8D3A-E3E880E1E4E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entrar uma nova vistoria </t>
      </text>
    </comment>
    <comment ref="C166" authorId="44" shapeId="0" xr:uid="{77B2B15A-C940-4703-B3F7-F4775D8E4F1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"data correção" filtrar a semana em questão e em "estado" filtrar reparados e contar os apartamentos 
</t>
      </text>
    </comment>
    <comment ref="D166" authorId="45" shapeId="0" xr:uid="{81DA2979-F490-4A28-B203-E2048F405FB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Ir ao mapa lote 1 filtrar por não intervencionados/correção não aceite/encomendado/em obra/a verificar (Tudo que são anomalias por reparar)
</t>
      </text>
    </comment>
    <comment ref="E166" authorId="46" shapeId="0" xr:uid="{B9C1E27F-FB9F-4211-B4B6-AABF9027E6B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no estado todas as anomalias por intervencionar e contar os apartamentos que lá estão
Resposta:
    COM FILTRO SOMENTE ANOMALIA POR REPARAR, CONTAR QUANTOS APTO TEM EM ABERTO
</t>
      </text>
    </comment>
    <comment ref="F166" authorId="47" shapeId="0" xr:uid="{45CE81A4-101E-47F1-B047-F9B50506D2C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novo, filtrar 1 e contar os apartamentos com novas anomalias ( não importa se estão reparadas ou não)
Resposta:
    CONTA QUANTOS APARTAMENTOS TEM, APROVEITANDO FILTRO QUE ESTA COM NOVAS ANOMALIAS (1) E A DATA DA SEMANA</t>
      </text>
    </comment>
    <comment ref="G166" authorId="48" shapeId="0" xr:uid="{57B9E154-AD69-48FA-8422-2FFE3166848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Filtrar por 1 na coluna "NOVO"
e só! Não filtrar mais nada
</t>
      </text>
    </comment>
    <comment ref="H166" authorId="49" shapeId="0" xr:uid="{58FD1861-B77E-4EC5-8B40-093E837DDB4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Alterar apenas se houver apartamento com nova vistoria
</t>
      </text>
    </comment>
    <comment ref="I166" authorId="50" shapeId="0" xr:uid="{D5972BDC-B8CF-4C87-96F4-6B0E20C1077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Apenas anomalias das novas vistorias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tc={006CA680-3B70-4F58-9C53-6E49CED3AA97}</author>
    <author>tc={8A2E61B5-6FDB-497F-AEA6-885F961F1964}</author>
  </authors>
  <commentList>
    <comment ref="B1" authorId="0" shapeId="0" xr:uid="{006CA680-3B70-4F58-9C53-6E49CED3AA9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DE UM UNIVERSO DE 176 APARTAMENTOS:
5UN -  POR VISTORIAR
170 UN - VISTORIADOS
1UN -  PRESCINDIU DA VISTORIA (APARTAMENTO JÁ ESTAVA HABITADO)
</t>
      </text>
    </comment>
    <comment ref="AV1" authorId="1" shapeId="0" xr:uid="{8A2E61B5-6FDB-497F-AEA6-885F961F196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DE UM UNIVERSO DE 176 APARTAMENTOS:
5UN -  POR VISTORIA
170 UN - VISTORIADOS
1UN -  PRESCINDIU DA VISTORIA (APARTAMENTO JÁ ESTAVA HABITADO)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<sst xmlns="http://schemas.openxmlformats.org/spreadsheetml/2006/main" count="34070" uniqueCount="5644">
  <si>
    <t>DATA ESCRITURA</t>
  </si>
  <si>
    <t>FRAÇÃO</t>
  </si>
  <si>
    <t xml:space="preserve">BLOCO </t>
  </si>
  <si>
    <t xml:space="preserve">PISO </t>
  </si>
  <si>
    <t>APART.</t>
  </si>
  <si>
    <t>nº</t>
  </si>
  <si>
    <t>ANOMALIAS</t>
  </si>
  <si>
    <t>EMPRESA</t>
  </si>
  <si>
    <t>DATA ENTRADA ANOMALIA</t>
  </si>
  <si>
    <t>ESTADO</t>
  </si>
  <si>
    <t xml:space="preserve">DATA DA VISTORIA </t>
  </si>
  <si>
    <t>AGENDAM. CORREÇÃO_
DATA ENCOMENDA</t>
  </si>
  <si>
    <t>DATA de  CORREÇÃO_BAIXA</t>
  </si>
  <si>
    <t>NOVAS ANOMALIAS
DESDE 19/12/2024?</t>
  </si>
  <si>
    <t>NÃO INTERVENCIONADO
ANTIGUIDADE (DIAS)</t>
  </si>
  <si>
    <t>ENCOMENDADO
ANTIGUIDADE (DIAS)</t>
  </si>
  <si>
    <t>EM OBRA
ANTIGUIDADE (DIAS)</t>
  </si>
  <si>
    <t>CORREÇÃO NÃO ACEITE
ANTIGUIDADE (DIAS)</t>
  </si>
  <si>
    <t>A VERIFICAR
ANTIGUIDADE (DIAS)</t>
  </si>
  <si>
    <t>COLUNA 1</t>
  </si>
  <si>
    <t>COLUNA 2</t>
  </si>
  <si>
    <t>COLUNA 3</t>
  </si>
  <si>
    <t>COLUNA 4</t>
  </si>
  <si>
    <t>COLUNA 5</t>
  </si>
  <si>
    <t>COLUNA 6</t>
  </si>
  <si>
    <t>COLUNA 7</t>
  </si>
  <si>
    <t xml:space="preserve">A </t>
  </si>
  <si>
    <t>A</t>
  </si>
  <si>
    <t>a</t>
  </si>
  <si>
    <t>Substituir réguas do piso</t>
  </si>
  <si>
    <t>AR</t>
  </si>
  <si>
    <t>REPARADO</t>
  </si>
  <si>
    <t>Solange calado -  91 4719646</t>
  </si>
  <si>
    <t>Bordas do armário com defeito</t>
  </si>
  <si>
    <t>Fixar parte plástica do exaustor</t>
  </si>
  <si>
    <t>Menos de 30 dias</t>
  </si>
  <si>
    <t>de 31 a 60 dias</t>
  </si>
  <si>
    <t>mais de 60 dias</t>
  </si>
  <si>
    <t>Total</t>
  </si>
  <si>
    <t>Tambor da máquina da roupa com ferrugem</t>
  </si>
  <si>
    <t>Cozimafra</t>
  </si>
  <si>
    <t>ANTIGIDADE - CORREÇÃO NÃO ACEITE</t>
  </si>
  <si>
    <t>Porta da máquina da louça riscada</t>
  </si>
  <si>
    <t>Afinar puxador</t>
  </si>
  <si>
    <t>Serrialu</t>
  </si>
  <si>
    <t>Afinar portas dos roupeiros</t>
  </si>
  <si>
    <t>Pintura na guarnição do roupeiro onde a porta raspa</t>
  </si>
  <si>
    <t>ANTIGIDADE - EM OBRA</t>
  </si>
  <si>
    <t>Campainha não funciona- Agendar com a MEO</t>
  </si>
  <si>
    <t>IEOL/MEO</t>
  </si>
  <si>
    <t>Válvula do Bidé deixa passar água</t>
  </si>
  <si>
    <t>Moldura do Micro Ondas tem ferrugem</t>
  </si>
  <si>
    <t>Bosch</t>
  </si>
  <si>
    <t>Chão da sala tem falhas em algumas lâminas e riscos</t>
  </si>
  <si>
    <t>Silvas</t>
  </si>
  <si>
    <t>ANTIGIDADE - ENCOMENDADO</t>
  </si>
  <si>
    <t xml:space="preserve">Rodapé e moldura da porta da cozinha  “estalou” </t>
  </si>
  <si>
    <t>Valco</t>
  </si>
  <si>
    <t>Retificação/preenchimento das juntas dos azuleijos no wc</t>
  </si>
  <si>
    <t>Limpeza do apartamento, que foi entregue imundo e até cinza de cigarro tinha em cima da máquina de lavar roupa</t>
  </si>
  <si>
    <t>ANTIGIDADE - NÃO INTERVENCIONADO</t>
  </si>
  <si>
    <t>Limpeza dos vidros e proteção de alumínio das janelas</t>
  </si>
  <si>
    <t xml:space="preserve">Bicha mal apertada </t>
  </si>
  <si>
    <t>Pintura da parede atrás da porta da entrada</t>
  </si>
  <si>
    <t>AB</t>
  </si>
  <si>
    <t>B</t>
  </si>
  <si>
    <t>b</t>
  </si>
  <si>
    <t xml:space="preserve">Porta arrecadação com amolgado </t>
  </si>
  <si>
    <t>Sweet Door</t>
  </si>
  <si>
    <t>Tiago Correia  - 965579733</t>
  </si>
  <si>
    <t xml:space="preserve">Melhorar pintura apartamento 2ª mão tinta geral </t>
  </si>
  <si>
    <t>Fissura na parede</t>
  </si>
  <si>
    <t>Melhorar remate porta /parede/fissura</t>
  </si>
  <si>
    <t xml:space="preserve">Melhorar remate rodape /parede/fissura </t>
  </si>
  <si>
    <t>Paredes sujas geral</t>
  </si>
  <si>
    <t xml:space="preserve">Folha porta correr entra parede/batente </t>
  </si>
  <si>
    <t>Globaldis</t>
  </si>
  <si>
    <t xml:space="preserve">Piso cozinha com juntas desalinhadas /Partidos na peça </t>
  </si>
  <si>
    <t>Pedra soleira suja</t>
  </si>
  <si>
    <t>Refazer silicone caixa estore/fissura</t>
  </si>
  <si>
    <t>Guarda da janela do quarto danificada (substituir ) - 1,03x0,62</t>
  </si>
  <si>
    <t xml:space="preserve">A janela do WC não abre em condiçóes devido a tampa da caixa de estore </t>
  </si>
  <si>
    <t>Azulejo partido junto à janela do wc</t>
  </si>
  <si>
    <t xml:space="preserve">Foco no hall de entrada riscado aquando da intervenção agora realizada </t>
  </si>
  <si>
    <t>IEOL</t>
  </si>
  <si>
    <t xml:space="preserve"> </t>
  </si>
  <si>
    <t>Porta de entrada precis de afinação</t>
  </si>
  <si>
    <t xml:space="preserve"> janela da cozinha carece de afinação resultante da dificuldade em fechar a mesma</t>
  </si>
  <si>
    <t>chapa interior da porta de entrada do imóvel danificada </t>
  </si>
  <si>
    <t>Tomada da sala queimada</t>
  </si>
  <si>
    <t xml:space="preserve">Banheira sem água quente e com pouca pressão na agua fria </t>
  </si>
  <si>
    <t xml:space="preserve">Substituir pavimento de uma divisão inteira </t>
  </si>
  <si>
    <t>substituição da porta arrecadação</t>
  </si>
  <si>
    <t>substituição da porta do roupeiro</t>
  </si>
  <si>
    <t xml:space="preserve">  instalação de solução que evite o fecho completo da porta (em cassete) da cozinha. </t>
  </si>
  <si>
    <t> luz de teto do quarto não trm corrente elétrica</t>
  </si>
  <si>
    <t xml:space="preserve">tomada da sala (parede do ac) nao tem corrente - comutador </t>
  </si>
  <si>
    <t xml:space="preserve">IEOL </t>
  </si>
  <si>
    <t>bidé pinga água insistentemente </t>
  </si>
  <si>
    <t>misturadora da banheira não faz a mistura de água quente com água fria</t>
  </si>
  <si>
    <t>TOTAL</t>
  </si>
  <si>
    <t>Tirar porta e colocar</t>
  </si>
  <si>
    <t xml:space="preserve">Armário da casa de banho caiu no chão </t>
  </si>
  <si>
    <t xml:space="preserve">Estores da cozinha desce até a meio da janela e depois cai por completo </t>
  </si>
  <si>
    <t>Nacional Blinds</t>
  </si>
  <si>
    <t>Roupeiro (2,00m x 0,505)</t>
  </si>
  <si>
    <t>SIM</t>
  </si>
  <si>
    <t>AC</t>
  </si>
  <si>
    <t>c</t>
  </si>
  <si>
    <t>Torneira do lavatório picada - Tem de ser trocadas</t>
  </si>
  <si>
    <t>Espelho estalado na aresta esquerda 1,38x1,20</t>
  </si>
  <si>
    <t xml:space="preserve">Espaço Vidro </t>
  </si>
  <si>
    <t>Pedra da bancada com riscos IS</t>
  </si>
  <si>
    <t>Pardal</t>
  </si>
  <si>
    <t>Juntas do pavimento amarelas</t>
  </si>
  <si>
    <t>Sanita com parafuso solto por baixo - vente agua por baixo</t>
  </si>
  <si>
    <t>Luzimeca</t>
  </si>
  <si>
    <t xml:space="preserve">Bide com riscos </t>
  </si>
  <si>
    <t xml:space="preserve">Puxador com ferrugem </t>
  </si>
  <si>
    <t xml:space="preserve">Porta do armário picada com remendos </t>
  </si>
  <si>
    <t xml:space="preserve">Pavimento com manchas de humidade/negro </t>
  </si>
  <si>
    <t>Aro da porta inchado</t>
  </si>
  <si>
    <t>Falta travão na porta de correr /concha</t>
  </si>
  <si>
    <t xml:space="preserve">Rodapé inchado </t>
  </si>
  <si>
    <t>Peça para tapar os parafusos da gaveta</t>
  </si>
  <si>
    <t xml:space="preserve">Marca de puxador na parede </t>
  </si>
  <si>
    <t xml:space="preserve">Riscos no pavimento </t>
  </si>
  <si>
    <t>Trocar chão da cozinha</t>
  </si>
  <si>
    <t>AD</t>
  </si>
  <si>
    <t xml:space="preserve">Falta ponto de luz no teto </t>
  </si>
  <si>
    <t xml:space="preserve">Luz não liga - não tem contador </t>
  </si>
  <si>
    <t>Proprietario enviou email 14/11 10:58 a dizer que não há mais correções a fazer no apto</t>
  </si>
  <si>
    <t>Racha no teto e parede (retoque de pintura)</t>
  </si>
  <si>
    <t>Mancha na pintura</t>
  </si>
  <si>
    <t>Acabamento entre rodapés</t>
  </si>
  <si>
    <t>Manchas brancas nas laterais das gavetas</t>
  </si>
  <si>
    <t>Afinar portas (Alinhar com guarnição)</t>
  </si>
  <si>
    <t xml:space="preserve">Manchas na porta </t>
  </si>
  <si>
    <t>Borracha da porta solta</t>
  </si>
  <si>
    <t>Pedra riscada - falta polir</t>
  </si>
  <si>
    <t xml:space="preserve">Porta danificada - substituir </t>
  </si>
  <si>
    <t>Pontinhos pretos na moldura da porta</t>
  </si>
  <si>
    <t>Limpeza de restos de silicone na bancada</t>
  </si>
  <si>
    <t>Porta danificada - substituida</t>
  </si>
  <si>
    <t>Parede fissurada</t>
  </si>
  <si>
    <t xml:space="preserve">Disfarçar pregos visíveis na porta </t>
  </si>
  <si>
    <t xml:space="preserve">Limpeza da tampa da caixa de estores </t>
  </si>
  <si>
    <t xml:space="preserve">Mancha ao redor dos interruptores </t>
  </si>
  <si>
    <t>Silicone na junção da guarnição/rodapé geral</t>
  </si>
  <si>
    <t xml:space="preserve">Pingo de tinta(remover) ao lado da guarnição </t>
  </si>
  <si>
    <t xml:space="preserve">Puxador danificado </t>
  </si>
  <si>
    <t>Riscos ou sujidade no caixilho da porta (limpeza)</t>
  </si>
  <si>
    <t>Limpeza do ferrugem na moldura do microondas</t>
  </si>
  <si>
    <t xml:space="preserve">Caixilho da janela danificado </t>
  </si>
  <si>
    <t xml:space="preserve">Fixar melhor peça plastica na janela </t>
  </si>
  <si>
    <t xml:space="preserve">Painel da porta danificado </t>
  </si>
  <si>
    <t>puxar caixilho para dentro</t>
  </si>
  <si>
    <t>Caldeira eletrica com uma peça solta</t>
  </si>
  <si>
    <t xml:space="preserve">Climacer </t>
  </si>
  <si>
    <t>JÁ TINHAMOS IDO AO APARTAMENTO COM A REPARAÇÃO EM 07/04</t>
  </si>
  <si>
    <t>O interruptor da cozinha</t>
  </si>
  <si>
    <t>Um problema com o interruptor da casa de banho. A menos que o liguemos com muita força, a luz não acende. Suspeitamos de algum tipo de mau contacto ou avaria.</t>
  </si>
  <si>
    <t>AE</t>
  </si>
  <si>
    <t xml:space="preserve">Ligação de bomba de calor </t>
  </si>
  <si>
    <t>S/ DATA VISTORIA</t>
  </si>
  <si>
    <t>Trocar peça</t>
  </si>
  <si>
    <r>
      <t xml:space="preserve">URGENTE - Intercomunicador não está a ligar para o apartamento correcto e sim para o vizinho // </t>
    </r>
    <r>
      <rPr>
        <b/>
        <sz val="11"/>
        <color theme="0" tint="-0.499984740745262"/>
        <rFont val="Aptos Narrow"/>
        <family val="2"/>
        <scheme val="minor"/>
      </rPr>
      <t>CONTACTO DIRETAMENTE COM A MEO INF. PASSADA PELA IEOL 02/05 -  DAQUI 02 SEMANAS ENTRAR EM CONTACTO</t>
    </r>
  </si>
  <si>
    <t>A IEOL informou a MEO sobre o caso e foi-nos fornecido um e-mail para que os proprietários reportem a anomalia. O referido contacto já foi encaminhado aos proprietários. Processo concluído.</t>
  </si>
  <si>
    <t>Afinação da janela</t>
  </si>
  <si>
    <t>Trocar réguas do pavimento que está inchada. (Indicação do Enc. Bruno Florindo)</t>
  </si>
  <si>
    <t>AF</t>
  </si>
  <si>
    <t xml:space="preserve">Racha na parede junto a dispositivo alarme </t>
  </si>
  <si>
    <t>Campainha não funciona</t>
  </si>
  <si>
    <t xml:space="preserve">Retoque na pintura </t>
  </si>
  <si>
    <t>Racha da parede</t>
  </si>
  <si>
    <t xml:space="preserve">Limpeza de riscos na pedra da soleira </t>
  </si>
  <si>
    <t xml:space="preserve">Pedra com esquina quebrada na fachada </t>
  </si>
  <si>
    <t xml:space="preserve">Limpeza de guardas com ferrugem </t>
  </si>
  <si>
    <t xml:space="preserve">Limpeza dos vidros das portas </t>
  </si>
  <si>
    <t xml:space="preserve">Afinar interruptor </t>
  </si>
  <si>
    <t>Azulejo quebrado (substituir)</t>
  </si>
  <si>
    <t xml:space="preserve">Limpeza de sujidade preta no betume </t>
  </si>
  <si>
    <t xml:space="preserve">Tampar buraco dentro do armário laterais </t>
  </si>
  <si>
    <t>Limpeza dentro dos armários</t>
  </si>
  <si>
    <t xml:space="preserve">Alheta fissurada </t>
  </si>
  <si>
    <t xml:space="preserve">Retoque de pintura por todo apartamento </t>
  </si>
  <si>
    <t xml:space="preserve">Limpeza casa de banho toda, piso com betume escurecido </t>
  </si>
  <si>
    <t>Falta espelho</t>
  </si>
  <si>
    <t>Virclar</t>
  </si>
  <si>
    <t xml:space="preserve">Azulejo danificado - Substituir </t>
  </si>
  <si>
    <t xml:space="preserve">Remover fita do interruptor </t>
  </si>
  <si>
    <t xml:space="preserve">Limpeza de risco no piso </t>
  </si>
  <si>
    <t xml:space="preserve">Piso escurecido - Substituir </t>
  </si>
  <si>
    <t xml:space="preserve">Limpeza de sujidade amarela nos azulejos da ceramica da banheira </t>
  </si>
  <si>
    <t>Porta do roupeiro danificada</t>
  </si>
  <si>
    <t>Torneira do bidé não veda</t>
  </si>
  <si>
    <t>Grohe</t>
  </si>
  <si>
    <t>A luz da casa de banho esta piscando. Acredito que não seja um problema com a lampada.</t>
  </si>
  <si>
    <t xml:space="preserve"> Há um vazamento de água vindo do canto inferior da cozinha.</t>
  </si>
  <si>
    <t>AG</t>
  </si>
  <si>
    <t>Porta Roupeiro (2,47x 0,44)</t>
  </si>
  <si>
    <t>A protecção do duche da casa de banho principal, tem o vedante inferior da porta colocado de modo invertido, isto é, a parte que deveria ficar para o interior está para o exterior.</t>
  </si>
  <si>
    <t>Substituição espelho  1,33 x 1,20m  - oxidado na bordadura</t>
  </si>
  <si>
    <t>Bruno trocou dia 23/12</t>
  </si>
  <si>
    <t>Há um interruptor no corredor dos quartos que não faz bem o contacto para acender a luz.</t>
  </si>
  <si>
    <t xml:space="preserve">PROCESSO TERMINADO </t>
  </si>
  <si>
    <t>Sra ana enviou email a dizer que tem apenas o resguardo e o espelho por resolver 23/12</t>
  </si>
  <si>
    <t>Na cozinha, na misturadora do lava-loiça, a água fria não tem pressão;</t>
  </si>
  <si>
    <t>Sra ana enviou email a dizer</t>
  </si>
  <si>
    <t>Na casa de banho secundária aparece água no chão, quando se descarrega o autoclismo;</t>
  </si>
  <si>
    <t>Reparação divisória varanda</t>
  </si>
  <si>
    <t>Komat</t>
  </si>
  <si>
    <t>Frente gaveta e nivel IS por substituir (suite)</t>
  </si>
  <si>
    <t xml:space="preserve">Afinar porta resguardo de duche </t>
  </si>
  <si>
    <t>Bruno afinou 23/12</t>
  </si>
  <si>
    <t>Tirar peça preta debaixo da sanita</t>
  </si>
  <si>
    <t>Tirar fita de pintor do A/C</t>
  </si>
  <si>
    <t xml:space="preserve">Alguns aparelhos de eletricidade estao desnivelados </t>
  </si>
  <si>
    <t xml:space="preserve">revestimento do aparelho de ar condicionado apresenta um abaulamento na parte inferior; - Quarto </t>
  </si>
  <si>
    <t>Climacer/AR</t>
  </si>
  <si>
    <t xml:space="preserve">LG NÃO ASSUME A GARANTIA </t>
  </si>
  <si>
    <t>A porta da casa de banho tem um defeito na parte inferior</t>
  </si>
  <si>
    <t xml:space="preserve">Azulejo partido - Tratado falta betume parede da lavandaria </t>
  </si>
  <si>
    <t xml:space="preserve">Porta roupeiro com picados/remendos não aceites </t>
  </si>
  <si>
    <t>Armário/Gaveta lavatório do wc da suíte estão danificados - Foi apenas desfarçado segundo cliente</t>
  </si>
  <si>
    <t xml:space="preserve">Falta revestimento canto entre parede e porta WC Suíte </t>
  </si>
  <si>
    <t xml:space="preserve">Rachas espaço comum garagem </t>
  </si>
  <si>
    <t xml:space="preserve">CONFORME PROJETO </t>
  </si>
  <si>
    <t>Portas imperfeitas (geral) - lacado em cima da porta</t>
  </si>
  <si>
    <t xml:space="preserve">Mellhorar remate junta dilatação estacionamento arrecadação no piso </t>
  </si>
  <si>
    <t xml:space="preserve">Puxador metálico guarda roupa marcado/sujo </t>
  </si>
  <si>
    <t xml:space="preserve">A/c torto </t>
  </si>
  <si>
    <t>Melhorar remate alheta</t>
  </si>
  <si>
    <t>Fissura parede</t>
  </si>
  <si>
    <t>Afinar portas ( empenadas e desalinhadas)</t>
  </si>
  <si>
    <t>Base duche suja wc</t>
  </si>
  <si>
    <t xml:space="preserve">Refazer juntas WC /sujas /falta betume </t>
  </si>
  <si>
    <t xml:space="preserve">Limpar rodapé geral remate cantos </t>
  </si>
  <si>
    <t xml:space="preserve">Limpar apartamento antes de entregar </t>
  </si>
  <si>
    <t>Limpar guarda roupa/portas/manchas/qualidade?</t>
  </si>
  <si>
    <t xml:space="preserve">Limpar bancada cozinha </t>
  </si>
  <si>
    <t xml:space="preserve">Limpar excesso silicone lavatorio cozinha </t>
  </si>
  <si>
    <t>Falta acabamento no topo das portas (geral)</t>
  </si>
  <si>
    <t xml:space="preserve">Limpar portas geral </t>
  </si>
  <si>
    <t>Marcas na porta (geral)</t>
  </si>
  <si>
    <t xml:space="preserve">Parafuso solto guarda / rever fixação </t>
  </si>
  <si>
    <t>Divisoria não está fixa - varanda</t>
  </si>
  <si>
    <t xml:space="preserve">Marcas na divisória varanda no topo </t>
  </si>
  <si>
    <t>Limpar piso/manchas brancas (geral)</t>
  </si>
  <si>
    <t>Trincas madeira caixa de estore (marcas)</t>
  </si>
  <si>
    <t xml:space="preserve">2º mão de tinta (Geral) teto e paredes </t>
  </si>
  <si>
    <t>AH</t>
  </si>
  <si>
    <t xml:space="preserve">Pintura com manchas </t>
  </si>
  <si>
    <t>Limpeza do piso com manchas brancas geral</t>
  </si>
  <si>
    <t>Limpeza de tinta no rodapé</t>
  </si>
  <si>
    <t>Gaveta danificada - Armário da suíte, uma das gavetas estão com marcas de raspagem)</t>
  </si>
  <si>
    <t>Risco dentro do roupeiro</t>
  </si>
  <si>
    <t>Limpeza de ferrugem na guarda</t>
  </si>
  <si>
    <t>Nivelar tampa de acesso ao sifão da banheira ( azuleja oco e desnivelado casa de banho suite)</t>
  </si>
  <si>
    <t>Afinar gavetas</t>
  </si>
  <si>
    <t xml:space="preserve">Falta a tampa da caixa de estore </t>
  </si>
  <si>
    <t xml:space="preserve">Retoque na pintura rodapé </t>
  </si>
  <si>
    <t>Limpeza de silicone na bancada toda</t>
  </si>
  <si>
    <t xml:space="preserve">Pedra da bancada solta na junção </t>
  </si>
  <si>
    <t>Azulejo partido</t>
  </si>
  <si>
    <t xml:space="preserve">Afinar puxador </t>
  </si>
  <si>
    <t>Preenchimento na abertura da lâmpada: Existe uma abertura ao redor da
instalação da lâmpada que necessita de ser preenchida - Casa de banho suíte</t>
  </si>
  <si>
    <t xml:space="preserve">Pintura perto da zona da caixilharia do quarto requer retoque </t>
  </si>
  <si>
    <t xml:space="preserve">Remoção de tinta na cabine de duche - Limpeza de tinta branca </t>
  </si>
  <si>
    <t xml:space="preserve">Arranjo na borracha da cabine de duche - Substituição - Casa de banho geral </t>
  </si>
  <si>
    <t xml:space="preserve">Tampa pex da casa de banho geral esta aberta - Fechar </t>
  </si>
  <si>
    <t>Azulejo picotado: Um dos azulejos na cozinha está picotado e necessita de
substituição ou reparo para corrigir o dano.</t>
  </si>
  <si>
    <t>Remendos nos azulejos: Há remendos visíveis nos azulejos da varanda, que precisam de uma solução estética ou de reparação para garantir uma boa aparência e durabilidade</t>
  </si>
  <si>
    <t>por distanciador estores</t>
  </si>
  <si>
    <t xml:space="preserve">susbstituirem a peça partida no aparelho do AVAC </t>
  </si>
  <si>
    <t>VER EMAIL 20-2-25 PARA CLIMACER</t>
  </si>
  <si>
    <t>S/ DATA AI</t>
  </si>
  <si>
    <t>AI</t>
  </si>
  <si>
    <t>d</t>
  </si>
  <si>
    <t>Caixilharia está com amrcas do puxador da porta</t>
  </si>
  <si>
    <t xml:space="preserve">Manchas brancas no piso de maderira </t>
  </si>
  <si>
    <t>Espelho danificado na lateral 1,38x1,20 / 1,45x1,20</t>
  </si>
  <si>
    <t>Torneira do chuveiro está danificada - Trocar</t>
  </si>
  <si>
    <t>Silicone na primeira gaveta do armário (está batendo na sanita</t>
  </si>
  <si>
    <t>Porta interna do roupeiro está com sujidade</t>
  </si>
  <si>
    <t xml:space="preserve">Fundo armário está danificado ao lado da tubagem </t>
  </si>
  <si>
    <t xml:space="preserve">Porta do armário parte da frente está descascada </t>
  </si>
  <si>
    <t xml:space="preserve">Afinar a porta do resguardo </t>
  </si>
  <si>
    <t xml:space="preserve">Afinar a porta casa de banho </t>
  </si>
  <si>
    <t>Falta betume entre paredes laterais (junta ceramica)</t>
  </si>
  <si>
    <t>Falta armário em baixo lavatorio (verificar projeto)</t>
  </si>
  <si>
    <t>Remate de betume entre piso e a guarda</t>
  </si>
  <si>
    <t>Remate entre caixilharia e parede tijolos (tampar espaço)</t>
  </si>
  <si>
    <t>Tijolo da parede da fachada com sujidade</t>
  </si>
  <si>
    <t xml:space="preserve">Guarda metálica com ferrugem </t>
  </si>
  <si>
    <t>Limpeza geral varanda e atrás maquina a/c</t>
  </si>
  <si>
    <t xml:space="preserve">Falta a tampa da tomada dentro armario </t>
  </si>
  <si>
    <t xml:space="preserve">Ceramica danificada ao lado da tubagem do lavatorio </t>
  </si>
  <si>
    <t xml:space="preserve">Fissura acima da porta do armário tecnico </t>
  </si>
  <si>
    <t>Limpeza de sujidade em todas as portas (marcas mao)</t>
  </si>
  <si>
    <t>Vidro da porta precisa de limpeza temover manchas de tinta</t>
  </si>
  <si>
    <t>Guarnição danificada ao lado do furo da tanca</t>
  </si>
  <si>
    <t xml:space="preserve">Moldura do vidro esta com pequeno prego aparente lateral </t>
  </si>
  <si>
    <t>Limpeza de tinta no a/c</t>
  </si>
  <si>
    <t>ligar bomba circuladora</t>
  </si>
  <si>
    <t>Troca do Vidro  da janela do quarto, vidro partido com pedra e substituiu por um vidro que já foi usado. CHAVE EM OBRA</t>
  </si>
  <si>
    <t>ARRECADAÇÃO Nº 63 - Afinar puxador/fechadura, chave custa muito a entrar e fica presa.</t>
  </si>
  <si>
    <t>AJ</t>
  </si>
  <si>
    <t>e</t>
  </si>
  <si>
    <t>borrachas frigorifico</t>
  </si>
  <si>
    <t>AR/bosch</t>
  </si>
  <si>
    <t>José Araujo / 915 513 713 e 915550411</t>
  </si>
  <si>
    <t>Trocar azulejo cozinha</t>
  </si>
  <si>
    <t xml:space="preserve">Base de duche da casa de banho da suíte deixa passar água para fora </t>
  </si>
  <si>
    <t xml:space="preserve">Extratores das wcs que não funcionam - TÉCNICO DISSE QUE PRECISA DE ACESSO AO 6º PISO </t>
  </si>
  <si>
    <t xml:space="preserve">Tomada não funciona </t>
  </si>
  <si>
    <t xml:space="preserve">Falta pressão na água fria cozinha </t>
  </si>
  <si>
    <t>AR/Luzimeca</t>
  </si>
  <si>
    <t>Armário da WC a descolar</t>
  </si>
  <si>
    <t xml:space="preserve">anomalia na pressão da água fria na cozinha </t>
  </si>
  <si>
    <t>ruido caixa pex cozinha</t>
  </si>
  <si>
    <t>interruptor da casa de banho da suite (não é possível ligar a luz do lado direito - aparentemente o problema deriva da parte plástica do interruptor)</t>
  </si>
  <si>
    <t>Falta a tampa do alarme de incêndio dentro da arrecadação</t>
  </si>
  <si>
    <t>Afinar a porta da arrecadação para ficar aberta</t>
  </si>
  <si>
    <t>Limpeza do puxador na porta principal</t>
  </si>
  <si>
    <t>Remover cola na parte inferior da base de duche (lateral)</t>
  </si>
  <si>
    <t>Parede com rugosidade (superior)</t>
  </si>
  <si>
    <t>Limpeza do rodapé</t>
  </si>
  <si>
    <t>Piso escurecido</t>
  </si>
  <si>
    <t>Peças metálicas do resguardo estão tortas (todas)</t>
  </si>
  <si>
    <t>Borracha do resguardo está solta</t>
  </si>
  <si>
    <t>Lixar o remate entre as juntas de cerâmica da parede</t>
  </si>
  <si>
    <t>Melhorar acabamento de silicone entre as paredes (esquina)</t>
  </si>
  <si>
    <t>Melhorar acabamento do silicone entre o lavatório e a parede</t>
  </si>
  <si>
    <t>Cerâmica na parede com sujidade</t>
  </si>
  <si>
    <t>Lavatório está com sujidade (todo)</t>
  </si>
  <si>
    <t>Pedra da bancada riscada</t>
  </si>
  <si>
    <t>Manchas dentro do roupeiro (divisórias e prateleiras)</t>
  </si>
  <si>
    <t>Melhorar o remate do silicone em volta da banheira</t>
  </si>
  <si>
    <t>Melhorar a junta das cerâmicas da parede</t>
  </si>
  <si>
    <t>Borrachas da guarnição da porta estão soltas (no geral)</t>
  </si>
  <si>
    <t>Parte inferior da moldura do vidro da porta está danificado</t>
  </si>
  <si>
    <t>Exustor com sujidade</t>
  </si>
  <si>
    <t>Sujidade no fundo do armário de madeira</t>
  </si>
  <si>
    <t>Fixar silicone entrte a caixilharia e a parede (lado externo - varanda)</t>
  </si>
  <si>
    <t>Limpeza da pedra da soleira</t>
  </si>
  <si>
    <t>Limpeza da caixilharia</t>
  </si>
  <si>
    <t>Limpeza da parte superior da guarnição</t>
  </si>
  <si>
    <t>Perfil de transição está elevado</t>
  </si>
  <si>
    <t>Guarnição danificada parte superior</t>
  </si>
  <si>
    <t>Falta silicone entre a baguete e a porta (parte superior)</t>
  </si>
  <si>
    <t>Melhorar o acabamento de silicone em volta da porta</t>
  </si>
  <si>
    <t>Baguete com um corte</t>
  </si>
  <si>
    <t>Fissura na cerâmica da parede ao lado da guarnição</t>
  </si>
  <si>
    <t>Espaçamento entre o rodapé e o piso</t>
  </si>
  <si>
    <t>Retoque de pintura na parede</t>
  </si>
  <si>
    <t>Pavimento com manchas brancas</t>
  </si>
  <si>
    <t>Caixilharia com riscos e marcas</t>
  </si>
  <si>
    <r>
      <t>Afinar os estores da sala  - desmonstar tudo (segundo tecnico) (</t>
    </r>
    <r>
      <rPr>
        <b/>
        <u/>
        <sz val="11"/>
        <color theme="2" tint="-0.499984740745262"/>
        <rFont val="Aptos Narrow"/>
        <family val="2"/>
        <scheme val="minor"/>
      </rPr>
      <t>15min para verificação, agendar pfv)</t>
    </r>
    <r>
      <rPr>
        <sz val="11"/>
        <color theme="2" tint="-0.499984740745262"/>
        <rFont val="Aptos Narrow"/>
        <family val="2"/>
        <scheme val="minor"/>
      </rPr>
      <t xml:space="preserve"> //  </t>
    </r>
    <r>
      <rPr>
        <b/>
        <sz val="11"/>
        <color theme="2" tint="-0.499984740745262"/>
        <rFont val="Aptos Narrow"/>
        <family val="2"/>
        <scheme val="minor"/>
      </rPr>
      <t>FALTA AFASTADOR AGUARDAR CHEGAR EM OBRA</t>
    </r>
  </si>
  <si>
    <t>AR/ SERRIALU</t>
  </si>
  <si>
    <t xml:space="preserve">AK </t>
  </si>
  <si>
    <t>f</t>
  </si>
  <si>
    <t>Falta o cesto de talheres da máquina de lavar loiça ou foi arrumado nalgum lado que não encontramos.</t>
  </si>
  <si>
    <t>JÁ HAVI UMA NOTA DE ENCOMENDA A 28/2/25</t>
  </si>
  <si>
    <t>Ligação de uma caixa escondida por azuleijo col vação de caixa pladum no teto</t>
  </si>
  <si>
    <t>janelas que não fecham/isolam completamente, permitindo a passagem de som, ar e frio</t>
  </si>
  <si>
    <t>O tecto da sala tem uma mancha pintada com outra cor. Devem ter tentado disfarçar uma imperfeição e pintaram com a tinta errada.</t>
  </si>
  <si>
    <t xml:space="preserve">AR </t>
  </si>
  <si>
    <t>O estore elétrico da casa de banho da suite não corre bem.</t>
  </si>
  <si>
    <t>Ao tentar colocar um candeeiro da sala das máquinas, verificámos que existe buraco no tecto, mas não existem quaisquer fios elétricos para fazer a ligação. Como podemos corrigir isto?</t>
  </si>
  <si>
    <t>Água quente demora demasiado tempo a chegar à casa de banho</t>
  </si>
  <si>
    <t>A água quente e fria de ambos os bidés estão trocadas</t>
  </si>
  <si>
    <t>A água fria da torneira da cozinha não tem pressão, apesar das torneiras debaixo do lavatório estarem completamente abertas.</t>
  </si>
  <si>
    <t>A tomada tripla da sala tem apenas duas tomadas a funcionar, a terceira não tem corrente</t>
  </si>
  <si>
    <t>Marca na pintura/ mancha/ amarela/parede</t>
  </si>
  <si>
    <t>Limpar guardas (geral)</t>
  </si>
  <si>
    <t>Cerâmica partida no duche WC/parede</t>
  </si>
  <si>
    <t>Remate rodapes/falta solicone/limpar</t>
  </si>
  <si>
    <t>Limparr portas/ tinta/silicone/cola</t>
  </si>
  <si>
    <t xml:space="preserve">Borrachas portas soltas </t>
  </si>
  <si>
    <t>Espelho oxidado/ trocar-  138X120</t>
  </si>
  <si>
    <t>Marca de queimadura na banheira</t>
  </si>
  <si>
    <t>Marca no puxador porta</t>
  </si>
  <si>
    <t>Marca na parede</t>
  </si>
  <si>
    <t>Marca na moldura da porta perto do vidro</t>
  </si>
  <si>
    <t>Marca no vidro da porta</t>
  </si>
  <si>
    <t>Limpeza armário cozinha/tinta</t>
  </si>
  <si>
    <t>reparação de um arranhão do vidro da porta da sala ou substituição da porta</t>
  </si>
  <si>
    <t>AR/Virclar</t>
  </si>
  <si>
    <t>Ligação de uma caixa escondida com azuleijo colvcção de caixa pladum no teto</t>
  </si>
  <si>
    <t>AL</t>
  </si>
  <si>
    <t>g</t>
  </si>
  <si>
    <t>Afinar porta cozinha/área de serviço</t>
  </si>
  <si>
    <t>Marcas na pintura</t>
  </si>
  <si>
    <t>estores da porta do quarto aviariada</t>
  </si>
  <si>
    <t>PORTA DA SALA COM DOBRADIÇA SOLTA</t>
  </si>
  <si>
    <t>Trocar um espelho 1.20x1.38</t>
  </si>
  <si>
    <t>AM</t>
  </si>
  <si>
    <t>- Porta entre a cozinha e a lavandaria com folga, precisando de afinação para um melhor selamento, apresentando de momento passagem de ar. </t>
  </si>
  <si>
    <t>- Acabamento de pintura de parede do corredor incompleto (fotografia);</t>
  </si>
  <si>
    <t>- Fechadura da porta do apartamento encontra-se com dificuldade na abertura associada a ranger dos trincos quando rodada a chave na fechadura.</t>
  </si>
  <si>
    <t>Proprietária informou que já havia resolvido</t>
  </si>
  <si>
    <t>- A tubagem da bomba de calor não se encontra adaptada completamente à parede (fotografia);</t>
  </si>
  <si>
    <t>- A cerâmica em redor da torneira do duche da casa-de-banho encontra-se danificada, sem acabamento (fotografia);</t>
  </si>
  <si>
    <t>- Entre a visita de vistoria e a entrada na casa após a escritura, objectivámos a presença de risco preto no pavimento de madeira à entrada com &gt;30cm (fotografia); </t>
  </si>
  <si>
    <t>- A torneira do lavatório da cozinha encontra-se solta (video);</t>
  </si>
  <si>
    <t>Trocar 4 peças</t>
  </si>
  <si>
    <t xml:space="preserve">Limpeza geral </t>
  </si>
  <si>
    <t xml:space="preserve">Fissura alheta </t>
  </si>
  <si>
    <t xml:space="preserve">Falhas acima do rodapé </t>
  </si>
  <si>
    <t>Ferrugem guardas (geral)</t>
  </si>
  <si>
    <t>Limpeza manchas soleira</t>
  </si>
  <si>
    <t>Amolgado porta area  serviço/varanda parte baixo</t>
  </si>
  <si>
    <t xml:space="preserve">Limpeza tijolos varanda </t>
  </si>
  <si>
    <t>Afinar estores (geral)</t>
  </si>
  <si>
    <t>Afinar porta</t>
  </si>
  <si>
    <t>Alterar sentido abertura porta devido frigorifico</t>
  </si>
  <si>
    <t>Fissura no azulejo</t>
  </si>
  <si>
    <t xml:space="preserve">Colocar borracha frigorifico </t>
  </si>
  <si>
    <t>Defeito topo porta</t>
  </si>
  <si>
    <t>Melhorar remate parede /armários/portas</t>
  </si>
  <si>
    <t>Falhas na porta</t>
  </si>
  <si>
    <t>Melhorar remate rodapés (geral)</t>
  </si>
  <si>
    <t xml:space="preserve">Trocar peças oxidadas fixar espelhos </t>
  </si>
  <si>
    <t>Peça solta sanita</t>
  </si>
  <si>
    <t>Melhorar fixação borrachas portas (geral)</t>
  </si>
  <si>
    <t>Silicone encontro rodapé/molduras porta (geral)</t>
  </si>
  <si>
    <t xml:space="preserve">Ralo banheira não abre </t>
  </si>
  <si>
    <t>Falta betume ceramica wc</t>
  </si>
  <si>
    <t xml:space="preserve">Corrigir pintura </t>
  </si>
  <si>
    <t xml:space="preserve">Trocar espelho ferrugem </t>
  </si>
  <si>
    <t>Reforçar silicone duche na base</t>
  </si>
  <si>
    <t>Retificar chão suite corredor</t>
  </si>
  <si>
    <t>Falta ligar a bomba circuladora</t>
  </si>
  <si>
    <t>Afinar janela do quarto e lavanderia</t>
  </si>
  <si>
    <t>AN</t>
  </si>
  <si>
    <t>Buraco rodapé junção piso / Geral</t>
  </si>
  <si>
    <t>Fissura parede / teto</t>
  </si>
  <si>
    <t>Limpeza guarda corpo ferrugem</t>
  </si>
  <si>
    <t>Limpeza do piso - pó</t>
  </si>
  <si>
    <t xml:space="preserve">Fissura topo caixa estore / silicone </t>
  </si>
  <si>
    <t>Refazer moldura / topo direito</t>
  </si>
  <si>
    <t>Acabamento topo rodapé / Geral</t>
  </si>
  <si>
    <t>Borrachas portas</t>
  </si>
  <si>
    <t>Limpar cola moldura porta / Geral</t>
  </si>
  <si>
    <t xml:space="preserve">Afinar fecho janela </t>
  </si>
  <si>
    <t>Prolongamento tubos esgoto Bomba de calor</t>
  </si>
  <si>
    <t>Afinar estores lavandaria (Não fecha)</t>
  </si>
  <si>
    <t>Limpar azulejos</t>
  </si>
  <si>
    <t>Rodabanca partida / risco</t>
  </si>
  <si>
    <t xml:space="preserve">Pedro Granito </t>
  </si>
  <si>
    <t>Vidro foasco silicone / risco</t>
  </si>
  <si>
    <t>Limpeza rodapé</t>
  </si>
  <si>
    <t>Limpar lápis</t>
  </si>
  <si>
    <t>Espelho picado / manchas - Substituir 1,35 x1,20</t>
  </si>
  <si>
    <t xml:space="preserve">Juntas azulejos / desnivelados / friso banheira - não temos azulejo </t>
  </si>
  <si>
    <t xml:space="preserve">Porta estalada a zona parafusos roupeiro - Porta nova </t>
  </si>
  <si>
    <t xml:space="preserve">Picos paredes / sujos </t>
  </si>
  <si>
    <t>Pavimento levantado</t>
  </si>
  <si>
    <t>Espuma porta inferior</t>
  </si>
  <si>
    <t>Limpar piso</t>
  </si>
  <si>
    <t>Limpeza tampa</t>
  </si>
  <si>
    <t>Gaveta bate na sanita</t>
  </si>
  <si>
    <t>Limpar silicone porta</t>
  </si>
  <si>
    <t>Buracos aros das portas no topo</t>
  </si>
  <si>
    <t>Limpeza tinta rodapés</t>
  </si>
  <si>
    <t>Junta rodapé / Porta (Geral)</t>
  </si>
  <si>
    <t>Afinar janela (não fecha bem)</t>
  </si>
  <si>
    <t>Caixa tomada buraco</t>
  </si>
  <si>
    <t>Marcas porta armário</t>
  </si>
  <si>
    <t>Gavetas e prateleira soltos - Módulo interno</t>
  </si>
  <si>
    <t>Limpez azulejo</t>
  </si>
  <si>
    <t>Remate calha porta</t>
  </si>
  <si>
    <t>Manchas brancas pavimento sala</t>
  </si>
  <si>
    <t>Limpeza caixilharia tinta</t>
  </si>
  <si>
    <t>Falta detetor icêndio arrecadação</t>
  </si>
  <si>
    <t xml:space="preserve">Piso partido arrecadação - não existe piso esta em betao </t>
  </si>
  <si>
    <t>Chão da sala, corredor e quartos estão mal colocados e/ou têm areia por baixo.</t>
  </si>
  <si>
    <t xml:space="preserve">Placa de vitrocerâmica tem um risco , peço substituição. - Aguarda aprovação engº Rodrigo </t>
  </si>
  <si>
    <t xml:space="preserve">ENCOMENDA A 14/2/25 DE PLACA VITROCERÂMICA Vitro Série 4 60cm 4 zonas modelo PKF631B17E </t>
  </si>
  <si>
    <t>Vidro do chuveiro da casa de banho da suite, sai água por todo o lado (ver vídeo e foto), além de que a porta está descaída.</t>
  </si>
  <si>
    <t xml:space="preserve">Espaço vidro </t>
  </si>
  <si>
    <t xml:space="preserve">carlosmanuel84@gmail.com </t>
  </si>
  <si>
    <t xml:space="preserve"> Não foi colocado o batente na casa de banho da suite para evitar que a porta bata na parede.</t>
  </si>
  <si>
    <t>Agradecia que fosse colocado um batente na  lavandaria, para evitar que a porta bata na máquina de lavar roupa.</t>
  </si>
  <si>
    <t xml:space="preserve"> Limpeza dos filtros das torneiras, que devem estar com areias, incluindo o da máquina de lavar roupa que acusava sinal de baixo caudal. A torneira da cozinha só aparenta ter baixo caudal para a água fria.</t>
  </si>
  <si>
    <t>Luz da arrecadação não acende.</t>
  </si>
  <si>
    <t>Bomba de calor não aquece - erro  H06.51</t>
  </si>
  <si>
    <t xml:space="preserve">06/11 RESOLVIDO </t>
  </si>
  <si>
    <t xml:space="preserve">Estore da lavandaria não abre nem fecha </t>
  </si>
  <si>
    <t>O botão do disjuntor relativo ao frigorifico desliga todas as tomadas da cozinha e algumas da sala acresce referir que quando o eletricista colocou o candeeiro no escritório, indicou que havia humidade porque tinha corrente apesar d estar desligado no disjuntor</t>
  </si>
  <si>
    <t xml:space="preserve">Torneira bidé </t>
  </si>
  <si>
    <t>Instalação de uma bomba recirculadora com temporizador.</t>
  </si>
  <si>
    <t>A ligação de internet do escritório por cabo não está a funcionar.</t>
  </si>
  <si>
    <t>C</t>
  </si>
  <si>
    <r>
      <t xml:space="preserve">Porta descaida, o perfil descolou novamente (WC) // </t>
    </r>
    <r>
      <rPr>
        <b/>
        <sz val="12"/>
        <color theme="0" tint="-0.499984740745262"/>
        <rFont val="Aptos Narrow"/>
        <family val="2"/>
        <scheme val="minor"/>
      </rPr>
      <t>Em 09/06 o proprietário voltou a reportar a anomalia alegando que a porta é demasiada pesada, o que faz com que descaia</t>
    </r>
    <r>
      <rPr>
        <sz val="12"/>
        <color theme="0" tint="-0.499984740745262"/>
        <rFont val="Aptos Narrow"/>
        <family val="2"/>
        <scheme val="minor"/>
      </rPr>
      <t xml:space="preserve"> // </t>
    </r>
    <r>
      <rPr>
        <b/>
        <sz val="12"/>
        <color theme="0" tint="-0.499984740745262"/>
        <rFont val="Aptos Narrow"/>
        <family val="2"/>
        <scheme val="minor"/>
      </rPr>
      <t>25/06/2025 foi realizado a intervenção no entanto ficou faltando a calha.</t>
    </r>
  </si>
  <si>
    <t>Vidro da suíte está riscado por fora.</t>
  </si>
  <si>
    <t>VIDRO</t>
  </si>
  <si>
    <t>AO</t>
  </si>
  <si>
    <t xml:space="preserve">torneira de máquina de lavar roupa a pingar (AR, parece ser possível apenas ajuste) </t>
  </si>
  <si>
    <t xml:space="preserve">tubos da bomba de calor pingam porque estão curtos (AR, parece ser possível apenas ajuste sem material novo) </t>
  </si>
  <si>
    <t>preenchimento de silicone na ombreira da porta, pelo interior, da IS da suite</t>
  </si>
  <si>
    <t>reparação cerâmico cozinha (ainda não temos material por isso o cliente aceita uma tentativa de reparação)</t>
  </si>
  <si>
    <t xml:space="preserve">limpeza de pavimento de madeira, manchas brancas </t>
  </si>
  <si>
    <t>Fixar melhor batente</t>
  </si>
  <si>
    <t>Rodapé danificado</t>
  </si>
  <si>
    <t>Afinar estores</t>
  </si>
  <si>
    <t>Limpeza de cola na guarnição</t>
  </si>
  <si>
    <t>Porta com riscos (caixilho) - Foi limpo mas continua com riscos  - vai ter de substituir</t>
  </si>
  <si>
    <t>Limpeza restos tinta no rodapé</t>
  </si>
  <si>
    <t>AP</t>
  </si>
  <si>
    <t>Placa de vidro do micro-ondas está faltando</t>
  </si>
  <si>
    <t>ENCOMENDA A 28/2/25</t>
  </si>
  <si>
    <t xml:space="preserve">Problemas nos tubos da cozinha </t>
  </si>
  <si>
    <t>Troca de lamina do piso</t>
  </si>
  <si>
    <t xml:space="preserve">Fissura teto sala </t>
  </si>
  <si>
    <t xml:space="preserve">Revisão dos silicones </t>
  </si>
  <si>
    <t xml:space="preserve">2 estores no quarto não desce até o fim </t>
  </si>
  <si>
    <t xml:space="preserve">Porta interior danificada - substituir - AGUARDA APROVAÇÃO ENG RODRIGO </t>
  </si>
  <si>
    <t>Falta silicone entre piso e parede cerâmica</t>
  </si>
  <si>
    <t xml:space="preserve">Piso com sujidade e pontos brancos </t>
  </si>
  <si>
    <t>Falta silicone entre banheira e cerâmica</t>
  </si>
  <si>
    <t>Limpeza de silicone na guanição ( aro )</t>
  </si>
  <si>
    <t xml:space="preserve">Piso com coloração diferente escura </t>
  </si>
  <si>
    <t>Cerâmica  em baixo espelho está danificado</t>
  </si>
  <si>
    <t xml:space="preserve">Limpeza no piso da base de duche </t>
  </si>
  <si>
    <t xml:space="preserve">Verificar barulhos nos estores ao fechar e abrir geral </t>
  </si>
  <si>
    <t>Limpeza divisoria do roupeiro pontos pretos</t>
  </si>
  <si>
    <t>Limpeza ar condicionado</t>
  </si>
  <si>
    <t xml:space="preserve">Lateral do roupeiro está com cascas </t>
  </si>
  <si>
    <t xml:space="preserve">Afinar o puxador </t>
  </si>
  <si>
    <t xml:space="preserve">Afinar os estores </t>
  </si>
  <si>
    <t xml:space="preserve">Espelho danificado nas laterais </t>
  </si>
  <si>
    <t>Espaço Vidro</t>
  </si>
  <si>
    <t>Remate rodapé com guarnição</t>
  </si>
  <si>
    <t xml:space="preserve">Piso com espaçamento atrás da porta </t>
  </si>
  <si>
    <t>Porta danificada na parte superior</t>
  </si>
  <si>
    <t>Sujidade de tinta na cerâmicada parede</t>
  </si>
  <si>
    <t xml:space="preserve">Pequeno amassado  na porta do segundo armário </t>
  </si>
  <si>
    <t xml:space="preserve">Limpeza no puxador da porta </t>
  </si>
  <si>
    <t>Remover escrita na parede de baixo do armário</t>
  </si>
  <si>
    <t xml:space="preserve">Limpeza nos tijolos da varanda </t>
  </si>
  <si>
    <t xml:space="preserve">Grelha com ferrugem </t>
  </si>
  <si>
    <t>Limpeza das caixilharias geral todo apartamento</t>
  </si>
  <si>
    <t xml:space="preserve">Peça visivel no silicone em volta caixilharia </t>
  </si>
  <si>
    <t xml:space="preserve">Melhorar o remate do silicone em volta caixilharia </t>
  </si>
  <si>
    <t xml:space="preserve">Limpeza da porta </t>
  </si>
  <si>
    <t xml:space="preserve">pequenos problemas em relação ao piso de madeira </t>
  </si>
  <si>
    <t>A luz de um WC não está funcionando</t>
  </si>
  <si>
    <t>AQ</t>
  </si>
  <si>
    <t>Aplicação de peças em pvc em sacada de correr</t>
  </si>
  <si>
    <t xml:space="preserve">Limpar vidros </t>
  </si>
  <si>
    <t xml:space="preserve">Melhorar betume banheira </t>
  </si>
  <si>
    <t>Sujo teto</t>
  </si>
  <si>
    <t xml:space="preserve">Riscos na porta arrecadação </t>
  </si>
  <si>
    <t>reparado 18/10</t>
  </si>
  <si>
    <t xml:space="preserve">Risco vidro porta </t>
  </si>
  <si>
    <t xml:space="preserve">Limpar tinta guarda roupa </t>
  </si>
  <si>
    <t xml:space="preserve">Melhorar remate alheta/fissura </t>
  </si>
  <si>
    <t xml:space="preserve">Betume banheira soltando </t>
  </si>
  <si>
    <t>Limpeza ferrugem guarda (geral)</t>
  </si>
  <si>
    <t>Forno sem cabo de ligação</t>
  </si>
  <si>
    <t>Guardas com ferrugem</t>
  </si>
  <si>
    <t>Pedro Antunes - Tel: 965851911</t>
  </si>
  <si>
    <t>Retoque de pintura no teto</t>
  </si>
  <si>
    <t xml:space="preserve">Retoque de pintura </t>
  </si>
  <si>
    <t>Afinar porta do frigorífico</t>
  </si>
  <si>
    <t>Peça de alumínio no rodapé do armário amassada</t>
  </si>
  <si>
    <t>Limpeza de massa nas portas e roupeiros no Geral</t>
  </si>
  <si>
    <t>Melhorar acabamento entee roupeiro e teto</t>
  </si>
  <si>
    <t xml:space="preserve">Afinar porta da base de duche </t>
  </si>
  <si>
    <t>Remover tomadas da parede (tomadas a mais)</t>
  </si>
  <si>
    <t>Limpeza do ventax</t>
  </si>
  <si>
    <t>Espaçamento entre réguas do piso</t>
  </si>
  <si>
    <t>Espaçamento entre soleira e perfil do piso</t>
  </si>
  <si>
    <t>Puxador riscado</t>
  </si>
  <si>
    <t>Limpeza de manchas do vidro</t>
  </si>
  <si>
    <t>Borracha da porta a solta</t>
  </si>
  <si>
    <t>Cabine de duche da suíte com vidro em falta e desmontada </t>
  </si>
  <si>
    <t>Tampa da sanita da suíte com manchas que não saem </t>
  </si>
  <si>
    <t> Estores de um dos quartos com lâminas separadas. Separam-se ao fechar o estore que só foi usado 3 ou 4 vezes</t>
  </si>
  <si>
    <t>Torneira da cozinha com caudal de água fria reduzido. A torneira de segurança debaixo do lava louças tem um comportamento estranho não permitindo um caudal igual ao da água quente</t>
  </si>
  <si>
    <t>Na casa de banho, uma das gavetas tinha no interior a tampa do sistema de afinação solto. Parece estar danificada pois não tem pino para fixar</t>
  </si>
  <si>
    <t>Porta da arrecadação raspa no chão dificultando a sua abertura e fecho.</t>
  </si>
  <si>
    <t>Porta da cozinha (2x0,80)lado esquerdo</t>
  </si>
  <si>
    <t>Caixa de estores</t>
  </si>
  <si>
    <t xml:space="preserve">A iluminação na zona dos quartos deixou de funcionar. Estranhamente o disjuntor associado a essa zona abrange também uma casa de banho que continua a funcionar, mas a restante zona abrangida não funciona. As lâmpadas que estã embutidas no teto da suíte mantêm uma luz muito fraca, mas não acendem. </t>
  </si>
  <si>
    <t>AS</t>
  </si>
  <si>
    <t xml:space="preserve">1 Spot do corredor da suíte não acende </t>
  </si>
  <si>
    <t>Francisco Laplaine - 918415253</t>
  </si>
  <si>
    <t xml:space="preserve">Apertar torneira do lava loiça </t>
  </si>
  <si>
    <t>Pedra da cozinha tem uma mancha branca do lado esquerdo do fogão</t>
  </si>
  <si>
    <t xml:space="preserve">Pardal </t>
  </si>
  <si>
    <t>Inclinação do chão da varanda junto a um dos ralos está a criar uma poça de água </t>
  </si>
  <si>
    <t>Exaustor não desliga. Para já tem de ser no quadro elétrico</t>
  </si>
  <si>
    <t>Parede da garagem cheia de buracos.</t>
  </si>
  <si>
    <t>Porta da Garagem riscada</t>
  </si>
  <si>
    <t xml:space="preserve"> A porta encrava no cimento ao abrir</t>
  </si>
  <si>
    <t>A arrecadação estava aberta e com umas pisadelas no cimento</t>
  </si>
  <si>
    <t>Ar condicionado torto e por cima do ar condicionado os acabamentos não melhoraram</t>
  </si>
  <si>
    <t>Não resolveram o teto da zona das máquinas, na marquize. Falta pintar</t>
  </si>
  <si>
    <t>Falta espelho na casa banho visitas</t>
  </si>
  <si>
    <t>Borracha da porta da da arrecadação está mal encaixada ( arrecadação -3 em frente ao lugar 36 A)</t>
  </si>
  <si>
    <t>Porta danificada e disfarçada (substituir)</t>
  </si>
  <si>
    <t xml:space="preserve">Retoque da pintura em cima dos rodapés </t>
  </si>
  <si>
    <t xml:space="preserve">Alheta faz bico na esquina </t>
  </si>
  <si>
    <t xml:space="preserve">Rodapés com diferença um mais alto que o outro </t>
  </si>
  <si>
    <t>Encaixar tampa superior do A/C</t>
  </si>
  <si>
    <t xml:space="preserve">Retificar as alhetas da casa com ondas </t>
  </si>
  <si>
    <t xml:space="preserve">Pintura com pingos escorridos </t>
  </si>
  <si>
    <t xml:space="preserve">Furinho na alheta retoque </t>
  </si>
  <si>
    <t>Melhorar acabamento entre calha dos estores e parede</t>
  </si>
  <si>
    <t>Melhorar silicone no caixilho (silicone torto)</t>
  </si>
  <si>
    <t>Borrachas da porta solta</t>
  </si>
  <si>
    <t xml:space="preserve">Porta danificada do roupeiro </t>
  </si>
  <si>
    <t xml:space="preserve">Retificar juntas da casa de banho </t>
  </si>
  <si>
    <t>Alinhar portas (portas empenadas)</t>
  </si>
  <si>
    <t>Limpeza dos tijolos da fachada com massa</t>
  </si>
  <si>
    <t>Máquina do A/C deverá estar junto a parede a parede</t>
  </si>
  <si>
    <t xml:space="preserve">Remate do tubo ladrão </t>
  </si>
  <si>
    <t xml:space="preserve"> Depois de tomar banho e apesar de não ter acontecido sempre (aconteceu já várias vezes) a casa das máquinas fica alagada. Julgo que deve ter algo a ver com o cilindro, mas temos de ver. </t>
  </si>
  <si>
    <t>A torneira da banheira da minha casa de banho deve estar com um problema uma vez que não dá água fria e a própria torneira tem menos pressão do que a duche da casa de banho das visitas. Não sei se este problema está ligado com o 1. </t>
  </si>
  <si>
    <t xml:space="preserve">Já por 3 vezes (não é muito mas aconteceu) a ligação no quadro de eletricidade que controla os estores automáticos foi abaixo e tive de ir ao quadro ligar </t>
  </si>
  <si>
    <t>O tubo que sai da máquina do ar condicionado na varanda, não está na direção do ralo que está lá. A água do ar condicionado não vai para o ralo. </t>
  </si>
  <si>
    <t>O interruptor do corredor do meu quarto às vezes tem mau contacto e não acende as luzes à primeira</t>
  </si>
  <si>
    <t>AT</t>
  </si>
  <si>
    <t xml:space="preserve">Melhorar remate acabamento ralo varanda </t>
  </si>
  <si>
    <t>samuelemos@gmail.com inesmspencer@gmail.com</t>
  </si>
  <si>
    <t xml:space="preserve">Melhorar remate tampa acesso manutenção no teto do corredor </t>
  </si>
  <si>
    <t xml:space="preserve">Limpar sujos pintura parede corredor </t>
  </si>
  <si>
    <t xml:space="preserve">Retoque pintura devido a sujos embaixo da janela do quarto </t>
  </si>
  <si>
    <t xml:space="preserve">Melhorar remate topo banheira </t>
  </si>
  <si>
    <t xml:space="preserve">Betumar azulejos próximo banheira </t>
  </si>
  <si>
    <t>Trocar espehos com ferrugem WC</t>
  </si>
  <si>
    <t>Afinar porta duche WC</t>
  </si>
  <si>
    <t>Finalizar limpeza apartamento</t>
  </si>
  <si>
    <t xml:space="preserve">Piso descolando no perfil da porta de entrada </t>
  </si>
  <si>
    <t xml:space="preserve">Limpeza portas/armários/ Demais portas geral </t>
  </si>
  <si>
    <t>Maçaneta porta entrada folga</t>
  </si>
  <si>
    <t>Afinar porta sala/ raspa chão</t>
  </si>
  <si>
    <t xml:space="preserve">Risco piso laminado </t>
  </si>
  <si>
    <t xml:space="preserve">Piso laminado lascado </t>
  </si>
  <si>
    <t>Betumar tijolos varanda / remover excesso (geral)</t>
  </si>
  <si>
    <t xml:space="preserve">Buraco no silicone porta varanda </t>
  </si>
  <si>
    <t>Parafuso mal encaixado fixação guardas</t>
  </si>
  <si>
    <t>Ver borracha porta varanda</t>
  </si>
  <si>
    <t xml:space="preserve">Melhorar remate parede estores </t>
  </si>
  <si>
    <t xml:space="preserve">Falta silicone lavatorio cozinha </t>
  </si>
  <si>
    <t>Defeito moldura porta</t>
  </si>
  <si>
    <t xml:space="preserve">Falta Silicone ceramica parede wc </t>
  </si>
  <si>
    <t xml:space="preserve">Falta sensor porta entrada </t>
  </si>
  <si>
    <t xml:space="preserve">Marca na gaveta </t>
  </si>
  <si>
    <t xml:space="preserve">Espelhos sifão soltos </t>
  </si>
  <si>
    <t xml:space="preserve">Melhorar remate soilicone banheira </t>
  </si>
  <si>
    <t xml:space="preserve">Reforçar silicone janela </t>
  </si>
  <si>
    <t xml:space="preserve">Afianr a janela </t>
  </si>
  <si>
    <t>Risco armario WC</t>
  </si>
  <si>
    <t xml:space="preserve">Q.E Partido arrecadação | intervenção da parte elétrica à caixa de quadro elétrico de arrecadação </t>
  </si>
  <si>
    <t>Vararanda acumula-se água, que por declive inadequadro dado ao pavimento não é drenado pela drenagem</t>
  </si>
  <si>
    <t>ISOTEXA</t>
  </si>
  <si>
    <t xml:space="preserve">Afinar caixilharia </t>
  </si>
  <si>
    <t xml:space="preserve">Trocar 2 azulejos cozinha </t>
  </si>
  <si>
    <t>Afinar 2 portas</t>
  </si>
  <si>
    <t>algumas tábuas de madeira que estão riscadas/com buracos na sala</t>
  </si>
  <si>
    <t>Apenas o estore da sala fecha completamente, havendo no entanto ligeira abertura por onde entra luz. Todos os restantes bloqueiam durante o encerramento. ( foi verificado apenas dias 21/12, pois foi quando ligaram a energia da casa)</t>
  </si>
  <si>
    <t>Estore da sala bate no aluminio e cozinha sem funcionar</t>
  </si>
  <si>
    <t>Mudar 2(duas) ripas no chão</t>
  </si>
  <si>
    <t>Dobradiça da porta do chuveiro não está horizontal (não sei se descaiu)</t>
  </si>
  <si>
    <t>A minha chave da entrada do prédio não funciona adequadamente ao contrário da de outros residentes no prédio</t>
  </si>
  <si>
    <t>CONDOMINIO</t>
  </si>
  <si>
    <t>AU</t>
  </si>
  <si>
    <t>Encaixar  melhor a maq. de ar condicionado para tras junta guarda</t>
  </si>
  <si>
    <t xml:space="preserve">Limpeza de risco de x na fachada </t>
  </si>
  <si>
    <t xml:space="preserve">Limpeza de cimento no tijolo da fachada </t>
  </si>
  <si>
    <t xml:space="preserve">Remate entre calha e parede </t>
  </si>
  <si>
    <t>Retoque da pintura na alheta</t>
  </si>
  <si>
    <t xml:space="preserve">Retoque da caixa de estores faz barriga </t>
  </si>
  <si>
    <t>Silicone para fixação da placa não leva Silicone</t>
  </si>
  <si>
    <t>Porta danificada (substituir)</t>
  </si>
  <si>
    <t xml:space="preserve">Corrigir plástico das etiquetas dos disjuntores </t>
  </si>
  <si>
    <t>Pintar caixa da tubulação do exaustor de branco como o teto</t>
  </si>
  <si>
    <t xml:space="preserve">Fixar melhor o video porteiro </t>
  </si>
  <si>
    <t xml:space="preserve">Melhorar  acabamento entre parede e guanição </t>
  </si>
  <si>
    <t>Pintar alheta toda que esta escuricido geral</t>
  </si>
  <si>
    <t xml:space="preserve">Fissura na alheta </t>
  </si>
  <si>
    <t xml:space="preserve">Limpeza de resto de silicone no lavatorio </t>
  </si>
  <si>
    <t xml:space="preserve">Remate entre teto e parede </t>
  </si>
  <si>
    <t xml:space="preserve">Limpeza de tinta nos interruptores </t>
  </si>
  <si>
    <t xml:space="preserve">Racha na junção das paredes teto </t>
  </si>
  <si>
    <t xml:space="preserve">Dobradiças tortas da parta da base de duche </t>
  </si>
  <si>
    <t xml:space="preserve">Limpeza geral de restos de tinta e de obra </t>
  </si>
  <si>
    <t xml:space="preserve">Tampa do arcondicionado forma barriga </t>
  </si>
  <si>
    <t xml:space="preserve">Tampa do arcondicionado torta </t>
  </si>
  <si>
    <t xml:space="preserve">Afinar gaveta alinhar e igualar espaçamento </t>
  </si>
  <si>
    <t xml:space="preserve">Limpeza do piso das casas de banho </t>
  </si>
  <si>
    <t>Porta da arrecadação está descaida, arrastando no chão</t>
  </si>
  <si>
    <t>luz arrecadação não funciona // Uma das tomandas eletricas da instalaçºao p/ TV não tem corrente</t>
  </si>
  <si>
    <t>Porta do duche descaida</t>
  </si>
  <si>
    <t>Estores da cozinha não desce completo</t>
  </si>
  <si>
    <t>Piso da arrecadaçãp irregular com cheiro</t>
  </si>
  <si>
    <t>Estores do quarto da suite sem movimento</t>
  </si>
  <si>
    <t>Sanita WC suite verte água</t>
  </si>
  <si>
    <t>AV</t>
  </si>
  <si>
    <t>Encostar a máquina do AC na guarda</t>
  </si>
  <si>
    <t>Tijolo da fachada não conforme</t>
  </si>
  <si>
    <t>Silicone entre caixilharia e tijolo da parede</t>
  </si>
  <si>
    <t>Retoque silicone em volta da caixilharia da janela</t>
  </si>
  <si>
    <t>Limpeza geral de tintas nos silicones da caixilharia</t>
  </si>
  <si>
    <t>Melhorar o acabamento entre guarnição e parede</t>
  </si>
  <si>
    <t>Remate de silicone entre banheira e cerâmico</t>
  </si>
  <si>
    <t>Espaçamento entre guarnição e teto roupeiro</t>
  </si>
  <si>
    <t>Vedante do resguardo não cola</t>
  </si>
  <si>
    <t>Buraquinhos na moldura do vidro da porta</t>
  </si>
  <si>
    <t>Borracha da porta está solta (guarnição)</t>
  </si>
  <si>
    <t xml:space="preserve">Retoque pintura na parede </t>
  </si>
  <si>
    <t>Limpeza guarnição</t>
  </si>
  <si>
    <t>Melhorar acabamento silicone da caixilharia</t>
  </si>
  <si>
    <t>Armário danificado</t>
  </si>
  <si>
    <t>A torneira do bíde está sempre a pingar quando está desligada</t>
  </si>
  <si>
    <t>O suporte da cor branca do lavatório está danificado, encontrando-se praticamente tinta</t>
  </si>
  <si>
    <t>Há silicone branco pindurado oir debaixo do lavatório</t>
  </si>
  <si>
    <t>Estores está estragado, em condições piores que do quarto pricipal</t>
  </si>
  <si>
    <t>A chave da marquise que me foi entregue na data da escritura não fecha a porta</t>
  </si>
  <si>
    <r>
      <t xml:space="preserve">O vidro da janela está com defeito (assunto antigo de 11/24) </t>
    </r>
    <r>
      <rPr>
        <b/>
        <u/>
        <sz val="12"/>
        <color theme="2" tint="-0.499984740745262"/>
        <rFont val="Aptos Narrow"/>
        <family val="2"/>
        <scheme val="minor"/>
      </rPr>
      <t>(15min para verificação, agendar pfv)</t>
    </r>
    <r>
      <rPr>
        <sz val="12"/>
        <color theme="2" tint="-0.499984740745262"/>
        <rFont val="Aptos Narrow"/>
        <family val="2"/>
        <scheme val="minor"/>
      </rPr>
      <t>// 04/04 "PEDIDO DE MATERIAL"</t>
    </r>
  </si>
  <si>
    <t>Pintar um bocadinho na parede do quarto ao pé da janela</t>
  </si>
  <si>
    <t>O vidro do espelho está completamente danificado</t>
  </si>
  <si>
    <t>AR/VIRCLAR</t>
  </si>
  <si>
    <t xml:space="preserve">AW </t>
  </si>
  <si>
    <t xml:space="preserve">Porta cozinha abre na geladeira </t>
  </si>
  <si>
    <t>Falta massa piso parede ceramica</t>
  </si>
  <si>
    <t xml:space="preserve">Botão adesivo dentro do armário suspenso </t>
  </si>
  <si>
    <t xml:space="preserve">Marcas arm porta geladeira </t>
  </si>
  <si>
    <t>Limpar guardas</t>
  </si>
  <si>
    <t>Amalgado caixilharia porta</t>
  </si>
  <si>
    <t xml:space="preserve">Remate silicone parede/caixilharia </t>
  </si>
  <si>
    <t xml:space="preserve">Manchas tinta piso /rodapé geral </t>
  </si>
  <si>
    <t xml:space="preserve">Rodapé desalinhado </t>
  </si>
  <si>
    <t>Manchas piso  (geral)</t>
  </si>
  <si>
    <t>Manchas vidro porta</t>
  </si>
  <si>
    <t>Marcas pintura parede</t>
  </si>
  <si>
    <t xml:space="preserve">Mica de plastico rasgado dentro arm eletrico </t>
  </si>
  <si>
    <t>Marcas pintura proximo foco luz</t>
  </si>
  <si>
    <t>Foco luz  amalgado</t>
  </si>
  <si>
    <t xml:space="preserve">Marcas tinta rodapé </t>
  </si>
  <si>
    <t>Marcas tinta moldura porta</t>
  </si>
  <si>
    <t>Juntas piso c/ espaçamento grande</t>
  </si>
  <si>
    <t xml:space="preserve">Retoque silicone banheira </t>
  </si>
  <si>
    <t xml:space="preserve">Risco Banheira </t>
  </si>
  <si>
    <t>AR/ROCA</t>
  </si>
  <si>
    <t>Marca tinta porta</t>
  </si>
  <si>
    <t xml:space="preserve">Borrachas porta geral </t>
  </si>
  <si>
    <t xml:space="preserve">Fixar mehor torneira </t>
  </si>
  <si>
    <t>Aresta espelho c/ marcas - 1,38 x 1,20</t>
  </si>
  <si>
    <t xml:space="preserve">Fita cola marca roupeiro </t>
  </si>
  <si>
    <t xml:space="preserve">Frentes gavetas roupeiro </t>
  </si>
  <si>
    <t xml:space="preserve">Porta amolgada na quina </t>
  </si>
  <si>
    <t xml:space="preserve">Afinar porta roupeiro </t>
  </si>
  <si>
    <t>Substituir portas com marcas</t>
  </si>
  <si>
    <t xml:space="preserve">Limpar manchas brancas arm interno </t>
  </si>
  <si>
    <t>Remate silicone encontro ceramica</t>
  </si>
  <si>
    <t>Ferrugem espelho e marca tinta (dois espelhos wc)</t>
  </si>
  <si>
    <t>Acabamento pintura apliques parede</t>
  </si>
  <si>
    <t xml:space="preserve">Trocar aplique  parede p/ parede c/ interruptor </t>
  </si>
  <si>
    <t>Mancha amarela moldura porta</t>
  </si>
  <si>
    <t xml:space="preserve">Remate alheta </t>
  </si>
  <si>
    <t>ENCOMENDADO</t>
  </si>
  <si>
    <t xml:space="preserve">Fita cola video porteiro </t>
  </si>
  <si>
    <t xml:space="preserve">Mancha silicone entrada piso cozinha </t>
  </si>
  <si>
    <t>Limpar manchas tinta ar condicionado geral</t>
  </si>
  <si>
    <t xml:space="preserve">Pintura teto sala c/ defeito </t>
  </si>
  <si>
    <t>Marcas prego moldura porta</t>
  </si>
  <si>
    <t xml:space="preserve">Estores não funcionam </t>
  </si>
  <si>
    <t xml:space="preserve">algumas janelas continuam a não isolar bem </t>
  </si>
  <si>
    <t>chuveiros têm pouca pressão (resolvido) -trocar saida chuveiro ( falta trocar saida)</t>
  </si>
  <si>
    <t>carregador de carro não funciona</t>
  </si>
  <si>
    <t>não temos chave da arrecadação</t>
  </si>
  <si>
    <t>não temos luz por baixo dos móveis da cozinha</t>
  </si>
  <si>
    <t>torneira de um bidé a pingar</t>
  </si>
  <si>
    <t>Marca armario cozinha trocar porta</t>
  </si>
  <si>
    <t>Marcas teto sala</t>
  </si>
  <si>
    <t>Trocar vidro porta sala</t>
  </si>
  <si>
    <t xml:space="preserve">Substituição ARO riscado da janela da sala </t>
  </si>
  <si>
    <t xml:space="preserve">Chão do corredor faz barulho </t>
  </si>
  <si>
    <t xml:space="preserve">Chão por trás da porta da sala de jantar levantado </t>
  </si>
  <si>
    <t xml:space="preserve">Porta do chuveiro da suite deixa passar água </t>
  </si>
  <si>
    <t>Espaço vidro</t>
  </si>
  <si>
    <t xml:space="preserve">Maçaneta da porta da casa de banho desatarrachada </t>
  </si>
  <si>
    <t>Porta do armario frigorifico necessita substituição</t>
  </si>
  <si>
    <t>AM&amp;G</t>
  </si>
  <si>
    <t>Substituição do vidro fosco das portas da sala, que tem uma 
mancha que não foi possível remover.</t>
  </si>
  <si>
    <t>Termoacumulador, volta e meia, dá erro, fica vermelho e desliga</t>
  </si>
  <si>
    <t>Tomada da sala</t>
  </si>
  <si>
    <t>Retocar tinta da parede onde o eletricista mexeu.</t>
  </si>
  <si>
    <t>Arranjar porta do quarto que fecha sozinha, desistalando e voltando a instalar os rodapés e ombreira da porta.</t>
  </si>
  <si>
    <t>AX</t>
  </si>
  <si>
    <t xml:space="preserve">Ligar bomba de calor </t>
  </si>
  <si>
    <t xml:space="preserve">Compor a borracha da calha da janela do quarto </t>
  </si>
  <si>
    <t>Fissura topo parede</t>
  </si>
  <si>
    <t>Vedar caixa estore com silicone</t>
  </si>
  <si>
    <t>Fissura caixa estore</t>
  </si>
  <si>
    <t>Limpar topo rodapé esquina</t>
  </si>
  <si>
    <t>Limpar massa caixa Roca sanita</t>
  </si>
  <si>
    <t>Falta betume esquina cerâmica WC</t>
  </si>
  <si>
    <t>Afinar portas roupeiro</t>
  </si>
  <si>
    <t>Melhorar remate alheta/fissura (geral)</t>
  </si>
  <si>
    <t>Apertar parafuso video porteiro</t>
  </si>
  <si>
    <t>Remate rodapé (geral)</t>
  </si>
  <si>
    <t>Limpeza ferrugem guardas (geral)</t>
  </si>
  <si>
    <t>A porta de entrada do AP precisa de ajuste de fechadura</t>
  </si>
  <si>
    <t>A porta do wc da suite não fecha</t>
  </si>
  <si>
    <t>GLOBALDIS</t>
  </si>
  <si>
    <t>AY</t>
  </si>
  <si>
    <t xml:space="preserve">Correção do friso da janela </t>
  </si>
  <si>
    <t>Downlight com sujidade de tinta</t>
  </si>
  <si>
    <t xml:space="preserve">Porta do armário está desnivelada </t>
  </si>
  <si>
    <t xml:space="preserve">Limpeza da guarda da varanda e pedra </t>
  </si>
  <si>
    <t xml:space="preserve">Falta a caixa do estore </t>
  </si>
  <si>
    <t xml:space="preserve">Instalar o batente na porta do armário para não danificar quando bater na sanita </t>
  </si>
  <si>
    <t xml:space="preserve">Limpeza no espelho </t>
  </si>
  <si>
    <t xml:space="preserve">Instalar batente no puxador da janela para não danificar </t>
  </si>
  <si>
    <t xml:space="preserve">Limpeza no piso base de duche </t>
  </si>
  <si>
    <t xml:space="preserve">Afinar o puxador da janela </t>
  </si>
  <si>
    <t>Lateral da porta do roupeiro está com sujidade</t>
  </si>
  <si>
    <t>Instalar silicone na porta do roupeiro na parte inferior para não bater no rodapé</t>
  </si>
  <si>
    <t>Base do roupeiro está danificado (trocar)</t>
  </si>
  <si>
    <t xml:space="preserve">Melhorar a instalação do silicone na porta do roupeiro  instalar um pouco mais pra cima </t>
  </si>
  <si>
    <t>Retoque do silicone em volta da caixilharia janela (danificado)</t>
  </si>
  <si>
    <t xml:space="preserve">Puxador riscado </t>
  </si>
  <si>
    <t xml:space="preserve">Limpeza da caixilharia em volta janela e portas </t>
  </si>
  <si>
    <t xml:space="preserve">Porta do roupeiro com sujidade </t>
  </si>
  <si>
    <t xml:space="preserve">Alheta está com fissura </t>
  </si>
  <si>
    <t>Parede está com tinta escorrida</t>
  </si>
  <si>
    <t xml:space="preserve">Guarda com ferrugem </t>
  </si>
  <si>
    <t xml:space="preserve">Limpeza da guarda e vidros janela e pedra da soleira </t>
  </si>
  <si>
    <t>Borrachas da guarnição está solta - GERAL</t>
  </si>
  <si>
    <t xml:space="preserve">Limpeza da guarnição </t>
  </si>
  <si>
    <t xml:space="preserve">Espaçamento entre guarnição e perfil lateral da porta </t>
  </si>
  <si>
    <t>Limpeza entre o piso e o perfil de transição (Autocolante)</t>
  </si>
  <si>
    <t>Parte superior da porta está danificado</t>
  </si>
  <si>
    <t>Instalar silicone na gaveta (Está batendo na sanita)</t>
  </si>
  <si>
    <t xml:space="preserve">Melhorar o remate do silicone em volta da banheira </t>
  </si>
  <si>
    <t xml:space="preserve">Melhorar o remate do silicone em volta da Sanita  e mictorio </t>
  </si>
  <si>
    <t xml:space="preserve">Espelho danificado na lateral 1,38x1,20 </t>
  </si>
  <si>
    <t>Instalar o batente - Falta batente</t>
  </si>
  <si>
    <t xml:space="preserve">Limpeza no espelho, lavatorio e focos casa de banho </t>
  </si>
  <si>
    <t>AZ</t>
  </si>
  <si>
    <t xml:space="preserve">Limpeza de caixilharia da porta </t>
  </si>
  <si>
    <t xml:space="preserve">Limpeza de tinta na guarnição </t>
  </si>
  <si>
    <t>Retoque de pintura dentro do armário técnico</t>
  </si>
  <si>
    <t xml:space="preserve">Porta com ruídos ao abrir </t>
  </si>
  <si>
    <t xml:space="preserve">Espaçamento entre guarnição e divisoria do roupeiro </t>
  </si>
  <si>
    <t xml:space="preserve">Sujidade nos tijolos da fachada </t>
  </si>
  <si>
    <t xml:space="preserve">Reacolar máquina  de arcondicionado para trás </t>
  </si>
  <si>
    <t>Remate de silicone entre caxilharia e parede</t>
  </si>
  <si>
    <t xml:space="preserve">Fixar as calhas do estores estão soltas </t>
  </si>
  <si>
    <t>Melhorar o acabamento na saída de água de emergência</t>
  </si>
  <si>
    <t xml:space="preserve">Microondas  está mal instalado </t>
  </si>
  <si>
    <t>Puxador da lava loiça está danificado</t>
  </si>
  <si>
    <t xml:space="preserve">Prateleira do armário está danificado </t>
  </si>
  <si>
    <t xml:space="preserve">reacolar a bomba de calor para a esquerda </t>
  </si>
  <si>
    <t xml:space="preserve">Retoque de pintura na alheta </t>
  </si>
  <si>
    <t xml:space="preserve">Instalar silicone na porta do roupeiro </t>
  </si>
  <si>
    <t>Afinar os interruptores</t>
  </si>
  <si>
    <t xml:space="preserve">Porta roupeiro danificado ao lado do ropeiro </t>
  </si>
  <si>
    <t xml:space="preserve">Ralo da banheira não abre </t>
  </si>
  <si>
    <t>Borrachas das guarniçoes estão soltas geral</t>
  </si>
  <si>
    <t>A parte de dentro do arco da porta da casa de banho do quarto está danificada</t>
  </si>
  <si>
    <t xml:space="preserve">fechadura da porta de entrada necessita de ser afinada </t>
  </si>
  <si>
    <t>caixas de estores da sala estão num estado inacabado ou com um acabamento muito deficiente</t>
  </si>
  <si>
    <t>Borracha porta de entrada</t>
  </si>
  <si>
    <t>Amolgado trinco porta entrada</t>
  </si>
  <si>
    <t xml:space="preserve">Melhorar acabamento interior Q.E </t>
  </si>
  <si>
    <t>Melhorar juntas piso / porta sala</t>
  </si>
  <si>
    <t>Sujo caixa aplique teto/sala</t>
  </si>
  <si>
    <t>Melhorar remate topo wc</t>
  </si>
  <si>
    <t xml:space="preserve">Limpar sanita </t>
  </si>
  <si>
    <t>Marca porta entrada</t>
  </si>
  <si>
    <t xml:space="preserve">limpeza ferrugem guardas geral </t>
  </si>
  <si>
    <t>marca no rodapé</t>
  </si>
  <si>
    <t>sujos pintura parede</t>
  </si>
  <si>
    <t xml:space="preserve">Melhorar remate rejunte parede cozinha </t>
  </si>
  <si>
    <t xml:space="preserve">Limpeza piso laminado geral </t>
  </si>
  <si>
    <t xml:space="preserve">limpeza e remate rodapé </t>
  </si>
  <si>
    <t xml:space="preserve">Limpeza caixilharias </t>
  </si>
  <si>
    <t xml:space="preserve">Afinar porta arrecadação </t>
  </si>
  <si>
    <t>Limpar porta arrecadação</t>
  </si>
  <si>
    <t xml:space="preserve">Fissura piso arrecadação </t>
  </si>
  <si>
    <t xml:space="preserve">
Coloração Negra / Humidade pavimento do quarto junto parede WC</t>
  </si>
  <si>
    <t xml:space="preserve">Afinação da caixilharia </t>
  </si>
  <si>
    <t xml:space="preserve">Problemas no termoaculador - não sai agua quente </t>
  </si>
  <si>
    <t xml:space="preserve">Troca das chaves dos correios </t>
  </si>
  <si>
    <t>Verificou, ao retirar a película aderente às gavetas, que a gaveta de baixo está rachada (frigorifico)</t>
  </si>
  <si>
    <t xml:space="preserve">Infiltração na arrecadação (cave 1 nº 10) - NOTA: estamos a aguardar a secagem da arrecadação para realizar a pintura já foram trocadas ás reguas que molharam por novas estamos a aguardar orçamento da cliente relativamente a torre do computador que supostamente por conta da humidade deixou de funcionar. </t>
  </si>
  <si>
    <t>AFINAÇÃO EM 2 JANELAS DE CAIXILHARIA</t>
  </si>
  <si>
    <t>reparação da caixa de correio do bloco A (-1 B) pois a correspondência com a chuva fica inundada.
Tem do lado de fora um grande orifício que deixa entrar a chuva quando é tocada a vento.</t>
  </si>
  <si>
    <t>helenaregalofonseca@gmail.com</t>
  </si>
  <si>
    <t>Polir pedra</t>
  </si>
  <si>
    <t>Maçaneta solta por dentro e com riscos</t>
  </si>
  <si>
    <t>Travão nunca esteve bem</t>
  </si>
  <si>
    <t>2 Riscos porta branca rua interior</t>
  </si>
  <si>
    <t>Risco madeira do lado de fora ao lado da chave</t>
  </si>
  <si>
    <t>Ferro do trinco bate na porta entrada já tendo danificado a porta</t>
  </si>
  <si>
    <t>Porta comunicadora não fecha por completo</t>
  </si>
  <si>
    <t>Base porta direita exterior casa banho esbotenada</t>
  </si>
  <si>
    <t>Juntas da porta com rodapé com fenda</t>
  </si>
  <si>
    <t>Mármore da banca toda riscada</t>
  </si>
  <si>
    <t>Buraco á volta da torneira da banheira</t>
  </si>
  <si>
    <t xml:space="preserve">Tetos falsos hall e casa de banho </t>
  </si>
  <si>
    <t>Maquina de loiça prende camisolas quando vai ao frigorifico</t>
  </si>
  <si>
    <t>Porta armário debaixo do lava-loiça descaida</t>
  </si>
  <si>
    <t>Exaustor inclinado</t>
  </si>
  <si>
    <t>Gaveta de cima não fecha total</t>
  </si>
  <si>
    <t>Porta por cima do lava-loiça chia</t>
  </si>
  <si>
    <t>Rodapé quarto não esta bem pintado</t>
  </si>
  <si>
    <t>Porta torta quarto não fecha bem</t>
  </si>
  <si>
    <t>Porta armario da esquerda chia</t>
  </si>
  <si>
    <t>estores não desliza bem</t>
  </si>
  <si>
    <t>parede do quarto junto a casa de banho não esta lisa. Será fruta de humidade</t>
  </si>
  <si>
    <t>Comutador single solto</t>
  </si>
  <si>
    <t>Rodapé na sala ao pé da porta parece rachar a madeira</t>
  </si>
  <si>
    <t xml:space="preserve">2 ripas metálicas exteriores soltas </t>
  </si>
  <si>
    <t>Canto rodapé porta da sala com hall á esquerda imperfeito</t>
  </si>
  <si>
    <t>Despensa: Porta ainda raspa a abrir</t>
  </si>
  <si>
    <t>Afinar janelas</t>
  </si>
  <si>
    <t>Interruptor solto</t>
  </si>
  <si>
    <t xml:space="preserve">BA </t>
  </si>
  <si>
    <t>-Acabamentos por baixo do lavatório do wc social inacabados</t>
  </si>
  <si>
    <t>-Chão do chuveiro da suite está a descascar, está mal isolado e falta betume a isolar</t>
  </si>
  <si>
    <t>-Torneira do duche da casa de banho de apoio aos quartos está torta</t>
  </si>
  <si>
    <t>Porta da lavandaria é difícil de fechar</t>
  </si>
  <si>
    <t>-O azulejo substituído da varanda precisa de silicone / betume para ficar igual aos outros</t>
  </si>
  <si>
    <t>-Interruptores de luz da suite e no 2ª quarto estão com mau contacto</t>
  </si>
  <si>
    <t>Espaçamento/Nivelamento/ Pintura dos rodpés no Geral</t>
  </si>
  <si>
    <t xml:space="preserve">afranciscorp@hotmail.com - 963365793 francisco pereira e maria passos </t>
  </si>
  <si>
    <t xml:space="preserve">Moldura porta da sala mal acabada </t>
  </si>
  <si>
    <t>Caixilharia porta sala / borracha / riscos no Geral</t>
  </si>
  <si>
    <t>Riscos  e acabamento do exaustor na varanda</t>
  </si>
  <si>
    <t>Descascado peça do teto</t>
  </si>
  <si>
    <t>Caixa protecção máquina Ar condicionado</t>
  </si>
  <si>
    <t>Piso com ar por baixo - parece solto no geral</t>
  </si>
  <si>
    <t xml:space="preserve">Nivelamento do piso na porta da sala - Não há desnivel no piso </t>
  </si>
  <si>
    <t>Junta da bancada mal feita</t>
  </si>
  <si>
    <t xml:space="preserve">Silicone da bancada - falta no topo </t>
  </si>
  <si>
    <t>Sujo de silicone na pedra da bancada</t>
  </si>
  <si>
    <t xml:space="preserve">Acabamento de encontro ao armário e a parede </t>
  </si>
  <si>
    <t>Desnível nas portas dos armários da cozinha no Geral</t>
  </si>
  <si>
    <t>Acabamento mal feito enre a parede e o teto</t>
  </si>
  <si>
    <t>Silicone na porta da área de serviço mal feito</t>
  </si>
  <si>
    <t>Máquina lavar roupa no sentido errado - girar</t>
  </si>
  <si>
    <t>Junta da cerâmica com o teto mal acabada</t>
  </si>
  <si>
    <t>Fechamento do exaustão da cozinha mal acabado - friso</t>
  </si>
  <si>
    <t xml:space="preserve">Acabamento inferior do armário superior mal feito </t>
  </si>
  <si>
    <t>Picado na porta do armário superior na borda</t>
  </si>
  <si>
    <t>Borrachas nas portas soltas no Geral</t>
  </si>
  <si>
    <t>Molduras das portas mal acabadas e desniveladas no Geral</t>
  </si>
  <si>
    <t>Caixas manutenção do teto mal acabadas no Geral</t>
  </si>
  <si>
    <t>Sujo de massa na bancada de encontro à parede</t>
  </si>
  <si>
    <t>Manchas no piso no Geral</t>
  </si>
  <si>
    <t>Espaçamento / Desnível na porta do armário - inferior</t>
  </si>
  <si>
    <t>Picos na porta do roupeiro no topo externo</t>
  </si>
  <si>
    <t>Picos no armário do WC - trocar armário</t>
  </si>
  <si>
    <t>Acabamento de rejunte na banheiro - topo</t>
  </si>
  <si>
    <t>Sujidade na Base da moldura da porta - parte interna</t>
  </si>
  <si>
    <t>Afinar portas do roupeiro - agarram no chão e outras curtas</t>
  </si>
  <si>
    <t xml:space="preserve">Silicone em volta das janelas mal feito no Geral - FICOU A FALTAR A PARTE DE CIMA </t>
  </si>
  <si>
    <t>Defeito na pintura encostado à moldura de madeira</t>
  </si>
  <si>
    <t>Protecção do puxador desnecessária - bae na parte inferior</t>
  </si>
  <si>
    <t>Acabamento interno na base do armário mal feito</t>
  </si>
  <si>
    <t>Armário sujo internamente</t>
  </si>
  <si>
    <t>Espaçamento com falta de silicone na base de duche</t>
  </si>
  <si>
    <t>Porta do duche desnivelada no topo - borracha e acabamento mal feito. Está solta</t>
  </si>
  <si>
    <t>Silicone na bancada está mal feito - Falta parte próximo da cuba</t>
  </si>
  <si>
    <t>Pico na parede da janela</t>
  </si>
  <si>
    <t>Marca na pintura da parede</t>
  </si>
  <si>
    <t>Remate na alheta está desnivelada e suja</t>
  </si>
  <si>
    <t>Afinar estores - estão tortos e fazem barulho no Geral</t>
  </si>
  <si>
    <t>Armários sujos no exterior</t>
  </si>
  <si>
    <t>Falta silicone no topo da caixilharia na porta da varanda da sala no lado exterior</t>
  </si>
  <si>
    <t>Acabamento na base da porta da entrada solto na lodo interno</t>
  </si>
  <si>
    <t xml:space="preserve">Acabamento na junta dilatação entre o piso e a prede mal feito </t>
  </si>
  <si>
    <t>Retoque na pintura do teto</t>
  </si>
  <si>
    <t>Acabamento no Hall de entrada mal feito - Molduras e um buraco no radapé</t>
  </si>
  <si>
    <t>Marcas na madeira e caixa de ventilação desnivelada</t>
  </si>
  <si>
    <t>Peça pontuda na entrada do estacionamento</t>
  </si>
  <si>
    <t>Bancada do wc da suite suja com tinta branca ou silicone</t>
  </si>
  <si>
    <t>Puxadores das janelas/portas da suite, cozinha , 2º quadro e sala estão riscadas</t>
  </si>
  <si>
    <t>Proteção de criança da janela não está terminada no 1º quarto</t>
  </si>
  <si>
    <t>Porta da sala picada</t>
  </si>
  <si>
    <t>A janela da suite precisa de ser afinada pois não abre correctamente</t>
  </si>
  <si>
    <t xml:space="preserve">Estores não funcionam corretamente - DESLOCAR CAIXILHO PARA TRÁS </t>
  </si>
  <si>
    <t xml:space="preserve">Alinhar rodapés geral </t>
  </si>
  <si>
    <t xml:space="preserve">Pedra da bancadas das 3 casas de banho estão riscadas e sujas </t>
  </si>
  <si>
    <t>Bomba de calor não aquece a agua</t>
  </si>
  <si>
    <t>Porta do wc social e 2º quarto a descascar</t>
  </si>
  <si>
    <t>Globaldis /AR</t>
  </si>
  <si>
    <t xml:space="preserve">Mau acabamento por baixo da porta principal </t>
  </si>
  <si>
    <t>Tábua do soalho com corte</t>
  </si>
  <si>
    <t>Junção da parede com teto mau acabado - 2ªWC</t>
  </si>
  <si>
    <t xml:space="preserve">Azulejo cozinha rachado </t>
  </si>
  <si>
    <t>Janela Sala  problema estore</t>
  </si>
  <si>
    <t>Ar Condicionado da sala faz barulho</t>
  </si>
  <si>
    <t>Isolamento chuveiro</t>
  </si>
  <si>
    <t>Porta do chuveiro está torta</t>
  </si>
  <si>
    <t>Embora o aparelho que reforça a circulação da agua quente, já tenha sido ativado, não nos parece que esteja bem instalado pois a agua quente demora alguns minutos a chegar.</t>
  </si>
  <si>
    <t>O estores da suite partiu</t>
  </si>
  <si>
    <t xml:space="preserve">BB </t>
  </si>
  <si>
    <t xml:space="preserve">Chão flutuante entrada da cozinha faz vão oco </t>
  </si>
  <si>
    <t xml:space="preserve">Resguardo da suite necessita afinação </t>
  </si>
  <si>
    <t>Estores não funcionam (quarto)</t>
  </si>
  <si>
    <t>Borracha da porta está danificada</t>
  </si>
  <si>
    <t>Rodapé danificado ( na esquina)</t>
  </si>
  <si>
    <t xml:space="preserve">Direção de acender /apagar a luz do interruptor está ao contrário </t>
  </si>
  <si>
    <t xml:space="preserve">Remate entre guarnição e parede </t>
  </si>
  <si>
    <t xml:space="preserve">Limpeza do piso do roupeiro </t>
  </si>
  <si>
    <t xml:space="preserve">Melhorar o remate dos silicones em volta do lavatório </t>
  </si>
  <si>
    <t>Remover cartão embaixo da guarnição</t>
  </si>
  <si>
    <t>Afinar a 3º gaveta do roupeiro</t>
  </si>
  <si>
    <t xml:space="preserve">Melhoar o remate do silicone em volta da caixilharia </t>
  </si>
  <si>
    <t>Piso com manchas brancas (geral apartamento)</t>
  </si>
  <si>
    <t>Falta parafuso na tampa aplique</t>
  </si>
  <si>
    <t>Cerâmica da parede está danificada</t>
  </si>
  <si>
    <t>Falta um ponto de luz na casa de banho, verificar no projecto</t>
  </si>
  <si>
    <t xml:space="preserve">Remate entre a parede e o teto </t>
  </si>
  <si>
    <t xml:space="preserve">Rodapé está torto </t>
  </si>
  <si>
    <t>Porta do armário técnico sujo com tinta</t>
  </si>
  <si>
    <t>Piso com sujidade de tinta</t>
  </si>
  <si>
    <t xml:space="preserve">Espaçamento entre o rodapé e o piso </t>
  </si>
  <si>
    <t>Limpeza de pontos pretos nos tijolos da guarda</t>
  </si>
  <si>
    <t>Tomada está desnivelada, melhoar instalação</t>
  </si>
  <si>
    <t>Melhorar o remate das juntas do rodapé (geral apartamento)</t>
  </si>
  <si>
    <t>BC</t>
  </si>
  <si>
    <t xml:space="preserve">Limpeza das guardas </t>
  </si>
  <si>
    <t>Limpeza e afinamento das juntas da última fiada de tijos</t>
  </si>
  <si>
    <t>Acabamento entre paredee calha dos estores</t>
  </si>
  <si>
    <t xml:space="preserve">Falta batume nas juntas da varanda </t>
  </si>
  <si>
    <t>Afastar máquina do arcondicionado para junto a parede</t>
  </si>
  <si>
    <t>Limpeza do risco no rodapé</t>
  </si>
  <si>
    <t>Silicone na junção da rodapé e guarnição todas</t>
  </si>
  <si>
    <t xml:space="preserve">Fixar oculo da porta </t>
  </si>
  <si>
    <t xml:space="preserve">Azulejo partida na esquina </t>
  </si>
  <si>
    <t>Fixar melhor peça plástico do exaustor mal instalada</t>
  </si>
  <si>
    <t>Afastar bomba do  calor para atrás junto a parede</t>
  </si>
  <si>
    <t xml:space="preserve">Afinar janela </t>
  </si>
  <si>
    <t>Puxador está muito próximo da fechadura podendo prender o dedo</t>
  </si>
  <si>
    <t>Retoque de pintura</t>
  </si>
  <si>
    <t>Poleia do lavatorio  sai para fora da pedra</t>
  </si>
  <si>
    <t>Remate do teto com azuleijo</t>
  </si>
  <si>
    <t>Borrachas soltas da porta geral</t>
  </si>
  <si>
    <t>Remate do rodapé limpeza silicone</t>
  </si>
  <si>
    <t>Retoque de limpeza silicone</t>
  </si>
  <si>
    <t>Retoque de pintura vão da janela</t>
  </si>
  <si>
    <t xml:space="preserve">Remate piso rodapé </t>
  </si>
  <si>
    <t>Guarnição danificada</t>
  </si>
  <si>
    <t>Limpeza e retoque na alheta</t>
  </si>
  <si>
    <t>Manchas nas portas do ropeiro</t>
  </si>
  <si>
    <t xml:space="preserve">Limpeza das portas e guarnições todas </t>
  </si>
  <si>
    <t>Remate do azulejo banheira</t>
  </si>
  <si>
    <t>Limpeza e alinhamento das juntas do pv todas e paredes</t>
  </si>
  <si>
    <t>Limpeza do piso manchada de branco</t>
  </si>
  <si>
    <t>Limpeza de mancha no peitoril de fora da janela</t>
  </si>
  <si>
    <t>Retocar silicone entre o caixilho/ tampa estores</t>
  </si>
  <si>
    <t>Metalização a frio da sapata do posto de carregamento elétrico que está enferrujado</t>
  </si>
  <si>
    <t>Estacionamento nº 20 cave -2</t>
  </si>
  <si>
    <t>Bomba de calor está com erro (Erro X - climacer vai solicitar apoio a baxi)</t>
  </si>
  <si>
    <t>reparação do estores</t>
  </si>
  <si>
    <t>BD</t>
  </si>
  <si>
    <t>Pedra bancada está riscada e danificada</t>
  </si>
  <si>
    <t xml:space="preserve">Cozimafra </t>
  </si>
  <si>
    <t xml:space="preserve">Melhorar o silicone em volta do lavatorio </t>
  </si>
  <si>
    <t>Afinar o silicone entre a pedra e a parede (bancada)</t>
  </si>
  <si>
    <t xml:space="preserve">Guarda metalica com ferrugem </t>
  </si>
  <si>
    <t>Remate entre caixilharia e parede (existe um espaçamento)</t>
  </si>
  <si>
    <t xml:space="preserve">Limpeza de todas as caixilharias porta e janela </t>
  </si>
  <si>
    <t xml:space="preserve">Pintura com tonalidade diferente </t>
  </si>
  <si>
    <t xml:space="preserve">Piso com manchas brancas ao lado do rodapé </t>
  </si>
  <si>
    <t>Borracha interna da caixilharia está danificada</t>
  </si>
  <si>
    <t xml:space="preserve">Buraco dentro da caixilharia e borracha </t>
  </si>
  <si>
    <t xml:space="preserve">Caixa de estore com sujidade de tinta </t>
  </si>
  <si>
    <t xml:space="preserve">Melhorar o remate do silicone em volta da caixilharia </t>
  </si>
  <si>
    <t xml:space="preserve">Afinar a janela </t>
  </si>
  <si>
    <t xml:space="preserve">Remover o excesso de silicone na bancada do lavatório </t>
  </si>
  <si>
    <t xml:space="preserve">Melhorar o acabamento e remover escesso de silicone na poleia </t>
  </si>
  <si>
    <t>Limpeza de cola do autocolante na porta do roupeiro</t>
  </si>
  <si>
    <t>Esquina esta mal acabada/ desnivelado (banheira)</t>
  </si>
  <si>
    <t xml:space="preserve">Ceramica da parede desnivelada </t>
  </si>
  <si>
    <t xml:space="preserve">Ceramica da parede danificada </t>
  </si>
  <si>
    <t xml:space="preserve">Borracha solta em todas as guarnições  geral apartamento </t>
  </si>
  <si>
    <t xml:space="preserve">Manchas no rodapé </t>
  </si>
  <si>
    <t xml:space="preserve">Lateral entre divisoria e prateleira danificada </t>
  </si>
  <si>
    <r>
      <rPr>
        <sz val="12"/>
        <color theme="2" tint="-0.249977111117893"/>
        <rFont val="Aptos Narrow"/>
        <family val="2"/>
        <scheme val="minor"/>
      </rPr>
      <t xml:space="preserve">Ceramica danificada em volta do batente </t>
    </r>
    <r>
      <rPr>
        <sz val="12"/>
        <color theme="1"/>
        <rFont val="Aptos Narrow"/>
        <family val="2"/>
        <scheme val="minor"/>
      </rPr>
      <t xml:space="preserve">- </t>
    </r>
    <r>
      <rPr>
        <sz val="12"/>
        <color rgb="FFFF0000"/>
        <rFont val="Aptos Narrow"/>
        <family val="2"/>
        <scheme val="minor"/>
      </rPr>
      <t xml:space="preserve">azulejo não é mais fabricado </t>
    </r>
  </si>
  <si>
    <t xml:space="preserve">Caixa a/c está mal instalada nivelar </t>
  </si>
  <si>
    <t>Porta danificada na lateral acima das trancas</t>
  </si>
  <si>
    <t>Falta tampa na peça lateral da abertura da porta</t>
  </si>
  <si>
    <t>Buraco no tijolo em volta da peça metalica arrecadação 48 cave 4</t>
  </si>
  <si>
    <t xml:space="preserve">Limpeza profunda e geral </t>
  </si>
  <si>
    <t>Falta dobradiça na porta de entrada</t>
  </si>
  <si>
    <t>Máquina exterior não funciona</t>
  </si>
  <si>
    <t>Estores da suíte emperrada</t>
  </si>
  <si>
    <t>A porta do vidro da poliban da suite foi aplicada desalinhada, impedindo que seja aberta ou fechada</t>
  </si>
  <si>
    <t xml:space="preserve">O tubo de esgoto (suponho ser este) da bomba de calor do esquentador de água se encontra solto.
 </t>
  </si>
  <si>
    <t>O compressor dos aparelhos A/C não funciona</t>
  </si>
  <si>
    <t>Os estores de um dos quartos também estão emperrados, não sobem e nem descem.</t>
  </si>
  <si>
    <t>BE</t>
  </si>
  <si>
    <t>Avaliar situação do exaustor, pois continua a cair sujidade de cada vez que o tentamos usar, a par do constante e forte som do vento que se faz ainda ouvir . 
A peça que reportámos como defeituosa é a peça plástica que encaixa na ponta do exaustor, junto à parede</t>
  </si>
  <si>
    <t>AR/Bosch</t>
  </si>
  <si>
    <t>filipadiaslima@gmail.com</t>
  </si>
  <si>
    <t xml:space="preserve">Mancha na alheta  do teto/geral sala </t>
  </si>
  <si>
    <t>Tirar fita cola A/C</t>
  </si>
  <si>
    <t>Descolamento borracha porta/geral</t>
  </si>
  <si>
    <t>Limpar restos tinta soleira</t>
  </si>
  <si>
    <t>Limpeza ferrugem guarda corpo</t>
  </si>
  <si>
    <t xml:space="preserve">Arrematar bomba calor exaustor </t>
  </si>
  <si>
    <t>Retirar restos cimento caixa estore</t>
  </si>
  <si>
    <t xml:space="preserve">Limpar revestimento parede varanda </t>
  </si>
  <si>
    <t>Rejuntar quinas</t>
  </si>
  <si>
    <t>Fissura massa</t>
  </si>
  <si>
    <t xml:space="preserve">Pico armario superior externo </t>
  </si>
  <si>
    <t xml:space="preserve">Rachadura arm. superior interno </t>
  </si>
  <si>
    <t xml:space="preserve">Botão armário susp. Interno </t>
  </si>
  <si>
    <t xml:space="preserve">Sujo forno inox </t>
  </si>
  <si>
    <t>Sujo na caixilharia porta</t>
  </si>
  <si>
    <t xml:space="preserve">Marcas porta armário </t>
  </si>
  <si>
    <t xml:space="preserve">Marcas ceramica/falta parte </t>
  </si>
  <si>
    <t>Assentamento ceramica/massa</t>
  </si>
  <si>
    <t xml:space="preserve">Rachado guarniçãp madeira topo direito </t>
  </si>
  <si>
    <t xml:space="preserve">Afinar gaveta roupeiro </t>
  </si>
  <si>
    <t>Limpar portas roupeiro tinta/fita cola/lápis</t>
  </si>
  <si>
    <t>Sujo parede</t>
  </si>
  <si>
    <t>Sujo rodapé</t>
  </si>
  <si>
    <t xml:space="preserve">Limpeza caixilharia </t>
  </si>
  <si>
    <t xml:space="preserve">Afinar porta folga lado esquerdo ao fechar </t>
  </si>
  <si>
    <t xml:space="preserve">Armário danificado </t>
  </si>
  <si>
    <t xml:space="preserve">Gota silicone porta armário </t>
  </si>
  <si>
    <t xml:space="preserve">Afinar porta duche </t>
  </si>
  <si>
    <t xml:space="preserve">Limpar tinta/silicone porta </t>
  </si>
  <si>
    <t>Buraco parede arrecadação</t>
  </si>
  <si>
    <t>Tapar buracos parede arrecadação atrás porta</t>
  </si>
  <si>
    <t>Afinar porta armário acima do microondas</t>
  </si>
  <si>
    <t>Substituir azulejo ao lado superior esquerdo da porta da cozinha</t>
  </si>
  <si>
    <t>chão da sala está desnivelado</t>
  </si>
  <si>
    <r>
      <t xml:space="preserve">1 - caixilharia da janela está danificada (riscada). continuam por substituir duas peças (uma horizontal, outra vertical) do lado de fora
2. Reforço do isolamento nas caixilharias/ janelas do quarto principal colocar silicone à volta) </t>
    </r>
    <r>
      <rPr>
        <b/>
        <sz val="12"/>
        <color theme="2" tint="-0.499984740745262"/>
        <rFont val="Aptos Narrow"/>
        <family val="2"/>
        <scheme val="minor"/>
      </rPr>
      <t>( SEM MATERIAL - ULTIMO AGENDAMENTO FOI 07/03/2025)</t>
    </r>
  </si>
  <si>
    <t>a porta de um dos quartos está desnivelada e lascada</t>
  </si>
  <si>
    <t>substituir/ apertar torneira do bidé, pois está a pingar água permanentemente </t>
  </si>
  <si>
    <t>•	Correção dos acabamentos (massa/ silicone) na casa de banho social, junto à banheira e restantes loiças
•	Anomalia no armário da cozinha (mal funcionamento do sistema de "bloqueio" da porta do armário superior por cima do microondas)
•	Racha na parede da entrada, junto à porta do apartamento</t>
  </si>
  <si>
    <t xml:space="preserve">Substituir vidro da vedação na varanda, em frente à sala, pois está partido  - Aguarda medida </t>
  </si>
  <si>
    <t>Avaliar a situação das portas da cozinha e escritório, pois entra vento pelas caixilharias (temos um claro problema de isolamento, este tema é o mais urgente) </t>
  </si>
  <si>
    <t>Regular/ aumentar a intensidade da água no WC da suite: a pressão da água nesta casa de banho é muito pouca</t>
  </si>
  <si>
    <t>Avaliar instalação de rede internet: só estamos a receber através das portas de rede 1/3 da potência que contratámos (300 mbs vs 900 mbs por segundo), e não seria suposto. As portas de rede foram limitadas de alguma forma? Não conseguimos encontrar nenhuma informação sobre isto nos manuais/ documentação da casa - com quem podemos falar?</t>
  </si>
  <si>
    <t xml:space="preserve">Afinar resguardos chuveiro </t>
  </si>
  <si>
    <t xml:space="preserve">Tempo aquecimento da agua </t>
  </si>
  <si>
    <t>BF</t>
  </si>
  <si>
    <t xml:space="preserve">Silicone entre quarnição e rodapé </t>
  </si>
  <si>
    <t>Borracha do freezer solta</t>
  </si>
  <si>
    <t xml:space="preserve">peça branca da parte de baixo no freezer maior </t>
  </si>
  <si>
    <t>Riscos no piso da cozinha geral</t>
  </si>
  <si>
    <t xml:space="preserve">Riscos na pedra da cozinha </t>
  </si>
  <si>
    <t xml:space="preserve">Perfil matalico no rodapé solto e torto </t>
  </si>
  <si>
    <t xml:space="preserve">Espelho no tubo da pia  fixar melhor </t>
  </si>
  <si>
    <t xml:space="preserve">Riscos no alumínio da janela </t>
  </si>
  <si>
    <t>Reaplicar silicone partido</t>
  </si>
  <si>
    <t xml:space="preserve">Falta limitador da janela </t>
  </si>
  <si>
    <t>Limpeza de tinta no azuleijo</t>
  </si>
  <si>
    <t>Limpeza de tinta no piso geral</t>
  </si>
  <si>
    <t>Retoque no rodapé</t>
  </si>
  <si>
    <t>Afinar porta quando porta esta fechada fica desalinhada</t>
  </si>
  <si>
    <t>Remover tinta do rodapé</t>
  </si>
  <si>
    <t>Alinhar tampas da caixa de estores</t>
  </si>
  <si>
    <t>Limpeza resto de cimento na cerâmica</t>
  </si>
  <si>
    <t>Ralo entupido ou não escoa ( peça de agua aparente )</t>
  </si>
  <si>
    <t xml:space="preserve">Afinar estores </t>
  </si>
  <si>
    <t xml:space="preserve">Afinar puxador com folga </t>
  </si>
  <si>
    <t xml:space="preserve">Fixar limitador </t>
  </si>
  <si>
    <t xml:space="preserve">Limpeza caixilho da janela </t>
  </si>
  <si>
    <t xml:space="preserve">Alinhar rodapé com guarnição da porta </t>
  </si>
  <si>
    <t>Limpeza de massa na banheira</t>
  </si>
  <si>
    <t xml:space="preserve">Falta batume </t>
  </si>
  <si>
    <t xml:space="preserve">Fixador do espelho com ferrugem </t>
  </si>
  <si>
    <t xml:space="preserve">Fixar borracha da porta </t>
  </si>
  <si>
    <t xml:space="preserve"> Limpeza de silicone azulejo banheira</t>
  </si>
  <si>
    <t>rodapé danificado</t>
  </si>
  <si>
    <t>Retoque pintura parede</t>
  </si>
  <si>
    <t>limpeza de resto de tinta azulejo</t>
  </si>
  <si>
    <t>Tranca da porta não funciona</t>
  </si>
  <si>
    <t xml:space="preserve">Guarnição da porta danificada </t>
  </si>
  <si>
    <t>Remover parafusos no pilar da vaga 19 cave -04</t>
  </si>
  <si>
    <t>Limpeza  de com ferrugem arrecardação ( marca )</t>
  </si>
  <si>
    <t>Porta entrada: Campainha na porta da fração não funciona</t>
  </si>
  <si>
    <t>Vidro janela riscado (cozinha)</t>
  </si>
  <si>
    <t xml:space="preserve">Azulejo da parede da cozinha partido </t>
  </si>
  <si>
    <t>Ceramica chão partido ( 2 na cozinha)</t>
  </si>
  <si>
    <t xml:space="preserve">Porta da cozinha mal lacada parece estar a inchar </t>
  </si>
  <si>
    <t>Hall quartos sujo de algo que não sai ( cola?)</t>
  </si>
  <si>
    <t>Estores quartos a entrar muita luz ( afinar)</t>
  </si>
  <si>
    <t xml:space="preserve">Vidro da suíte riscado </t>
  </si>
  <si>
    <t xml:space="preserve">Pedra de todos os wc´s riscados </t>
  </si>
  <si>
    <t>Estore do wc por vezes fica preso (afinar)</t>
  </si>
  <si>
    <t>Rever pressão do duche ( demasiado fraca)</t>
  </si>
  <si>
    <t>Manípulo janela wc solto (afinar)</t>
  </si>
  <si>
    <t>Porta armário desalinhada wc</t>
  </si>
  <si>
    <t xml:space="preserve">wc quarto : água sai por fora da mangueira necessário apertar / rever borracha </t>
  </si>
  <si>
    <t>Porta da sala cheia de buracos (pregos vidro)</t>
  </si>
  <si>
    <t>Janela varanda/sala entra vento frio por cima (não tem isolamento)</t>
  </si>
  <si>
    <t xml:space="preserve">Esquina parede sala junto a janela está lascada </t>
  </si>
  <si>
    <t xml:space="preserve">Falta borracha isolante na janela sala </t>
  </si>
  <si>
    <t xml:space="preserve">Vidro janela pequena riscado </t>
  </si>
  <si>
    <t xml:space="preserve">Janela pequena sala do lado de fora não está bem isolado parece que falta tinta e espuma </t>
  </si>
  <si>
    <t xml:space="preserve">Varanda: buracos entre janela e tecto que não faz isolamento </t>
  </si>
  <si>
    <t>Varanda: Tecto não está bem chegado a parede o que pode fazer com que entre passaros para o buraco em questão</t>
  </si>
  <si>
    <t xml:space="preserve">Janelas em geral : sem silicone por fora ( sem isolamento) - verificar todas </t>
  </si>
  <si>
    <t xml:space="preserve">Borrachas de algumas portas soltas </t>
  </si>
  <si>
    <t xml:space="preserve">Alguns rodapés danificados </t>
  </si>
  <si>
    <t>verificar silicones em geral pela casa</t>
  </si>
  <si>
    <t>Troca painel interior porta de entrada</t>
  </si>
  <si>
    <t xml:space="preserve">Reparação no pavimento </t>
  </si>
  <si>
    <t xml:space="preserve">Espelho fechadura porta </t>
  </si>
  <si>
    <t xml:space="preserve">Bomba circuladora não está  ligada </t>
  </si>
  <si>
    <t xml:space="preserve">Afinar rodapé </t>
  </si>
  <si>
    <t xml:space="preserve">substituição de placas de teto falso da varanda </t>
  </si>
  <si>
    <t>KOMAT</t>
  </si>
  <si>
    <t xml:space="preserve">Afinação das janela da "casa das máquinas": Está a entrar ar de uma forma "anormal", pelo que pedimos que revejam novamente o tema da afinação da janela. </t>
  </si>
  <si>
    <t>Maçaneta da porta da cozinha soltou</t>
  </si>
  <si>
    <t xml:space="preserve">Há uns tempos vieram trocar as calhas dos estores da sala e ontem, como foi um dia muito ventoso, reparei que as mesmas não estão bem presas fazendo com que abanem bastante, como podem ver no video. Reparei também que apenas colocaram silicone do lado de fora e do lado de dentro não (conseguem ver no video também), não sei se por esse motivo está meia solta. </t>
  </si>
  <si>
    <t>A VERIFICAR</t>
  </si>
  <si>
    <t>BG</t>
  </si>
  <si>
    <t xml:space="preserve">oculo esta solto </t>
  </si>
  <si>
    <t>Puxador porta entrada interna</t>
  </si>
  <si>
    <t xml:space="preserve">Manchas piso/geral </t>
  </si>
  <si>
    <t>Acabamento apoio</t>
  </si>
  <si>
    <t xml:space="preserve">Sujo rodapé </t>
  </si>
  <si>
    <t xml:space="preserve">Sujo parede </t>
  </si>
  <si>
    <t xml:space="preserve">Risco espelho wc casal/ espelho partiu - substituir </t>
  </si>
  <si>
    <t>Guardas ferrugem/geral</t>
  </si>
  <si>
    <t xml:space="preserve">Partido ceramica varanda parede quarto casal </t>
  </si>
  <si>
    <t>Caimento do ralo na ceramica errada</t>
  </si>
  <si>
    <t xml:space="preserve">Sujo ceramica varanda/partido geral sujo </t>
  </si>
  <si>
    <t xml:space="preserve">Sujo no caixilho porta sala exterior </t>
  </si>
  <si>
    <t>BH</t>
  </si>
  <si>
    <t>Clientes não viram a mesma arrecadação (houve troca?)</t>
  </si>
  <si>
    <t xml:space="preserve">Falta pintura na arrecadação / corredor </t>
  </si>
  <si>
    <t xml:space="preserve">Manchas amarelas pintura </t>
  </si>
  <si>
    <t>Gota tinta parede</t>
  </si>
  <si>
    <t xml:space="preserve">Silicone rodapé solto </t>
  </si>
  <si>
    <t>Remate e limpeza rodapé</t>
  </si>
  <si>
    <t xml:space="preserve">Falta caixa aplique teto </t>
  </si>
  <si>
    <t>Remate topo porta sala/demais portas (geral)</t>
  </si>
  <si>
    <t xml:space="preserve">Limpeza porta vidro e madeira </t>
  </si>
  <si>
    <t xml:space="preserve">Limpeza ferrugem </t>
  </si>
  <si>
    <t xml:space="preserve">Sujos massa tijolos parede varanda </t>
  </si>
  <si>
    <t xml:space="preserve">Falta acabamento peças teto varanda </t>
  </si>
  <si>
    <t>Sujo exaustor varanda</t>
  </si>
  <si>
    <t xml:space="preserve">Excesso de massa estore varanda </t>
  </si>
  <si>
    <t>Falta parafuso/sujo dobradiça porta</t>
  </si>
  <si>
    <t>Falta silicone entre rodapé/ Molduras porta geral</t>
  </si>
  <si>
    <t>Manchas tinta azulejo parede /cozinha/teto</t>
  </si>
  <si>
    <t xml:space="preserve">Fissura encontro teto / Ceramica </t>
  </si>
  <si>
    <t xml:space="preserve">Mancha escura pintura teto proximo ceramica </t>
  </si>
  <si>
    <t xml:space="preserve">Limpar armarios cozinha </t>
  </si>
  <si>
    <t xml:space="preserve">Falta silicone topo rodabanca </t>
  </si>
  <si>
    <t>Remate silicone lavatorio cozinha falta / excesso</t>
  </si>
  <si>
    <t>Marcas nas portas / risco ou sujo ?</t>
  </si>
  <si>
    <t>Risco perfil metálico parede/porta</t>
  </si>
  <si>
    <t xml:space="preserve">Remate silicone exaustor </t>
  </si>
  <si>
    <t xml:space="preserve">Falta silicone topo ceramica /teto </t>
  </si>
  <si>
    <t>Colocar silicone armário/parede</t>
  </si>
  <si>
    <t>Remate silicone bancada wc</t>
  </si>
  <si>
    <t>Melhorar remate silicone/teto</t>
  </si>
  <si>
    <t>Remate moldura/parede/potas (geral)</t>
  </si>
  <si>
    <t>Defeitos laminação portas</t>
  </si>
  <si>
    <t>Marca na parede causado pela maçaneta (geral)</t>
  </si>
  <si>
    <t xml:space="preserve">Marcas portas guarda roupa </t>
  </si>
  <si>
    <t>Fissura topo guarda roupa e laterais (geral)</t>
  </si>
  <si>
    <t>Falta silicone topo caixas estore (geral)</t>
  </si>
  <si>
    <t xml:space="preserve">Sujos na pintura </t>
  </si>
  <si>
    <t xml:space="preserve">Remate alheta geral </t>
  </si>
  <si>
    <t xml:space="preserve">Melhoar remate topo banheira </t>
  </si>
  <si>
    <t xml:space="preserve">Limpeza portas armários geral </t>
  </si>
  <si>
    <t>Amolgado porta</t>
  </si>
  <si>
    <t>Limpeza manchas brancas piso laminado (geral)</t>
  </si>
  <si>
    <t>Limpar sujo gaveta</t>
  </si>
  <si>
    <t>Afinação caixilharia ( 2 pontos de fecho da vareta partidos e a vareta também 1 metro de vareta e dois pontos de fecho novos - Mau uso)</t>
  </si>
  <si>
    <t xml:space="preserve">Limpeza cozinha e piso varanda </t>
  </si>
  <si>
    <t>Instalar bomba recirculadora</t>
  </si>
  <si>
    <t>Faz muito barulho a bomba de calor / escrito erro no painel e06.48</t>
  </si>
  <si>
    <t>Estore da sala e quarto não funcionam. Necessário puxar o Caixilho para trás./ Alterar o vão da sala de correr três folhas.</t>
  </si>
  <si>
    <t>pmhenriques@mail.com Pedro Henriques 913073740</t>
  </si>
  <si>
    <t>Inserir tubagem bomba de calor</t>
  </si>
  <si>
    <t>Estore da sala e quarto não funcionam.</t>
  </si>
  <si>
    <r>
      <t xml:space="preserve">Estore do quarto (2) avariado </t>
    </r>
    <r>
      <rPr>
        <b/>
        <sz val="11"/>
        <color theme="2" tint="-0.249977111117893"/>
        <rFont val="Aptos Narrow"/>
        <family val="2"/>
        <scheme val="minor"/>
      </rPr>
      <t>(NACIONAL DIZ QUE ESTÁ AO ABRIGO DA GARANTIA, VISITA 21/03)</t>
    </r>
  </si>
  <si>
    <t xml:space="preserve"> Intervenção na caixilharia da sala deixou uma zona da parede danificada, que é preciso reparar e pintar e também colocar silicone</t>
  </si>
  <si>
    <t xml:space="preserve">Pressão água num dos WC, a pressão sempre foi fraca, mas ultimamente tem piorado bastante </t>
  </si>
  <si>
    <t>BI</t>
  </si>
  <si>
    <t>Falta a tampa do tubo de ventilação da arrecadação</t>
  </si>
  <si>
    <t>Dr. Rafael Bernardo - 967 296 345</t>
  </si>
  <si>
    <t>Piso da arrecadação com cimento (porta não se move)</t>
  </si>
  <si>
    <t>Caixilho da porta danificado</t>
  </si>
  <si>
    <t>Melhorar acabamento entre a parede a calha de estores</t>
  </si>
  <si>
    <t>Limpeza da guarda com ferrugem</t>
  </si>
  <si>
    <t>Limpeza de sujidade preta no rodapé</t>
  </si>
  <si>
    <t xml:space="preserve">Retificar junta entre paredes </t>
  </si>
  <si>
    <t>Retoque no betume entre os tijolinhos</t>
  </si>
  <si>
    <t>Retificar a tampa de aplique (parafusos são diferentes)</t>
  </si>
  <si>
    <t>Melhorar parafusos da tampa de aplique</t>
  </si>
  <si>
    <t xml:space="preserve">Verificar se a bomba de calor está riscada ou se tem plástico </t>
  </si>
  <si>
    <t>Retoque de pintura com gotas de tinta</t>
  </si>
  <si>
    <t>Borrachas da porta soltas no Geral</t>
  </si>
  <si>
    <t>Melhorar o acabamento com silicone entre a banheira e os azulejos</t>
  </si>
  <si>
    <t>Falta betume entre os azulejos</t>
  </si>
  <si>
    <t>Armário danificado por baixo da pia</t>
  </si>
  <si>
    <t>Limpeza de cola amarela</t>
  </si>
  <si>
    <t>Borracha de silicone no puxador</t>
  </si>
  <si>
    <t>Melhorar acabamento de pintura entre a guarnição e o teto</t>
  </si>
  <si>
    <t>Limpeza de risco preto no foco</t>
  </si>
  <si>
    <t>Melhorar acabamento de pintura no teto</t>
  </si>
  <si>
    <t>Racha entre as paredes</t>
  </si>
  <si>
    <t>Foco não liga</t>
  </si>
  <si>
    <t>Falta silicone entre a base de duche e o azulejo</t>
  </si>
  <si>
    <t>Retoque de pintura ao lado do painel</t>
  </si>
  <si>
    <t>Afinar estores - colocar 8 novas réguas</t>
  </si>
  <si>
    <t xml:space="preserve">Humidade na parede traseira do quarto </t>
  </si>
  <si>
    <t>Remates de pintura</t>
  </si>
  <si>
    <t>Autoclismo</t>
  </si>
  <si>
    <t>Estou com um problema que já se repete no ar condicionado do quarto do meio, Há um gotejamento quando ligamos o ar condicionado e um acúmulo de água que escorre pela moldura da porta e faz uma poça no piso, O piso inclusive começa a ficar marcado.</t>
  </si>
  <si>
    <t xml:space="preserve">BJ </t>
  </si>
  <si>
    <t>Betume na junção das paredes</t>
  </si>
  <si>
    <t>João - 913091335</t>
  </si>
  <si>
    <t>Melhorar acabamento entre a calha e a parede</t>
  </si>
  <si>
    <t>Limpeza das guardas com ferrugem</t>
  </si>
  <si>
    <t>Colocar fixação da porta na caixilharia</t>
  </si>
  <si>
    <t>Buraco no caixilho da porta</t>
  </si>
  <si>
    <t>Limpeza geral</t>
  </si>
  <si>
    <t>Tapar ou colocar protecção nos buracos do caixilho da porta</t>
  </si>
  <si>
    <t>Descer dispositivo do alarme para não encostar no quadro</t>
  </si>
  <si>
    <t>Barulho ao pisar o piso</t>
  </si>
  <si>
    <t>Afinar a primeira gaveta que faz barulho</t>
  </si>
  <si>
    <t>Fixar melhor a prateleira da pia</t>
  </si>
  <si>
    <t>Espelho da misturadora da banheira está solto</t>
  </si>
  <si>
    <t>Tampa do Ar condicionado torta (faz barriga)</t>
  </si>
  <si>
    <t>Limpeza de fita nas portas dos roupeiros</t>
  </si>
  <si>
    <t>Falta protecção branca na guarnição da porta</t>
  </si>
  <si>
    <t xml:space="preserve">Afinar Porta </t>
  </si>
  <si>
    <t>Encaixar melhor protecção branca na guarda da porta</t>
  </si>
  <si>
    <t>Remover fita Led da arrecadação</t>
  </si>
  <si>
    <t>WC quarto principal: torneira direita solta</t>
  </si>
  <si>
    <t>Quarto principal - junta do armário com racha visível</t>
  </si>
  <si>
    <t>2º Quarto - junta do armário com racha visível</t>
  </si>
  <si>
    <t>WC corredor: chuveiro com falta de pressão mesmo quando se abre a torneira ao máximo – necessário substituir</t>
  </si>
  <si>
    <t>WC corredor: autoclismo (o maior) fica preso a descarregar água </t>
  </si>
  <si>
    <t>Quarto principal: AC não tem lança ar frio </t>
  </si>
  <si>
    <t xml:space="preserve">Por frente de gaveta no roupeiro </t>
  </si>
  <si>
    <t>Varanda - tem um furo de berbequim na caixilharia da varanda (lado direito)</t>
  </si>
  <si>
    <t>Varanda - fecho porta direita está estragado (não tranca)</t>
  </si>
  <si>
    <t>Varanda - fixação dos trincos mal colocada</t>
  </si>
  <si>
    <t>Corredor - sons ao pisar o chão</t>
  </si>
  <si>
    <t>WC 2 - poliban verte água</t>
  </si>
  <si>
    <t>Quarto 2 - janela não abre (precisa de um truque: fechar ligeiramente, antes de abrir)</t>
  </si>
  <si>
    <t>Quarto 2 - interruptor superior mal montado (difícil de carregar)</t>
  </si>
  <si>
    <t>Sala - interruptor superior mal montado (difícil de carregar)</t>
  </si>
  <si>
    <t>Água no chão da garagem / A arrecadação está identificada no contrato com o número 9 localizada no piso -2.</t>
  </si>
  <si>
    <t>Detetei um problema na parede de um dos quartos. Creio tratar-se de infiltrações.</t>
  </si>
  <si>
    <t>BK</t>
  </si>
  <si>
    <t xml:space="preserve">Um estore de um dos quartos voltou a ter problemas </t>
  </si>
  <si>
    <t>Limpar ferrugem guardas geral</t>
  </si>
  <si>
    <t>Mafalda e Joao Costa - 918372460</t>
  </si>
  <si>
    <t>Borracha grande</t>
  </si>
  <si>
    <t>Marcas na pintura parede</t>
  </si>
  <si>
    <t xml:space="preserve">Limpar guarda roupa </t>
  </si>
  <si>
    <t>Melhorar remate laterais/topo guarda roupa / fissura</t>
  </si>
  <si>
    <t>Melhorar remate alheta/fissura</t>
  </si>
  <si>
    <t xml:space="preserve">Sujos pintura </t>
  </si>
  <si>
    <t>Melhoar remate porta/parede</t>
  </si>
  <si>
    <t xml:space="preserve">Melhorar remate topo rodapé </t>
  </si>
  <si>
    <t xml:space="preserve">Melhoar remate encontro moldura guarda roupa </t>
  </si>
  <si>
    <t xml:space="preserve">Dobradiças desalinhadas resguardo </t>
  </si>
  <si>
    <t>Mafalda e Joao Costa - 918372460 - jccosta1986@hotmail.com</t>
  </si>
  <si>
    <t xml:space="preserve">Base duche partido - Substituir ou reparar </t>
  </si>
  <si>
    <t xml:space="preserve">Melhorar remate silicone lavatorio </t>
  </si>
  <si>
    <t xml:space="preserve">Melhorar remate perfil porta topo </t>
  </si>
  <si>
    <t>Melhorar remate pintura topo caixa estore</t>
  </si>
  <si>
    <t xml:space="preserve">Borracha porta arrecadação danificada </t>
  </si>
  <si>
    <t>os estores de um dos quartos não funcionam, apenas se ouve a maquina a trabalhar mas os mesmos não sobem/descem</t>
  </si>
  <si>
    <t>os estores de outro quarto não fecha totalmente, pois não ficam alinhados</t>
  </si>
  <si>
    <t xml:space="preserve">o espelho da wc social tem uma falha </t>
  </si>
  <si>
    <t> a porta da cozinha tem uma marca/risco</t>
  </si>
  <si>
    <t> uma das portas do roupeiro da suite tem uma marca. Uma das outras portas tem também marcas no acabamento na lateral (2,32 x 0,535)</t>
  </si>
  <si>
    <t xml:space="preserve">Humidade no piso </t>
  </si>
  <si>
    <t>problema na cobertura que faz com que entre/pingue bastante água para a nossa varanda, mais precisamente na zona da passagem da cozinha/lavandaria para a varanda.</t>
  </si>
  <si>
    <t xml:space="preserve">Afinação caixilharia </t>
  </si>
  <si>
    <t xml:space="preserve">Pressão da água em toda casa não é suficiente </t>
  </si>
  <si>
    <t xml:space="preserve">Bomba de calor esta na temperatura de 55 graus mas, ainda assim a agua quente não chega a suite </t>
  </si>
  <si>
    <t>Silicone nas tampas estores</t>
  </si>
  <si>
    <t>Porta roupeiro 2320x535x19x2</t>
  </si>
  <si>
    <t>Humidade na lavandaria/infiltração</t>
  </si>
  <si>
    <t>Limpeza dos muretes que estão cheios de humidade devido ao tempo que se mantem a pingar após chover</t>
  </si>
  <si>
    <t>Infiltração na suite</t>
  </si>
  <si>
    <t xml:space="preserve">BL </t>
  </si>
  <si>
    <t xml:space="preserve">Limpar guardas ferrugem/ geral </t>
  </si>
  <si>
    <t xml:space="preserve">Limpar caixilharia porta área serviço Ext. </t>
  </si>
  <si>
    <t xml:space="preserve">Picado interno Armário cozinha - prateleira </t>
  </si>
  <si>
    <t xml:space="preserve">Junta parede sala pintura e desnível </t>
  </si>
  <si>
    <t>Trinca junta corredor/Geral</t>
  </si>
  <si>
    <t xml:space="preserve">Peça cerâmica banheira / rejunte grosso/sujo </t>
  </si>
  <si>
    <t xml:space="preserve">Afinar gavetas armário </t>
  </si>
  <si>
    <t>Pintura parede ao lado porta / manutenção</t>
  </si>
  <si>
    <t>Rejunte placas teto</t>
  </si>
  <si>
    <t>Ferrugem placa metalica superior teto varanda</t>
  </si>
  <si>
    <t>Manchas piso - limpar</t>
  </si>
  <si>
    <t xml:space="preserve">Armário WC suite inchado </t>
  </si>
  <si>
    <t>Buraco piso / duche rejunto</t>
  </si>
  <si>
    <t>Descolamento silicone banheira topo</t>
  </si>
  <si>
    <t>Descolamento silicone bidé</t>
  </si>
  <si>
    <t xml:space="preserve">Buraco rodapé e estufamento </t>
  </si>
  <si>
    <t>Mancha pintura corredor</t>
  </si>
  <si>
    <t xml:space="preserve">Trinca moldura porta exerna </t>
  </si>
  <si>
    <t>Juntas piso cozinha / mancha</t>
  </si>
  <si>
    <t>Armário Cozinha: madeira interna de prateleira partida</t>
  </si>
  <si>
    <t xml:space="preserve">Porta do móvel da cozinha ao lado do microondas está danificada </t>
  </si>
  <si>
    <t xml:space="preserve">Armário Suíte: madeira interna de prateleira partida </t>
  </si>
  <si>
    <t xml:space="preserve">Roupeiro da suíte danificado </t>
  </si>
  <si>
    <t>Casa de Banho Social: azulejo partido – necessário substituir</t>
  </si>
  <si>
    <t xml:space="preserve">Pavimento com mancha escura ao lado da porta do 1º quarto vê-se de um lado e do outro </t>
  </si>
  <si>
    <t xml:space="preserve">Cozinha: Placa fogão riscado – necessário substituir </t>
  </si>
  <si>
    <t xml:space="preserve">Pedra da varanda partida, passar lixa </t>
  </si>
  <si>
    <t xml:space="preserve">Pedra da lava loiça riscada – necessário polimento </t>
  </si>
  <si>
    <t>Box Duche Suíte: porta não abre totalmente. Arrasta no chão</t>
  </si>
  <si>
    <t>Porta Alumínio manchado de cimento – necessária substituição (cozinha)</t>
  </si>
  <si>
    <t>AR/Serrialu</t>
  </si>
  <si>
    <t>isolamento das portas está solto nas extremidades</t>
  </si>
  <si>
    <t>Quarto Solteiro – Varanda – Porta Alumínio manchado de cimento – necessária substituição</t>
  </si>
  <si>
    <t>Sala – Uma das tomadas não funciona – Necessário eletricista</t>
  </si>
  <si>
    <t>Finalizar remates nos rodapés (silicone) e nas paredes (retoques de tinta) dos quartos e sala</t>
  </si>
  <si>
    <t>Avaliar situação do exaustor, pois continua a cair sujidade de cada vez que o tentamos usar, a par do constante e forte som do vento que se faz ainda ouvir </t>
  </si>
  <si>
    <t>Avaliar situação (afinar?) portas da cozinha e escritório, pois entra vento pelas caixilharias (claro problema de isolamento) </t>
  </si>
  <si>
    <t>Substituir vidro da vedação na varanda, em frente à sala, pois está partido </t>
  </si>
  <si>
    <t>V</t>
  </si>
  <si>
    <t>Substituir a caixilharia da janela da sala, e cozinha e quarto pois está danificada (lado exterior)</t>
  </si>
  <si>
    <t>Limpar marcações de caneta em todas as caixilharias da casa (lado interior)</t>
  </si>
  <si>
    <t>Casa de banho suite, azulejo do piso partido</t>
  </si>
  <si>
    <t>piso da cozinha manchado</t>
  </si>
  <si>
    <t>André Ribeiro Mendonça andmendonca1@hotmail.com</t>
  </si>
  <si>
    <t>Piso corredor com juntas separadas</t>
  </si>
  <si>
    <t>Estore do quarto por reparar</t>
  </si>
  <si>
    <t>Trocar 3 peças</t>
  </si>
  <si>
    <t xml:space="preserve">Problema com água quente </t>
  </si>
  <si>
    <t>BM</t>
  </si>
  <si>
    <t>Afinar janela da sala (  isolamento )</t>
  </si>
  <si>
    <t>Falta silicone porta Q.E</t>
  </si>
  <si>
    <t>Afinar janela (entrada de ar)</t>
  </si>
  <si>
    <t xml:space="preserve">Remate entre guarnições </t>
  </si>
  <si>
    <t xml:space="preserve">Afinar dobradiças da janela </t>
  </si>
  <si>
    <t>Afinar gaveta</t>
  </si>
  <si>
    <t xml:space="preserve">Racha nas paredes </t>
  </si>
  <si>
    <t>Arrumar e fixar tampa caixa de estores</t>
  </si>
  <si>
    <t xml:space="preserve">Afinar estores da casa de banho da suite </t>
  </si>
  <si>
    <t>anitavmarques@gmail.com e caio.oc.silva@gmail.com</t>
  </si>
  <si>
    <t xml:space="preserve">1ª Prateleira do congelador não fixa ao fechar </t>
  </si>
  <si>
    <t xml:space="preserve">Tubulação solta de baixo do lavatório </t>
  </si>
  <si>
    <t>Limpeza do vidro com escrita</t>
  </si>
  <si>
    <t xml:space="preserve">Guarnição fixar </t>
  </si>
  <si>
    <t>BN</t>
  </si>
  <si>
    <t>Tubagem da bomba de calor a verter água</t>
  </si>
  <si>
    <t xml:space="preserve">Placa de indução com riscos profundos  -trocar </t>
  </si>
  <si>
    <t>Retificar rodapé</t>
  </si>
  <si>
    <t xml:space="preserve">Fechadura por reparar - porta de entrada </t>
  </si>
  <si>
    <t xml:space="preserve">Piso está com ruídos ao andar em cima , estados ao pisar </t>
  </si>
  <si>
    <t>Espaçamento diferente parte superior e inferior do roupeiro</t>
  </si>
  <si>
    <t xml:space="preserve">Fissura e melhoria do acabamento na esquina e não precisa nivelar </t>
  </si>
  <si>
    <t>Premeira gaveta do roupeiro precisa afinar</t>
  </si>
  <si>
    <t>Parte inferior da prateleira está danificado</t>
  </si>
  <si>
    <t>Varão do roupeiro não nivelado e reto</t>
  </si>
  <si>
    <t xml:space="preserve">Placa de descarga está solta , fixar melhor </t>
  </si>
  <si>
    <t>Reguas do estore não fecha completamente ( 3 réguas)</t>
  </si>
  <si>
    <t xml:space="preserve">Remover plástico em volta puxador </t>
  </si>
  <si>
    <t>Interruptor está fora na parte que liga e desliga</t>
  </si>
  <si>
    <t>Remate entre a guarnição e a parede</t>
  </si>
  <si>
    <t xml:space="preserve">Lateral da porta está com sujidade e danificado </t>
  </si>
  <si>
    <t>Puxador está mal instalado</t>
  </si>
  <si>
    <t xml:space="preserve">Verificar as borrachas soltas em todas guarnição </t>
  </si>
  <si>
    <t>Poleia esta com ferrugem</t>
  </si>
  <si>
    <t xml:space="preserve">Espelho sujidade de tinta superior </t>
  </si>
  <si>
    <t>Retoque  pintura no teto</t>
  </si>
  <si>
    <t xml:space="preserve">Limpeza nas portas do roupeiro </t>
  </si>
  <si>
    <t xml:space="preserve">Base do roupeiro em baixo gaveta está danificado </t>
  </si>
  <si>
    <t>Gaveta está danificada na parte exterior (3ª)</t>
  </si>
  <si>
    <t xml:space="preserve">Instalar silicone no puxador e porta para não bater </t>
  </si>
  <si>
    <t>Downlight não acede a luz</t>
  </si>
  <si>
    <t xml:space="preserve">Porta do armario está com folga na parte superior </t>
  </si>
  <si>
    <t xml:space="preserve">Porta do frigorifico está instalada para frente , alinhar </t>
  </si>
  <si>
    <t xml:space="preserve">Borrachas do frigorifico  está solta </t>
  </si>
  <si>
    <t>Cozimafra/AR</t>
  </si>
  <si>
    <t xml:space="preserve">Afinar o estore </t>
  </si>
  <si>
    <t>Porta da maquina de lavar não abre  ( lavar roupas )</t>
  </si>
  <si>
    <t xml:space="preserve">Exaustor está desalinhada , melhorar a instalação </t>
  </si>
  <si>
    <t xml:space="preserve">Peça de borracha do exaustor está solta </t>
  </si>
  <si>
    <t xml:space="preserve">Porta do armario está desnivelada </t>
  </si>
  <si>
    <t>Instalação da porta do armario tecnico está desalinhada</t>
  </si>
  <si>
    <t xml:space="preserve">Falta batume na junção do piso de madeira </t>
  </si>
  <si>
    <t>Piso está danificado</t>
  </si>
  <si>
    <t xml:space="preserve">Tijolo com pedras grudadas por toda parde da fachada </t>
  </si>
  <si>
    <t>Falta acabamento na parde superior entre caixilharia e tijolo</t>
  </si>
  <si>
    <t xml:space="preserve">Remover pedras acima do equitone </t>
  </si>
  <si>
    <t>Limpeza dos tijolos na parede da fachada escrita e sujidade</t>
  </si>
  <si>
    <t xml:space="preserve">Limpeza do equitone </t>
  </si>
  <si>
    <t xml:space="preserve">Espaçamento entre o piso e o rodapé </t>
  </si>
  <si>
    <t>Limpeza de escrita e sujidade na caixilharia (ok)  - caixilharia desgastada (falta arrumar )</t>
  </si>
  <si>
    <t xml:space="preserve">Melhorar instalação da moldura do vidro da porta </t>
  </si>
  <si>
    <t>BO</t>
  </si>
  <si>
    <t>Fixar identificação Q.E</t>
  </si>
  <si>
    <t>Mancha amarela próxima alheta/humidade ?</t>
  </si>
  <si>
    <t>Afinar Porta - varanda</t>
  </si>
  <si>
    <t xml:space="preserve">Marca Downlight corredor </t>
  </si>
  <si>
    <t xml:space="preserve">Falta isolamento vitrocerâmico e gaveta </t>
  </si>
  <si>
    <t>Fissura roupeiro/parede</t>
  </si>
  <si>
    <t>Fissura topo guarda roupas</t>
  </si>
  <si>
    <t>Sifão wc não é cromado (tubo)</t>
  </si>
  <si>
    <t xml:space="preserve">Marca no topo do guarda roupa </t>
  </si>
  <si>
    <t>Marca na borracha janela devido a trava</t>
  </si>
  <si>
    <t xml:space="preserve">Afinar gavetas guarda roupas </t>
  </si>
  <si>
    <t xml:space="preserve">Marca na pintura </t>
  </si>
  <si>
    <t xml:space="preserve">Fita porta arrecadação solta </t>
  </si>
  <si>
    <t xml:space="preserve">Isolar Parafusos arrecadação </t>
  </si>
  <si>
    <t>Casa de banho do quarto o ralo da banheira está desmontado</t>
  </si>
  <si>
    <t>Na casa de banhi social um dos circuladores de iluminação não funciona, aparentemente por defeito na lâmpada LED. A 22-4-25 IEOL detectou que transformador estava avariado, pelo que irá encomendar o mesmo.</t>
  </si>
  <si>
    <t>No sistema de água quentes sanotárias instalado, a bomba de recirculação de água quente está desligada // AGENDANDO DIRETO 15/5 COM PROP.</t>
  </si>
  <si>
    <t>a unid exterior do A/C ao funcionar produz um ruido que nos parece anormal, semelhante a um batimento ao que incomoda</t>
  </si>
  <si>
    <t>NÃO INTERVENCIONADO</t>
  </si>
  <si>
    <t>BP</t>
  </si>
  <si>
    <t>Marca na moldura madeira porta no topo</t>
  </si>
  <si>
    <t xml:space="preserve">Parte ondulada painel </t>
  </si>
  <si>
    <t xml:space="preserve">Riscos painel </t>
  </si>
  <si>
    <t>Remate painel/parede portas</t>
  </si>
  <si>
    <t>Fissura topo quadro elétrico / outras paredes</t>
  </si>
  <si>
    <t xml:space="preserve">Limpeza portas geral </t>
  </si>
  <si>
    <t>Remate canto paredes</t>
  </si>
  <si>
    <t>Remate moldura portas/desnível</t>
  </si>
  <si>
    <t xml:space="preserve">Marcas nas portas </t>
  </si>
  <si>
    <t xml:space="preserve">Marca no teto </t>
  </si>
  <si>
    <t>Remate dos rodapés /buraco/limpeza</t>
  </si>
  <si>
    <t xml:space="preserve">Marcas escuras piso/rodapé </t>
  </si>
  <si>
    <t xml:space="preserve">Ferrugem guardas </t>
  </si>
  <si>
    <t>Partido vidro guarda da guarda de inox</t>
  </si>
  <si>
    <t xml:space="preserve">Marcas cimento revestimento tijolo parede </t>
  </si>
  <si>
    <t xml:space="preserve">Afinar janelas/porta geral </t>
  </si>
  <si>
    <t xml:space="preserve">Limpar peças iluminação </t>
  </si>
  <si>
    <t xml:space="preserve">Puxador danificado portas/janelas </t>
  </si>
  <si>
    <t xml:space="preserve">Tomadas desniveladas </t>
  </si>
  <si>
    <t xml:space="preserve">Remate silicones caixilharias/falta </t>
  </si>
  <si>
    <t>Cerâmica partida parede</t>
  </si>
  <si>
    <t>Limpeza armários cozinha (geral)</t>
  </si>
  <si>
    <t xml:space="preserve">Melhorar remate topo guarda roupas </t>
  </si>
  <si>
    <t>Ferrugem 2 espelhos - 70,5 x120 cm e 80,5 x120 cm</t>
  </si>
  <si>
    <t xml:space="preserve">Espelho torto </t>
  </si>
  <si>
    <t xml:space="preserve">Manchas na pintura </t>
  </si>
  <si>
    <t xml:space="preserve">Marca na soleira </t>
  </si>
  <si>
    <t xml:space="preserve">Marca interior guarda roupa </t>
  </si>
  <si>
    <t xml:space="preserve">Afinar resguardo duche </t>
  </si>
  <si>
    <t xml:space="preserve">Buraco piso/rodapé </t>
  </si>
  <si>
    <t>2 varetas partidas</t>
  </si>
  <si>
    <t>Remates rodapés quartos</t>
  </si>
  <si>
    <t>Retificar rodapés</t>
  </si>
  <si>
    <t xml:space="preserve">Tirar aro WC e por outro </t>
  </si>
  <si>
    <t xml:space="preserve">Retirar rodapé </t>
  </si>
  <si>
    <t>Tapa buraco debaixo dos bides</t>
  </si>
  <si>
    <t>ligar bomba correr</t>
  </si>
  <si>
    <t>Espelho WC 1.20X0,84.5</t>
  </si>
  <si>
    <t>Esquadros Lavatório Pintura</t>
  </si>
  <si>
    <t>Interruptor mau contacto</t>
  </si>
  <si>
    <t>A instalação de ar condicionado não está a funcionar devidamente. Quartos e suíte, não ocorre a refrigeração. Deixamos os equipamentos  ligados durante 30 a 45 minutos, nota-se que há ar a sair do equipamento, mas não há qualquer tipo de descida de temperatura, selecionando o modo de refrigeração nos comandos dos equipamentos.</t>
  </si>
  <si>
    <t>BQ</t>
  </si>
  <si>
    <t>Limpeza de guardas ferrugem/geral</t>
  </si>
  <si>
    <t>Marcas porta sala/picos externo na medida</t>
  </si>
  <si>
    <t>Torneira bide vazamento</t>
  </si>
  <si>
    <t>Espelho marcado - Trocar 2 espelhos 168x120 e 63x120</t>
  </si>
  <si>
    <t>Marcas parede</t>
  </si>
  <si>
    <t xml:space="preserve">Estore quarto não fecha todo </t>
  </si>
  <si>
    <t>Falta tampo ralo/acabamento buraco escoamento parede</t>
  </si>
  <si>
    <t>Manchas no piso/geral</t>
  </si>
  <si>
    <t>Ferrugem parafuso peça luminária terraço</t>
  </si>
  <si>
    <t>Marca vidro fosco sala interno</t>
  </si>
  <si>
    <t xml:space="preserve">Marca caixilharia porta proximo ao puxador interno </t>
  </si>
  <si>
    <t xml:space="preserve">Em praticamente todos os estores nota-se alguma resistencia no seu movimento e alguns não fecham por completo e um dos estores soltou-se completamente e caiu ficando permanentemente fechado </t>
  </si>
  <si>
    <t>Bomba de calor  ainda não estar a funcionar</t>
  </si>
  <si>
    <t>Avaria dos estores da cozinha</t>
  </si>
  <si>
    <t>Torneiras de água fria têm um caudal muito diminuído na cozinha e nas casas de banho, não possibilitando o uso adequado dessas infraestruturas.</t>
  </si>
  <si>
    <t>existência de uma perda de agua na máquina de lavar roupa</t>
  </si>
  <si>
    <t>BR</t>
  </si>
  <si>
    <t>Trocar peça do quarto</t>
  </si>
  <si>
    <t>BS</t>
  </si>
  <si>
    <t>Espelho lascado</t>
  </si>
  <si>
    <t>Bancada riscada</t>
  </si>
  <si>
    <t xml:space="preserve">Fissura em cima guarda roupas e laterais </t>
  </si>
  <si>
    <t>Fissura alheta (buraco no teto)</t>
  </si>
  <si>
    <t>Melhorar remate rodapés/fissuras</t>
  </si>
  <si>
    <t>Falta acabamento ralo/  tampa ralo</t>
  </si>
  <si>
    <t>Vidro manchado porta</t>
  </si>
  <si>
    <t xml:space="preserve">Sujos na parede </t>
  </si>
  <si>
    <t xml:space="preserve">Silicone solto rodapé </t>
  </si>
  <si>
    <t>Marcas na esquadria</t>
  </si>
  <si>
    <r>
      <t xml:space="preserve">Placa vidro ceramica riscada - </t>
    </r>
    <r>
      <rPr>
        <b/>
        <sz val="12"/>
        <color theme="2" tint="-0.499984740745262"/>
        <rFont val="Aptos Narrow"/>
        <family val="2"/>
        <scheme val="minor"/>
      </rPr>
      <t>A proprietária não apresentou questionamentos. A placa está em modo standby e, até o momento, o processo foi concluído</t>
    </r>
  </si>
  <si>
    <t>Melhorar remate teto/ceramica wc</t>
  </si>
  <si>
    <t xml:space="preserve">Sujos portas/ armários </t>
  </si>
  <si>
    <t>Manchas na pintura/ teto</t>
  </si>
  <si>
    <t>Falta madeira prateleira guarda roupa</t>
  </si>
  <si>
    <t>Falta betume ceramica</t>
  </si>
  <si>
    <t>Melhorar remate peça iluminação WC</t>
  </si>
  <si>
    <t>Falta concha abertura porta correr</t>
  </si>
  <si>
    <t xml:space="preserve">Tubos bomba de calor </t>
  </si>
  <si>
    <t>Réguas para Substituir</t>
  </si>
  <si>
    <t>Espelho com ferrugem (TIRAR MEDIDA)</t>
  </si>
  <si>
    <t>Silicone no lavatorio e Bancada</t>
  </si>
  <si>
    <t>Apoios bancada com ferrugem</t>
  </si>
  <si>
    <t>Porta de correr não fecha e suja de espuma</t>
  </si>
  <si>
    <t>Faltam limitadores</t>
  </si>
  <si>
    <t>Falta prato microondas</t>
  </si>
  <si>
    <t>Afinar porta lavandaria</t>
  </si>
  <si>
    <t>Lavatório solto</t>
  </si>
  <si>
    <t>Porta do queadro eletrico (QE)</t>
  </si>
  <si>
    <t>Spot no teto fissurado</t>
  </si>
  <si>
    <t>Estores não Funciona</t>
  </si>
  <si>
    <t>substituir 2 torneiras de lavatório</t>
  </si>
  <si>
    <t>Fuga água lavatório</t>
  </si>
  <si>
    <t>A torneira do bidé do WC da janela continua a pingar. A situação já anteriormente reportada não ficou resolvida.</t>
  </si>
  <si>
    <t xml:space="preserve">Armário wc janela: Substituição de armário </t>
  </si>
  <si>
    <t xml:space="preserve">Prateleira wc quartos (81,5 x 35 cm): Substituição prateleira debaixo do lavatório por estar empolada junto à parede </t>
  </si>
  <si>
    <t>Porta roupeiro quarto suite: Substituição da porta que está empolada</t>
  </si>
  <si>
    <t>Infiltração arrecadação no canto: nada foi feito, a parede foi pintada, não tem chovido em abundância, pelo que até ao momento não notamos nova situação</t>
  </si>
  <si>
    <t xml:space="preserve">Porta do armario da cozinha picada, substituição </t>
  </si>
  <si>
    <t>MEDIDA TIRADA POR RUI AM&amp;G A 27/2/25</t>
  </si>
  <si>
    <t>Troca de Móvel I.S (1,36m)</t>
  </si>
  <si>
    <t>Roupeiro (2.535x0,47)</t>
  </si>
  <si>
    <t xml:space="preserve">Estores da sala danificado </t>
  </si>
  <si>
    <t>Estores da sala não funciona (EQUIPA AR EFETUOU A CORREÇÃO)</t>
  </si>
  <si>
    <t>estores da sala</t>
  </si>
  <si>
    <t>Estores da janela da suite partiu</t>
  </si>
  <si>
    <r>
      <t xml:space="preserve">A tomada de carregamento da garagem na maior parte dos dias não tem carga suficiente para carregar o meu carro híbrido, mínimo 6A // </t>
    </r>
    <r>
      <rPr>
        <b/>
        <sz val="14"/>
        <color theme="0" tint="-0.34998626667073579"/>
        <rFont val="Aptos Narrow"/>
        <family val="2"/>
        <scheme val="minor"/>
      </rPr>
      <t xml:space="preserve">Conforme reunião com a na sexta-feira dia 27/06, o engenheiro Rodrigo irá solicitar com a IEOL um relatório técnico, para podermos reagendar com o proprietário
</t>
    </r>
  </si>
  <si>
    <t>BT</t>
  </si>
  <si>
    <t>Prateleira sob lavatório</t>
  </si>
  <si>
    <t xml:space="preserve">Troca de movél I.S </t>
  </si>
  <si>
    <t>Microondas picado inox/ Vidro riscado</t>
  </si>
  <si>
    <r>
      <t xml:space="preserve">Vidro da janela partido </t>
    </r>
    <r>
      <rPr>
        <b/>
        <u/>
        <sz val="12"/>
        <color theme="1"/>
        <rFont val="Aptos Narrow"/>
        <family val="2"/>
        <scheme val="minor"/>
      </rPr>
      <t>(aguardando posição sobre material)</t>
    </r>
  </si>
  <si>
    <t>Esquadrias picadas/manchadas amarelas</t>
  </si>
  <si>
    <t xml:space="preserve">Limpar o revestimento teto varanda </t>
  </si>
  <si>
    <t>Guarda corpo manchas varanda</t>
  </si>
  <si>
    <t xml:space="preserve">Repor silicone vidros </t>
  </si>
  <si>
    <t xml:space="preserve">Borracha topo porta varanda esta solto </t>
  </si>
  <si>
    <t>parede suja /riscos/manchas/gotas</t>
  </si>
  <si>
    <t xml:space="preserve">Tinta descolar teto </t>
  </si>
  <si>
    <t xml:space="preserve"> vidro fosco  porta / riscos - partes do vidro não estao foscas</t>
  </si>
  <si>
    <t>Pregos aparentes portas</t>
  </si>
  <si>
    <t xml:space="preserve">Limpar rodapé geral/ colocar silicone </t>
  </si>
  <si>
    <t>Riscos porta topo esquerdo /porta desnivelada mold. Sup.</t>
  </si>
  <si>
    <t>Oculo marcado na porta</t>
  </si>
  <si>
    <t>Fissuras rouparia na parte superior parede</t>
  </si>
  <si>
    <t>Riscos armarios moldura/sujeira</t>
  </si>
  <si>
    <t>Manchas piso/circulo sala</t>
  </si>
  <si>
    <t>Borracha vedante descolando porta cozinha/wc</t>
  </si>
  <si>
    <t xml:space="preserve">Riscos armarios cozinha </t>
  </si>
  <si>
    <t>Limpar manchas cuba/silicone refazer</t>
  </si>
  <si>
    <t xml:space="preserve">Pintar por cima exaustor </t>
  </si>
  <si>
    <t>Puxador riscado inox</t>
  </si>
  <si>
    <t>Limpar manchas placas vitroceramica</t>
  </si>
  <si>
    <t>Riscos vidro forno / Friso remate inf. Amolgado</t>
  </si>
  <si>
    <t xml:space="preserve">Restos tinta rodabanca </t>
  </si>
  <si>
    <t>Furos armario superior e Parte inferior interna</t>
  </si>
  <si>
    <t xml:space="preserve">Sujo interior armário superior </t>
  </si>
  <si>
    <t xml:space="preserve">Sujo Revestimento cozinha / risco junto da caixa </t>
  </si>
  <si>
    <t xml:space="preserve">Batente porta correr fora de prumo </t>
  </si>
  <si>
    <t>Silicone/sujo no inox porta</t>
  </si>
  <si>
    <t>Silicone amarelado /Sujo esquadra</t>
  </si>
  <si>
    <t>Remate teto refazer/geral</t>
  </si>
  <si>
    <t xml:space="preserve">Fissura pedra soleira </t>
  </si>
  <si>
    <t xml:space="preserve">Junta ceramica suja </t>
  </si>
  <si>
    <t xml:space="preserve">(27/11/24) Puxador janela riscado / afinar fecho 
(30/01/25) 6 Puxadores que estavam riscados </t>
  </si>
  <si>
    <t xml:space="preserve">Limpar armário inferior cozinha externo </t>
  </si>
  <si>
    <t xml:space="preserve">Afinar porta lava loiça ao fechar </t>
  </si>
  <si>
    <t>Risco piso cozinha/geral</t>
  </si>
  <si>
    <t>Melhorar remate topo porta</t>
  </si>
  <si>
    <t>Confirmar soft close tampa sanita</t>
  </si>
  <si>
    <t>Limpeza vidros</t>
  </si>
  <si>
    <t>Azulejo lascado/sujo tomada</t>
  </si>
  <si>
    <t xml:space="preserve">Puxador mal instalado </t>
  </si>
  <si>
    <t xml:space="preserve">Espelho partido </t>
  </si>
  <si>
    <t>Muoldura superior desalinhado dois lados/risco</t>
  </si>
  <si>
    <t>Frente moldura janela caixa de estore</t>
  </si>
  <si>
    <t xml:space="preserve">Tira marcas lapis janelas </t>
  </si>
  <si>
    <t xml:space="preserve">Porta roupeiro danificada </t>
  </si>
  <si>
    <t>Sujo maçaneta</t>
  </si>
  <si>
    <t xml:space="preserve">Parafuso aparente interno armario </t>
  </si>
  <si>
    <t>Sujos armário</t>
  </si>
  <si>
    <t>Sujo espelho</t>
  </si>
  <si>
    <t>Armário picado/sujo</t>
  </si>
  <si>
    <t>Risco pedra bancada</t>
  </si>
  <si>
    <t>Acabamento moldura</t>
  </si>
  <si>
    <t xml:space="preserve">Junção MDF Moldudra armário no topo </t>
  </si>
  <si>
    <t xml:space="preserve">Acabamento não está até o fim </t>
  </si>
  <si>
    <t xml:space="preserve">Fissura quina parede </t>
  </si>
  <si>
    <t xml:space="preserve">Lomba porta casa de banho relevo </t>
  </si>
  <si>
    <t>Arrecadação 64 na cave 3 esta com obras inacabadas o que faz com que esteja inutilizável</t>
  </si>
  <si>
    <t>Porta de do roupeiro</t>
  </si>
  <si>
    <t>Porta Roupeiro | medidas 2,555 m x 0,505 m</t>
  </si>
  <si>
    <t>Movel 57x1660x550</t>
  </si>
  <si>
    <t>Estores foi removida pela AR as ripas, precisa de substituição (PRENDEU AO ENROLADOR)- VENTO</t>
  </si>
  <si>
    <t>SUBSTITUIR PORTA DE FRIGORIFICO DA COZINHA</t>
  </si>
  <si>
    <t>Porta do quarto esquerda (2,00mmX0,80m)</t>
  </si>
  <si>
    <t>BU</t>
  </si>
  <si>
    <t>Falta caixa estores wc</t>
  </si>
  <si>
    <t>Batente piso solto/wc</t>
  </si>
  <si>
    <t>Fissura em cima guarda roupa ( em cima e laterais)</t>
  </si>
  <si>
    <t xml:space="preserve">Sujo guarda roupas </t>
  </si>
  <si>
    <t>Fissura alheta</t>
  </si>
  <si>
    <t xml:space="preserve">Marcas no piso laminado </t>
  </si>
  <si>
    <t>Melhorar remate silicone portas</t>
  </si>
  <si>
    <t>Melhorar remates caixa de estores</t>
  </si>
  <si>
    <t>Pedra cozinha lascada</t>
  </si>
  <si>
    <t>AR/PARDAL</t>
  </si>
  <si>
    <t xml:space="preserve">Tubo curto bomba de calor </t>
  </si>
  <si>
    <t xml:space="preserve">Apoio mangueiras descolados </t>
  </si>
  <si>
    <t xml:space="preserve">Afinar janelas </t>
  </si>
  <si>
    <t>Falta parte superior gavetas</t>
  </si>
  <si>
    <t xml:space="preserve">Mancha na pintura </t>
  </si>
  <si>
    <t xml:space="preserve">espaços em baixo rodapé </t>
  </si>
  <si>
    <t xml:space="preserve">Marcas na pintura </t>
  </si>
  <si>
    <t xml:space="preserve">Deixar estores cozinha aberto </t>
  </si>
  <si>
    <t>Sujos tijolos varanda (geral)</t>
  </si>
  <si>
    <t>Melhorar limpeza pilar varanda</t>
  </si>
  <si>
    <t xml:space="preserve">Marcas na caixilharia </t>
  </si>
  <si>
    <t>Borracha porta solta</t>
  </si>
  <si>
    <t>Silicone vidro guardas</t>
  </si>
  <si>
    <t>Afinar janela</t>
  </si>
  <si>
    <t>Moldura eletrica (entrada) suja</t>
  </si>
  <si>
    <t>Parede entrada lado esquerdo suja</t>
  </si>
  <si>
    <t>Ripa de madeira riscada (movel entrada esquerdo)</t>
  </si>
  <si>
    <t xml:space="preserve">Repintar todos os suportes dos moveis WC`s </t>
  </si>
  <si>
    <t>Tetos casa de banho (Mal pintado)</t>
  </si>
  <si>
    <t>Cozinha - puxadores lascados (frigorifico)</t>
  </si>
  <si>
    <t>AM&amp;G/Completiproprio</t>
  </si>
  <si>
    <t>Cozinha - grelhas por baixo do frigorifico</t>
  </si>
  <si>
    <t>Cozinha - riso ao lado da porta da lavandaria</t>
  </si>
  <si>
    <t>Cozinha - porta lavandaria lado esquerdo amarelo (Limpar)</t>
  </si>
  <si>
    <t>Lavandaria azulejos sujos (lado esquerdo)</t>
  </si>
  <si>
    <t>Sala - madeira lascada, madeira levantada</t>
  </si>
  <si>
    <t>Lavandaria ajustar janela (cozinha também)</t>
  </si>
  <si>
    <t>Sala - porta de entrada suja</t>
  </si>
  <si>
    <t>Sala - janela puxador faz barulho</t>
  </si>
  <si>
    <t>Varanda - verdes nas juntas das paredes</t>
  </si>
  <si>
    <t>Porta junta repintar</t>
  </si>
  <si>
    <t>WC lado direito junto a janela falta silicone</t>
  </si>
  <si>
    <t>Canto do quarto sujo (repintar) tintas lavar</t>
  </si>
  <si>
    <t>Afinar janelas do quarto</t>
  </si>
  <si>
    <t>Parede suja lado esquerdo entrada</t>
  </si>
  <si>
    <t>Risco no chão e armário lascado (passou para piso)</t>
  </si>
  <si>
    <t>Calço no azulejo WC Quarto (retirar)</t>
  </si>
  <si>
    <t>Arrecadação - porta com massa</t>
  </si>
  <si>
    <t>Arrecadação - limpar puxador B7C (Interior)</t>
  </si>
  <si>
    <t>Nossos Ar condicionados, não se encontravam a fazer frio, os ACs no geral apenas fazem ventilação. O AC das Suites fazem muita condensação e aleatóriamente por vezes fazem frio. Os restantes quartos e sala apenas fazem ventilação.</t>
  </si>
  <si>
    <t>Estores da cozinha parece estar partido, não sobe e não desce. Algumas réguas dos estores não fecham bem deixando entrar luz.</t>
  </si>
  <si>
    <t>Pressao da agua muito baixa</t>
  </si>
  <si>
    <t>BV</t>
  </si>
  <si>
    <t>Ponta do alçapão descaída</t>
  </si>
  <si>
    <t>Aduela da porta não está a face (silicone)</t>
  </si>
  <si>
    <t xml:space="preserve">Borracha a soltar </t>
  </si>
  <si>
    <t>Parede com fissura</t>
  </si>
  <si>
    <t xml:space="preserve">Vidros não estão conforme caderno de encargos geral - Não se percebe a anamolia </t>
  </si>
  <si>
    <t xml:space="preserve">Substiruição da guarda com ferrugem </t>
  </si>
  <si>
    <t>Caixilho amassado (substituir)</t>
  </si>
  <si>
    <t xml:space="preserve">Tampa da caixa de estores mal instaladas </t>
  </si>
  <si>
    <t xml:space="preserve">Grande infiltração na parede e piso </t>
  </si>
  <si>
    <t xml:space="preserve">Verificar infiltração na facahda na varanda </t>
  </si>
  <si>
    <t>Substituir azulejos partidos e ocos</t>
  </si>
  <si>
    <t xml:space="preserve">Azulejo partido </t>
  </si>
  <si>
    <t xml:space="preserve">Porta danificada no topo </t>
  </si>
  <si>
    <t xml:space="preserve">Nivelar porta dos armarios </t>
  </si>
  <si>
    <t xml:space="preserve">Buraco abaixo o interruptor </t>
  </si>
  <si>
    <t>Janela danificada na porta inferior (amassada)</t>
  </si>
  <si>
    <t>0,84x1,20 / 1,39x1,20 Espelho com ferrugem nas bordas FALTARAM DOIS ESPELHOS 0,79x1,20 / 0,70x1,20</t>
  </si>
  <si>
    <t xml:space="preserve">Substituir porta danificada </t>
  </si>
  <si>
    <t xml:space="preserve">Afinar puxador  </t>
  </si>
  <si>
    <t xml:space="preserve">Fissura na parede </t>
  </si>
  <si>
    <t>Interruptor não é funcional estando atrás da porta (devendo abrir e fechar a porta para depois ligar a luz ao entrar no comando)</t>
  </si>
  <si>
    <t>Remate guarnições e parede todas</t>
  </si>
  <si>
    <t xml:space="preserve">Batente na porta para a porta não fechar por completo </t>
  </si>
  <si>
    <t>Poleia velha e danificada (substituir)</t>
  </si>
  <si>
    <t>Substituir espelho e ao substituir subir o espelho de forma que tape a tampa aplique - Espelho tem de ser maior</t>
  </si>
  <si>
    <t xml:space="preserve">Colocar limitadores nas janelas </t>
  </si>
  <si>
    <t xml:space="preserve">Madeira do roupeiro abaulada substituir </t>
  </si>
  <si>
    <t xml:space="preserve">Porta do roupeiro danificada perto do puxador </t>
  </si>
  <si>
    <t xml:space="preserve">Remate teto falso </t>
  </si>
  <si>
    <t xml:space="preserve">Fissura no teto falso </t>
  </si>
  <si>
    <t>Foco com mal contato no interruptor - Apartamento sem energia</t>
  </si>
  <si>
    <t xml:space="preserve">Melhorar acabamento parede (pintura) </t>
  </si>
  <si>
    <t>Rectificar Autoclismo</t>
  </si>
  <si>
    <t xml:space="preserve">Remover pregos e fios da parede da arrecadação </t>
  </si>
  <si>
    <t>Retificar tampa do estore</t>
  </si>
  <si>
    <t>Uma porta de um roupeiro está riscada (reclamação já apresentada e considerada resolvida pelo empreiteiro, de acordo com a listagem de reparações efetuada)</t>
  </si>
  <si>
    <t>Tinta numa porta</t>
  </si>
  <si>
    <t xml:space="preserve">Fissura numa parede do escritório </t>
  </si>
  <si>
    <t>O folheado de uma ombreira de uma porta está a levantar</t>
  </si>
  <si>
    <t>Uma porta de um roupeiro está amachucada</t>
  </si>
  <si>
    <t>A placa de indução está riscada</t>
  </si>
  <si>
    <t>O alumínio do resguardo de duche está riscado</t>
  </si>
  <si>
    <r>
      <t xml:space="preserve">Uma janela não fecha bem e deixa passar ruído e ar. </t>
    </r>
    <r>
      <rPr>
        <b/>
        <u/>
        <sz val="12"/>
        <color theme="1"/>
        <rFont val="Aptos Narrow"/>
        <family val="2"/>
        <scheme val="minor"/>
      </rPr>
      <t>Falta dois esquadros de reenvio, Serriau tirou medidas dos vidros riscados (28/3/25)</t>
    </r>
  </si>
  <si>
    <t>O oscilobatente de uma janela não funciona</t>
  </si>
  <si>
    <t>Sifões de lavatórios que não vedam</t>
  </si>
  <si>
    <t>Estores não funcionam</t>
  </si>
  <si>
    <t>O pavimento da sala está danificado numa esquina de uma das réguas.</t>
  </si>
  <si>
    <t>A base de um roupeiro está empenada</t>
  </si>
  <si>
    <r>
      <t>Bomba circuladora do sistema de água quente não funciona</t>
    </r>
    <r>
      <rPr>
        <b/>
        <sz val="12"/>
        <color theme="1"/>
        <rFont val="Aptos Narrow"/>
        <family val="2"/>
        <scheme val="minor"/>
      </rPr>
      <t xml:space="preserve"> (AGENDAR NOVAMENTE - LIGAR A BOMBA)</t>
    </r>
    <r>
      <rPr>
        <sz val="12"/>
        <color theme="2" tint="-0.499984740745262"/>
        <rFont val="Aptos Narrow"/>
        <family val="2"/>
        <scheme val="minor"/>
      </rPr>
      <t xml:space="preserve"> // 11/06 a subempreitera esteve no apartamento para a reaparação</t>
    </r>
  </si>
  <si>
    <t>Quadro elétrico mal identificado (siglas incompreensíveis)</t>
  </si>
  <si>
    <t>1 - uma tomada junto às tomadas de TV da sala não tem corrente
2 - o interruptor da iluminação da casa de banho da suite tem mau contacto</t>
  </si>
  <si>
    <t>Diversos estores está mau</t>
  </si>
  <si>
    <t>Porta da arca congeladora bate no ármario despenseiro ao abrir e fechar</t>
  </si>
  <si>
    <t>Esgoto da máq de lavar roupa verte (deficiente ligação)</t>
  </si>
  <si>
    <t>Manchas (Salpicos) no teto da cozinha</t>
  </si>
  <si>
    <t>As luminárias do teto de uma casa de banho estão colocadas aleatoriamente, sem qualquer alinhamento ou lógica</t>
  </si>
  <si>
    <t>Vedação de algumas caixas de estore, por onde se sente o vento a entrar.</t>
  </si>
  <si>
    <t>Notamos que a porta principal do apartamento tem vindo a ser cada vez mais difícil de abrir e fechar.</t>
  </si>
  <si>
    <t xml:space="preserve">BW </t>
  </si>
  <si>
    <t xml:space="preserve">Substituir torneira bidé </t>
  </si>
  <si>
    <t xml:space="preserve">Borrachas brancas batentes das portas - substituir estao a descolar nos cantos </t>
  </si>
  <si>
    <t>Substituir algumas réguas de madeira do chão do hall de entrada (estalada/levantada)</t>
  </si>
  <si>
    <t xml:space="preserve">Trocar candeeiro exterior da varanda - vidro está estalado 5 cm </t>
  </si>
  <si>
    <t xml:space="preserve">Trocar monóculo e afinar porta de entrada </t>
  </si>
  <si>
    <t>Substituir porta branca quato 0,80 m Vicaima (está com bolha e lascada)</t>
  </si>
  <si>
    <t xml:space="preserve">Video porteiro não funciona </t>
  </si>
  <si>
    <t>Trocar 2 espelhos oxidado  1,69 x 1,20m e outro de 0,64m- Trocar</t>
  </si>
  <si>
    <t xml:space="preserve">Falta Rodapé </t>
  </si>
  <si>
    <t xml:space="preserve">Janela com peças partidas da fechadura </t>
  </si>
  <si>
    <t>Falta tampa do alarme de emergência dentro da arrecadação</t>
  </si>
  <si>
    <t>Fixar a fechadura da tomada do carregamento eletrico</t>
  </si>
  <si>
    <t xml:space="preserve">Borracha interna da caixilharia está solta </t>
  </si>
  <si>
    <t xml:space="preserve">Limpeza atrás da bomba de calor </t>
  </si>
  <si>
    <t>Realocar máquina de A/C</t>
  </si>
  <si>
    <t xml:space="preserve">Pedra da guarda danificada </t>
  </si>
  <si>
    <t xml:space="preserve">Caixilharia danificada </t>
  </si>
  <si>
    <t>Puxador ds porta bate na caixilharia</t>
  </si>
  <si>
    <t xml:space="preserve">Limpeza na porta e guarnição do armário técnico </t>
  </si>
  <si>
    <t>Parede ao lado da guarnição está danificado</t>
  </si>
  <si>
    <t>Perfil da porta danificado</t>
  </si>
  <si>
    <t>Limpeza no vidro da porta</t>
  </si>
  <si>
    <t>Limpeza dos silicones em volta da caixilharia</t>
  </si>
  <si>
    <t>Melhorar acabamento na junta da cerâmica</t>
  </si>
  <si>
    <t>Torneira está solta</t>
  </si>
  <si>
    <t>Porta do figorífico com ruídos e não fecha completamente</t>
  </si>
  <si>
    <t>Mudar a abertura da porta para não ficar em frente ao figorífico</t>
  </si>
  <si>
    <t>Afinar os estores</t>
  </si>
  <si>
    <t>Melhorar instalação da caixa de estores (está desnivelada)</t>
  </si>
  <si>
    <t>Caixa de estores está danificada na junta</t>
  </si>
  <si>
    <t>Limpeza caixilharia</t>
  </si>
  <si>
    <t>Massa na pedra da soleira não conforme</t>
  </si>
  <si>
    <t>Tampa da caixa de estores danificada</t>
  </si>
  <si>
    <t>Limpeza geral dos pisos</t>
  </si>
  <si>
    <t>Tampa do AR condicionado para baixo</t>
  </si>
  <si>
    <t>Melhorar acabamento rodapé (juntas)</t>
  </si>
  <si>
    <t>Tinta no puxador</t>
  </si>
  <si>
    <t>Fundo do roupeiro com sujidade</t>
  </si>
  <si>
    <t>Limpeza de silicone na cerâmica da parede</t>
  </si>
  <si>
    <t>Retoque silicone entre parede e teto</t>
  </si>
  <si>
    <t>Retoque Pintura</t>
  </si>
  <si>
    <t>Fixar as borrachas da guarniçao</t>
  </si>
  <si>
    <t>Sujidade na guarnição</t>
  </si>
  <si>
    <t>Borracha com espaçamento entre a guarnição</t>
  </si>
  <si>
    <t>Buraquinhos na parede</t>
  </si>
  <si>
    <t>Limpeza na tinta AR condicionado</t>
  </si>
  <si>
    <t>Melhorar o acabamento do silicone em volta da caixilharia</t>
  </si>
  <si>
    <t>Fissura na alheta (Geral)</t>
  </si>
  <si>
    <t>Tinta em baixo do rodapé</t>
  </si>
  <si>
    <t>Limpeza na pedra da soleira</t>
  </si>
  <si>
    <t>Pintura na acheta (retoque)</t>
  </si>
  <si>
    <t xml:space="preserve">Manchas brancas por todo o piso (Geral) </t>
  </si>
  <si>
    <t>BX</t>
  </si>
  <si>
    <t>Afinar Janela</t>
  </si>
  <si>
    <t xml:space="preserve">Gaveta debaixo do fogão </t>
  </si>
  <si>
    <t>Azulejo na lavandaria lascado</t>
  </si>
  <si>
    <t>Suportes no WC (pintar)</t>
  </si>
  <si>
    <t>Afinar janela da sala</t>
  </si>
  <si>
    <t>Alinhar caixa estores (sala)</t>
  </si>
  <si>
    <t>Porta raspada (na madeira) + sala</t>
  </si>
  <si>
    <t>Pé do AC ferrugento</t>
  </si>
  <si>
    <t>Espaço no cimento (varanda)</t>
  </si>
  <si>
    <t>Remate por baixo da janela (espaço)</t>
  </si>
  <si>
    <t>Limpeza do parapeito</t>
  </si>
  <si>
    <t>Borracha solta (vidro)</t>
  </si>
  <si>
    <t>Azulejo rachado (lavatorio) + prateleira + apoios (mexer)</t>
  </si>
  <si>
    <t xml:space="preserve">Afinação de gavetas </t>
  </si>
  <si>
    <t>Afinação de vidro (duche)</t>
  </si>
  <si>
    <t>Limpar tomada</t>
  </si>
  <si>
    <t>Meter lagrimas nas portas</t>
  </si>
  <si>
    <t>Retocar tintas dos tetos</t>
  </si>
  <si>
    <t>Canto pintado</t>
  </si>
  <si>
    <t>Limpar moldura</t>
  </si>
  <si>
    <t>Risco do armario</t>
  </si>
  <si>
    <t>Golpes no rodapé</t>
  </si>
  <si>
    <t>Borracha porta (lado direito)</t>
  </si>
  <si>
    <t>Espaço entre azulejos (alinhar) + tampa sanita</t>
  </si>
  <si>
    <t>Fechadura não fecha por dentro</t>
  </si>
  <si>
    <t>Estores precisam de afinação</t>
  </si>
  <si>
    <t>Caixilho da porta da varanda</t>
  </si>
  <si>
    <t>Campainha/interruptor com defeito</t>
  </si>
  <si>
    <t>Forno quando se liga, o quadro desliga-se imediatamente, mesmo com todo o resto ligado (excepto o frigorífico e bomba de calor), ou seja, não conseguimos usar o forno.</t>
  </si>
  <si>
    <t>Motor do estore de um dos quartos faz mais barulho do que os demais, ignoramos que há um problema no motor.</t>
  </si>
  <si>
    <t>BY</t>
  </si>
  <si>
    <t>Limpar cola porta de entrada</t>
  </si>
  <si>
    <t>Madalena Serradas madalena.serradas@gmail.com</t>
  </si>
  <si>
    <t>Melhorar remate entre roupeiro circulação</t>
  </si>
  <si>
    <t>Melhorar remate silicone lavatório/falta/excesso</t>
  </si>
  <si>
    <t>Falta torneiras banheira</t>
  </si>
  <si>
    <t>Ferrugem ralo bidê</t>
  </si>
  <si>
    <t>Caixa pex sem parafuso encaixado</t>
  </si>
  <si>
    <t>Falta varões guarda roupa da entrada (Clécio diz ser globaldis)</t>
  </si>
  <si>
    <t>Falta puxador janela</t>
  </si>
  <si>
    <t>Limpar massa/tinta armários</t>
  </si>
  <si>
    <t>Melhorar limpeza e remate rodapés (geral)</t>
  </si>
  <si>
    <t>Limpar tinta exaustor WC</t>
  </si>
  <si>
    <t>Limpeza porta/vidro</t>
  </si>
  <si>
    <t>Puxador danificado arm. Inferior</t>
  </si>
  <si>
    <t>Limpar excesso silicone bancada cozinha</t>
  </si>
  <si>
    <t>Melhorar remate soleira pedra</t>
  </si>
  <si>
    <t>Remate acabamento piso cor diferente</t>
  </si>
  <si>
    <t>Falta afinar puxador porta cozinha ( Clécio diz ser globaldis )</t>
  </si>
  <si>
    <t>Porta painel interior danificado</t>
  </si>
  <si>
    <t>Estores não funcionam  / Sala</t>
  </si>
  <si>
    <t>Falta travão de segurança das janelas</t>
  </si>
  <si>
    <t>Janelas sujas</t>
  </si>
  <si>
    <t>Remates entre 2 rodapés visíveis</t>
  </si>
  <si>
    <t>Tinta no chão</t>
  </si>
  <si>
    <t>Gaveta do armário da casa de banho torta</t>
  </si>
  <si>
    <t xml:space="preserve"> exaustor estar em constante a funcionar - mesmo com o quadro elétrico desligado</t>
  </si>
  <si>
    <t>na dobradiça da porta está a faltar uma peça que cobre a dobradiça</t>
  </si>
  <si>
    <t xml:space="preserve">Tampa da dobradiça e afinar porta </t>
  </si>
  <si>
    <t>Termoacumulador -Furo na canalização ao ser colocado o termoacumulador (a1), provocando infiltração nas paredes (a2) e nas tomadas (a3), resultando numa inundação por toda a sala (a4). Possivelmente, será necessária a substituição do chão da sala devido aos danos da água</t>
  </si>
  <si>
    <t>Máquina de lavar loiça - A ligação de água não está finalizada, o que impede o funcionamento da mesma.</t>
  </si>
  <si>
    <t xml:space="preserve"> Máquina de lavar roupa - A ligação ao esgoto está mal feita; ao escoar, a água é projetada para fora (a5).</t>
  </si>
  <si>
    <t>Quadro elétrico - Um dos fusíveis entrou em curto-circuito, afetando a fibra e o router (a6).</t>
  </si>
  <si>
    <t xml:space="preserve"> Porta do quarto - Ao abrir e fechar, a porta faz um ruído que parece estar mal instalada</t>
  </si>
  <si>
    <t xml:space="preserve"> Canalização da bancada da cozinha - O cano do lava-louça está a pingar e está direcionado de uma forma que pode gerar entupimentos (a7) e peça está mal colocada</t>
  </si>
  <si>
    <t>Acesso entre -2 e -1 (garagem) - Não existe ligação direta por elevador entre o piso -2 da garagem e o piso -1, onde se situa o apartamento.</t>
  </si>
  <si>
    <t>1. Porta do armário - Porta mais à esquerda do quarto pouco alta, o que faz com que risque o chão a longo prazo (a9).</t>
  </si>
  <si>
    <t>Janelas - Dificuldade na abertura das janelas</t>
  </si>
  <si>
    <t>1. Porta de correr da cozinha - Dificuldade na abertura da porta esquerda</t>
  </si>
  <si>
    <t>1. Banheira - Banheira partida com remendos de silicone enormes (a11) e ainda silicone já a sair do chão e da própria banheira (a12).</t>
  </si>
  <si>
    <t>1. Chaves - Chaves das portas dentro de casa em falta (faz uma enorme falta principalmente na casa de banho)</t>
  </si>
  <si>
    <t>Exaustor casa de banho Está constantemente ligado e não temos controle sobre quando o podemos ligar ou desligar, o que pode ter impacto na conta de eletricidade</t>
  </si>
  <si>
    <t xml:space="preserve">Substituição do movel da casa de banho </t>
  </si>
  <si>
    <t>BZ</t>
  </si>
  <si>
    <t xml:space="preserve">estado deplorável da máquina de lavar e secar roupa - completamente riscada. Queiram Pfv subsituir a porta deste eletrodoméstico , que em qualquer circunstância seria vendido neste estado como “novo” </t>
  </si>
  <si>
    <t>Limpar silicone placa vitroceramica</t>
  </si>
  <si>
    <t>Marcas na maçaneta</t>
  </si>
  <si>
    <t>Vedar com silicone caixas de estores</t>
  </si>
  <si>
    <t>fissuras parede</t>
  </si>
  <si>
    <t xml:space="preserve">limpeza pedra soleira </t>
  </si>
  <si>
    <t>afinar portas</t>
  </si>
  <si>
    <t xml:space="preserve">Marcas porta </t>
  </si>
  <si>
    <t xml:space="preserve">Melhorar remate rejunte parede wc/geral </t>
  </si>
  <si>
    <t xml:space="preserve">Melhorar remate silicone topo banheira </t>
  </si>
  <si>
    <t>Melhorar remate betume piso wc</t>
  </si>
  <si>
    <t xml:space="preserve">Ver se extrator wc deve ficar aberto </t>
  </si>
  <si>
    <t xml:space="preserve">Falta parafuso guarda corpo </t>
  </si>
  <si>
    <t xml:space="preserve">Afinar porta guarda roupa </t>
  </si>
  <si>
    <t xml:space="preserve">Falta massa revestimento fachada </t>
  </si>
  <si>
    <t>Melhorar remate pedra soleira - Quer apenas uma pedra e nã daus coladas - (Quarto e sala)</t>
  </si>
  <si>
    <t>Melhorar remate betume piso/parede</t>
  </si>
  <si>
    <t xml:space="preserve">Cliente se preocupa com humidade no piso laminado </t>
  </si>
  <si>
    <t xml:space="preserve">Tampa Q.E Partido </t>
  </si>
  <si>
    <t>beatrizmateust@gmail.com Beatriz Mateus Tiago 91 343 64 65</t>
  </si>
  <si>
    <t>Substituido  um foco no WC interior junto o espelho no lado direito</t>
  </si>
  <si>
    <r>
      <rPr>
        <b/>
        <sz val="11"/>
        <color theme="2" tint="-0.499984740745262"/>
        <rFont val="Aptos Narrow"/>
        <family val="2"/>
        <scheme val="minor"/>
      </rPr>
      <t>26/12 :</t>
    </r>
    <r>
      <rPr>
        <sz val="11"/>
        <color theme="2" tint="-0.499984740745262"/>
        <rFont val="Aptos Narrow"/>
        <family val="2"/>
        <scheme val="minor"/>
      </rPr>
      <t xml:space="preserve"> Ferrugem forno cozinha // </t>
    </r>
    <r>
      <rPr>
        <b/>
        <sz val="11"/>
        <color theme="2" tint="-0.499984740745262"/>
        <rFont val="Aptos Narrow"/>
        <family val="2"/>
        <scheme val="minor"/>
      </rPr>
      <t>06/03/2025:</t>
    </r>
    <r>
      <rPr>
        <sz val="11"/>
        <color theme="2" tint="-0.499984740745262"/>
        <rFont val="Aptos Narrow"/>
        <family val="2"/>
        <scheme val="minor"/>
      </rPr>
      <t xml:space="preserve"> Ferrugem Forno Cozinha - a ferrugem foi removida com recurso a abrasão, o que não só piorou a superfície do forno como também removeu parte dos símbolos - essenciais à operação correta do eletrodoméstico. Exijo que o eletródoméstico seja substituído ou, como mínimo, este painel.</t>
    </r>
  </si>
  <si>
    <r>
      <t>betume piso WC / geral - </t>
    </r>
    <r>
      <rPr>
        <sz val="12"/>
        <color theme="2" tint="-0.499984740745262"/>
        <rFont val="Arial"/>
        <family val="2"/>
      </rPr>
      <t>continua a ser visível massa e pedaços cinza. A junta branca não está uniforme como era esperado</t>
    </r>
  </si>
  <si>
    <t>Falta Massa de Revestimento na Fachada </t>
  </si>
  <si>
    <t xml:space="preserve">Remover escrita na parte inferior do armário </t>
  </si>
  <si>
    <t xml:space="preserve">Falta a fechadura da porta </t>
  </si>
  <si>
    <t xml:space="preserve">Melhorar acabamento dentro da guarnição porta </t>
  </si>
  <si>
    <t xml:space="preserve">Limpar lavatorio, está com manchas </t>
  </si>
  <si>
    <t xml:space="preserve">Armário com sujidade na prateleira e divisória </t>
  </si>
  <si>
    <t xml:space="preserve">Melhorar remate do silicone em volta do lavatorio </t>
  </si>
  <si>
    <t xml:space="preserve">Melhorar remate do silicone entre pedra e parede </t>
  </si>
  <si>
    <t xml:space="preserve">Limpeza da ceramica da banheira </t>
  </si>
  <si>
    <t xml:space="preserve">Melhorar acabamento das juntas da ceramica banheira </t>
  </si>
  <si>
    <t xml:space="preserve">Melhorar remate do silicone em volta de toda a banheira </t>
  </si>
  <si>
    <t>Falta batente na casa de banho ( instalar batente na junta da ceramica para que aproveite o espaço e não atrapalhe no momento de usar a sanita)</t>
  </si>
  <si>
    <t xml:space="preserve">Falta batente no quarto </t>
  </si>
  <si>
    <t xml:space="preserve">Instalar silicone no puxador roupeiro </t>
  </si>
  <si>
    <t>Porta da parte superior e inferior com sujidade de tinta</t>
  </si>
  <si>
    <t xml:space="preserve">Sujidade de tinta porta roupeiro </t>
  </si>
  <si>
    <t xml:space="preserve">Piso com manchas brancas </t>
  </si>
  <si>
    <t xml:space="preserve">Falta tubo de esgoto da bancada do lava loiça </t>
  </si>
  <si>
    <t xml:space="preserve">Cortar móvel do esquentador para mudar </t>
  </si>
  <si>
    <t>Trocar sanita</t>
  </si>
  <si>
    <t>Rectificar sanita (esgoto)</t>
  </si>
  <si>
    <t>CA</t>
  </si>
  <si>
    <t>Limpeza arrecadação/piso/caneta porta</t>
  </si>
  <si>
    <t>Pedro Coimbra  - 919630563</t>
  </si>
  <si>
    <t>Sinaletica na porta arrecadação/portas acesso comum</t>
  </si>
  <si>
    <t>Limpeza do apartamento /vidros/armários (geral)</t>
  </si>
  <si>
    <t>2ª mão de tinta paredes (geral)</t>
  </si>
  <si>
    <t xml:space="preserve">Limpeza rodapés/marcas/sujos </t>
  </si>
  <si>
    <t>Afinar gavetas WC</t>
  </si>
  <si>
    <t xml:space="preserve">A/C não funciona </t>
  </si>
  <si>
    <t>Máquina de lavar roupa com vazamento de água</t>
  </si>
  <si>
    <t xml:space="preserve">Máquina de lavar a loiça com fuga de água </t>
  </si>
  <si>
    <t>Há uma fuga de água</t>
  </si>
  <si>
    <t xml:space="preserve">CB </t>
  </si>
  <si>
    <t xml:space="preserve">Folgas nas janelas </t>
  </si>
  <si>
    <t xml:space="preserve">Pressão da água da banheira </t>
  </si>
  <si>
    <t xml:space="preserve">Persiana da cozinha </t>
  </si>
  <si>
    <t xml:space="preserve">Mosaico da cozinha partido </t>
  </si>
  <si>
    <t xml:space="preserve">Porta do apartamento </t>
  </si>
  <si>
    <t>Vedar caixa de estore</t>
  </si>
  <si>
    <t>Limitador janela de quarto não instalado</t>
  </si>
  <si>
    <t>Riscos bancada WC</t>
  </si>
  <si>
    <t>Fixar espelho WC</t>
  </si>
  <si>
    <t xml:space="preserve">Luzimeca ao fazer o reparo da água que estava a sair da pia, riscou o piso </t>
  </si>
  <si>
    <t>Ana Filipa Agostinho 913958730</t>
  </si>
  <si>
    <t>A/C a deitar água</t>
  </si>
  <si>
    <t>Bancada (pedra) casa de banho riscada</t>
  </si>
  <si>
    <t xml:space="preserve">Rodapé da sala com risco </t>
  </si>
  <si>
    <t>Afinar portas armários</t>
  </si>
  <si>
    <t xml:space="preserve">Vidro da sala riscado - detectado após limpeza pois casa foi entregue sem limpar </t>
  </si>
  <si>
    <t>CD</t>
  </si>
  <si>
    <t>Prateleira partida guarda roupa</t>
  </si>
  <si>
    <t>Melhorar remate caixa estore (geral)</t>
  </si>
  <si>
    <t>Mangueira termo acumulador curta</t>
  </si>
  <si>
    <t>Confirmar apertos tubos lavatório cozinha</t>
  </si>
  <si>
    <t>Falta 3 limitadores nas janelas (geral)</t>
  </si>
  <si>
    <t>Limpar excesso silicone bancada</t>
  </si>
  <si>
    <t>Buraco no armário inferior cozinha</t>
  </si>
  <si>
    <t>Moldura porta com fissura no topo</t>
  </si>
  <si>
    <t>Ajuste perfil piso sala/cozinha</t>
  </si>
  <si>
    <t>Furo na parede próximo porta/embaixo</t>
  </si>
  <si>
    <t>Fissura próximo caixa estore</t>
  </si>
  <si>
    <t>Porta raspa no chão quando aberta até o fim</t>
  </si>
  <si>
    <t>Fechar com silicone guardas (geral)</t>
  </si>
  <si>
    <t>Afinar portas/ Folga</t>
  </si>
  <si>
    <t>Limpar manchas brancas no piso (geral)</t>
  </si>
  <si>
    <t>Melhorar remate silicone janela/buraco no topo</t>
  </si>
  <si>
    <t>Limpar portas (geral)</t>
  </si>
  <si>
    <t>Limpeza e remate rodapés (geral)</t>
  </si>
  <si>
    <t>Melhorar acabamento encontro borrachas porta (geral)</t>
  </si>
  <si>
    <t>Remate da massa entre porta/ cerâmica WC/ fissura</t>
  </si>
  <si>
    <t>Piso riscado WC</t>
  </si>
  <si>
    <t>Limpar juntas pico WC</t>
  </si>
  <si>
    <t>Torneira banheira está torta</t>
  </si>
  <si>
    <t>Falta massa rejunte cerâmica (geral)</t>
  </si>
  <si>
    <t>Bancada WC com pedra riscada</t>
  </si>
  <si>
    <t>Reforçar base roupeiro/ ondulado/ frágil/solto/ fixar</t>
  </si>
  <si>
    <t>Limpar focos de luz/ tinta</t>
  </si>
  <si>
    <t>Remate alheta/ fissura</t>
  </si>
  <si>
    <t>vão na moldura da porta</t>
  </si>
  <si>
    <t>Painel entrada apartamento lascado</t>
  </si>
  <si>
    <t>CE</t>
  </si>
  <si>
    <t>Afinar gavetas guarda roupas</t>
  </si>
  <si>
    <t>Afinar gavetas wc (ruído)</t>
  </si>
  <si>
    <t>Limpar armários cozinha</t>
  </si>
  <si>
    <t xml:space="preserve">Limpar ferrugem guardas geral </t>
  </si>
  <si>
    <t>CF</t>
  </si>
  <si>
    <t>Porta raspa no chão arrecadação</t>
  </si>
  <si>
    <t xml:space="preserve">Afinar porta quadro eletrico </t>
  </si>
  <si>
    <t>Parede banheira fora prumo/limpar azulejo ( foi feito limpeza ref parede, está conforme projeto)</t>
  </si>
  <si>
    <t>Fissura encontro teto/ceramica wc</t>
  </si>
  <si>
    <t xml:space="preserve">Refazer remate silicone porta </t>
  </si>
  <si>
    <t xml:space="preserve">Afinar portas guardas roupa/ruído </t>
  </si>
  <si>
    <t xml:space="preserve">Marcas caixa estore/remate silicone </t>
  </si>
  <si>
    <t>Limpar sujo soleira pedra</t>
  </si>
  <si>
    <t>Limpeza ferrugem guarda geral</t>
  </si>
  <si>
    <t>remate silicone moldura porta /ceramica</t>
  </si>
  <si>
    <t xml:space="preserve">Falta silicone no encontro com rodapé </t>
  </si>
  <si>
    <t xml:space="preserve">Falta betume cerâmica </t>
  </si>
  <si>
    <t>ver instalações exaustor cozinha/solto</t>
  </si>
  <si>
    <t>CG</t>
  </si>
  <si>
    <t>Limpeza geral do apartamento</t>
  </si>
  <si>
    <t>vfpereira11@gmail.com</t>
  </si>
  <si>
    <t xml:space="preserve">Retoque pintura </t>
  </si>
  <si>
    <t>Limpar ferrugem guardas</t>
  </si>
  <si>
    <t>Limpar manchas portas/amarelas/janelas</t>
  </si>
  <si>
    <t>Fissura alheta (geral)</t>
  </si>
  <si>
    <t xml:space="preserve">Afinar porta entrada / não fecha bem </t>
  </si>
  <si>
    <t>CJ</t>
  </si>
  <si>
    <t>Colocar maquina AC mais para o fundo</t>
  </si>
  <si>
    <t>Daniel Jordão - 965689240</t>
  </si>
  <si>
    <t>Remover peças entre peças varanda</t>
  </si>
  <si>
    <t>Limpar soleira pedra</t>
  </si>
  <si>
    <t>Falta massa cerâmica banheira</t>
  </si>
  <si>
    <t xml:space="preserve">Porta resguardo duche não abre / dobradiça desalinhada/ falta puxador </t>
  </si>
  <si>
    <t xml:space="preserve">Daniel Jordão - 965689240/inesjardimmendes@gmail.com </t>
  </si>
  <si>
    <t xml:space="preserve">Limpar porta roupeiro / cola / sujo - DESALINHADA </t>
  </si>
  <si>
    <t>Limpar apartamento antes entregar</t>
  </si>
  <si>
    <t>Melhorar remate e limpeza rodapé (geral)</t>
  </si>
  <si>
    <t>Melhorar remate / limpeza caixa estore</t>
  </si>
  <si>
    <t>Limpar ferrugem guardas (geral)</t>
  </si>
  <si>
    <t>Melhorar fixação guardas</t>
  </si>
  <si>
    <t>Limpar tijolos varanda</t>
  </si>
  <si>
    <t>Janela lavandaria não abre</t>
  </si>
  <si>
    <t>Limpar cerâmica lavandaria / paraede / cola</t>
  </si>
  <si>
    <t>Limpar lavatório WC</t>
  </si>
  <si>
    <t>Melhorar encaixe ralo lavatório / levantado</t>
  </si>
  <si>
    <t>Pedra da fachada a cair na varanda</t>
  </si>
  <si>
    <t>Porta de entrada com fechadura perra e a chiar</t>
  </si>
  <si>
    <t>Porta do armário eléctrico descaída/empenada</t>
  </si>
  <si>
    <t xml:space="preserve">Colocar suporte de vidro no lado oposto do chuveiro, pois o resguardo abana </t>
  </si>
  <si>
    <t xml:space="preserve">Azulejo partido na cozinha </t>
  </si>
  <si>
    <t>Coloco silicone nos vão da janela</t>
  </si>
  <si>
    <t>Apareceu uma racha grande numa parede do quarto</t>
  </si>
  <si>
    <t>Reparamos este fim de semana que a nossa porta tem uma folga grande entre a porta e a ombreira. Solicito que enviem um técnico para proceder a sua afinação.</t>
  </si>
  <si>
    <t>CK</t>
  </si>
  <si>
    <t xml:space="preserve">Falta borracha no limitador da porta </t>
  </si>
  <si>
    <t xml:space="preserve">Limpar vidro fosco porta </t>
  </si>
  <si>
    <t xml:space="preserve">Afinar porta entrada com ruído </t>
  </si>
  <si>
    <t xml:space="preserve">Remover excesso de massa da banheira </t>
  </si>
  <si>
    <t>Afinar gaveta WC</t>
  </si>
  <si>
    <t>CL</t>
  </si>
  <si>
    <t>Falta caixa estore</t>
  </si>
  <si>
    <t xml:space="preserve">Falta puxador porta </t>
  </si>
  <si>
    <t>Rejunte no piso da banheira /falta parte</t>
  </si>
  <si>
    <t>Estore bate no alumínio</t>
  </si>
  <si>
    <t xml:space="preserve">Substituição da torneira de segurança do lavatório </t>
  </si>
  <si>
    <t xml:space="preserve">Pintura na porta principal </t>
  </si>
  <si>
    <t xml:space="preserve">Fuga de agua no bidé </t>
  </si>
  <si>
    <t>Pedra varanda ( fachada)</t>
  </si>
  <si>
    <t>Falta trocar o espelho 1,38 x 1,20</t>
  </si>
  <si>
    <t>Verificou-se que as caixilharias das portas não estão devidamente vedadas, permitindo a entrada de ar da área externa</t>
  </si>
  <si>
    <t>Ajustes nas esquadrias das portas, vedação com silicone</t>
  </si>
  <si>
    <t>CM</t>
  </si>
  <si>
    <t xml:space="preserve">Limpar piso sala </t>
  </si>
  <si>
    <t xml:space="preserve">Borrachas pretas portas soltas </t>
  </si>
  <si>
    <t xml:space="preserve">Limpar rejunte silicone </t>
  </si>
  <si>
    <t>Limpar pilar varanda</t>
  </si>
  <si>
    <t xml:space="preserve">Limpar vidro porta </t>
  </si>
  <si>
    <t xml:space="preserve">Estragado alizar porta teto </t>
  </si>
  <si>
    <t>Sujos tintas topo ceramica geral cozinha</t>
  </si>
  <si>
    <t xml:space="preserve">Chapa metalica solta base armário </t>
  </si>
  <si>
    <t xml:space="preserve">Mancha escura piso entrada cozinha </t>
  </si>
  <si>
    <t xml:space="preserve">Remate teto /ceramica wc geral </t>
  </si>
  <si>
    <t>Pedra bancada não encosta parede</t>
  </si>
  <si>
    <t>Limpeza fachada porta</t>
  </si>
  <si>
    <t>Refazer rejunte partes que faltam parede wc</t>
  </si>
  <si>
    <t>Partido pedra bancada IS</t>
  </si>
  <si>
    <t>Partido base duche</t>
  </si>
  <si>
    <t xml:space="preserve">Rever posição batente piso/porta batem </t>
  </si>
  <si>
    <t xml:space="preserve">Defeito piso laminado </t>
  </si>
  <si>
    <t xml:space="preserve">Rodapé danificado </t>
  </si>
  <si>
    <t>Remate alheta</t>
  </si>
  <si>
    <t xml:space="preserve">Fissura topo guarda roupa </t>
  </si>
  <si>
    <t xml:space="preserve">Falta maçaneta arrecadação </t>
  </si>
  <si>
    <t xml:space="preserve">Estores de vários lugares da cara ficaram presos e não funcionam </t>
  </si>
  <si>
    <t>Fechaduras das portas de acesso (remarcar)</t>
  </si>
  <si>
    <t>AR/Sweet Door</t>
  </si>
  <si>
    <t>Carpintarias dos estores que ficaram estragadas apos intervenção da N.B</t>
  </si>
  <si>
    <t>Valco/AR</t>
  </si>
  <si>
    <t>Riscos na parede depois das reparações dos estores</t>
  </si>
  <si>
    <t xml:space="preserve">separadores para estore da sala | deslocar caixilharia </t>
  </si>
  <si>
    <t>Apoio para iniciar a bomba de calor (sr pascoal?)</t>
  </si>
  <si>
    <t xml:space="preserve">A/C com erra "CH" nunca funcionou </t>
  </si>
  <si>
    <t>Não há agua quente no lavatório da casa de banho</t>
  </si>
  <si>
    <t>O meu estore da janela da sala, pois inexplicadamente e sem manipulação enrolou todo para cima (não travou)</t>
  </si>
  <si>
    <t xml:space="preserve">CN   </t>
  </si>
  <si>
    <t>Piso danificado na sala /Quarto</t>
  </si>
  <si>
    <t xml:space="preserve"> Angelina Brazão 965582274 / Agendar com proprietária com 48 h de antecedencia </t>
  </si>
  <si>
    <t>Marcas na Moldura da porta</t>
  </si>
  <si>
    <t>Afinar portas armários cozinha (ruído)</t>
  </si>
  <si>
    <t>Limpar base armário/ Remover rodapé para limpar</t>
  </si>
  <si>
    <t>Sujos na porta do armário</t>
  </si>
  <si>
    <t>Remate moldura guarda roupa</t>
  </si>
  <si>
    <t>afinar janela ( não fecha bem )</t>
  </si>
  <si>
    <t xml:space="preserve">Azulejo partido/junta aberta </t>
  </si>
  <si>
    <t>Remate silicone lavatório</t>
  </si>
  <si>
    <t>Fissura teto / cerâmica</t>
  </si>
  <si>
    <t>Rever remate - Torneira/ceramica/buraco</t>
  </si>
  <si>
    <t>Melhorar remate - Piso/Banheira/Parede</t>
  </si>
  <si>
    <t xml:space="preserve">Rever topo por acabar por baixo do lavatório - Cliente vai falar com dono de obra </t>
  </si>
  <si>
    <t>Sujo de tinta por baixo do lavatório</t>
  </si>
  <si>
    <t>Melhorar remate - Alheta</t>
  </si>
  <si>
    <t>Limpar focos de luz (geral)</t>
  </si>
  <si>
    <t xml:space="preserve">Melhorar fixação espelhos - Lavatório/tubos </t>
  </si>
  <si>
    <t>Poleias com marcas</t>
  </si>
  <si>
    <t>Limpar marcas portas</t>
  </si>
  <si>
    <t>Marca interior gaveta da cozinha</t>
  </si>
  <si>
    <t>Limpar resto de tinta no painel - entrada</t>
  </si>
  <si>
    <t xml:space="preserve">Escrito a caneta/plástico rasgado - Quadro elétrico </t>
  </si>
  <si>
    <t xml:space="preserve">Afinar porta quadro elétrico </t>
  </si>
  <si>
    <t xml:space="preserve">Limpar guardas ferrugem </t>
  </si>
  <si>
    <t xml:space="preserve">Porta de acesso ao corredor com lacagem danificada </t>
  </si>
  <si>
    <t>Ruido na fechadura porta de entrada</t>
  </si>
  <si>
    <t>Exaustor com mancha de oxidação e peça de remate deformada.</t>
  </si>
  <si>
    <t>Gaveta da cozinha com frente danificada (2 gavetas)</t>
  </si>
  <si>
    <t>Tubos cobre e cablagem de ligação à Unidade Exterior mal acomodados e com isolamento danificado A/C</t>
  </si>
  <si>
    <t xml:space="preserve">Serpentina danificada A/C  - Substituir  - Necessário passar pente de alheta </t>
  </si>
  <si>
    <t xml:space="preserve">Pé do AC em cima do ralo </t>
  </si>
  <si>
    <t>Varanda (incluido interior da maquina de ac que esta cheio de pó da obra) e cozinha extremamente sujas com resto de obra, necessario limpar</t>
  </si>
  <si>
    <t>Aros das portas e rodapés com diversos danos na lacagem</t>
  </si>
  <si>
    <t>Parede por acabar por baixo do bidé</t>
  </si>
  <si>
    <t xml:space="preserve">Limpeza geral apartamento </t>
  </si>
  <si>
    <t>na sequencia da intervenção da sweetdoor na porta de entrada, a lacagem do painel interior ficou danificada</t>
  </si>
  <si>
    <t>A  porta do WC com poliban não fecha</t>
  </si>
  <si>
    <t xml:space="preserve">Aro da porta wc esta danificado </t>
  </si>
  <si>
    <t>A porta de acesso à suite está (já) com o revestimento a descascar</t>
  </si>
  <si>
    <t> Estores: Necessario afinar estores dos quartos que não fecham completamente</t>
  </si>
  <si>
    <t>Espelho do WC Poliban riscado</t>
  </si>
  <si>
    <t> azulejo aro porta wc suite partido;</t>
  </si>
  <si>
    <t xml:space="preserve">a courette do exaustor não se encontra devidamente selada (vento em volta do tubo de extração) - esclarecer funcionamento ventilação dos WC´s; -  Explicado o funcionamento das ventilações </t>
  </si>
  <si>
    <t>interruptor iluminação da sala danificado;</t>
  </si>
  <si>
    <t xml:space="preserve">Caixilharia da varanda danificada </t>
  </si>
  <si>
    <t>1 Porta de armário</t>
  </si>
  <si>
    <t>Tampo da bancada da cozinha</t>
  </si>
  <si>
    <t>PARDAL</t>
  </si>
  <si>
    <t xml:space="preserve"> Angelina Brazão 965582274 / Agendar com proprietária com 48 h de antecedencia . Encomenda a 27/1/25 (ASSUNTO EX PEDRO GRANITO)</t>
  </si>
  <si>
    <t>Peça de remate do exaustor danificada</t>
  </si>
  <si>
    <t xml:space="preserve">Instalações Sanitárias – rever acabamento das orlas das bancadas </t>
  </si>
  <si>
    <t xml:space="preserve">Revisão de aros de portas - lacados + quadro elétrico </t>
  </si>
  <si>
    <t>calha para tapar cobre na varanda. - É preciso orçamento - Necessário autorização Engº Rodrigo Pais</t>
  </si>
  <si>
    <t>Vedação da base de duche - Silicone que servia como remate do azulejo que pousa sobre a base destacou/descolou)</t>
  </si>
  <si>
    <t>Padieira da porta da arrecadação que se encontrava fixa com argamassa (por motivos óbvios) descaiu, porta abra com dificuldade</t>
  </si>
  <si>
    <t>Janela da suite só abre na função oscilo</t>
  </si>
  <si>
    <t xml:space="preserve">Recolocação da caixa  de derivação na varanda </t>
  </si>
  <si>
    <t xml:space="preserve">Fissuras no quarto e na sala </t>
  </si>
  <si>
    <t>Grelha de extração WC</t>
  </si>
  <si>
    <r>
      <t xml:space="preserve">Mancha no caixilho | A solicitar substituição de novo perfil do aro e perfil da janela de correr / </t>
    </r>
    <r>
      <rPr>
        <b/>
        <sz val="12"/>
        <color theme="0" tint="-0.499984740745262"/>
        <rFont val="Aptos Narrow"/>
        <family val="2"/>
        <scheme val="minor"/>
      </rPr>
      <t xml:space="preserve">Mancha esta no interior do vidro, defeito de fabrico. </t>
    </r>
    <r>
      <rPr>
        <sz val="12"/>
        <color theme="0" tint="-0.499984740745262"/>
        <rFont val="Aptos Narrow"/>
        <family val="2"/>
        <scheme val="minor"/>
      </rPr>
      <t xml:space="preserve">- </t>
    </r>
    <r>
      <rPr>
        <b/>
        <u/>
        <sz val="12"/>
        <color theme="0" tint="-0.499984740745262"/>
        <rFont val="Aptos Narrow"/>
        <family val="2"/>
        <scheme val="minor"/>
      </rPr>
      <t xml:space="preserve">Falta encomendar. </t>
    </r>
  </si>
  <si>
    <t xml:space="preserve">Picados no pavimento - SRA VAI VER SE ACEITA APÓS REPARAÇÃO </t>
  </si>
  <si>
    <t xml:space="preserve">Remate azulejo debaixo do bidé </t>
  </si>
  <si>
    <t xml:space="preserve">Luz da arrecadação </t>
  </si>
  <si>
    <t>Tubos cobre e cablagem de ligação à Unidade Exterior mal acomodados e com isolamento danificado/ressequido | Soleira já encomenda para ocultar tubagem</t>
  </si>
  <si>
    <t>Extração dos Wc´s não funciona. Horário comunicado pelo AC 7h às 10h00 e 18h – 22h00 (NOVO)</t>
  </si>
  <si>
    <t xml:space="preserve">2 laminas de estores manchadas </t>
  </si>
  <si>
    <t>Fixadores da porta do frigorifico desencaixaram/partiram (1 dia de uso)</t>
  </si>
  <si>
    <t xml:space="preserve"> remate da estrutura do poliban encontra-se partido e curto</t>
  </si>
  <si>
    <t>porta wc fecha com dificuldade</t>
  </si>
  <si>
    <t xml:space="preserve"> peça de remate do pavimento esta levantada.</t>
  </si>
  <si>
    <t>Bomba de calor a perder agua</t>
  </si>
  <si>
    <t>CN</t>
  </si>
  <si>
    <r>
      <t xml:space="preserve">cheiro e passagem de ar através do rodapé do roupeiro (eventualmente tratar-se-a de negativo por selar na zona da galeria. Apartamento sobre esta zona </t>
    </r>
    <r>
      <rPr>
        <b/>
        <sz val="12"/>
        <color theme="2" tint="-0.249977111117893"/>
        <rFont val="Aptos Narrow"/>
        <family val="2"/>
        <scheme val="minor"/>
      </rPr>
      <t>(Selagem das conetes no átrio) - corta fogo</t>
    </r>
  </si>
  <si>
    <t>Esgoto do lavatório esquerdo is suite pinga na ligação do sifão ao tubo</t>
  </si>
  <si>
    <t>Esgoto canatorio</t>
  </si>
  <si>
    <t>Substituição do Sifão</t>
  </si>
  <si>
    <t>Lavatorio WC, não chega água quente a um dos lavatórios</t>
  </si>
  <si>
    <t>Vidro da base de duhe está descaido e partido// 25/06 Não tem mais essa anomalia, diz Angelina.</t>
  </si>
  <si>
    <t>CO</t>
  </si>
  <si>
    <t>na varanda, quando chove, a água fica estancada</t>
  </si>
  <si>
    <t>a janela da suíte do apartamento em referência, ficou avariada, não fecha.</t>
  </si>
  <si>
    <t xml:space="preserve">Janela amolgada parte inferior </t>
  </si>
  <si>
    <t xml:space="preserve">Falta batente piso porta arrecadação </t>
  </si>
  <si>
    <t xml:space="preserve">Falta batente como no outro lado duche/não está firme </t>
  </si>
  <si>
    <t xml:space="preserve">mrgomes11@gmail.com </t>
  </si>
  <si>
    <t xml:space="preserve">Armário estufado/inchado </t>
  </si>
  <si>
    <t xml:space="preserve">Afinar porta duche/Desalinhado </t>
  </si>
  <si>
    <t xml:space="preserve">Limpar cola rodapé </t>
  </si>
  <si>
    <t xml:space="preserve">Colocar batente piso lavanderia </t>
  </si>
  <si>
    <t xml:space="preserve">Ralo tapado pelo pé do A/C - Deslocar </t>
  </si>
  <si>
    <t>Estores empenado, não sobe nem desce</t>
  </si>
  <si>
    <t xml:space="preserve">CP </t>
  </si>
  <si>
    <t>sinais de uma infiltração no hall de acesso ao quarto e casa de  banho</t>
  </si>
  <si>
    <t>teresa.mcmartinho@gmail.com</t>
  </si>
  <si>
    <t>Substituir 2 peças ceramico IS</t>
  </si>
  <si>
    <t xml:space="preserve">Contador água  trocado </t>
  </si>
  <si>
    <t xml:space="preserve">Pedra que faz o contorno da bancada estava partida </t>
  </si>
  <si>
    <t xml:space="preserve">Porta da arrecadação não abre </t>
  </si>
  <si>
    <t>Massa na porta de entrada (amolgado)</t>
  </si>
  <si>
    <t>Limpar parede (lapis)</t>
  </si>
  <si>
    <t>Gaveta lascada por dentro no topo</t>
  </si>
  <si>
    <t>Remate rodapé (geral)/espaço no piso</t>
  </si>
  <si>
    <t>Mancha escura no piso/Rodapé</t>
  </si>
  <si>
    <t>Borrachas soltas na porta</t>
  </si>
  <si>
    <t xml:space="preserve">Pedra partida wc / trocar pedra </t>
  </si>
  <si>
    <t>Limpar Manchas porta</t>
  </si>
  <si>
    <t>Borracha frigorifico solta/cliente colocou no lugar</t>
  </si>
  <si>
    <t>Mangueiras curtas nas bombas de calor da lavanderia</t>
  </si>
  <si>
    <t>CQ</t>
  </si>
  <si>
    <t>Limpeza vidro fosco porta</t>
  </si>
  <si>
    <t xml:space="preserve">Amolgado caixa de estore </t>
  </si>
  <si>
    <t xml:space="preserve">Fissura no topo da porta </t>
  </si>
  <si>
    <t>Rejunte canto parede portas varanda geral</t>
  </si>
  <si>
    <t xml:space="preserve">Sujo cimento no ladrilho </t>
  </si>
  <si>
    <t>Excesso massa na pedra soleira  pardas</t>
  </si>
  <si>
    <t>Refazer remate silicone sujo tinta janelas geral</t>
  </si>
  <si>
    <t>Limpeza rodapé geral</t>
  </si>
  <si>
    <t>Limitador porta  sujo tinta</t>
  </si>
  <si>
    <t>Afinar porta - é necessario novo aro e novas guarnições</t>
  </si>
  <si>
    <t xml:space="preserve">Sujo nas portas </t>
  </si>
  <si>
    <t xml:space="preserve">Caixa estore desnivelada </t>
  </si>
  <si>
    <t xml:space="preserve">Limpar caixilharia porta </t>
  </si>
  <si>
    <t>Marcas no exaustor wc</t>
  </si>
  <si>
    <t>Trocar espelho</t>
  </si>
  <si>
    <t xml:space="preserve">Ajustar borracha peça inox </t>
  </si>
  <si>
    <t xml:space="preserve">Mancha azul na prateleira guarda roupa </t>
  </si>
  <si>
    <t>Limpar excesso massa moldura topo guarda roupa</t>
  </si>
  <si>
    <t>Retirar plástico na base guarda roupa</t>
  </si>
  <si>
    <t>Limpar focos luz tinta geral</t>
  </si>
  <si>
    <t xml:space="preserve">Sujo tinta piso próximo porta </t>
  </si>
  <si>
    <t xml:space="preserve">Sujo tinta maçaneta </t>
  </si>
  <si>
    <t>Rejunte massa banheira está soltando</t>
  </si>
  <si>
    <t xml:space="preserve">Peça fixação espelho com ferrugem </t>
  </si>
  <si>
    <t>Limpar piso base roupeiro</t>
  </si>
  <si>
    <t>Sujo tinta porta roupeiro</t>
  </si>
  <si>
    <t xml:space="preserve">Excesso tinta madeira exaustor cozinha </t>
  </si>
  <si>
    <t xml:space="preserve">Falta silicone rodabanca </t>
  </si>
  <si>
    <t>Afinar porta com ruído lavandaria</t>
  </si>
  <si>
    <t>Sujo tinta  cerâmica</t>
  </si>
  <si>
    <t>Sujo silicone base porta lavandaria</t>
  </si>
  <si>
    <t xml:space="preserve">Limpar rejunte piso cozinha </t>
  </si>
  <si>
    <t>Falta tampa sensor arrecardação</t>
  </si>
  <si>
    <t xml:space="preserve">Buraco no aro da porta da sala -pedir aro novo e guarnições </t>
  </si>
  <si>
    <t xml:space="preserve">Guarnição da porta de um dos quartos danificada - Pedir nova guarnição </t>
  </si>
  <si>
    <t>"A minha tomada de carregamento não esta a funcionar"</t>
  </si>
  <si>
    <t>A minha tomada de carregamento eletrico não esta a funcionar. Tenho uma viatura Volvo e quando ligo a cabo de carregamento a tomada (mesmo sem ligar o carro), a tomada acende a luz vermelha (indicando um erro). Na tomada do condomínio que se encontra no pilar o cabo funciona correctamente, bem como noutros sítios onde já carreguei a viatura, exceto na minha tomada de carregamento.</t>
  </si>
  <si>
    <t xml:space="preserve">CR </t>
  </si>
  <si>
    <t xml:space="preserve">Arrecadação sem luz </t>
  </si>
  <si>
    <t xml:space="preserve">Substituir régua do piso quarto principal </t>
  </si>
  <si>
    <t>Estore preso - asa de banho suíte</t>
  </si>
  <si>
    <t>Azulejo do chão partido - Casa de banho suíte</t>
  </si>
  <si>
    <t>espelho da maçaneta de um dos quartos está solto</t>
  </si>
  <si>
    <t>torneira da cozinha está mais ou menos solta</t>
  </si>
  <si>
    <t>portas do armário da casa de banho da suíte voltaram a ficar desniveladas</t>
  </si>
  <si>
    <t>A porta da casa de banho social custa muito a fechar</t>
  </si>
  <si>
    <t>As tampas dos autoclismos estão a descolar da parede</t>
  </si>
  <si>
    <t xml:space="preserve">Desnível porta no piso </t>
  </si>
  <si>
    <t xml:space="preserve">Afinar porta armário corredor </t>
  </si>
  <si>
    <t>Limpar foco luz</t>
  </si>
  <si>
    <t xml:space="preserve">Trinca no topo madeira porta </t>
  </si>
  <si>
    <t xml:space="preserve">Trinca na pintura no topo porta circulação </t>
  </si>
  <si>
    <t>Remate rodapés geral</t>
  </si>
  <si>
    <t>Rever todas as caixas estores moldura madeira</t>
  </si>
  <si>
    <t xml:space="preserve">Trinca entre madeira e pintura guarda roupa </t>
  </si>
  <si>
    <t>cerâmica mal assentada na duche refazer</t>
  </si>
  <si>
    <t>Afinar armário  wc</t>
  </si>
  <si>
    <t>Substituir espelho wc</t>
  </si>
  <si>
    <t xml:space="preserve">Espelho porta entrada solta </t>
  </si>
  <si>
    <t>Mancha na porta cozinha lado circulação</t>
  </si>
  <si>
    <t xml:space="preserve">Afinar portas guarda roupa </t>
  </si>
  <si>
    <t xml:space="preserve">Afinar porta fuche disponível no inox </t>
  </si>
  <si>
    <t>Falta silicone na base de duche</t>
  </si>
  <si>
    <t xml:space="preserve">trinca tinta parede e guarda roupa </t>
  </si>
  <si>
    <t xml:space="preserve">Ferrugem nas guardas geral </t>
  </si>
  <si>
    <t xml:space="preserve">Espaçamento na madeira da porta no topo </t>
  </si>
  <si>
    <t>Massa da banheira  está se desafinado  cerâmica</t>
  </si>
  <si>
    <t xml:space="preserve">Remate cerâmica teto com trincas </t>
  </si>
  <si>
    <t xml:space="preserve">Trinca no teto cerâmica na lavandaria </t>
  </si>
  <si>
    <t xml:space="preserve">Entra Ar nas janelas cozinha e lavandaria </t>
  </si>
  <si>
    <t>Limpeza junta cerâmica com sujo</t>
  </si>
  <si>
    <t>Trinca no remate teto cerâmica geral cozinha</t>
  </si>
  <si>
    <t xml:space="preserve">Fazer silicone piso cerâmica geral cozinha </t>
  </si>
  <si>
    <t xml:space="preserve">Afinar janela cozinha </t>
  </si>
  <si>
    <t xml:space="preserve">Limpeza rodapés  geral </t>
  </si>
  <si>
    <t xml:space="preserve">Sujo no pilar varanda </t>
  </si>
  <si>
    <t>Defeito na quina parede no topo do rodapé</t>
  </si>
  <si>
    <t xml:space="preserve">Sujo caixilharia porta </t>
  </si>
  <si>
    <t>Trocar caixa moldura porta trinca parafuso falta tampa</t>
  </si>
  <si>
    <t>Rachadura madeira porta sala no topo</t>
  </si>
  <si>
    <t>Limpar vidro porta e na madeira</t>
  </si>
  <si>
    <t>CS</t>
  </si>
  <si>
    <t>h</t>
  </si>
  <si>
    <t xml:space="preserve">Quadro elétrico despara quando liga o forno </t>
  </si>
  <si>
    <t>Remate no canto da porta sala lado varanda</t>
  </si>
  <si>
    <t>Trinca na pintura (geral)</t>
  </si>
  <si>
    <t xml:space="preserve">Trinca no teto( geral) </t>
  </si>
  <si>
    <t xml:space="preserve">Porta abre do tipo basculante ? - Não </t>
  </si>
  <si>
    <t>trinca na pintura próximo alheta</t>
  </si>
  <si>
    <t>Sujo porta no topo da moldura madeira</t>
  </si>
  <si>
    <t>Amalgado pintura</t>
  </si>
  <si>
    <t xml:space="preserve">Mancha Teto </t>
  </si>
  <si>
    <t xml:space="preserve">Afinar porta cozinha /não fecha direito </t>
  </si>
  <si>
    <t>Sujo na base no alizar da porta</t>
  </si>
  <si>
    <t>CT</t>
  </si>
  <si>
    <t xml:space="preserve">Encaixar peça em baixo exaustor </t>
  </si>
  <si>
    <t>Falta sensor intrusão</t>
  </si>
  <si>
    <t>Melhorar remate parede/rodapé</t>
  </si>
  <si>
    <t xml:space="preserve">Melhorar limpeza piso </t>
  </si>
  <si>
    <t xml:space="preserve">Fissura cerâmica cozinha/proximo porta </t>
  </si>
  <si>
    <t xml:space="preserve">Retirar tabua piso laminado sobra </t>
  </si>
  <si>
    <t>Melhorar limpeza tijolos varanda (geral)</t>
  </si>
  <si>
    <t>Trocar espelho com ferrugem wc</t>
  </si>
  <si>
    <t xml:space="preserve">Limpar massa caixa aplique </t>
  </si>
  <si>
    <t>Estores não funcionam . Régua base apertada nas calhas</t>
  </si>
  <si>
    <t xml:space="preserve">Campainha não funciona </t>
  </si>
  <si>
    <t>Estores empenados e não funcionam</t>
  </si>
  <si>
    <t>CU</t>
  </si>
  <si>
    <t xml:space="preserve"> Humidade na parede da sala: neste momento, a parede ainda tem humidade. Foi identificada como sendo causada por uma infiltração numa fração acima, chegando à minha fração através da corete entre a sala e WC</t>
  </si>
  <si>
    <t>Acumulação de água da varanda, devido ao declive do pavimento</t>
  </si>
  <si>
    <t>Vidros do resguardo da varanda estão apenas encaixados dentro das respectivas calhas com bastante folga</t>
  </si>
  <si>
    <t>Todo silicone ao redor da banheira tem fendas e não veda corretamente</t>
  </si>
  <si>
    <t>Pintura duma das paredes da sala está a levantar</t>
  </si>
  <si>
    <t>AC não funciona</t>
  </si>
  <si>
    <t xml:space="preserve">borracha preta porta partida 2 lados </t>
  </si>
  <si>
    <t>Afinar porta sala</t>
  </si>
  <si>
    <t>Trocar revestimento pedra parede varanda</t>
  </si>
  <si>
    <t>2º mão de tinta paredes geral</t>
  </si>
  <si>
    <t>Fissura por toda a alheta /teto/parede geral</t>
  </si>
  <si>
    <t>Maçaneta oxidada</t>
  </si>
  <si>
    <t xml:space="preserve">Afinar Janela </t>
  </si>
  <si>
    <t xml:space="preserve">Afinar porta lavanderia </t>
  </si>
  <si>
    <t xml:space="preserve">afinar porta armario </t>
  </si>
  <si>
    <t xml:space="preserve">Fissura entre porta </t>
  </si>
  <si>
    <t xml:space="preserve">Limpar portas /silicone /cola/massa </t>
  </si>
  <si>
    <t>Melhorar remate e limpar rodapés geral</t>
  </si>
  <si>
    <t>Fissura na parede proximo ar condicionado</t>
  </si>
  <si>
    <t xml:space="preserve">Marca na moldura madeira porta </t>
  </si>
  <si>
    <t>CV</t>
  </si>
  <si>
    <t xml:space="preserve">Estore encravado, não fecha - Afinar </t>
  </si>
  <si>
    <t xml:space="preserve">Fixar mangueira arrecadação </t>
  </si>
  <si>
    <t xml:space="preserve">Refazer rejunte arrecadação /buracos </t>
  </si>
  <si>
    <t xml:space="preserve">Pintar aplique </t>
  </si>
  <si>
    <t xml:space="preserve">Rever ficação rolamento duche </t>
  </si>
  <si>
    <t xml:space="preserve">Limpar silicone porta duche </t>
  </si>
  <si>
    <t>Refazer rejunte piso wc</t>
  </si>
  <si>
    <t>Buraco piso/alizar</t>
  </si>
  <si>
    <t>Limpar rodapés geral</t>
  </si>
  <si>
    <t xml:space="preserve">Buraco entre a/c e parede </t>
  </si>
  <si>
    <t xml:space="preserve">Buraco base porta entrada </t>
  </si>
  <si>
    <t>afinar porta entrada/ruido</t>
  </si>
  <si>
    <t xml:space="preserve">Afinar frigorifico </t>
  </si>
  <si>
    <t>Remate rodap+e geral</t>
  </si>
  <si>
    <t>Exaustão está com entrada de ar para wc</t>
  </si>
  <si>
    <t xml:space="preserve">Serrilhado porta quadro eletrico </t>
  </si>
  <si>
    <t xml:space="preserve">Falta dobradiça base roupeiro </t>
  </si>
  <si>
    <t>Falta rejunte ceramica parede wc</t>
  </si>
  <si>
    <t xml:space="preserve">Alizar porta está desigual no topo </t>
  </si>
  <si>
    <t xml:space="preserve">Limpar silicone banheira /remate silicone </t>
  </si>
  <si>
    <t>Limpar manchas guarda roupa</t>
  </si>
  <si>
    <t>Risco no azulejo wc</t>
  </si>
  <si>
    <t>Limpar marca parede</t>
  </si>
  <si>
    <t xml:space="preserve">Limpar tinta focos luz </t>
  </si>
  <si>
    <t xml:space="preserve">Moldura topo guarda roupa/mal acabada </t>
  </si>
  <si>
    <t>Marca quina parede</t>
  </si>
  <si>
    <t xml:space="preserve">afinar janela </t>
  </si>
  <si>
    <t xml:space="preserve">Afinar porta </t>
  </si>
  <si>
    <t>Remate silicone teto/ceramica</t>
  </si>
  <si>
    <t xml:space="preserve">Trocar espelho com ferrugem </t>
  </si>
  <si>
    <t xml:space="preserve">Marcas na porta/marco </t>
  </si>
  <si>
    <t>Refazer pintura parede proximo porta</t>
  </si>
  <si>
    <t>Limpar piso com tinta</t>
  </si>
  <si>
    <t xml:space="preserve">Parafuso solto janela </t>
  </si>
  <si>
    <t xml:space="preserve">Afinar porta cozinha/armarios inferiores e superiores geral </t>
  </si>
  <si>
    <t xml:space="preserve">Gotas de massa canto parede </t>
  </si>
  <si>
    <t xml:space="preserve">Rachado marco porta </t>
  </si>
  <si>
    <t xml:space="preserve">Lixar quina parede /mal acabada </t>
  </si>
  <si>
    <t xml:space="preserve">Descascado na quina parede </t>
  </si>
  <si>
    <t xml:space="preserve">Buraco proximo estore/topo porta </t>
  </si>
  <si>
    <t xml:space="preserve">Limpar ferrugem guardas /riscos geral </t>
  </si>
  <si>
    <t xml:space="preserve">Não está assentado corretamente placas teto </t>
  </si>
  <si>
    <t xml:space="preserve">Tijolo partido </t>
  </si>
  <si>
    <t xml:space="preserve">Remate canto porta varanda </t>
  </si>
  <si>
    <t>Colocar silicone caixas estore (geral)</t>
  </si>
  <si>
    <t>Limpar manchas amarelas porta (geral)</t>
  </si>
  <si>
    <t>CW</t>
  </si>
  <si>
    <t xml:space="preserve">A porta da entrada está presa e fecha mal </t>
  </si>
  <si>
    <t xml:space="preserve">Sai pouca agua fria da torneira do wc </t>
  </si>
  <si>
    <t>No wc da suite a cabine de duche com dificuldade para abrir e fechar, afinar</t>
  </si>
  <si>
    <t>1 estore que necessita de afinação</t>
  </si>
  <si>
    <t xml:space="preserve">Ventilação do WC injeta ar, não se pode usar o wc durante o dia </t>
  </si>
  <si>
    <t xml:space="preserve">Porta Danificada entrada por dentro - Fechadura nova </t>
  </si>
  <si>
    <t>Mário Quinta Ferreira
Tlm: +351 919511191</t>
  </si>
  <si>
    <t xml:space="preserve">Limpar apartamento /piso/armários/caixilhria/ vidros </t>
  </si>
  <si>
    <t>Ajustar caixa estores /não entra todo</t>
  </si>
  <si>
    <t>Melhorar remate rodapé</t>
  </si>
  <si>
    <t xml:space="preserve">Falta acabamento topo moldura guarda roupa </t>
  </si>
  <si>
    <t>Limpar espaço entre porta /parede</t>
  </si>
  <si>
    <t xml:space="preserve">Limpar portas/cola/massa/silicone </t>
  </si>
  <si>
    <t xml:space="preserve">Falta betume parede ceramica banheira </t>
  </si>
  <si>
    <t xml:space="preserve">Melhorar remate caixa estore /buraco </t>
  </si>
  <si>
    <t xml:space="preserve">Melhorar remate rodapé/remover papel geral </t>
  </si>
  <si>
    <t>A/C sujo</t>
  </si>
  <si>
    <t>Luz teto candeeiro pintado</t>
  </si>
  <si>
    <t>Afinar a janela do 2 º quarto (Suite)</t>
  </si>
  <si>
    <t>Afinar a porta da lavanderia</t>
  </si>
  <si>
    <t>Afinar a fechadura da janela da marquise (lavandaria)</t>
  </si>
  <si>
    <t>Foi entregue a chave da Suite</t>
  </si>
  <si>
    <t>AR/VALCO</t>
  </si>
  <si>
    <t xml:space="preserve">Afianr porta resguardo duche /vidro desalinhado </t>
  </si>
  <si>
    <t xml:space="preserve">Tomada da sala com anomalia </t>
  </si>
  <si>
    <t>CX</t>
  </si>
  <si>
    <t>Falta batente piso/ porta entrada/colocar no fundo</t>
  </si>
  <si>
    <t>Micaela Ferro- 934560391</t>
  </si>
  <si>
    <t>Marca nas porta/cola/limpar</t>
  </si>
  <si>
    <t>Limpar foco luz/tinta</t>
  </si>
  <si>
    <t>Falta acabamento tomada</t>
  </si>
  <si>
    <t xml:space="preserve">Peça Iluminação partida/trocar - Varanda </t>
  </si>
  <si>
    <t>Fissura no canto da soleira</t>
  </si>
  <si>
    <t>Melhorar remate cantos tijolos parede/buraco/varanda</t>
  </si>
  <si>
    <t>Limpar ferrugem ralo</t>
  </si>
  <si>
    <t>Falta fita acabamento madeira caixa estore</t>
  </si>
  <si>
    <t>Melhorar encaixe caixa aplique no topo porta</t>
  </si>
  <si>
    <t>Limpar caixilharia janelas</t>
  </si>
  <si>
    <t>Amolgado na porta WC</t>
  </si>
  <si>
    <t>Espelho partido</t>
  </si>
  <si>
    <t>Limpar armário WC/Silicone</t>
  </si>
  <si>
    <t>Sifão banheira não está funcionando</t>
  </si>
  <si>
    <t xml:space="preserve">Risco no piso WC </t>
  </si>
  <si>
    <t>Melhorar remate rejunte banheira/buraco</t>
  </si>
  <si>
    <t>Micaela Ferro- 934560392</t>
  </si>
  <si>
    <t>Micaela Ferro- 934560393</t>
  </si>
  <si>
    <t>Risco na bancada cozinha</t>
  </si>
  <si>
    <t>Micaela Ferro- 934560394</t>
  </si>
  <si>
    <t>Limpar cerâmica/sujos/cola</t>
  </si>
  <si>
    <t>Micaela Ferro- 934560395</t>
  </si>
  <si>
    <t>Melhorar remate silicone janela</t>
  </si>
  <si>
    <t>Micaela Ferro- 934560396</t>
  </si>
  <si>
    <t>Melhorar fixação caixa aplique lavanderia</t>
  </si>
  <si>
    <t>Micaela Ferro- 934560397</t>
  </si>
  <si>
    <t>Melhorar remate teto/cerâmica cozinha</t>
  </si>
  <si>
    <t>Micaela Ferro- 934560398</t>
  </si>
  <si>
    <t>Almogado porta roupeiro</t>
  </si>
  <si>
    <t>Micaela Ferro- 934560399</t>
  </si>
  <si>
    <t>Marca no óculo porta entrada</t>
  </si>
  <si>
    <t>Micaela Ferro- 934560400</t>
  </si>
  <si>
    <t>Melhorar remate piso/porta lavanderia/silicone</t>
  </si>
  <si>
    <t>Micaela Ferro- 934560401</t>
  </si>
  <si>
    <t>Melhorar remate rejunte soleira entrada/buracos</t>
  </si>
  <si>
    <t>Micaela Ferro- 934560402</t>
  </si>
  <si>
    <t>Limpar canto soleita porta entrada</t>
  </si>
  <si>
    <t>Micaela Ferro- 934560403</t>
  </si>
  <si>
    <t>Sujos tinta painel madeira entrada</t>
  </si>
  <si>
    <t>Micaela Ferro- 934560404</t>
  </si>
  <si>
    <t>Falta massa soleira porta</t>
  </si>
  <si>
    <t>Micaela Ferro- 934560405</t>
  </si>
  <si>
    <t>Manchas brancas no piso/tinta</t>
  </si>
  <si>
    <t>Micaela Ferro- 934560406</t>
  </si>
  <si>
    <t xml:space="preserve">Porta quadro eletrico estragada </t>
  </si>
  <si>
    <t>Micaela Ferro- 934560407</t>
  </si>
  <si>
    <t>Limpeza apartamento (geral)</t>
  </si>
  <si>
    <t>Micaela Ferro- 934560408</t>
  </si>
  <si>
    <t xml:space="preserve">Afinar estores (tortos) </t>
  </si>
  <si>
    <t>Micaela Ferro- 934560409</t>
  </si>
  <si>
    <t xml:space="preserve">Rever isolamento janelas </t>
  </si>
  <si>
    <t xml:space="preserve">Contador de água trocado - MORADORA NÃO SABE DO QUE SE TRATA DIZ NUNCA TER RECLAMADO DISSO </t>
  </si>
  <si>
    <t>Micaela Ferro- 934560410</t>
  </si>
  <si>
    <t xml:space="preserve">Termoacumulador com fuga dágua </t>
  </si>
  <si>
    <t xml:space="preserve">Torneira da cozinha laça </t>
  </si>
  <si>
    <t xml:space="preserve">Torneira do duche a vazar água </t>
  </si>
  <si>
    <t>Duas tomadas não funcionam, nem conseguimos introduzir nenhuma ficha)</t>
  </si>
  <si>
    <t>Bomba esta a pingar. Já foi feito anteriormente um aperto na bomba, mas voltou a pingar por duas partes.</t>
  </si>
  <si>
    <t>CY</t>
  </si>
  <si>
    <t xml:space="preserve">Poliban da suite tem o vidro descalibrado </t>
  </si>
  <si>
    <t xml:space="preserve">retificação de peças (tijolinho) da parede da varanda </t>
  </si>
  <si>
    <t xml:space="preserve">guarnição porta roupeiro desaprumada </t>
  </si>
  <si>
    <t xml:space="preserve">Amolgado porta mais baixo </t>
  </si>
  <si>
    <t xml:space="preserve">Marcas na porta </t>
  </si>
  <si>
    <t xml:space="preserve">Limpeza ferrugem maçanetas </t>
  </si>
  <si>
    <t>Limpeza ferrugem guardas</t>
  </si>
  <si>
    <t>Rodapé Lascado</t>
  </si>
  <si>
    <t>CZ</t>
  </si>
  <si>
    <t>Afinar porta do quadro elétrico</t>
  </si>
  <si>
    <t xml:space="preserve">Restos de cola quadro elétrico </t>
  </si>
  <si>
    <t>Limpeza rodapés geral</t>
  </si>
  <si>
    <t xml:space="preserve">Falta folha com legenda quadro elétrico </t>
  </si>
  <si>
    <t xml:space="preserve">Amalgado porta entrada e afinação </t>
  </si>
  <si>
    <t xml:space="preserve">Remate Alheta </t>
  </si>
  <si>
    <t>Porta lascada</t>
  </si>
  <si>
    <t xml:space="preserve">Cerâmica riscada cozinha </t>
  </si>
  <si>
    <t>Porta armário riscada</t>
  </si>
  <si>
    <t xml:space="preserve">Afinar porta frigorífico - Substituir </t>
  </si>
  <si>
    <t>Risco na porta armário superior</t>
  </si>
  <si>
    <t xml:space="preserve">Limpar excesso silicone cuba </t>
  </si>
  <si>
    <t>Afinar janela/buraco topo</t>
  </si>
  <si>
    <t>Pode rejuntar caixa de estore com silicone ?</t>
  </si>
  <si>
    <t xml:space="preserve">Buraco caixa estore sala </t>
  </si>
  <si>
    <t xml:space="preserve">Remate pilar piso </t>
  </si>
  <si>
    <t xml:space="preserve">Esconder tubos AC </t>
  </si>
  <si>
    <t xml:space="preserve">Risco no caixilho topo </t>
  </si>
  <si>
    <t xml:space="preserve">Buraco na parede caixa estore </t>
  </si>
  <si>
    <t>Remate Silicone geral</t>
  </si>
  <si>
    <t xml:space="preserve">Ajustar interruptor </t>
  </si>
  <si>
    <t xml:space="preserve">Perfil piso mal assentado </t>
  </si>
  <si>
    <t xml:space="preserve">Marcas portas </t>
  </si>
  <si>
    <t>Acabamento massa banheira / refazer</t>
  </si>
  <si>
    <t xml:space="preserve">Falta massa rejunte </t>
  </si>
  <si>
    <t xml:space="preserve">Afinar gavetas guarda roupa </t>
  </si>
  <si>
    <t xml:space="preserve">Sujo tinta guarda roupa </t>
  </si>
  <si>
    <t>Fissura topo porta</t>
  </si>
  <si>
    <t xml:space="preserve">Sujo piso duche </t>
  </si>
  <si>
    <t xml:space="preserve">Remate silicone lavatorio </t>
  </si>
  <si>
    <t>Falta adesivo parafuso armário</t>
  </si>
  <si>
    <t xml:space="preserve">Remate alheta c/ desnível </t>
  </si>
  <si>
    <t>Riscos vidros diversas janelas. Por mais que se possam aceitar riscos, há janelas com diversos riscos, visíveis a mais de 3 metros sem luz direta, o que não cumpre a norma, pelo que se solicita a troca urgente dos mesmos. (urgente);</t>
  </si>
  <si>
    <t>Condensados da bomba de calor curtos, carecem de retificação na ligação ao esgoto, deitando água fora (urgente)</t>
  </si>
  <si>
    <t>Tomada elétrica sala não funciona (não urgente);</t>
  </si>
  <si>
    <t>Porta principal roça no chão, encosta mal no perímetro e carece de silicone de remate ao aro interior que dá para a zona comum, passando vento (urgente);</t>
  </si>
  <si>
    <t>Bancada IS principal riscada (não urgente);</t>
  </si>
  <si>
    <t>Espelho IS principal queimado (não urgente);</t>
  </si>
  <si>
    <t>Porta "empenada" de roupeiro principal (não urgente);</t>
  </si>
  <si>
    <t>Revestimento interior em "linho" remendado (não urgente);</t>
  </si>
  <si>
    <t>Extração da IS não funciona (urgente!!!);</t>
  </si>
  <si>
    <t>Tampas caixa de estores não calafetados (urgente); **AR ir reforçar silicone os estores não devem ser calafetados</t>
  </si>
  <si>
    <t>Luz intermitente hall suite (não urgente)</t>
  </si>
  <si>
    <t>Isolamento tubagem de água quente inexistente nas ligações visiveis à bomba de calor dentro da área ventilada (urgente)</t>
  </si>
  <si>
    <t>Poli pedra</t>
  </si>
  <si>
    <t>Água sai muito facilmente da base de duche</t>
  </si>
  <si>
    <t>DA</t>
  </si>
  <si>
    <t xml:space="preserve">Substituição da torneira do lavatório da casa de banho que faz parte da suíte </t>
  </si>
  <si>
    <t>Limpeza guardas geral</t>
  </si>
  <si>
    <t>Espelho da casa de banho que faz parte da suíte está com humidade na parte de baixo, pelo que é necessário substituir (já me derem indicação de que já foi encomendado e é necessário substituir);</t>
  </si>
  <si>
    <t xml:space="preserve">Melhorar acabamento exaustão parede varanda </t>
  </si>
  <si>
    <t>Porta do duche da casa de banho social não fecha</t>
  </si>
  <si>
    <t xml:space="preserve">Limpeza portas cola </t>
  </si>
  <si>
    <t xml:space="preserve">Perfil caixa estore pequeno / buraco visivel </t>
  </si>
  <si>
    <t xml:space="preserve">Melhorar remate acabamento topo banheira </t>
  </si>
  <si>
    <t>Limpar caixilharia porta/cola</t>
  </si>
  <si>
    <t xml:space="preserve">Fissura ceramica cozinha </t>
  </si>
  <si>
    <t xml:space="preserve">Falta Betume ceramica cozinha </t>
  </si>
  <si>
    <t xml:space="preserve">Ferrugem fechadura porta entrada </t>
  </si>
  <si>
    <t xml:space="preserve">Estores DO QUARTO por afinar </t>
  </si>
  <si>
    <t xml:space="preserve">Substituição peças PVC no aro </t>
  </si>
  <si>
    <t>Placa do fogão partida/riscada</t>
  </si>
  <si>
    <t>há 2 fissuras nos azulejos da cozinha (na parede atrás da porta da cozinha)</t>
  </si>
  <si>
    <t>As fechaduras da cozinha e do 2ª quarto não trancam</t>
  </si>
  <si>
    <t>Temos em falta o batente cilíndrico da porta do 2º quarto</t>
  </si>
  <si>
    <t>URGENTE - Fuga no termoacumulador</t>
  </si>
  <si>
    <t>URGENTE - Fuga na caldeira. Sempre que ligamos a água, a caldeira verte bastante água.</t>
  </si>
  <si>
    <t>DB</t>
  </si>
  <si>
    <t>Faltam tubos de ligação da MLR - AR JÁ ESTA A TRATAR 27/11</t>
  </si>
  <si>
    <t xml:space="preserve">Estores não funcionam - NÃO TEM LUZ </t>
  </si>
  <si>
    <t>Afinação caixilharia «</t>
  </si>
  <si>
    <t xml:space="preserve">Afinar portas dos roupeiros </t>
  </si>
  <si>
    <t xml:space="preserve">Afinar 3 portas dos quartos </t>
  </si>
  <si>
    <t xml:space="preserve">Limpeza geral antes da escritura </t>
  </si>
  <si>
    <t>Estore da cozinha, calhas apertadas</t>
  </si>
  <si>
    <t>Betumar soleira varanda</t>
  </si>
  <si>
    <t xml:space="preserve">Buracos Tijolos varanda </t>
  </si>
  <si>
    <t>Betumar piso/parede varanda</t>
  </si>
  <si>
    <t xml:space="preserve">Rever fixação resguardo duche </t>
  </si>
  <si>
    <t xml:space="preserve">Fixar melhor espelho em volta tubagem </t>
  </si>
  <si>
    <t>Afinar fechadura porta (geral)</t>
  </si>
  <si>
    <t xml:space="preserve">Pedra soleira com mass/melhorar acabamento </t>
  </si>
  <si>
    <t xml:space="preserve">Fixar melhor peça em baixo exaustor </t>
  </si>
  <si>
    <t xml:space="preserve">Melhorar limpeza e remate downlight </t>
  </si>
  <si>
    <t>Buraco lateral guarda roupa</t>
  </si>
  <si>
    <t xml:space="preserve">Falta Rejunte acesso banheira </t>
  </si>
  <si>
    <t xml:space="preserve">Pintura teto cozinha </t>
  </si>
  <si>
    <t xml:space="preserve">Pintura parede/retoque geral </t>
  </si>
  <si>
    <t>Fissura Parede</t>
  </si>
  <si>
    <t>DC</t>
  </si>
  <si>
    <t>Limpar porta/tinta/Massa/Cola</t>
  </si>
  <si>
    <t>Marca na porta</t>
  </si>
  <si>
    <t xml:space="preserve">Remate encontro teto /ceramica </t>
  </si>
  <si>
    <t xml:space="preserve">Parede partida próximo soleira porta </t>
  </si>
  <si>
    <t>Finalizar caixas estores</t>
  </si>
  <si>
    <t>Limpar perfil porta lavanderia</t>
  </si>
  <si>
    <t xml:space="preserve">Ferrugem peças atrás bomba calor </t>
  </si>
  <si>
    <t>Limpar ferrugem guardas(geral)</t>
  </si>
  <si>
    <t xml:space="preserve">Mancha circular piso sala </t>
  </si>
  <si>
    <t>Fissura encontro teto parede</t>
  </si>
  <si>
    <t xml:space="preserve">Limpar caixilharia janela </t>
  </si>
  <si>
    <t>Remate e Limpeza rodapes (geral)</t>
  </si>
  <si>
    <t>Limpar parede</t>
  </si>
  <si>
    <t>Limpar mancha branca piso</t>
  </si>
  <si>
    <t>Amolgado na parede na base</t>
  </si>
  <si>
    <t>Trocar espelho WC - 138X120</t>
  </si>
  <si>
    <t>Moldura porta com abertura</t>
  </si>
  <si>
    <t>Ajustar dobradiça porta guarda roupa torta</t>
  </si>
  <si>
    <t xml:space="preserve">Aplicação de topos na sacada de correr </t>
  </si>
  <si>
    <t>RODATAMPO LAVA-LOIÇA DA COZINHA PEDRA RISCADA</t>
  </si>
  <si>
    <t>intervenção na sala desta fracção, para aceder à courette do edificio para correcção de fuga em tubo de esgoto doméstico. Preciso abrir parede de alvenaria barrada a estuque.</t>
  </si>
  <si>
    <t>AR/LUZIMECA</t>
  </si>
  <si>
    <t xml:space="preserve">DD </t>
  </si>
  <si>
    <t xml:space="preserve">Sujo de tinta na porta </t>
  </si>
  <si>
    <t xml:space="preserve">Clara Castro - 935 728 846 carc98@hotmail.com  nelly.castro@sapo.pt
</t>
  </si>
  <si>
    <t xml:space="preserve">Buraco no marco da porta </t>
  </si>
  <si>
    <t>Encaixar máquina ar condicionado recuo</t>
  </si>
  <si>
    <t xml:space="preserve">Rever pintura parede sala com manchas geral </t>
  </si>
  <si>
    <t xml:space="preserve">Tijolos partidos na parede varanda </t>
  </si>
  <si>
    <t xml:space="preserve">Afinar portas armário suspenso </t>
  </si>
  <si>
    <t>Afinar porta frigórifico</t>
  </si>
  <si>
    <t>Limpar inox cuba cozinha</t>
  </si>
  <si>
    <t xml:space="preserve">Teto com Saliência próximo do exaustor </t>
  </si>
  <si>
    <t>Remate canto armario cozinha / limpar armário</t>
  </si>
  <si>
    <t>Remate teto cerâmica cozinha geral</t>
  </si>
  <si>
    <t>Serrilhado armário quadro elétrico</t>
  </si>
  <si>
    <t xml:space="preserve">Encaixe foco de luz </t>
  </si>
  <si>
    <t xml:space="preserve">Limpeza focos de luz </t>
  </si>
  <si>
    <t>2ª Mão de tinta geral  tento paredes</t>
  </si>
  <si>
    <t xml:space="preserve">Remate rejunte cerâmica falta massa </t>
  </si>
  <si>
    <t>Trocar espelho wc</t>
  </si>
  <si>
    <t xml:space="preserve">Limpar portas </t>
  </si>
  <si>
    <t xml:space="preserve">Pedra soleira suja e partida </t>
  </si>
  <si>
    <t xml:space="preserve">Remate focos de luz </t>
  </si>
  <si>
    <t xml:space="preserve">Gaveta não abre </t>
  </si>
  <si>
    <t xml:space="preserve">Silicone a volta da banheira </t>
  </si>
  <si>
    <t xml:space="preserve">Borracha nas portas </t>
  </si>
  <si>
    <t xml:space="preserve">Régua madeia diferente </t>
  </si>
  <si>
    <t>A placa de Vitroceramica danificada - Encomendada a 19/08</t>
  </si>
  <si>
    <t xml:space="preserve">935728846 Clara </t>
  </si>
  <si>
    <t>Borracha do exaustor danificada</t>
  </si>
  <si>
    <t xml:space="preserve">Retirar fita pintor da chaminé do exasutor </t>
  </si>
  <si>
    <t xml:space="preserve">Tábua de obra por cima da janela que não foi retirada durante a obra - retirar e fazer remate </t>
  </si>
  <si>
    <t xml:space="preserve">Portas da casa de banho principal e do 2º quarto não fecham a chave </t>
  </si>
  <si>
    <t xml:space="preserve">Porta da cozinha danificada </t>
  </si>
  <si>
    <t>O puxador/porta por baixo do forno e lateral do frigorifico estão a friccionar na porta de vidro do forno ( esta situação poderá danificar a curto prazo a porta do forno e precisa ser corrigido).</t>
  </si>
  <si>
    <r>
      <rPr>
        <sz val="12"/>
        <color theme="2" tint="-0.499984740745262"/>
        <rFont val="Aptos Narrow"/>
        <family val="2"/>
        <scheme val="minor"/>
      </rPr>
      <t>Verificar se estores funcionam bem -</t>
    </r>
    <r>
      <rPr>
        <sz val="12"/>
        <rFont val="Aptos Narrow"/>
        <family val="2"/>
        <scheme val="minor"/>
      </rPr>
      <t xml:space="preserve"> </t>
    </r>
    <r>
      <rPr>
        <sz val="12"/>
        <color rgb="FFFF0000"/>
        <rFont val="Aptos Narrow"/>
        <family val="2"/>
        <scheme val="minor"/>
      </rPr>
      <t>não funcionam</t>
    </r>
    <r>
      <rPr>
        <sz val="12"/>
        <rFont val="Aptos Narrow"/>
        <family val="2"/>
        <scheme val="minor"/>
      </rPr>
      <t xml:space="preserve"> </t>
    </r>
  </si>
  <si>
    <t>Estore do quarto de dormir secundário , não funciona.</t>
  </si>
  <si>
    <r>
      <rPr>
        <sz val="12"/>
        <color theme="2" tint="-0.249977111117893"/>
        <rFont val="Aptos Narrow"/>
        <family val="2"/>
        <scheme val="minor"/>
      </rPr>
      <t>Verificar se estores funcionam bem -</t>
    </r>
    <r>
      <rPr>
        <sz val="12"/>
        <rFont val="Aptos Narrow"/>
        <family val="2"/>
        <scheme val="minor"/>
      </rPr>
      <t xml:space="preserve">  </t>
    </r>
    <r>
      <rPr>
        <sz val="12"/>
        <color rgb="FFFF0000"/>
        <rFont val="Aptos Narrow"/>
        <family val="2"/>
        <scheme val="minor"/>
      </rPr>
      <t xml:space="preserve">não funcionam </t>
    </r>
  </si>
  <si>
    <t xml:space="preserve">Fuga de água na arrecadação </t>
  </si>
  <si>
    <t xml:space="preserve">frigorífico está a fazer gelo ( é um frigorifico no frost)
</t>
  </si>
  <si>
    <t>torneira da cozinha que a maçaneta do quente e do frio estão trocadas.</t>
  </si>
  <si>
    <t>torneiras do bidé derramam água </t>
  </si>
  <si>
    <t>Placa de indução que foi pedido que fizessem o favor de trocar, pois apareceu manchada após a vistoria. Disseram- nos que iriam encomendar uma placa de indução para substiruir a que está estragada.Gostaria de saber se já a encomendaram</t>
  </si>
  <si>
    <t>Bidé da casa de banho esta a derramar água</t>
  </si>
  <si>
    <t xml:space="preserve">Cortar um pouco da aba da caixa, a meio, o estore faz barulho a descer </t>
  </si>
  <si>
    <t>Fuga de agua por detrás do bide</t>
  </si>
  <si>
    <t>DE</t>
  </si>
  <si>
    <t>Falta betume lateral exasutor cozinha</t>
  </si>
  <si>
    <t xml:space="preserve">A Janela da lavanderia prende e não fecha bem, fica presa e dificil de abrir </t>
  </si>
  <si>
    <t xml:space="preserve">Tubos dreno baxi curtos e fora da caixa </t>
  </si>
  <si>
    <t>Torneira da cozinha está solta, deixa cair água para dentro dos armários</t>
  </si>
  <si>
    <t>Limpeza apartamento piso/Vidro/armario/bancada</t>
  </si>
  <si>
    <t xml:space="preserve">A janela da suite não fecha bem, o isolamento não se faz, ouve-se o barulho da rua </t>
  </si>
  <si>
    <t>4 estores que necessitam de intervenção: 
- 2 nos quartos, que estão caídos e não abrem, estando os quartos sempre sem luz natural;
- 1 na sala, que funciona mas faz barulho na caixa de estore, e que, se não for intervencionado poderá avariar;
- 1 na lavandaria, que funciona mal (prende ao descer).</t>
  </si>
  <si>
    <t>Limpar frigorifico</t>
  </si>
  <si>
    <t>Limpar quadro elétrico</t>
  </si>
  <si>
    <t>Falta acabamento lateral caixa estore</t>
  </si>
  <si>
    <t xml:space="preserve">Afinar resguardo duche/rasca no chão </t>
  </si>
  <si>
    <t>Melhorar remate caixa estore/buraco/parede</t>
  </si>
  <si>
    <t>Melhorar remate rodapé geral</t>
  </si>
  <si>
    <r>
      <t xml:space="preserve">O ar condicionado dos quartos não esta a fazer frio, na sala esta a funcionar. // </t>
    </r>
    <r>
      <rPr>
        <b/>
        <sz val="12"/>
        <color theme="0" tint="-0.499984740745262"/>
        <rFont val="Aptos Narrow"/>
        <family val="2"/>
        <scheme val="minor"/>
      </rPr>
      <t>Agendado com a Climacer para o dia 15/07/2025, no entanto não compareceram ao apartamento.</t>
    </r>
  </si>
  <si>
    <t>O WC social tema a torneira do bidê a pingar e água fria não corre.</t>
  </si>
  <si>
    <t>10/072025</t>
  </si>
  <si>
    <t>DF</t>
  </si>
  <si>
    <r>
      <t xml:space="preserve">Infiltração de água no teto do WC- </t>
    </r>
    <r>
      <rPr>
        <b/>
        <sz val="12"/>
        <color theme="2" tint="-0.249977111117893"/>
        <rFont val="Aptos Narrow"/>
        <family val="2"/>
        <scheme val="minor"/>
      </rPr>
      <t>Proprietário ciente. O apartamento acima não tem água, e não há vestígios de infiltração.</t>
    </r>
  </si>
  <si>
    <t xml:space="preserve"> reparação do termoacumulador que está com uma fuga de água</t>
  </si>
  <si>
    <t>correção do pavimento no hall de entrada - (já foi corrigida uma placa com bolha de ar, contudo detetou-se um problema noutra placa)</t>
  </si>
  <si>
    <t>estores em geral não funcionam corretamente</t>
  </si>
  <si>
    <t>fuga de água no lavatório da casa de banho </t>
  </si>
  <si>
    <t>folga no tampo da sanita</t>
  </si>
  <si>
    <t>fuga de água no tubo da máquina de lavar roupa</t>
  </si>
  <si>
    <t>Bolha no pavimento flutuante ( substituir 2 peças)</t>
  </si>
  <si>
    <t xml:space="preserve">Porta do roupeiro danificada parte inferior - armario hall do quarto </t>
  </si>
  <si>
    <t xml:space="preserve">Afinar Janelas </t>
  </si>
  <si>
    <t>Fechadura da porta da lavandaria não fecha nem abre</t>
  </si>
  <si>
    <t>Porta principal, painel interior danificado </t>
  </si>
  <si>
    <t>Limpar excesso silicone soleirra / rodapé</t>
  </si>
  <si>
    <t xml:space="preserve">Melhorar remate alheta geral </t>
  </si>
  <si>
    <t>Espaço grande entre piso/rodapé</t>
  </si>
  <si>
    <t xml:space="preserve">Amolgado porta guarda roupa na base </t>
  </si>
  <si>
    <t>Limpar exaustor wc</t>
  </si>
  <si>
    <t xml:space="preserve">Limpar focos de luz </t>
  </si>
  <si>
    <t>Maquina a/c torta (ajustar)</t>
  </si>
  <si>
    <t xml:space="preserve">Fissura na junta tijolo no topo </t>
  </si>
  <si>
    <t>Melhorar remate tijolo varanda no top porta</t>
  </si>
  <si>
    <t xml:space="preserve">Porta não tranca com a chave /buraco fechadura </t>
  </si>
  <si>
    <t>Limpar portas/cola/tinta/massa</t>
  </si>
  <si>
    <t>Checar montagem tubos lava e seca</t>
  </si>
  <si>
    <t xml:space="preserve">Porta lava e seca não abre </t>
  </si>
  <si>
    <t xml:space="preserve">Ceramica parede falta betume nas juntas </t>
  </si>
  <si>
    <t xml:space="preserve">Limpar encontro teto / ceramica /marca geral </t>
  </si>
  <si>
    <t>Melhorar acabamento ceramico proximo porta/afundada</t>
  </si>
  <si>
    <t>Borrachas portas soltas (geral)</t>
  </si>
  <si>
    <t>Limpeza rodapés</t>
  </si>
  <si>
    <t>Melhorar remate rodapés</t>
  </si>
  <si>
    <t xml:space="preserve">Limpar apartamento e armário antes de entregar </t>
  </si>
  <si>
    <t xml:space="preserve">Afinar portas </t>
  </si>
  <si>
    <t xml:space="preserve">Porta entrada amolgada/com massa </t>
  </si>
  <si>
    <t>Falta acabamento pintura/arrecadação</t>
  </si>
  <si>
    <t>DG</t>
  </si>
  <si>
    <t>Reparação dos estores</t>
  </si>
  <si>
    <t>Falta tinta na parede próximo caixas estores</t>
  </si>
  <si>
    <t xml:space="preserve">Remate rejunte canto portas geral </t>
  </si>
  <si>
    <t>Limpar excesso massa no topo da porta</t>
  </si>
  <si>
    <t xml:space="preserve">Borracha preta solta na base porta </t>
  </si>
  <si>
    <t xml:space="preserve">Cerâmica partida próximo interruptor </t>
  </si>
  <si>
    <t xml:space="preserve">Ceramica partida </t>
  </si>
  <si>
    <t xml:space="preserve">Limpar silicone rodabanca próximo a placa vitroceramica </t>
  </si>
  <si>
    <t xml:space="preserve">Marca no marco da porta </t>
  </si>
  <si>
    <t>Limpar foco de luz /tinta/geral</t>
  </si>
  <si>
    <t>Marca na pintura parede / fissura</t>
  </si>
  <si>
    <t xml:space="preserve">Limpar rodapés geral </t>
  </si>
  <si>
    <t xml:space="preserve">Remate silicone porta do quarto </t>
  </si>
  <si>
    <t xml:space="preserve">Limpar tintas caixa tomada </t>
  </si>
  <si>
    <t>Limpar tinta parede gotas</t>
  </si>
  <si>
    <t>Limpar tinta soleira pedra</t>
  </si>
  <si>
    <t xml:space="preserve">Marco na porta partido </t>
  </si>
  <si>
    <t xml:space="preserve">Fita da porta soltando </t>
  </si>
  <si>
    <t>Limpar tinta no piso proximo marco porta</t>
  </si>
  <si>
    <t>Remate rejunte teto /ceramica</t>
  </si>
  <si>
    <t xml:space="preserve">Remate quina da parede </t>
  </si>
  <si>
    <t xml:space="preserve">Limpar cimento tijolo fachada </t>
  </si>
  <si>
    <t xml:space="preserve">Falta massa na base do tijolo porta </t>
  </si>
  <si>
    <t>Ecrã solto (video porteiro)</t>
  </si>
  <si>
    <t>Quina da parede do quarto principal</t>
  </si>
  <si>
    <t>Pedra da casa de banho do quarto principal riscada</t>
  </si>
  <si>
    <t>Parede do quarto principal com pequenos furos/riscos</t>
  </si>
  <si>
    <t>Parede atrás do interruptor e interruptor da cozinha danificados</t>
  </si>
  <si>
    <t>Alumínios das janelas da varanda gastos/danificados</t>
  </si>
  <si>
    <t>Pedra da varanda parcialmente partida</t>
  </si>
  <si>
    <t>Silicone no vidro da varanda por remover</t>
  </si>
  <si>
    <t>Parede junto a janela da varanda danificada/tinta na pedra</t>
  </si>
  <si>
    <t>Porta da casa-de-banho do quarto principal com dificuldade em fechar</t>
  </si>
  <si>
    <t>Bidé da casa de banho de serviço não funciona</t>
  </si>
  <si>
    <t>Intercomunicador não funciona/ecrã congelado</t>
  </si>
  <si>
    <t>Danos na quina da parede de entrada</t>
  </si>
  <si>
    <t>Soalho do hall de entrada danificado</t>
  </si>
  <si>
    <t>Azulejo da casa-de-banho de serviço parcialmente danificado</t>
  </si>
  <si>
    <t>Fissuras na parede do hall de entrada</t>
  </si>
  <si>
    <t>Dano na guarnição da porta do quarto</t>
  </si>
  <si>
    <t xml:space="preserve">Reparação do pavimento da cozinha </t>
  </si>
  <si>
    <t xml:space="preserve">Reparação do pavimento da casa de banho comum </t>
  </si>
  <si>
    <t>Persiana da suite não fecha por completo e faz barulho anormal ao descer</t>
  </si>
  <si>
    <t>Termoacumulador a pinga água</t>
  </si>
  <si>
    <t>DH</t>
  </si>
  <si>
    <t>Base de duche nicada - com "faltas de tinta" no revestimento</t>
  </si>
  <si>
    <t>Alguns estores descalibrados</t>
  </si>
  <si>
    <t>Móveis da cozinha com zona onde está a sair o revestimento superficial</t>
  </si>
  <si>
    <t>móvel da cozinha escrito a caneta</t>
  </si>
  <si>
    <t>Pontuamente, nas WCs, há falta de massa na juntas do azuleijos</t>
  </si>
  <si>
    <t>Borrachas do batente da porta de uma das WCs está partida</t>
  </si>
  <si>
    <t>dois dos espelhos de WC tem degfeitos nas extermidades</t>
  </si>
  <si>
    <t>torneira de um dos bides a pingar</t>
  </si>
  <si>
    <t>Sai água pela porta da base de duche</t>
  </si>
  <si>
    <t>Luz da arrecadação não funciona</t>
  </si>
  <si>
    <t>REPARADO 22/04</t>
  </si>
  <si>
    <t>Porta do apartamento faz pressão constante para dentro, sendo necessario puxar a porta na maçaneta para abrir</t>
  </si>
  <si>
    <t>Folgas em varias janelas/ uma das janelas não fecha</t>
  </si>
  <si>
    <t>Pega da maquina de lavar loiça esta a descolar</t>
  </si>
  <si>
    <t>Estores (solicitou no dia da vinda da Nacional)</t>
  </si>
  <si>
    <t>DI</t>
  </si>
  <si>
    <t>Afinar gavetas guarda roupa</t>
  </si>
  <si>
    <t xml:space="preserve">Limpar portas guarda roupa </t>
  </si>
  <si>
    <t xml:space="preserve">Remate silicone banheira </t>
  </si>
  <si>
    <t>Remate silicone no topo caixilharia porta</t>
  </si>
  <si>
    <t>Guarda corpo desalinhado com o do lado</t>
  </si>
  <si>
    <t xml:space="preserve">Remate alheta refazer pintura geral </t>
  </si>
  <si>
    <t>Limpar marca tinta porta entrada</t>
  </si>
  <si>
    <t>Remate silicone caixilharia porta</t>
  </si>
  <si>
    <t>Limpar massa encontro ceramica/teto</t>
  </si>
  <si>
    <t>Limpar vidro fosco porta</t>
  </si>
  <si>
    <t>DJ</t>
  </si>
  <si>
    <t>Estores avariados do quarto</t>
  </si>
  <si>
    <t>tatiana Gouveia - tatigouveia@gmail.com</t>
  </si>
  <si>
    <t>Remate piso esta solto</t>
  </si>
  <si>
    <t>Limpar apartamento antes de entregar</t>
  </si>
  <si>
    <t>Limpar portas/tinta/colas/massa</t>
  </si>
  <si>
    <t>Remate alheta/ marca</t>
  </si>
  <si>
    <t>Porta com amolgado na moldura no topo</t>
  </si>
  <si>
    <t xml:space="preserve">Afinar porta  </t>
  </si>
  <si>
    <t>Limpar focos de luz/tinta</t>
  </si>
  <si>
    <t>Dobradiça resguardo esta torta/afinar porta duche</t>
  </si>
  <si>
    <t xml:space="preserve">tatigouveia@gmail.com </t>
  </si>
  <si>
    <t>Falta massa cerâmica wc/ no topo duche</t>
  </si>
  <si>
    <t>Borrachas soltas nas portas (geral)</t>
  </si>
  <si>
    <t>Afinar portas entrada</t>
  </si>
  <si>
    <t>Moldura porta solta no topo</t>
  </si>
  <si>
    <t xml:space="preserve">Trocar torneira do bidé </t>
  </si>
  <si>
    <t xml:space="preserve">Friso porta fora de esquadria </t>
  </si>
  <si>
    <t xml:space="preserve">Peça do exaustor estava solta e acabou por cair </t>
  </si>
  <si>
    <t>Reparação na bomba de calor do apartamento, que a cerca de dois meses começou a aparecer água vinda da bomba de calor.</t>
  </si>
  <si>
    <t>DK</t>
  </si>
  <si>
    <t>Candeeiro da Varanda</t>
  </si>
  <si>
    <t xml:space="preserve">Afinar porta da cabine da base de duche </t>
  </si>
  <si>
    <t>Catiana - 965683289</t>
  </si>
  <si>
    <t xml:space="preserve">Afinar a fechadura da porta principal </t>
  </si>
  <si>
    <t xml:space="preserve">Máquina não funciona </t>
  </si>
  <si>
    <t>Azulejo riscado</t>
  </si>
  <si>
    <t>Limpeza guardas (geral)</t>
  </si>
  <si>
    <t>Azulejo riscado/ partido</t>
  </si>
  <si>
    <t>Reparação de aparelho de ar condicionado (proprietário passou a informação diretamente a Climacer no dia 30/06/2025)</t>
  </si>
  <si>
    <t>Limpeza Guardas (Geral)</t>
  </si>
  <si>
    <t>DL</t>
  </si>
  <si>
    <t>Trinca na alheta ( geral)</t>
  </si>
  <si>
    <t xml:space="preserve">Trinca na pintura parede </t>
  </si>
  <si>
    <t>Risco na moldura porta no topo</t>
  </si>
  <si>
    <t xml:space="preserve">Limpar focos de luz geral </t>
  </si>
  <si>
    <t xml:space="preserve">Marca na pintura parede </t>
  </si>
  <si>
    <t>Remate pintura alheta</t>
  </si>
  <si>
    <t xml:space="preserve">Colocar massa rejunte piso muito fundo </t>
  </si>
  <si>
    <t xml:space="preserve">Reparar prateleira estragada embaixo cuba </t>
  </si>
  <si>
    <t>Remate ceramica/teto wc geral</t>
  </si>
  <si>
    <t xml:space="preserve">Pintura porta estalada no topo na parte dentro </t>
  </si>
  <si>
    <t xml:space="preserve">Marca no alizar da porta wc lado circulação </t>
  </si>
  <si>
    <t>Limpeza espelho wc</t>
  </si>
  <si>
    <t>Falta massa rejunte ceramica wc</t>
  </si>
  <si>
    <t xml:space="preserve">Refazer silicione encontro banheira/ceramica </t>
  </si>
  <si>
    <t>Afinar janela(não fecha)</t>
  </si>
  <si>
    <t xml:space="preserve">Refazer silicone caixilharia caixilharia janela </t>
  </si>
  <si>
    <t xml:space="preserve">Espaçamento piso muito grande em um ponto </t>
  </si>
  <si>
    <t>Gota de tinta acima do rodapé</t>
  </si>
  <si>
    <t>Encontro moldura madeira guarda roupa no topo</t>
  </si>
  <si>
    <t xml:space="preserve">Buraco na régua do piso /colocar silicone </t>
  </si>
  <si>
    <t xml:space="preserve">Limpeza excesso rejunte </t>
  </si>
  <si>
    <t xml:space="preserve">Substituir porta armário superior  c/ Amolgado e tres buraquinhos </t>
  </si>
  <si>
    <t xml:space="preserve">Defeito na pintura teto </t>
  </si>
  <si>
    <t xml:space="preserve">Refazer silicone da pia </t>
  </si>
  <si>
    <t>Limpar caixilharia janela/porta</t>
  </si>
  <si>
    <t>Falta silicone ceramica proximo porta inferior (Q.E)</t>
  </si>
  <si>
    <t xml:space="preserve">Alterar cor rejunte piso cozinha </t>
  </si>
  <si>
    <t xml:space="preserve">Falta massa no remate caixilharia /parede </t>
  </si>
  <si>
    <t>Pedra da bancada da casa de banho (de serviço) apresenta um buraco - A face lateral direita da pedra mármore está irregular/recorte lateral, e os apoios em L (do lavatório) estão oxidados e sem tinta.Colocaram no apoio em L um cartão de papel 75,5 x 37</t>
  </si>
  <si>
    <t>Casa de banho da suite - Encontrámos um mosaico com um buraco/anomalia que precisa de ser mudado/substituído por um novo, entre o bidé e a sanita. </t>
  </si>
  <si>
    <t xml:space="preserve"> Espaço de estacionamento/Ponto de carregamento n.º 53 - O nosso ponto de carregamento não tem corrente </t>
  </si>
  <si>
    <t>Casa de banho da suite - Nesta casa de banho está em falta a chave da porta.</t>
  </si>
  <si>
    <t> falta batente na porta da lavandaria. A colocação deste batente (em falta) irá evitar que a porta da lavandaria bata no móvel</t>
  </si>
  <si>
    <t>Porta de entrada - Detectámos que o espelho canhão da fechadura se encontra gasta. Agradecemos a sua substituição.</t>
  </si>
  <si>
    <t>A placa 5C da nossa porta de entrada encontra-se com falhas, e os pontos de apoio de inox estão oxidados</t>
  </si>
  <si>
    <t>A porta de entrada da componente do quadro elétrico e da internet está empenada 52x201 cm</t>
  </si>
  <si>
    <t>Encontra-se em falta a pintura do interior da arrecadação. Verificámos que pelo menos uma arrecadação se encontrava pintada. </t>
  </si>
  <si>
    <t>Não entendemos porque é que no quadro elétrico da casa temos um interruptor para a máquina de secar, contudo, não existe tomada para esse efeito. Poderiam esclarecer-nos, por favor?</t>
  </si>
  <si>
    <t>Verificámos que várias torneiras apresentam riscos/o inox está picado. Também a torneira associada ao lavatório (3)</t>
  </si>
  <si>
    <t xml:space="preserve">As luzes da casa de banho da suite estão intermitentes. Nem sempre correspondem ao ligar no interruptor. mau contacto. </t>
  </si>
  <si>
    <t xml:space="preserve"> A porta associada ao quadro elétrico apresenta anomalias no lacado em duas localizações.  </t>
  </si>
  <si>
    <t xml:space="preserve">Das três janelas oscilobatentes, apenas a janela da suite tem as duas peças em plástico associadas ao fecho desta. As restantes janelas não têm. </t>
  </si>
  <si>
    <t>Espelho para trocar 2m x 1,20m</t>
  </si>
  <si>
    <t>Silicone na lavanderia - aplicar</t>
  </si>
  <si>
    <t>Retificar mosaico WC</t>
  </si>
  <si>
    <t xml:space="preserve">as chaves abrem vários pontos de carregamento </t>
  </si>
  <si>
    <t xml:space="preserve">Riscos nas janelas de um dos quartos </t>
  </si>
  <si>
    <t xml:space="preserve">Nos cantos/esquinas das paredes há falta de tinta </t>
  </si>
  <si>
    <t xml:space="preserve">Máquina de Lavar a Roupa (E-Nr: WNA13400ES/02 e FD: 0208) 
Apresenta ferrugem no tambor.
Encontra-se danificada com picos na parte metálica (como se pode ver nas imagens abaixo).
Dada a nula utilização da máquina, de acordo com o Técnico da Bosh, o facto do equipamento ter sido colocado há algum tempo no apartamento levou ao aparecimento deste tipo anomalias. </t>
  </si>
  <si>
    <t xml:space="preserve"> Microondas (E-Nr: BEL623MS3/01 e FD: 0206) 
Apresenta igualmente ferrugem. 
O Técnico na Bosh disse-me que quem colocou o microondas deverá responsabilizar-se, dado que o facto do equipamento ter sido colocado há algum tempo no apartamento levou ao aparecimento deste tipo anomalias. 
Disse ainda que no momento da colocação na cozinha poderá ter levado alguma pancada. </t>
  </si>
  <si>
    <t xml:space="preserve"> Forno Eléctrico (E-NR: HBA510BR0/67 e FD: 0201):
O Técnico fez 1 teste ao forno nas posições salientadas abaixo e a 250ºC (ver imagem abaixo), automaticamente o forno desliga.
O Técnico mencionou que a resistência do forno poderá estar danificada, algo que vão averiguar na segunda-feira. 
Ainda assim, ressaltam que o facto do equipamento ter estado muito tempo sem utilização, após instalação, leva à avaria da resistência.</t>
  </si>
  <si>
    <t>Desvio na torneira da casa de banho social, detalhado na imagem abaixo. A parte esquerda deveria ter igual alinhamento à da parte direita.</t>
  </si>
  <si>
    <t xml:space="preserve"> Reparámos que a banheira do WC da Suite tem um defeito, uma espécie de corte (no centro da banheira). </t>
  </si>
  <si>
    <t xml:space="preserve">Constatámos que existem peças metálicas em ambos os wcs bastante riscadas (abaixo do lavatório)
</t>
  </si>
  <si>
    <t>AR/Grohe</t>
  </si>
  <si>
    <t>Continua a fazer-me muita confusão o facto deste tudo ser diferente dos restantes - como salientado em pontos em emails anteriores.</t>
  </si>
  <si>
    <t>Na cozinha, num dos móveis da cozinha observámos a falta de uma peça de "tapa parafuso", como a 19 de Novembro temos agendado as carpintarias da cozinha, falaremos desse ponto.</t>
  </si>
  <si>
    <t>O armário de um dos quartos necessita de alguma afinação, pois mete barulho até atingir a abertura total. Mas quando vierem as carpintarias (de portas, etc.) podemos pedir a atenção do técnico para esse efeito. </t>
  </si>
  <si>
    <t xml:space="preserve"> Bosch retirou o forno para realizar a análise do seu funcionamento e salientou que havia danos na parte escondida atrás do forno</t>
  </si>
  <si>
    <t>O forno tem uma enorme amolgadela no centro</t>
  </si>
  <si>
    <t>Salientamos ainda que os armários estão desalinhados entre o microondas e o forno</t>
  </si>
  <si>
    <t>ponto de carregamento do estacionamento sem electricidade</t>
  </si>
  <si>
    <t>Aperto no tubo de ligação à bomba de calor, uma vez que existem fugas de água</t>
  </si>
  <si>
    <t xml:space="preserve"> Pedido de isolamento dos tubos da bomba de calor através da colocação de mangas térmicas de isolamento, idênticas às imagens abaixo. A imagem que coloco é de um condómino que nos disse que a Climacer lhe colocou estas mangas de isolamento.</t>
  </si>
  <si>
    <t xml:space="preserve"> No hall de entrada, a comunicação eléctrica/comutação entre os dois interruptores tem falhado. </t>
  </si>
  <si>
    <t> Na Casa de Banho Social, um dos botões do autoclismo encontra-se desalinhado.</t>
  </si>
  <si>
    <t>Detectei que a torneira do wc social, tem a água quente e fria trocada em relação ao que está indicado na torneira</t>
  </si>
  <si>
    <t>Bomba de calor aparecer fissura, plastico parece estar rachar</t>
  </si>
  <si>
    <t>Afinação Janela c/ grelha</t>
  </si>
  <si>
    <t>Mudar perfil de aluminio da sacada do  lado fecho (inf. Conforme Ricardo Serrialu)</t>
  </si>
  <si>
    <t>DM</t>
  </si>
  <si>
    <t>Remover lagarto na arrecadação/teto</t>
  </si>
  <si>
    <t>Sofia Farinha - Sofiamf_@hotmail.com</t>
  </si>
  <si>
    <t>Lixar e limpar pisos e parede arrecadação</t>
  </si>
  <si>
    <t>Limpar apartamento antes de entregar /vidro/espelhos</t>
  </si>
  <si>
    <t>Limpar restos de tinta parede/teto/varanda (geral)</t>
  </si>
  <si>
    <t>Riscos e massa nos tijolos parede varanda</t>
  </si>
  <si>
    <t>Pedras soleita varanda partida em varios pontos/trocar</t>
  </si>
  <si>
    <t>Tijolo partido parede varanda</t>
  </si>
  <si>
    <t>Melhor remate parede/porta/falta massa</t>
  </si>
  <si>
    <t>Sujos de tinta/silicone porta varanda</t>
  </si>
  <si>
    <t>Falta puxador porta varanda</t>
  </si>
  <si>
    <t>Buraco no piso proximo rodape</t>
  </si>
  <si>
    <t>Trocar reguas piso piso/lascada</t>
  </si>
  <si>
    <t>Marcas na porta</t>
  </si>
  <si>
    <t>Limpar portas/tinta/cola</t>
  </si>
  <si>
    <t>Riscos nas dobradiças porta</t>
  </si>
  <si>
    <t>Melhorar acabamento furo fechar porta</t>
  </si>
  <si>
    <t>Afinar portas/folga grande</t>
  </si>
  <si>
    <t>Ferrugem puxador/sujos</t>
  </si>
  <si>
    <t>Melhorar descrição circuito quadro elétrico</t>
  </si>
  <si>
    <t>Riscos na bancada e rodabanca</t>
  </si>
  <si>
    <t xml:space="preserve">Peça exaustor/está faltando? - NÃO </t>
  </si>
  <si>
    <t>Melhorar remate silicone portas/sujos</t>
  </si>
  <si>
    <t>Marcas no perfil porta/cerâmica</t>
  </si>
  <si>
    <t>Falta massa cerâmica/parede</t>
  </si>
  <si>
    <t>Limpar cerâmica tinta/cola/silicone</t>
  </si>
  <si>
    <t>Limpar armários</t>
  </si>
  <si>
    <t>Marca na pintura parede</t>
  </si>
  <si>
    <t>Remate alheta/ amolgado</t>
  </si>
  <si>
    <t>Limpar cerâmica WC (geral)</t>
  </si>
  <si>
    <t>Melhorar remate teto/parede (geral)</t>
  </si>
  <si>
    <t>Fechamento do exausto wc/retorno cheiros</t>
  </si>
  <si>
    <t>Limpar janelas</t>
  </si>
  <si>
    <t>Azulejos ocos wc/cozinha/checar</t>
  </si>
  <si>
    <t>Ver tampa ar condicionado não fecha</t>
  </si>
  <si>
    <t>Fuga de água no bidé - Trocar torneira</t>
  </si>
  <si>
    <t xml:space="preserve">Porta do duche da suite desnivelada a arrastar no chão ao ser aberta e depois não fecha </t>
  </si>
  <si>
    <t>O silicone aplicado na porta que liga a cozinha à lavandaria está mal feito, apresentando buracos e imperfeições</t>
  </si>
  <si>
    <t>tampa de proteção do alarme de incêndio na arrecadação não foi removida, o que impede o seu correto funcionamento. Este alarme está instalado num pé alto, o que torna difícil a remoção da tampa de proteção.</t>
  </si>
  <si>
    <t>Torneira avariada na casa de banho social(Bidé)</t>
  </si>
  <si>
    <t xml:space="preserve">Grohe </t>
  </si>
  <si>
    <t>Teto deformado na cozinha</t>
  </si>
  <si>
    <t>Vidro lascado na varanda</t>
  </si>
  <si>
    <t xml:space="preserve">Tomada atrás da tv não funciona </t>
  </si>
  <si>
    <t> O frigorífico apresenta um problema de congelamento, estando a parte superior sempre a congelar, mesmo quando ajustado para a temperatura mais baixa. Essa situação não é normal para o funcionamento adequado do equipamento, estragando a conservação dos alimentos e de medicamentos.</t>
  </si>
  <si>
    <t>A baixo da sanita da WC do quarto de suite NÃO tem Silicone</t>
  </si>
  <si>
    <t>Portas das duas casas de banho não fecham, necessitando de ser afinadas - Encomendar uma verga e borrachas</t>
  </si>
  <si>
    <t xml:space="preserve">Vidro da casa de banho apresenta defeito </t>
  </si>
  <si>
    <t>O vidro da varanda, que está lascado,</t>
  </si>
  <si>
    <t>A tampa de proteção ainda não foi removida, o que compromete o correto funcionamento do alarme, especialmente devido à altura em que este está instalado. - arrecadação</t>
  </si>
  <si>
    <t>AR/IEOL</t>
  </si>
  <si>
    <t>Puxador da porta da arrecadação - está partido</t>
  </si>
  <si>
    <t xml:space="preserve">Troca das chaves do correio </t>
  </si>
  <si>
    <t>o meu estore da sala encravou. Não sobe nem desce. Já tentei limpar a calha, desligar a alimentação eléctrica e voltar a ligar mas mesmo assim nada. Até ao momento os outros estores têm funcionado mais ou menos bem. Encravam por um instante mas depois de algumas tentativas consigo voltar a abrir e fechar.</t>
  </si>
  <si>
    <t>Caldeira a verter agua e esta a danificar o chão - já fomos la 3 vezes aquilo não deita agua, (Assunto da Climacer)</t>
  </si>
  <si>
    <t>Torneira da cozinha</t>
  </si>
  <si>
    <t>Tubos de esgoto do bidé de ambas as casas de banho estão estragadas</t>
  </si>
  <si>
    <t>Ricado diz: "Falta vidro da guarda de inox, vidro veio mal tem que i c/ 350 de altura e 1058 de largura</t>
  </si>
  <si>
    <t>Infiltração na parede do quarto (suíte) - foi detectada uma zona com sinais evidentes de infiltração na parede junto a janela do quarto da suíte.</t>
  </si>
  <si>
    <t>Fissura ao longo da parede - adicionalmente a parede do mesmo quarto apresenta fissura já uma fissura visível ao longo da superfície o que levanta preocupações relativamente a qualidade do acabamento e a possível progressão da anomalia.</t>
  </si>
  <si>
    <t>DN</t>
  </si>
  <si>
    <t xml:space="preserve">Colocar 1 batente </t>
  </si>
  <si>
    <t xml:space="preserve">Colocar 3 portas roupeiro </t>
  </si>
  <si>
    <t>colocar rodapé</t>
  </si>
  <si>
    <t>Troca bancada wc ( muito curta)</t>
  </si>
  <si>
    <t>Buraco piso rodapé</t>
  </si>
  <si>
    <t>Remate rodapé</t>
  </si>
  <si>
    <t>Piso Escuro, encontro rodapé</t>
  </si>
  <si>
    <t>Sujos na pintura</t>
  </si>
  <si>
    <t>Fissura na cerâmica do topo da porta</t>
  </si>
  <si>
    <t>DO</t>
  </si>
  <si>
    <t xml:space="preserve">Máquina exterior sem corrente. Não chega alimentação ao equipamento. </t>
  </si>
  <si>
    <t>Carlos Simões 969001175</t>
  </si>
  <si>
    <t xml:space="preserve">Espelho suíte com ferrugem - Substituir 1,30 x 1,20 - ** Verificar para quem vamos pedir </t>
  </si>
  <si>
    <t xml:space="preserve">Vídeo porteiro não funciona </t>
  </si>
  <si>
    <t xml:space="preserve">Frigorífico a fazer muito gelo por dentro </t>
  </si>
  <si>
    <t xml:space="preserve">Ralo terraço entupido </t>
  </si>
  <si>
    <t xml:space="preserve">Reparar paredes </t>
  </si>
  <si>
    <t xml:space="preserve">Betumar juntas do WC do meio </t>
  </si>
  <si>
    <t xml:space="preserve">Porta do quarto do meio não tranca </t>
  </si>
  <si>
    <t xml:space="preserve">Porta WC não tranca </t>
  </si>
  <si>
    <t xml:space="preserve">Estores suíte não fecha </t>
  </si>
  <si>
    <t xml:space="preserve">Poliban suíte deita água </t>
  </si>
  <si>
    <t>Tijolo fachada partido</t>
  </si>
  <si>
    <t xml:space="preserve">Limpar excesso massa piso parede varanda </t>
  </si>
  <si>
    <t xml:space="preserve">Ver caimento piso varanda água </t>
  </si>
  <si>
    <t xml:space="preserve">Ver acabamneto tinta próximo caixilharia </t>
  </si>
  <si>
    <t>Remate portas varanda falta massa geral</t>
  </si>
  <si>
    <t>Infiltração parede</t>
  </si>
  <si>
    <t xml:space="preserve">Trocar espelho  wc </t>
  </si>
  <si>
    <t>Cerâmica partida parede banheira</t>
  </si>
  <si>
    <t>Remate teto/ cerâmica</t>
  </si>
  <si>
    <t xml:space="preserve">Limpar cerâmica parede e banheira </t>
  </si>
  <si>
    <t>Remate foco</t>
  </si>
  <si>
    <t xml:space="preserve">Limpar tinta exaustor </t>
  </si>
  <si>
    <t xml:space="preserve">Rever assentamento interruptor </t>
  </si>
  <si>
    <t>Limpar massa cerâmica</t>
  </si>
  <si>
    <t xml:space="preserve">Pintar fechamento exaustor </t>
  </si>
  <si>
    <t>Fissura rejunte cerâmica</t>
  </si>
  <si>
    <t xml:space="preserve">Limpar sujidade cerâmica próximo porta </t>
  </si>
  <si>
    <t>Afinar porta roupeiro</t>
  </si>
  <si>
    <t xml:space="preserve">Ver acabamento exaustor varanda </t>
  </si>
  <si>
    <t xml:space="preserve">Limpar ferrugem geral guardas </t>
  </si>
  <si>
    <t>Limpar rodapé (excesso massa geral)</t>
  </si>
  <si>
    <t>DP</t>
  </si>
  <si>
    <t>Tomada elétrica da garagem para carregamento do veículo</t>
  </si>
  <si>
    <t xml:space="preserve">Estore desalinhado por mau uso </t>
  </si>
  <si>
    <t xml:space="preserve">Reparação de fechadura </t>
  </si>
  <si>
    <t xml:space="preserve">Guardas varanda sem silicone </t>
  </si>
  <si>
    <t xml:space="preserve">Janela suite </t>
  </si>
  <si>
    <t>Fissura moldura guarda rouapa /teto</t>
  </si>
  <si>
    <t xml:space="preserve">Remate acabamento moldura guarda roupa </t>
  </si>
  <si>
    <t>Remate foco de luz wc/ melhorar acabamento</t>
  </si>
  <si>
    <t>Melhorar pintura proximo parede cozinha</t>
  </si>
  <si>
    <t>Remate encontro cerâmica/teto (Geral)</t>
  </si>
  <si>
    <t>Melhorar pintura teto sala</t>
  </si>
  <si>
    <t>Fissura acima caixa de estore</t>
  </si>
  <si>
    <t>Remate caixa de estore/Silicone (Geral)</t>
  </si>
  <si>
    <t>DQ</t>
  </si>
  <si>
    <t>Defeito na pintura</t>
  </si>
  <si>
    <t xml:space="preserve">Fissura topo rodapé </t>
  </si>
  <si>
    <t>Remate junção rodapé/porta</t>
  </si>
  <si>
    <t>Remate rodapé geral</t>
  </si>
  <si>
    <t>Marcas na porta - sala</t>
  </si>
  <si>
    <t xml:space="preserve">Sujo rejunte parede cozinha </t>
  </si>
  <si>
    <t xml:space="preserve">Remate teto/ceramica cozinha geral lavanderia </t>
  </si>
  <si>
    <t xml:space="preserve">Afinar porta armário em cima microondas não fecha </t>
  </si>
  <si>
    <t>Partes ocas na parede cozinha / lavanderia</t>
  </si>
  <si>
    <t>Partido ceramica caixas tomadas</t>
  </si>
  <si>
    <t xml:space="preserve">Peça solta exaustor /cozinha </t>
  </si>
  <si>
    <t xml:space="preserve">Limpar silicone pia cozinha </t>
  </si>
  <si>
    <t>Remate alheta geral</t>
  </si>
  <si>
    <t>Fissura parede proximo porta</t>
  </si>
  <si>
    <t>Limpar portas/manchas tinta/silicone/cola</t>
  </si>
  <si>
    <t>Limpar portas guarda roupa/roupeiro com tinta</t>
  </si>
  <si>
    <t xml:space="preserve">Partes ocas parede wc / duche </t>
  </si>
  <si>
    <t>Instalação interruptores e tomadas (geral)</t>
  </si>
  <si>
    <t>Defeito na parede/infiltração</t>
  </si>
  <si>
    <t xml:space="preserve">Marcas alizar porta no topo </t>
  </si>
  <si>
    <t xml:space="preserve">Remate topo banheira e base mal feitos </t>
  </si>
  <si>
    <t>Acabamento saída de água parede</t>
  </si>
  <si>
    <t>Afinar porta entrada</t>
  </si>
  <si>
    <t>Afinar estores ( fica a meio )</t>
  </si>
  <si>
    <t>Estore da sala encravado (está encravado a meio do seu percurso)</t>
  </si>
  <si>
    <t>Fechadura da porta entre a cozinha e lavandaria não tranca</t>
  </si>
  <si>
    <t>Defeito na parede entre as portas dos dois quartos</t>
  </si>
  <si>
    <r>
      <t xml:space="preserve">Moldura do microondas com muitos pontos de ferrugem </t>
    </r>
    <r>
      <rPr>
        <b/>
        <sz val="12"/>
        <color theme="2" tint="-0.249977111117893"/>
        <rFont val="Aptos Narrow"/>
        <family val="2"/>
        <scheme val="minor"/>
      </rPr>
      <t>(reparado Eng ª Ana Ouro e Bruno Florindo)</t>
    </r>
  </si>
  <si>
    <t>Máquina de lavar roupa  apresentou a mensagem de erro "E05".</t>
  </si>
  <si>
    <t xml:space="preserve">Espelho oxidado </t>
  </si>
  <si>
    <t>O videoporteiro indica um erro de estabelecimento de chamada quando se tenta tocar para o 5H a partir da entrada, não tocando na fração. O equipamento na fração indica o erro de "Falha ao ver ao Vivo. Ocorreu um erro na conexão" quando se tenta ver a câmara a partir da fração</t>
  </si>
  <si>
    <t>Vedantes do congelador e  frigorífico soltos. Por vezes, ao abrir as portas, os vedantes saltam.</t>
  </si>
  <si>
    <t xml:space="preserve">AR/Cozimafra </t>
  </si>
  <si>
    <t>Portas corta-fogo. Muitas das portas corta-fogo não se encontram afinadas para fechar por completo, sendo muito frequente encontrálas entre-abertas. Estas portas devem fechar por completo independentemente  da posição em que sejam deixadas. Esta situação acontece desde a entrega da minha fração</t>
  </si>
  <si>
    <t>Portas do chuveiro não fecham, os lados das portas não estão paralelos.</t>
  </si>
  <si>
    <t>Fuga de água na base do chuveuiro</t>
  </si>
  <si>
    <t xml:space="preserve">Substituição de ferragens da carpintaria </t>
  </si>
  <si>
    <t>REPARAÇÃO DOS ESTORES (ISOLAMENTOS)</t>
  </si>
  <si>
    <r>
      <t xml:space="preserve">A porta da varanda está descaída ou o caxilho está fora de esquadria. // </t>
    </r>
    <r>
      <rPr>
        <b/>
        <sz val="12"/>
        <color rgb="FFFF0000"/>
        <rFont val="Aptos Narrow"/>
        <family val="2"/>
        <scheme val="minor"/>
      </rPr>
      <t>12/06 ENTREI EM CONTATO PARA AGENDAR PORÉM O PROP. PEDIU PARA AGENDARMOS SOMENTE PARA ÚLTIMA SEMANA DE JULHO, QUE É QUANDO TERÁ DISPONIBILIDADE</t>
    </r>
    <r>
      <rPr>
        <sz val="12"/>
        <color theme="1"/>
        <rFont val="Aptos Narrow"/>
        <family val="2"/>
        <scheme val="minor"/>
      </rPr>
      <t xml:space="preserve"> //  </t>
    </r>
    <r>
      <rPr>
        <b/>
        <sz val="12"/>
        <color rgb="FF00B050"/>
        <rFont val="Aptos Narrow"/>
        <family val="2"/>
        <scheme val="minor"/>
      </rPr>
      <t>ENTRAR EM CONTACTO NO DIA 23/07 PARA AGENDAR PARA 31/07</t>
    </r>
  </si>
  <si>
    <t>DR</t>
  </si>
  <si>
    <t>Estore não funciona</t>
  </si>
  <si>
    <t xml:space="preserve">Placa vitroceramica riscada </t>
  </si>
  <si>
    <t xml:space="preserve">Eduardo Quintais - 965262247  </t>
  </si>
  <si>
    <t>Cano curto do termoacumulador</t>
  </si>
  <si>
    <t>Foco de luz no hall de entrada não acende</t>
  </si>
  <si>
    <t>Água não chega a sanita</t>
  </si>
  <si>
    <t>Silicone nas janelas</t>
  </si>
  <si>
    <t>espelhos dos 2WC com anomalias e abanam</t>
  </si>
  <si>
    <t>vidro descaído da cabine de duche (suite)</t>
  </si>
  <si>
    <t xml:space="preserve">Limpar tinta roupeiro </t>
  </si>
  <si>
    <t>Falta batente porta/ reparado massa na parede - após a reparação deixaram a borracha solta</t>
  </si>
  <si>
    <t>Limpar pedra soleira janela</t>
  </si>
  <si>
    <t>Melhorar silicone janela</t>
  </si>
  <si>
    <t>Foco de luz sem tinta/ raspado</t>
  </si>
  <si>
    <t>Limpar focos e exaustor teto WC/ pintar remate junto foco</t>
  </si>
  <si>
    <t>Afinar porta duche descaida - não ficou totalmente reparada</t>
  </si>
  <si>
    <t>Limpar escorrencias de tinta / banheira / teto/ roupeiro</t>
  </si>
  <si>
    <t>Fixação do vidro está solta (canto superior direito)</t>
  </si>
  <si>
    <t>Pavimento não vai até ao armario</t>
  </si>
  <si>
    <t>Colocar silicone na caixa de estore</t>
  </si>
  <si>
    <t xml:space="preserve">Afinar puxador janela </t>
  </si>
  <si>
    <t>Limpar tinta do foco de luz</t>
  </si>
  <si>
    <t>Limpeza geral pó</t>
  </si>
  <si>
    <t>Reparar quina do tijolo</t>
  </si>
  <si>
    <t>Limpar tinta vidro da janela</t>
  </si>
  <si>
    <t>Limpar tinta pavimento varanda</t>
  </si>
  <si>
    <t>Limpar salpicos de tinta na porta / exterior</t>
  </si>
  <si>
    <t>Limpar tinta forno/ armario superior (dentro porta)</t>
  </si>
  <si>
    <t>Afinar porta armário interior (máq. lavar roupa)</t>
  </si>
  <si>
    <t>Limpar tinta do roupeiro (parte superior)/ pavimento (geral)</t>
  </si>
  <si>
    <t>DS</t>
  </si>
  <si>
    <t>mmrilhas@gmail.com - Fernando Oliveira</t>
  </si>
  <si>
    <t>Substituição de vidro partido na casa de banho </t>
  </si>
  <si>
    <t xml:space="preserve">Estore da sala não fecha </t>
  </si>
  <si>
    <t xml:space="preserve">Falta vidro porta lavanderia </t>
  </si>
  <si>
    <t>Cerâmica partida proximo janela lavanderia</t>
  </si>
  <si>
    <t>Apertar parafuso caixa pex</t>
  </si>
  <si>
    <t>Espelho partdo na parede de baixo/trocar (NÃO TEM CHAVES)</t>
  </si>
  <si>
    <t>Remate rodapes/limpezas/fissuras no topo (geral)</t>
  </si>
  <si>
    <t>Marca no topo da parede/pintura/fissura</t>
  </si>
  <si>
    <t>Limpeza ferragem guardas (geral)</t>
  </si>
  <si>
    <t>DT</t>
  </si>
  <si>
    <t>Fechadura de entrada a rodar com chave</t>
  </si>
  <si>
    <t>a metade direita da placa não funciona (não aquece); a metade esquerda funciona</t>
  </si>
  <si>
    <t>IEOL/Bosch</t>
  </si>
  <si>
    <t>Os ventiladores dos wc não funcionam</t>
  </si>
  <si>
    <t>Junta do chão do wc pequeno torta e a levantar</t>
  </si>
  <si>
    <t>A porta da cabine de duche do quarto principal descaiu e já não se consegue abrir</t>
  </si>
  <si>
    <t>Torneira do bidé do wc do quarto a pingar e não sai água quente. A torneira teve de ser desligada.</t>
  </si>
  <si>
    <t>Porta de entrada mal afinada. A porta só fecha com a chave.</t>
  </si>
  <si>
    <t>necessitamos de um 2º comando de garagem com urgência. Apesar de só termos 1 lugar, temos 2 carros para gerir entradas e saídas ao longo do dia</t>
  </si>
  <si>
    <t>Oscilobatente da janela do quarto 1 está a batente da janela "não consegue fazer a posição de abertura de ligeira inclinação"</t>
  </si>
  <si>
    <t xml:space="preserve">Peça de pvc danificada </t>
  </si>
  <si>
    <t>Remate rodapes (geral)</t>
  </si>
  <si>
    <t xml:space="preserve">Limpar tinta da pedra </t>
  </si>
  <si>
    <t>Remate com silicone nas caixas de estore (geral)</t>
  </si>
  <si>
    <t>Rodapé está curvo</t>
  </si>
  <si>
    <t>Falta Silicone rodapé</t>
  </si>
  <si>
    <t xml:space="preserve">Piso laminado mal assentado em 1 ponto </t>
  </si>
  <si>
    <t>Falta silicone caixa estores</t>
  </si>
  <si>
    <t xml:space="preserve">Joao.francisco.caecosta@gmail.com e choon.alexandra@hotmail.com
 </t>
  </si>
  <si>
    <t>DU</t>
  </si>
  <si>
    <t>Melhorar pintura apartamento geral</t>
  </si>
  <si>
    <t xml:space="preserve">Amolgado forno </t>
  </si>
  <si>
    <t xml:space="preserve">A porta não abre com a máquina </t>
  </si>
  <si>
    <t>Falta puxador porta</t>
  </si>
  <si>
    <t>Falta caixa de estore finalizada - Falta estore - 220X328 C50</t>
  </si>
  <si>
    <t>Melhorar remate saida água varanda</t>
  </si>
  <si>
    <t xml:space="preserve">Piso partido em um ponto/risco/falhas </t>
  </si>
  <si>
    <t xml:space="preserve">Limpar piso laminado </t>
  </si>
  <si>
    <t>Melhorar remate rodapé manchas escuras</t>
  </si>
  <si>
    <t>Limpar Sanita</t>
  </si>
  <si>
    <t>Falta massa rejunte teto/ceramica wc</t>
  </si>
  <si>
    <t>Limpar excesso massa teto/ceramica wc</t>
  </si>
  <si>
    <t xml:space="preserve">Dobradiça resguardo duche desalinhado/vidro desalinhado </t>
  </si>
  <si>
    <t xml:space="preserve">Fissura encontro porta /armario </t>
  </si>
  <si>
    <t>Parafuso visivel porta lavanderia</t>
  </si>
  <si>
    <t xml:space="preserve">Falta pintura arrecadação </t>
  </si>
  <si>
    <t xml:space="preserve">Tampa de estores estragada - Substituir </t>
  </si>
  <si>
    <t>Lava Loiça com ferrugem - Substituir (cuba lava loiças | RODI KERAN 100 aço inox de encastre)</t>
  </si>
  <si>
    <t xml:space="preserve">Estore avariado </t>
  </si>
  <si>
    <t xml:space="preserve"> interruptor de estore solto e sem dar comando ao estore </t>
  </si>
  <si>
    <t xml:space="preserve">Troca de castelo da torneira de bidé </t>
  </si>
  <si>
    <t xml:space="preserve">Substituir uma peça do pavimento </t>
  </si>
  <si>
    <t>Falhas no rejunte do terraço, algumas partes de revestimento de piso estão danificadas</t>
  </si>
  <si>
    <t>Problemas de frenagem na área exterior (terraço e varanda) os ralos existentes não então drenando corretamente</t>
  </si>
  <si>
    <t>Problemas na dilatação dos materiais de revestimento, fissura nas paredes da sala e no teto</t>
  </si>
  <si>
    <t>fissura na parede junto ao teto na casa de banho</t>
  </si>
  <si>
    <t>Falhas no rejunte, desxolamento do revestimento ao redor da banheira</t>
  </si>
  <si>
    <t>falta no rejunte no chão da cozinha e lavandaria</t>
  </si>
  <si>
    <t>Porta duche descaida</t>
  </si>
  <si>
    <t xml:space="preserve">DV </t>
  </si>
  <si>
    <t>Limpeza do apartamento vidros, piso armários (geral)</t>
  </si>
  <si>
    <t>Limpeza guardas ferrugem (geral)</t>
  </si>
  <si>
    <t xml:space="preserve">Sujos caixa estore </t>
  </si>
  <si>
    <t xml:space="preserve">Fita cola no teto </t>
  </si>
  <si>
    <t>Limpeza e remate rodapé (geral)</t>
  </si>
  <si>
    <t>Limpeza piso/escrito com lápis</t>
  </si>
  <si>
    <t>Limpezas portas/cola/tinta (geral)</t>
  </si>
  <si>
    <t>Limpezas caixilharias/pó nos trilhos/riscos/tinta</t>
  </si>
  <si>
    <t>Melhorar remate betume paredes tijolo varanda</t>
  </si>
  <si>
    <t>Falta betume piso varanda</t>
  </si>
  <si>
    <t>Limpar excesso silicone pilar na base</t>
  </si>
  <si>
    <t>Sujos nos focos de luz</t>
  </si>
  <si>
    <t>Sujos no teto varanda</t>
  </si>
  <si>
    <t>Melhorar remate juntas parede varanda</t>
  </si>
  <si>
    <t>Limpar bancadacozinha silicone/ mancha</t>
  </si>
  <si>
    <t>Limpar microondas/forno</t>
  </si>
  <si>
    <t>Rematar rejunte piso (Falta rejunte)</t>
  </si>
  <si>
    <t>Limpeza soleiras</t>
  </si>
  <si>
    <t>2º mão tinta teto/paredes/manchas</t>
  </si>
  <si>
    <t>Limpar massa/tinta cerâmica parede</t>
  </si>
  <si>
    <t>Ferrugem puxador/maçaneta porta</t>
  </si>
  <si>
    <t xml:space="preserve">Melhorar remate canto portas </t>
  </si>
  <si>
    <t xml:space="preserve">Limpar excesso silicone bancada </t>
  </si>
  <si>
    <t>Pedra banca riscada</t>
  </si>
  <si>
    <t>Melhorar remate teto/parede</t>
  </si>
  <si>
    <t>Marca no interior armário</t>
  </si>
  <si>
    <t>Melhorar acabamento moldura parede</t>
  </si>
  <si>
    <t>Remover peça entre cerâmicas parede</t>
  </si>
  <si>
    <t>Melhorar remate silicone bancada</t>
  </si>
  <si>
    <t>Melhorar remate silicone janelas</t>
  </si>
  <si>
    <t>Melhorar remate canto janela/falta betume</t>
  </si>
  <si>
    <t>ferrugem batente piso</t>
  </si>
  <si>
    <t>Resguardo duche afinar portas/Dobradiças desalinhadas</t>
  </si>
  <si>
    <t>Batente piso solto/limpeza tinta</t>
  </si>
  <si>
    <t>Melhorar acabamento piso/parede arrecadação</t>
  </si>
  <si>
    <t>Limpar arrecadação/escritos/tinta/massa</t>
  </si>
  <si>
    <t>Remate cantos porta arrecadação</t>
  </si>
  <si>
    <t>Ferrugem na base ar condicionado</t>
  </si>
  <si>
    <r>
      <t xml:space="preserve">Infiltração de água junto a base de duche da suíte que de forma gradual até o momento que se tornou impossível de tomar banho, foi provocado acumulação de água debaixo da tabua da madeira, entre a casa de banho e a suíte // </t>
    </r>
    <r>
      <rPr>
        <b/>
        <sz val="12"/>
        <color theme="0" tint="-0.499984740745262"/>
        <rFont val="Aptos Narrow"/>
        <family val="2"/>
        <scheme val="minor"/>
      </rPr>
      <t>16/06 Solicitei agendamento com os Silvas, aguardando retorno</t>
    </r>
  </si>
  <si>
    <t>Uma das janelas da varanda não tranca</t>
  </si>
  <si>
    <t>Janela da cozinha deixa passar ar e provoca ruído</t>
  </si>
  <si>
    <t>DW</t>
  </si>
  <si>
    <t>Foram anteriormente identificadas anomalias no armário do frigorífico combinado, as quais persistem.</t>
  </si>
  <si>
    <t>Torneira solta</t>
  </si>
  <si>
    <t>ÁGUA BASE DUCHE</t>
  </si>
  <si>
    <t>Placa água cobertura</t>
  </si>
  <si>
    <t xml:space="preserve">Arro da porta com defeito </t>
  </si>
  <si>
    <t xml:space="preserve">Ana Duarte Ferreira
(91 830 63 57) </t>
  </si>
  <si>
    <t>Alterar costas de roupeiro. Foram previamente detectados defeitos nos armários da suite, o que continua por rectificar e terá de ser corrigido.</t>
  </si>
  <si>
    <t>Continuam por corrigir defeitos de acabamento no WC da suite, o que terá de ser normalizado.- Suite</t>
  </si>
  <si>
    <t xml:space="preserve">os acabamentos das pinturas dos tectos não estão perfeitos, pelo que tal deverá ser rectificado. - TECTOS DOS QUARTOS </t>
  </si>
  <si>
    <t>o chão do quarto dos meninos não estava em condições, pelo que tal teria de ser substituído, o que se veio a verificar, mas não na totalidade.Assim sendo, na presente data, o chão tem cores completamente distintas, pelo que o mesmo terá de ser definitivamente uniformizado.</t>
  </si>
  <si>
    <t>Conforme anteriormente detectado, o chão da suite não estava em condições, pelo que tal teria de ser substituído, o que se veio a verificar, mas não na totalidade.Assim sendo, na presente data, o chão tem cores completamente distintas, pelo que o mesmo terá de ser definitivamente uniformizado.</t>
  </si>
  <si>
    <t>Borracha porta arrecadação partida ( cave-3 nº47)</t>
  </si>
  <si>
    <t xml:space="preserve">Esteira de cabos eletricos caída por cima do lugar de estacionamento </t>
  </si>
  <si>
    <t xml:space="preserve"> Porta q.e arrecadação partida </t>
  </si>
  <si>
    <t xml:space="preserve">Tinta na porta de entrada exterior </t>
  </si>
  <si>
    <t xml:space="preserve">Fixar melhor ecrã video porteiro </t>
  </si>
  <si>
    <t xml:space="preserve">Retocar apliques teto </t>
  </si>
  <si>
    <t xml:space="preserve">Juntas entre rodapé/ pavimento </t>
  </si>
  <si>
    <t xml:space="preserve">Rodapé /Pavimento estão abaulados </t>
  </si>
  <si>
    <t>Limpar cola da porta (amarelo)</t>
  </si>
  <si>
    <t xml:space="preserve">Limpar tinta porta/moldura </t>
  </si>
  <si>
    <t xml:space="preserve">Melhorar remate canto azulejo </t>
  </si>
  <si>
    <t>Melhorar silicone a volta janela /porta (chão)</t>
  </si>
  <si>
    <t xml:space="preserve">Proteção tubo exaustor com folga </t>
  </si>
  <si>
    <t xml:space="preserve">Tubo exaustor mal fixo </t>
  </si>
  <si>
    <t>Afianr porta máquina de roupa (não abre)</t>
  </si>
  <si>
    <t xml:space="preserve">Colocar tampa maior do esgoto por baixo lava loiça </t>
  </si>
  <si>
    <t>Limpar lápis da dobradiça (interior frigorífico)</t>
  </si>
  <si>
    <t xml:space="preserve">Melhorar remate atrás da porta </t>
  </si>
  <si>
    <t>Falta tinta ao lado do A/C</t>
  </si>
  <si>
    <t xml:space="preserve">Trocar pavimento(manchas escuras) - Trocar 48 réguas </t>
  </si>
  <si>
    <t xml:space="preserve">Limpar riscos em volta do tubo da fachada </t>
  </si>
  <si>
    <t>Limpar ferrugem dos corrimãos geral</t>
  </si>
  <si>
    <t xml:space="preserve">Limpar musgo dos tijolos </t>
  </si>
  <si>
    <t>Melhorar pintura canto parede /teto/alhetas geral</t>
  </si>
  <si>
    <t xml:space="preserve">Gaveta armário raspada </t>
  </si>
  <si>
    <t xml:space="preserve">Melhorar remate banheira </t>
  </si>
  <si>
    <t xml:space="preserve">Parte inferior do armário partida </t>
  </si>
  <si>
    <t>Limpar tinta/fita cola interior armário</t>
  </si>
  <si>
    <t>Limpar 3 gavetas armário (amarelo)</t>
  </si>
  <si>
    <t>Limpar tinta /fita cola interiror armário</t>
  </si>
  <si>
    <t xml:space="preserve">Melhorar remate armário/teto </t>
  </si>
  <si>
    <t xml:space="preserve">Marca na parede /sujo tinta </t>
  </si>
  <si>
    <t xml:space="preserve">Melhorar silicone rodapé </t>
  </si>
  <si>
    <t>Melhorar suportes da bancada</t>
  </si>
  <si>
    <t>Retoque acabamento junção armário/parede</t>
  </si>
  <si>
    <t xml:space="preserve">DX </t>
  </si>
  <si>
    <t xml:space="preserve">Azulejo da cozinha partido </t>
  </si>
  <si>
    <t>Susana Valente - 962519696</t>
  </si>
  <si>
    <t>Guarda da varanda bastante flexível - substituir</t>
  </si>
  <si>
    <t>a porta do poliban da casa de banho da suite se encontra descaída, não sendo possível abri-la uma vez que está a arrastar na base do duche;</t>
  </si>
  <si>
    <t>Gaveta partida no guarda roupa - Trocar gaveta</t>
  </si>
  <si>
    <t>Chapa metálica solta no armário inferior cozinha</t>
  </si>
  <si>
    <t>Falta massa portas varanda/rejunte</t>
  </si>
  <si>
    <t>Parafuso aparente caixa estore</t>
  </si>
  <si>
    <t>DY</t>
  </si>
  <si>
    <t>Reparação fuga na Courette</t>
  </si>
  <si>
    <t>exaustor: tem de ser movido mais para a frente, visto que não está à face dos armários da cozinha, ficou recuado</t>
  </si>
  <si>
    <t>armário por baixo do lava loiça: madeira danificada e tem de ser substituída</t>
  </si>
  <si>
    <t>azulejo no chão que tem de ser substituído: azulejo tem um buraco no qual tentaram colocar o batente da porta e partiram o azulejo</t>
  </si>
  <si>
    <t xml:space="preserve">Pedra do Lavatorio IS riscada e lascada </t>
  </si>
  <si>
    <t xml:space="preserve">Furos no aro da janela </t>
  </si>
  <si>
    <t>Falta borracha porta wc</t>
  </si>
  <si>
    <t>Falta massa lavatório/ buraco</t>
  </si>
  <si>
    <t>Massa no batento piso/ cerâmica partida</t>
  </si>
  <si>
    <t>Massa na banheira / partido 2 - substituir - proprietaria sugeriu trocar por duche ou o valor da banheira para não estar a espera</t>
  </si>
  <si>
    <t>Limpar foco de luz/tinta</t>
  </si>
  <si>
    <t>Mancha escura piso laminado/rodapé</t>
  </si>
  <si>
    <t xml:space="preserve">Melhorar remate caixa aplique teto </t>
  </si>
  <si>
    <t>Melhorar remate canto parede porta/partido</t>
  </si>
  <si>
    <t>Marca no interior armario/cozinha inferior</t>
  </si>
  <si>
    <t>Afinar portas</t>
  </si>
  <si>
    <t>Limpar portas/tinta/colas/silicone</t>
  </si>
  <si>
    <t>Marta Lima</t>
  </si>
  <si>
    <t>DZ</t>
  </si>
  <si>
    <t>Limpeza Guardas (geral) - Parte atras do a/c</t>
  </si>
  <si>
    <t>Limpeza portas/ cola</t>
  </si>
  <si>
    <t>Melhorar a pintura parede</t>
  </si>
  <si>
    <t xml:space="preserve">Pedra bancada cozinha partida - Substituir </t>
  </si>
  <si>
    <t>Falta massa cerâmica wc</t>
  </si>
  <si>
    <t>Melhorar remate caixa manutenção teto</t>
  </si>
  <si>
    <t>Trocar espelho wc 1,13 x 0,84 e 0,73 x 1,20</t>
  </si>
  <si>
    <t>Trocar poleia/ Modelo escolhido fica visível</t>
  </si>
  <si>
    <t>Limpeza caixa estore</t>
  </si>
  <si>
    <t>Trocar reguas piso escuras/checar</t>
  </si>
  <si>
    <t>Afinar janela/não abre</t>
  </si>
  <si>
    <t xml:space="preserve">Trocar moldura porta/partida com massa por cima - Pedir novo aro </t>
  </si>
  <si>
    <t>Gota de tinta na pintura</t>
  </si>
  <si>
    <t>Afinar resguardo duche/porta deve abrir para dentro</t>
  </si>
  <si>
    <t>Trocar massa soleira pedraarea externa</t>
  </si>
  <si>
    <t>Pedra soleira partida em alguns pontos</t>
  </si>
  <si>
    <t>Cerâmica partida no piso escada</t>
  </si>
  <si>
    <t>Assentamento cerâmica piso mal feito/ corrigir</t>
  </si>
  <si>
    <t>Falta massa parede arrecadação</t>
  </si>
  <si>
    <t>Lampadas do quarto, da suíte e da casa de banho não funcionam</t>
  </si>
  <si>
    <t>Tampo da sanita fora do lugar</t>
  </si>
  <si>
    <t>Resguardo do WC - Afinar</t>
  </si>
  <si>
    <t xml:space="preserve">Não tem água quente </t>
  </si>
  <si>
    <t xml:space="preserve">os tubos de descarga dos bides estao a vista </t>
  </si>
  <si>
    <t xml:space="preserve"> aplicação de alguns azulejos está irregular.</t>
  </si>
  <si>
    <r>
      <t xml:space="preserve">Afinação da Janela </t>
    </r>
    <r>
      <rPr>
        <b/>
        <sz val="12"/>
        <color theme="0" tint="-0.249977111117893"/>
        <rFont val="Aptos Narrow"/>
        <family val="2"/>
        <scheme val="minor"/>
      </rPr>
      <t>(15/05 - FALTA 01 ESQUADRO DE REENVIO)</t>
    </r>
  </si>
  <si>
    <t>E</t>
  </si>
  <si>
    <t xml:space="preserve">Limpeza de partes escurecidas no perfil do piso </t>
  </si>
  <si>
    <t>Silicone no rodapé e pintar</t>
  </si>
  <si>
    <t>Risco na guarnição da porta</t>
  </si>
  <si>
    <t>Buraco no teto - Retoque na pintura</t>
  </si>
  <si>
    <t xml:space="preserve">Campainha e video porteiro não funcionam </t>
  </si>
  <si>
    <t>Retoque de pintura entre a parede e o roupeiro</t>
  </si>
  <si>
    <t xml:space="preserve">Piso manchado - Verificar se há infiltração </t>
  </si>
  <si>
    <t xml:space="preserve">Racha entre a parede e a caixa de estores </t>
  </si>
  <si>
    <t>Manchas no teto falso - rematar a pintura</t>
  </si>
  <si>
    <t>Limpeza de guadas</t>
  </si>
  <si>
    <t>EA</t>
  </si>
  <si>
    <t>Estore da janela cozinha avariado // PRECISA DE 3 RÉGUAS C/ 108 - AO ABRIGO DA GARANTIA</t>
  </si>
  <si>
    <t>NÃO TERÁ VISTORIA, APARTAMENTO JÁ HABITADO</t>
  </si>
  <si>
    <t>PROCESSO FINALIZADO, FALTA DE COMPARECIMENTO AO AGENDAMENTO.</t>
  </si>
  <si>
    <t xml:space="preserve">torneira da casa de banho do bidé,  a verter água </t>
  </si>
  <si>
    <t>931665292 - Joana Benge joanafragosob@gmail.com | zany4967@gmail.com  933 068 062</t>
  </si>
  <si>
    <t xml:space="preserve">Substituir vidro da janela do quarto </t>
  </si>
  <si>
    <t>Porta da sala falta de uma peça para trancar a porta, assim como parafusos soltos da mesma.</t>
  </si>
  <si>
    <t>EB</t>
  </si>
  <si>
    <t>Falta 3 feixos porta da sala de correr</t>
  </si>
  <si>
    <t>Afinação caixilharia janela de abrir quarto</t>
  </si>
  <si>
    <t>Afinação Caixilharia janela abrir da cozinha</t>
  </si>
  <si>
    <t>Afinação Caixilharia janela correr sala</t>
  </si>
  <si>
    <t>Nivelar dobradiça porta de duche</t>
  </si>
  <si>
    <t>Substituir as 3 peças de cerâmica no pavimento</t>
  </si>
  <si>
    <t>Aplicar os espelhos nas saídas de água ao termoacumulador da lavandaria</t>
  </si>
  <si>
    <t>Retificar betume de peças de azulejo</t>
  </si>
  <si>
    <t>Retificar silicone</t>
  </si>
  <si>
    <t>Limpezas de armaduras do tecto</t>
  </si>
  <si>
    <t>Lubrificar fechadura porta</t>
  </si>
  <si>
    <t>Retificar canto do tecto</t>
  </si>
  <si>
    <t>Limpar porta de acesso à I.S.</t>
  </si>
  <si>
    <t>Endireitar o aro porta quadro elétrico</t>
  </si>
  <si>
    <t>Limpezas de pedras</t>
  </si>
  <si>
    <t>Corrigir fissuras parede junto à janela</t>
  </si>
  <si>
    <t>Retificar silicone calha estore exterior</t>
  </si>
  <si>
    <t>AR/Valco</t>
  </si>
  <si>
    <t>Limpeza armaduras tecto</t>
  </si>
  <si>
    <t>Afinação resguardo</t>
  </si>
  <si>
    <t>Retificar silicone tampa estores</t>
  </si>
  <si>
    <t>Afinação móvel lavatório</t>
  </si>
  <si>
    <t>Falta chave porta</t>
  </si>
  <si>
    <t>Afinação porta roupeiro</t>
  </si>
  <si>
    <t>Afinação fechadura porta</t>
  </si>
  <si>
    <t>Retificar silicone WC suite banheira</t>
  </si>
  <si>
    <t>Alinhar a peça de visita - banheira</t>
  </si>
  <si>
    <t>Canto reparação estuque</t>
  </si>
  <si>
    <t>Limpeza geral silicones janelas</t>
  </si>
  <si>
    <t>Limpar arrecadação geral</t>
  </si>
  <si>
    <r>
      <t xml:space="preserve">Janela da Suite maior (lado esquerdo de quem está virado para os quartos), ainda não está afinada. Do lado direito da janela não está a vedar bem e ouve-se o som da rua. As restantes janelas estão bem. </t>
    </r>
    <r>
      <rPr>
        <b/>
        <sz val="12"/>
        <color theme="0" tint="-0.499984740745262"/>
        <rFont val="Aptos Narrow"/>
        <family val="2"/>
        <scheme val="minor"/>
      </rPr>
      <t>// 25/06 AGENDAR PARA DIA 03/07 CONFORME CONVERSADO COM VICTOR DA INSULA</t>
    </r>
  </si>
  <si>
    <t>Chão da cozinha, uma das peças ainda está ligeiramente levantada. A Rose esteve ali no meio da cozinha, falta acertar só aquela.</t>
  </si>
  <si>
    <t>Tem um tijolo partido/rachado na varanda.</t>
  </si>
  <si>
    <t xml:space="preserve">Exaustor não desliga </t>
  </si>
  <si>
    <t xml:space="preserve">REPARADO </t>
  </si>
  <si>
    <t xml:space="preserve">Estore da sala torto // 10/07/25 o Sr. Rafael novamente foi ao apto  pedido do proprietário e verificou-se que o estore continua a entortar devido a boia estar fora de esquadro, teremos que agendar com a Nacional </t>
  </si>
  <si>
    <t>Estores da segunda suíte e de um dos quartos não fecham corretamente (deixam frestas)</t>
  </si>
  <si>
    <t>Estore da lavandaria não fecha</t>
  </si>
  <si>
    <t xml:space="preserve">O isolamento da base de duche na suíte principal está com fuga e a causar inundação para a casa de banho. </t>
  </si>
  <si>
    <t>EC</t>
  </si>
  <si>
    <t xml:space="preserve"> TECTO COZINHA INCLINADO ( JUNTO AO SPOT / LUMINÁRIA CENTRAL)</t>
  </si>
  <si>
    <t xml:space="preserve">PUXADOR NÃO FUNCIONA QUARTO COM 5 JANELAS </t>
  </si>
  <si>
    <t>RISCO PAVIMENTO SALA</t>
  </si>
  <si>
    <t>FALTA CHAPA TESTA PORTA LAVANDARIA</t>
  </si>
  <si>
    <t>AFINAÇÃO CAIXILHARIA (REPORTADO FRACO ISOLAMENTO ACUSTICO)</t>
  </si>
  <si>
    <t>SERRIALU</t>
  </si>
  <si>
    <t>Ainda estavam a fazer limpezas e pequenas reparações. Ainda assim, visitámos o apartamento e detetámos que a madeira do chão da sala junto à varanda estava escurecida, manifestando sinais de humidade. O teto da sala apresentava uma mancha, possivelmente por infiltrações da parte superior</t>
  </si>
  <si>
    <t>Corrigir pintura da porta de entrada</t>
  </si>
  <si>
    <t>Endireitar frente entre o armário electrico e o armário de arrumos</t>
  </si>
  <si>
    <t>Melhorar folga entre rodapé e chão</t>
  </si>
  <si>
    <t>Trocar varias peças do chão flutuante</t>
  </si>
  <si>
    <t>Nivelar AC</t>
  </si>
  <si>
    <t>Corrigir azulejo</t>
  </si>
  <si>
    <t>Espelho danificado</t>
  </si>
  <si>
    <t xml:space="preserve">Afinar janelas alumínio </t>
  </si>
  <si>
    <t>Janela borracha torta</t>
  </si>
  <si>
    <t>Afinar resguardo de duche</t>
  </si>
  <si>
    <t xml:space="preserve">ED </t>
  </si>
  <si>
    <t>Vedar tubulação arrecadação (ruído)</t>
  </si>
  <si>
    <t xml:space="preserve">Limpar manchas brancas piso </t>
  </si>
  <si>
    <t>Remate caixa estore com excesso de masssa</t>
  </si>
  <si>
    <t xml:space="preserve">Falta travas segurança janelas cozinha </t>
  </si>
  <si>
    <t xml:space="preserve">Limpar sujos caixilharia janela </t>
  </si>
  <si>
    <t>Furos na madeira da caixa de estore</t>
  </si>
  <si>
    <t>Borracha frigorifico solta</t>
  </si>
  <si>
    <t>Limpeza Ferrugem guarda (geral)</t>
  </si>
  <si>
    <t>EE</t>
  </si>
  <si>
    <t>INTERRUPTOR SALA, FOCO CORREDOR NÃO FUNCIONA</t>
  </si>
  <si>
    <t>Falta placa divisória entre varandas - Ver projeto</t>
  </si>
  <si>
    <t>Ana &lt;ana.machas@gmail.com&gt;</t>
  </si>
  <si>
    <t>Tampa de Sanita não desce (afinação)</t>
  </si>
  <si>
    <t>Falta rejunte tijolos ceramica</t>
  </si>
  <si>
    <t>Ver fixação guarda/está se movendo - Varanda</t>
  </si>
  <si>
    <t>Falta betume no encontro piso/parede (geral)</t>
  </si>
  <si>
    <t>Limpar piso varanda com tinta (geral)</t>
  </si>
  <si>
    <t>Borracha preta partida no fechamento  janela</t>
  </si>
  <si>
    <t>Colocar silicone nas caixas de estore (geral)</t>
  </si>
  <si>
    <t>Afinar porta varanda (Não fecha bem )</t>
  </si>
  <si>
    <t>Encaixe sifão pia cozinha não esconde buraco parede</t>
  </si>
  <si>
    <t>Desnível visível próximo a porta do armário</t>
  </si>
  <si>
    <t xml:space="preserve">Falta massa cerâmica parede cozinha </t>
  </si>
  <si>
    <t>Encaixar melhor ralo banheira/centrar</t>
  </si>
  <si>
    <t xml:space="preserve">Refazer remate silicone janela </t>
  </si>
  <si>
    <t>Falta massa piso wc proximo porta</t>
  </si>
  <si>
    <t>Melhoar acabamento quina parede wc</t>
  </si>
  <si>
    <t>Remate rejunte piso e parede wc</t>
  </si>
  <si>
    <t>Mancha escura piso proximo rodape</t>
  </si>
  <si>
    <t>Amalgado porta guarda roupa no piso - Não foi encontrado anomalia</t>
  </si>
  <si>
    <t>Falta massa lado externo janela/parede</t>
  </si>
  <si>
    <t>Rever encaixe interruptor</t>
  </si>
  <si>
    <t>Rejunte banheira soltando</t>
  </si>
  <si>
    <t>Ecrã porta entrada está torto</t>
  </si>
  <si>
    <t xml:space="preserve">Colocar gota de silicone no puxador ou limitador piso </t>
  </si>
  <si>
    <t xml:space="preserve">Reparação de 2 torneiras bidé </t>
  </si>
  <si>
    <t xml:space="preserve">Reparação do isolamento da caixa de estore do vão grande da sala </t>
  </si>
  <si>
    <r>
      <t>Execução da baia separadora de varandas -</t>
    </r>
    <r>
      <rPr>
        <b/>
        <sz val="12"/>
        <color theme="2" tint="-0.499984740745262"/>
        <rFont val="Aptos Narrow"/>
        <family val="2"/>
        <scheme val="minor"/>
      </rPr>
      <t xml:space="preserve"> Aguarda decisão entre proprietário e dono da obra. </t>
    </r>
  </si>
  <si>
    <t xml:space="preserve">Roupeiro com 40 cm e não 60cm </t>
  </si>
  <si>
    <t xml:space="preserve">Vedante porta de correr </t>
  </si>
  <si>
    <t>Fomos surpreendidos com o aparecimento de bolor num dos quartos</t>
  </si>
  <si>
    <t>EG</t>
  </si>
  <si>
    <t>D</t>
  </si>
  <si>
    <t>Limpeza arrecadação piso/caneta porta</t>
  </si>
  <si>
    <t>Pedro Coimbra - 929630563</t>
  </si>
  <si>
    <t xml:space="preserve">Marca amarelada na viga parede/pintura </t>
  </si>
  <si>
    <t>Rodapés com marcas (geral)</t>
  </si>
  <si>
    <t>Limpeza do apartamento vidros, portas, armários, piso. (Geral)</t>
  </si>
  <si>
    <t xml:space="preserve">2ª mão de tinta paredes geral </t>
  </si>
  <si>
    <t xml:space="preserve">Porta arrecadação raspa no chão </t>
  </si>
  <si>
    <t>Pedro Coimbra - 919630563</t>
  </si>
  <si>
    <t>Falta exaustor</t>
  </si>
  <si>
    <t xml:space="preserve"> meus inquilinos , obtiveram hoje a ligação da iluminação eléctrica, Ao abrirem o congelador, depararam-se com uma das prateleiras que não estava instalada no devido local por ter uma peça partida. - Já reportei ao Engº RP e ele tem de verificar o que vai ser feito </t>
  </si>
  <si>
    <t>EH</t>
  </si>
  <si>
    <t>Limpar massa azulejos wc/em cima bancada</t>
  </si>
  <si>
    <t>Limpar sanita /suja</t>
  </si>
  <si>
    <t xml:space="preserve">Sifão ralo banheira não abre </t>
  </si>
  <si>
    <t>Remate rodapés /limpar (geral)</t>
  </si>
  <si>
    <t xml:space="preserve">Limpar sujos cerâmica parede cozinha </t>
  </si>
  <si>
    <t>Lava loiça cheia de água /checar</t>
  </si>
  <si>
    <t xml:space="preserve">Verificar de onde são peças na gaveta - São sobras da máquina de lavar </t>
  </si>
  <si>
    <t>Afinar porta armário suspenso cozinha/em cima microondas</t>
  </si>
  <si>
    <t>Afinar janela lavanderia</t>
  </si>
  <si>
    <t>Limpar aparamento antes de entregar</t>
  </si>
  <si>
    <t xml:space="preserve">Melhorar remate piso/porta lavanderia </t>
  </si>
  <si>
    <t xml:space="preserve">Afinar porta lavenderia </t>
  </si>
  <si>
    <t>Interruptor do WC não funciona</t>
  </si>
  <si>
    <t>interruptor do quarto não funciona apos estação do candeeiro</t>
  </si>
  <si>
    <t>Interruptodor do estores da sala  está com falhas</t>
  </si>
  <si>
    <t>Afinar janela do quarto</t>
  </si>
  <si>
    <t xml:space="preserve">Torneiras estão montadas ao contrário : a água quente sinalizada como fria e vice-versa. </t>
  </si>
  <si>
    <t>EI</t>
  </si>
  <si>
    <t>Quadro disjuntor está com tampa solta arrecadação</t>
  </si>
  <si>
    <t>mau funcionamento deposito (cilindro)</t>
  </si>
  <si>
    <t>Porta de entrada com riscos</t>
  </si>
  <si>
    <t xml:space="preserve">Faltam tampas no interior armário suspenso cozinha  </t>
  </si>
  <si>
    <t>Azulejo partido na porta lavanderia</t>
  </si>
  <si>
    <t>Remate rejunte cerâmica/ falta massa</t>
  </si>
  <si>
    <t>Rodabanca com partidos/silicone grosseiro/trocar</t>
  </si>
  <si>
    <t>Peça exaustor não encaixa bem</t>
  </si>
  <si>
    <t>Falta tampa tomada</t>
  </si>
  <si>
    <t>Marca na porta/ trocar portas</t>
  </si>
  <si>
    <t>Falta borracha batente piso</t>
  </si>
  <si>
    <t>Melhorar remate piso/parede wc/falta massa</t>
  </si>
  <si>
    <t>Marcas amarelas no teto/pintar</t>
  </si>
  <si>
    <t>Melhorar remate piso/banheira/mancha amarela</t>
  </si>
  <si>
    <t xml:space="preserve"> as chaves da arrecadação não funcionam - acho que o problema é que se calhar confundi a arrecadação que me mostraram na vistoria</t>
  </si>
  <si>
    <t>falta um pouco de cimento tinta na janela da sala</t>
  </si>
  <si>
    <t>a torneira da casa de banho pequena está solta</t>
  </si>
  <si>
    <t>Tábua da sala rasgada</t>
  </si>
  <si>
    <t>Torneira casa de banho a pingar</t>
  </si>
  <si>
    <t xml:space="preserve">Interruptor da sala / cozinha não funciona </t>
  </si>
  <si>
    <t>extractores não funcionam e o da casa de banho grande abana e faz barulho com o vento</t>
  </si>
  <si>
    <t>torneira do lavatório da casa de banho grande a pingar</t>
  </si>
  <si>
    <t xml:space="preserve">Retoque de pintura na parede quarto grande </t>
  </si>
  <si>
    <t>Após intervenção não solicitada, o quadro vai constantemente abaixo</t>
  </si>
  <si>
    <t>Avaria do Cilindro</t>
  </si>
  <si>
    <t xml:space="preserve"> Torneira Bloco D -1D (02/04 - Enc. Bruno entrou em contacto para confirmar o ponto e a mesma inforou que já estava feito, ANA FERRÁS estava junto)</t>
  </si>
  <si>
    <t>Catarina Nazário catarina.nazario@gmail.com 938340057. Ana Outo pediu as torneiras</t>
  </si>
  <si>
    <t xml:space="preserve">Avaria do cilindro + torneira (não apertar e sim substituir) / Por favor, não é para verificar a torneira, é para substituir dado que já na última visita a Alves Ribeiro disse que seria necessário trocar </t>
  </si>
  <si>
    <t>EJ</t>
  </si>
  <si>
    <t xml:space="preserve">Falta bancada casa de banho </t>
  </si>
  <si>
    <t>Globaldis/AR</t>
  </si>
  <si>
    <t>Falta acabamento ralo varanda</t>
  </si>
  <si>
    <t>Falta remate de silicone na porta da sala - caixa de estore</t>
  </si>
  <si>
    <t xml:space="preserve">Limpeza das caixilharias e ralos/vidros </t>
  </si>
  <si>
    <t xml:space="preserve">Limpeza piso e revestimento parede varanda </t>
  </si>
  <si>
    <t>Marcas na porta da sala</t>
  </si>
  <si>
    <t xml:space="preserve">Melhorar pintura parede corredor </t>
  </si>
  <si>
    <t>Melhorar acabamento pedra da varanda (partidas)</t>
  </si>
  <si>
    <t>Rever fixação guardas</t>
  </si>
  <si>
    <t>Fissura rejunte guarda varanda</t>
  </si>
  <si>
    <t>Limpeza guarda roupas interno e na base</t>
  </si>
  <si>
    <t>Limpeza parede/melhorar pintura</t>
  </si>
  <si>
    <t xml:space="preserve">Instalação bomba de calor </t>
  </si>
  <si>
    <t>Falta parafuso porta</t>
  </si>
  <si>
    <t>Limpar chuveiro duche</t>
  </si>
  <si>
    <t xml:space="preserve">Piso WC Riscado </t>
  </si>
  <si>
    <t xml:space="preserve">Remate silicone acesso peça banheira </t>
  </si>
  <si>
    <t>Limpeza armário cozinha (Geral)</t>
  </si>
  <si>
    <t>Vaza agua dentro armário cozinha</t>
  </si>
  <si>
    <t xml:space="preserve">Falta ralo/acabamento cuba cozinha </t>
  </si>
  <si>
    <t>fixação e colocação do espelho da casa de banho</t>
  </si>
  <si>
    <t>Vidro da janela sala riscado</t>
  </si>
  <si>
    <t xml:space="preserve">Trocar peça do soalho da sala </t>
  </si>
  <si>
    <t>Maquina de lavar roupa ainda deita água</t>
  </si>
  <si>
    <r>
      <t xml:space="preserve">Estores do quarto não fecha totalmente // </t>
    </r>
    <r>
      <rPr>
        <b/>
        <sz val="12"/>
        <color rgb="FFFF0000"/>
        <rFont val="Aptos Narrow"/>
        <family val="2"/>
        <scheme val="minor"/>
      </rPr>
      <t xml:space="preserve">Relatório da Nacional - Precisa de 3 réguas com 0,875 º- REAGENDAR </t>
    </r>
  </si>
  <si>
    <t>Autoclismo não prende e a água</t>
  </si>
  <si>
    <t>EK</t>
  </si>
  <si>
    <t xml:space="preserve">Após substituição da banheira o chão do quarto ficou danificado -  o Pascoal teve no apartamento e diz que quando foram limpar encharcaram de água </t>
  </si>
  <si>
    <t xml:space="preserve">Limitador janela sala </t>
  </si>
  <si>
    <t>Reparo guarnições cozinha</t>
  </si>
  <si>
    <t xml:space="preserve">Reparar roupeiro </t>
  </si>
  <si>
    <t>Melhorar pintura parede (geral)</t>
  </si>
  <si>
    <t>Risco no piso wc</t>
  </si>
  <si>
    <t>Melhorar betume piso wc</t>
  </si>
  <si>
    <t>Afinar gavetas wc</t>
  </si>
  <si>
    <t>Remover fita cola exaustão cozinha/madeira</t>
  </si>
  <si>
    <t>Falta acabamento tampa armario suspenso</t>
  </si>
  <si>
    <t>Melhorar pintura no topo parede/alheta</t>
  </si>
  <si>
    <t>Reguas de madeira diferente no piso</t>
  </si>
  <si>
    <t>Melhorar acabamento junção moldura madeira/guaarda roupa</t>
  </si>
  <si>
    <t>Marcas na banheira/substituir</t>
  </si>
  <si>
    <t>Partido na base guarda roupa</t>
  </si>
  <si>
    <t>Portas desniveladas armarios inferiores</t>
  </si>
  <si>
    <t>Marca no interior/armario/vaza água cuba?</t>
  </si>
  <si>
    <t>Afinar porta/ folhas desalinhadas</t>
  </si>
  <si>
    <t>Porta marcada nas extremidades</t>
  </si>
  <si>
    <t>Verificar mancha escura proxima rodapé</t>
  </si>
  <si>
    <t>Pedras revestimento fachada partida</t>
  </si>
  <si>
    <t>Melhorar remate silicone/trocar cor para branco</t>
  </si>
  <si>
    <t>Falta acabamento topo portas (geral)</t>
  </si>
  <si>
    <t>Risco na porta entrada</t>
  </si>
  <si>
    <t xml:space="preserve">Placa de indução com riscos - Substituir </t>
  </si>
  <si>
    <t xml:space="preserve">AR/Bosch </t>
  </si>
  <si>
    <t>EL</t>
  </si>
  <si>
    <t>Afinar porta de entrada - necessario trazer peça ( tranca auxiliar)</t>
  </si>
  <si>
    <t>Tranca de uma das portas não está a funcionar</t>
  </si>
  <si>
    <t>Remate lateral parede falta pintura</t>
  </si>
  <si>
    <t xml:space="preserve">Remate rodapé geral </t>
  </si>
  <si>
    <t xml:space="preserve">Tampa na drenagem </t>
  </si>
  <si>
    <t>Caixa da moldura madeira solta</t>
  </si>
  <si>
    <t>Remate exaustão wc</t>
  </si>
  <si>
    <t xml:space="preserve">Rodapé com marcas </t>
  </si>
  <si>
    <t xml:space="preserve">Marca no topo da porta do lado da circulação </t>
  </si>
  <si>
    <t xml:space="preserve">Marcas na quina da parede </t>
  </si>
  <si>
    <t xml:space="preserve">Marcas na parede do puxador da porta </t>
  </si>
  <si>
    <t xml:space="preserve">Manchas marcas porta guarda roupa </t>
  </si>
  <si>
    <t xml:space="preserve">Marcas moldura porta do lado da sala </t>
  </si>
  <si>
    <t xml:space="preserve">Moldura solta no topo/passa som </t>
  </si>
  <si>
    <t>Mancha em baixo a/c</t>
  </si>
  <si>
    <t xml:space="preserve">Mancha amarela parede </t>
  </si>
  <si>
    <t>Moldura madeira amalgada</t>
  </si>
  <si>
    <t>Leonor Vale</t>
  </si>
  <si>
    <t>Porta lavanderia não abre toda-ver solução (por conta da bomba de calor) - Climacer: Informamos que todo os eletrodomésticos se encontravam no local aquando da instalação da Bomba de calor e do seu arranque. Após a nossa visita verificou-se que existiram alterações às nossas tubagens, para um posterior abastecimento de água à máquina de lavar roupa. Desta forma, toda e qualquer alteração será executada pela empresa, que fez essa instalação adicional.</t>
  </si>
  <si>
    <t>EM</t>
  </si>
  <si>
    <t>1 porta de roupeiro com 1.53x0.44m</t>
  </si>
  <si>
    <t xml:space="preserve">Porta acesso a escadas não fecha e esta gravemente riscada </t>
  </si>
  <si>
    <t>Pintura da parede do corredor/entrada para a casa</t>
  </si>
  <si>
    <t xml:space="preserve">Como retirar manchas amareladas quer das borrachas quer do contraplacado </t>
  </si>
  <si>
    <t xml:space="preserve">Geral: Faltam 3 autocolantes na prateleira de baixo para tapar parafuso do roupeiro do corredor + multiplos parte de cima </t>
  </si>
  <si>
    <t xml:space="preserve">Explicação de como se muda o foco/lampada do teto da casa de banho social </t>
  </si>
  <si>
    <t>Casa de banho social: Portas de duche não esta a fecharcorretamente</t>
  </si>
  <si>
    <t xml:space="preserve">Sala: porta da sala com "picos" e irregularidades em toda a moldura do vidro </t>
  </si>
  <si>
    <t xml:space="preserve">Falta um autocolante na prateleira do roupeiro direito do quarto (em baixo) - quarto pequeno </t>
  </si>
  <si>
    <t xml:space="preserve">Janela do quarto pequeno tambem riscada e picada do lado de fora, visivel especialmente no vidro do lado de fora mas tambem na moldura </t>
  </si>
  <si>
    <t xml:space="preserve">Canto da porta direita do roupeiro esquerdo com ponta levantada / descolada </t>
  </si>
  <si>
    <t>Porta direita do roupeiro direito do quarto pequeno(parte debaixo bastante danificada)</t>
  </si>
  <si>
    <t>Porta casa de banho partida (vieram tirar medidas à um mês e ninguém disse mais nada)</t>
  </si>
  <si>
    <t>Janela da suite (Vidro e moldura completamente estragados do lado exterior, para trocar)</t>
  </si>
  <si>
    <t>Janela da lavanderia descaída (afinar)</t>
  </si>
  <si>
    <t xml:space="preserve">Mudar tubo da máquina </t>
  </si>
  <si>
    <t xml:space="preserve">Limpar janela/retirar fezes pombo - NÃO SE TRATA DE UMA ANOMALIA DE OBRA </t>
  </si>
  <si>
    <t xml:space="preserve">Limpar apartamento / interior armários/vidros/pisos </t>
  </si>
  <si>
    <t xml:space="preserve">Falta massa base de duche </t>
  </si>
  <si>
    <t xml:space="preserve">Falta prateleira roupeiro </t>
  </si>
  <si>
    <t xml:space="preserve">Limpar piso wc/riscos </t>
  </si>
  <si>
    <t xml:space="preserve">Limpar base duche </t>
  </si>
  <si>
    <t xml:space="preserve">Melhorar remate silicone janelas geral </t>
  </si>
  <si>
    <t xml:space="preserve">Remover residuos obra janelas /pedra / pó </t>
  </si>
  <si>
    <t>Borracha janela danificada /trocar</t>
  </si>
  <si>
    <t xml:space="preserve">2ª mão de tinta geral </t>
  </si>
  <si>
    <t xml:space="preserve">Limpar silicone /tinta caixilharia </t>
  </si>
  <si>
    <t xml:space="preserve">Limpar cola ceramica parede </t>
  </si>
  <si>
    <t xml:space="preserve">Restos de comida na gaveta da cozinha </t>
  </si>
  <si>
    <t xml:space="preserve">Pregos na parede arrecadação </t>
  </si>
  <si>
    <t xml:space="preserve">Falta tampa caixa tomada arrecadação </t>
  </si>
  <si>
    <t>EN</t>
  </si>
  <si>
    <t xml:space="preserve">Falta acabamento ralo varanda </t>
  </si>
  <si>
    <t>Manchas no teto da cozinha</t>
  </si>
  <si>
    <t>Marcas na porta do wc</t>
  </si>
  <si>
    <t>Marcas na porta guarda rouapa/interno/externo topo</t>
  </si>
  <si>
    <t>Melhorar encontro moldura madeira guarda roupa</t>
  </si>
  <si>
    <t>Deixaram de funcionar a campainha e todo o sistema de abertura/visualização de portas.</t>
  </si>
  <si>
    <t>Riscos no pavimento de madeira que afetam 4 peças</t>
  </si>
  <si>
    <t>Infiltração parede do quarto</t>
  </si>
  <si>
    <t xml:space="preserve">EO </t>
  </si>
  <si>
    <t>Melhorar remate massa banheira no piso</t>
  </si>
  <si>
    <t>Tânia Silva - 914918270</t>
  </si>
  <si>
    <t>Amolgado no topo da porta</t>
  </si>
  <si>
    <t>Limpar rodapés/tinta (geral)</t>
  </si>
  <si>
    <t>Marcas na porta do roupeiro (trocar)</t>
  </si>
  <si>
    <t>Marca na porta da cozinha na quina</t>
  </si>
  <si>
    <t xml:space="preserve">Limpeza geral do apartamento </t>
  </si>
  <si>
    <t xml:space="preserve">Furo no tubo de exustao da lavanderia </t>
  </si>
  <si>
    <t>Melhorar acabamento rodapé entre roupeiro e quadro elétrico</t>
  </si>
  <si>
    <t xml:space="preserve">Moldura porta com espaço grande no piso </t>
  </si>
  <si>
    <t>Rodapé partido</t>
  </si>
  <si>
    <t>Rever fixação do espelho wc/peça torta no topo</t>
  </si>
  <si>
    <t xml:space="preserve">Pintura na parede da sala suja </t>
  </si>
  <si>
    <t xml:space="preserve">Base dos armarios da cozinha com escrito a caneta </t>
  </si>
  <si>
    <t>Porta que divide o hall de entrada da sala apresenta folga</t>
  </si>
  <si>
    <t>Máquina de lavar roupa colocada na cozinha de forma deficiente / ao abrir a porta do movel o mesmo fricciona afinar</t>
  </si>
  <si>
    <t>Alarme não está a ligar, devido falta de um cabo no quadro elétrico</t>
  </si>
  <si>
    <t>Porta armario 2,00 x 0,62</t>
  </si>
  <si>
    <t>globaldis</t>
  </si>
  <si>
    <t>Chão flutuante solto e escuro</t>
  </si>
  <si>
    <t>EP</t>
  </si>
  <si>
    <t>A/C da sala quando liga, começa a deitar fumo a maquina do lado de fora(varanda)</t>
  </si>
  <si>
    <t>Ventilação da suíte nunca funcionou</t>
  </si>
  <si>
    <t>Marcas na parede</t>
  </si>
  <si>
    <t>Afinar porta/borracha</t>
  </si>
  <si>
    <t>Trocar pedra soleira</t>
  </si>
  <si>
    <t>Borrachas pretas soltas nas portas</t>
  </si>
  <si>
    <t>Falta rejunte piso varanda</t>
  </si>
  <si>
    <t>Falta puxador porta duche</t>
  </si>
  <si>
    <t>Caixa pex desnivelada</t>
  </si>
  <si>
    <t>Falta massa banheira</t>
  </si>
  <si>
    <t>Limpar ferrugenm guardas (geral</t>
  </si>
  <si>
    <t>Risco no vidro</t>
  </si>
  <si>
    <t>Afinar portas guarda roupas</t>
  </si>
  <si>
    <t>Falta interruptor lavandeiria</t>
  </si>
  <si>
    <t>Rever encaixe mangueira maquina</t>
  </si>
  <si>
    <t>Borrachas portas soltas</t>
  </si>
  <si>
    <t>Afinar puxador porta</t>
  </si>
  <si>
    <t>Afinar Janela de Aluminio</t>
  </si>
  <si>
    <t>Torneira continua a pingar</t>
  </si>
  <si>
    <t>Torneira pinga mais água, solicita subtituição por outra de outro modelo</t>
  </si>
  <si>
    <t>EQ</t>
  </si>
  <si>
    <t>vareta partida janela sala por mau uso</t>
  </si>
  <si>
    <t>serrialu</t>
  </si>
  <si>
    <r>
      <t xml:space="preserve">MUDAR PORTA DE BANCADA SUPERIOR DE COZINHA - </t>
    </r>
    <r>
      <rPr>
        <b/>
        <sz val="11"/>
        <color theme="2" tint="-0.249977111117893"/>
        <rFont val="Aptos Narrow"/>
        <family val="2"/>
        <scheme val="minor"/>
      </rPr>
      <t>CHAVE ESTÁ EM OBRA</t>
    </r>
  </si>
  <si>
    <t>ER</t>
  </si>
  <si>
    <t xml:space="preserve">Marcas na porta / por toda a porta </t>
  </si>
  <si>
    <t>Limpar tijolos varanda/parede</t>
  </si>
  <si>
    <t>Limpar caixilharia portas/Janelas / Mal estado geral</t>
  </si>
  <si>
    <t xml:space="preserve">Limpar pedra soleira geral </t>
  </si>
  <si>
    <t>Buracos nos cantos porta/parede varanda</t>
  </si>
  <si>
    <t xml:space="preserve">Pedra soleira partida </t>
  </si>
  <si>
    <t>Manchas no piso /Brancas/Riscos geral</t>
  </si>
  <si>
    <t>Diferença na tonalidade das réguas madeira</t>
  </si>
  <si>
    <t>Melhorar remate canto portas/parede</t>
  </si>
  <si>
    <t>Melhorar rejunte piso wc</t>
  </si>
  <si>
    <t>Melhorar remate quina parede</t>
  </si>
  <si>
    <t>Amolgado na parede por causa da fechadura porta</t>
  </si>
  <si>
    <t xml:space="preserve">Colocar porta no nicho armario wc/tubos visiveis lavatorio - Verificar se é conforme projeto </t>
  </si>
  <si>
    <t xml:space="preserve">Riscos nas caixilharias portas </t>
  </si>
  <si>
    <t xml:space="preserve">Pintura nas arrecadações com reboque </t>
  </si>
  <si>
    <t xml:space="preserve">Maquina a/c com riscos </t>
  </si>
  <si>
    <t xml:space="preserve">Trocar canhao da porta de entrada </t>
  </si>
  <si>
    <t>Trocar a régua no pavimento 27/06 - O proprietário informou que não há necessidade de substituição.</t>
  </si>
  <si>
    <t>ES</t>
  </si>
  <si>
    <t xml:space="preserve">Torneira da suite a pingar </t>
  </si>
  <si>
    <t>Na casa de banho da suíte há algum problema com as canalizações: a torneira do lavatório e da banheira não tem praticamente pressão quanto estão totalmente abertas de forma individual, e quando se abre estas torneiras de formas individual a água começa a sair com pressão pelo bidé e sem pressão pela respetiva torneira, mesmo com a torneira do bidé desligada.</t>
  </si>
  <si>
    <t>Melhorar rejunte piso varanda</t>
  </si>
  <si>
    <t xml:space="preserve">Limpar tijolos varanda </t>
  </si>
  <si>
    <t>Falta massa rejunte varanda/ buracos (geral)</t>
  </si>
  <si>
    <t>Defeito pintura teto/ linha desnivel</t>
  </si>
  <si>
    <t>Melhorar pintura/caixa tomada</t>
  </si>
  <si>
    <t>Manchas pinturas parede</t>
  </si>
  <si>
    <t>Falta parafuso caixa aplique topo/sujo</t>
  </si>
  <si>
    <t>Limpar cerâmica wc no topo</t>
  </si>
  <si>
    <t>Caixa aplique solta wc/ caixa fex</t>
  </si>
  <si>
    <t>Limpar massa cerâmica wc/ próximo porta</t>
  </si>
  <si>
    <t>Exaustor torto/ falta ajuste</t>
  </si>
  <si>
    <t>Afinar armarios cozinha</t>
  </si>
  <si>
    <t>Falta rejunte cerâmica cozinha/buracos</t>
  </si>
  <si>
    <t>Limpar armario cozinha</t>
  </si>
  <si>
    <t>Azulejo partido na parede/ mal assentado</t>
  </si>
  <si>
    <t>Melhorar remate moldura madeira/ desnível/ buraco</t>
  </si>
  <si>
    <t>Limpar porta e vidro/ silicone/ tinta</t>
  </si>
  <si>
    <t>Melhorar remate moldura porta/furos visíveis</t>
  </si>
  <si>
    <t>Ar condicionado torto</t>
  </si>
  <si>
    <t>2 tomadas deixaram de funcionar, uma delas da bomba de calor</t>
  </si>
  <si>
    <t>ET</t>
  </si>
  <si>
    <t>A/C Não aquece/arrefece</t>
  </si>
  <si>
    <t xml:space="preserve">Substituição dos rodapés da sala </t>
  </si>
  <si>
    <t xml:space="preserve">puxadores das janelas/portas, sala e quarto riscados, necessário proceder a substituição </t>
  </si>
  <si>
    <t xml:space="preserve">Faltam as chaves das portas cozinha, quarto e WC </t>
  </si>
  <si>
    <t>Água na varanda vinda do ralo</t>
  </si>
  <si>
    <t xml:space="preserve">Chaves abre varios pontos de carregamento </t>
  </si>
  <si>
    <t>AR/Ieol</t>
  </si>
  <si>
    <t>Porta da sala danificada</t>
  </si>
  <si>
    <t>Rodapé do quarto partido</t>
  </si>
  <si>
    <t>2 azulejos do chão da varanda partidos</t>
  </si>
  <si>
    <t>Rodapé da varanda com pedra partida</t>
  </si>
  <si>
    <t>Perfil porta entrada solto na base</t>
  </si>
  <si>
    <t xml:space="preserve">Afianr portas armários cozinha </t>
  </si>
  <si>
    <t>Limpar portas</t>
  </si>
  <si>
    <t>Melhorar remate pintura canto portas/lixar</t>
  </si>
  <si>
    <t>Risco na pedra proximo porta varanda /parede</t>
  </si>
  <si>
    <t>Mancha soleira pedra</t>
  </si>
  <si>
    <t>Pedra da porta de correr da sala que se encontra partida</t>
  </si>
  <si>
    <t xml:space="preserve">Marcas pregos moldura porta próximo ao vidro </t>
  </si>
  <si>
    <t>Limpar rodapé (geral)</t>
  </si>
  <si>
    <t>Melhorar pintura/gotas de tinta</t>
  </si>
  <si>
    <t xml:space="preserve">Limpar portas/tintas/massa/riscos escuros </t>
  </si>
  <si>
    <t>Buraco rodapé  geral</t>
  </si>
  <si>
    <t xml:space="preserve">Ver fixação tomada solta </t>
  </si>
  <si>
    <t xml:space="preserve">Fixação caixa aplique torta / parede quarto </t>
  </si>
  <si>
    <t xml:space="preserve">Limpar riscos pretos no piso </t>
  </si>
  <si>
    <t>Limpar manchas brancas piso (geral)</t>
  </si>
  <si>
    <t xml:space="preserve">Limpar guardas geral </t>
  </si>
  <si>
    <t>Placa da cozinha riscada</t>
  </si>
  <si>
    <t>Conforme visto ontem com o Sr. Ferraz, existe uma falha no pavimento da sala, ontem foi posto um silicone provisório. A única solução indicada pelo Sr. Ferraz será a substituição das peças em causa.</t>
  </si>
  <si>
    <r>
      <t>Aluminios das janelas/portas, sala e quarto riscados, necessário proceder a substituição</t>
    </r>
    <r>
      <rPr>
        <b/>
        <sz val="11"/>
        <color theme="2" tint="-0.499984740745262"/>
        <rFont val="Aptos Narrow"/>
        <family val="2"/>
        <scheme val="minor"/>
      </rPr>
      <t xml:space="preserve"> </t>
    </r>
    <r>
      <rPr>
        <b/>
        <u/>
        <sz val="11"/>
        <color theme="2" tint="-0.499984740745262"/>
        <rFont val="Aptos Narrow"/>
        <family val="2"/>
        <scheme val="minor"/>
      </rPr>
      <t>(2h de intervenção, agendar pfv)</t>
    </r>
  </si>
  <si>
    <t xml:space="preserve">Porta da maquina de lavar e secar roupa riscada, necessário substituição </t>
  </si>
  <si>
    <t>EU</t>
  </si>
  <si>
    <t xml:space="preserve">Melhorar pintura teto cozinha </t>
  </si>
  <si>
    <t xml:space="preserve">Melhorar remate silicone banheira / buracos </t>
  </si>
  <si>
    <t xml:space="preserve">Amolgado na parte inferior parede </t>
  </si>
  <si>
    <t xml:space="preserve">Colocar proteção para evitar portas baterem guarda roupa </t>
  </si>
  <si>
    <t>Limpar interior guarda roupas / amolgado</t>
  </si>
  <si>
    <t>EV</t>
  </si>
  <si>
    <t>A ligação do cabo de alimentação do hub do sistema de alarme Ajax não está feita (situação identificada após activação do sistema de alarme que não pôde ser concluída devido à falta de ligação do mesmo)</t>
  </si>
  <si>
    <t>O organizador de talheres está em falta na gaveta da cozinha (situação que identificámos após comprovar que todas as outras fracções o têm de origem)</t>
  </si>
  <si>
    <t>A placa de identificação da porta da arrecadação não foi substituída dado que se encontra errada (menciona 2F ao invés de 2E)</t>
  </si>
  <si>
    <t>A porta da casa de banho da suite não abre perto do que pode abrir devido ao batente estar colocado demasiado perto. Devido a isto, é necessário entrar na casa de banho de lado.</t>
  </si>
  <si>
    <t xml:space="preserve">O estore de um dos quartos fica bloqueado e a meio ao descer </t>
  </si>
  <si>
    <t xml:space="preserve">Identificação errada arrecadação </t>
  </si>
  <si>
    <t xml:space="preserve">Marca guarda roupa internamente </t>
  </si>
  <si>
    <t>Falta borracha porta duche</t>
  </si>
  <si>
    <t xml:space="preserve">Falta puxador na porta internamente </t>
  </si>
  <si>
    <t>Banheira queimada marca cigaro trocar</t>
  </si>
  <si>
    <t>Roca</t>
  </si>
  <si>
    <t xml:space="preserve">Limpar cola porta guarda roupa interior </t>
  </si>
  <si>
    <t xml:space="preserve">Marcas na porta guarda roupa trocar porta </t>
  </si>
  <si>
    <t>Ajustar parafuso caixa pex</t>
  </si>
  <si>
    <t>Corrigir partido no interior do guarda roupa</t>
  </si>
  <si>
    <t>Guarda roupa com partido no interior  trocar porta</t>
  </si>
  <si>
    <t>Limpar escrito no armário suspenso</t>
  </si>
  <si>
    <t>Afinar gaveta cozinha com ruído</t>
  </si>
  <si>
    <t xml:space="preserve">Azulejo partidos próximo a porta e do piso </t>
  </si>
  <si>
    <t>Limpar ferrugem  guarda geral</t>
  </si>
  <si>
    <t>Falta porta sala</t>
  </si>
  <si>
    <t xml:space="preserve">Falta massa rejunte arrecardação </t>
  </si>
  <si>
    <t xml:space="preserve">Falta tampa sensor arrecardação </t>
  </si>
  <si>
    <t xml:space="preserve">A Janela do meio da varanda tem vários riscos profundos que não foram detectador até limpar a janela </t>
  </si>
  <si>
    <t>EW</t>
  </si>
  <si>
    <t>Afinamento de janelas em falta, ainda entra muito vento </t>
  </si>
  <si>
    <t>2 Portas armário quarto menino por substituir (problema identificado na vistoria em julho 2024)</t>
  </si>
  <si>
    <t>Estore Caído</t>
  </si>
  <si>
    <t xml:space="preserve">Porta do armário do quadro elétrico - tiraram medidas em setembro 
</t>
  </si>
  <si>
    <t xml:space="preserve">Água demora muito a aquecer, o circulador não está ligado e nem tem cabo para ligar 
</t>
  </si>
  <si>
    <t>Mudança do tampo da sanita. Tem uma Mancha de tinta/ácido que não sai a sanita que dá resposta aos dois quartos</t>
  </si>
  <si>
    <t xml:space="preserve">Proteção da tubagem ( com espuma) da botija de água </t>
  </si>
  <si>
    <t>Substituir janela riscada</t>
  </si>
  <si>
    <t xml:space="preserve">Dia 09/05 Engº Luis morgado indentificou que não te na vistoria inicial </t>
  </si>
  <si>
    <t xml:space="preserve">Limpar excesso de silicone cozinha </t>
  </si>
  <si>
    <t xml:space="preserve">AC não funciona </t>
  </si>
  <si>
    <t xml:space="preserve">Substituir movel escritorio </t>
  </si>
  <si>
    <t xml:space="preserve">substituir canalização wc / escritorio </t>
  </si>
  <si>
    <t>substituir 2 azuleijos de parede onde estava o vidro wc</t>
  </si>
  <si>
    <t>maçaneta da porta da varanda por substituir</t>
  </si>
  <si>
    <t xml:space="preserve">silicone na sanita E bases de duche e lavatorio </t>
  </si>
  <si>
    <t>exaustor que está sempre a desmontar</t>
  </si>
  <si>
    <t xml:space="preserve">bancada muito riscada – Cozinha </t>
  </si>
  <si>
    <t>pingas de ácido no chão, trocar mosaico – Cozinha</t>
  </si>
  <si>
    <t xml:space="preserve">azulejo da parede partido – Cozinha </t>
  </si>
  <si>
    <t>mosaico do chão solto - Cozinha</t>
  </si>
  <si>
    <t xml:space="preserve">falta chave – Cozinha </t>
  </si>
  <si>
    <t xml:space="preserve">Trocar 4 mosaicos do chão - Cozinha </t>
  </si>
  <si>
    <t xml:space="preserve">Trocar puxador da janela grande porque está desgastado - Sala </t>
  </si>
  <si>
    <t>um estore danificado - Sala</t>
  </si>
  <si>
    <t xml:space="preserve">falta estores na janela grande - Sala </t>
  </si>
  <si>
    <t>Trocar portas e por chaves</t>
  </si>
  <si>
    <t xml:space="preserve"> Estore não funcional </t>
  </si>
  <si>
    <t>Riscos da Pedra para polir da bancada do WC</t>
  </si>
  <si>
    <t xml:space="preserve"> tirar protecção vidro do duche</t>
  </si>
  <si>
    <t>Torneira do WC pinga - suíte principal</t>
  </si>
  <si>
    <t>teto danificado refazer - quarto 1</t>
  </si>
  <si>
    <t>borrachinhas de plástico para roupeiro</t>
  </si>
  <si>
    <t>Não tem chave do quarto</t>
  </si>
  <si>
    <t>tábua muito clara de madeira no chão - suíte 2</t>
  </si>
  <si>
    <t>estore não funciona - suíte 2</t>
  </si>
  <si>
    <t>chão riscado suíte 2</t>
  </si>
  <si>
    <t>móvel para substituir - suíte 2</t>
  </si>
  <si>
    <t>WC : torneira a pingar</t>
  </si>
  <si>
    <t>Trocar armário com marcas</t>
  </si>
  <si>
    <t xml:space="preserve">Remate banheira no topo </t>
  </si>
  <si>
    <t xml:space="preserve">Marcas no guarda roupa topo </t>
  </si>
  <si>
    <t xml:space="preserve">Marcas no teto quarto </t>
  </si>
  <si>
    <t xml:space="preserve">Marcas porta guarda roupa </t>
  </si>
  <si>
    <t>Riscos na pedra</t>
  </si>
  <si>
    <t xml:space="preserve">Não consegue acessar janela /espaço perdido </t>
  </si>
  <si>
    <t xml:space="preserve">Falta silicone </t>
  </si>
  <si>
    <t xml:space="preserve">Falta puxador duche /abrir porta pra dentro </t>
  </si>
  <si>
    <t xml:space="preserve">Melhorar acabamento esquina ceramica </t>
  </si>
  <si>
    <t>Partidos azulejo parede/duche /sanita</t>
  </si>
  <si>
    <t xml:space="preserve">Limpar massa no piso duche </t>
  </si>
  <si>
    <t>Borracha solta na porta</t>
  </si>
  <si>
    <t xml:space="preserve">Limpar tinta azulejo parede lavanderia </t>
  </si>
  <si>
    <t xml:space="preserve">Limpar manchas piso lavanderia </t>
  </si>
  <si>
    <t xml:space="preserve">Mangueira termo acumulador curta fuga na porca 3/8" </t>
  </si>
  <si>
    <t>Margarida 969257774</t>
  </si>
  <si>
    <t>Sujos rejunte parede</t>
  </si>
  <si>
    <t>Rever assentamento ceramica cozinha/parede</t>
  </si>
  <si>
    <t xml:space="preserve">Riscos piso cozinha </t>
  </si>
  <si>
    <t xml:space="preserve">Marcas azulejo parede lavanderia </t>
  </si>
  <si>
    <t xml:space="preserve">Limpar excesso silicone pia </t>
  </si>
  <si>
    <t>Trocar madeira porta com furos prego (vidro)</t>
  </si>
  <si>
    <t>Azulejo partido piso varanda</t>
  </si>
  <si>
    <t xml:space="preserve">Falta fechamento caixa estore/lado varanda </t>
  </si>
  <si>
    <t xml:space="preserve">Mancha na soleira porta sala </t>
  </si>
  <si>
    <t xml:space="preserve">Marcas no rodapé </t>
  </si>
  <si>
    <t>Fuga na rede dágua (cosumo) do WC</t>
  </si>
  <si>
    <t xml:space="preserve">11/02 - Visitamos o apart. E o barulho persiste. </t>
  </si>
  <si>
    <t>Barulho no pavimento</t>
  </si>
  <si>
    <t>EX</t>
  </si>
  <si>
    <t>Isolamento de silicone de todas as caixas de estores</t>
  </si>
  <si>
    <t>Máquina de lavar e sobretudo o frigorífico têm de ser nivelados para estarem equidistantes e alinhados com as restantes bancadas</t>
  </si>
  <si>
    <t>Afinação de todas as janelas, portas para a varanda e porta entre cozinha e lavandaria. O comportamento térmico do apartamento deixa muito a desejar e é notória a entrada de ar frio e vento, sobretudo nas zonas dos cantos e dobradiças. A Alves Ribeiro já aplicou, a meu pedido, silicone nas caixas dos estores mas o problema subsiste sem praticamente qualquer alteração, pelo que acho que se justifica uma avaliação global do problema e uma afinação de todas as possíveis entradas de ar. Adicionalmente, pedia que fosse considerada a possibilidade de trocar a grelha da porta entre a cozinha e a lavandaria por um vidro simples, uma vez que não tenho soluções de gás em casa e não se justifica entradas de ar diretas do exterior para a cozinha (implicando perdas térmicas significativas).</t>
  </si>
  <si>
    <t xml:space="preserve">Tudo ventilação do deposito desencaixado </t>
  </si>
  <si>
    <t xml:space="preserve">Afinar porta entrada </t>
  </si>
  <si>
    <t>Afinar porta armario lava e seca</t>
  </si>
  <si>
    <t xml:space="preserve">Espaço grande reguas piso </t>
  </si>
  <si>
    <t>Riscos na bancada wc</t>
  </si>
  <si>
    <t xml:space="preserve">Riscos /falhas na pintura parede </t>
  </si>
  <si>
    <t xml:space="preserve">Amolgado porta guarda roupa interno </t>
  </si>
  <si>
    <t>Gotas de silicone portas guarda roupa interno/não bater</t>
  </si>
  <si>
    <t>Afinar portas lavanderia</t>
  </si>
  <si>
    <t>Vedar com silicone folgas caixa de estore</t>
  </si>
  <si>
    <t xml:space="preserve">Marcas na moldura porta /proximo vidro </t>
  </si>
  <si>
    <t>Pedra com ressalto /soleira maior que as demais - Essa alteração depende da retirada todas das guardas e não será possivel</t>
  </si>
  <si>
    <t>Melhorar remate exaustao parede varanda</t>
  </si>
  <si>
    <t xml:space="preserve">Substituição do suporte para bebidas da porta do frigorífico. Da primeira vez que limpei o frigorifico deixei cair o suporte para bebidas da porta do frigorífico (foto 2, em anexo). Ele ficou partido, com 2 grandes rachas laterais e apenas se encontra em utilização devido a doses generosas de super cola e fita cola mas já manifesta que não será uma solução muito duradoura. Será que têm suportes destes a mais e que me podiam ceder um para trocar pelo atual? Sei que a satisfação deste pedido será apenas uma eventual gentileza da vossa parte, e que a responsabilidade é inteiramente minha, mas deixo-o à vossa consideração na mesma. -  contactar bosch 
 </t>
  </si>
  <si>
    <t xml:space="preserve">Fixação do módulo de gavetas do armário. O módulo de gavetas (foto 1, em anexo) não se encontra fixo ao interior do armário, sendo que se move e tomba para a frente quando se abrem as gavetas com conteúdo. Julgo que seja uma questão relativamente simples de ultrapassar, devendo apenas faltar alguma fixação que ficou esquecida ou mal executada.
 </t>
  </si>
  <si>
    <t xml:space="preserve">Melhorar remate /limpeza rodapé/silicone </t>
  </si>
  <si>
    <t xml:space="preserve">Piso sujo dificulta ver anomalias/limpar </t>
  </si>
  <si>
    <t>EY</t>
  </si>
  <si>
    <t>Falta betume piso/parede varanda</t>
  </si>
  <si>
    <t>Borracha enfiada na caixilharia</t>
  </si>
  <si>
    <t>Entrar ar pela janela/afinar/folga</t>
  </si>
  <si>
    <t>colocar silicone caixas de estore (geral)</t>
  </si>
  <si>
    <t>Falta silicone cantos base duche</t>
  </si>
  <si>
    <t>Falta betume entre soleira/tijolo fachada (geral)</t>
  </si>
  <si>
    <t>Falta silicone entre caixilharia/tijolo fachada (geral)</t>
  </si>
  <si>
    <t>EZ</t>
  </si>
  <si>
    <t xml:space="preserve">Falta dobradiça armário quadro elétrico </t>
  </si>
  <si>
    <t xml:space="preserve">Filipa Marques </t>
  </si>
  <si>
    <t>Parafusos</t>
  </si>
  <si>
    <t xml:space="preserve">Espelhos tubo bomba de calor solto </t>
  </si>
  <si>
    <t xml:space="preserve">2ª Mão de tinta parede geral </t>
  </si>
  <si>
    <t xml:space="preserve">Lixar parede em alguns pontos /amolgados </t>
  </si>
  <si>
    <t xml:space="preserve">Limpar cimento caixilharia janela </t>
  </si>
  <si>
    <t xml:space="preserve">Marcas/Falhas no interior guarda roupa </t>
  </si>
  <si>
    <t xml:space="preserve">Risco no assento sanita </t>
  </si>
  <si>
    <t>Melhorar remate caixa aplique parede</t>
  </si>
  <si>
    <t>troca de 3 peças de pavimento na varanda</t>
  </si>
  <si>
    <t xml:space="preserve">Colocar varão do guarda roupa </t>
  </si>
  <si>
    <t xml:space="preserve">Torneira da lava loiça está a perder água pela lateral - Substituir </t>
  </si>
  <si>
    <t>Lampada arrecadação fundida</t>
  </si>
  <si>
    <t xml:space="preserve">Substituição/reparação das guardas de todas as janelas e grelha da lavandaria- Engº nuno diz ser referente a limpeza das guardas </t>
  </si>
  <si>
    <t xml:space="preserve">F </t>
  </si>
  <si>
    <t>Baixei pela primeira vez os estores da janela da sala de estar, porém travaram pelo meio do caminho e, após alguns barulhos, caíram. (repararam no dia 19/03 e 27/03)</t>
  </si>
  <si>
    <t>A torneira de duche não está a misturar a água quente devidamente</t>
  </si>
  <si>
    <t>Ocorre um vazamento de água ao utilizar a máquina de lavar roupa</t>
  </si>
  <si>
    <t>Trincas alheta pintura</t>
  </si>
  <si>
    <t>Trincas encontro cerâmica / teto</t>
  </si>
  <si>
    <t>Manchas brancas piso (Geral)</t>
  </si>
  <si>
    <t>Marca na caixilharia / sujo no topo</t>
  </si>
  <si>
    <t>Guardas com ferrugem (Geral)</t>
  </si>
  <si>
    <t>FA</t>
  </si>
  <si>
    <t>Manchas na pintura parede</t>
  </si>
  <si>
    <t>Caixa tomada solta</t>
  </si>
  <si>
    <t>Partidos na parede proximo estores</t>
  </si>
  <si>
    <t xml:space="preserve">Perfil caixa estores solto </t>
  </si>
  <si>
    <t xml:space="preserve">Falta laca porta no topo e na base </t>
  </si>
  <si>
    <t xml:space="preserve">Marca na porta </t>
  </si>
  <si>
    <t xml:space="preserve">Marca na porta do guarda roupa </t>
  </si>
  <si>
    <t xml:space="preserve">Remate rodapé /falta silicone </t>
  </si>
  <si>
    <t xml:space="preserve">Gavetas batem no bidé </t>
  </si>
  <si>
    <t xml:space="preserve">Espelho desalinhado - Sai do limite da bancada </t>
  </si>
  <si>
    <t xml:space="preserve">Afinar porta armário suspenso - exaustor </t>
  </si>
  <si>
    <t>Afianr porta roupeiro /espaços irregulares</t>
  </si>
  <si>
    <t>Limpar tinta porta</t>
  </si>
  <si>
    <t>Marca no alizar prox. Parede</t>
  </si>
  <si>
    <t xml:space="preserve">Reparação piso laminado </t>
  </si>
  <si>
    <r>
      <t>A porta de entrada tem no lado de dentro um risco profundo //</t>
    </r>
    <r>
      <rPr>
        <b/>
        <sz val="12"/>
        <color theme="0" tint="-0.499984740745262"/>
        <rFont val="Aptos Narrow"/>
        <family val="2"/>
        <scheme val="minor"/>
      </rPr>
      <t xml:space="preserve"> 11/06 por telefonema a proprietaria informou que está anomalia não esta resolvida, devido terem pintado a porta com um tom diferente das demais, solicitando, uma nova reparação</t>
    </r>
    <r>
      <rPr>
        <sz val="12"/>
        <color theme="0" tint="-0.499984740745262"/>
        <rFont val="Aptos Narrow"/>
        <family val="2"/>
        <scheme val="minor"/>
      </rPr>
      <t xml:space="preserve"> // 16/06 Pedir a tinta a Sweet Door (solicitado pelo Sr, Ferrás) //</t>
    </r>
    <r>
      <rPr>
        <b/>
        <sz val="14"/>
        <color theme="0" tint="-0.499984740745262"/>
        <rFont val="Aptos Narrow"/>
        <family val="2"/>
        <scheme val="minor"/>
      </rPr>
      <t xml:space="preserve"> Na sexta-feira dia 20/06 entrei em contato com o Bruno e o mesmo me informou que esta fração seriamos nos da ALVES RIBEIRO que iriamos reparar e comprar a tinta </t>
    </r>
  </si>
  <si>
    <t>O vidro das janelas da sala e do quarto têm inúmeros riscos</t>
  </si>
  <si>
    <t>O vidro da porta da sala também tem riscos</t>
  </si>
  <si>
    <t>O interruptor da casa de banho não tem tampa</t>
  </si>
  <si>
    <t>A porta do frigorífico faz ruído a abrir</t>
  </si>
  <si>
    <t>A pressão da água na banheira é muito baixa</t>
  </si>
  <si>
    <t xml:space="preserve"> Existe um "buraco" por cima da porta da cozinha</t>
  </si>
  <si>
    <t>A persiana da sala está presa e não funciona, estando completamente aberta. Outra persiana também já se avariou, o que reflete alguma instabilidade no sistema das persianas.</t>
  </si>
  <si>
    <t>Reforço/aplicação de silicone nas janelas ou caixilharias destas. Entra muito frio, e também ruído, por esta via no apartamento, afetando a qualidade de vida dentro da habitação.</t>
  </si>
  <si>
    <t>Fechadura da porta com defeito</t>
  </si>
  <si>
    <t>FB</t>
  </si>
  <si>
    <t xml:space="preserve">Limpeza do apartamento piso/vidro/bancada/armario </t>
  </si>
  <si>
    <t>Azulejo piso partido na varanda</t>
  </si>
  <si>
    <t>2º mão de tinta geral parede</t>
  </si>
  <si>
    <t>Abertura porta lavanderia difernete da planta /trocar/correr?</t>
  </si>
  <si>
    <t xml:space="preserve">Juntas réguas com espaçamento grande /acabamento </t>
  </si>
  <si>
    <t>Limpar piso duche wc</t>
  </si>
  <si>
    <t>Falta ponto tomada corredor</t>
  </si>
  <si>
    <t>Porta guarda roupa com marcas/danificada</t>
  </si>
  <si>
    <t>Puxador janela está frouxo/apertar - Não foi encontrada a anomalia</t>
  </si>
  <si>
    <t>Passagem WC menor que a padrão /resolver /resolver/correr?</t>
  </si>
  <si>
    <t>Falta puxador resguardo duche</t>
  </si>
  <si>
    <t>pedro.rsantos@icloud.com</t>
  </si>
  <si>
    <t>Afinar portas resguardo duche/desalinhado</t>
  </si>
  <si>
    <t>Interior guarda roupa não esta bem montado /folgas</t>
  </si>
  <si>
    <t xml:space="preserve">Afinar portas guarda roupas </t>
  </si>
  <si>
    <t xml:space="preserve">Rodapé com sujos e marcas geral </t>
  </si>
  <si>
    <t xml:space="preserve">Estores da sala avariado - caixilharia </t>
  </si>
  <si>
    <t xml:space="preserve">Banheira danificada - Substituir </t>
  </si>
  <si>
    <t xml:space="preserve">Substituir 3 réguas do piso </t>
  </si>
  <si>
    <t xml:space="preserve">Substituir a porta 2mx80cm </t>
  </si>
  <si>
    <t>Torneira do duche da suite esta encontra-se torta com danos no azulejo numa das entradas de água.</t>
  </si>
  <si>
    <t>Bidet da casa de banho do meio com fuga no esgoto.</t>
  </si>
  <si>
    <t>Rodapé na sala perto da varanda, mais pequeno com junta do chão muito aberta.</t>
  </si>
  <si>
    <t>1. Falta de isolamento dos canos da bomba de calor, tubo fica muito quente ao toque.</t>
  </si>
  <si>
    <t>Duche da casa de banho social não veda suficientemente, verte água todas as vezes - falta de silicone</t>
  </si>
  <si>
    <t>Aquecimento da água - a àgua quente demora cerca de 2 minutos a chegar ao duche mais perto</t>
  </si>
  <si>
    <t xml:space="preserve">2 Portas do roupeiro do quarto 1 danificado </t>
  </si>
  <si>
    <t>Torneia da cozinha laxa</t>
  </si>
  <si>
    <t>Tampas dos estores - falta de isolamento com silicone</t>
  </si>
  <si>
    <t>Afinar porta da entrada </t>
  </si>
  <si>
    <t xml:space="preserve">Trocar vidro da porta da sala - tem restos de silicone que não sai sr ferraz teve no apto a ver </t>
  </si>
  <si>
    <r>
      <t>Após o recuou da janela, da sala, que impossibilitava a descida do estore, ficou </t>
    </r>
    <r>
      <rPr>
        <b/>
        <sz val="12"/>
        <color theme="1"/>
        <rFont val="Aptos"/>
        <family val="2"/>
      </rPr>
      <t>pendente a substituição de ripas do mesmo</t>
    </r>
    <r>
      <rPr>
        <sz val="12"/>
        <color theme="1"/>
        <rFont val="Aptos"/>
        <family val="2"/>
      </rPr>
      <t xml:space="preserve"> que estão amolgadas pelo embate prévio na caixilharia da janela. Aguardamos à data de hoje a substituição das mesmas, situação esta já sinalizada anteriormente. // Medidas informadas estavam incorretas. </t>
    </r>
    <r>
      <rPr>
        <b/>
        <sz val="12"/>
        <color rgb="FFFF0000"/>
        <rFont val="Aptos"/>
        <family val="2"/>
      </rPr>
      <t>Precisa réguas c/ 2.780 - REAGENDAR</t>
    </r>
  </si>
  <si>
    <r>
      <t xml:space="preserve">A </t>
    </r>
    <r>
      <rPr>
        <b/>
        <sz val="12"/>
        <color theme="0" tint="-0.499984740745262"/>
        <rFont val="Aptos"/>
        <family val="2"/>
      </rPr>
      <t>porta do duche da casa de banho da suite</t>
    </r>
    <r>
      <rPr>
        <sz val="12"/>
        <color theme="0" tint="-0.499984740745262"/>
        <rFont val="Aptos"/>
        <family val="2"/>
      </rPr>
      <t xml:space="preserve"> continua a descair sucessivamente, após múltiplas afinações da mesma e reporte desta situação. Esta é uma falha da construção/desenho da porta do duche e é uma situação que tem que se resolvida pelo construtor, pelo que </t>
    </r>
    <r>
      <rPr>
        <b/>
        <sz val="12"/>
        <color theme="0" tint="-0.499984740745262"/>
        <rFont val="Aptos"/>
        <family val="2"/>
      </rPr>
      <t>exigimos uma solução da vossa parte</t>
    </r>
    <r>
      <rPr>
        <sz val="12"/>
        <color theme="0" tint="-0.499984740745262"/>
        <rFont val="Aptos"/>
        <family val="2"/>
      </rPr>
      <t>.</t>
    </r>
  </si>
  <si>
    <t xml:space="preserve">Base de duche aparece manchas amareladas mesmo depois de limpar </t>
  </si>
  <si>
    <t>FC</t>
  </si>
  <si>
    <t xml:space="preserve">Porta de armário de cozinha </t>
  </si>
  <si>
    <t>Substituição Espelho Amolgado da Porta</t>
  </si>
  <si>
    <t>Limpeza de Guarnições/ Silicone</t>
  </si>
  <si>
    <t>WC Social retificar silicone</t>
  </si>
  <si>
    <t>Colocar silicone acrilico alçapões</t>
  </si>
  <si>
    <t>Nivelar pesra cozinha zona da junta</t>
  </si>
  <si>
    <t>tapa buraco do lava-loiça</t>
  </si>
  <si>
    <t>rodapé cozinha curto</t>
  </si>
  <si>
    <t>Porta hall quarto danificada</t>
  </si>
  <si>
    <t>Caixa derivação com buraco e mal acabada</t>
  </si>
  <si>
    <t>limpeza oleiras/peitoris</t>
  </si>
  <si>
    <t>limpeza vidro</t>
  </si>
  <si>
    <t>parte inferior dos AC comreteficações</t>
  </si>
  <si>
    <t>Foco Fundido</t>
  </si>
  <si>
    <t>bomba de calor a deitar água</t>
  </si>
  <si>
    <t>arrecadação esta suja</t>
  </si>
  <si>
    <t>Existe azulejo partido</t>
  </si>
  <si>
    <t>O suporte do lavatorio WC esta em más condições</t>
  </si>
  <si>
    <t>Interruptor da luz da WC da suite com mau contacto</t>
  </si>
  <si>
    <t xml:space="preserve">Fuga na canalização do lavatório do WC da suíte </t>
  </si>
  <si>
    <t>FD</t>
  </si>
  <si>
    <t>Remover sujidade entre armário bancada cozinha</t>
  </si>
  <si>
    <t>Melhorar silicone lavatório wc</t>
  </si>
  <si>
    <t>Limpar tijolos varanda (geral)</t>
  </si>
  <si>
    <t>Buraco revestimento tijolo varanda</t>
  </si>
  <si>
    <t>Falta massa/melhorar remate ceramica parede</t>
  </si>
  <si>
    <t>Marcas ceramica em cima porta</t>
  </si>
  <si>
    <t>Limpar caixilharia (geral)</t>
  </si>
  <si>
    <t>Limpar armáris cozinha (geral)</t>
  </si>
  <si>
    <t>Melhorar remate rodabanca/bancada cozinha</t>
  </si>
  <si>
    <t>Melhorar remate rejunte piso cozinha</t>
  </si>
  <si>
    <t xml:space="preserve">Folga prateleiras armários cozinha </t>
  </si>
  <si>
    <t>Armarios suspensos danificados cozinha gaveta</t>
  </si>
  <si>
    <t>Sujo ceramica proximo porta cozinha</t>
  </si>
  <si>
    <t>Riscos rodabanca/Bancada cozinha (geral)</t>
  </si>
  <si>
    <t xml:space="preserve">Melhorar pintura parede </t>
  </si>
  <si>
    <t xml:space="preserve">Sujos parede </t>
  </si>
  <si>
    <t>Azulejos desalinhados parede wc/partidos</t>
  </si>
  <si>
    <t>Risco caixa roca sanita na ceramica</t>
  </si>
  <si>
    <t>Ceramica partida parede wc</t>
  </si>
  <si>
    <t>Melhorar remate silicone ceramica parede wc</t>
  </si>
  <si>
    <t>Riscos/sujo na parede bancada</t>
  </si>
  <si>
    <t>Limpar silicone banheira /parede/massa (geral)</t>
  </si>
  <si>
    <t xml:space="preserve">Limpar guarda roupa internamente </t>
  </si>
  <si>
    <t>Colocar silicone para fechar estores</t>
  </si>
  <si>
    <t>Pavimento Hall de Entrada</t>
  </si>
  <si>
    <t>Riscos na placa vitroceramica</t>
  </si>
  <si>
    <t>FE</t>
  </si>
  <si>
    <t xml:space="preserve">Afinar porta armário superior cozinha </t>
  </si>
  <si>
    <t>Falta tampa e silicone tubos bomba calor</t>
  </si>
  <si>
    <t>Limpar base armário /Retirar rodapés</t>
  </si>
  <si>
    <t xml:space="preserve">Remates tubulação lavatório WC/Fixar moldura/Betumar </t>
  </si>
  <si>
    <t xml:space="preserve">Retirar peliculas azuis /colar espelhos tubos </t>
  </si>
  <si>
    <t>Falta betumar piso varanda</t>
  </si>
  <si>
    <t xml:space="preserve">Limpar riscos lapis guarda roupa </t>
  </si>
  <si>
    <t xml:space="preserve">Rever parafuso dobradiças guarda roupas /diferentes </t>
  </si>
  <si>
    <t xml:space="preserve">Rever dobradiças /torta no topo / Diferente de um lado e outro </t>
  </si>
  <si>
    <t xml:space="preserve">Dobradiça torta e invertida </t>
  </si>
  <si>
    <t>Colacar fêmea metálica porta topo</t>
  </si>
  <si>
    <t xml:space="preserve">Substituir capa plastico quadro elétrico </t>
  </si>
  <si>
    <t>Limpar telecomunicações / porta torta</t>
  </si>
  <si>
    <t xml:space="preserve">Remate moldura topo quadro eletrico </t>
  </si>
  <si>
    <t xml:space="preserve">Limpar focos luz geral </t>
  </si>
  <si>
    <t>Remate foco luz cozinha teto e peça</t>
  </si>
  <si>
    <t xml:space="preserve">Remover peça piso wc/oca/peça frágil </t>
  </si>
  <si>
    <t>Remate silicone caixa estore porta</t>
  </si>
  <si>
    <t>Gotas tinta parede/Lixar</t>
  </si>
  <si>
    <t xml:space="preserve">Porta arrecadação agarra no piso / Trocar borrachas </t>
  </si>
  <si>
    <t>Falta tampa sensor arrecadação</t>
  </si>
  <si>
    <t>Pedra por reparar na cozinha  (rodabanca por colar e bncada riscada)</t>
  </si>
  <si>
    <t xml:space="preserve">Estore da sala preso É PRECISO PRIMEIRO VIR A GLOBALDIS PARA ARRUMAR A CAIXA DE ESTORES </t>
  </si>
  <si>
    <t>falta uma peça para amparar a portada da veranda, caso contrário bate na parede e vai ficar toda danificada (como já está)</t>
  </si>
  <si>
    <t xml:space="preserve">O rodapé da cozinha está desnivelado e para fora </t>
  </si>
  <si>
    <t xml:space="preserve">O armário da cozinha ( por cima do exaustor) não fecha </t>
  </si>
  <si>
    <t xml:space="preserve">Os rodapés estão cheios de silicones soltos </t>
  </si>
  <si>
    <t xml:space="preserve">Não tenho água quente na banheira e poliban </t>
  </si>
  <si>
    <t xml:space="preserve">Sifão da lava loiça a deitar água </t>
  </si>
  <si>
    <t>Caixilharia a atrapalhar o funcionamento dos estores - reparar</t>
  </si>
  <si>
    <t>Serrialu/AR</t>
  </si>
  <si>
    <t xml:space="preserve">Borracha do frigorifico solta </t>
  </si>
  <si>
    <t xml:space="preserve">Luz da casa de banho não funciona </t>
  </si>
  <si>
    <t>Mudar puxador por um tic tac para a porta do frigorifico poder abrir como deve de ser</t>
  </si>
  <si>
    <t xml:space="preserve">poliban sai agua  quando toma banho </t>
  </si>
  <si>
    <r>
      <t xml:space="preserve">mosaico da casa-de-banho oco (defeito já apontado na vistoria realizada em junho); </t>
    </r>
    <r>
      <rPr>
        <b/>
        <sz val="12"/>
        <color theme="2" tint="-0.249977111117893"/>
        <rFont val="Aptos Narrow"/>
        <family val="2"/>
        <scheme val="minor"/>
      </rPr>
      <t>Anomalia por Engº Luis M.</t>
    </r>
  </si>
  <si>
    <t>Bancada continua a pingar água</t>
  </si>
  <si>
    <t>Cheiro de comida nas casas de banho</t>
  </si>
  <si>
    <t>FF</t>
  </si>
  <si>
    <t xml:space="preserve">Marca na moldura guarda roupa </t>
  </si>
  <si>
    <t xml:space="preserve">FF </t>
  </si>
  <si>
    <t>2º Mão de tinta paredes/sujos/marcas (geral)</t>
  </si>
  <si>
    <t>Amolgado paredes</t>
  </si>
  <si>
    <t>Ferrugem guardas /Limpar geral</t>
  </si>
  <si>
    <t xml:space="preserve">Limpar o apartamento antes de entregar </t>
  </si>
  <si>
    <t>FG</t>
  </si>
  <si>
    <t>guilhermebritesramos@gmail.com</t>
  </si>
  <si>
    <t>Perfil pvc caixa estore/degrada com tempo</t>
  </si>
  <si>
    <t>Buracos caixa estore</t>
  </si>
  <si>
    <t xml:space="preserve">Gaveta bate no bidé </t>
  </si>
  <si>
    <t>Espelho desalinhado com bancada</t>
  </si>
  <si>
    <t>Portas não são lacadas no topo e base</t>
  </si>
  <si>
    <t xml:space="preserve">Marca no fundo guarda roupa/interno </t>
  </si>
  <si>
    <t xml:space="preserve">Fechamento exaustor /caixa madeira </t>
  </si>
  <si>
    <t xml:space="preserve">Limpeza ferrugem guardas geral </t>
  </si>
  <si>
    <t xml:space="preserve">Substituir régua madeira piso </t>
  </si>
  <si>
    <t>Amolgado quina porta</t>
  </si>
  <si>
    <t xml:space="preserve">Fissura entre parede/porta alizar </t>
  </si>
  <si>
    <t xml:space="preserve">Riscos microondas </t>
  </si>
  <si>
    <t>Reparação de curto-circuito no quadro elétrico que afeta iluminação no hall e cozinha</t>
  </si>
  <si>
    <t>Reparação de estore elétrico do quarto (sobe e desce aos soluços ficando por vezes mesmo encravado)</t>
  </si>
  <si>
    <t>Arranjo de 2 torneiras da casa-de-banho que pingam mesmo quando fechadas</t>
  </si>
  <si>
    <t>Substituição do intercomunicador de entrada devido a raspão lateral de origem</t>
  </si>
  <si>
    <t xml:space="preserve">uma das tomadas da sala não funcionam </t>
  </si>
  <si>
    <t>Lugar do estacionamento nº 66 cave 3 -  não tem as dimensões acordadas no projeto, sendo de dimensão inferior ao acordado e tornando por isso o estacionamento mais difícil. </t>
  </si>
  <si>
    <t>Substituição do móvel da casa de banho após danificação devido a arranjo das torneiras</t>
  </si>
  <si>
    <t>Substituição do intercomunicador de entrada devido a raspão lateral de origem.</t>
  </si>
  <si>
    <t>A porta do frigorífico faz muito ruído a abrir e tem uma peça lateral que se solta constantemente.</t>
  </si>
  <si>
    <r>
      <t>Riscos de origem nas janelas da sala de correr (2un) e Suite (1un) -</t>
    </r>
    <r>
      <rPr>
        <b/>
        <sz val="12"/>
        <color theme="2" tint="-0.499984740745262"/>
        <rFont val="Aptos Narrow"/>
        <family val="2"/>
        <scheme val="minor"/>
      </rPr>
      <t xml:space="preserve"> 3 VIDROS SUBST</t>
    </r>
  </si>
  <si>
    <t>Afinação da porta de entrada (está mal calibrada o que a torna difícil de abrir).</t>
  </si>
  <si>
    <t>Riscos de origem nas janelas  lavandaria (1un)   (entrega do vidro a 27/2/25 veio errada, veio medida de porta em vez de janela)</t>
  </si>
  <si>
    <t>Colocação de silicone ao redor da janela para diminuir transferência de calor.</t>
  </si>
  <si>
    <r>
      <t xml:space="preserve">Falta vidro da lavanderia - (960x1000) </t>
    </r>
    <r>
      <rPr>
        <b/>
        <sz val="12"/>
        <color theme="2" tint="-0.249977111117893"/>
        <rFont val="Aptos Narrow"/>
        <family val="2"/>
        <scheme val="minor"/>
      </rPr>
      <t>NÃO SE PODE AGENDAR, ENCOMEDAR FALTA VIDRO</t>
    </r>
    <r>
      <rPr>
        <sz val="12"/>
        <color theme="2" tint="-0.249977111117893"/>
        <rFont val="Aptos Narrow"/>
        <family val="2"/>
        <scheme val="minor"/>
      </rPr>
      <t xml:space="preserve"> (03/04)</t>
    </r>
  </si>
  <si>
    <t>FH</t>
  </si>
  <si>
    <t xml:space="preserve">Fixar tampas tubo bomba de calor </t>
  </si>
  <si>
    <t>Porta do frigorífico está a bater na madeira</t>
  </si>
  <si>
    <t>Soleira da porta da suíte está levantada (parece que inchou)</t>
  </si>
  <si>
    <t>Painel da porta de entrada está marcado (Já está a ser tratado)</t>
  </si>
  <si>
    <t>Bidé da segunda casa de banho está a deitar água por baixo</t>
  </si>
  <si>
    <t>Faltam borrachas dos vidros do poliban da casa de banho da suíte</t>
  </si>
  <si>
    <t>carlos.planovital@gmail.com</t>
  </si>
  <si>
    <t>Estores da lavandaria não está a fechar como deve de ser</t>
  </si>
  <si>
    <t>Bancada da cozinha mal fixada, treme e está em perigo de partir</t>
  </si>
  <si>
    <t>Falta massa ao pé da janela do segundo quarto e precisa de ser lixado</t>
  </si>
  <si>
    <t>Hall de entrada e corredor cheio de marcas nas paredes onde precisa de levar massa e ser lixado e pintado</t>
  </si>
  <si>
    <t>Vidro Varanda está solto (deve precisar de silicone por cima para ser fixado)</t>
  </si>
  <si>
    <t xml:space="preserve">Falta betume banheira </t>
  </si>
  <si>
    <t>Aumentar abertura porta wc</t>
  </si>
  <si>
    <t xml:space="preserve">Chave não tranca porta lado circulação </t>
  </si>
  <si>
    <t xml:space="preserve">Caixa aplique mal acabada </t>
  </si>
  <si>
    <t>Falta puxador resguardo wc</t>
  </si>
  <si>
    <t>Melhorar remate topo /lateral guarda roupa</t>
  </si>
  <si>
    <t>Melhorar remate lateral porta /fissura (geral)</t>
  </si>
  <si>
    <t>Melhorar remate alheta (geral)</t>
  </si>
  <si>
    <t>Melhorar remate rodapé (geral)</t>
  </si>
  <si>
    <t>Melhorar pintura teto/parede (geral)</t>
  </si>
  <si>
    <t>Vidro da janela da suite está todo riscado por fora</t>
  </si>
  <si>
    <t>FI</t>
  </si>
  <si>
    <t xml:space="preserve">Vedante e puxador </t>
  </si>
  <si>
    <t>Richard Branco - 960229029</t>
  </si>
  <si>
    <t xml:space="preserve">Estores da sala não funcionam </t>
  </si>
  <si>
    <t>Os estores também não funcionam bem em quase todas as divisões da casa.</t>
  </si>
  <si>
    <t>Toda a caixilharia do apartamento não está bem colocada, pois permite a entrada de vento e frio nas diversas divisões do apartamento.</t>
  </si>
  <si>
    <t>Silicone branco solto no rodapé</t>
  </si>
  <si>
    <t xml:space="preserve">Borrachas da porta soltas </t>
  </si>
  <si>
    <t xml:space="preserve">Estore não recolhe todo - funcionario tirou medida 22/07 </t>
  </si>
  <si>
    <t>Richard Branco - 960449049</t>
  </si>
  <si>
    <t>Moldura madeira solta no topo da porta</t>
  </si>
  <si>
    <t>FJ</t>
  </si>
  <si>
    <t xml:space="preserve">Manchas no teto da lavanderia </t>
  </si>
  <si>
    <t>Raquel - 932630479 - raquelmadasil@gmail.com</t>
  </si>
  <si>
    <t xml:space="preserve">Porta abre no sentido errado - atrapalha armários </t>
  </si>
  <si>
    <t xml:space="preserve">Parafuso caixa banheiro está solto </t>
  </si>
  <si>
    <t>Limpeza apartamento apos correção</t>
  </si>
  <si>
    <t>Estores não foram testados falta eletricidade</t>
  </si>
  <si>
    <t>Acabamento saída exaustão lavanderia/varanda</t>
  </si>
  <si>
    <t>Vazamento do forro da lavandaria</t>
  </si>
  <si>
    <t>Ponto de Fecho Partido</t>
  </si>
  <si>
    <t>Fw: Porta quarto não abre  Porta 32 bloco D apto 4A</t>
  </si>
  <si>
    <t>FK</t>
  </si>
  <si>
    <t>A/C do quarto não aquece e acaba por desligar automaticamente</t>
  </si>
  <si>
    <t>Substituir válvula da torneira do bidé</t>
  </si>
  <si>
    <t>Não possui luz na arrecadação -3 nº40</t>
  </si>
  <si>
    <t>A pedido do Encarregado Bruno</t>
  </si>
  <si>
    <t>maquina de lavar, mas poderá estar relacionado a canalização (maquina acumular água)</t>
  </si>
  <si>
    <t xml:space="preserve">vareta partida da janela  mau uso </t>
  </si>
  <si>
    <t>A janela encontra-se com o mecanismo do manípulo preso, o que impede a abertura da janela.</t>
  </si>
  <si>
    <t>FL</t>
  </si>
  <si>
    <r>
      <t xml:space="preserve">vidro para a guarda da varanda da sala trocar - Engº Ana solicitou a encomenda dia 16/01/2025 ás 16:44 por e-mail. </t>
    </r>
    <r>
      <rPr>
        <b/>
        <u/>
        <sz val="12"/>
        <color theme="2" tint="-0.249977111117893"/>
        <rFont val="Aptos Narrow"/>
        <family val="2"/>
        <scheme val="minor"/>
      </rPr>
      <t>(não se pode Agendar, Ricardo da Serrialu vai confirmar encomenda com Rita Correia)</t>
    </r>
  </si>
  <si>
    <t>vidro da janela de abrir da cozinha (casa das maquinas)</t>
  </si>
  <si>
    <t>Mudar porta WC</t>
  </si>
  <si>
    <t>Bancada lavatório riscada</t>
  </si>
  <si>
    <t xml:space="preserve"> Junta no canto da banheira fissurada</t>
  </si>
  <si>
    <t>Azulejo ao lado do lavatório da casa de banho partido e disfarçado com massa</t>
  </si>
  <si>
    <t>Estore electrico não funciona quarto</t>
  </si>
  <si>
    <t>Pintura do rodapé do quarto danificada.</t>
  </si>
  <si>
    <t xml:space="preserve"> Existência de massa nas pedras do varandim da varanda.</t>
  </si>
  <si>
    <t>Falta de enchimento (massa) no canto da varanda.</t>
  </si>
  <si>
    <t>Todos os suportes da fachada do varandim da varanda, não estão alinhados com a parede.</t>
  </si>
  <si>
    <t>Pedra do varandim da varanda partida e disfarçada com massa.</t>
  </si>
  <si>
    <t>Pedra do varandim da varanda mais pequena que as restantes</t>
  </si>
  <si>
    <t>Pedra do varandim da varanda partido</t>
  </si>
  <si>
    <t>Azulejos do chão da varanda partidos.</t>
  </si>
  <si>
    <t>Painel do tecto da varanda raspado.</t>
  </si>
  <si>
    <t xml:space="preserve"> Efeito fosco do vidro da porta da sala danificado</t>
  </si>
  <si>
    <t>Parede partida na emenda com o painel do ar condicionada da sala</t>
  </si>
  <si>
    <t>Revestimento da calha da porta da varanda danificado</t>
  </si>
  <si>
    <t>Pedra de entrada da varanda partida</t>
  </si>
  <si>
    <t>Rodapé junto da porta da varanda danificado</t>
  </si>
  <si>
    <t>Acessório da porta da varanda partido</t>
  </si>
  <si>
    <t>Tinta estalada junto à aduela da porta da antecâmara da sala</t>
  </si>
  <si>
    <t>Pintura da porta do quadro electrico danificada</t>
  </si>
  <si>
    <t>Riscos pelo interior (caixa de ar) e exterior da janela da lavandaria</t>
  </si>
  <si>
    <t>Pintura da aduela da porta do quadro electrico danificada</t>
  </si>
  <si>
    <t>Tinta estalada junto à aduela da porta da cozinha</t>
  </si>
  <si>
    <t>Folga excessiva entre a prateleira e a lateral do móvel de canto do balcão da 
cozinha</t>
  </si>
  <si>
    <t>Excesso de silicone colocado no lava loiças</t>
  </si>
  <si>
    <t>Falta de enchimento (massa) no azulejo da parede da lavandaria.</t>
  </si>
  <si>
    <t>Azulejo por trás da máquina de lavar roupa partido</t>
  </si>
  <si>
    <t>Suportes autocolantes da mangueira da bomba de calor descolados</t>
  </si>
  <si>
    <t>Azulejo do chão da cozinha danificado e do chão da lavandaria</t>
  </si>
  <si>
    <t xml:space="preserve"> Painel da porta do armário de canto danificado.</t>
  </si>
  <si>
    <t>Desalinhamento excessivo entre a porta do lava loiças e a porta da máquina de 
lavar loiça.</t>
  </si>
  <si>
    <t>Peça da bancada de cozinha de com comprimento insuficiente e com falta de 
silicone</t>
  </si>
  <si>
    <t>Desalinhamento excessivo entre o armário do frigorifico e a parede</t>
  </si>
  <si>
    <t>Azulejo junto a tomada partido - cozinha</t>
  </si>
  <si>
    <t>Azulejo por cima da porta da lavandaria partido e disfarçado com massa de 
enchimento</t>
  </si>
  <si>
    <t>A porta de entrada encontra-se com o revestimento danificado em vários pontos,
tanto pelo interior como pelo exterior e está em falta um espelho na dobradiça superior</t>
  </si>
  <si>
    <t>O revestimento da porta da sala encontra-se danificado</t>
  </si>
  <si>
    <t>A prateleira do roupeiro do hall de entrada encontra-se partida</t>
  </si>
  <si>
    <t>O azulejo do chão da casa de banho, em frente à sanita, está riscado e partido</t>
  </si>
  <si>
    <t>O revestimento da porta da casa de banho encontra-se partido junto ao rodapé</t>
  </si>
  <si>
    <t xml:space="preserve">Limpar porta entrada </t>
  </si>
  <si>
    <t>Limpar cola amarela porta</t>
  </si>
  <si>
    <t xml:space="preserve">Limpar caixilharia </t>
  </si>
  <si>
    <t>Ajsutar fechadura/parafusos mal ajustados</t>
  </si>
  <si>
    <t xml:space="preserve">Falta rejunte na ceramica em cima do armario suspenso </t>
  </si>
  <si>
    <t xml:space="preserve">Caixas tomada desalinhadas </t>
  </si>
  <si>
    <t>Remover plastico guarda</t>
  </si>
  <si>
    <t>Risco na ceramica em cima da bancada</t>
  </si>
  <si>
    <t xml:space="preserve">Limpar tinta forno </t>
  </si>
  <si>
    <t xml:space="preserve">Limpar tinta rodape metalico </t>
  </si>
  <si>
    <t xml:space="preserve">Porta roupeiro manchada </t>
  </si>
  <si>
    <t xml:space="preserve">Marcas pintura parede </t>
  </si>
  <si>
    <t>Limpar sanita</t>
  </si>
  <si>
    <t>Limpar alizar portas manchas amarelas</t>
  </si>
  <si>
    <t xml:space="preserve">Limpar manchas brancas piso geral </t>
  </si>
  <si>
    <t>Limpar Rodapé geral ( resto cola e manchas amarelas)</t>
  </si>
  <si>
    <t xml:space="preserve">Limpar maçaneta </t>
  </si>
  <si>
    <t xml:space="preserve">Limpeza canto rejunte </t>
  </si>
  <si>
    <t xml:space="preserve">Peça plastico preta solta no topo porta </t>
  </si>
  <si>
    <t xml:space="preserve">Painel teto solto / não está alinhado na fachada </t>
  </si>
  <si>
    <t xml:space="preserve">Falta ladrilho ceramica fachada proximo varanda </t>
  </si>
  <si>
    <r>
      <t xml:space="preserve">Placa de indução danificada por riscos e lascamento. </t>
    </r>
    <r>
      <rPr>
        <sz val="12"/>
        <color rgb="FFFF0000"/>
        <rFont val="Aptos Narrow"/>
        <family val="2"/>
        <scheme val="minor"/>
      </rPr>
      <t>(AGUARDANDO ENGº RP)</t>
    </r>
  </si>
  <si>
    <t>Peça do teto varanda partida</t>
  </si>
  <si>
    <t>FM</t>
  </si>
  <si>
    <t>Limpar caixilharia janela/sujos ou riscos ?</t>
  </si>
  <si>
    <t xml:space="preserve">Limpar caixa estores/tinta/amolgado </t>
  </si>
  <si>
    <t xml:space="preserve">Remate silicone caixilharia /pedra </t>
  </si>
  <si>
    <t xml:space="preserve">Marcas na pintura embaixo janela </t>
  </si>
  <si>
    <t>Amolgado na pintura parede</t>
  </si>
  <si>
    <t>Limpeza vidro porta</t>
  </si>
  <si>
    <t>Caixa aplique com massa/facil remover ?/Marca parede</t>
  </si>
  <si>
    <t xml:space="preserve">Peça dobradiça solta porta </t>
  </si>
  <si>
    <t xml:space="preserve">Limpar portas /Marcas/cola silicone </t>
  </si>
  <si>
    <t xml:space="preserve">Ver encaixe caixa aplique </t>
  </si>
  <si>
    <t xml:space="preserve">Risco maçaneta janela </t>
  </si>
  <si>
    <t xml:space="preserve">Manchas castanhas pedra soleira </t>
  </si>
  <si>
    <t xml:space="preserve">Espaço no topo do guarda roupa interno </t>
  </si>
  <si>
    <t xml:space="preserve">Fissura pintura em cima guarda roupa </t>
  </si>
  <si>
    <t>Remate teto/ cerâmica wc</t>
  </si>
  <si>
    <t>Falta massa junção banheira /ceramica</t>
  </si>
  <si>
    <t>Excesso massa piso wc</t>
  </si>
  <si>
    <t xml:space="preserve">Limpar massa ceramica no topo </t>
  </si>
  <si>
    <t xml:space="preserve">Remate teto /ceramica lavanderia/cozinha geral </t>
  </si>
  <si>
    <t>Riscos microondas</t>
  </si>
  <si>
    <r>
      <t xml:space="preserve">Porta de entrada precisa de afinação. Ao abrir a porta com a chave, o trinco fica bloqueado // </t>
    </r>
    <r>
      <rPr>
        <b/>
        <sz val="12"/>
        <color theme="0" tint="-0.499984740745262"/>
        <rFont val="Aptos Narrow"/>
        <family val="2"/>
        <scheme val="minor"/>
      </rPr>
      <t>O proprietario alegou novamente a anomalia em questão</t>
    </r>
  </si>
  <si>
    <r>
      <t xml:space="preserve">A bomba de calor tem uma pequena fuga de água pelo tubo de água quente // </t>
    </r>
    <r>
      <rPr>
        <b/>
        <sz val="12"/>
        <color theme="0" tint="-0.499984740745262"/>
        <rFont val="Aptos Narrow"/>
        <family val="2"/>
        <scheme val="minor"/>
      </rPr>
      <t>O proprietario alegou novamente a anomalia em questão</t>
    </r>
    <r>
      <rPr>
        <sz val="12"/>
        <color theme="0" tint="-0.499984740745262"/>
        <rFont val="Aptos Narrow"/>
        <family val="2"/>
        <scheme val="minor"/>
      </rPr>
      <t xml:space="preserve"> // </t>
    </r>
    <r>
      <rPr>
        <b/>
        <sz val="12"/>
        <color theme="0" tint="-0.499984740745262"/>
        <rFont val="Aptos Narrow"/>
        <family val="2"/>
        <scheme val="minor"/>
      </rPr>
      <t>No dia 24/06 a Climacer informou que "Estamos a proceder ao provisionamento do material para intervirmos na próxima semana"</t>
    </r>
  </si>
  <si>
    <t xml:space="preserve">Espelho casa de banho </t>
  </si>
  <si>
    <t>A bomba de calor tem uma pequena fuga de água pelo tubo de água FRIA - apos a intervencao no tubo de água quente</t>
  </si>
  <si>
    <t xml:space="preserve">Peça do exaustor partida - Trocar </t>
  </si>
  <si>
    <t>Cabos do AR CONDICIONADO da varanda</t>
  </si>
  <si>
    <t>Água acomulada na varanda</t>
  </si>
  <si>
    <t>Máquina do a/c está acomular água da chuva</t>
  </si>
  <si>
    <t>Afinação janela da sala</t>
  </si>
  <si>
    <t xml:space="preserve">Afinação janela do quarto </t>
  </si>
  <si>
    <t xml:space="preserve">Afinação porta da lavandaria </t>
  </si>
  <si>
    <t>Trocar porta da cozinha</t>
  </si>
  <si>
    <t>FN</t>
  </si>
  <si>
    <t>Sala - instalação eléctrica problemática; situação identificada após a instalação de candeeiro de teto, necessidade de ter dois interruptores ligados para funcionar, com intermitência de sinal e com interferência com luz da cozinha. (Novidade)</t>
  </si>
  <si>
    <t xml:space="preserve">Limpar Manchas tinta piso </t>
  </si>
  <si>
    <t xml:space="preserve">Remate rodapé/silicone solto geral </t>
  </si>
  <si>
    <t>Fechadura Solta</t>
  </si>
  <si>
    <t>Interruptores e tomadas tortas</t>
  </si>
  <si>
    <t>Remate canto porta / falta massa varanda</t>
  </si>
  <si>
    <t>Afinar porta entrada/espaço grande</t>
  </si>
  <si>
    <t xml:space="preserve">Alizar desalinhado portas - NÃO FORAM ENCONTRADOS DEFEITOS </t>
  </si>
  <si>
    <t xml:space="preserve">Buraco no topo dos alizares porta geral - NÃO FORAM ENCONTRADOS DEFEITOS </t>
  </si>
  <si>
    <t>Remate teto / ceramica cozinha geral</t>
  </si>
  <si>
    <t>Azulejo partido lavanderia</t>
  </si>
  <si>
    <t xml:space="preserve">Limpar sujo perfil quina cozinha </t>
  </si>
  <si>
    <t xml:space="preserve">Falta acabamento topo folha porta </t>
  </si>
  <si>
    <t xml:space="preserve">Azulejo partido parede duche </t>
  </si>
  <si>
    <t xml:space="preserve">Acabamento apliques parede/ teto escondido </t>
  </si>
  <si>
    <t>Porta guarda roupa estragada internamente</t>
  </si>
  <si>
    <t>Porta guarda roupas com marcas externas</t>
  </si>
  <si>
    <t>Interruptor afastado parede</t>
  </si>
  <si>
    <t xml:space="preserve">Porta sala com folga/mexe com o vento </t>
  </si>
  <si>
    <t xml:space="preserve">Remate topo banheira </t>
  </si>
  <si>
    <t>Ceramica riscada parede banheira</t>
  </si>
  <si>
    <t xml:space="preserve">Batente piso no lugar errado/passagem pequena </t>
  </si>
  <si>
    <t xml:space="preserve">Falta puxador porta duche </t>
  </si>
  <si>
    <t>pedro.reino.pires@gmail.com</t>
  </si>
  <si>
    <t xml:space="preserve">Porta desalinhada duche / diferença vidro </t>
  </si>
  <si>
    <t xml:space="preserve">Ceramica riscada parede duche </t>
  </si>
  <si>
    <t xml:space="preserve">Afinar janela /Borracha solta </t>
  </si>
  <si>
    <t>Gavetas sujas internamente</t>
  </si>
  <si>
    <t>Defeito pintura parede</t>
  </si>
  <si>
    <t xml:space="preserve">Guarda roupa danificado na base /interno </t>
  </si>
  <si>
    <t xml:space="preserve">Fissura topo janela </t>
  </si>
  <si>
    <t xml:space="preserve">Marco porta danificado no topo </t>
  </si>
  <si>
    <t xml:space="preserve">Porta quadro elétrico torta arrecadação </t>
  </si>
  <si>
    <t xml:space="preserve">Afinar estores -  Conflito caixilharia </t>
  </si>
  <si>
    <t xml:space="preserve">Fuga de água chuveiro wc social </t>
  </si>
  <si>
    <t xml:space="preserve">AR/Espaço Vidro </t>
  </si>
  <si>
    <t xml:space="preserve">Fuga de água torneira bidé </t>
  </si>
  <si>
    <t xml:space="preserve">Fuga de água lava loiça </t>
  </si>
  <si>
    <t>Sem água quente na torneira do lavatório wc social</t>
  </si>
  <si>
    <t>A pressão de água do chuveiro é inferior ao verificado no chuveiro da outra casa de banho.</t>
  </si>
  <si>
    <t>o batente da porta encontra-se num local pouco funcional, necessita de ser recolocado.</t>
  </si>
  <si>
    <t>Exaustor da casa de banho da suite não funciona - Nunca funcionou</t>
  </si>
  <si>
    <t xml:space="preserve">gaveta do roupeiro danificada.- Faltam CALHA 0,45 cm 1- par </t>
  </si>
  <si>
    <r>
      <t xml:space="preserve">painel exterior das janelas danificado com múltiplos pequenos defeitos. - quartos 1,2 e 3 </t>
    </r>
    <r>
      <rPr>
        <b/>
        <u/>
        <sz val="12"/>
        <color theme="0" tint="-0.499984740745262"/>
        <rFont val="Aptos Narrow"/>
        <family val="2"/>
        <scheme val="minor"/>
      </rPr>
      <t>+ 3 vidros por substituir</t>
    </r>
    <r>
      <rPr>
        <sz val="12"/>
        <color theme="0" tint="-0.499984740745262"/>
        <rFont val="Aptos Narrow"/>
        <family val="2"/>
        <scheme val="minor"/>
      </rPr>
      <t xml:space="preserve"> </t>
    </r>
    <r>
      <rPr>
        <b/>
        <u/>
        <sz val="12"/>
        <color theme="0" tint="-0.499984740745262"/>
        <rFont val="Aptos Narrow"/>
        <family val="2"/>
        <scheme val="minor"/>
      </rPr>
      <t>(não se pode Agendar, Ricardo da Serrialu vai confirmar encomenda com Rita Correia)</t>
    </r>
    <r>
      <rPr>
        <sz val="12"/>
        <color theme="0" tint="-0.499984740745262"/>
        <rFont val="Aptos Narrow"/>
        <family val="2"/>
        <scheme val="minor"/>
      </rPr>
      <t xml:space="preserve">// </t>
    </r>
    <r>
      <rPr>
        <b/>
        <sz val="12"/>
        <color theme="0" tint="-0.499984740745262"/>
        <rFont val="Aptos Narrow"/>
        <family val="2"/>
        <scheme val="minor"/>
      </rPr>
      <t>29/05 substituiu 01 vidro falta mais 02</t>
    </r>
  </si>
  <si>
    <t xml:space="preserve">Caixa de estore partida </t>
  </si>
  <si>
    <t>Sala - estar danificado, não desce. (Novidade)</t>
  </si>
  <si>
    <t>WC social e WC de suite - pressão de chuveiro desadequada, baixa, sem variação com os 2 níveis de pressão de torneira (completamente diferente em relação a WC de quarto que se encontra entre os dois, não creio que seja de "acordo com projeto”, como aliaste-te o Sr Ferraz concordou quando viu a pressão do WC da suite)</t>
  </si>
  <si>
    <t>Estore de primeiro quarto danificado necessitando reparo</t>
  </si>
  <si>
    <r>
      <t>Porta/dobradiças de poliban de suite defeituosa/material não adequado à função, sem resposta adequada às múltiplas e repetidas calibrações - </t>
    </r>
    <r>
      <rPr>
        <b/>
        <sz val="12"/>
        <color theme="2" tint="-0.499984740745262"/>
        <rFont val="Aptos Narrow"/>
        <family val="2"/>
        <scheme val="minor"/>
      </rPr>
      <t>solicito formalmente substituição de sistema</t>
    </r>
  </si>
  <si>
    <t>Calhas de gaveta do quarto  com funcionamento precário (uma gaveta deixou de deslizar convenientemente e faz barulho)</t>
  </si>
  <si>
    <t>Ar condicionado não refresca apenas ventila. A unuidade no exterior faz também menos barulho que anteriormente</t>
  </si>
  <si>
    <t>Isolamento de estores sem isolamento de silicone - entrada de calor e frio, situação identificada recentemente, mas antiga</t>
  </si>
  <si>
    <t xml:space="preserve">Campainha da porta não se encontra a funcionar </t>
  </si>
  <si>
    <r>
      <t>Foi identificada uma alteração na parede circundante a uns dos aparelhos de ar condicionado, num dos quartos. Existe uma mancha ao redor do aparelho que não sei se terá relação com o próprio aparelho. //</t>
    </r>
    <r>
      <rPr>
        <b/>
        <sz val="12"/>
        <color theme="0" tint="-0.499984740745262"/>
        <rFont val="Aptos Narrow"/>
        <family val="2"/>
        <scheme val="minor"/>
      </rPr>
      <t xml:space="preserve"> AGENDADO</t>
    </r>
  </si>
  <si>
    <t xml:space="preserve">Solicito avaliação no ar condicionado da sala que esta a perder agua, e que está infiltrando na madeira da ombreira da porta </t>
  </si>
  <si>
    <t>FO</t>
  </si>
  <si>
    <t>Ligar bomba circuladora</t>
  </si>
  <si>
    <t xml:space="preserve">Reparação pavimento </t>
  </si>
  <si>
    <t xml:space="preserve">Substituição fechadura janela da sala </t>
  </si>
  <si>
    <t>Remate silicone portas/paredes (geral)</t>
  </si>
  <si>
    <t>Melhorar pintura/2º mão/ geral</t>
  </si>
  <si>
    <t>Melhorar pintura parede</t>
  </si>
  <si>
    <t>Buraco a vista no furo lavatório</t>
  </si>
  <si>
    <t>Melhorar remate cantos guardas roupas (geral)</t>
  </si>
  <si>
    <t>Ar condicionado partido/ ondulado por baixo - Em orçamento</t>
  </si>
  <si>
    <t>AR/Climacer</t>
  </si>
  <si>
    <t>Massa banheira soltando</t>
  </si>
  <si>
    <t>Peça fixação espelho torta no topo</t>
  </si>
  <si>
    <t>Limpar cerâmica/ tinta</t>
  </si>
  <si>
    <t>Limpar rejunte ceramica cozinha (geral) parede</t>
  </si>
  <si>
    <t>Azulejo mau assentado na parede</t>
  </si>
  <si>
    <t>Limpar massa piso</t>
  </si>
  <si>
    <t>Cerâmica cozinha com cor diferente</t>
  </si>
  <si>
    <t>Limpar piso varanda/riscos em 1 peça</t>
  </si>
  <si>
    <t>Limpar marcas nos tijolos varanda</t>
  </si>
  <si>
    <t>Limpar marcas na soleira pedra varanda</t>
  </si>
  <si>
    <t>Limpar caixilitarias/sujos (geral)</t>
  </si>
  <si>
    <t>Limpar Guardas (Geral)</t>
  </si>
  <si>
    <t>FP</t>
  </si>
  <si>
    <t>Limpeza do piso</t>
  </si>
  <si>
    <t>Iuliia Sustavova 911883607</t>
  </si>
  <si>
    <t xml:space="preserve">Espaçamento piso/rodapé </t>
  </si>
  <si>
    <t>Marcas rodape abaixoa pedra porta</t>
  </si>
  <si>
    <t>Marca na parte inferior porta</t>
  </si>
  <si>
    <t>AR/Globaldis</t>
  </si>
  <si>
    <t xml:space="preserve">Retirar caixas da parede muitas e visíveis </t>
  </si>
  <si>
    <t>Mudar sentid abertura porta wc p/ fora</t>
  </si>
  <si>
    <t>Melhorar remate teto/ceramica</t>
  </si>
  <si>
    <t>Juntas ceramica mal feita</t>
  </si>
  <si>
    <t xml:space="preserve">Azulejo partido substituir </t>
  </si>
  <si>
    <t>Riscos bancada wc</t>
  </si>
  <si>
    <t>AR/Pardal</t>
  </si>
  <si>
    <t>Ferrugem guardas</t>
  </si>
  <si>
    <t xml:space="preserve">Retirar porta cozinha abre nos armários </t>
  </si>
  <si>
    <t>2 azulejos partidos na casa de banho</t>
  </si>
  <si>
    <t>infiltração teto da varanda. O vazamento é constante . é necessário substituir uma Placas de tecto - 1475mm x 1240m. Aguardamos data de montagem pela KOMAT</t>
  </si>
  <si>
    <t>Rever espaço entre os rodapés e o pavimento.</t>
  </si>
  <si>
    <t>Placa de indução acende apenas dois dos 4 bicos</t>
  </si>
  <si>
    <t>Fixar melhor o espelho da IS</t>
  </si>
  <si>
    <t xml:space="preserve">Pedra soleira da sala fissurada - Substituir </t>
  </si>
  <si>
    <t xml:space="preserve">Estore elétrico partido numa grande janela da sala de estar </t>
  </si>
  <si>
    <t xml:space="preserve">Pancado no estuque da sala </t>
  </si>
  <si>
    <t xml:space="preserve">Escoamento da varanda </t>
  </si>
  <si>
    <t>Corredor dos quartos - reparar e pintar paredes junto ao rodapé</t>
  </si>
  <si>
    <t xml:space="preserve">Casa de banho da banheira - Pavimento </t>
  </si>
  <si>
    <t>Fuga na torneira</t>
  </si>
  <si>
    <t>FQ</t>
  </si>
  <si>
    <t>Porta não trava no topo - falta furo no pavimento</t>
  </si>
  <si>
    <t>Azulejos ocos/fragil/checar</t>
  </si>
  <si>
    <t xml:space="preserve">Ver marca no piso lavanderia/sujo ou partido </t>
  </si>
  <si>
    <t>Remate rodapé/limpeza (geral</t>
  </si>
  <si>
    <t>Prateleira se move/fixar melhor WC - PRATELEIRA FICADA CONFORME PROJETO ENG NUNO TEVE A ANALISAR</t>
  </si>
  <si>
    <t>Infiltração no piso/ ver se vem da junta dilatação</t>
  </si>
  <si>
    <t>Buracos nas juntas tijolos varanda/betumar</t>
  </si>
  <si>
    <t>Checar estore quarto</t>
  </si>
  <si>
    <t>Melhorar acabamento saida água varanda</t>
  </si>
  <si>
    <t>Pedra soleira partida varanda</t>
  </si>
  <si>
    <t>Móvel WC inchado/ substituir</t>
  </si>
  <si>
    <t xml:space="preserve">Substituir piso com umidade </t>
  </si>
  <si>
    <t xml:space="preserve">Falta rodapés no quarto </t>
  </si>
  <si>
    <t>Batente porta lavanderia - falta</t>
  </si>
  <si>
    <t>Risco vidro da porta</t>
  </si>
  <si>
    <t xml:space="preserve">situação relacionada com o alpendre da varanda do meu apartamento, situado no último andar. Suspeito que haja um mau escoamento de águas pluviais em cima do prédio. Há uma drenagem constante para dentro da minha varanda </t>
  </si>
  <si>
    <t>FR</t>
  </si>
  <si>
    <t>Falta rodapé</t>
  </si>
  <si>
    <t>Falta silicone topo porta</t>
  </si>
  <si>
    <t>Gota silicone porta roupeiro/bete parede</t>
  </si>
  <si>
    <t>Falta silicone bancada wc</t>
  </si>
  <si>
    <t>Afinar gavetaswc</t>
  </si>
  <si>
    <t>Remate rejunte janela</t>
  </si>
  <si>
    <t>Falta massa no rejunte ceramica/topo armário</t>
  </si>
  <si>
    <t xml:space="preserve">Frigorifico não refresca </t>
  </si>
  <si>
    <t xml:space="preserve">Afinação das janelas </t>
  </si>
  <si>
    <t xml:space="preserve">Ralo entupido </t>
  </si>
  <si>
    <t xml:space="preserve">Pouca pressão e demora da chegada da água quente na cozinha e wc </t>
  </si>
  <si>
    <t>Espelho wc</t>
  </si>
  <si>
    <t>Fixação das gavetas que não estão devidamente presas no armario do quarto</t>
  </si>
  <si>
    <t>Por parafuso na gaveta</t>
  </si>
  <si>
    <t>FS</t>
  </si>
  <si>
    <t>Colocar massa buraco duche wc</t>
  </si>
  <si>
    <t xml:space="preserve">Rejunte encontro banheira / Cerâmica </t>
  </si>
  <si>
    <t>Melhroar remate teto/ ceramica /limpar wc (geral)</t>
  </si>
  <si>
    <t xml:space="preserve">Marca porta guarda roupa / externo  </t>
  </si>
  <si>
    <t xml:space="preserve">Espelho tubos lavatorio soltos </t>
  </si>
  <si>
    <t xml:space="preserve">Limpar moldura guarda roupa </t>
  </si>
  <si>
    <t xml:space="preserve">Resguardo suíte -Afinar </t>
  </si>
  <si>
    <t xml:space="preserve">Misturador no WC principal </t>
  </si>
  <si>
    <t xml:space="preserve">Frente microondas riscado - Substituir por um novo </t>
  </si>
  <si>
    <t>Resguardo wc</t>
  </si>
  <si>
    <t>estores não estarem a funcionar // PRECISA DE 1 MOTOR - AO ABRIGO DA GARANTIA</t>
  </si>
  <si>
    <t xml:space="preserve">Substituir as portas (frente) 2 de suite </t>
  </si>
  <si>
    <t>FT</t>
  </si>
  <si>
    <t>Estore Quarto colocadas 2 réguas, cozinha, calhas apertadas</t>
  </si>
  <si>
    <t xml:space="preserve">Afinar resguardo duche/porta raspa - Necessário 2 dobradiças </t>
  </si>
  <si>
    <t>b.pereira@hotmail.co.uk - Bernardo Conceição</t>
  </si>
  <si>
    <t>Trocar caixa aplique /melhorar assentamento wc</t>
  </si>
  <si>
    <t>Melhorar remate topo moldura guarda roupa</t>
  </si>
  <si>
    <t xml:space="preserve">Borracha portas soltas </t>
  </si>
  <si>
    <t xml:space="preserve">Melhorar pintura parede quarto </t>
  </si>
  <si>
    <t xml:space="preserve">Remate acabamento exaustão parede lavanderia </t>
  </si>
  <si>
    <t>Pedra bancada cozinha solta no encontro/placa</t>
  </si>
  <si>
    <t>Falta luminária da arrecadação</t>
  </si>
  <si>
    <t>FU</t>
  </si>
  <si>
    <t>Riscos na pedra bancada</t>
  </si>
  <si>
    <t xml:space="preserve">Afinar porta armário inferior </t>
  </si>
  <si>
    <t>Soleira lascada</t>
  </si>
  <si>
    <t xml:space="preserve">Falta betume piso varanda </t>
  </si>
  <si>
    <t xml:space="preserve">Melhorar remate rodapé (geral)  </t>
  </si>
  <si>
    <t xml:space="preserve">Afinaçao caixilharia </t>
  </si>
  <si>
    <t>Reposição de parede de bloco de betão da arrecadação cave 3 junto ao lugar de estacionamento n.º 65.</t>
  </si>
  <si>
    <t>Falta peça na porta de entrada</t>
  </si>
  <si>
    <t>FV</t>
  </si>
  <si>
    <t xml:space="preserve">Dobradiça da base de duche descaída </t>
  </si>
  <si>
    <t>Manchas brancas no piso (geral)</t>
  </si>
  <si>
    <t>Régua do piso diferentes cores</t>
  </si>
  <si>
    <t>Melhorar pintura teto</t>
  </si>
  <si>
    <t>Marca no topo porta WC</t>
  </si>
  <si>
    <t>Melhorar pintura parede / teto</t>
  </si>
  <si>
    <t>Amolgado na parede / maçaneta porta</t>
  </si>
  <si>
    <t>Prateleira partida no fundo</t>
  </si>
  <si>
    <r>
      <t xml:space="preserve">Teto com ondulação / dá para ver no topo guarda roupa - </t>
    </r>
    <r>
      <rPr>
        <b/>
        <sz val="12"/>
        <color theme="2" tint="-0.499984740745262"/>
        <rFont val="Aptos Narrow"/>
        <family val="2"/>
        <scheme val="minor"/>
      </rPr>
      <t>Para intervecionar é necessário quebrar o estuque</t>
    </r>
  </si>
  <si>
    <t>Falta gota silicone portas</t>
  </si>
  <si>
    <t>Gaveta danificada internamente</t>
  </si>
  <si>
    <t>Fundo gaveta mal instalado / encaixe</t>
  </si>
  <si>
    <t>Caixa tomada torta</t>
  </si>
  <si>
    <t>Melhorar remate moldura guarda roupa no topo</t>
  </si>
  <si>
    <t>Afinar portas guarda roupa</t>
  </si>
  <si>
    <t>Limpar massa base de duche</t>
  </si>
  <si>
    <t>Buraco rejunte cerâmica WC no topo esquina duche</t>
  </si>
  <si>
    <t>Melhorar remate silicone lavatório</t>
  </si>
  <si>
    <t>Melhorar remate junto cerâmica / buracos / WC</t>
  </si>
  <si>
    <t>Melhorar remate moldura porta / desalinhado topo (geral)</t>
  </si>
  <si>
    <t>Remate encontro porta/parde/fissura (geral)</t>
  </si>
  <si>
    <t>Sujos na pintura da parede</t>
  </si>
  <si>
    <t xml:space="preserve">Cerâmica riscada parede / fissura - wc </t>
  </si>
  <si>
    <t>Excesso de silicone bancada da cozinha</t>
  </si>
  <si>
    <t>Armário danificado na parte inferior - armário suspenso</t>
  </si>
  <si>
    <t>Boracha frigorifico solta</t>
  </si>
  <si>
    <t>cozimafra</t>
  </si>
  <si>
    <t>Limpara portas / cola/ massa</t>
  </si>
  <si>
    <t>Marcas na porta / danificada no topo / próximo do vidro</t>
  </si>
  <si>
    <t>Infiltração piso / trocar régua</t>
  </si>
  <si>
    <t>Risco na caixilharia</t>
  </si>
  <si>
    <t>Colocar silicone caixa estore (geral)</t>
  </si>
  <si>
    <t>FW</t>
  </si>
  <si>
    <t xml:space="preserve">Limpar caixilharias portas /janelas geral </t>
  </si>
  <si>
    <t>Marcas na moldura madeira porta</t>
  </si>
  <si>
    <t>Limpar portas /vidro</t>
  </si>
  <si>
    <t xml:space="preserve">Melhorar remate teto/ceramica </t>
  </si>
  <si>
    <t xml:space="preserve">Limpar excesso silicone bancada cozinha </t>
  </si>
  <si>
    <t>Limpar tinta ceramica parede</t>
  </si>
  <si>
    <t xml:space="preserve">Melhorar remate piso/ ceramica cozinha </t>
  </si>
  <si>
    <t>Poleias marcadas wc</t>
  </si>
  <si>
    <t xml:space="preserve">Melhroar remate rodapé geral </t>
  </si>
  <si>
    <t xml:space="preserve">Espelhos tubos lavatorios wc solto </t>
  </si>
  <si>
    <t xml:space="preserve">Fissura topo/laterais guarda roupas </t>
  </si>
  <si>
    <t xml:space="preserve">Mancha na pintura ao lado guarda roupa </t>
  </si>
  <si>
    <t xml:space="preserve">Defeito na borracha janela </t>
  </si>
  <si>
    <t xml:space="preserve">Marca/defeito na caixilharia janela </t>
  </si>
  <si>
    <t xml:space="preserve">Dobradiças resguardo desalinhados </t>
  </si>
  <si>
    <t xml:space="preserve">capa rasgada quadro elétrico </t>
  </si>
  <si>
    <t xml:space="preserve">Ver o que é a estrutura metálica parede arrecadação (?) - Anomalia não identificada </t>
  </si>
  <si>
    <t>Estore sala do lado Ponte - Dificuldades em subir e descer, presumivelmente por lamelas desalinhadas</t>
  </si>
  <si>
    <t>Tampa da sanita com defeito</t>
  </si>
  <si>
    <t>No meu apartamento temos vários ares condicionados que estão funcionando, mas não refrescando.</t>
  </si>
  <si>
    <t>FX</t>
  </si>
  <si>
    <t>porta da sala: moldura e vidro com defeito</t>
  </si>
  <si>
    <t>Marcas moldura porta sala/pregos (vidro)</t>
  </si>
  <si>
    <t>Limpar e melhorar acabamento molduras e portas (geral)</t>
  </si>
  <si>
    <t xml:space="preserve">Melhorar remate rodapé (geral) - Limpar </t>
  </si>
  <si>
    <t>Ver marcas vidro fosco porta</t>
  </si>
  <si>
    <t>Limpar caixilharia - risco janela/tinta</t>
  </si>
  <si>
    <t>Limpar pedra soleira janelas (geral)</t>
  </si>
  <si>
    <t>Marca na pintura topo janela/estore</t>
  </si>
  <si>
    <t xml:space="preserve">Limpar vidros janela </t>
  </si>
  <si>
    <t xml:space="preserve">Melhorar remate silicone janela </t>
  </si>
  <si>
    <t>Caixa estores soltando/limpar</t>
  </si>
  <si>
    <t>Marca caixilharia porta</t>
  </si>
  <si>
    <t>Marca no interior - Armario cozinha</t>
  </si>
  <si>
    <t xml:space="preserve">Limpar silicone cuba - cozinha </t>
  </si>
  <si>
    <t>Melhorar remate porta - (geral)</t>
  </si>
  <si>
    <t>Estores do quarto e casa de banho avariados</t>
  </si>
  <si>
    <t>Melhorar acabamento porta guarda roupa</t>
  </si>
  <si>
    <t>Marcas na porta do guarda roupa</t>
  </si>
  <si>
    <t>Remate silicone lavatorio</t>
  </si>
  <si>
    <t>Limpar espelhos/tinta</t>
  </si>
  <si>
    <t>Remate encontro teto/ceramica wc (geral)</t>
  </si>
  <si>
    <t>Limpar base de duche</t>
  </si>
  <si>
    <t>Limpar vidros duche</t>
  </si>
  <si>
    <t>Poleiras riscadas</t>
  </si>
  <si>
    <t>Remate rejunte piso azulejo</t>
  </si>
  <si>
    <t>Limpar silicone armários</t>
  </si>
  <si>
    <t>Melhorar silicone topo banheira</t>
  </si>
  <si>
    <t>Melhorar pintura</t>
  </si>
  <si>
    <t xml:space="preserve"> falta de isolamento ou ma instalação da cabine de duche, saindo imensa agua tanto de um lado como do outro</t>
  </si>
  <si>
    <t> Silicones da banheira a descolar ou não uniformemente aplicados</t>
  </si>
  <si>
    <t>Falhas em isolamento, muito barulho</t>
  </si>
  <si>
    <t> Chão levantado</t>
  </si>
  <si>
    <t xml:space="preserve">2 portas roupeiro colocadas e afinação de uma terceira </t>
  </si>
  <si>
    <t>Torneira do chuveiro desapertada</t>
  </si>
  <si>
    <t xml:space="preserve">Duas tabuas do hall do apartaemento a levantar </t>
  </si>
  <si>
    <t>Começaram a aparecer rachas diversas no tecto de ambas as casas de banho, na junção entre o tecto e o azulejo.</t>
  </si>
  <si>
    <t xml:space="preserve">FY </t>
  </si>
  <si>
    <t>Marcas no painel madeira entrada</t>
  </si>
  <si>
    <t>a máquina de lavar deixou de funcionar ontem e começou a deitar água por baixo. 
Quando fomos ver o tubo de drenagem da água - Bruno foi ver dia 06/01 2x e não tinha ninguem em casa , vai tentar voltar no mesmo dia mais tarde</t>
  </si>
  <si>
    <t xml:space="preserve">Marca circular no piso </t>
  </si>
  <si>
    <t>relembrar que o bidé da casa de banho do meio precisa de ser arranjado (muito pouca pressão)</t>
  </si>
  <si>
    <t>Limpar rodapés (geral)</t>
  </si>
  <si>
    <t>Afinar armários suspensos cozinha</t>
  </si>
  <si>
    <t>Limpeza massa azulejos parede cozinha</t>
  </si>
  <si>
    <t xml:space="preserve">Melhorar remate rodabanca /falta silicone </t>
  </si>
  <si>
    <t>Limpar caixilharia porta lavanderia</t>
  </si>
  <si>
    <t>Ajustar porta silicone em excesso</t>
  </si>
  <si>
    <t xml:space="preserve">Melhorar remate moldura madeira </t>
  </si>
  <si>
    <t>Caixa estore partida</t>
  </si>
  <si>
    <t>Riscos caixilharia porta varanda</t>
  </si>
  <si>
    <t>Melhorar remate acabamento fuga água varanda</t>
  </si>
  <si>
    <t>Pedras visíveis teto varanda por tras placa</t>
  </si>
  <si>
    <t>Remate caixa tomada/buraco</t>
  </si>
  <si>
    <t>Vidro porta partido</t>
  </si>
  <si>
    <t xml:space="preserve">Prego guarda solto lavanderia </t>
  </si>
  <si>
    <t>Trocar puxador porta</t>
  </si>
  <si>
    <t>Afinar porta duche/não abre</t>
  </si>
  <si>
    <t>Ralo não está abrindo na banheira</t>
  </si>
  <si>
    <t xml:space="preserve">Ajustar ralo lavatórios/passa agua </t>
  </si>
  <si>
    <t>Rever encaixe aplique wc</t>
  </si>
  <si>
    <t xml:space="preserve">Sujos interno armario </t>
  </si>
  <si>
    <t>Marca de tinta raspada por baixo da maçaneta da porta - SALA</t>
  </si>
  <si>
    <t>Caixa por cima do exaustor deslocada/partida</t>
  </si>
  <si>
    <t>Frigorífico faz gelo</t>
  </si>
  <si>
    <t>Borracha da porta do frigorifico saída</t>
  </si>
  <si>
    <t>Água quente demora muito tempo a chegar a todas as  torneiras</t>
  </si>
  <si>
    <t xml:space="preserve">Melhor isolamento da transição do azulejo para o soalho flutuante do corredor - em todas as casas de banho </t>
  </si>
  <si>
    <t xml:space="preserve">Aumentar pressão do chuveiro em todas as casas de banho </t>
  </si>
  <si>
    <t>Torneira dos bidés encontra-se a pingar (necessidade de substituição da peça toda, aguarda-se torneiras)</t>
  </si>
  <si>
    <t>Torneira dos bidés água quente com muito pouca pressão</t>
  </si>
  <si>
    <t>Pedra do lavatório muito riscada (para polir)</t>
  </si>
  <si>
    <t>Borracha da porta da base do duche não faz bom isolamento e por vezes encrava</t>
  </si>
  <si>
    <t>Tapar buracos por baixo das pedras da janela ( quartos e suite)</t>
  </si>
  <si>
    <t>FZ</t>
  </si>
  <si>
    <t>Gaveta riscada wc - 0,485X0,15</t>
  </si>
  <si>
    <t>margarida.vazsantos@gmail.com</t>
  </si>
  <si>
    <t xml:space="preserve">Mancha /marca porta </t>
  </si>
  <si>
    <t>MARGARIDA VAZ margarida.vazsantos@gmail.com</t>
  </si>
  <si>
    <t>Estores da sala e lavanderia não funcionam</t>
  </si>
  <si>
    <t xml:space="preserve">Fissura lateral porta geral </t>
  </si>
  <si>
    <t>Marcas na parede wc</t>
  </si>
  <si>
    <t xml:space="preserve">Melhorar rejunte piso wc/sujos </t>
  </si>
  <si>
    <t xml:space="preserve">Mancha pintura teto </t>
  </si>
  <si>
    <t xml:space="preserve">Melhorar remate rodapé </t>
  </si>
  <si>
    <t>Melhorar rejunte paredes sujos</t>
  </si>
  <si>
    <t xml:space="preserve">Marca ceramica parede </t>
  </si>
  <si>
    <t xml:space="preserve">Risco rodabanca cozinha </t>
  </si>
  <si>
    <t xml:space="preserve">Marcas ceramica piso </t>
  </si>
  <si>
    <t xml:space="preserve">Espelho tubos máquina lavar solto </t>
  </si>
  <si>
    <t xml:space="preserve">Marcas moldura porta/Próximo vidro </t>
  </si>
  <si>
    <t xml:space="preserve">Melhorar remate lateral porta </t>
  </si>
  <si>
    <t xml:space="preserve">Trocar madeira caixa estore </t>
  </si>
  <si>
    <t>Manchas pintura parede</t>
  </si>
  <si>
    <t xml:space="preserve">Mancha escura piso/rodapé </t>
  </si>
  <si>
    <t xml:space="preserve">Marca piso laminado </t>
  </si>
  <si>
    <t xml:space="preserve">Buraco tijolo fachada </t>
  </si>
  <si>
    <t xml:space="preserve">Falta massa cantos portas varanda </t>
  </si>
  <si>
    <t xml:space="preserve">Parafuso sem tinta aplique parede </t>
  </si>
  <si>
    <t xml:space="preserve">Madeira porta mal assentada </t>
  </si>
  <si>
    <t>Afinar porta resguardo wc - vedante, puxador e silicine</t>
  </si>
  <si>
    <t xml:space="preserve"> Fissura topo guarda roupa </t>
  </si>
  <si>
    <t>Fissura base moldura porta</t>
  </si>
  <si>
    <t xml:space="preserve">Barulho entrada ar /afinar caixilharia </t>
  </si>
  <si>
    <t xml:space="preserve">Limpar sujos porta geral </t>
  </si>
  <si>
    <t xml:space="preserve">Porta guarda roupa raspa no chão </t>
  </si>
  <si>
    <t xml:space="preserve">pedra da IS riscada - Lado direito 144,5 x 44,5 lado esquerdo 143x35 cm 2 LAVATORIOS </t>
  </si>
  <si>
    <t>tampa da caixa de estore no quarto pequeno</t>
  </si>
  <si>
    <t xml:space="preserve">Afinação resguardo Duche </t>
  </si>
  <si>
    <t xml:space="preserve">Retificar porta quadro eletrico </t>
  </si>
  <si>
    <t>Porta do QUADRO ELÉCTRICO QE  2,00x0,565</t>
  </si>
  <si>
    <t>Trocar 8 peças</t>
  </si>
  <si>
    <t>Porta da arrecadação encontra-se empenada pelo que se solicita reparação ou substituição da mesma. "FORA DO ÂMBITO DA GARANTIA"</t>
  </si>
  <si>
    <t>"FORA DO ÂMBITO DA GARANTIA"</t>
  </si>
  <si>
    <t xml:space="preserve">Madeira do soalho do chão do apartamento com defeito e, ripas ( réguas) entre as portas da cozinha e hall, porta da casa de banho e corredor e porta de entrada na casa e hall solicito a sua substituição. "FORA DO ÂMBITO DA GARANTIA"
</t>
  </si>
  <si>
    <t>Poliban casa de banho: pese embora já tenha havido intervenção da firma Alves Ribeiro no mesmo, sucede que a porta continua a não fechar, saindo a água para fora. Pelo que se solicita intervenção de modo a que a porta feche</t>
  </si>
  <si>
    <t>ESPAÇO VIDRO</t>
  </si>
  <si>
    <t>Cheiro a humidade no quarto mais pequeno, que já está a espalhar-se para a suite. O que poderá ser de infiltração do telhado ou de rotura na canalização, ou outra situação, o que está a impossibilitar o uso do quarto pequeno e a começar a inviabilizar o uso da suite.</t>
  </si>
  <si>
    <t xml:space="preserve">Apos conversa com o Sr. Ferrás e Engº RP, não temos muito oque fazer, pois já tentamos algumas formas. </t>
  </si>
  <si>
    <t>Móvel onde encaixa o lavatório da casa de banho de apoio a quartos, aguarda-se a substituição do mesmo. Pelo que se solicita que seja feita essa substituição com a maior brevidade.</t>
  </si>
  <si>
    <t>Anomalia indicada a mais (ponto 03)</t>
  </si>
  <si>
    <t>Gaveta do móvel da casa de banho da suite (48,5X0,15), aguarda-se a substituição da mesma, o que se solicita que seja feita com a maior brevidade.</t>
  </si>
  <si>
    <t>Anomalia indicada a mais (ponto 01)</t>
  </si>
  <si>
    <t>G</t>
  </si>
  <si>
    <t xml:space="preserve">Melhorar acabamento de silicone entre banheira /azulejo </t>
  </si>
  <si>
    <t>Interruptor com mau contacto</t>
  </si>
  <si>
    <t xml:space="preserve">Afinar estore </t>
  </si>
  <si>
    <t>Limpeza no AC</t>
  </si>
  <si>
    <t>Gavetas não abrem totalmente</t>
  </si>
  <si>
    <t>Limpeza Silicone bancada</t>
  </si>
  <si>
    <t>GA</t>
  </si>
  <si>
    <t>dois estores estão inoperacionais (Quarto e Casa de banho)</t>
  </si>
  <si>
    <t xml:space="preserve">Limpar guarda roupas </t>
  </si>
  <si>
    <t xml:space="preserve">Espelho riscado </t>
  </si>
  <si>
    <t>Banheira riscada</t>
  </si>
  <si>
    <t xml:space="preserve">Melhorar remate silicone banheira </t>
  </si>
  <si>
    <t>Risco na bancada wc</t>
  </si>
  <si>
    <t>Mancha escura rodapé</t>
  </si>
  <si>
    <t>Moldura porta não encosta chão/Melhorar remate geral</t>
  </si>
  <si>
    <t>Limpar portas/cola</t>
  </si>
  <si>
    <t xml:space="preserve">Marcas na moldura porta/proximo vidro </t>
  </si>
  <si>
    <t xml:space="preserve">Limpar ceramica parede cola /risco </t>
  </si>
  <si>
    <t xml:space="preserve">Espelho tubos maquina lavar solto </t>
  </si>
  <si>
    <t xml:space="preserve">Marcas no teto cozinha </t>
  </si>
  <si>
    <t xml:space="preserve">Melhorar rejunte cozinha sujo </t>
  </si>
  <si>
    <t>Melhorar remate parede/porta</t>
  </si>
  <si>
    <t xml:space="preserve">Marca no rodapé </t>
  </si>
  <si>
    <t xml:space="preserve">Afinar porta guarda roupa/raspa no chão </t>
  </si>
  <si>
    <t xml:space="preserve">Pedra da casa de banho por polir </t>
  </si>
  <si>
    <t xml:space="preserve">Retificação silicone 2 janelas </t>
  </si>
  <si>
    <t xml:space="preserve">Retificar porta roupeiro </t>
  </si>
  <si>
    <t xml:space="preserve">Mudar cartuxo </t>
  </si>
  <si>
    <t xml:space="preserve">Posicionamento do fogão/ forno </t>
  </si>
  <si>
    <t>Mossas e irregularidades nas pinturas das paredes</t>
  </si>
  <si>
    <t>Posicionamento da unidade exterior de A.C</t>
  </si>
  <si>
    <t xml:space="preserve">Microondas e máquina de lavar loiça danificados </t>
  </si>
  <si>
    <t>Janela da sala de estar riscada - Não consta na vistoria inicial mas podemos dar uma olhada no dia 12/12</t>
  </si>
  <si>
    <t xml:space="preserve">Suporte do lavatório da casa de banho social com silicone grosseiro </t>
  </si>
  <si>
    <t xml:space="preserve">Acabamento da canalização do lavatório da casa de banho da suíte </t>
  </si>
  <si>
    <t xml:space="preserve">Lampada suite casa de banho não funciona </t>
  </si>
  <si>
    <t>Porta de entrada afinação</t>
  </si>
  <si>
    <t xml:space="preserve">Falta porta do quadro elétrico </t>
  </si>
  <si>
    <t>Layout da sala ( posicionamento da tv e do sofá e canto em planta</t>
  </si>
  <si>
    <t xml:space="preserve">Irregularidades chão/rodapés - 1 régua na sala </t>
  </si>
  <si>
    <t xml:space="preserve">Layout do quarto - Posicionamento da Cama </t>
  </si>
  <si>
    <t xml:space="preserve">Fissura no topo do guarda roupa </t>
  </si>
  <si>
    <t>Unidade interior da sala só arranca com apoio manual, o que dá indícios que o motor possa estar danificado</t>
  </si>
  <si>
    <r>
      <t xml:space="preserve">Janela lavandaria não abre. </t>
    </r>
    <r>
      <rPr>
        <b/>
        <u/>
        <sz val="11"/>
        <color theme="2" tint="-0.499984740745262"/>
        <rFont val="Aptos Narrow"/>
        <family val="2"/>
        <scheme val="minor"/>
      </rPr>
      <t>A vareta estava partida, mau uso, foi substituido vareta com 500, 1h30 2 homens (28/3/25)</t>
    </r>
    <r>
      <rPr>
        <sz val="11"/>
        <color theme="2" tint="-0.499984740745262"/>
        <rFont val="Aptos Narrow"/>
        <family val="2"/>
        <scheme val="minor"/>
      </rPr>
      <t xml:space="preserve">. </t>
    </r>
  </si>
  <si>
    <t>Proprietário pediu a substituição de 2 perfis, que já constam na folha de pedidos de material</t>
  </si>
  <si>
    <t>Bomba de calor (fuga d´água)</t>
  </si>
  <si>
    <t>H</t>
  </si>
  <si>
    <t>Ana Dias - 918157683</t>
  </si>
  <si>
    <t xml:space="preserve">Limpeza de cimento rodapé </t>
  </si>
  <si>
    <t>Afinar porta (COZINHA)</t>
  </si>
  <si>
    <t xml:space="preserve">Limpeza de risco na ceramica no vão </t>
  </si>
  <si>
    <t>Parede manchada</t>
  </si>
  <si>
    <t xml:space="preserve">Afinar resguardo de duche </t>
  </si>
  <si>
    <t xml:space="preserve">Espelho com ferrugem </t>
  </si>
  <si>
    <t>Ar Condicionado deita água quando liga</t>
  </si>
  <si>
    <t xml:space="preserve">Piso com manchas escuras </t>
  </si>
  <si>
    <t>Luz de um dos quartos acende apenas de vez em quando</t>
  </si>
  <si>
    <t xml:space="preserve">Lampada não liga </t>
  </si>
  <si>
    <t>Fissura na parede junto à porta do quarto (foto 12 em anexo)</t>
  </si>
  <si>
    <t>Máquina de lavar a roupa não puxa a água</t>
  </si>
  <si>
    <t>Mancha escura/humidade nas paredes junto à entrada do wc do quarto principal (foto 13 em anexo)</t>
  </si>
  <si>
    <t>Frigorífico acumula gelo - Verificar se é frost Free</t>
  </si>
  <si>
    <t>Mancha escura/humidade na parede do quarto mais pequeno (foto 14 em anexo)</t>
  </si>
  <si>
    <t>Algumas ripas tiveram que ser alteradas, o que implicou que se voltasse a colocar o rodapé, e as paredes junto a esses rodapés ficou sem pintura</t>
  </si>
  <si>
    <t>Mancha no corredor (foto 15 em anexo)</t>
  </si>
  <si>
    <t>2 tomadas não funcionam</t>
  </si>
  <si>
    <t xml:space="preserve">Batente partido </t>
  </si>
  <si>
    <t xml:space="preserve">Pontos a pintar novamente </t>
  </si>
  <si>
    <t>Patilha autoclismo presa</t>
  </si>
  <si>
    <t>substituição de um tubo que está roto, supostamente pela colocação do batente na IS, que é pelo furo que saía água.</t>
  </si>
  <si>
    <t>mau contacto iluminação // Bruno florindo</t>
  </si>
  <si>
    <t>Afinar resguardo . (não fecha) // Bruno Florindo</t>
  </si>
  <si>
    <t>Pintar e limpar a guarnição e rodapés, trocar porta e apertar torneira</t>
  </si>
  <si>
    <t>I</t>
  </si>
  <si>
    <t>Falta espelho na casa de banho</t>
  </si>
  <si>
    <t>Mancha na pintura em volta da tampa do aplique no teto</t>
  </si>
  <si>
    <t>Por vidro na porta da sala</t>
  </si>
  <si>
    <t>Torneira do bide com defeito</t>
  </si>
  <si>
    <t>J</t>
  </si>
  <si>
    <t>Bomba de calor também está a ter problemas </t>
  </si>
  <si>
    <t> Problemas com os interruptores da luz </t>
  </si>
  <si>
    <t>Na ventilação da casa de banho, está sempre ligada das 7h às 22h a fazer imenso barulho e volta a ligar por volta da 1h00 </t>
  </si>
  <si>
    <t>Retirar silicone das juntas revestimento madeira corredor</t>
  </si>
  <si>
    <t xml:space="preserve">Melhorar remate tampa de aplique </t>
  </si>
  <si>
    <t>Retirar silicone ar condicionado</t>
  </si>
  <si>
    <t>Melhorar remate tampa aplique</t>
  </si>
  <si>
    <t>Melhorar remate tampa de aplique</t>
  </si>
  <si>
    <t>Melhorar silicone ar condicionado</t>
  </si>
  <si>
    <t>Melhorar silicone a/c</t>
  </si>
  <si>
    <t>Marcas de tinta massa na parte superior da porta</t>
  </si>
  <si>
    <t>Marcas de tinta /massa na parede superior porta</t>
  </si>
  <si>
    <t>Remate chão rodapé com aberturas geral</t>
  </si>
  <si>
    <t>Remate chão/rodapé com aberturas (geral)</t>
  </si>
  <si>
    <t xml:space="preserve">Janela de correr sem pucador e sem calha </t>
  </si>
  <si>
    <t xml:space="preserve">Limpeza tinta /pedra/janela </t>
  </si>
  <si>
    <t>Falta silicone movel superior cozinha/colocar silicone</t>
  </si>
  <si>
    <t>Limpeza geral dos rodapés/Silicones/remate</t>
  </si>
  <si>
    <t>Rodapés da cozinha espalhados pelo chão da sala</t>
  </si>
  <si>
    <t>Melhorar remate parede/chão</t>
  </si>
  <si>
    <t>Falta tinta rodapé/parede</t>
  </si>
  <si>
    <t>Melhorar silicone rodatampo bancada</t>
  </si>
  <si>
    <t>Limpar excesso gesso/tintas/silicone</t>
  </si>
  <si>
    <t>Remate teto /moldura/parede</t>
  </si>
  <si>
    <t>Limpar marcas amarelas portas/molduras/parede</t>
  </si>
  <si>
    <t>Fixação da guarda mal feita</t>
  </si>
  <si>
    <t>Limpeza inox guardas</t>
  </si>
  <si>
    <t xml:space="preserve">Falta remates moldura porta </t>
  </si>
  <si>
    <t>Marcas no rodapé/tinta/melhorar remate rodapé/porta</t>
  </si>
  <si>
    <t xml:space="preserve">Melhorar remates cantos do chão </t>
  </si>
  <si>
    <t>Remate da porta de entrada (melhorar)</t>
  </si>
  <si>
    <t>Melhorar remate silicone bancada/lavatorio/bidé e banheira</t>
  </si>
  <si>
    <t>Silicone rachado na moldura/marcas de cola</t>
  </si>
  <si>
    <t xml:space="preserve">Marca no rodapé tinta melhorar remate rodapé porta </t>
  </si>
  <si>
    <t>Remate da porta da entrada / melhorar</t>
  </si>
  <si>
    <t xml:space="preserve">Silicone rachado na moldura / marcas de cola </t>
  </si>
  <si>
    <t>Marcas de cola na porta da entrada/tinta</t>
  </si>
  <si>
    <t xml:space="preserve">Marca de cola na porta da entrada / tinta </t>
  </si>
  <si>
    <t>K</t>
  </si>
  <si>
    <t xml:space="preserve">Manchas de tinta e restos de silicone porta / guarnição </t>
  </si>
  <si>
    <t>Andreia Faria - 962145332</t>
  </si>
  <si>
    <t xml:space="preserve">Guarnição riscada no topo </t>
  </si>
  <si>
    <t xml:space="preserve">Moldura da porta parte de baixo danificada </t>
  </si>
  <si>
    <t>Parte inferior junto ao piso da guarnição danificada</t>
  </si>
  <si>
    <t>Parte de cima da guarnição danificada ou suja</t>
  </si>
  <si>
    <t>Remover plastico em cima do AC</t>
  </si>
  <si>
    <t xml:space="preserve">Verificar tubulação aparente </t>
  </si>
  <si>
    <t xml:space="preserve">Limpeza geral portas/ guarnições/ caixilharias / rodapés-  danificadas </t>
  </si>
  <si>
    <t>Limpeza caixa estore e porta</t>
  </si>
  <si>
    <t xml:space="preserve">Caixa de estore com acabamento castanho </t>
  </si>
  <si>
    <t xml:space="preserve">Guardas com ferrugem </t>
  </si>
  <si>
    <t>Retoque pintura no vão da porta</t>
  </si>
  <si>
    <t>Limpeza de resto de cimento atrás da máquina ac</t>
  </si>
  <si>
    <t xml:space="preserve">Pintura manchada circulo a volta da tampa aplique </t>
  </si>
  <si>
    <t>Pintura com pingo de tinta</t>
  </si>
  <si>
    <t xml:space="preserve">Batente com ferrugem </t>
  </si>
  <si>
    <t xml:space="preserve">Limpeza de resto de resto de massa na dobradiça </t>
  </si>
  <si>
    <t xml:space="preserve">Junta da ceramica do piso branca não conforme </t>
  </si>
  <si>
    <t>Racha na parede</t>
  </si>
  <si>
    <t xml:space="preserve">Substituir espelho com ferrugem </t>
  </si>
  <si>
    <t xml:space="preserve">Limpeza do AC </t>
  </si>
  <si>
    <t>Tapar buraquinhos cx estore</t>
  </si>
  <si>
    <t>Prateleira do teto do roupeiro danificada</t>
  </si>
  <si>
    <t xml:space="preserve">Arrumar porta resguardo duche afinar </t>
  </si>
  <si>
    <t xml:space="preserve">Melhorar acabamento do betume entre azulejos </t>
  </si>
  <si>
    <t xml:space="preserve">A porta impede o isolamento acustico, termico e a limpeza da cozinha </t>
  </si>
  <si>
    <t xml:space="preserve">Limpeza na arrecadação </t>
  </si>
  <si>
    <t xml:space="preserve">Silicone no estore do quarto </t>
  </si>
  <si>
    <t xml:space="preserve">Afinação da porta </t>
  </si>
  <si>
    <t xml:space="preserve">Isolamento e afinação cabine de duche </t>
  </si>
  <si>
    <r>
      <rPr>
        <sz val="12"/>
        <color theme="2" tint="-0.499984740745262"/>
        <rFont val="Aptos Narrow"/>
        <family val="2"/>
        <scheme val="minor"/>
      </rPr>
      <t>régua do piso riscada no quarto (escritorio)</t>
    </r>
    <r>
      <rPr>
        <sz val="12"/>
        <color theme="2" tint="-0.749992370372631"/>
        <rFont val="Aptos Narrow"/>
        <family val="2"/>
        <scheme val="minor"/>
      </rPr>
      <t xml:space="preserve"> -</t>
    </r>
    <r>
      <rPr>
        <sz val="12"/>
        <rFont val="Aptos Narrow"/>
        <family val="2"/>
        <scheme val="minor"/>
      </rPr>
      <t xml:space="preserve"> </t>
    </r>
    <r>
      <rPr>
        <sz val="12"/>
        <color rgb="FFFF0000"/>
        <rFont val="Aptos Narrow"/>
        <family val="2"/>
        <scheme val="minor"/>
      </rPr>
      <t>Não foi nossa responsabilidade tão pouco do subempreiteiro</t>
    </r>
    <r>
      <rPr>
        <sz val="12"/>
        <rFont val="Aptos Narrow"/>
        <family val="2"/>
        <scheme val="minor"/>
      </rPr>
      <t xml:space="preserve"> </t>
    </r>
  </si>
  <si>
    <t xml:space="preserve">Frente porta social colocar silicone parte externa </t>
  </si>
  <si>
    <t>Tomada sem corrente (hall da casa de banho)</t>
  </si>
  <si>
    <t xml:space="preserve">Porta dupla da sala está disfarçada com massa </t>
  </si>
  <si>
    <t>Estores travando na porta da varanda (ESTORES ESTÃO A BATER NA PORTA DA CAXILHARIA). Substituição de soleiras e duas allturas dos aros da sala do vão de correr, e também mesmo trabalho no aro do quarto da sacada de abrir.</t>
  </si>
  <si>
    <t xml:space="preserve">Porta da varanda instalada fora do padrão do projeto de 0,03 cm </t>
  </si>
  <si>
    <t xml:space="preserve">Porta da varanda queimada </t>
  </si>
  <si>
    <t xml:space="preserve">guardas oxidadas - guarda já foi limpa várias vezes o cliente tem de fazer a manutenção a partir de agora </t>
  </si>
  <si>
    <t xml:space="preserve">Guardas com silicone </t>
  </si>
  <si>
    <t xml:space="preserve">Rejunte piso varanda não uniforme </t>
  </si>
  <si>
    <t xml:space="preserve">saída dos tubos do ac com cimento desfazendo </t>
  </si>
  <si>
    <t>substituição das réguas danificadas do pavimento de um dos quartos (o que não é suite);</t>
  </si>
  <si>
    <t>reparação da porta de segurança de acesso ao apartamento - interior da porta riscado;</t>
  </si>
  <si>
    <t>Anomalia na parede próximo a porta (amassado)</t>
  </si>
  <si>
    <t>Persiana presa apos levantar tudo para limpar vidro</t>
  </si>
  <si>
    <t>L</t>
  </si>
  <si>
    <t xml:space="preserve">Fixar espelhos das instalações embaixo da lava loiça </t>
  </si>
  <si>
    <t>Melhoar acabamento das tubulações e espelho</t>
  </si>
  <si>
    <t>Limpeza das guardas</t>
  </si>
  <si>
    <t>Azulejo com cor diferente limpeza ou substituição</t>
  </si>
  <si>
    <t xml:space="preserve">Tomada em baixo deve ter tampa para proteção de água </t>
  </si>
  <si>
    <t xml:space="preserve">Afinação porta do armário </t>
  </si>
  <si>
    <t xml:space="preserve">Limpeza caixilho porta </t>
  </si>
  <si>
    <t xml:space="preserve">Vidro da porta com manchas </t>
  </si>
  <si>
    <t>VALCO</t>
  </si>
  <si>
    <t xml:space="preserve">Piso com manchas </t>
  </si>
  <si>
    <t xml:space="preserve">Falta espelho </t>
  </si>
  <si>
    <t xml:space="preserve">Reaplicar silicone na banheira </t>
  </si>
  <si>
    <t>Azulejos da casa de banho imperfeitos</t>
  </si>
  <si>
    <t xml:space="preserve">Melhorar acabamento na esquina da banheira </t>
  </si>
  <si>
    <t xml:space="preserve">Limpeza de resto do betume entre azulejos </t>
  </si>
  <si>
    <t>Fixar espelhos embaixo do lavatório da bancada</t>
  </si>
  <si>
    <t xml:space="preserve">Mancha no azulejo </t>
  </si>
  <si>
    <t xml:space="preserve">Pilar no lugar 32 cave -3 com ferro aparente enferrujado </t>
  </si>
  <si>
    <r>
      <t>Estore Elétrico da Cozinha-&gt;Varanda não sobe/desce //</t>
    </r>
    <r>
      <rPr>
        <b/>
        <sz val="12"/>
        <color rgb="FFFF0000"/>
        <rFont val="Aptos Narrow"/>
        <family val="2"/>
        <scheme val="minor"/>
      </rPr>
      <t xml:space="preserve"> 09/06 Sr. Rafael realizou uma nova reparação com a mesma anomalia</t>
    </r>
  </si>
  <si>
    <t>Vidro da Porta Hall de Entrada-&gt;Sala – Existência de mancha de grandes dimensões.</t>
  </si>
  <si>
    <r>
      <t xml:space="preserve">Mancha na caixilharia da sala </t>
    </r>
    <r>
      <rPr>
        <b/>
        <u/>
        <sz val="11"/>
        <color theme="2" tint="-0.499984740745262"/>
        <rFont val="Aptos Narrow"/>
        <family val="2"/>
        <scheme val="minor"/>
      </rPr>
      <t>(4 horas de intervenção, agendar pfv)</t>
    </r>
  </si>
  <si>
    <t xml:space="preserve">Fecho da porta da sala apresenta dificuldades </t>
  </si>
  <si>
    <t>Fecha da janela do quarto apresenta dificuldade</t>
  </si>
  <si>
    <t>LOJA 6 S/ DATA</t>
  </si>
  <si>
    <t>LOJA - CH</t>
  </si>
  <si>
    <t>LOJA 6</t>
  </si>
  <si>
    <t>•	Na janela mais pequena, a infiltração poderá estar relacionada com um problema de isolamento ou falta de silicone exterior.</t>
  </si>
  <si>
    <t>S/ DATA VISTORIA LOJA</t>
  </si>
  <si>
    <t>Limpeza do canal / CALEIRA com grelha localizado em frente à nossa porta, que se encontra com acumulação significativa de areia resultado ainda da recente instalação da calçada, o que pode contribuir para inundações em caso de entupimento.</t>
  </si>
  <si>
    <t>Entrada de Agua pela porta da loja/ colocação de perfil pestana em porta de caixilho</t>
  </si>
  <si>
    <t>LOJA AA 27/02/2025</t>
  </si>
  <si>
    <t>LOJA AA</t>
  </si>
  <si>
    <t>MELHORAMENTO SILICONE ACABAMENTO LAVATÓRIO</t>
  </si>
  <si>
    <t>M</t>
  </si>
  <si>
    <t xml:space="preserve">Afinar portas batendo uma na outra </t>
  </si>
  <si>
    <t>Armando Frazão - 938469700</t>
  </si>
  <si>
    <t>Pedra partida e remendada substituir</t>
  </si>
  <si>
    <t xml:space="preserve">Folha da porta na parte superior tem um buraquinho </t>
  </si>
  <si>
    <t xml:space="preserve">Limpeza puxador com ferrugem </t>
  </si>
  <si>
    <t xml:space="preserve">Limpeza Geral </t>
  </si>
  <si>
    <t>Guarnição do roupeiro danificado (substituir)</t>
  </si>
  <si>
    <t xml:space="preserve">Porta danificada </t>
  </si>
  <si>
    <t>N</t>
  </si>
  <si>
    <t>Tampa da caixa de estores danificadas</t>
  </si>
  <si>
    <t>catialigia@gmail.com</t>
  </si>
  <si>
    <t>Limpeza das guarnições (todas)</t>
  </si>
  <si>
    <t xml:space="preserve">Porta danificada parte inferior </t>
  </si>
  <si>
    <t>Retoque de silicone na porta (silicone partido )</t>
  </si>
  <si>
    <t xml:space="preserve">Aplicar silicone nas calhas estores </t>
  </si>
  <si>
    <t>Fixar guarda ( a abanar)</t>
  </si>
  <si>
    <t xml:space="preserve">Falta espelhos nas casas de banho </t>
  </si>
  <si>
    <t>Afinar porta com barulho - varanda</t>
  </si>
  <si>
    <t>Porta danificada descascada  parte inferior (corredor)</t>
  </si>
  <si>
    <t xml:space="preserve">Reaplicar silicone com melhor acabamento </t>
  </si>
  <si>
    <t>Afinar porta -varanda</t>
  </si>
  <si>
    <t>Limpeza de pó</t>
  </si>
  <si>
    <t>Guarnição danificada no topo</t>
  </si>
  <si>
    <t xml:space="preserve">Afinar porta do resguardo duche - Não tem porta </t>
  </si>
  <si>
    <t xml:space="preserve">Aplicar silicone na base de duche  e vbidro </t>
  </si>
  <si>
    <t xml:space="preserve">Torneira do bide a pingar constantemente </t>
  </si>
  <si>
    <t>Ferrugem no bide</t>
  </si>
  <si>
    <t>Botão descarga solto (mole) afinar</t>
  </si>
  <si>
    <t>Torneira do bide torta</t>
  </si>
  <si>
    <t xml:space="preserve">Lavatorio com ferrugem </t>
  </si>
  <si>
    <t xml:space="preserve">Falta vidro base de duche </t>
  </si>
  <si>
    <r>
      <t xml:space="preserve">Estores da sala não fecham completamente (prendem a meio da janela) (24/01)/ </t>
    </r>
    <r>
      <rPr>
        <b/>
        <sz val="11"/>
        <color theme="2" tint="-0.249977111117893"/>
        <rFont val="Aptos Narrow"/>
        <family val="2"/>
        <scheme val="minor"/>
      </rPr>
      <t>Conforme verificado pela Nacional Blinds no da 21/03</t>
    </r>
  </si>
  <si>
    <t xml:space="preserve">Fechadura da porta da sala não fecha a chave </t>
  </si>
  <si>
    <t>Esgoto M.L</t>
  </si>
  <si>
    <t xml:space="preserve">detetei uma fuga de água na sanita do WC do quarto </t>
  </si>
  <si>
    <t>detetei, também, nova criação de ferrugem nos espelhos das 2 WC</t>
  </si>
  <si>
    <t>O</t>
  </si>
  <si>
    <t xml:space="preserve">substituição e correto posicionamento da tubagem - Bomba de calor </t>
  </si>
  <si>
    <t>Porta da varanda não tranca</t>
  </si>
  <si>
    <t>Porta danificada</t>
  </si>
  <si>
    <t>Régua com coloração diferente</t>
  </si>
  <si>
    <t xml:space="preserve">Espelho com defeito nas bordas - Tiraram espelho para trazer novo </t>
  </si>
  <si>
    <t>P</t>
  </si>
  <si>
    <t>Piso com mancha (verificar ou substiruir)</t>
  </si>
  <si>
    <t xml:space="preserve">Régua do piso danificado </t>
  </si>
  <si>
    <t xml:space="preserve">Afinar porta do armário </t>
  </si>
  <si>
    <t>Silicone partido (reaplicar)</t>
  </si>
  <si>
    <t xml:space="preserve">Piso riscado (substituir régua) </t>
  </si>
  <si>
    <t>Q</t>
  </si>
  <si>
    <t xml:space="preserve">Estore da sala não desce todo - conflito com caixilharia </t>
  </si>
  <si>
    <t>A/C a perder água</t>
  </si>
  <si>
    <t xml:space="preserve">Questiona a bomba de calor estar em cima da máquina de lavar sendo que no projeto estava ao lado </t>
  </si>
  <si>
    <t>CONFORME VISITA AO LOCAL COM A SR.ª LEONOR A 22/1/25.  A RECLAMAÇÃO FOI ANULADA</t>
  </si>
  <si>
    <t xml:space="preserve">Falta tampa do quadro elétrico dentro da arrecadação </t>
  </si>
  <si>
    <t xml:space="preserve">Limpeza no piso </t>
  </si>
  <si>
    <t xml:space="preserve">Falta tampas na calha inferior da caixilharia </t>
  </si>
  <si>
    <t xml:space="preserve">Remate em volta da tampa de aplique do teto e retoque pintura </t>
  </si>
  <si>
    <t xml:space="preserve">Espaçamento entre borracha lateral e superior da porta </t>
  </si>
  <si>
    <t xml:space="preserve">Melhorar o remate de silicone em volta de toda a banheira </t>
  </si>
  <si>
    <t>Remate entre A/C e parede</t>
  </si>
  <si>
    <t xml:space="preserve">Encaixar na parede o suporte da bomba de calor </t>
  </si>
  <si>
    <t xml:space="preserve">Fazer uma caixa para tampar o termoacumulador </t>
  </si>
  <si>
    <t xml:space="preserve">Porta danificada na lateral </t>
  </si>
  <si>
    <t xml:space="preserve">Limpeza de tinta na porta dos armários </t>
  </si>
  <si>
    <t xml:space="preserve">Afinar a porta </t>
  </si>
  <si>
    <t xml:space="preserve">Faltam os espelhos das casas de banho </t>
  </si>
  <si>
    <t>Afinar os estores quarto</t>
  </si>
  <si>
    <t>Fechar a grelha de ventilação ( Não concorda com a grelha aberta)</t>
  </si>
  <si>
    <t>R</t>
  </si>
  <si>
    <t>Caixa pex cozinha danificada</t>
  </si>
  <si>
    <t>ANA RITA AGUIAR - aguiar2016@gmail.com</t>
  </si>
  <si>
    <t>Sanita não possui sistema soft close</t>
  </si>
  <si>
    <t xml:space="preserve">Melhorar remate  silicone em volta janela do quarto </t>
  </si>
  <si>
    <t>Remate perfil madeira e porta</t>
  </si>
  <si>
    <t xml:space="preserve">Limpeza vidros </t>
  </si>
  <si>
    <t xml:space="preserve">Guarnição ao lado moldura interna </t>
  </si>
  <si>
    <t xml:space="preserve">Limpeza guarnição </t>
  </si>
  <si>
    <t xml:space="preserve">Remate silicone em volta da banheira </t>
  </si>
  <si>
    <t xml:space="preserve">Colocar silicone tampa da sanita </t>
  </si>
  <si>
    <t xml:space="preserve">Remate silicone em volta da pedra lavatório </t>
  </si>
  <si>
    <t xml:space="preserve">Junta da ceramica está lascada </t>
  </si>
  <si>
    <t>Limpeza do betume chão e parede (está amarelado)</t>
  </si>
  <si>
    <t xml:space="preserve">Porta do roupeiro não fecha totalmente </t>
  </si>
  <si>
    <t>Silicone na porta do roupeiro para não danificar</t>
  </si>
  <si>
    <t xml:space="preserve">Em volta da tampa de aplique está danificada </t>
  </si>
  <si>
    <t xml:space="preserve">Melhorar remate em cima do rodapé </t>
  </si>
  <si>
    <t>Substituir espelho oxidado</t>
  </si>
  <si>
    <t xml:space="preserve">Limpeza d downlight </t>
  </si>
  <si>
    <t xml:space="preserve">Espaçamento entre perfil lateral e a caixa estore </t>
  </si>
  <si>
    <t>Tampa aplique estão pintadas (todas)</t>
  </si>
  <si>
    <t xml:space="preserve">Afinar a porta da sala </t>
  </si>
  <si>
    <t xml:space="preserve">Limpeza de tinta no silicone em volta caixilharia </t>
  </si>
  <si>
    <t xml:space="preserve">Remate e pintura entre parede e teto </t>
  </si>
  <si>
    <t xml:space="preserve">Guarda oxidada </t>
  </si>
  <si>
    <t xml:space="preserve">Tijolo da fachada varanda </t>
  </si>
  <si>
    <t xml:space="preserve">Retoque do betume entre ceramica piso e parede </t>
  </si>
  <si>
    <t xml:space="preserve">Limpeza em volta caixilharia </t>
  </si>
  <si>
    <t xml:space="preserve">Afinar a porta do frigorifico </t>
  </si>
  <si>
    <t>Retoque de pintura parede</t>
  </si>
  <si>
    <t xml:space="preserve">Porta está empenada armário técnico </t>
  </si>
  <si>
    <t xml:space="preserve">Parte de cima guarnição está irregular </t>
  </si>
  <si>
    <t xml:space="preserve">Remate rodapé do armário técnico </t>
  </si>
  <si>
    <t>Remate em volta guarnição da porta</t>
  </si>
  <si>
    <t>Limpeza de tinta da porta,maçaneta</t>
  </si>
  <si>
    <t>S</t>
  </si>
  <si>
    <t xml:space="preserve">Riscos na caixilharia janela/trocar - Quarto e Sala </t>
  </si>
  <si>
    <t>filipe.91.silva@gmail.com</t>
  </si>
  <si>
    <t>Ver abertura porta arrecadação/ afinar</t>
  </si>
  <si>
    <t>Melhorar remate caixa aplique</t>
  </si>
  <si>
    <t>Falta suporte papel higiênico e toalha wc</t>
  </si>
  <si>
    <t>Parede partida na quinta janela</t>
  </si>
  <si>
    <t>Fissura caixa estore nos cantos</t>
  </si>
  <si>
    <t>Melhorar assentamento piso wc/mal assentado</t>
  </si>
  <si>
    <t>Problema abrir lava loiça/rodape sai junto</t>
  </si>
  <si>
    <t>Limpar caneta interior armário cozinha</t>
  </si>
  <si>
    <t>Melhorar fixação tomadas</t>
  </si>
  <si>
    <t>T</t>
  </si>
  <si>
    <t xml:space="preserve">Defeito no estore automático da sala - dificuldade em fechar o estore, bloqueando a 2/3 do fim da janela, com estalido. </t>
  </si>
  <si>
    <t xml:space="preserve"> substituição das carnaturas das portas de entrada (c/ correção tinta do friso da porta)</t>
  </si>
  <si>
    <t xml:space="preserve">Manchas brancas no soalho </t>
  </si>
  <si>
    <t>Pedra de lavatorio precisa polir</t>
  </si>
  <si>
    <t>Questiona funcionamento dos exaustores de extração e conclusão de atribuição do CUI (relativamente a instalação de gás)</t>
  </si>
  <si>
    <t>Pedras WC com riscos - Polir/afinar</t>
  </si>
  <si>
    <t>Limpeza dos filtros das torneiras - areias e resto de obras entupiram os filtros de todas as torneiras, incluindo da máquina de lavar roupa que acusava sinal de baixo caudal. Procedi à limpeza manual de todos os filtros, embora persistam algumas areias.</t>
  </si>
  <si>
    <t>Reparação luz arrecadação -  a luz não acende, embora o quadro esteja ligado e haja corrente nas tomadas. </t>
  </si>
  <si>
    <t>Reparação torneiras bidés -  as torneiras dos bidés das casas de banho pingam</t>
  </si>
  <si>
    <t>Reparação interruptor da sala - o interruptor não clica entre posições.</t>
  </si>
  <si>
    <t>Afinar porta da varanda - a porta esquerda da varanda de correr não está alinhada com a caixilharia, resultando numa ligeira folga.</t>
  </si>
  <si>
    <t>Substituição do vedante e tampa do sifão embutido de escoamento das águas da máquina de lavar </t>
  </si>
  <si>
    <t>Campainha e video-porteiro não funcionam - IEOL tem de vir junto com a MEO</t>
  </si>
  <si>
    <t>Limpeza restos de tinta</t>
  </si>
  <si>
    <t xml:space="preserve">Batente oxidado </t>
  </si>
  <si>
    <t xml:space="preserve">Limpeza de pó resto de obra na sanita </t>
  </si>
  <si>
    <t xml:space="preserve">Limpeza de restos de tinta nas torneiras e chuveiro </t>
  </si>
  <si>
    <t>Espelho da casa de banho oxidado (substituir) - Espelho de substituição com risco</t>
  </si>
  <si>
    <t xml:space="preserve">Interruptor não liga nada </t>
  </si>
  <si>
    <t xml:space="preserve">Azulejo com defeito </t>
  </si>
  <si>
    <t xml:space="preserve">Limpeza de guardas oxidadas </t>
  </si>
  <si>
    <t>U</t>
  </si>
  <si>
    <t>Afinar portas do armário</t>
  </si>
  <si>
    <t>Jaime Burnay-962377390</t>
  </si>
  <si>
    <t>Falta agua quente na cozinha</t>
  </si>
  <si>
    <t>fissuras na parede da sala onde estão as tomadas da televisão</t>
  </si>
  <si>
    <t>Descascado fechadura entrada ext</t>
  </si>
  <si>
    <t>Caixa tomada marcada</t>
  </si>
  <si>
    <t xml:space="preserve">Ver mancha porta entrada interno </t>
  </si>
  <si>
    <t>Limpar moldura porta quarto</t>
  </si>
  <si>
    <t>Rever fehco janela quarto/ não fica a vertical</t>
  </si>
  <si>
    <t>Limpar caixilharia junto ao puxador</t>
  </si>
  <si>
    <t>Mancha branca wc</t>
  </si>
  <si>
    <t xml:space="preserve">Colocar batente casa de banho /ferrugem </t>
  </si>
  <si>
    <t>Limpeza porta sala</t>
  </si>
  <si>
    <t xml:space="preserve">Rever pintura generalizada ar cond. </t>
  </si>
  <si>
    <t>Limpeza guardas inox (sala/quarto)</t>
  </si>
  <si>
    <t>Ver Funcionamento Estores - sala e quarto ( não fecha todo)</t>
  </si>
  <si>
    <t>W</t>
  </si>
  <si>
    <t xml:space="preserve">Melhorar remate juntas piso laminado </t>
  </si>
  <si>
    <t>Manchas escuras piso</t>
  </si>
  <si>
    <t>Fissura topo rodapé (geral)</t>
  </si>
  <si>
    <t>ANTIGIDADE - A VERIFICAR</t>
  </si>
  <si>
    <t>Fissuras topo rodapé geral</t>
  </si>
  <si>
    <t xml:space="preserve">Marcas/riscos caixilharia proximo puxador </t>
  </si>
  <si>
    <t>Peças nas portas soltas / apertar parafuso lateral</t>
  </si>
  <si>
    <t xml:space="preserve">Remate silicone porta/parede externo </t>
  </si>
  <si>
    <t>Falta betume em baixo soleira janelas</t>
  </si>
  <si>
    <t xml:space="preserve">Falta betume piso/parede terraço geral </t>
  </si>
  <si>
    <t>Falta torneira água terraço - Colocamos o ponto a torneira quem decide colocar ou não é o priprietário</t>
  </si>
  <si>
    <t xml:space="preserve">Soleira rachada </t>
  </si>
  <si>
    <t xml:space="preserve">Vidros guardas curtos / espaço grande </t>
  </si>
  <si>
    <t xml:space="preserve">Betume soltando piso terraço geral </t>
  </si>
  <si>
    <t>Torneira terraço falta  -  Colocamos o ponto a torneira quem decide colocar ou não é o priprietário</t>
  </si>
  <si>
    <t>Pode trocar abertura porta cozinha /terraço?</t>
  </si>
  <si>
    <t xml:space="preserve">Falta caixa tomada terraço </t>
  </si>
  <si>
    <t>Afinar janela/porta</t>
  </si>
  <si>
    <t>Dobradiça desalinhada</t>
  </si>
  <si>
    <t xml:space="preserve">Perfil piso Porta Cozinha mal assentado </t>
  </si>
  <si>
    <t xml:space="preserve">Falta puxador porta da lavanderia </t>
  </si>
  <si>
    <t>Marcas/riscos porta</t>
  </si>
  <si>
    <t>Mancha infiltração parede</t>
  </si>
  <si>
    <t>Tábuas diferentes piso/ tonalidade/material</t>
  </si>
  <si>
    <t>Marca/Inchado teto wc</t>
  </si>
  <si>
    <t>Remate peça iluminação teto wc</t>
  </si>
  <si>
    <t>Sujos tinta parede</t>
  </si>
  <si>
    <t xml:space="preserve">Manchas brancas piso geral </t>
  </si>
  <si>
    <t xml:space="preserve">Afianr porta </t>
  </si>
  <si>
    <t>Troca da soleira da janela da sala (esta danificada) / 4 tubos de silicone</t>
  </si>
  <si>
    <t xml:space="preserve">Retificar porta cozinha </t>
  </si>
  <si>
    <t>Hall de entrada: Tomada elétrica: na visita técnica questionei se não faltava uma tomada no lado das janelas. Podem validar pf?</t>
  </si>
  <si>
    <t>Soleira da porta de acesso ao terraço</t>
  </si>
  <si>
    <t xml:space="preserve">Interruptores "presos" na sala e quarto </t>
  </si>
  <si>
    <t>Bomba de calor sempre a pingar</t>
  </si>
  <si>
    <t xml:space="preserve">Pressão da água na banheira é fraca </t>
  </si>
  <si>
    <t xml:space="preserve">Água demora muito para aquecer e chegar a casa de banho 
</t>
  </si>
  <si>
    <t>Mesmo sem utilizar a bomba está sempre a ligar e faz muito barulho</t>
  </si>
  <si>
    <t xml:space="preserve">Silicone em todas as janelas no topo para não entrar ar </t>
  </si>
  <si>
    <t>AVARIA COMANDO ASSA ABLOY (ABERTURA PORTÃO ESTACIONAMENTO)</t>
  </si>
  <si>
    <t>Porta da sala que tem um racha disfarçada com tinta.</t>
  </si>
  <si>
    <t>Estores há uns que estão desalinhados e descem de forma desnivelada algumas vezes</t>
  </si>
  <si>
    <t>X</t>
  </si>
  <si>
    <t>Guardas com ferrugem e amolgadas no Geral</t>
  </si>
  <si>
    <t>Caixilharia suja e com riscos - picos próximo do puxador no Geral</t>
  </si>
  <si>
    <t>Sujo de silicone no rodapé com buracos entre o piso no Geral</t>
  </si>
  <si>
    <t>Marca na pintura da alheta no Geral</t>
  </si>
  <si>
    <t>Remate no topo do pilar mal acabado</t>
  </si>
  <si>
    <t>Desnível no armário - quadros mal acabado</t>
  </si>
  <si>
    <t xml:space="preserve">Estore com barulho </t>
  </si>
  <si>
    <t>Molduras das janelas mal acabadas no Geral</t>
  </si>
  <si>
    <t>Cerâmica da parede com picos no rejunte e desnivelada</t>
  </si>
  <si>
    <t>Estore não fecha todo</t>
  </si>
  <si>
    <t xml:space="preserve">Colocar puxador na porta - Lavanderia </t>
  </si>
  <si>
    <t>Silicone em volta da janela</t>
  </si>
  <si>
    <t>Acabamento no encontro entre o teto e a cerâmica</t>
  </si>
  <si>
    <t xml:space="preserve">Acabamento mal feito no tubo da cerâmica </t>
  </si>
  <si>
    <t>Parafuso vísivel no topo da janela</t>
  </si>
  <si>
    <t xml:space="preserve">Afinar as janelas não abrem bem e fazem barulho </t>
  </si>
  <si>
    <t xml:space="preserve">Riscos no Inox dos eletrodomésticos </t>
  </si>
  <si>
    <t>Em conversa com o Sr. Bruno e proprietário, tem até data presente ponto da IEOL (36)</t>
  </si>
  <si>
    <t>Acabamento nas tomadas - buraco no encontro com a parede</t>
  </si>
  <si>
    <t>Falha na parte inteira da madeira da porta</t>
  </si>
  <si>
    <t>Cerâmica da cozinha entre o piso e a parede mal acabada</t>
  </si>
  <si>
    <t>Puxador com alturas diferentes</t>
  </si>
  <si>
    <t>Porta suja e amolgada no topo</t>
  </si>
  <si>
    <t>Marcas e sujidade na moldura no geral</t>
  </si>
  <si>
    <t>Falta peça no puxador externo</t>
  </si>
  <si>
    <t>Sujo na moldura da madeira</t>
  </si>
  <si>
    <t>Trocar Espelho</t>
  </si>
  <si>
    <t>Marca na pintura no alto da porta dentro e fora</t>
  </si>
  <si>
    <t>Borrachas nas portas no Geral</t>
  </si>
  <si>
    <t xml:space="preserve">Procurar o sifão do WC da manutenção - não encontra a anomalia </t>
  </si>
  <si>
    <t>Caixas das tomadas mal instaladas no Geral</t>
  </si>
  <si>
    <t>Acabamento interno na porta de correr</t>
  </si>
  <si>
    <t>Acabamento no Ar condicionado - desnivelado e frestas na parede</t>
  </si>
  <si>
    <t>Falta a tampa na caixa do teto da arrecadação</t>
  </si>
  <si>
    <t xml:space="preserve">Estores enrolados no aluminio </t>
  </si>
  <si>
    <t xml:space="preserve">2 Azulejos partidos na cozinha </t>
  </si>
  <si>
    <t>Tem três projetores a fazer flash</t>
  </si>
  <si>
    <t>Tratamento da pala</t>
  </si>
  <si>
    <t>Pintar parede</t>
  </si>
  <si>
    <t>Y</t>
  </si>
  <si>
    <t>estore maior da sala encravou ao tentar dar uso ao mesmo</t>
  </si>
  <si>
    <t xml:space="preserve">Estores da cozinha se soltaram - NB ficou de voltar apos as ferias para trocar laminas danificadas </t>
  </si>
  <si>
    <t xml:space="preserve">Troca da chave dos correios </t>
  </si>
  <si>
    <t xml:space="preserve">Rodapéretirado e não colocado novamente </t>
  </si>
  <si>
    <t xml:space="preserve">Ombreira porta hall de entrada danificada </t>
  </si>
  <si>
    <t>Estore lavandaria e cozinha não fecham totalmente</t>
  </si>
  <si>
    <t>falta de água quente</t>
  </si>
  <si>
    <t>pavimento com manchas de humidade</t>
  </si>
  <si>
    <t>Lugar de estacionamento -  (Lugar 29, Piso -2) sem a devida tomada CVE instalada</t>
  </si>
  <si>
    <t xml:space="preserve">Afinar porta da arrecadação </t>
  </si>
  <si>
    <t xml:space="preserve">Encaixar tampa da caixa de estore rente a parede </t>
  </si>
  <si>
    <t xml:space="preserve">Afinar estores com barulho </t>
  </si>
  <si>
    <t>Remate entre parede e tampa caixa de estores</t>
  </si>
  <si>
    <t xml:space="preserve">Limpeza de sujidade amarela entre janela e parede </t>
  </si>
  <si>
    <t xml:space="preserve">Limpeza do vidro da janela </t>
  </si>
  <si>
    <t>Falta borracha no batente</t>
  </si>
  <si>
    <t xml:space="preserve">Afianr interruptor </t>
  </si>
  <si>
    <t>Resto tinta na dobradiça (limpeza)</t>
  </si>
  <si>
    <t xml:space="preserve">Porta danificada substituir </t>
  </si>
  <si>
    <t xml:space="preserve">Retoque de pintura no rodapé/parede </t>
  </si>
  <si>
    <t xml:space="preserve">Afianar porta </t>
  </si>
  <si>
    <t xml:space="preserve">Substituir espelho da casa de banho </t>
  </si>
  <si>
    <t>Pintura do painel interior</t>
  </si>
  <si>
    <t>ARRECADAÇÃO Nº 4 - Falta uma luminária no teto e afinar a porta de entrada, puxador/fechadura, chave custa muito a entrar e fica presa.</t>
  </si>
  <si>
    <t>Z</t>
  </si>
  <si>
    <t>L2</t>
  </si>
  <si>
    <t xml:space="preserve">Substituição da valvula de segurança </t>
  </si>
  <si>
    <t>ZONAS COMUNS</t>
  </si>
  <si>
    <t>S/ DATA VISTORIA ZONA COMUM</t>
  </si>
  <si>
    <t xml:space="preserve">Extrações das casas de banho não funcionam </t>
  </si>
  <si>
    <t>Porta da Rua não tem mola. Parece me uma falta de segurança grande, sendo que é fácil deixá-la aberta. </t>
  </si>
  <si>
    <t>Temos um dos elevadores sem funcionar há algum tempo</t>
  </si>
  <si>
    <t xml:space="preserve">GESTÃO DO CONDOMINIO </t>
  </si>
  <si>
    <t>Nos botões do elevador, o zero tem um círculo verde como se fosse o local de saída  mas na realidade é o -1</t>
  </si>
  <si>
    <t xml:space="preserve">Buracos na parede da garagem </t>
  </si>
  <si>
    <t>no corredor do Bloco B, piso -1. Existe uma grande mancha na parede que parece indicar uma infiltração</t>
  </si>
  <si>
    <t>acima dos lugares de estacionamento n.ºs 53/52/51 (Piso -3, Lote 1, Hera Residence), segundo nos foi transmitido, deveria estar  acessa uma luz comum que deve iluminar estes 3 lugares de estacionamento. Não funcional</t>
  </si>
  <si>
    <t>Corredor sala UPS - Infiltração</t>
  </si>
  <si>
    <t>SALA UPS</t>
  </si>
  <si>
    <t>Ativar 3 unidades de a/c</t>
  </si>
  <si>
    <t>Rebites em Placas de tecto Piso 0
a.	Komat ficou de informar
i.	A KOMAT ficou de informar até dia 4/2/25 da data de montagem para execução de trabalho. A Alves Ribeiro assegura os meios de elevação.</t>
  </si>
  <si>
    <t xml:space="preserve">Ana: Informação feita quando eu estava de férias, portanto nunca mais tivemos reclamações. </t>
  </si>
  <si>
    <t>Pintar parede do corredor do piso 1 bloco D</t>
  </si>
  <si>
    <t>A parede à volta da porta de acesso à garagem a partir dos elevadores no piso -4 está a desfazer-se. Há vários exemplos como este em todo o prédio pelo que se solicita verificação e correção dos mesmos</t>
  </si>
  <si>
    <t xml:space="preserve"> intercomunicador no bloco A não conseguem abrir a porta .</t>
  </si>
  <si>
    <t>a colocação dos botões de chamada dos pisos -1 e 0 do bloco B está incorrecta (Piso -1 tem botão de chamada simples
Piso 0 tem 2 botões 1 botão para quem quer subir e um botão para quem quer descer)</t>
  </si>
  <si>
    <t>Orona</t>
  </si>
  <si>
    <t xml:space="preserve"> intercomunicador do Bloco B que não está a funcionar (testa electrica)</t>
  </si>
  <si>
    <t>Portão corta fogo não se fecharam por completo</t>
  </si>
  <si>
    <t>portas com probela nas molas</t>
  </si>
  <si>
    <t xml:space="preserve">ZONAS COMUNS </t>
  </si>
  <si>
    <t>ESTACIONAMENTO</t>
  </si>
  <si>
    <t>APERTAR Boca de limpeza piso -2 lugar 13</t>
  </si>
  <si>
    <t>06/08 a 13/08</t>
  </si>
  <si>
    <t>Total de apartamentos com vistoria</t>
  </si>
  <si>
    <t>Anomalias reparadas</t>
  </si>
  <si>
    <t xml:space="preserve">Apartamentos reparados </t>
  </si>
  <si>
    <t>Anomalias por reparar</t>
  </si>
  <si>
    <t>Apartamentos com anomalias</t>
  </si>
  <si>
    <t>14/08 a 20/08</t>
  </si>
  <si>
    <t xml:space="preserve">Apartamentos com novas anomalias </t>
  </si>
  <si>
    <t xml:space="preserve">Novas anomalias </t>
  </si>
  <si>
    <t>Apartamentos de novas vistorias com anomalias</t>
  </si>
  <si>
    <t xml:space="preserve">Anomalias das novas vistorias </t>
  </si>
  <si>
    <t>21/08 a 27/08</t>
  </si>
  <si>
    <t xml:space="preserve">Apartamentos concluídos </t>
  </si>
  <si>
    <t>28/08 a 03/09</t>
  </si>
  <si>
    <t>04/09 a 10/09</t>
  </si>
  <si>
    <t>11/09 a 17/09</t>
  </si>
  <si>
    <t xml:space="preserve">Anomalias por reparar </t>
  </si>
  <si>
    <t>18/09 a 24/09</t>
  </si>
  <si>
    <t>25/09 a 01/10</t>
  </si>
  <si>
    <t>02/10 a 08/10</t>
  </si>
  <si>
    <t>09/10 a 15/10</t>
  </si>
  <si>
    <t>16/10 a 22/10</t>
  </si>
  <si>
    <t>23/10 a 29/10</t>
  </si>
  <si>
    <t xml:space="preserve">30/10 a 05/11 </t>
  </si>
  <si>
    <t>06/11 a 12/11</t>
  </si>
  <si>
    <t>13/11 a 26/11</t>
  </si>
  <si>
    <t>27/11 a 03/12</t>
  </si>
  <si>
    <t>04/12 a 11/12</t>
  </si>
  <si>
    <t>12/12 A 18/12</t>
  </si>
  <si>
    <t>19/12 A 08/01</t>
  </si>
  <si>
    <t>09/01 A 15/01</t>
  </si>
  <si>
    <t>16/01 A 22/01</t>
  </si>
  <si>
    <t xml:space="preserve">21/08 - 27/08 </t>
  </si>
  <si>
    <t>28/08 - 03/09</t>
  </si>
  <si>
    <t>por repara em 20.08</t>
  </si>
  <si>
    <t>por repara em 27.08</t>
  </si>
  <si>
    <t>novas anómalias de 21-27.08</t>
  </si>
  <si>
    <t>novas anómalias de 28.8-03.09</t>
  </si>
  <si>
    <t>novos vistorias</t>
  </si>
  <si>
    <t>novos vistorias 28.08 - 03.09</t>
  </si>
  <si>
    <t>reparado de 21-27.08</t>
  </si>
  <si>
    <t>reparado de 28.8-03.09</t>
  </si>
  <si>
    <t>A+B+C+(-D) = E</t>
  </si>
  <si>
    <t>11/09 - 17/09</t>
  </si>
  <si>
    <t>18/09 - 24/09</t>
  </si>
  <si>
    <t>Anomalias por reparar 10/09</t>
  </si>
  <si>
    <t>Anomalias por reparar 17/09</t>
  </si>
  <si>
    <t>Novas anomalias</t>
  </si>
  <si>
    <t>Anomalias por reparar 24/09</t>
  </si>
  <si>
    <t>A+B-C=D</t>
  </si>
  <si>
    <t>25/09 - 01/10</t>
  </si>
  <si>
    <t>02/10 - 08/10</t>
  </si>
  <si>
    <t>Anomalias por reparar 18/09</t>
  </si>
  <si>
    <t>Anomalias por reparar 25/09</t>
  </si>
  <si>
    <t>Anomalias por reparar 01/10</t>
  </si>
  <si>
    <t>Anomalias por reparar 08/10</t>
  </si>
  <si>
    <t>Anomalias por reparar 8/10</t>
  </si>
  <si>
    <t>Anomalias por reparar 15/10</t>
  </si>
  <si>
    <t>Anomalias por reparar 22/10</t>
  </si>
  <si>
    <t>30/10 a  06/11</t>
  </si>
  <si>
    <t>Anomalias por reparar 29/10</t>
  </si>
  <si>
    <t>Anomalias por reparar 06/11</t>
  </si>
  <si>
    <t>,</t>
  </si>
  <si>
    <t>Anomalias por reparar 05/11</t>
  </si>
  <si>
    <t>Anomalias por reparar 12/11</t>
  </si>
  <si>
    <t>Anomalias por reparar 26/11</t>
  </si>
  <si>
    <t>Anomalias por reparar 03/12</t>
  </si>
  <si>
    <t>Anomalias por reparar 11/12</t>
  </si>
  <si>
    <t>1ª a ver sempre é o C (Anomalias por reparar)</t>
  </si>
  <si>
    <t>2ª  a ver é sempre o B (Novas anomalias)</t>
  </si>
  <si>
    <t xml:space="preserve">3º apartamentos concluídos </t>
  </si>
  <si>
    <t>19/12 a 08/01</t>
  </si>
  <si>
    <t>09/01 a 15/01</t>
  </si>
  <si>
    <t>Anomalias por reparar 18/12</t>
  </si>
  <si>
    <t>Anomalias por reparar 08/01</t>
  </si>
  <si>
    <t>Anomalias por reparar 15/01</t>
  </si>
  <si>
    <t>Semana 23/01 a 29/01</t>
  </si>
  <si>
    <r>
      <t xml:space="preserve">Anomalias </t>
    </r>
    <r>
      <rPr>
        <b/>
        <u/>
        <sz val="9"/>
        <color theme="1"/>
        <rFont val="Aptos Narrow"/>
        <family val="2"/>
        <scheme val="minor"/>
      </rPr>
      <t>reparadas</t>
    </r>
    <r>
      <rPr>
        <sz val="9"/>
        <color theme="1"/>
        <rFont val="Aptos Narrow"/>
        <family val="2"/>
        <scheme val="minor"/>
      </rPr>
      <t xml:space="preserve">
na semana em apreço</t>
    </r>
  </si>
  <si>
    <r>
      <t xml:space="preserve">Apartamentos </t>
    </r>
    <r>
      <rPr>
        <b/>
        <u/>
        <sz val="9"/>
        <color theme="1"/>
        <rFont val="Aptos Narrow"/>
        <family val="2"/>
        <scheme val="minor"/>
      </rPr>
      <t xml:space="preserve">intervencionados </t>
    </r>
    <r>
      <rPr>
        <sz val="9"/>
        <color theme="1"/>
        <rFont val="Aptos Narrow"/>
        <family val="2"/>
        <scheme val="minor"/>
      </rPr>
      <t>na semana em apreço</t>
    </r>
  </si>
  <si>
    <r>
      <rPr>
        <b/>
        <u/>
        <sz val="10"/>
        <color theme="1"/>
        <rFont val="Aptos Narrow"/>
        <family val="2"/>
        <scheme val="minor"/>
      </rPr>
      <t>Apartamentos com novas anomalias</t>
    </r>
    <r>
      <rPr>
        <sz val="10"/>
        <color theme="1"/>
        <rFont val="Aptos Narrow"/>
        <family val="2"/>
        <scheme val="minor"/>
      </rPr>
      <t xml:space="preserve"> na semana em apreço</t>
    </r>
  </si>
  <si>
    <t>Novas anomalias na semana em apreço</t>
  </si>
  <si>
    <t>Lote 1 - Semana 23/01 a 29/01</t>
  </si>
  <si>
    <t>16/01 a 22/01</t>
  </si>
  <si>
    <t>Anomalias por reparar até 22/01/25</t>
  </si>
  <si>
    <t>Anomalias por reparar 15/01/25</t>
  </si>
  <si>
    <t>Adição de novas anomalias por reparar desde 19/12/24</t>
  </si>
  <si>
    <t>Anomalias por reparar 29/01/25</t>
  </si>
  <si>
    <t>Anomalias por reparar 22/01/25</t>
  </si>
  <si>
    <t>D= A+B-C</t>
  </si>
  <si>
    <t>Semana em análise:</t>
  </si>
  <si>
    <r>
      <t xml:space="preserve">Total de apartamentos com vistoria 
</t>
    </r>
    <r>
      <rPr>
        <sz val="6"/>
        <color theme="1"/>
        <rFont val="Aptos Narrow"/>
        <family val="2"/>
        <scheme val="minor"/>
      </rPr>
      <t>Nota: 1UN -  PRESCINDIU DA VISTORIA (APARTAMENTO JÁ ESTAVA HABITADO)</t>
    </r>
  </si>
  <si>
    <t>Anomalias reparadas
na semana em apreço</t>
  </si>
  <si>
    <t>Apartamentos intervencionados na semana em apreço</t>
  </si>
  <si>
    <t>Apartamentos com novas anomalias na semana em apreço</t>
  </si>
  <si>
    <t xml:space="preserve">Actualizado à data de </t>
  </si>
  <si>
    <t>Contagem de ANOMALIAS</t>
  </si>
  <si>
    <t>Rótulos de Coluna</t>
  </si>
  <si>
    <t>Rótulos de Linha</t>
  </si>
  <si>
    <t>Total Geral</t>
  </si>
  <si>
    <t>(em branco)</t>
  </si>
  <si>
    <t>Detalhes do Contagem de ANOMALIAS - EMPRESA: AR, DATA ESCRITURA: S/ DATA AE (+)</t>
  </si>
  <si>
    <t>ESTADO entre 12.02.25 a 18.02.25</t>
  </si>
  <si>
    <t>CORREÇÃO NÃO ACEITE</t>
  </si>
  <si>
    <t>Detalhes do Contagem de ANOMALIAS - EMPRESA: AM&amp;G, ESTADO: NÃO INTERVENCIONADO, DATA ESCRITURA: S/ DATA AE (+)</t>
  </si>
  <si>
    <t>ESTADO entre 05.03.25 a 11.03.25</t>
  </si>
  <si>
    <t>Novo</t>
  </si>
  <si>
    <t>MACRO EXEMPLO:</t>
  </si>
  <si>
    <t>(Itens múltiplos)</t>
  </si>
  <si>
    <t>(Tudo)</t>
  </si>
  <si>
    <t>Soma de nº</t>
  </si>
  <si>
    <t>Contagem de APART.</t>
  </si>
  <si>
    <t>As juntas do pavimento estão a abrir. (Indicação do Enc. Bruno Florindo)</t>
  </si>
  <si>
    <t>A sanita está com fuga dágua, e precisa ser verificada (Indicação do Sr. Rafael que esteve  no apartamento a verificar)</t>
  </si>
  <si>
    <t>Trocar duas peças do pavimento em frente a casa de banho</t>
  </si>
  <si>
    <t>Completiproprio</t>
  </si>
  <si>
    <r>
      <t xml:space="preserve">movel da IS inchado por conta do vazamento da água 1,25 // </t>
    </r>
    <r>
      <rPr>
        <b/>
        <sz val="12"/>
        <color theme="0" tint="-0.499984740745262"/>
        <rFont val="Aptos Narrow"/>
        <family val="2"/>
        <scheme val="minor"/>
      </rPr>
      <t>02/06 Conforme o Sr Ferras, não é para agendar porque a proprietaria quer que todas as vossas anomalias sejam reparadas no mesmo dia</t>
    </r>
  </si>
  <si>
    <t xml:space="preserve">AC de um dos quartos que não está a refrescar como os outros. </t>
  </si>
  <si>
    <t>O ar condicionado da suíte não está a arrefecer.</t>
  </si>
  <si>
    <r>
      <t>Porta do quarto riscada -</t>
    </r>
    <r>
      <rPr>
        <b/>
        <sz val="13"/>
        <color theme="0" tint="-0.499984740745262"/>
        <rFont val="Aptos Narrow"/>
        <family val="2"/>
        <scheme val="minor"/>
      </rPr>
      <t xml:space="preserve"> Porta de correr 2000x800 com mecanização para fechadura .</t>
    </r>
    <r>
      <rPr>
        <sz val="13"/>
        <color theme="0" tint="-0.499984740745262"/>
        <rFont val="Aptos Narrow"/>
        <family val="2"/>
        <scheme val="minor"/>
      </rPr>
      <t xml:space="preserve"> - medida pelo clécio 07/01 // </t>
    </r>
    <r>
      <rPr>
        <b/>
        <sz val="13"/>
        <color theme="0" tint="-0.499984740745262"/>
        <rFont val="Aptos Narrow"/>
        <family val="2"/>
        <scheme val="minor"/>
      </rPr>
      <t xml:space="preserve">13/05 Veio mau a porta de correr, veio furado na parte do guia, e a parte da fechadura veio muito pequeno o buraco </t>
    </r>
  </si>
  <si>
    <t>Rachas no teto em várias divisões da casa</t>
  </si>
  <si>
    <t>Interruptores de luz/estores que não estão a funcionar corretamente.</t>
  </si>
  <si>
    <t>Solicito atenção para um problema identificado na porta de entrada do apartamento. O sistema de fechamento apresenta defeito e, de forma alguma conseguimos realizar o fecho pelo lado de dentro. Diante desta situação solicitamos a gentileza de agendar uma visita técnica da empresa responsável pela aplicação da porta, a fim de verificar e resolver a avaria com a maior brevidade possível.</t>
  </si>
  <si>
    <t>CORREÇÃO NÃO ACEITA</t>
  </si>
  <si>
    <t>O aparelho de AC (Ar Condicionado) não refresca</t>
  </si>
  <si>
    <t>A porta de entrada do apartamento quando aberta não fica fixa no ponto onde se deixa, ou seja, se eu quiser manter a porta encostada por qual motivo seja a porta vai abrindo lentamente até ao máximo. Solicito uma afinação.</t>
  </si>
  <si>
    <r>
      <t>Chão da sala com defeito //2</t>
    </r>
    <r>
      <rPr>
        <b/>
        <sz val="12"/>
        <color theme="0" tint="-0.499984740745262"/>
        <rFont val="Aptos"/>
        <family val="2"/>
      </rPr>
      <t>1.08 voltou a reportar que os acabamentos do pavimento em algumas zonas que não colaram bem e outras que ficaram com juntas visivelmente afastadas</t>
    </r>
  </si>
  <si>
    <r>
      <t xml:space="preserve">Trocar 2 peças de madeira no pavimento // 25/08 </t>
    </r>
    <r>
      <rPr>
        <b/>
        <sz val="12"/>
        <color theme="0" tint="-0.499984740745262"/>
        <rFont val="Aptos Narrow"/>
        <family val="2"/>
        <scheme val="minor"/>
      </rPr>
      <t xml:space="preserve">O proprietário voltou a queixar-se do pavimento, relativamente a outras pintas pretas que apareceram no pavimento, solicitando reparação das mesmas </t>
    </r>
  </si>
  <si>
    <t>As portas da base de duche precisam de afinações ( Indicação do encarregado Bruno Florindo)</t>
  </si>
  <si>
    <t>Sifão da parede esta a deitar água (Indicação encarregado Bruno Florindo)</t>
  </si>
  <si>
    <t>Realizar afinação no caixilho em dois vidros (Indicação encarregado Bruno Florindo)</t>
  </si>
  <si>
    <t>Realizar afinações nos estores</t>
  </si>
  <si>
    <t>O chão do corredor dos quartos abriu espaços entre as tabuas do pavimento flutuante.</t>
  </si>
  <si>
    <r>
      <t xml:space="preserve">Marcas na caixilharia  portas/Janelas </t>
    </r>
    <r>
      <rPr>
        <b/>
        <u/>
        <sz val="11"/>
        <color theme="0" tint="-0.499984740745262"/>
        <rFont val="Aptos Narrow"/>
        <family val="2"/>
        <scheme val="minor"/>
      </rPr>
      <t xml:space="preserve"> (1h de intervenção, agendar pfv)</t>
    </r>
  </si>
  <si>
    <t>O ar condicionado de um dos quartos está a pingar</t>
  </si>
  <si>
    <t xml:space="preserve">A caixa de estores passa muito vento, vedar com silicone. </t>
  </si>
  <si>
    <t xml:space="preserve">A porta da base de duche da casa de banho está dificil de abrir. </t>
  </si>
  <si>
    <t xml:space="preserve">Dois aparelhos de ar condicionado que não funcionavam ficaram a funcionar após a intervenção do Sr. Bruno, mas segundo ele é necessário uma intervençao por parte da Climacer. </t>
  </si>
  <si>
    <t>O apoio da unidade exterior do ar condicionado impede a limpeza do ralo da varanda</t>
  </si>
  <si>
    <r>
      <t>Afinar porta entrada //</t>
    </r>
    <r>
      <rPr>
        <sz val="12"/>
        <color theme="0" tint="-0.499984740745262"/>
        <rFont val="Aptos Narrow"/>
        <family val="2"/>
      </rPr>
      <t xml:space="preserve"> </t>
    </r>
    <r>
      <rPr>
        <b/>
        <sz val="12"/>
        <color theme="0" tint="-0.499984740745262"/>
        <rFont val="Aptos Narrow"/>
        <family val="2"/>
      </rPr>
      <t>20/06 O inquilino não estará no país, portanto não há disponibilidade para o agendamento do dia 25/06</t>
    </r>
  </si>
  <si>
    <t xml:space="preserve">Luz individual da WC da suíte principal não liga. </t>
  </si>
  <si>
    <t xml:space="preserve">Interruptor da casa de máquinas não funciona bem, e o interruptor no meio da sala não funciona bem. </t>
  </si>
  <si>
    <t>Torneira da suite principal esta a verter agua para o armario, estando a causar danos de humidade no móvel.</t>
  </si>
  <si>
    <t>Silicone na banheira da suíte pequena precisa ser reforçado.</t>
  </si>
  <si>
    <t xml:space="preserve">Proteção do chuveiro da suíte principal deixa sair água na zona da porta. </t>
  </si>
  <si>
    <r>
      <t>Bomba Ciculadora</t>
    </r>
    <r>
      <rPr>
        <b/>
        <sz val="12"/>
        <color theme="0" tint="-0.499984740745262"/>
        <rFont val="Aptos Narrow"/>
        <family val="2"/>
        <scheme val="minor"/>
      </rPr>
      <t xml:space="preserve"> (AGENDAR NOVAMENTE - LIGAR A BOMBA)</t>
    </r>
  </si>
  <si>
    <r>
      <t xml:space="preserve">Estores por afinar // </t>
    </r>
    <r>
      <rPr>
        <b/>
        <sz val="11"/>
        <color theme="0" tint="-0.499984740745262"/>
        <rFont val="Aptos Narrow"/>
        <family val="2"/>
        <scheme val="minor"/>
      </rPr>
      <t>15/09/2025 O Sr. Rafael foi até o apartamento e realizou a intervenção dos estores.</t>
    </r>
  </si>
  <si>
    <t>Exaustores dos wcs não funcionam</t>
  </si>
  <si>
    <t>Placa do armário superior que caiu, correndo o risco de se soltar por completo.</t>
  </si>
  <si>
    <t>Reparação na persiana de um dos quartos</t>
  </si>
  <si>
    <t xml:space="preserve">A base de duche de uma das casas de banho se encontra com uma fuga de água. Acredito que esta com falta de silicone. </t>
  </si>
  <si>
    <r>
      <t xml:space="preserve">Está a entrar muita luz nos estores dos quartos. Parece-me que a luz passa pelas calhas dos estores. // </t>
    </r>
    <r>
      <rPr>
        <b/>
        <sz val="12"/>
        <color theme="0" tint="-0.499984740745262"/>
        <rFont val="Aptos Narrow"/>
        <family val="2"/>
        <scheme val="minor"/>
      </rPr>
      <t xml:space="preserve">Nosso colaborador verificou que o motor esta a fazer muito barulho e não esta a funcionar. </t>
    </r>
    <r>
      <rPr>
        <sz val="12"/>
        <color theme="0" tint="-0.499984740745262"/>
        <rFont val="Aptos Narrow"/>
        <family val="2"/>
        <scheme val="minor"/>
      </rPr>
      <t xml:space="preserve">// No dia 17/09/2025 o Sr. Rafael conseguiu proceder com a verificação dos estores, deixando o mesmo a funcionar. </t>
    </r>
  </si>
  <si>
    <t>A porta do box da suíte está descaída.</t>
  </si>
  <si>
    <r>
      <t xml:space="preserve">Uma bolha na pintura da parede comum com o vizinho ao lado // </t>
    </r>
    <r>
      <rPr>
        <b/>
        <sz val="12"/>
        <color theme="0" tint="-0.499984740745262"/>
        <rFont val="Aptos Narrow"/>
        <family val="2"/>
        <scheme val="minor"/>
      </rPr>
      <t>12/06 ENTREI EM CONTATO PARA AGENDAR PORÉM O PROP. PEDIU PARA AGENDARMOS SOMENTE PARA ÚLTIMA SEMANA DE JULHO, QUE É QUANDO TERÁ DISPONIBILIDADE</t>
    </r>
    <r>
      <rPr>
        <sz val="12"/>
        <color theme="0" tint="-0.499984740745262"/>
        <rFont val="Aptos Narrow"/>
        <family val="2"/>
        <scheme val="minor"/>
      </rPr>
      <t xml:space="preserve"> // </t>
    </r>
    <r>
      <rPr>
        <b/>
        <sz val="12"/>
        <color theme="0" tint="-0.499984740745262"/>
        <rFont val="Aptos Narrow"/>
        <family val="2"/>
        <scheme val="minor"/>
      </rPr>
      <t>ENTRAR EM CONTACTO NO DIA 23/07 PARA AGENDAR PARA 31/07</t>
    </r>
  </si>
  <si>
    <t>Silicone nas portas em volta dos aros.</t>
  </si>
  <si>
    <t>Fissura na parede do quarto.</t>
  </si>
  <si>
    <t>Interruptor do hall</t>
  </si>
  <si>
    <t>Limpeza da cozinha</t>
  </si>
  <si>
    <t>Na casa de banho da suíte principal o estore fica preso ao descer e a afinação inicial não foi o suficiente para resolver o problema.</t>
  </si>
  <si>
    <r>
      <t xml:space="preserve">Ar condicionado: num dos quartos, quando se liga, o ar frio sai no quarto adjacente // Foi agendado com a Climacer para 01/07, no entanto de acordo com a informação passada pela equipa deslocou-se ao apartamento 2 vezes no período da tarde, mas não tiveram acesso (Campainha com defeito) // </t>
    </r>
    <r>
      <rPr>
        <b/>
        <sz val="12"/>
        <color theme="0" tint="-0.499984740745262"/>
        <rFont val="Aptos Narrow"/>
        <family val="2"/>
        <scheme val="minor"/>
      </rPr>
      <t xml:space="preserve">Agendado com a Climacer para 15/07/2025, no entanto não compareceram ao apartamento </t>
    </r>
  </si>
  <si>
    <t>Na casa de banho da suíte principal a porta da cabine de duche foi descaindo desde o início e já não é possível fecha-lá</t>
  </si>
  <si>
    <t>Na casa de banho de apoio dois quartos pequenos, a pressão da água não consegue ser aumentada no manípulo, ao contrário do que sucede nas casas de banho das suítes.</t>
  </si>
  <si>
    <t>Trocar 6 réguas do pavimento em frente a casa de banho</t>
  </si>
  <si>
    <t>Trocar o aro da porta da casa de banho</t>
  </si>
  <si>
    <t>Trocar uma régua do pavimento e colocar friso de transição. (Indicação do Enc. Bruno Florindo)</t>
  </si>
  <si>
    <t>Afinar a porta da cozinha (Indicação do enc. Bruno Florindo)</t>
  </si>
  <si>
    <r>
      <t xml:space="preserve">Estrago no chão do hall de entrada em frente a porta da cozinha (Realizar um teste hidrostático - Luzimeza, posteriormente Silvas) // </t>
    </r>
    <r>
      <rPr>
        <b/>
        <sz val="12"/>
        <color theme="0" tint="-0.499984740745262"/>
        <rFont val="Aptos Narrow"/>
        <family val="2"/>
        <scheme val="minor"/>
      </rPr>
      <t>Foi verificado no dia 22/09/2025 que não havia qualquer fuga, no apartamento, o que nõa temos responsabilidade quanto ao escurecimento do pavimento, uma vez que já havíamos tratado disso anteriormente.</t>
    </r>
  </si>
  <si>
    <r>
      <t xml:space="preserve">Lâmpada do WC não ascende </t>
    </r>
    <r>
      <rPr>
        <b/>
        <sz val="11"/>
        <color theme="0" tint="-0.499984740745262"/>
        <rFont val="Aptos Narrow"/>
        <family val="2"/>
        <scheme val="minor"/>
      </rPr>
      <t>(CORRIGIDO)</t>
    </r>
    <r>
      <rPr>
        <sz val="11"/>
        <color theme="0" tint="-0.499984740745262"/>
        <rFont val="Aptos Narrow"/>
        <family val="2"/>
        <scheme val="minor"/>
      </rPr>
      <t xml:space="preserve">  / Alarme não funciona </t>
    </r>
    <r>
      <rPr>
        <b/>
        <sz val="11"/>
        <color theme="0" tint="-0.499984740745262"/>
        <rFont val="Aptos Narrow"/>
        <family val="2"/>
        <scheme val="minor"/>
      </rPr>
      <t>(ENCOMENDADO)</t>
    </r>
  </si>
  <si>
    <t>Nosso sistema de alarme AJAX, continua inoperacional tal como nos foi entregue, e aguarda resolução Na última intervenção o técnico da IEOL, o segundo a tentar resolver o problema, disse ter feito uma folha de serviço pois seria necessário a participação conjunta da MEO Casa Digital e o da IEOL para a resolução do problema com o nosso alarme.</t>
  </si>
  <si>
    <t>Correção de desnível no chão da varanda</t>
  </si>
  <si>
    <t xml:space="preserve">Frente máquina lavar roupa riscada </t>
  </si>
  <si>
    <r>
      <t xml:space="preserve">Portas de correr empenadas // </t>
    </r>
    <r>
      <rPr>
        <b/>
        <sz val="12"/>
        <color theme="0" tint="-0.499984740745262"/>
        <rFont val="Aptos Narrow"/>
        <family val="2"/>
        <scheme val="minor"/>
      </rPr>
      <t xml:space="preserve">Humberto da Valco esteve no apartamento (23/07) e verificou que as portas terão que ser substituídas. </t>
    </r>
  </si>
  <si>
    <r>
      <t xml:space="preserve">Risco na placa vitroceramica - </t>
    </r>
    <r>
      <rPr>
        <b/>
        <sz val="12"/>
        <color theme="0" tint="-0.499984740745262"/>
        <rFont val="Aptos Narrow"/>
        <family val="2"/>
        <scheme val="minor"/>
      </rPr>
      <t xml:space="preserve">CHAVE EM OBRA IR REALIZAR. </t>
    </r>
  </si>
  <si>
    <r>
      <t>1- Janela do quarto 2 não isola bem quando está fechada
2- Janela suíte 1 continua díficil de fechar
3-Janela sala bate na janela que não se move //</t>
    </r>
    <r>
      <rPr>
        <b/>
        <sz val="12"/>
        <color theme="0" tint="-0.499984740745262"/>
        <rFont val="Aptos Narrow"/>
        <family val="2"/>
        <scheme val="minor"/>
      </rPr>
      <t xml:space="preserve"> AFINAÇÕES REALIZADAS PELA SERRIALU NO DIA 24/07 // No dia 30 de julho os proprietários nos enviaram um email informando que não houve  a devida intervenção nos vidros, solicitando novo agendamento.</t>
    </r>
  </si>
  <si>
    <t xml:space="preserve">Trocar a torneira do bidé da casa de banho da suíte principal (Indicação Sr. Rafael) </t>
  </si>
  <si>
    <t>A varanda está com desnível e a água está a acumular no canto da varanda e não no escoamento.</t>
  </si>
  <si>
    <r>
      <t xml:space="preserve">O forno não esta a funcionar. Cada vez que o mesmo é ligado inicialmente acende a luz mas imediatamente a seguir dispara o fusível do quadro elétrico da secção que alimenta o forno. // </t>
    </r>
    <r>
      <rPr>
        <b/>
        <sz val="12"/>
        <color theme="0" tint="-0.499984740745262"/>
        <rFont val="Aptos Narrow"/>
        <family val="2"/>
        <scheme val="minor"/>
      </rPr>
      <t xml:space="preserve">Conforme relatório da IEOL este tema tem haver com a potência contratada para o apartamento. </t>
    </r>
  </si>
  <si>
    <r>
      <t xml:space="preserve">A anomalia no forno refere-se ao facto de que quando se liga, o disjuntor do quadro elétrico dispara e vai abaixo parte da energia da casa. Ou seja, não conseguimos usar o forno por isso. // </t>
    </r>
    <r>
      <rPr>
        <b/>
        <sz val="12"/>
        <color theme="0" tint="-0.499984740745262"/>
        <rFont val="Aptos Narrow"/>
        <family val="2"/>
        <scheme val="minor"/>
      </rPr>
      <t>No dia 05/08/2025 o técnico da IEOL esteve no apartamento a verificar porém nada foi feito, o que o proprietário voltou a se queixar e solicita a visita para a devida verificação.</t>
    </r>
    <r>
      <rPr>
        <sz val="12"/>
        <color theme="0" tint="-0.499984740745262"/>
        <rFont val="Aptos Narrow"/>
        <family val="2"/>
        <scheme val="minor"/>
      </rPr>
      <t xml:space="preserve"> // Conforme relatório da IEOL este tema tem haver com a potência contratada para o apartamento. </t>
    </r>
  </si>
  <si>
    <t xml:space="preserve">Estore da sala avariado </t>
  </si>
  <si>
    <t>IMPERMEABILIZAÇÃO NA ARRECADAÇÃO. CAVE 4 Nº25</t>
  </si>
  <si>
    <r>
      <t xml:space="preserve">Estores deixaram de funcionar // </t>
    </r>
    <r>
      <rPr>
        <b/>
        <sz val="12"/>
        <color theme="0" tint="-0.499984740745262"/>
        <rFont val="Aptos Narrow"/>
        <family val="2"/>
        <scheme val="minor"/>
      </rPr>
      <t>26 de maio a proprietária voltou a reportar a anomalia.</t>
    </r>
    <r>
      <rPr>
        <sz val="12"/>
        <color theme="0" tint="-0.499984740745262"/>
        <rFont val="Aptos Narrow"/>
        <family val="2"/>
        <scheme val="minor"/>
      </rPr>
      <t xml:space="preserve"> // </t>
    </r>
    <r>
      <rPr>
        <b/>
        <sz val="12"/>
        <color theme="0" tint="-0.499984740745262"/>
        <rFont val="Aptos Narrow"/>
        <family val="2"/>
        <scheme val="minor"/>
      </rPr>
      <t>A proprietária entrou em contato informando que: "Neste momento o estore está a funcionar bem. Provavelmente devido à dilatação provocada por este calor. Assim sendo, por agora, não vale a pena os técnicos cá virem, uma vez que o problema da folga não se verifica. Se entretanto houver alguma alteração entro em contacto convosco."</t>
    </r>
  </si>
  <si>
    <r>
      <t xml:space="preserve">Maquina de lavar roupa danificada - engº RP verificar situação (trocar frente da maquina) // </t>
    </r>
    <r>
      <rPr>
        <b/>
        <sz val="12"/>
        <color theme="0" tint="-0.499984740745262"/>
        <rFont val="Aptos Narrow"/>
        <family val="2"/>
        <scheme val="minor"/>
      </rPr>
      <t>ENCOMENDADO 06/03</t>
    </r>
  </si>
  <si>
    <r>
      <t xml:space="preserve">A campainha da porta de entrada esta mal configurada, sendo a minha fração correspondente ao 3ºA, a campainha apenas toca quando selecionado o 3ºB, como mostra as fotos anexadas. // </t>
    </r>
    <r>
      <rPr>
        <b/>
        <sz val="12"/>
        <color theme="0" tint="-0.499984740745262"/>
        <rFont val="Aptos Narrow"/>
        <family val="2"/>
        <scheme val="minor"/>
      </rPr>
      <t>15/09 A IEOL indicou que a proprietária deverá entrar em contacto com a MEO para reparar está situação.</t>
    </r>
  </si>
  <si>
    <t>Impermeabilização na arrecadação. Cave 3 nº68</t>
  </si>
  <si>
    <t>IMPERMEABILIZAÇÃO NA ARRECADAÇÃO. Cave 2, nº9</t>
  </si>
  <si>
    <t>IMPERMEABILIZAÇÃO DAS PAREDES DO ESTACIONAMENTO</t>
  </si>
  <si>
    <t xml:space="preserve">Rachas na parede </t>
  </si>
  <si>
    <t>Azulejo da casa de banho estão a se soltar</t>
  </si>
  <si>
    <t>Falta a instalação da tomada no quadro elétrico, temos o fio completamente desprotegido sendo uma falha grave de segurança.</t>
  </si>
  <si>
    <r>
      <t xml:space="preserve">Retificar silicone caixilharias // </t>
    </r>
    <r>
      <rPr>
        <b/>
        <sz val="12"/>
        <color theme="0" tint="-0.499984740745262"/>
        <rFont val="Aptos Narrow"/>
        <family val="2"/>
        <scheme val="minor"/>
      </rPr>
      <t>24/06 O silicone das caixilharias precisa rever na janela do WC da suíte da esquerda.</t>
    </r>
  </si>
  <si>
    <r>
      <t xml:space="preserve">Substituir tampa estore </t>
    </r>
    <r>
      <rPr>
        <b/>
        <sz val="12"/>
        <color theme="0" tint="-0.499984740745262"/>
        <rFont val="Aptos Narrow"/>
        <family val="2"/>
        <scheme val="minor"/>
      </rPr>
      <t>// 24/06 os proprietários novamente reportaram esta anomalia</t>
    </r>
  </si>
  <si>
    <r>
      <t xml:space="preserve">Afinação geral caixilhos </t>
    </r>
    <r>
      <rPr>
        <b/>
        <sz val="12"/>
        <color theme="0" tint="-0.499984740745262"/>
        <rFont val="Aptos Narrow"/>
        <family val="2"/>
        <scheme val="minor"/>
      </rPr>
      <t>/</t>
    </r>
    <r>
      <rPr>
        <sz val="12"/>
        <color theme="0" tint="-0.499984740745262"/>
        <rFont val="Aptos Narrow"/>
        <family val="2"/>
        <scheme val="minor"/>
      </rPr>
      <t xml:space="preserve">/ </t>
    </r>
    <r>
      <rPr>
        <b/>
        <sz val="12"/>
        <color theme="0" tint="-0.499984740745262"/>
        <rFont val="Aptos Narrow"/>
        <family val="2"/>
        <scheme val="minor"/>
      </rPr>
      <t>25/06</t>
    </r>
    <r>
      <rPr>
        <sz val="12"/>
        <color theme="0" tint="-0.499984740745262"/>
        <rFont val="Aptos Narrow"/>
        <family val="2"/>
        <scheme val="minor"/>
      </rPr>
      <t xml:space="preserve"> </t>
    </r>
    <r>
      <rPr>
        <b/>
        <sz val="12"/>
        <color theme="0" tint="-0.499984740745262"/>
        <rFont val="Aptos Narrow"/>
        <family val="2"/>
        <scheme val="minor"/>
      </rPr>
      <t>AGENDAR PARA DIA 03/07 CONFORME CONVERSADO COM VICTOR DA INSULA</t>
    </r>
  </si>
  <si>
    <t xml:space="preserve">ENCOMENDADO </t>
  </si>
  <si>
    <t>Remendo feito na parede da arrecadação, onde colocaram um plástico para disfarçar.</t>
  </si>
  <si>
    <r>
      <t xml:space="preserve">Barulho no chão, que range ao passar, en várias zonas da casa, mas principalmente no quarto. // Na data de 27/08 o Nelson ficou de enviar um relatório referente a este tema do ranger do pavimento // </t>
    </r>
    <r>
      <rPr>
        <b/>
        <u/>
        <sz val="12"/>
        <color rgb="FFFF0000"/>
        <rFont val="Aptos Narrow"/>
        <family val="2"/>
        <scheme val="minor"/>
      </rPr>
      <t xml:space="preserve">Relatório nos foi encaminhado, no entanto o proprietário não aceitou o mesmo, informando que nada do que continha no mesmo foi lhe passado aquando da visita, pelos Silvas. Exigindo agendamento para reparação. </t>
    </r>
  </si>
  <si>
    <r>
      <t xml:space="preserve">Verificar barulho do soalho - range // 02/06 NÃO AGENDAR SEM AUTORIZAÇÃO / ENG. Rodrigo e Bruno // Na data de 27/08 o Nelson ficou de enviar um relatório referente a este tema do ranger do pavimento // </t>
    </r>
    <r>
      <rPr>
        <b/>
        <u/>
        <sz val="12"/>
        <color rgb="FFFF0000"/>
        <rFont val="Aptos Narrow"/>
        <family val="2"/>
        <scheme val="minor"/>
      </rPr>
      <t>Relatório nos foi encaminhado, no entanto a proprietária não concordou com o mesmo, informando que nada do que contém no relatório foi lhe passado aquando da visita, pelos Silvas.</t>
    </r>
  </si>
  <si>
    <r>
      <t xml:space="preserve">Tentamos utilizar o forno pela primeira vez, e fez curto circuito. Desligámos todas as tomadas e todos os aparelhos elétricos até conseguirmos despistar e ver que era o forno. Quando se liga, passado pouco tempo o quadro vai abaixo. Não sei dizer se o problema é da tomada ou do próprio equipamento! // </t>
    </r>
    <r>
      <rPr>
        <b/>
        <sz val="12"/>
        <color theme="0" tint="-0.499984740745262"/>
        <rFont val="Aptos Narrow"/>
        <family val="2"/>
        <scheme val="minor"/>
      </rPr>
      <t>15/09</t>
    </r>
    <r>
      <rPr>
        <sz val="12"/>
        <color theme="0" tint="-0.499984740745262"/>
        <rFont val="Aptos Narrow"/>
        <family val="2"/>
        <scheme val="minor"/>
      </rPr>
      <t xml:space="preserve"> </t>
    </r>
    <r>
      <rPr>
        <b/>
        <sz val="12"/>
        <color theme="0" tint="-0.499984740745262"/>
        <rFont val="Aptos Narrow"/>
        <family val="2"/>
        <scheme val="minor"/>
      </rPr>
      <t>A IEOL indicou que esta situação não se encontra no ambito da garantia, podendo estar relacionada a potência contratada para o apartamento, indicando que seja verificado esta situação. Pois se houver agendamento e na visita for verificado esta questão haverá custos de deslocação de mão de obra.</t>
    </r>
  </si>
  <si>
    <r>
      <t xml:space="preserve">O disjuntor do frigorifico disparou tendo provocado que tudo o que tinhamos em nosso congelador tenha descongelado. Tem de se perceber porque dispara, e alterar o disjuntor para que o frigorifico e congelador tenham disjuntores unicos e independentes. Da outra vez, só trocaram um fio no quadro, o que pelo visto, não resolveu o problema. // </t>
    </r>
    <r>
      <rPr>
        <b/>
        <sz val="12"/>
        <color theme="0" tint="-0.499984740745262"/>
        <rFont val="Aptos Narrow"/>
        <family val="2"/>
        <scheme val="minor"/>
      </rPr>
      <t xml:space="preserve">Conforme nos informado pela IEOL este tema poderá ser por conta da potência contratada para o apartamento, o que não se encontra no ambito da garantia, e a deslocação poderá ter custos. </t>
    </r>
  </si>
  <si>
    <r>
      <t xml:space="preserve">Trocar porta varanda/riscos caixilharia </t>
    </r>
    <r>
      <rPr>
        <b/>
        <u/>
        <sz val="11"/>
        <color theme="0" tint="-0.499984740745262"/>
        <rFont val="Aptos Narrow"/>
        <family val="2"/>
        <scheme val="minor"/>
      </rPr>
      <t>(1h de intervenção, agendar pfv)</t>
    </r>
  </si>
  <si>
    <r>
      <t xml:space="preserve">Riscos caixilharia janela </t>
    </r>
    <r>
      <rPr>
        <b/>
        <u/>
        <sz val="11"/>
        <color theme="0" tint="-0.499984740745262"/>
        <rFont val="Aptos Narrow"/>
        <family val="2"/>
        <scheme val="minor"/>
      </rPr>
      <t>(1h de intervenção, agendar pfv)</t>
    </r>
  </si>
  <si>
    <r>
      <t xml:space="preserve">Estore sala frontal ao jardim - Totalmente arrancado das calhas com o vento (Segundo a NACIONAL BLINDS se encontra fora do âmbito da garantia. Aguardar orçamento p/ apresentar ao cliente) // </t>
    </r>
    <r>
      <rPr>
        <b/>
        <u/>
        <sz val="11"/>
        <color theme="1" tint="4.9989318521683403E-2"/>
        <rFont val="Aptos Narrow"/>
        <family val="2"/>
        <scheme val="minor"/>
      </rPr>
      <t>ORÇ ENVIADO AO PROPRIETÁRIO (16/06)</t>
    </r>
  </si>
  <si>
    <t>Espelho do WC da suite com moldura de ferrugem em toda a volta</t>
  </si>
  <si>
    <t>Falta furo no chão para atuação da tranca inferior</t>
  </si>
  <si>
    <r>
      <t xml:space="preserve">1 UN  de vidro danificado picado Quarto 1 + 1UN de Vidro da janela da suíte está danificada picado por limalhas de rebarbadora (27/02 - cliente desmarcou o agendamento) (937X1647) (V8) </t>
    </r>
    <r>
      <rPr>
        <b/>
        <u/>
        <sz val="12"/>
        <color theme="0" tint="-0.499984740745262"/>
        <rFont val="Aptos Narrow"/>
        <family val="2"/>
        <scheme val="minor"/>
      </rPr>
      <t>( ainda não se pode agendar ( 28/3/25))</t>
    </r>
  </si>
  <si>
    <t xml:space="preserve">Afinação da porta do frigorifico </t>
  </si>
  <si>
    <r>
      <t xml:space="preserve">Trocar o móvel do WC da suíte por conta dos danos no móvel  do lavatório, decorrente da fuga na canalização da torneira // </t>
    </r>
    <r>
      <rPr>
        <b/>
        <sz val="12"/>
        <color theme="1"/>
        <rFont val="Aptos"/>
        <family val="2"/>
      </rPr>
      <t xml:space="preserve">No dia 03/10 o Humberto tirou as medidas do móvel para encomendar. Estamos a aguardar o envio do orçamento do mesmo. </t>
    </r>
  </si>
  <si>
    <r>
      <t>Os aparelhos de ar condicionado se encontram desregulados e portanto não funcionam corretamente. //</t>
    </r>
    <r>
      <rPr>
        <b/>
        <sz val="12"/>
        <color theme="0" tint="-0.499984740745262"/>
        <rFont val="Aptos Narrow"/>
        <family val="2"/>
        <scheme val="minor"/>
      </rPr>
      <t xml:space="preserve"> 22/09 Necessária nova intervenção para concluir o serviço.</t>
    </r>
  </si>
  <si>
    <t xml:space="preserve">A zona por cima das janelas encontra-se bastante mal isolada entrando muito frio por essa zona. </t>
  </si>
  <si>
    <t>A água quente demora bastante (mais de 6 minutos) a chegar à casa de banho da suíte, considerando que se trata de um T2, como tal, como áreas pequenas, gostaria de saber se á algo que se possa fazer quabnto a isto.</t>
  </si>
  <si>
    <t xml:space="preserve">A porta do poliban já se encontra descaída, uma vez que as dobradiças não têm força para aguentar o peso da porta. </t>
  </si>
  <si>
    <t>Estore de uma janela da suíte esta certamente mal montado. Já cá vieram os técnicos que "deram um jeito", retiraram uma régua danificada, mas não resolveram o problema. Hoje o estore partiu e ficou caído (encaixado na calha que a principio não representa perigo).</t>
  </si>
  <si>
    <t xml:space="preserve">Fixar a máquina de lava louiça, que esta a abanar a estrutura. </t>
  </si>
  <si>
    <t xml:space="preserve">Vazamento dágua na cozinha, embaixo da pia. </t>
  </si>
  <si>
    <t xml:space="preserve">Falta um cabo na bomba de calor </t>
  </si>
  <si>
    <t xml:space="preserve">Estore do quarto encontra-se avariado </t>
  </si>
  <si>
    <t xml:space="preserve">Portas e molduras de portas sem acabamento lacado em cima e moldura não fecha parede a volta, buraco entre moldura e parede visivel. </t>
  </si>
  <si>
    <t>A janela da sala não fecha bem. Há fugas de ar para dentro de casa</t>
  </si>
  <si>
    <t xml:space="preserve">Arranque do termoacumulador e verificação da estanquidade das torneiras do apartamento </t>
  </si>
  <si>
    <t xml:space="preserve">Caixa de estores partida | Tampa de Estore  ?  // 14/10 o proprietário não enviou email de queixa ou retornou os emails de agendamentos até a presente data, o que demos este processo como terminado. </t>
  </si>
  <si>
    <r>
      <t xml:space="preserve">estores da sala, 2 esteiras voaram com o vento. Cliente muito incorreta com o técnico e não deixou tirar as medias dos estores. Presenciado p/ vosso colaborador Sr. Pascoal. - </t>
    </r>
    <r>
      <rPr>
        <b/>
        <u/>
        <sz val="12"/>
        <color theme="0" tint="-0.499984740745262"/>
        <rFont val="Aptos Narrow"/>
        <family val="2"/>
        <scheme val="minor"/>
      </rPr>
      <t>Estores da sala fora do âmbito da garantia</t>
    </r>
  </si>
  <si>
    <r>
      <t>Campainha não funciona -</t>
    </r>
    <r>
      <rPr>
        <b/>
        <sz val="11"/>
        <color theme="0" tint="-0.499984740745262"/>
        <rFont val="Aptos Narrow"/>
        <family val="2"/>
        <scheme val="minor"/>
      </rPr>
      <t xml:space="preserve"> </t>
    </r>
    <r>
      <rPr>
        <b/>
        <sz val="11"/>
        <color rgb="FFFF0000"/>
        <rFont val="Aptos Narrow"/>
        <family val="2"/>
        <scheme val="minor"/>
      </rPr>
      <t>CONTACTO DIRETAMENTE COM A MEO INF. PASSADA PELA IEOL 02/05</t>
    </r>
    <r>
      <rPr>
        <sz val="11"/>
        <color rgb="FFFF0000"/>
        <rFont val="Aptos Narrow"/>
        <family val="2"/>
        <scheme val="minor"/>
      </rPr>
      <t xml:space="preserve"> - </t>
    </r>
    <r>
      <rPr>
        <b/>
        <sz val="11"/>
        <color rgb="FFFF0000"/>
        <rFont val="Aptos Narrow"/>
        <family val="2"/>
        <scheme val="minor"/>
      </rPr>
      <t>DAQUI 02 SEMANAS ENTRAR EM CONTACTO</t>
    </r>
  </si>
  <si>
    <t xml:space="preserve">Estores da suite e da casa de banho não baixam corretamente </t>
  </si>
  <si>
    <t xml:space="preserve">Ombreira da porta danificada por conta da humidade do ar condicionado. </t>
  </si>
  <si>
    <t xml:space="preserve">RELATÓRIO NÃO ACEITO </t>
  </si>
  <si>
    <t xml:space="preserve">Pavimento danificado. Há uma parte da régua levantada. </t>
  </si>
  <si>
    <t>Porta de entrada da casa tem a fechadura pesada e chiar. Parece forçar muito quando abrimos a porta pelo lado de fora. E a porta está torta.</t>
  </si>
  <si>
    <t xml:space="preserve">Pavimento da sala range e produz ruido de crepitação ao ser pisado // Na data de 27/08 o Nelson ficou de enviar um relatório referente a este tema do ranger do pavimento </t>
  </si>
  <si>
    <t>O fecho da janela da suíte precisa ser concertado</t>
  </si>
  <si>
    <r>
      <t xml:space="preserve"> forno não funciona, porque quando se liga , despara o quadro eléctrico - </t>
    </r>
    <r>
      <rPr>
        <b/>
        <sz val="11"/>
        <color theme="0" tint="-0.499984740745262"/>
        <rFont val="Aptos Narrow"/>
        <family val="2"/>
        <scheme val="minor"/>
      </rPr>
      <t>POR RESOLVER – aguarda resposta com data de intervenção da BOSCH</t>
    </r>
  </si>
  <si>
    <t>ENCOMENDADO EM 22/10/2025</t>
  </si>
  <si>
    <t xml:space="preserve">Torneira da banheira esta danificada por ferramentas de porca </t>
  </si>
  <si>
    <t>Janela do quarto suíte, por afinar por parte do instalador</t>
  </si>
  <si>
    <t>Defeitos verificados no chão da sala, hall de entrada no quarto  1 e na suíte. Que carecem de reparação ou substituição da régua.</t>
  </si>
  <si>
    <t>O contador está sem pressão o que não deixa a água chegar a torneira.</t>
  </si>
  <si>
    <t xml:space="preserve">Infiltração na parede do quarto </t>
  </si>
  <si>
    <t>Falta um cabo na bomba de circurlação</t>
  </si>
  <si>
    <t>O cano do lavatório vaza água </t>
  </si>
  <si>
    <t>A torneira pinga água (creio que a borracha precisa de ser substituída)</t>
  </si>
  <si>
    <t>Estore do escritório está avariado</t>
  </si>
  <si>
    <t>ENCOMENDADO EM 09/10/2025</t>
  </si>
  <si>
    <r>
      <t xml:space="preserve">Bomba de calor com o tubo solto da válvula // </t>
    </r>
    <r>
      <rPr>
        <b/>
        <sz val="12"/>
        <color theme="0" tint="-0.499984740745262"/>
        <rFont val="Aptos Narrow"/>
        <family val="2"/>
        <scheme val="minor"/>
      </rPr>
      <t xml:space="preserve">O proprietário informa que tal como foi comunicado pelo técnico na data em que se deslocou a fração, a inundação apenas ocorreu devido ao facto de a porta da marquise bater na tubagem ao ser aberta — sendo esta a causa do dano em primeiro lugar. E que a alteração da tubagem hidráulica não só permitirá a instalação da porta, como também constitui uma medida preventiva para evitar que volte a acontecer uma situação semelhante à que motivou a primeira deslocação do técnico e me causou todo o constrangimento inicial. Não tendo qualquer custo imputado.
</t>
    </r>
  </si>
  <si>
    <r>
      <t xml:space="preserve">Micro-ondas com mossa com ferrugem </t>
    </r>
    <r>
      <rPr>
        <b/>
        <sz val="12"/>
        <color theme="0" tint="-0.499984740745262"/>
        <rFont val="Aptos Narrow"/>
        <family val="2"/>
        <scheme val="minor"/>
      </rPr>
      <t xml:space="preserve">- </t>
    </r>
    <r>
      <rPr>
        <sz val="12"/>
        <color theme="0" tint="-0.499984740745262"/>
        <rFont val="Aptos Narrow"/>
        <family val="2"/>
        <scheme val="minor"/>
      </rPr>
      <t>Falar com o Eng Rodrigo, Sr Ferrás disse que precisa de uma nova. //</t>
    </r>
    <r>
      <rPr>
        <b/>
        <sz val="12"/>
        <color theme="0" tint="-0.499984740745262"/>
        <rFont val="Aptos Narrow"/>
        <family val="2"/>
        <scheme val="minor"/>
      </rPr>
      <t xml:space="preserve"> Aguardando indicações da Bosch quanto a entrega e dimensões do micro-ondas</t>
    </r>
  </si>
  <si>
    <t>Os estoes da minha sala foram substituidos a certa alltura, mas houveram dois parafusos das laterais que tiveram de ser retirados pois estavam mal postos e impediam por vezes o estore de descer. Atualmente estou novamente com o problema que de um dos lados o estore não baixa.</t>
  </si>
  <si>
    <t xml:space="preserve">Afinação da porta da suíte principal </t>
  </si>
  <si>
    <r>
      <t xml:space="preserve">Provavelmente as deficiências já reportadas no pavimento (e para as quais aguardamos solução) são devidas a 2 anos de obra com o pavimento colocado e a sofrer infiltrações frequentes. Seja por este motivo ou outro, a verdade é que o pavimento em MDF está deformado e a perder o folheado em quase todo o apartamento // </t>
    </r>
    <r>
      <rPr>
        <b/>
        <sz val="12"/>
        <color theme="1"/>
        <rFont val="Aptos Narrow"/>
        <family val="2"/>
        <scheme val="minor"/>
      </rPr>
      <t xml:space="preserve">No dia 28/08 o encarregado Bruno Florindo, após visita ao apartamento informou da necessidade de trocar 3 a 4 réguas no pavimento, e transmitiu a mesma informação ao proprietário, não podendo ser trocado o pavimento inteiro como desejam. </t>
    </r>
    <r>
      <rPr>
        <sz val="12"/>
        <color theme="1"/>
        <rFont val="Aptos Narrow"/>
        <family val="2"/>
        <scheme val="minor"/>
      </rPr>
      <t>//</t>
    </r>
    <r>
      <rPr>
        <b/>
        <sz val="12"/>
        <color rgb="FFFF0000"/>
        <rFont val="Aptos Narrow"/>
        <family val="2"/>
        <scheme val="minor"/>
      </rPr>
      <t xml:space="preserve"> O proprietário não aceita a troca de somente 3 ou 4 réguas. Quer que todas as réguas danificadas sejam trocadas. Por isso damos o processo como terminado.</t>
    </r>
  </si>
  <si>
    <t xml:space="preserve">Afinação da janela da cozinha. </t>
  </si>
  <si>
    <t xml:space="preserve">Nota 06/11/2025: Já tentamos realizar alguns agendamentos para esta fração, no entanto o proprietário não vive em Lisboa, estando sempre a viajar ao redor do mundo conforme reportado pelo Consultor Miguel Caetano, o que tem impossibilitado agendamentos.
Iremos dar processo terminado neste tema. </t>
  </si>
  <si>
    <r>
      <t xml:space="preserve">Continuidade teto da varanda // </t>
    </r>
    <r>
      <rPr>
        <b/>
        <sz val="12"/>
        <color theme="0" tint="-0.34998626667073579"/>
        <rFont val="Aptos Narrow"/>
        <family val="2"/>
        <scheme val="minor"/>
      </rPr>
      <t xml:space="preserve">No dia 30 de julho o proprietário novamente reportou esta anomalia. O que foi prontamente verificado pela Oyster que realmente o teto da varanda faltava continuidade. </t>
    </r>
  </si>
  <si>
    <r>
      <t xml:space="preserve">Desvio do Caxilho estore a bater | Substituição de vidro riscado da Sala / </t>
    </r>
    <r>
      <rPr>
        <b/>
        <sz val="12"/>
        <color theme="0" tint="-0.499984740745262"/>
        <rFont val="Aptos Narrow"/>
        <family val="2"/>
        <scheme val="minor"/>
      </rPr>
      <t>14/02 Falta vidro</t>
    </r>
    <r>
      <rPr>
        <sz val="12"/>
        <color theme="0" tint="-0.499984740745262"/>
        <rFont val="Aptos Narrow"/>
        <family val="2"/>
        <scheme val="minor"/>
      </rPr>
      <t xml:space="preserve">// </t>
    </r>
    <r>
      <rPr>
        <b/>
        <sz val="12"/>
        <color theme="0" tint="-0.499984740745262"/>
        <rFont val="Aptos Narrow"/>
        <family val="2"/>
        <scheme val="minor"/>
      </rPr>
      <t>29/05 o vidro não foi trocada pela reclamação perfis de baixo e lateral estavam com mancha de cimento.</t>
    </r>
  </si>
  <si>
    <r>
      <t>Janela da sala com risco enorme. // Relatório Serrialu, do dia 09/10: São dois vidros a serem substituidos, vão da sacada de correr  na sala. // 14/10 De acordo com a Rita da Serrialu este ponto de situação esta fora do ambito da garantia pois os riscos no vidro é externo, provavelmente originario de limpeza.</t>
    </r>
    <r>
      <rPr>
        <b/>
        <sz val="12"/>
        <color theme="1"/>
        <rFont val="Aptos Narrow"/>
        <family val="2"/>
        <scheme val="minor"/>
      </rPr>
      <t xml:space="preserve"> </t>
    </r>
    <r>
      <rPr>
        <sz val="12"/>
        <color theme="1"/>
        <rFont val="Aptos Narrow"/>
        <family val="2"/>
        <scheme val="minor"/>
      </rPr>
      <t xml:space="preserve">// </t>
    </r>
    <r>
      <rPr>
        <b/>
        <sz val="12"/>
        <color theme="1"/>
        <rFont val="Aptos Narrow"/>
        <family val="2"/>
        <scheme val="minor"/>
      </rPr>
      <t xml:space="preserve">Este tema foi acrescentado a encomenda, porque na altura do reporte os proprietários se quer residem no imóvel o que não podia ter sido causado pelos mesmos. </t>
    </r>
  </si>
  <si>
    <t>SEM DATA</t>
  </si>
  <si>
    <t>A porta de vidro resguardo do duche da casa banho quarto principal está a descair. A cola que foi colocada nas dobradiças não está a suportar o peso.</t>
  </si>
  <si>
    <t>O pavimento do corredor, começou recentemente a levantar, pelo que solicito que agendem uma visita para avaliarem a situação e procederem à respetiva reparação.</t>
  </si>
  <si>
    <t>O fecho da porta entre a varanda e a lavandaria deixou de funcionar, sendo, neste momento, impossível fechar a porta em segurança.</t>
  </si>
  <si>
    <t>Os circuitos de frio de duas unidades de ar condicionado dos quartos encontram-se trocados. As máquinas só produzem frio ou calor se ambas forem ligadas em simultaneo com a mesma regulação.</t>
  </si>
  <si>
    <t>Janela da cozinha com deficiência de isolamento provocando ruído excessivo e entrada de vento</t>
  </si>
  <si>
    <t>Puxador/manivela de uma janela de um dos quartos da fração esta bloqueada, não sendo possível abrir a janela.</t>
  </si>
  <si>
    <r>
      <t xml:space="preserve">Trocar peça pavimento e humidade // </t>
    </r>
    <r>
      <rPr>
        <b/>
        <sz val="12"/>
        <color theme="1"/>
        <rFont val="Aptos Narrow"/>
        <family val="2"/>
        <scheme val="minor"/>
      </rPr>
      <t xml:space="preserve">Em 23/10 o proprietário voltou a reportar que: No dia 05 Junho foi iniciada intervenção ao soalho/ pavimento flutuante da fração, no entanto, a intervenção ainda não terminou - </t>
    </r>
    <r>
      <rPr>
        <b/>
        <sz val="12"/>
        <color rgb="FFFF0000"/>
        <rFont val="Aptos Narrow"/>
        <family val="2"/>
        <scheme val="minor"/>
      </rPr>
      <t>existem porções do pavimento que necessitam de ser substituídas</t>
    </r>
  </si>
  <si>
    <r>
      <t xml:space="preserve">Os AC em casa e na suíte começou a escorrer aágua pelas paredes e em 30 minutos ficamos com uma poça de água no chão. // </t>
    </r>
    <r>
      <rPr>
        <b/>
        <sz val="12"/>
        <color theme="0" tint="-0.499984740745262"/>
        <rFont val="Aptos Narrow"/>
        <family val="2"/>
        <scheme val="minor"/>
      </rPr>
      <t>Relatório da Climacer "À semelhança do reportado na fração EN (D/P0/a) é necessária a presença da Luzimeca para resolução da situação, dado que a Climacer apenas fez a ligação à forquilha da prumada."</t>
    </r>
  </si>
  <si>
    <t>Fuga de água na parede do WC da suíte principal - Um canalizador precisa verificar minuciosamente este tema</t>
  </si>
  <si>
    <t>A calafetagem actual das janelas de correr não veda bem o ar frio, que circula do exterior para o interior.</t>
  </si>
  <si>
    <r>
      <t xml:space="preserve">o caixilho da janela da varanda da sala está com umas marcas no alumínio </t>
    </r>
    <r>
      <rPr>
        <u/>
        <sz val="12"/>
        <color theme="0" tint="-0.499984740745262"/>
        <rFont val="Aptos Narrow"/>
        <family val="2"/>
        <scheme val="minor"/>
      </rPr>
      <t>(não se pode Agendar, Ricardo da Serrialu vai confirmar encomenda com Rita Correia)</t>
    </r>
    <r>
      <rPr>
        <sz val="12"/>
        <color theme="0" tint="-0.499984740745262"/>
        <rFont val="Aptos Narrow"/>
        <family val="2"/>
        <scheme val="minor"/>
      </rPr>
      <t xml:space="preserve"> //  </t>
    </r>
    <r>
      <rPr>
        <b/>
        <sz val="12"/>
        <color theme="0" tint="-0.499984740745262"/>
        <rFont val="Aptos Narrow"/>
        <family val="2"/>
        <scheme val="minor"/>
      </rPr>
      <t xml:space="preserve">Relatório Serrialu, do dia 09/10: O material ainda não esta em Lisboa. </t>
    </r>
  </si>
  <si>
    <t>fuga de água na sanita de um dos WC (sai água junto à parede, sempre que se puxa o autoclismo)</t>
  </si>
  <si>
    <t xml:space="preserve">extração de ar dos WC não funciona em 2 WC. </t>
  </si>
  <si>
    <t xml:space="preserve">O estore do quarto da minha filha deixou de funcionar. O estore está praticamente todo para cima. // 19/11/2025 Voltou a queixar-se dos estores. Agendado para o Sr. Rafael ir arranjar </t>
  </si>
  <si>
    <t>Estore da cozinha deixou de funcionar // No dia 20/11 voltou a se queixar</t>
  </si>
  <si>
    <r>
      <t xml:space="preserve">Trocar 2 réguas no pavimento. O pavimento do hall de entrada precisa ser analisado (Indicação encarregado Bruno Florindo) // </t>
    </r>
    <r>
      <rPr>
        <b/>
        <sz val="12"/>
        <color theme="1"/>
        <rFont val="Aptos Narrow"/>
        <family val="2"/>
        <scheme val="minor"/>
      </rPr>
      <t xml:space="preserve">No dia 21/11 o proprietário voltou a reportar este tema, informando que: Aquando da visita de Setembro, o Sr. Marcos meteu um tapete de tela para fazer altura numa zona do chão porque se sentia o desnível ao calcar. O problema persiste. Na transição do hall para a sala, há um desnível pronunciado e ao pisar, o desnível é de tal forma que as tábuas do chão ficam desencontradas. </t>
    </r>
  </si>
  <si>
    <t>Estores não correm, tendo de ser afinados e sendo que o motor aparenta estar funcional (3 nos quartos, 2 na sala e 2 na cozinha).</t>
  </si>
  <si>
    <t>Há um revestimento do teto da varanda por cima do ar condicionado que está caído.</t>
  </si>
  <si>
    <t xml:space="preserve">A porta da sala não fecha. </t>
  </si>
  <si>
    <t xml:space="preserve">A porta de duche da suite principal não abre bem e arrasta no chão, evidenciando necessidade de afinação. </t>
  </si>
  <si>
    <t xml:space="preserve">Há várias portas, nomeadamente do WC da suíte principal e da cozinha, que fazem barulho a abrir e fechar devido silicone. </t>
  </si>
  <si>
    <t xml:space="preserve">O silicone da porta da cozinha está solto. </t>
  </si>
  <si>
    <t>Valco/Completiproprio</t>
  </si>
  <si>
    <t xml:space="preserve">Afinar porta do armário da casa de banho da suíte principal. </t>
  </si>
  <si>
    <t xml:space="preserve">A porta da arca frigorifica raspa/força a porta do armário contíguo quando aberta. </t>
  </si>
  <si>
    <t xml:space="preserve">Pavimento do apartamento com espaçamento entre tábuas e uma zona com levantamento visível. </t>
  </si>
  <si>
    <t>Fuga de água no lavatório da casa de banho</t>
  </si>
  <si>
    <t xml:space="preserve">Móvel de madeira da casa de banho, com algumas manchas de água. </t>
  </si>
  <si>
    <t>Buraco entre azulejos da casa de banho por falta de massa</t>
  </si>
  <si>
    <t>Dilatação de uma parte do móvel da casa de banho devido à fuga de água pelo lavatório.</t>
  </si>
  <si>
    <t>Porta de entrada não abre facilmente e precisa de ser arranjada/verificada, pois o aro esta a descravar-se.</t>
  </si>
  <si>
    <t>Cano da varanda entupido.</t>
  </si>
  <si>
    <t xml:space="preserve">Barulho vindo do bidé. </t>
  </si>
  <si>
    <t xml:space="preserve">Portas de madeira com tinta. </t>
  </si>
  <si>
    <t>Aro da porta de acesso ao quadro elétrico está solto.</t>
  </si>
  <si>
    <t>Tampa de coletor de águas da casa de banho está partido.</t>
  </si>
  <si>
    <t>Chão de madeira com tinta</t>
  </si>
  <si>
    <t xml:space="preserve">O teto falso da varanda não está alinhado em nenhuma das frentes. // Apartamento verificado no dia 07/11 pelo Sr. Paulo da Komat. // A pedido do engenheiro foi solicitado que o trabalho fosse executado e apresentado o custo. - AGUARDAMOS O ENVIO </t>
  </si>
  <si>
    <r>
      <t xml:space="preserve">O soalho apresenta várias falhas que têm vindo a piorar e não estão certamente ligadas a uso indevido. Existem falhas grandes entre duas secções do chão que provocam até um desnível entre as placas quando pressionado. // </t>
    </r>
    <r>
      <rPr>
        <b/>
        <sz val="12"/>
        <color theme="1"/>
        <rFont val="Aptos Narrow"/>
        <family val="2"/>
        <scheme val="minor"/>
      </rPr>
      <t>AGENDAMENTO DE 29/08: Ao visitar o apartamento o técnico dos Silvas (acima mencionado), detetou que o pavimento foi colocado de forma continua em determinadas zonas da fração, sem a devida separação, o que esta provocando a abertura do pavimento. Nos indicando a possível necessidade de colocação de perfis nas divisões da fração, para evitar novas aberturas no pavimento. Ainda assim foi colocado silicone nas aberturas do pavimento.
- Para um possível agendamento, verificar se temos os perfis ou se será necessário que tragam.</t>
    </r>
  </si>
  <si>
    <t>A caldeira começou recentemente a apresentar erro, indicando a necessidade de chamar um técnico. // No dia 02/12 a proprietária nos informou que: "Percebemos o problema que estava a afetar o funcionamento da caldeira e já se encontra resolvido, não sendo necessária a intervenção da Climacer neste momento." pelo que demos o processo como terminado.</t>
  </si>
  <si>
    <r>
      <t xml:space="preserve">Falta instalar um dispositivo no esquentador. // </t>
    </r>
    <r>
      <rPr>
        <b/>
        <sz val="12"/>
        <color theme="0" tint="-0.499984740745262"/>
        <rFont val="Aptos Narrow"/>
        <family val="2"/>
        <scheme val="minor"/>
      </rPr>
      <t xml:space="preserve">Já realizamos alguns agendamentos o qual os proprietários dizem ter disponibilidade e na data do agendamento não recebem os técnicos, e outras que não possuem disponibilidade. Face a situação e não conseguirmos realizar a devida reparação como habitual, damos o processso como terminado. </t>
    </r>
  </si>
  <si>
    <t xml:space="preserve">O circuito elétrico que alimenta as tomadas das instalações sanitárias deixou de funcionar, apesar de o disjuntor estar ligado. Desligar e voltar a ligar não resultou. </t>
  </si>
  <si>
    <t>28/01/2025 ?</t>
  </si>
  <si>
    <t>Escurecimento e desalinhamento por elevação de placas de madeira do pavimento junto a paredes opostas (corredor) à casa de banho.</t>
  </si>
  <si>
    <t xml:space="preserve">Um relevo e alteraçao de coloração com linha de tinta levantada numa parede adjacente à casa de banho (parede da sala de estar), que apresenta crepitação ao toque; // Realizar a medição do local para verificarmos se não consta nenhuma humidade/infiltração. </t>
  </si>
  <si>
    <t>O chão de madeira adjacente ao azuleijo da cozinha sempre acumulou um pouco de água mas há duas semanas começou a ficar preto e a inchar. é necessario a vossa intervençao (mudar a tabua(s) e impermeabilizar).</t>
  </si>
  <si>
    <t xml:space="preserve">Silvas </t>
  </si>
  <si>
    <r>
      <t xml:space="preserve">Bomba a seguir a bomba de calor esta a fazer barulho (O ruído é na bomba recirculadora de a.q.s., não sendo da responsabilidade da Climacer.) // No dia 28/10 o proprietário voltou a reportar que a bomba circuladora esta a fazer ruído, o que no dia 13/11 foi comprovado pelo nosso encarregado Bruno Florindo na fração do proprietário // </t>
    </r>
    <r>
      <rPr>
        <b/>
        <sz val="12"/>
        <color rgb="FFFF0000"/>
        <rFont val="Aptos Narrow"/>
        <family val="2"/>
        <scheme val="minor"/>
      </rPr>
      <t>No dia 20/11/2025 foi realizado a visita da Luzimeca que constatou o ruído no circulador. Foi verificado, purado mas continua na mesma. Terá de ser reportado à KSB (marca da bomba).</t>
    </r>
  </si>
  <si>
    <r>
      <t>A janela da suíte tem várias marcas de sujidade no interior do vidro duplo (SEM MATERIAL - ULTIMO AGENDAMENTO 07/03)</t>
    </r>
    <r>
      <rPr>
        <b/>
        <u/>
        <sz val="12"/>
        <color theme="0" tint="-0.499984740745262"/>
        <rFont val="Aptos Narrow"/>
        <family val="2"/>
        <scheme val="minor"/>
      </rPr>
      <t xml:space="preserve"> (não se pode Agendar, Ricardo da Serrialu vai confirmar encomenda com Rita Correia)</t>
    </r>
  </si>
  <si>
    <r>
      <t xml:space="preserve"> vidro partido / riscos guarda corpo de inox (entrega do vidro a 27/02/25 veio errada, faltou também a guarda) </t>
    </r>
    <r>
      <rPr>
        <b/>
        <u/>
        <sz val="12"/>
        <color theme="1"/>
        <rFont val="Aptos Narrow"/>
        <family val="2"/>
        <scheme val="minor"/>
      </rPr>
      <t>(aguardando posição sobre material)</t>
    </r>
    <r>
      <rPr>
        <sz val="12"/>
        <color theme="1"/>
        <rFont val="Aptos Narrow"/>
        <family val="2"/>
        <scheme val="minor"/>
      </rPr>
      <t xml:space="preserve"> </t>
    </r>
    <r>
      <rPr>
        <b/>
        <sz val="12"/>
        <color theme="1"/>
        <rFont val="Aptos Narrow"/>
        <family val="2"/>
        <scheme val="minor"/>
      </rPr>
      <t>//</t>
    </r>
    <r>
      <rPr>
        <sz val="12"/>
        <color theme="1"/>
        <rFont val="Aptos Narrow"/>
        <family val="2"/>
        <scheme val="minor"/>
      </rPr>
      <t xml:space="preserve"> </t>
    </r>
    <r>
      <rPr>
        <b/>
        <sz val="12"/>
        <color theme="1"/>
        <rFont val="Aptos Narrow"/>
        <family val="2"/>
        <scheme val="minor"/>
      </rPr>
      <t>Agendado para 24/07 com a Serrialu</t>
    </r>
    <r>
      <rPr>
        <sz val="12"/>
        <color theme="1"/>
        <rFont val="Aptos Narrow"/>
        <family val="2"/>
        <scheme val="minor"/>
      </rPr>
      <t xml:space="preserve"> </t>
    </r>
    <r>
      <rPr>
        <b/>
        <sz val="12"/>
        <color theme="1"/>
        <rFont val="Aptos Narrow"/>
        <family val="2"/>
        <scheme val="minor"/>
      </rPr>
      <t xml:space="preserve">// </t>
    </r>
    <r>
      <rPr>
        <sz val="12"/>
        <color rgb="FFFF0000"/>
        <rFont val="Aptos Narrow"/>
        <family val="2"/>
        <scheme val="minor"/>
      </rPr>
      <t>C</t>
    </r>
    <r>
      <rPr>
        <b/>
        <sz val="12"/>
        <color rgb="FFFF0000"/>
        <rFont val="Aptos Narrow"/>
        <family val="2"/>
        <scheme val="minor"/>
      </rPr>
      <t>onforme a Rita da Serrialu este apartamento encontra-se concluído, no entanto a proprietária continua a queixar-se dos vidros riscados.</t>
    </r>
    <r>
      <rPr>
        <sz val="12"/>
        <color theme="1"/>
        <rFont val="Aptos Narrow"/>
        <family val="2"/>
        <scheme val="minor"/>
      </rPr>
      <t xml:space="preserve">
</t>
    </r>
    <r>
      <rPr>
        <b/>
        <sz val="12"/>
        <color rgb="FFFF0000"/>
        <rFont val="Aptos Narrow"/>
        <family val="2"/>
        <scheme val="minor"/>
      </rPr>
      <t>?</t>
    </r>
  </si>
  <si>
    <r>
      <t xml:space="preserve">O estore da porta do quarto do meu apartamento está avariado . // </t>
    </r>
    <r>
      <rPr>
        <b/>
        <sz val="12"/>
        <color theme="0" tint="-0.499984740745262"/>
        <rFont val="Aptos Narrow"/>
        <family val="2"/>
        <scheme val="minor"/>
      </rPr>
      <t>Nosso colaborador pode constatar no dia 04/12 que possuem réguas estragadas, sendo necessário a sua substituição.</t>
    </r>
  </si>
  <si>
    <r>
      <t xml:space="preserve">Afinar resguardo duche // </t>
    </r>
    <r>
      <rPr>
        <b/>
        <sz val="12"/>
        <color theme="0" tint="-0.499984740745262"/>
        <rFont val="Aptos Narrow"/>
        <family val="2"/>
        <scheme val="minor"/>
      </rPr>
      <t>No dia 23/10 o proprietário voltou a reportar que : A porta de vidro da suite não esta a fechar corretamente, tendo essa situação ocorrido no passado.</t>
    </r>
  </si>
  <si>
    <t xml:space="preserve">No meu WC quando o extrator está desligado, existe uma grande entrada de ar na casa de banho, o que não deveria de acontecer pois devia de ter um sistema anti retorno. </t>
  </si>
  <si>
    <r>
      <t>Água na calha interior da janela da sala em dias de chuva // No dia 30/10 o proprietário voltou a reportar esta anomalia. //</t>
    </r>
    <r>
      <rPr>
        <b/>
        <sz val="12"/>
        <color theme="0" tint="-0.499984740745262"/>
        <rFont val="Aptos Narrow"/>
        <family val="2"/>
        <scheme val="minor"/>
      </rPr>
      <t xml:space="preserve"> Relatório da Serrialu (06/11/2025): Situação nomal, quando chover ter água na soleira de correr. - Reparado.</t>
    </r>
  </si>
  <si>
    <t xml:space="preserve">Pavimento junto ao rodapé danificado, devido a infiltração na parede. </t>
  </si>
  <si>
    <t>Apareceu uma mancha de humidade num quarto, do lado direito superior, ao lado da caixa dos estores.</t>
  </si>
  <si>
    <t>A janela do outro quarto está com problemas para vedar na totalidade</t>
  </si>
  <si>
    <r>
      <t xml:space="preserve">Parquet faz demasiado barulho ao pisar no hall dos quartos e na entrada dos quartos. // </t>
    </r>
    <r>
      <rPr>
        <b/>
        <sz val="12"/>
        <color theme="1"/>
        <rFont val="Aptos Narrow"/>
        <family val="2"/>
        <scheme val="minor"/>
      </rPr>
      <t xml:space="preserve">No dia 11/12 o técnico do Silvas esteve presente no apartamento e informou que é uma situação normal e que está conforme o projeto. </t>
    </r>
  </si>
  <si>
    <r>
      <t xml:space="preserve">Pavimento está a fazer ruído, necessita ser verificado - Indicação Encarregado Bruno Florindo (13/11/2025) // </t>
    </r>
    <r>
      <rPr>
        <b/>
        <sz val="12"/>
        <color theme="1"/>
        <rFont val="Aptos Narrow"/>
        <family val="2"/>
        <scheme val="minor"/>
      </rPr>
      <t xml:space="preserve">No dia 11/12 o técnico do Silvas esteve presente no apartamento e informou que é uma situação normal e que está conforme o projeto. </t>
    </r>
  </si>
  <si>
    <r>
      <t xml:space="preserve">O piso do corredor está levantado // </t>
    </r>
    <r>
      <rPr>
        <b/>
        <sz val="12"/>
        <color theme="0" tint="-0.499984740745262"/>
        <rFont val="Aptos Narrow"/>
        <family val="2"/>
        <scheme val="minor"/>
      </rPr>
      <t>No dia 17/11 o proprietário voltou a reportar que: Quando oportuno necessitamos que verifiquem o piso do corredor que não ficou com as juntas em condições. Enviando-nos fotos de como esta o pavimento (abertos nas juntas, rente ao rodapé)</t>
    </r>
  </si>
  <si>
    <t>Solicitado orçamento para aprovação</t>
  </si>
  <si>
    <r>
      <t xml:space="preserve">Reparação de estores da sala que apresenta uma anomalia de continuar a movimentar-se depois de já se ter desigado o interruptor, descaindo o estore de forma imprevisivel. // </t>
    </r>
    <r>
      <rPr>
        <b/>
        <sz val="12"/>
        <color theme="0" tint="-0.499984740745262"/>
        <rFont val="Aptos Narrow"/>
        <family val="2"/>
        <scheme val="minor"/>
      </rPr>
      <t xml:space="preserve">O Sr. Rafael constatou que falta uma peça nos estores. </t>
    </r>
  </si>
  <si>
    <r>
      <t xml:space="preserve">O estore da sala (varanda em L) está estragado e está todo para baixo. // </t>
    </r>
    <r>
      <rPr>
        <b/>
        <sz val="12"/>
        <color theme="0" tint="-0.499984740745262"/>
        <rFont val="Aptos Narrow"/>
        <family val="2"/>
        <scheme val="minor"/>
      </rPr>
      <t>Indicação do Sr. Rafael: uma peça de régua se desencaixou</t>
    </r>
  </si>
  <si>
    <r>
      <t>Estores embora funcionar corretamente, neste momento entra luz por 2 laminas, creio que requer afinação. Além disso quando estiveram de remover as cortinas japonesas e como consequência saltou um pouco de tinta, é necessário colocar massa ou pintar de novo.</t>
    </r>
    <r>
      <rPr>
        <b/>
        <sz val="12"/>
        <color theme="0" tint="-0.499984740745262"/>
        <rFont val="Aptos Narrow"/>
        <family val="2"/>
        <scheme val="minor"/>
      </rPr>
      <t xml:space="preserve"> // 18/08 A proprietária solicitou novamente afinação nos estores alegando que não feita a devida afinação do mesmos. </t>
    </r>
  </si>
  <si>
    <t>DATA DA ESCRITURA</t>
  </si>
  <si>
    <t xml:space="preserve">Estore da cozinha não fecha por completo. </t>
  </si>
  <si>
    <t>Piso da suíte danificado no local onde estava com vazamento.</t>
  </si>
  <si>
    <r>
      <t xml:space="preserve">Fuga base duche // </t>
    </r>
    <r>
      <rPr>
        <b/>
        <sz val="12"/>
        <color theme="0" tint="-0.499984740745262"/>
        <rFont val="Aptos Narrow"/>
        <family val="2"/>
        <scheme val="minor"/>
      </rPr>
      <t>Reportado novamente em 28/07/25, agendado com o encarregado Bruno, e ficou resoolvido</t>
    </r>
  </si>
  <si>
    <t>Remover escritas e manchas na parede de arrecadação</t>
  </si>
  <si>
    <r>
      <t xml:space="preserve">Trinco da porta de divisão para a zona dos quartos não está a funcionar corretamente. // </t>
    </r>
    <r>
      <rPr>
        <b/>
        <sz val="12"/>
        <color theme="1"/>
        <rFont val="Aptos"/>
        <family val="2"/>
      </rPr>
      <t xml:space="preserve">No dia 03/10 este tema foi verificado pelo Humberto, no entanto nos informou que trata-se da fechadura, e não tem a mesma. O engenheiro pediu para que fosse verificado se temos a fechadura em uma das nossas portas antigas para poder substituir pela do apartamento. // </t>
    </r>
    <r>
      <rPr>
        <b/>
        <sz val="12"/>
        <color rgb="FFFF0000"/>
        <rFont val="Aptos"/>
        <family val="2"/>
      </rPr>
      <t xml:space="preserve">Não temos, precisa de uma nova. </t>
    </r>
  </si>
  <si>
    <r>
      <t xml:space="preserve">Bomba de calor está a deitar água.// </t>
    </r>
    <r>
      <rPr>
        <b/>
        <sz val="12"/>
        <color theme="0" tint="-0.499984740745262"/>
        <rFont val="Aptos Narrow"/>
        <family val="2"/>
        <scheme val="minor"/>
      </rPr>
      <t xml:space="preserve">No dia 09/10 o proprietário informou que este ponto de situação não ficou devidamente reparado voltando a deitar água. // No dia 23/10 o proprietário informou que este tema não se encontra mais em aberto. </t>
    </r>
  </si>
  <si>
    <t>A porta da base de duche descaiu, sendo possível ainda fechar, mas raspa na base de duche.</t>
  </si>
  <si>
    <t xml:space="preserve">Portas interiores que já não fecham no trinco, parecem desalinhadas relativamente à posição original </t>
  </si>
  <si>
    <t xml:space="preserve">Porta exterior, entre a cozinha e a varanda, em que a maçanetada porta não esta a funcionar, impossibilitando o funcionamento do mecanismo de fecho da porta. </t>
  </si>
  <si>
    <r>
      <t xml:space="preserve">Perfil caixilharia sala - </t>
    </r>
    <r>
      <rPr>
        <b/>
        <u/>
        <sz val="10"/>
        <rFont val="Aptos Narrow"/>
        <family val="2"/>
        <scheme val="minor"/>
      </rPr>
      <t>Falta encomendar</t>
    </r>
    <r>
      <rPr>
        <sz val="10"/>
        <rFont val="Aptos Narrow"/>
        <family val="2"/>
        <scheme val="minor"/>
      </rPr>
      <t xml:space="preserve"> // </t>
    </r>
    <r>
      <rPr>
        <b/>
        <sz val="10"/>
        <color rgb="FFFF0000"/>
        <rFont val="Aptos Narrow"/>
        <family val="2"/>
        <scheme val="minor"/>
      </rPr>
      <t>01/07/25 informado pela Rita da Serrialu que: Aguarda receção de material para produção</t>
    </r>
  </si>
  <si>
    <r>
      <t xml:space="preserve">Piso escurecido // </t>
    </r>
    <r>
      <rPr>
        <b/>
        <sz val="12"/>
        <color theme="0" tint="-0.499984740745262"/>
        <rFont val="Aptos Narrow"/>
        <family val="2"/>
        <scheme val="minor"/>
      </rPr>
      <t xml:space="preserve">15/11: A proprietária se queixa que a intervenção deixou o pavimento com espaçamento entre as tabuas e uma zona com levantamento visivel. </t>
    </r>
    <r>
      <rPr>
        <sz val="12"/>
        <color theme="0" tint="-0.499984740745262"/>
        <rFont val="Aptos Narrow"/>
        <family val="2"/>
        <scheme val="minor"/>
      </rPr>
      <t xml:space="preserve">// Não havia ninguém no apartamento o que foi dado como processo terminado, a pedido do engenheiro Rodrigo. </t>
    </r>
  </si>
  <si>
    <r>
      <t xml:space="preserve">Substituir microondas danificado // </t>
    </r>
    <r>
      <rPr>
        <b/>
        <sz val="12"/>
        <color theme="0" tint="-0.499984740745262"/>
        <rFont val="Aptos Narrow"/>
        <family val="2"/>
        <scheme val="minor"/>
      </rPr>
      <t xml:space="preserve">Em 30/10/2025 a proprietária voltou a reportar e enviar fotografias deste tema. </t>
    </r>
    <r>
      <rPr>
        <sz val="12"/>
        <color theme="0" tint="-0.499984740745262"/>
        <rFont val="Aptos Narrow"/>
        <family val="2"/>
        <scheme val="minor"/>
      </rPr>
      <t xml:space="preserve">// </t>
    </r>
    <r>
      <rPr>
        <b/>
        <sz val="12"/>
        <color theme="0" tint="-0.499984740745262"/>
        <rFont val="Aptos Narrow"/>
        <family val="2"/>
        <scheme val="minor"/>
      </rPr>
      <t xml:space="preserve">Não contém em vistoria pelo que não iremos substituir. </t>
    </r>
  </si>
  <si>
    <r>
      <t xml:space="preserve">A porta da casa de banho não fecha ao trinco, para fechar tem de se fechar à chave. // O apartamento da senhora era arrendado, o que não indica que é um defeito de fabrico, o dano é decorrente da utlização do imóvel. Por isso, damos o processo como terminado.
</t>
    </r>
    <r>
      <rPr>
        <b/>
        <sz val="12"/>
        <color theme="0" tint="-0.499984740745262"/>
        <rFont val="Aptos Narrow"/>
        <family val="2"/>
        <scheme val="minor"/>
      </rPr>
      <t>NÃO CONTÉM EM VISTORIA.</t>
    </r>
  </si>
  <si>
    <t xml:space="preserve">Realizamos o agendamento para o dia 12/12/2025, no entanto a proprietária não estava no local conforme agendado e confirmado o agendamento. Reagendar para outra data oportuna. </t>
  </si>
  <si>
    <t xml:space="preserve">No mapa consta como reparado em 28/01/2025, o que em 30/10/2025 a proprietária volta a se queixar informando que este tema não foi reparado, e aguarda até a data a substituição do mesmo. Não contém em vistoria. Fora da garantia. </t>
  </si>
  <si>
    <r>
      <t xml:space="preserve">A porta do poliban esta dificil de fechar // </t>
    </r>
    <r>
      <rPr>
        <b/>
        <sz val="11"/>
        <color theme="0" tint="-0.34998626667073579"/>
        <rFont val="Aptos Narrow"/>
        <family val="2"/>
        <scheme val="minor"/>
      </rPr>
      <t>No dia 27/06 o proprietário reportou novamente esta anomalia, informando que: "A porta do poliban está novamente a descair e não fecha completamente. Apercebi-me também que a porta do mesmo abre para dentro o que só pode ser um erro pois cria um risco de seguranaça aos utilizadores do mesmo. Agradeço a correção e uma solução estrutural ao aperto dos parafusos pois solicitar reparações de 2 em 2 meses não me parece normal."</t>
    </r>
  </si>
  <si>
    <r>
      <t xml:space="preserve">1un móvel I.S. 1,35m de comprimento ( tipologia de I.S) // </t>
    </r>
    <r>
      <rPr>
        <b/>
        <sz val="12"/>
        <color theme="1"/>
        <rFont val="Aptos Narrow"/>
        <family val="2"/>
        <scheme val="minor"/>
      </rPr>
      <t>No dia 17/10/2025 a Valco esteve na fração, a veridicar e tirar a medição do móvel. O qual nos foi enviado orçamento, e estamos a aguardar a aprovação do Engenheiro. 
- Valor do orçamento de 755€ (Elísio - Completiproprio)</t>
    </r>
  </si>
  <si>
    <r>
      <t xml:space="preserve">Marca arredondada porta arm elétrico // </t>
    </r>
    <r>
      <rPr>
        <b/>
        <sz val="12"/>
        <rFont val="Aptos Narrow"/>
        <family val="2"/>
        <scheme val="minor"/>
      </rPr>
      <t xml:space="preserve">No dia 17/10/2025 a Valco esteve na fração, a veridicar e tirar a medição da porta. O qual nos foi enviado orçamento, e estamos a aguardar a aprovação do Engenheiro. </t>
    </r>
    <r>
      <rPr>
        <sz val="12"/>
        <rFont val="Aptos Narrow"/>
        <family val="2"/>
        <scheme val="minor"/>
      </rPr>
      <t xml:space="preserve">
</t>
    </r>
    <r>
      <rPr>
        <b/>
        <sz val="12"/>
        <rFont val="Aptos Narrow"/>
        <family val="2"/>
        <scheme val="minor"/>
      </rPr>
      <t>- Valor do orçamento de 190€</t>
    </r>
    <r>
      <rPr>
        <sz val="12"/>
        <rFont val="Aptos Narrow"/>
        <family val="2"/>
        <scheme val="minor"/>
      </rPr>
      <t xml:space="preserve"> </t>
    </r>
    <r>
      <rPr>
        <b/>
        <sz val="12"/>
        <rFont val="Aptos Narrow"/>
        <family val="2"/>
        <scheme val="minor"/>
      </rPr>
      <t>(Elísio - Completiproprio)</t>
    </r>
  </si>
  <si>
    <t xml:space="preserve"> No dia 06/12/2025 o proprietário reportou que o fogão elétrico havia deixado de funcionar, não ligando e não mostrando as luzes como forma de reação, quando tentavam utilizar o mesmo. Indicamos que, contactassem a marca (Bosch) que por sua vez esteve no apartamento, e tendo o técnico informado aos proprietários que, não se trata de danos na placa do fogão e sim um problema na instalação elétrica. Por essa razão solicitamos agendamento com a IEOL para verificar o ponto de situação e conseguirmos compreender se é uma questão de potência ou defeito na instalação, conforme reportado.</t>
  </si>
  <si>
    <t>No dia 12/09/2025 o proprietário identificou uma fuga na casa de banho social. O Sr. Rafael esteve no apartamento e diagnosticou um cano roto na sanita, o qual necessitava de intervenção da Luzimeca. Onde nos informaram que a aduela foi danificada por conta desta fuga de água.</t>
  </si>
  <si>
    <r>
      <t xml:space="preserve">Ombreira da porta inchada, devido a infiltração de água do ar condicionado. // </t>
    </r>
    <r>
      <rPr>
        <b/>
        <u/>
        <sz val="11"/>
        <color theme="10"/>
        <rFont val="Aptos Narrow"/>
        <family val="2"/>
        <scheme val="minor"/>
      </rPr>
      <t>O apartamento encontra-se arrendado e o inquilino reportou que por conta do vazamento com o ar condicionado houve uma infiltração na parede e na moldura da porta do quarto do meio, tendo expandido a madeira, impedindo o fechamento da porta. 
Imagens anexadas só clicar.</t>
    </r>
  </si>
  <si>
    <t>Não temos a vistoria do apartamento para poder verificar.</t>
  </si>
  <si>
    <t xml:space="preserve">No último agendamento realizado para 11/12 o técnico do Silvas não compareceu, e nem no dia 12/12 que estavam em obra. </t>
  </si>
  <si>
    <r>
      <t xml:space="preserve">Há um risco notório no pilar de aluminio junto a varanda, na sala. // </t>
    </r>
    <r>
      <rPr>
        <b/>
        <sz val="10"/>
        <color theme="1"/>
        <rFont val="Aptos Narrow"/>
        <family val="2"/>
        <scheme val="minor"/>
      </rPr>
      <t>No dia 11/12/2025 a Serrialu esteve no apartamento e realizou medições para reparar o defeito identificado. Reagendar a colocação de uma peça (não temos identificação da peça).</t>
    </r>
  </si>
  <si>
    <t xml:space="preserve">Apartamento estava com infiltrações o que ocasionou a danificação do pavimento. Aguardando as conclusões dos trabalhos para agendar com os Silvas. </t>
  </si>
  <si>
    <t>Agendado com o Sr. Rafael para dia 19/12/2025</t>
  </si>
  <si>
    <t xml:space="preserve">O vidro não será substituído pois está conforme o projeto. </t>
  </si>
  <si>
    <t>Devido a infiltração no apartamento acima B/P5/e o apartamento foi danificado, o que acabou por danificar o pavimento.</t>
  </si>
  <si>
    <t>CONTACTO / NOTAS</t>
  </si>
  <si>
    <t>AGUARDAMOS APROVAÇÃO DO ORÇAMENTO PELO ENGENHEIRO</t>
  </si>
  <si>
    <r>
      <t xml:space="preserve">Fuga na casa de banho social, foi diagnosticado um cano roto na sanita. // </t>
    </r>
    <r>
      <rPr>
        <b/>
        <sz val="12"/>
        <color theme="0" tint="-0.499984740745262"/>
        <rFont val="Aptos Narrow"/>
        <family val="2"/>
        <scheme val="minor"/>
      </rPr>
      <t xml:space="preserve">O proprietário voltou a queixar-se deste tema, ao qual agendamentos uma visita para verificação, e foi constatado que necessita ser realizada a substituição do tubo canalizador. </t>
    </r>
    <r>
      <rPr>
        <sz val="12"/>
        <color theme="0" tint="-0.499984740745262"/>
        <rFont val="Aptos Narrow"/>
        <family val="2"/>
        <scheme val="minor"/>
      </rPr>
      <t xml:space="preserve">// </t>
    </r>
    <r>
      <rPr>
        <b/>
        <sz val="12"/>
        <color theme="0" tint="-0.499984740745262"/>
        <rFont val="Aptos Narrow"/>
        <family val="2"/>
        <scheme val="minor"/>
      </rPr>
      <t xml:space="preserve">No dia 02/12 o técnico Vicente Machado da Luzimeca esteve no apartamento e não pode concluir a intervenção por falta de uma peça, que deverá ser encomendada. </t>
    </r>
  </si>
  <si>
    <t xml:space="preserve">Aduela da porta inchada na casa de banho. 
VER NOTAS -»
Imagem anexada só clicar. </t>
  </si>
  <si>
    <t>O Sr. Rafael realiazou a reparação</t>
  </si>
  <si>
    <t>Solicitamos aos Silvas um relatório técnico sobre o informado ao proprietário.</t>
  </si>
  <si>
    <t xml:space="preserve">Foi realizado o agendamento com o Sr. Rafael, no dia 19/12, que constatou que as réguas foram danificadas, não sendo possível arranjar, pois tem de serem substituídas. </t>
  </si>
  <si>
    <r>
      <t xml:space="preserve">Nestes últimos dias que tem feito mais frio, liguei os ar condicionados de casa para nosso conforto. Verifiquei que o equipamento da sala não está a fazer calor. Selecionando o modo calor o que sai do aparelho é circulação do ar ambiente. // </t>
    </r>
    <r>
      <rPr>
        <b/>
        <sz val="12"/>
        <color theme="0" tint="-0.499984740745262"/>
        <rFont val="Aptos Narrow"/>
        <family val="2"/>
        <scheme val="minor"/>
      </rPr>
      <t xml:space="preserve">Houve a visita ao apartamento no dia 21/11, no entanto a intervenção não foi conclusiva, sendo necessário procedermos a um novo agendamento, em uma data a ser indicada pela Cimacer. </t>
    </r>
    <r>
      <rPr>
        <sz val="12"/>
        <color theme="0" tint="-0.499984740745262"/>
        <rFont val="Aptos Narrow"/>
        <family val="2"/>
        <scheme val="minor"/>
      </rPr>
      <t xml:space="preserve">// </t>
    </r>
    <r>
      <rPr>
        <b/>
        <sz val="12"/>
        <color theme="0" tint="-0.499984740745262"/>
        <rFont val="Aptos Narrow"/>
        <family val="2"/>
        <scheme val="minor"/>
      </rPr>
      <t>No dia 27/11 o proprietário voltou a se queixar da situação informando que: O a/c da sala está inoperativo e os dos quartos também não estão a funcionar corretamente, os técnicos quando cá estiveram mexeram em tudo e agora não temos aquecimento em condições em casa.</t>
    </r>
    <r>
      <rPr>
        <sz val="12"/>
        <color theme="0" tint="-0.499984740745262"/>
        <rFont val="Aptos Narrow"/>
        <family val="2"/>
        <scheme val="minor"/>
      </rPr>
      <t xml:space="preserve"> //</t>
    </r>
    <r>
      <rPr>
        <b/>
        <sz val="12"/>
        <color theme="0" tint="-0.499984740745262"/>
        <rFont val="Aptos Narrow"/>
        <family val="2"/>
        <scheme val="minor"/>
      </rPr>
      <t xml:space="preserve"> SÓ AGENDAR COM A CONFIRMAÇÃO DA CLIMACER</t>
    </r>
  </si>
  <si>
    <t>A caixilharia de uma das janelas da nossa sala, a mesma traduz-se na impossibilidade de abrir e fechar a janela de uma forma autónoma, em conformidade com o desejável.</t>
  </si>
  <si>
    <t>O Ar Condicionado do meu quarto não está a aquecer de forma correcta</t>
  </si>
  <si>
    <r>
      <t xml:space="preserve">Isolamento da caixilharia está abaixo dos padrões mínimos de qualidade e segurança. Enviamos em anexo vídeos que mostram o vento a entrar pelas juntas, como sinais de instabilidade da estrutura pelo que solicitamos intervenção o mais urgente possível. // </t>
    </r>
    <r>
      <rPr>
        <b/>
        <sz val="12"/>
        <color theme="0" tint="-0.499984740745262"/>
        <rFont val="Aptos"/>
        <family val="2"/>
      </rPr>
      <t xml:space="preserve">No dia 19/11 os proprietários voltaram a reportar que: problema grave de isolamento e urgente de resolver antes da chegada do mau tempo - Já tivemos indicação por parte da Serrialu a 16/10 de que será necessário proceder a novo agendamento para correção dos defeitos identificados, continuamos a aguardar agendamento que solicitamos seja o mais breve possível. </t>
    </r>
    <r>
      <rPr>
        <sz val="12"/>
        <color theme="0" tint="-0.499984740745262"/>
        <rFont val="Aptos"/>
        <family val="2"/>
      </rPr>
      <t xml:space="preserve">
</t>
    </r>
    <r>
      <rPr>
        <b/>
        <sz val="12"/>
        <color theme="1" tint="4.9989318521683403E-2"/>
        <rFont val="Aptos"/>
        <family val="2"/>
      </rPr>
      <t>VER NOTAS -»</t>
    </r>
  </si>
  <si>
    <t xml:space="preserve">Este tema vem sido contastamente reportado pelos proprietários, no entanto, a Serrialu informa que a janela estão de acordo, não tendo qualquer defeito de isolamento, o que falta mesmo é vedação com silicone junto a caixa de estores, o qual relizamos agendamento com nosso colaborador para vedar a caixa, e assim poder sanar esta situação. </t>
  </si>
  <si>
    <r>
      <t xml:space="preserve">Puxador riscado // Foi realizada uma nova visita pelo Enc. Bruno Florindo no apartamento que constatou que 6 puxadores estão riscados. Pedindo para verificar se têm limitador para a janela da lavandaria. // No dia 29/09 a Rita da Serrialu nos informou que o puxador já havia sido trocado em 24/07/2024, o que não seria novamente feito dentro da garantia, e teria um custo a ser cobrado por cada puxador no valor de 38,00€+IVA, totalizando 288,44€ pelos 6 puxadores. // </t>
    </r>
    <r>
      <rPr>
        <b/>
        <sz val="12"/>
        <color rgb="FFFF0000"/>
        <rFont val="Aptos Narrow"/>
        <family val="2"/>
        <scheme val="minor"/>
      </rPr>
      <t>No dia 21/11 o proprietário voltou a reportar este tema, informando que: "Os senhores da caixilharia também ficaram de voltar cá a casa para mudar os puxadores das janelas que estão riscados e afinar 2 janelas. Eu assisti à conversa telefónica entre o responsável da caixilharia e a Steffany. Sei que no seu sistema dizia que os puxadores tinham sido mudados, mas o senhor da caixilharia confirmou que não tinham sido, até dizendo que tinha sido ele a tratar da caixilharia deste apartamento (há inscrições com a letra do senhor nas janelas) e que as assistências para retificação de problemas nas janelas aqui de casa nunca tinham sido feitas."</t>
    </r>
  </si>
  <si>
    <t>Os estores da sala, no entanto, estes não só não fecharam por completo como deixaram de abrir</t>
  </si>
  <si>
    <t xml:space="preserve">Reparado pelo Bubacar e o Sr. Rafael Horta </t>
  </si>
  <si>
    <r>
      <t xml:space="preserve">O estore da suite deixou de descer. // </t>
    </r>
    <r>
      <rPr>
        <b/>
        <sz val="12"/>
        <color theme="0" tint="-0.499984740745262"/>
        <rFont val="Aptos Narrow"/>
        <family val="2"/>
        <scheme val="minor"/>
      </rPr>
      <t xml:space="preserve">Foi verificado pelo nossos colaboradores e constatado que faltam réguas </t>
    </r>
  </si>
  <si>
    <r>
      <rPr>
        <sz val="12"/>
        <color theme="0" tint="-0.499984740745262"/>
        <rFont val="Aptos Narrow"/>
        <family val="2"/>
        <scheme val="minor"/>
      </rPr>
      <t xml:space="preserve">1 - Janela com risco- Quarto 2 - </t>
    </r>
    <r>
      <rPr>
        <b/>
        <sz val="12"/>
        <color theme="0" tint="-0.499984740745262"/>
        <rFont val="Aptos Narrow"/>
        <family val="2"/>
        <scheme val="minor"/>
      </rPr>
      <t>SUBSTITUÍDO EM 18/12</t>
    </r>
    <r>
      <rPr>
        <sz val="12"/>
        <color theme="1"/>
        <rFont val="Aptos Narrow"/>
        <family val="2"/>
        <scheme val="minor"/>
      </rPr>
      <t xml:space="preserve">
2 - Três vidros riscados - Sala </t>
    </r>
  </si>
  <si>
    <r>
      <t xml:space="preserve">Foi realizado agendamento para 18/12/2025 para a substituição de um vidro. Sendo que continuamos a aguardar a receção dos demais, para proceder a substituição. // Realizado a substituição do vidro do quarto, ficando faltando os vidros do escritório e os da sala. 
</t>
    </r>
    <r>
      <rPr>
        <b/>
        <sz val="14"/>
        <color theme="1"/>
        <rFont val="Aptos Narrow"/>
        <family val="2"/>
        <scheme val="minor"/>
      </rPr>
      <t>Proprietário enviou e-mail pedindo para desconsiderarmos os vidros do escritório, mantendo somente os 3 da sala.</t>
    </r>
  </si>
  <si>
    <t xml:space="preserve">VAMOS TROCAR OU NÃO ? </t>
  </si>
  <si>
    <t>Globaldis/ Completiproprio</t>
  </si>
  <si>
    <t xml:space="preserve">Afinar as gavetas do roupeiro do meio da suíte principal. </t>
  </si>
  <si>
    <t>CRF</t>
  </si>
  <si>
    <t xml:space="preserve">Afinar porta lava roupa </t>
  </si>
  <si>
    <r>
      <t xml:space="preserve">Humidade entre o teto e a parede da casa de banho. Este tema foi reportado a algum tempo atrás tendo sido visto e intervencionado, no entanto, volta a se repetir. // </t>
    </r>
    <r>
      <rPr>
        <b/>
        <sz val="12"/>
        <color theme="0" tint="-0.499984740745262"/>
        <rFont val="Aptos Narrow"/>
        <family val="2"/>
        <scheme val="minor"/>
      </rPr>
      <t xml:space="preserve">No dia 15/01/2026, foi realizado o isolamento do teto da casa de banho pelo Sr. Rafael, ficando a situação resolvida. </t>
    </r>
  </si>
  <si>
    <t>O tema será reparado pela seguradora, com o envio do orçamento da Serrialu.</t>
  </si>
  <si>
    <r>
      <t>Ombreira da porta da casa de banho com defeito. //</t>
    </r>
    <r>
      <rPr>
        <b/>
        <u/>
        <sz val="11"/>
        <color rgb="FFFF0000"/>
        <rFont val="Aptos Narrow"/>
        <family val="2"/>
        <scheme val="minor"/>
      </rPr>
      <t xml:space="preserve"> Dano causado por conta da utilização do imóvel, o mesmo se encontra arrendado, pelo que daremos o processo como terminado, pois não iremos reparar. </t>
    </r>
    <r>
      <rPr>
        <u/>
        <sz val="11"/>
        <color theme="10"/>
        <rFont val="Aptos Narrow"/>
        <family val="2"/>
        <scheme val="minor"/>
      </rPr>
      <t xml:space="preserve">
</t>
    </r>
    <r>
      <rPr>
        <b/>
        <u/>
        <sz val="11"/>
        <color theme="10"/>
        <rFont val="Aptos Narrow"/>
        <family val="2"/>
        <scheme val="minor"/>
      </rPr>
      <t>Imagem anexada só clicar.</t>
    </r>
  </si>
  <si>
    <t>Realizamos a encomenda no dia 12/11/2025 a Allmat, a mesma já foi entregue em Cascais ao encarregado Bruno Florindo, aguardando o envio para o Hera para realizarmos o agendamento. 
O proprietário pediu para que lhe fosse entregue a placa e ele mesmo resolveria o tema, ficando tudo resolvido e assunto encerrado. - E-mail datado de 19/12/2025</t>
  </si>
  <si>
    <r>
      <t xml:space="preserve">Autoclismo não funciona // </t>
    </r>
    <r>
      <rPr>
        <b/>
        <sz val="12"/>
        <color theme="0" tint="-0.499984740745262"/>
        <rFont val="Aptos Narrow"/>
        <family val="2"/>
        <scheme val="minor"/>
      </rPr>
      <t>No dia 10/11 o proprietário voltou a queixar-se deste ponto informando que, "continuamos a aguardar o fornecimento do mecanismo do autoclismo danificado (incluindo espelho com botões de atuação). Se não pretenderem cumprir o acordado, terão, então, de demolir a parede onde o autoclismo se encontra encastrado para sua remoção e substituição por um corretamente instalado, seguindo-se a reconstrução e revestimento integral da mesma."</t>
    </r>
  </si>
  <si>
    <t xml:space="preserve">Estore da lavandaria não está a funcionar. </t>
  </si>
  <si>
    <t xml:space="preserve">Reparado pelo Sr. Rafael Horta </t>
  </si>
  <si>
    <r>
      <t xml:space="preserve">Defeitos na instalação elétrica.
</t>
    </r>
    <r>
      <rPr>
        <b/>
        <sz val="12"/>
        <color theme="0" tint="-0.499984740745262"/>
        <rFont val="Aptos Narrow"/>
        <family val="2"/>
        <scheme val="minor"/>
      </rPr>
      <t>Ver notas -»</t>
    </r>
  </si>
  <si>
    <r>
      <t>Bide suíte principal  com torneira a pingar //</t>
    </r>
    <r>
      <rPr>
        <b/>
        <sz val="12"/>
        <color theme="0" tint="-0.499984740745262"/>
        <rFont val="Aptos Narrow"/>
        <family val="2"/>
        <scheme val="minor"/>
      </rPr>
      <t xml:space="preserve"> </t>
    </r>
    <r>
      <rPr>
        <sz val="12"/>
        <color theme="0" tint="-0.499984740745262"/>
        <rFont val="Aptos Narrow"/>
        <family val="2"/>
        <scheme val="minor"/>
      </rPr>
      <t>No dia 05/07/2025 o Sr. Rafael se deslocou ao apartamento e realizou a troca da torneira do bidê. O que posteriormente o proprietário informou que a torneira em questão voltou a pingar, sendo novamente verificado, e constatado que precisava ser trocada. //</t>
    </r>
    <r>
      <rPr>
        <b/>
        <sz val="12"/>
        <color theme="0" tint="-0.499984740745262"/>
        <rFont val="Aptos Narrow"/>
        <family val="2"/>
        <scheme val="minor"/>
      </rPr>
      <t xml:space="preserve"> De acordo com informação do Enc. Bruno Florindo o que deve ser trocado é o cartucho do bidé, e o mesmo já foi solicitado.  // No dia 22/10 o Sr. Rafael foi ao apartamento e constatou que deve ser trocada a torneira do bidé conforme mencionado anteriormente. </t>
    </r>
  </si>
  <si>
    <t>14/08/2025
21/01/2026</t>
  </si>
  <si>
    <t>ENCOMENDADO EM MAIO DE 2025</t>
  </si>
  <si>
    <t xml:space="preserve">O soalho na entrada da cozinha está sistematicamente a separar-se. Parece que foi colado e ao passar várias vezes deve ter-se descolado. É normal ter uma folga na dilatação mas não desta dimensão. </t>
  </si>
  <si>
    <r>
      <t xml:space="preserve">problema na cobertura que faz com que entre/pingue bastante água para a nossa varanda, mais precisamente na zona da passagem da cozinha/lavandaria para a varanda. // </t>
    </r>
    <r>
      <rPr>
        <b/>
        <sz val="12"/>
        <color theme="0" tint="-0.499984740745262"/>
        <rFont val="Aptos Narrow"/>
        <family val="2"/>
        <scheme val="minor"/>
      </rPr>
      <t>O proprietário voltou a se queixar deste tema informando que não foi resolvido. (17/12/2025)</t>
    </r>
  </si>
  <si>
    <r>
      <t xml:space="preserve">Água acumulada na cobertura da varanda // </t>
    </r>
    <r>
      <rPr>
        <b/>
        <sz val="12"/>
        <color theme="0" tint="-0.499984740745262"/>
        <rFont val="Aptos Narrow"/>
        <family val="2"/>
        <scheme val="minor"/>
      </rPr>
      <t>O proprietário voltou a se queixar deste tema informando que não foi resolvido. (17/12/2025)</t>
    </r>
  </si>
  <si>
    <t xml:space="preserve">GALERIA </t>
  </si>
  <si>
    <r>
      <t xml:space="preserve">sem iluminação no hall do elevador e no hall das escadas, após uma pequena vistoria detetamos que os sensores de movimento não têm alimentação de 230v. / </t>
    </r>
    <r>
      <rPr>
        <b/>
        <sz val="12"/>
        <color theme="0" tint="-0.499984740745262"/>
        <rFont val="Aptos Narrow"/>
        <family val="2"/>
        <scheme val="minor"/>
      </rPr>
      <t>TEM QUE SUBSTITUIR 14/02</t>
    </r>
  </si>
  <si>
    <r>
      <t xml:space="preserve">afinar as portas. AR solicitou que OYSTER acompanhasse a intervenção para comprovar que todas as portas ficam em funcionamento. </t>
    </r>
    <r>
      <rPr>
        <strike/>
        <sz val="12"/>
        <color theme="0" tint="-0.499984740745262"/>
        <rFont val="Aptos Narrow"/>
        <family val="2"/>
        <scheme val="minor"/>
      </rPr>
      <t>A AR irá retificar o negativo na rampa para a abertura da porta do QE.
. A porta do quadro elétrico do piso (-2) não abre. Envio em anexo, várias fotos dos problemas acima referenciados. É necessário dar força nas molas das portas corta-fogo, pois durante a obra estiveram quase sempre abertas com calços, e as molas podem ter perdido a força. Em relação ao negativo da porta do QE, já falei com o Bruno Florindo (AR) e vai retificar.</t>
    </r>
  </si>
  <si>
    <r>
      <t xml:space="preserve">No corredor, o sensor da luz não está a funcionar e quando saio de casa a luz do corredor não acende. / </t>
    </r>
    <r>
      <rPr>
        <b/>
        <sz val="12"/>
        <color theme="0" tint="-0.499984740745262"/>
        <rFont val="Aptos Narrow"/>
        <family val="2"/>
        <scheme val="minor"/>
      </rPr>
      <t>TEM QUE SUBSTITUIR 14/02</t>
    </r>
  </si>
  <si>
    <r>
      <t xml:space="preserve">Dano no teto da galeria localizada abaixo da fração CU (C/P2/b), que aparenta tratar-se de humidade provocada por infiltração. Temos de resolver este tema até </t>
    </r>
    <r>
      <rPr>
        <b/>
        <sz val="12"/>
        <color theme="1"/>
        <rFont val="Aptos Narrow"/>
        <family val="2"/>
        <scheme val="minor"/>
      </rPr>
      <t xml:space="preserve">Abril/Maio. </t>
    </r>
  </si>
  <si>
    <t xml:space="preserve">Termoacumulador (bomba) está a arrefecer muito rápido e tem uma torneira a piscar conforme a imagem </t>
  </si>
  <si>
    <t xml:space="preserve">Estores avariado não consigo abrir o mesmo. </t>
  </si>
  <si>
    <t xml:space="preserve">Estore da sala sempre que há vento forte, salta da calha, ficando solta e impossibilitando a sua utilização normal. Solicitamos que seja instalado uma calha adequada de maior dimensão ou resistência com guias ao meio do estores. </t>
  </si>
  <si>
    <t>A bomba de calor apresenta uma fuga de água na parte inferior do equipamento.</t>
  </si>
  <si>
    <t xml:space="preserve">A base de duche, que nunca ficou em condições, está com a base de plástico transparente danificada. </t>
  </si>
  <si>
    <t>vbg</t>
  </si>
  <si>
    <t xml:space="preserve">Porta do chuveiro da suíte desalinhada, com grande dificuldade de abertura e que também provoca infiltrações. </t>
  </si>
  <si>
    <t xml:space="preserve">Inundação bomba de calor </t>
  </si>
  <si>
    <t xml:space="preserve">Falta de pressão de água quente na bomba de calor </t>
  </si>
  <si>
    <t xml:space="preserve">A água quente na casa de banho da suíte demora muito tempo a chegar (cerca de 5 minutos a correr) </t>
  </si>
  <si>
    <t xml:space="preserve">A água demora muito tempo a ficar quente no polibã e na banheira e a bomba perde rapidamente o calor (mesmo com o reforço de água quente). Pode ser um problema de montagem dos tubos, como sucedeu em outras frações. </t>
  </si>
  <si>
    <t xml:space="preserve">A bomba circuladora está a pingar, tive que fechar a torneira, para evitar inundações. </t>
  </si>
  <si>
    <r>
      <t xml:space="preserve">Bomba de calor falta um cabo elétrico (Indicação do Sr. Rafael) // </t>
    </r>
    <r>
      <rPr>
        <b/>
        <sz val="12"/>
        <color theme="0" tint="-0.499984740745262"/>
        <rFont val="Aptos Narrow"/>
        <family val="2"/>
        <scheme val="minor"/>
      </rPr>
      <t xml:space="preserve">No dia 21/01/2026 o proprietário voltou a relatar sobre este tema, informando que mesmo após a intervenção da Luzimeca a água demora muito a chegar quente no chuveiro, solicitando que seja verificado o que se passa no sistema de circulação de água. </t>
    </r>
  </si>
  <si>
    <t>A água quente demora vários minutos a chegar às casas de banho, percebemos que poderá ser um erro no circuito do termoacumulador, pelo que agradecemos agendamento para uma vistoria.</t>
  </si>
  <si>
    <t xml:space="preserve">Foi informado pela Nacional, que no dia da visita, o proprietário comunicou ao técnico que já havia arranjado o estores. </t>
  </si>
  <si>
    <r>
      <t xml:space="preserve">O estore de um dos nossos quartos deixou de trabalhar hoje. Clicámos para puxar para baixo mas encravou e não desce. // </t>
    </r>
    <r>
      <rPr>
        <b/>
        <sz val="12"/>
        <color theme="0" tint="-0.499984740745262"/>
        <rFont val="Aptos Narrow"/>
        <family val="2"/>
        <scheme val="minor"/>
      </rPr>
      <t xml:space="preserve">Verificado pelo nosso colaborador que constatou que esta a faltar algumas réguas no estore. </t>
    </r>
  </si>
  <si>
    <r>
      <t xml:space="preserve">Estores (geral) // </t>
    </r>
    <r>
      <rPr>
        <b/>
        <sz val="12"/>
        <color theme="0" tint="-0.499984740745262"/>
        <rFont val="Aptos Narrow"/>
        <family val="2"/>
        <scheme val="minor"/>
      </rPr>
      <t xml:space="preserve">No dia 23/10 o proprietário voltou a reportar que: 11.	Estore de um dos quartos não está fechar convenientemente </t>
    </r>
  </si>
  <si>
    <r>
      <t xml:space="preserve">Estore da janela do quarto desprendeu-se do eixo e já não permite recolher // No dia 20/08 o proprietário voltou a reportar esta anomalia, informando que os estores voltou a ficar preso e esta sem subir e descer. // </t>
    </r>
    <r>
      <rPr>
        <b/>
        <sz val="12"/>
        <color theme="0" tint="-0.499984740745262"/>
        <rFont val="Aptos Narrow"/>
        <family val="2"/>
        <scheme val="minor"/>
      </rPr>
      <t>No dia 11/11 o proprietário voltou a queixar-se, informando que:</t>
    </r>
    <r>
      <rPr>
        <sz val="12"/>
        <color theme="0" tint="-0.499984740745262"/>
        <rFont val="Aptos Narrow"/>
        <family val="2"/>
        <scheme val="minor"/>
      </rPr>
      <t xml:space="preserve"> </t>
    </r>
    <r>
      <rPr>
        <b/>
        <sz val="12"/>
        <color theme="0" tint="-0.499984740745262"/>
        <rFont val="Aptos Narrow"/>
        <family val="2"/>
        <scheme val="minor"/>
      </rPr>
      <t>"O estore do quarto da minha fração (EX) começou a mostrar sinais de início de um problema: parece estar fixo e a ser puxado apenas por um dos lados. E portanto, quando está em subida, sobe ligeiramente inclinado para um dos lados. Como parecia que ia ser uma questão de tempo até o problema aumentar e o estore ficar totalmente inutilizado, decidi baixar o estore e parar de o utilizar."</t>
    </r>
  </si>
  <si>
    <t>Situação fora do âmbito da garantia, e a proprietária já solicitou orçamento a Nacional</t>
  </si>
  <si>
    <r>
      <t xml:space="preserve">Estores da sala não sobe e nem desce // </t>
    </r>
    <r>
      <rPr>
        <b/>
        <sz val="12"/>
        <color theme="1"/>
        <rFont val="Aptos Narrow"/>
        <family val="2"/>
        <scheme val="minor"/>
      </rPr>
      <t xml:space="preserve">Foi constatado pelo nosso colaborador que está a faltar uma régua de 3,29m e faltando distanciadores. </t>
    </r>
    <r>
      <rPr>
        <sz val="12"/>
        <color theme="1"/>
        <rFont val="Aptos Narrow"/>
        <family val="2"/>
        <scheme val="minor"/>
      </rPr>
      <t xml:space="preserve">
</t>
    </r>
    <r>
      <rPr>
        <b/>
        <u/>
        <sz val="12"/>
        <color theme="1"/>
        <rFont val="Aptos Narrow"/>
        <family val="2"/>
        <scheme val="minor"/>
      </rPr>
      <t>Feedback Nacional da visita realizada em 29/01/2026:</t>
    </r>
    <r>
      <rPr>
        <b/>
        <sz val="12"/>
        <color theme="1"/>
        <rFont val="Aptos Narrow"/>
        <family val="2"/>
        <scheme val="minor"/>
      </rPr>
      <t xml:space="preserve"> Estore a funcionar. Cliente diz que a esteira não é a apropriada para tamanho do vão. Falta afastador de esteira, que não somos nós que colocamos.</t>
    </r>
  </si>
  <si>
    <r>
      <t xml:space="preserve">O estore de um dos quartos deixou de funcionar corretamente, tendo começado a raspar na parede interna da " caixa do mesmo" o que prende o estore.
</t>
    </r>
    <r>
      <rPr>
        <b/>
        <sz val="12"/>
        <color theme="0" tint="-0.499984740745262"/>
        <rFont val="Aptos"/>
        <family val="2"/>
      </rPr>
      <t>Precisa esteira C/ 2.150 x 2.98 + calha 60 – Causa Avaria: Tempestade Kristin - Fora âmbito da garantia – Proprietário ligou a solicitar orçamento</t>
    </r>
  </si>
  <si>
    <t xml:space="preserve">A caixa de ar condiciondo em funcionamento emite ruído anormal. Adicionalmente a do quarto apresenta um abaulamento visível na respetiva caixa. </t>
  </si>
  <si>
    <t xml:space="preserve">Um AC apresenta ruído anormal que parece associado ao "motor" ou "turbina" assim que começa a trabalhar. Não consigo perceber se a unidade externa apresenta o mesmo ruído dado que não se encontra na fração. </t>
  </si>
  <si>
    <r>
      <t xml:space="preserve">A porta do poliban da suíte está emperrada, sendo impossível fechar. // </t>
    </r>
    <r>
      <rPr>
        <b/>
        <sz val="12"/>
        <color theme="0" tint="-0.499984740745262"/>
        <rFont val="Aptos Narrow"/>
        <family val="2"/>
        <scheme val="minor"/>
      </rPr>
      <t xml:space="preserve">No dia 25/09/2025 a proprietária informou que a porta e a dobradiça estão novamente a dar defeitos, solicitando uma nova intervenção que haja a devida correção. </t>
    </r>
  </si>
  <si>
    <r>
      <t>Realizamos agendamento para o dia 18/11/2025, no entanto o Daniel informa ter tocado 2x na porta e não foi atendido, e a proprietária alega estar em casa o tempo todo e ninguém apareceu. Aguardando a indicação de uma nova data, a qual já foi solicitada. 
Situação verificada pela Espaço Vidro, no dia 11/02/2026, com a ida do técnico a fração. (</t>
    </r>
    <r>
      <rPr>
        <u/>
        <sz val="14"/>
        <color theme="1"/>
        <rFont val="Aptos Narrow"/>
        <family val="2"/>
        <scheme val="minor"/>
      </rPr>
      <t>E-mail de 12/02: Conseguimos resolver os problemas da fração BS, Bloco B, 7ºA no edifício Hera Lote 1)</t>
    </r>
  </si>
  <si>
    <t xml:space="preserve">O banheiro da casa de banho da suite deixou de receber água quente por parte da bomba de calor. 
</t>
  </si>
  <si>
    <t>AGENDAM. CORREÇÃO/
DATA ENCOMENDA</t>
  </si>
  <si>
    <r>
      <t xml:space="preserve">Verifica-se a presença de pó/partículas no interior do vidro, ou seja, entre as duas lâminas, o que indica uma possível falha de vedação ou defeito de fabrico, que não é normal nem aceitável numa instalação nova. // </t>
    </r>
    <r>
      <rPr>
        <b/>
        <sz val="12"/>
        <color theme="0" tint="-0.499984740745262"/>
        <rFont val="Aptos Narrow"/>
        <family val="2"/>
        <scheme val="minor"/>
      </rPr>
      <t>Relatório da Serrialu (06/11/2025): Estão do lado de fora do vidro. Logo não é sujidade no interior. O que o Técnico Sr. Ricardo refere é que quando passa o guardanapo por dentro a textura do vidro é completamente lisa, do lado de fora a textura nas zonas identificadas são rugosas o que indica que houve alguma coisa que lá ficou incrustada. Na caixa entre os vidros não se vêm quaisquer defeitos. Logo não estão abrangidos pela garantia.</t>
    </r>
  </si>
  <si>
    <t xml:space="preserve">Feedback Climacer: Verificou-se que o tubo de esgoto de condensados se encontrava entupido, e a serpentina e tabuleiros sujos, o que está relacionado com a falta de cumprimento do PMP dos equipamentos. </t>
  </si>
  <si>
    <t>AGUARDANDO RESOLUÇÃO PELA KOMAT</t>
  </si>
  <si>
    <t>Torneira reparada pelo Sr. Rafael Horta no dia 21/01/2026</t>
  </si>
  <si>
    <t xml:space="preserve">Feedback Climacer: Verificou-se que o esgoto de condensados se encontrava entupido e a serpentina e tabuleiros sujos, procedeu-se à limpeza e verificou-se posteriormente o correto funcionamento do equipamento. Esta situação está também relacionada com o incumprimento do PMP dos equipamentos. </t>
  </si>
  <si>
    <t>dcdc</t>
  </si>
  <si>
    <t>13/05/2025
15/02/2026</t>
  </si>
  <si>
    <r>
      <t xml:space="preserve">Bomba recirculadora do circuito de águas quentes não ligada à corrente, não estando a funcionar (urgente); // </t>
    </r>
    <r>
      <rPr>
        <b/>
        <sz val="12"/>
        <color theme="1"/>
        <rFont val="Aptos Narrow"/>
        <family val="2"/>
        <scheme val="minor"/>
      </rPr>
      <t xml:space="preserve">No dia 15/02/2026 o proprietário voltou a informar que: A bomba recirculadora está montada, mas após manutenção indicaram que está literalmente a recircular para o sentido errado, sendo necessário corrigir a orientação da mesma. </t>
    </r>
  </si>
  <si>
    <t xml:space="preserve">A janela da cozinha bloqueou, simplesmente não abre. Aparentemente uma parte do mecaniscmo não funciona. </t>
  </si>
  <si>
    <t xml:space="preserve">O aparelho do ar condicionado tem uma peça constantemente a cair cada vez que é ligado. E o termoacumulador está com a temperatura deslalinhada. </t>
  </si>
  <si>
    <t xml:space="preserve">Os AC tem estado com alguns problemas, erros que aparecem e delisga o AC, erro CH07. Vimos a máquina lá fora e está a fazer ruído, e avançou estando em cima do ralo, o que me parece que não está preso. </t>
  </si>
  <si>
    <r>
      <t xml:space="preserve">Situação verificada no dia 09/02 pelo colaborador Bubacar, que informou que a situação não poderia ser alvo de intervenção naquele momento por faltar a conclusão dos trabalhos na cobertura, e que com as condições meteorologicas adversas estava sendo difícil de proceder aos trabalhos.
</t>
    </r>
    <r>
      <rPr>
        <b/>
        <sz val="14"/>
        <color theme="1"/>
        <rFont val="Aptos Narrow"/>
        <family val="2"/>
        <scheme val="minor"/>
      </rPr>
      <t xml:space="preserve">18/02/2026: </t>
    </r>
    <r>
      <rPr>
        <sz val="14"/>
        <color theme="1"/>
        <rFont val="Aptos Narrow"/>
        <family val="2"/>
        <scheme val="minor"/>
      </rPr>
      <t xml:space="preserve">O encarregado Bruno Florindo esteve na fração e combinou com o proprietário que as intervenções ocorreram no início da Primavera. </t>
    </r>
  </si>
  <si>
    <t xml:space="preserve">Estores reparado pelos nossos colaboradores, Sr. Rafael e Bubacar.
</t>
  </si>
  <si>
    <t>Porta da casa de banho danificada, por fuga de água por debaixo da banheira.</t>
  </si>
  <si>
    <t xml:space="preserve">Janela com necessidade de afinação, e sem isolamento adequado. </t>
  </si>
  <si>
    <t>26/01/2026: Foi constatado pelo Sr. Rafael, que a porta moldura da porta encontra-se inchada devido a fuga de água, tendo sido prontamente intervencionado a banheira em causa a evitar, novas saídas de água.</t>
  </si>
  <si>
    <r>
      <rPr>
        <b/>
        <sz val="12"/>
        <color theme="1"/>
        <rFont val="Aptos Narrow"/>
        <family val="2"/>
        <scheme val="minor"/>
      </rPr>
      <t xml:space="preserve">Feedback Climacer: </t>
    </r>
    <r>
      <rPr>
        <sz val="12"/>
        <color theme="1"/>
        <rFont val="Aptos Narrow"/>
        <family val="2"/>
        <scheme val="minor"/>
      </rPr>
      <t>Situação resolvida – Removeu-se um plástico que estava preso no ventilador. Deve ser cumprido o PMP dos equipamentos.</t>
    </r>
  </si>
  <si>
    <r>
      <t xml:space="preserve">Com dois banhos rápidos a água quente passa de quase 60º pra 30º, antes tomavamos quatro banhos e a temperatura praticamente não mexia. // </t>
    </r>
    <r>
      <rPr>
        <b/>
        <sz val="12"/>
        <color theme="0" tint="-0.499984740745262"/>
        <rFont val="Aptos Narrow"/>
        <family val="2"/>
        <scheme val="minor"/>
      </rPr>
      <t>No dia 09/02 foi verificado um cano de esgoto roto, pelo que está situação passa a ser da responsabilidade da Climacer, deixando de ser da Luzimeca.</t>
    </r>
  </si>
  <si>
    <r>
      <rPr>
        <b/>
        <sz val="14"/>
        <color theme="1"/>
        <rFont val="Aptos Narrow"/>
        <family val="2"/>
        <scheme val="minor"/>
      </rPr>
      <t>Feedback Climacer:</t>
    </r>
    <r>
      <rPr>
        <sz val="14"/>
        <color theme="1"/>
        <rFont val="Aptos Narrow"/>
        <family val="2"/>
        <scheme val="minor"/>
      </rPr>
      <t xml:space="preserve"> Situação resolvida – A produção de a.q.s. estava sujeita a programação horária. Programação alterada, para que a a.q.s. seja regulada pela temperatura de set-point definida.</t>
    </r>
  </si>
  <si>
    <r>
      <rPr>
        <b/>
        <sz val="14"/>
        <color theme="1"/>
        <rFont val="Aptos Narrow"/>
        <family val="2"/>
        <scheme val="minor"/>
      </rPr>
      <t xml:space="preserve">Feedback Climacer: </t>
    </r>
    <r>
      <rPr>
        <sz val="14"/>
        <color theme="1"/>
        <rFont val="Aptos Narrow"/>
        <family val="2"/>
        <scheme val="minor"/>
      </rPr>
      <t>Situação resolvida – ajuste no encaixe de plásticos/ reapertos.</t>
    </r>
  </si>
  <si>
    <t>FORA DA GARANTIA</t>
  </si>
  <si>
    <t>Os tubos de cobre do condensador do AC estão danificados</t>
  </si>
  <si>
    <r>
      <t xml:space="preserve">O cano do esgoto da bomba de calor tem deixado sair quantidades de água consideraveis sair, deixando o chão da casa de máquinas inundado. // </t>
    </r>
    <r>
      <rPr>
        <b/>
        <u/>
        <sz val="11"/>
        <color theme="10"/>
        <rFont val="Aptos Narrow"/>
        <family val="2"/>
        <scheme val="minor"/>
      </rPr>
      <t>Feedback Climacer:</t>
    </r>
    <r>
      <rPr>
        <u/>
        <sz val="11"/>
        <color theme="10"/>
        <rFont val="Aptos Narrow"/>
        <family val="2"/>
        <scheme val="minor"/>
      </rPr>
      <t xml:space="preserve"> </t>
    </r>
    <r>
      <rPr>
        <b/>
        <u/>
        <sz val="11"/>
        <color theme="10"/>
        <rFont val="Aptos Narrow"/>
        <family val="2"/>
        <scheme val="minor"/>
      </rPr>
      <t>Necessário retificar o tubo de condensados embutido na parede, junto à bomba de calor. Provisoriamente colocámos um recipiente para recolha de condensados da unidade. A execução da rede de condensados/ esgoto não foi da responsabilidade da Climacer.</t>
    </r>
  </si>
  <si>
    <t xml:space="preserve">Os tubos do AC apresentam sinais de infiltração, danificando a parede. A parede precisa ser intervencionada. </t>
  </si>
  <si>
    <r>
      <t xml:space="preserve">Afinar janelas do quarto que está torta // </t>
    </r>
    <r>
      <rPr>
        <b/>
        <sz val="10"/>
        <color theme="1"/>
        <rFont val="Aptos Narrow"/>
        <family val="2"/>
        <scheme val="minor"/>
      </rPr>
      <t xml:space="preserve">No dia 21/01/2026 o proprietário voltou a reportar esta situação alegando que a janela foi alvo de intervenção a base de marteladas ficando aceitavel a reparação, no entanto quase um ano depois a janela esta novamente empenada, solicitando a reparação. </t>
    </r>
  </si>
  <si>
    <t xml:space="preserve">As janelas da cozinha não estão a funcionar convenientemente e o isolamento defeituoso permite uma entrada de ar forte, o que torna o ambiente desagradável; </t>
  </si>
  <si>
    <t>Avaria no estore da cozinha do meu apartamento, que deixou completamente de funcionar.</t>
  </si>
  <si>
    <t>Situação verificada pelo nosso colaboraborador e reparada no dia 23/02/2026</t>
  </si>
  <si>
    <t>Já aconteceu diversas vezes o quadro ir a baixo, sem haver razão aparente. Nas últimas vezes nem estávamos a usar um grande volume de eletricidade quando aconteceu. É de notar também que o interruptor do quadro nunca ficou para baixo após cada falha.</t>
  </si>
  <si>
    <t xml:space="preserve">Ar condicionado não está a funcionar. </t>
  </si>
  <si>
    <t>Isolamento de caixa de persiana da sala. A caixa da persiana da sala cedeu parcialmente existido neste momento orifícios de passagem de ar entre as tábuas e perda de isolamento de caixa com parede, entrando vento.</t>
  </si>
  <si>
    <t>Porta de área de lavandaria / bomba de água a necessitar de afinação, pois deixa passar vento e faz ruído por esse motivo</t>
  </si>
  <si>
    <t>Estore de janela cozinha encravado e inutilizado de momento. Está recolhido e creio que não seja uma situação relacionada com os recentes temporais</t>
  </si>
  <si>
    <t>Situação reparada pelo nosso colaborador Bubacar</t>
  </si>
  <si>
    <r>
      <t xml:space="preserve">Móvel do lavatório do WC danificado. // </t>
    </r>
    <r>
      <rPr>
        <b/>
        <sz val="12"/>
        <color theme="1"/>
        <rFont val="Aptos Narrow"/>
        <family val="2"/>
        <scheme val="minor"/>
      </rPr>
      <t>O proprietário reportou um vazamento na pia, o que acabou por ocasionar danificação do móvel, no entanto, o tema não está abrangido pela garantia, uma vez que o dano na torneira é considerado da utlização do imóvel, porque contém na vistoria inicial.</t>
    </r>
  </si>
  <si>
    <t xml:space="preserve">
15/02/2026</t>
  </si>
  <si>
    <t xml:space="preserve">No dia 04/03/2026: O proprietário voltou a queixar-se do ponto de situação que até a presente data não houve resolução. </t>
  </si>
  <si>
    <t>Afinação de janelas. Indicação encarregado Bruno Florindo</t>
  </si>
  <si>
    <r>
      <t xml:space="preserve">Problema no ar condicionado (deita água para o interior da sala) // </t>
    </r>
    <r>
      <rPr>
        <b/>
        <sz val="12"/>
        <color theme="0" tint="-0.499984740745262"/>
        <rFont val="Aptos Narrow"/>
        <family val="2"/>
        <scheme val="minor"/>
      </rPr>
      <t xml:space="preserve"> No dia 24/06 a Climacer informou que "Estamos a proceder ao provisionamento do material para intervirmos na próxima semana"</t>
    </r>
    <r>
      <rPr>
        <sz val="12"/>
        <color theme="0" tint="-0.499984740745262"/>
        <rFont val="Aptos Narrow"/>
        <family val="2"/>
        <scheme val="minor"/>
      </rPr>
      <t xml:space="preserve"> // </t>
    </r>
    <r>
      <rPr>
        <b/>
        <sz val="12"/>
        <color theme="0" tint="-0.499984740745262"/>
        <rFont val="Aptos Narrow"/>
        <family val="2"/>
        <scheme val="minor"/>
      </rPr>
      <t>No dia 01/07/2025 a empresa Climacer foi ao apartamento e informou ao proprietário que: tem que ser um engenheiro ou adjunto que esteve na construção a resolver o problema, pois o problema reside nas tubagem que estão no prédio.</t>
    </r>
    <r>
      <rPr>
        <sz val="12"/>
        <color theme="0" tint="-0.499984740745262"/>
        <rFont val="Aptos Narrow"/>
        <family val="2"/>
        <scheme val="minor"/>
      </rPr>
      <t xml:space="preserve"> // </t>
    </r>
    <r>
      <rPr>
        <b/>
        <sz val="12"/>
        <color theme="0" tint="-0.499984740745262"/>
        <rFont val="Aptos Narrow"/>
        <family val="2"/>
        <scheme val="minor"/>
      </rPr>
      <t>Agendado com a Luzimeca para o dia 14/07, no entanto não procederam a intervenção devido o problema ser nas tubagens.</t>
    </r>
  </si>
  <si>
    <r>
      <t>Entra água pelas janelas após a chuva. Identificando mau isolamento na mesma. // I</t>
    </r>
    <r>
      <rPr>
        <b/>
        <sz val="12"/>
        <color theme="1"/>
        <rFont val="Aptos Narrow"/>
        <family val="2"/>
        <scheme val="minor"/>
      </rPr>
      <t xml:space="preserve">dentificado pelo encarregado Bruno a necessidade de afinação nas janelas. </t>
    </r>
  </si>
  <si>
    <t xml:space="preserve">Sem anomalia identidficada </t>
  </si>
  <si>
    <t>Soalho danificado em frente ao WC</t>
  </si>
  <si>
    <t xml:space="preserve">O soalho foi danificado em consequência da fuga de água. Será necessário uma intervenção conjunta com a Valco, devido o soalho estar por debaixo da aduela a ser substituída. </t>
  </si>
  <si>
    <t xml:space="preserve">Os estores da sala estão com problemas. Quando carregamos no interruptor para parar de descer, o estore não para logo e desce muitos centímetros mais antes de parar. </t>
  </si>
  <si>
    <t xml:space="preserve">Infiltrações nas paredes do quarto devido ao mau tempo. </t>
  </si>
  <si>
    <t>Aguardamos o pagamento da deslocação.</t>
  </si>
  <si>
    <t>Verificámos que a água quente demora muito tempo a chegar às torneiras. Na cozinha, que se situa perto da bomba, a espera é excessiva. Solicito que verifiquem se as ligações estão corretas.</t>
  </si>
  <si>
    <t xml:space="preserve">Pavimento e rodapé danificado devido a humidade nas paredes. </t>
  </si>
  <si>
    <t>Feedback IEOL: Estivemos lá e fizemos reapertos no quadro e medições e não foi detetado nenhuma anomalia.
Orientamos que o morador, caso queira, pode solicitar um aumento da potência.</t>
  </si>
  <si>
    <t>Estore avariado, que acabou por se partir</t>
  </si>
  <si>
    <t>Estore intervencionado pelo nosso colaborador, tendo resolvido a situação.</t>
  </si>
  <si>
    <r>
      <t xml:space="preserve">Humidade no meu apartamento, que agravou de forma visível de uma semana para a outra. // No dia 12/12 o encarregado Bruno Florindo esteve no local e verificou a situação, solicitando que fosse realizado agendamento com a Luzimeca, para a realização de ensaios para constatar se há fugas de água ou não. </t>
    </r>
    <r>
      <rPr>
        <b/>
        <sz val="12"/>
        <color theme="0" tint="-0.499984740745262"/>
        <rFont val="Aptos Narrow"/>
        <family val="2"/>
        <scheme val="minor"/>
      </rPr>
      <t xml:space="preserve">// No dia 04/02/2026 foi constatado pela Luzimeca e nosso colaborador que a situação é causada por fuga de água é na bomba de calor, que é da responsabilidade da Climacer. </t>
    </r>
  </si>
  <si>
    <r>
      <t>Nacional Blinds/</t>
    </r>
    <r>
      <rPr>
        <b/>
        <sz val="12"/>
        <color theme="1"/>
        <rFont val="Aptos Narrow"/>
        <family val="2"/>
        <scheme val="minor"/>
      </rPr>
      <t>AR</t>
    </r>
  </si>
  <si>
    <t>Fita isolante da porta da sala de descolou</t>
  </si>
  <si>
    <t>O autoclismo do WC deixou de funcionar. Acreditamos que a boia esteja bloqueada.</t>
  </si>
  <si>
    <t>O estore encontram-se em funcionamento pelo que damos o processo como terminado. O que o proprietário solicita a Insula, é a ficha técnica dos estores.</t>
  </si>
  <si>
    <t>Infiltração por cima da janela, parece-me vir das caixas de estores.</t>
  </si>
  <si>
    <t xml:space="preserve">Infiltração na base de duche. </t>
  </si>
  <si>
    <t xml:space="preserve">Foi realizado a troca da borracha e a devida vedação. </t>
  </si>
  <si>
    <r>
      <t xml:space="preserve">Foi verificado pela Luzimeca no dia 09/02/2026 e constatado que estava conforme o projeto
</t>
    </r>
    <r>
      <rPr>
        <b/>
        <i/>
        <sz val="14"/>
        <color rgb="FFFF0000"/>
        <rFont val="Aptos Narrow"/>
        <family val="2"/>
        <scheme val="minor"/>
      </rPr>
      <t>Aguardamos o pagamento da deslocação.</t>
    </r>
    <r>
      <rPr>
        <sz val="14"/>
        <color theme="1"/>
        <rFont val="Aptos Narrow"/>
        <family val="2"/>
        <scheme val="minor"/>
      </rPr>
      <t xml:space="preserve">
</t>
    </r>
    <r>
      <rPr>
        <b/>
        <sz val="14"/>
        <color theme="1"/>
        <rFont val="Aptos Narrow"/>
        <family val="2"/>
        <scheme val="minor"/>
      </rPr>
      <t>Feedback do proprietário:</t>
    </r>
    <r>
      <rPr>
        <sz val="14"/>
        <color theme="1"/>
        <rFont val="Aptos Narrow"/>
        <family val="2"/>
        <scheme val="minor"/>
      </rPr>
      <t xml:space="preserve"> As linhas não foram verificadas porque a conclusão foi de que o mais certo era estar relacionado com o facto de não existir um circulador/retorno. Os técnicos disseram que provavelmente seria necessário partir as paredes de grande parte do apartamento para instalar este sistema e assim resolver o problema.
Por isso, não é verdade que haja uma ausência de anomalias. Existe um problema real e infraestrutural no apartamento. A água quente de facto demora vários minutos a chegar à casa de banho levando a um desperdício enorme de água.</t>
    </r>
  </si>
  <si>
    <t xml:space="preserve">Constatado pela Luzimeca infiltração por debaixo da base de duche. Iremos utilizar um aspirador para retirar a água, realizar a recolocação da borracha e isolar corretamente para evitar novas infiltrações. </t>
  </si>
  <si>
    <t>Falta concluir a pintura.</t>
  </si>
  <si>
    <t xml:space="preserve">Pavimento em frente a casa de banho danificado. </t>
  </si>
  <si>
    <r>
      <t>A pressão de água na casa de banho é insuficiente para uma utilização adequada, afetando igualmente a chegada de água quente. A água quente demora mais de 2.30 minutos a chegar às torneiras do bidé e lavatório. //</t>
    </r>
    <r>
      <rPr>
        <b/>
        <sz val="12"/>
        <color theme="1"/>
        <rFont val="Aptos Narrow"/>
        <family val="2"/>
        <scheme val="minor"/>
      </rPr>
      <t xml:space="preserve"> A pressão da água já foi verificada pela Luzimeca. Contudo a questão de água quente passa a ser verificada com a Climacer.</t>
    </r>
  </si>
  <si>
    <r>
      <rPr>
        <b/>
        <sz val="14"/>
        <color theme="1"/>
        <rFont val="Aptos Narrow"/>
        <family val="2"/>
        <scheme val="minor"/>
      </rPr>
      <t xml:space="preserve">Feedback Climacer: </t>
    </r>
    <r>
      <rPr>
        <sz val="14"/>
        <color theme="1"/>
        <rFont val="Aptos Narrow"/>
        <family val="2"/>
        <scheme val="minor"/>
      </rPr>
      <t>Procedeu-se ao encaixe da peça que estava solta na unidade de ar condicionado. Regulação do termostato do termoacumulador para uma temperatura inferior. Verificação do correto funcionamento. Situação resolvida.</t>
    </r>
  </si>
  <si>
    <r>
      <rPr>
        <b/>
        <sz val="14"/>
        <color theme="1"/>
        <rFont val="Aptos Narrow"/>
        <family val="2"/>
        <scheme val="minor"/>
      </rPr>
      <t>Feedback Climacer 20/02/2026:</t>
    </r>
    <r>
      <rPr>
        <sz val="14"/>
        <color theme="1"/>
        <rFont val="Aptos Narrow"/>
        <family val="2"/>
        <scheme val="minor"/>
      </rPr>
      <t xml:space="preserve"> Não se verificou qualquer fuga de água no equipamento. Por precaução, serão substituídas as uniões dielétricas na bomba de calor. 
</t>
    </r>
    <r>
      <rPr>
        <b/>
        <sz val="14"/>
        <color theme="1"/>
        <rFont val="Aptos Narrow"/>
        <family val="2"/>
        <scheme val="minor"/>
      </rPr>
      <t>Feedback Climacer 18/03/2026:</t>
    </r>
    <r>
      <rPr>
        <sz val="14"/>
        <color theme="1"/>
        <rFont val="Aptos Narrow"/>
        <family val="2"/>
        <scheme val="minor"/>
      </rPr>
      <t xml:space="preserve"> Procedeu-se à substituição das uniões dielétricas junto à bomba de calor. Confirmação da ausência de fugas de água. 
Verificação do correto funcionamento.
Situação resolvida.</t>
    </r>
  </si>
  <si>
    <t>Substituição no chão da segunda suíte</t>
  </si>
  <si>
    <r>
      <t xml:space="preserve">As tabuas do chão do hall de entrada que apresentavam buracos não foram substituidas // </t>
    </r>
    <r>
      <rPr>
        <b/>
        <sz val="12"/>
        <color theme="1"/>
        <rFont val="Aptos Narrow"/>
        <family val="2"/>
        <scheme val="minor"/>
      </rPr>
      <t xml:space="preserve">No dia 18/03/2026 o proprietário reportou que o pavimento mesmo após a trocas da tábuas permanece com o ranger, tendo sido na altura informado aos técnicos da referida subempreiteira o qual o avisaram que sumiria com o passar do tempo, situação que não aconteceu, e pelo contrário tem vindo a aumentar. </t>
    </r>
  </si>
  <si>
    <t>Numa das suites, as torneiras do bidé e do lavatório têm a água quente e a fria trocadas. Notámos há pouco tempo esta troca, e pensámos que não faria diferença, mas preferimos ter tudo a funcionar correctamente, pedíamos a correcção deste problema.</t>
  </si>
  <si>
    <t xml:space="preserve">Pensamos que, com uma bomba circuladora instalada, o tempo que a água demora a chegar aos duches das suites é demasiado longo (1,5 minutos); já fomos visitados pela Climacer, que indicou tudo parecer bem montado, mas o nosso vizinho da frente, também num T4, tem água quente na IS mais longe em cerca de 30 segundos e tem o circuito montado de forma diferente (podemos partilhar as fotos); pedíamos uma intervenção a este respeito igualmente.   </t>
  </si>
  <si>
    <t xml:space="preserve">No dia 23/03 o Bruno encomendou junto ao Dominique da Serrialu a peça necessária para que possamos realizar a reparação. </t>
  </si>
  <si>
    <t xml:space="preserve">A porta do quadro elétrico e de telecomunicações </t>
  </si>
  <si>
    <r>
      <t xml:space="preserve">Na parede junto ao ar condicionado, parece haver algum tipo de vazamento que está a provocar muita humidade na parede, ao ponto de a tinta já se estar a estragar. Acredito ser um problema do ar condicionado, talvez algum entupimento ou problema de encaixe do tubo de descarga da água.// </t>
    </r>
    <r>
      <rPr>
        <b/>
        <sz val="12"/>
        <color theme="0" tint="-0.499984740745262"/>
        <rFont val="Aptos Narrow"/>
        <family val="2"/>
        <scheme val="minor"/>
      </rPr>
      <t>A Climacer no dia 11/09 procedeu à análise interna da tubagem com uma câmara endoscópica, tendo-se verificado a existência de detritos no seu interior. É necessário aceder à courete e proceder à análise/ limpeza do sifão/ tubagem. Propondo intervenção conjunta com a Alves Ribeiro. // A situação deverá ser analisada juntamente com a Luzimeca</t>
    </r>
  </si>
  <si>
    <r>
      <t xml:space="preserve">Infiltração que está a estragar o chão. // </t>
    </r>
    <r>
      <rPr>
        <b/>
        <sz val="12"/>
        <color theme="0" tint="-0.499984740745262"/>
        <rFont val="Aptos Narrow"/>
        <family val="2"/>
        <scheme val="minor"/>
      </rPr>
      <t xml:space="preserve">Agendado a verificação com o nosso encarregado Bruno Florindo, que solicita que a situaÇão seja encaminhada a Luzimeca, para verificar se existe fuga de água no chão ou na parede do WC que esteja causando o dano reportado. </t>
    </r>
  </si>
  <si>
    <t>Janela com assobio constante. Acreditamos que seja falta de isolamento, ou afinação na caixilharia.</t>
  </si>
  <si>
    <r>
      <t xml:space="preserve">Tampa nova para a caixa de estores // </t>
    </r>
    <r>
      <rPr>
        <b/>
        <sz val="11"/>
        <color theme="1"/>
        <rFont val="Aptos Narrow"/>
        <family val="2"/>
        <scheme val="minor"/>
      </rPr>
      <t>Constatado pelo Enc. Bruno Florindo</t>
    </r>
  </si>
  <si>
    <t xml:space="preserve">Relato um problema com o aquecedor de água em nosso apartamento, que parece estar vazando água. </t>
  </si>
  <si>
    <t xml:space="preserve">A VERIFICAR </t>
  </si>
  <si>
    <t xml:space="preserve">Escurecimento do pavimento junto a entrada do WC sendo constatado pelo nosso encarregado Bruno Florindo no local, a necessidade de substituição de duas réguas. </t>
  </si>
  <si>
    <r>
      <rPr>
        <sz val="11"/>
        <color theme="1"/>
        <rFont val="Aptos Narrow"/>
        <family val="2"/>
        <scheme val="minor"/>
      </rPr>
      <t>As ripas exibem um escurecimento junto ao rodapé, por baixo da porta da varanda, de forma desigual ao longo do seu cumprimento // Existem defeitos no soalho do corredor. // 
Estes apareceram nos ultimos dois meses.
As ripas do soalho devem ter demasiada folga em relação á parede.</t>
    </r>
    <r>
      <rPr>
        <sz val="11"/>
        <color theme="2" tint="-0.499984740745262"/>
        <rFont val="Aptos Narrow"/>
        <family val="2"/>
        <scheme val="minor"/>
      </rPr>
      <t xml:space="preserve"> // </t>
    </r>
    <r>
      <rPr>
        <b/>
        <sz val="11"/>
        <color rgb="FFFF0000"/>
        <rFont val="Aptos Narrow"/>
        <family val="2"/>
        <scheme val="minor"/>
      </rPr>
      <t>Foi feita uma reparação de 20 unidades, só não deu segmento devido a humidade no apartamento (05/06)</t>
    </r>
  </si>
  <si>
    <t xml:space="preserve">Existe uma tomada na sala que não está ligada a qualquer disjuntor de quadro identificado como "tomadas" mas está sim ligado a um disjuntor "iluminação". Situação perigosa (arrisco a dizer ilegal e que poderá dar azo a acidentes com responsabilidade criminal). </t>
  </si>
  <si>
    <t>Só 1 das fichas de internet é que está ligada no quadro de eletricidade (a da sala). As restantes respeitantes às diversas divisões não estão em serviço.</t>
  </si>
  <si>
    <t>Feedback IEOL: todo o apartamento tem tomadas de comando de iluminação na sala, ou seja, tal tomada tem de pertencer ao circuito de iluminação.</t>
  </si>
  <si>
    <t>Solicitação IEOL: Referente ao segundo tema, solicito mais esclarecimentos, uma vez que os demais pontos de rede só funcionarão se houver instalado num switch. Julgo eu que quando se fala de quadro de eletricidade, deve ser o ATI.</t>
  </si>
  <si>
    <t xml:space="preserve">Porta da entrada da casa principal necessita de ser afinada, porque há largos meses que fecha mal, necessitando de afinação. </t>
  </si>
  <si>
    <t>Aparecimento de uma mancha escura e sinais de degradação no pavimento de madeira da minha fração, mais concretamente na minha sala.</t>
  </si>
  <si>
    <r>
      <rPr>
        <b/>
        <sz val="12"/>
        <color theme="1"/>
        <rFont val="Aptos Narrow"/>
        <family val="2"/>
        <scheme val="minor"/>
      </rPr>
      <t>Feedback Bruno Florindo:</t>
    </r>
    <r>
      <rPr>
        <sz val="12"/>
        <color theme="1"/>
        <rFont val="Aptos Narrow"/>
        <family val="2"/>
        <scheme val="minor"/>
      </rPr>
      <t xml:space="preserve"> Foi constatado que não tem sinais de humidade ou infiltração no local onde contêm a mancha. O dano visivelmente foi causado pela utilização do imóvel. Contudo, foi acordado que por um sinal de boa fé, iremos fornecer duas réguas para a substituição do pavimento.</t>
    </r>
  </si>
  <si>
    <t>Fuga de água na zona da casa de banho (bidé)</t>
  </si>
  <si>
    <t>As próprias torneiras de passagem de água quente e fria, têm umafuga de água.</t>
  </si>
  <si>
    <t xml:space="preserve">O tubo de escoamento da água do bidé também tem fuga. </t>
  </si>
  <si>
    <t>A janela do quarto e da sala estão a vedar mal e fecha mal, o que deixa a entrar ar vindo da rua e possivelmente deixa entrar água da chuva na possibilidade de chover.</t>
  </si>
  <si>
    <r>
      <t xml:space="preserve">Falta uma barra de alumínio e a borracha vedante na porta da loja // </t>
    </r>
    <r>
      <rPr>
        <b/>
        <sz val="12"/>
        <color theme="1"/>
        <rFont val="Aptos Narrow"/>
        <family val="2"/>
        <scheme val="minor"/>
      </rPr>
      <t xml:space="preserve">No dia 23/03 nosso encarregado Bruno Florindo contactou o Dominique encomendando a peça necessária para procedermos a intervenção necessária. </t>
    </r>
  </si>
  <si>
    <r>
      <t xml:space="preserve">A unidade exterior do ar condicionado caiu, devido a sua má instalação, solicitamos uma reparação urgente. 
</t>
    </r>
    <r>
      <rPr>
        <b/>
        <sz val="10"/>
        <color theme="1"/>
        <rFont val="Aptos Narrow"/>
        <family val="2"/>
        <scheme val="minor"/>
      </rPr>
      <t>Ver notas -»</t>
    </r>
  </si>
  <si>
    <r>
      <rPr>
        <b/>
        <sz val="12"/>
        <color theme="1"/>
        <rFont val="Aptos Narrow"/>
        <family val="2"/>
        <scheme val="minor"/>
      </rPr>
      <t>Feedback Climacer:</t>
    </r>
    <r>
      <rPr>
        <sz val="12"/>
        <color theme="1"/>
        <rFont val="Aptos Narrow"/>
        <family val="2"/>
        <scheme val="minor"/>
      </rPr>
      <t xml:space="preserve"> O esgoto de condensados encontrava-se entupido, denotando falta de manutenção dos equipamentos. 
Situação resolvida. </t>
    </r>
  </si>
  <si>
    <r>
      <rPr>
        <b/>
        <sz val="10"/>
        <color theme="1"/>
        <rFont val="Aptos Narrow"/>
        <family val="2"/>
        <scheme val="minor"/>
      </rPr>
      <t>Feedback Climacer:</t>
    </r>
    <r>
      <rPr>
        <sz val="10"/>
        <color theme="1"/>
        <rFont val="Aptos Narrow"/>
        <family val="2"/>
        <scheme val="minor"/>
      </rPr>
      <t xml:space="preserve"> Reposição da unidade no mesmo local, que tombou devido à tempestade Kristin. A tampa frontal está vincada na zona superior, será enviada proposta para substituição.  
Numa próxima visita, os sinoblocos serão substituídos dado que também ficaram danificados devido à queda da unidade. 
</t>
    </r>
    <r>
      <rPr>
        <b/>
        <sz val="10"/>
        <color theme="1"/>
        <rFont val="Aptos Narrow"/>
        <family val="2"/>
        <scheme val="minor"/>
      </rPr>
      <t>NÃO TEMOS RESPONSABILIDADE SOBRE EFEITOS METEOROLOGICOS EXTREMOS.</t>
    </r>
  </si>
  <si>
    <r>
      <t xml:space="preserve">O estore da janela pequena da sala deixou de funcionar.
</t>
    </r>
    <r>
      <rPr>
        <b/>
        <sz val="12"/>
        <rFont val="Aptos"/>
        <family val="2"/>
      </rPr>
      <t>Feedback Nacional: Precisa esteira C/ 1.850 x 1.075 – Âmbito da garantia</t>
    </r>
  </si>
  <si>
    <r>
      <t xml:space="preserve">Estores danificados pelo vento forte. As réguas se desencaixaram. 
Imagens anexada só clicar
</t>
    </r>
    <r>
      <rPr>
        <b/>
        <u/>
        <sz val="11"/>
        <rFont val="Aptos Narrow"/>
        <family val="2"/>
        <scheme val="minor"/>
      </rPr>
      <t>Feedback Nacional: Precisa esteira c/ 2.180 x 2.980 + 4 calhas 60 c/ 2.170 – Causa: Vento - Fora âmbito da garantia</t>
    </r>
  </si>
  <si>
    <t>Foi realizado pelo Sr. Rafael a afinação dos estores, ficando os mesmos resolvidos no dia 24/11</t>
  </si>
  <si>
    <r>
      <t xml:space="preserve">Quase todos os estores não correm, tendo de ser afinados e sendo que o motor aparenta estar funcional (3 nos quartos, 2 na sala e 2 na cozinha) // </t>
    </r>
    <r>
      <rPr>
        <b/>
        <sz val="10"/>
        <color theme="1"/>
        <rFont val="Aptos Narrow"/>
        <family val="2"/>
        <scheme val="minor"/>
      </rPr>
      <t xml:space="preserve">No dia 24/11 o proprietário reportou que foi informado a ele a quando da visita de que seria necessário adicionar uma peça aos estores da sala para evitar que os mesmos vibrem, correndo inclusivamente o risco de serem "arrancados". </t>
    </r>
    <r>
      <rPr>
        <sz val="10"/>
        <color theme="1"/>
        <rFont val="Aptos Narrow"/>
        <family val="2"/>
        <scheme val="minor"/>
      </rPr>
      <t xml:space="preserve">// </t>
    </r>
    <r>
      <rPr>
        <b/>
        <sz val="10"/>
        <color theme="1"/>
        <rFont val="Aptos Narrow"/>
        <family val="2"/>
        <scheme val="minor"/>
      </rPr>
      <t>VERIFICAR A NECESSIDADE DA PEÇA E SE O ESTADO ATUAL NÃO ESTÁ CONFORME O PROJETO</t>
    </r>
  </si>
  <si>
    <t xml:space="preserve"> Parede da sala contígua à zona da banheira, danificada.</t>
  </si>
  <si>
    <t>Intervir no extrator do WC que estava com infiltração e verificado em fevereiro.</t>
  </si>
  <si>
    <t>O estore da suíte não desce.</t>
  </si>
  <si>
    <t>Estores se desprendeu da caixa de estores.</t>
  </si>
  <si>
    <t>Constatei que isolamento dos tubos atrás do Ar Condicionado estão a deteriorar-se e a expor o tubo por baixo</t>
  </si>
  <si>
    <r>
      <t xml:space="preserve">Infiltração proveniente do chão. Necessário realizar um ensaio de carga no local // Indicação Enc. Bruno Florindo - </t>
    </r>
    <r>
      <rPr>
        <b/>
        <sz val="12"/>
        <color theme="1"/>
        <rFont val="Aptos Narrow"/>
        <family val="2"/>
        <scheme val="minor"/>
      </rPr>
      <t>URGENTE</t>
    </r>
    <r>
      <rPr>
        <sz val="12"/>
        <color theme="1"/>
        <rFont val="Aptos Narrow"/>
        <family val="2"/>
        <scheme val="minor"/>
      </rPr>
      <t xml:space="preserve">
</t>
    </r>
    <r>
      <rPr>
        <b/>
        <sz val="12"/>
        <color theme="1"/>
        <rFont val="Aptos Narrow"/>
        <family val="2"/>
        <scheme val="minor"/>
      </rPr>
      <t xml:space="preserve">Feedback Luzimeca 17/04: Foi feito testes na água quente e fria para ver se existia alguma fuga. Estava tudo OK. A água que aparece no chão, é proveniente da descarga da válvula de segurança do depósito e descarga dos condensados do depósito, devido os tubos não estarem devidamente encaminhados para o esgoto (responsabilidade Climacer). </t>
    </r>
  </si>
  <si>
    <t>Após a visita da Luzimeca e os ensaios realizados a situação passa a ser da AR.</t>
  </si>
  <si>
    <t>A tomada do lugar de estacionamento da fracção S deixou de funcionar. É possível verificar o que se passa e proceder com o arranjo, por favor? A tomada encontra-se com a fechadura aberta.</t>
  </si>
  <si>
    <t xml:space="preserve">Rachas na pedra da varanda. </t>
  </si>
  <si>
    <t>Sanita da suite que não para de guinchar. Faz-se necessário a substituição da tampa</t>
  </si>
  <si>
    <r>
      <t>Torneira do bidé com caudal inferior // Torneira do bidé precisa ser substituída. // No dia 27/03/2026 foi feita a troca da torneira, contudo foi constatado que há fuga na canalização, e somente a substituição não é o suficiente. A canalização por sua vez deverá ser alvo de verificação por parte da Luzimeca</t>
    </r>
    <r>
      <rPr>
        <b/>
        <sz val="12"/>
        <color theme="0" tint="-0.499984740745262"/>
        <rFont val="Aptos Narrow"/>
        <family val="2"/>
        <scheme val="minor"/>
      </rPr>
      <t xml:space="preserve">. </t>
    </r>
    <r>
      <rPr>
        <sz val="12"/>
        <color theme="0" tint="-0.499984740745262"/>
        <rFont val="Aptos Narrow"/>
        <family val="2"/>
        <scheme val="minor"/>
      </rPr>
      <t xml:space="preserve">// </t>
    </r>
    <r>
      <rPr>
        <b/>
        <sz val="12"/>
        <color theme="0" tint="-0.499984740745262"/>
        <rFont val="Aptos Narrow"/>
        <family val="2"/>
        <scheme val="minor"/>
      </rPr>
      <t xml:space="preserve">Feedback Luzimeca 17/04: foi verificado que o bidé corria pouca água no lado quente. O que se passa é entupimento ou algum probelma com o tubo. Iremos numa nova marcação resolver ao problema, já que não foi possível no mesmo dia. </t>
    </r>
  </si>
  <si>
    <r>
      <t xml:space="preserve">A temperatura da água no nosso chuveiro não se mantém quente durante muito tempo. Às vezes basta um duche um pouco mais longo que a água começa logo a ficar fria. Se tomarmos dois duches rápidos seguidos é quase certeiro que a segunda pessoa vai ter de usar água fria. // </t>
    </r>
    <r>
      <rPr>
        <b/>
        <sz val="12"/>
        <color theme="1"/>
        <rFont val="Aptos Narrow"/>
        <family val="2"/>
        <scheme val="minor"/>
      </rPr>
      <t xml:space="preserve">Agendar com a Climacer, pois a bomba de calor aparenta defeito, não mantendo a temperatua, situação constatada pela Luzimeca, juntamente com o nosso colaborador. </t>
    </r>
  </si>
  <si>
    <t>Climacer</t>
  </si>
  <si>
    <t>CONFORME PROJETO ?</t>
  </si>
  <si>
    <t>Na cozinha existe um interruptor cuja função desconhecemos. Pedimos, por favor, que um eletricista possa verificar e explicar para que serve. Durante a última visita foi-nos informado que esse interruptor provavelmente deveria ligar e desligar a luz da marquise. No entanto, os técnicos não tinham certeza e mencionaram que seria enviado um eletricista para verificar a situação.</t>
  </si>
  <si>
    <r>
      <t xml:space="preserve">a janela do terceiro quarto (antes da suite) não está bem isolada // </t>
    </r>
    <r>
      <rPr>
        <b/>
        <sz val="12"/>
        <color theme="1"/>
        <rFont val="Aptos Narrow"/>
        <family val="2"/>
        <scheme val="minor"/>
      </rPr>
      <t>No dia 22/09 a proprietária voltou a se queixar deste tema com a Insula, que nos reportou a situação em 05/10.</t>
    </r>
    <r>
      <rPr>
        <sz val="12"/>
        <color theme="1"/>
        <rFont val="Aptos Narrow"/>
        <family val="2"/>
        <scheme val="minor"/>
      </rPr>
      <t xml:space="preserve"> // </t>
    </r>
    <r>
      <rPr>
        <b/>
        <sz val="12"/>
        <color theme="1"/>
        <rFont val="Aptos Narrow"/>
        <family val="2"/>
        <scheme val="minor"/>
      </rPr>
      <t xml:space="preserve">Relatório Serrialu, do dia 09/10: é preciso um esquadro de reenvio </t>
    </r>
    <r>
      <rPr>
        <sz val="12"/>
        <color theme="1"/>
        <rFont val="Aptos Narrow"/>
        <family val="2"/>
        <scheme val="minor"/>
      </rPr>
      <t xml:space="preserve">// </t>
    </r>
    <r>
      <rPr>
        <b/>
        <sz val="12"/>
        <color theme="1"/>
        <rFont val="Aptos Narrow"/>
        <family val="2"/>
        <scheme val="minor"/>
      </rPr>
      <t>14/10 de acordo com a Rita da Serrialu este tema não esta no ambito da garantia, pois havia um terceiro ponto de feixe que não se encontra mais na janela, o que provavelmente na manipulação diária da janela se perdeu.</t>
    </r>
  </si>
  <si>
    <r>
      <t xml:space="preserve">Infiltração de água por debaixo da banca da cozinha, fuga de água no esquentador e na casa de banho da suíte. // </t>
    </r>
    <r>
      <rPr>
        <b/>
        <sz val="12"/>
        <color theme="0" tint="-0.499984740745262"/>
        <rFont val="Aptos Narrow"/>
        <family val="2"/>
        <scheme val="minor"/>
      </rPr>
      <t xml:space="preserve">Feedback Luzimeca 17/04: a água que aparece no chão junto da banheira, vem debaixo da banheira (infiltrações pelos isolamentos da banheira e válvula). </t>
    </r>
  </si>
  <si>
    <r>
      <t xml:space="preserve">Nos dois quartos  pequenos, as janelas tem folga e deixam passar ar e ruído.  // </t>
    </r>
    <r>
      <rPr>
        <b/>
        <sz val="12"/>
        <color theme="0" tint="-0.499984740745262"/>
        <rFont val="Aptos Narrow"/>
        <family val="2"/>
        <scheme val="minor"/>
      </rPr>
      <t>No dia 18/03/2026 o proprietário volta a se queixar da janela que deixa passar ruído.</t>
    </r>
    <r>
      <rPr>
        <sz val="12"/>
        <color theme="0" tint="-0.499984740745262"/>
        <rFont val="Aptos Narrow"/>
        <family val="2"/>
        <scheme val="minor"/>
      </rPr>
      <t xml:space="preserve"> // Constatado pelo nosso encarregado Bruno Florindo a necessidade de afinação</t>
    </r>
  </si>
  <si>
    <r>
      <t xml:space="preserve">Na sala pelo menos uma das portas/janelas da varanda tem uma folga que deixa bater com vento. // </t>
    </r>
    <r>
      <rPr>
        <b/>
        <sz val="12"/>
        <color theme="0" tint="-0.499984740745262"/>
        <rFont val="Aptos Narrow"/>
        <family val="2"/>
        <scheme val="minor"/>
      </rPr>
      <t>No dia 18/03/2026 o proprietário informa que a porta/janela deixar pasar água forte da chuva. // Constatado pelo nosso encarregado Bruno Florindo a necessidade de afinação</t>
    </r>
  </si>
  <si>
    <r>
      <t>Trinco da porta de entrada do apartamento não esta a funcionar corretamente, por vezes abre sozinha.  //</t>
    </r>
    <r>
      <rPr>
        <b/>
        <sz val="12"/>
        <color theme="0" tint="-0.499984740745262"/>
        <rFont val="Aptos"/>
        <family val="2"/>
      </rPr>
      <t xml:space="preserve"> No dia 05/01/2026 os proprietário voltam a se queixar deste tema, informando que mesmo após a reparação a porta continua a abrir sozinha. E que na última visita do técnico da Sweet Door lhes foi informado que deveriam usar por um tempo para ver se o trinco afinava, o que não ocorreu, solicitando nova intervenção, com a resolução definitiva. </t>
    </r>
  </si>
  <si>
    <r>
      <t xml:space="preserve">Um dos tubos/canos do termoacumulador começou a fazer um barulho enorme, parecendo que vai rebentar. // </t>
    </r>
    <r>
      <rPr>
        <b/>
        <sz val="11"/>
        <color theme="1" tint="4.9989318521683403E-2"/>
        <rFont val="Aptos Narrow"/>
        <family val="2"/>
        <scheme val="minor"/>
      </rPr>
      <t xml:space="preserve">A bomba de recirculação encontrava-se fechada. </t>
    </r>
  </si>
  <si>
    <t>Varanda com escoamento deficiente. Conforme verificado em imagem anexa, o escoamento da varanda não ocorre no sentido do ralo. Urgente agendar ação retificativa antes que a existência de águas paradas no canto oposto ao ralo possa infiltrar e causar problemas mais graves.</t>
  </si>
  <si>
    <t>Janelas com defeitos. Reportamos a existência de defeitos nas janelas em evidência nas fotografias anexas. Os mesmos defeitos foram reportados à equipa da  Serrialu a 16/10 que indicaram deviamos reportar para que possam agendar a substituição das mesmas // Os defeitos foram verificados pelos representantes da subempreiteira em visita presencial confirmados pelos mesmos como defeitos de fabrico (um trata-se de uma bolha interna ao vidro e outro de riscos na parte exterior do vidro).</t>
  </si>
  <si>
    <t>Pedras Riscadas: Pedras das várias casas de banho com riscos superficiais (alguns deles fundos) - reportado desde maio, verificado já duas vezes e ainda aguardamos agendamento da resolução.</t>
  </si>
  <si>
    <r>
      <t xml:space="preserve">A janela da marquise, por estar avariada e deixar passar água quando chove, os móveis colocados nessa zona incharam e ficaram danificados. A água entra pela janela maior acumulando-se no chão por baixo da mesa. // </t>
    </r>
    <r>
      <rPr>
        <b/>
        <sz val="12"/>
        <color theme="1"/>
        <rFont val="Aptos Narrow"/>
        <family val="2"/>
        <scheme val="minor"/>
      </rPr>
      <t>Constatado pelo nosso colaborador que "a janela precisa de afinação, porque não abre e nem fecha bem portanto quando chove água consegue entrar"</t>
    </r>
  </si>
  <si>
    <t>Indicado pelo nosso encarregado Bruno Florindo a necessidade de troca de réguas a frente da cozinha por estar danificada</t>
  </si>
  <si>
    <r>
      <t xml:space="preserve">Substituição do espelho da casa de banho da suite, uma vez que o mesmo está com bolor (sistema de extração não funciona quando se toma banho // </t>
    </r>
    <r>
      <rPr>
        <b/>
        <sz val="12"/>
        <color theme="0" tint="-0.499984740745262"/>
        <rFont val="Aptos Narrow"/>
        <family val="2"/>
        <scheme val="minor"/>
      </rPr>
      <t xml:space="preserve">No dia 11/03/2026 o proprietário informou que os esopelhos nunca foram trocados o qual aguarda a substituição. </t>
    </r>
  </si>
  <si>
    <t>08/07/2024e</t>
  </si>
  <si>
    <t xml:space="preserve">Bomba de calor a verter água </t>
  </si>
  <si>
    <t>Porta de vidro da banheira (casa de banho da suite) apresenta descaimento/desalinhamento progressivo;</t>
  </si>
  <si>
    <r>
      <t xml:space="preserve">Caixilharias estão danificadas/desajustadas, durante a noite ouve-se o vento em todas as divisões, inclusive sente-se o vento entrar pelas laterais da janela. // Na visita do dia 02/10 pela Serrialu foi verificado a necessidade de materiais a serem solicitados, 2 puxadores para a porta da casa de máquinas, limitador da janela, e 8 cremones para os oxilobatentes. 
- O custo para substituição das cremones/muletas tem o custo unitário de 20,00€+IVA - AGUARDANDO APROVAÇÃO DO ENGENHEIRO - </t>
    </r>
    <r>
      <rPr>
        <u/>
        <sz val="12"/>
        <color theme="0" tint="-0.499984740745262"/>
        <rFont val="Aptos Narrow"/>
        <family val="2"/>
        <scheme val="minor"/>
      </rPr>
      <t xml:space="preserve">APROVADO </t>
    </r>
    <r>
      <rPr>
        <sz val="12"/>
        <color theme="0" tint="-0.499984740745262"/>
        <rFont val="Aptos Narrow"/>
        <family val="2"/>
        <scheme val="minor"/>
      </rPr>
      <t xml:space="preserve">
</t>
    </r>
    <r>
      <rPr>
        <b/>
        <sz val="12"/>
        <color theme="0" tint="-0.499984740745262"/>
        <rFont val="Aptos Narrow"/>
        <family val="2"/>
        <scheme val="minor"/>
      </rPr>
      <t xml:space="preserve">No dia 22/05/2026 foi realizado agendamento com a Serrialu, tendo sido realizado afinação na janela, porém os puxadores vieram errados, ficando faltando 5 puxadores para serem substituídos. REAGENDAR </t>
    </r>
  </si>
  <si>
    <r>
      <t>O vidro da janela da varanda da sala rachou por dentro.  Não há qualquer hipotese de ter batido uma pedra ou qualquer outro tipo de objeto, pois ficamos fora por cerca de 1 mês de férias e ao retornarmos nos deparamos com isto.// Dia 25/09/2025 a proprietária informou que o risco do racha na janela esta a aumentar, pedindo urgência na resolução do problema, pois tem receio que o mesmo se parta, e têm crianças em casa. // No dia 02/10 a Serrialu esteve no apartamento e verificou que a quebra do vidro se deve a choque mecânico. A origem rutura poderá ser provocada por choque termico ou impacto ocasional. //</t>
    </r>
    <r>
      <rPr>
        <b/>
        <u/>
        <sz val="12"/>
        <color theme="1"/>
        <rFont val="Aptos Narrow"/>
        <family val="2"/>
        <scheme val="minor"/>
      </rPr>
      <t xml:space="preserve"> A resposta da arbitragem foi favorável ao proprietário, e o vidro deverá ser substitído no âmbito da garantia. </t>
    </r>
  </si>
  <si>
    <r>
      <t xml:space="preserve">Os estores da sala esta a se soltar com o vento, dado que as réguas são profundas o suficiente para conter. // No dia 09/09 o Sr. Rafael deslocou-se ao apartamento e verificou-se que os estores são curtos, e tem que ser um de 3 metros.
</t>
    </r>
    <r>
      <rPr>
        <b/>
        <sz val="12"/>
        <color theme="0" tint="-0.499984740745262"/>
        <rFont val="Aptos"/>
        <family val="2"/>
      </rPr>
      <t xml:space="preserve">Feedback Nacional: Estore a funcionar corretamente, mas cliente acha que esteira está curta. Propomos colocar calhas 60 – Âmbito da garantia
</t>
    </r>
  </si>
  <si>
    <r>
      <t xml:space="preserve">Devido ao forte vento que se faz sentir, soltou-se agora a persiana da sala do lado norte de forma que não conseguimos recolher totalmente a mesma.  // Após o reporte foi informado que o mesmo estore havia sido arrancado pelo vento.
</t>
    </r>
    <r>
      <rPr>
        <b/>
        <sz val="12"/>
        <color theme="0" tint="-0.499984740745262"/>
        <rFont val="Aptos"/>
        <family val="2"/>
      </rPr>
      <t>Feedback Nacional: Estore danificado, mas tamanho da esteira correto e nada mecânico que pudesse causar a avaria. Precisa 1 esteira c/ 2.170 x 2.980 + calha 60 – Fora Âmbito da garantia</t>
    </r>
  </si>
  <si>
    <t>Porta da cabine de duche de casa de banho da suíte novamente desnivelada a necessitar de reajuste</t>
  </si>
  <si>
    <t>13.02.2026</t>
  </si>
  <si>
    <t>Espaço vidro / AR</t>
  </si>
  <si>
    <t xml:space="preserve">Nos últimos dias, o chão da lavandaria tem acumulado água, devido a uma aparente fuga na caldeira. </t>
  </si>
  <si>
    <t>Pavimento e rodapés danificados devido a infiltração junto a parede da janela (situação reincidente).</t>
  </si>
  <si>
    <r>
      <t xml:space="preserve">Estores dos quartos estão a funcionar muito mal, não descendo para baixo e encravando muitas vezes.
</t>
    </r>
    <r>
      <rPr>
        <b/>
        <sz val="12"/>
        <color theme="1"/>
        <rFont val="Aptos Narrow"/>
        <family val="2"/>
        <scheme val="minor"/>
      </rPr>
      <t xml:space="preserve">FORA DA GARANTIA </t>
    </r>
  </si>
  <si>
    <r>
      <t xml:space="preserve">Estores avariado, tendo sido constatado pelo nosso colaborador uma peça solta no mesmo. 
</t>
    </r>
    <r>
      <rPr>
        <b/>
        <sz val="12"/>
        <color theme="1"/>
        <rFont val="Aptos Narrow"/>
        <family val="2"/>
        <scheme val="minor"/>
      </rPr>
      <t xml:space="preserve">FORA DA GARANTIA </t>
    </r>
  </si>
  <si>
    <r>
      <t xml:space="preserve">A porta do chuveiro não fecha, com o perfil inferior danificado, que não veda a água, se espalhando pela casa de banho// </t>
    </r>
    <r>
      <rPr>
        <b/>
        <sz val="12"/>
        <color theme="1"/>
        <rFont val="Aptos Narrow"/>
        <family val="2"/>
        <scheme val="minor"/>
      </rPr>
      <t xml:space="preserve">No dia 15/02/2026 o proprietário voltou a se queixar da situação informando que: A porta continua a descair. Estando dispostos a pagar um eventual acerto para troca da solução, para a porta de correr se necessário. Caso não seja possível , solicitamos afinação definitiva de preferência. </t>
    </r>
    <r>
      <rPr>
        <sz val="12"/>
        <color theme="1"/>
        <rFont val="Aptos Narrow"/>
        <family val="2"/>
        <scheme val="minor"/>
      </rPr>
      <t xml:space="preserve">
</t>
    </r>
    <r>
      <rPr>
        <b/>
        <sz val="12"/>
        <color theme="1"/>
        <rFont val="Aptos Narrow"/>
        <family val="2"/>
        <scheme val="minor"/>
      </rPr>
      <t>E-mail enviado ao António (Insula) em 21/05, a informar que os proprietários fazem pedidos que tem custos a ser imputados devido as alterações solicitadas: "Solicita-se a substituição da porta e a instalação de dois fixos, sendo o custo associado de 480€."</t>
    </r>
  </si>
  <si>
    <r>
      <t xml:space="preserve">Porta do duche da suite // </t>
    </r>
    <r>
      <rPr>
        <b/>
        <sz val="12"/>
        <color theme="1"/>
        <rFont val="Aptos Narrow"/>
        <family val="2"/>
        <scheme val="minor"/>
      </rPr>
      <t>O Enc. Bruno Florindo esteve no apartamento na data de 15 de julho de 2025, e constatou que este ponto não foi devidamente resolvido.</t>
    </r>
    <r>
      <rPr>
        <sz val="12"/>
        <color theme="1"/>
        <rFont val="Aptos Narrow"/>
        <family val="2"/>
        <scheme val="minor"/>
      </rPr>
      <t xml:space="preserve"> </t>
    </r>
    <r>
      <rPr>
        <b/>
        <sz val="12"/>
        <color theme="1"/>
        <rFont val="Aptos Narrow"/>
        <family val="2"/>
        <scheme val="minor"/>
      </rPr>
      <t xml:space="preserve">// Foi agendado com a Espaço Vidro para o dia 22/09, no entanto no dia do agendamento o proprietário não se encontrava no apartamento. </t>
    </r>
    <r>
      <rPr>
        <sz val="12"/>
        <color theme="1"/>
        <rFont val="Aptos Narrow"/>
        <family val="2"/>
        <scheme val="minor"/>
      </rPr>
      <t xml:space="preserve">// </t>
    </r>
    <r>
      <rPr>
        <b/>
        <sz val="12"/>
        <color rgb="FFFF0000"/>
        <rFont val="Aptos Narrow"/>
        <family val="2"/>
        <scheme val="minor"/>
      </rPr>
      <t xml:space="preserve">No dia 14/10 a proprietária nos encaminhou um email informando que após varias correções que efetivamente não resolvem o problema da base de duche, e que de todo as soluções não têm sido adequadas, pedem a substituição por um vidro fixo com a largura de 2 das atuais portas, ou por outra solução que efetivamente seja adequada. Pedido que é devido ao receio da porta atual se partir ocasionando uma situação mais grave. </t>
    </r>
    <r>
      <rPr>
        <sz val="12"/>
        <color theme="1"/>
        <rFont val="Aptos Narrow"/>
        <family val="2"/>
        <scheme val="minor"/>
      </rPr>
      <t xml:space="preserve">
</t>
    </r>
    <r>
      <rPr>
        <b/>
        <sz val="12"/>
        <color theme="1"/>
        <rFont val="Aptos Narrow"/>
        <family val="2"/>
        <scheme val="minor"/>
      </rPr>
      <t>E-mail enviado ao António (Insula) em 21/05, a informar que os proprietários fazem pedidos que tem custos a ser imputados devido as alterações solicitadas: "Solicita-se a substituição da porta existente por um fixo com 1,10 m, sendo o custo associado de 300€."</t>
    </r>
  </si>
  <si>
    <r>
      <t xml:space="preserve">Ao tentar fechar o estore da suíte, o mesmo saiu da calha de suporte e do motor, ficando impossibilitada a sua abertura e fecho.
</t>
    </r>
    <r>
      <rPr>
        <b/>
        <sz val="12"/>
        <color theme="1"/>
        <rFont val="Aptos Narrow"/>
        <family val="2"/>
        <scheme val="minor"/>
      </rPr>
      <t>FORA DA GARANTIA</t>
    </r>
  </si>
  <si>
    <r>
      <t xml:space="preserve">Estores avariados salade estar e quarto. </t>
    </r>
    <r>
      <rPr>
        <b/>
        <sz val="12"/>
        <color theme="1"/>
        <rFont val="Aptos Narrow"/>
        <family val="2"/>
        <scheme val="minor"/>
      </rPr>
      <t>- Fora da garantia</t>
    </r>
  </si>
  <si>
    <t>Constatado pelo Enc. Bruno Florindo durante uma visita a fração que tem uma janela que custa a abrir, necessitando de arranjo e a substituição de um puxador na cozinha .</t>
  </si>
  <si>
    <t xml:space="preserve">Uma peça solta na janela do quarto. </t>
  </si>
  <si>
    <t>Maçaneta da porta da cozinha com defeito.</t>
  </si>
  <si>
    <r>
      <t xml:space="preserve">Paredes intervencionadas na sala e no quarto voltaram a apresentar sinais de infiltrações, e apareceu outra uma na janela da sala. 
</t>
    </r>
    <r>
      <rPr>
        <b/>
        <sz val="12"/>
        <color theme="0" tint="-0.499984740745262"/>
        <rFont val="Aptos Narrow"/>
        <family val="2"/>
        <scheme val="minor"/>
      </rPr>
      <t>Ver notas -»</t>
    </r>
  </si>
  <si>
    <t>O proprietário procedeu a reparação por conta própria com outra empresa, efetuando a troca das janelas.</t>
  </si>
  <si>
    <r>
      <t xml:space="preserve">O estores foram verificados pela Nacional no dia 07/11/2025, tendo se constatado que não estavam no âmbito da garantia. O Eng.º Rodrigo, pediu para avançar com o arranjo. Na data de 11/12/2025 a Nacional esteve em obra para realizar o arranjo, mas o proprietário não tinha disponibilidade para a data, tendo que aguardar outra data oportuna. 
</t>
    </r>
    <r>
      <rPr>
        <b/>
        <sz val="14"/>
        <color theme="1"/>
        <rFont val="Aptos Narrow"/>
        <family val="2"/>
        <scheme val="minor"/>
      </rPr>
      <t xml:space="preserve">18/06 proprietário: Relembro que os senhores dos estores tiveram cá a colocar estore numa das janelas grandes da sala (não tínhamos estore nessa janela), nesse dia estava um pouco de vento e quando os senhores fizeram o teste para ver se estava tudo bem colocado, nalguns dos testes de descer os estores estes não desceram completamente, ficando a meio. Pedi para que o senhor afinasse as calhas/estore. O senhor disse q era normal, que com o uso aquilo não acontecia mais. A verdade é que o setor nunca vai para baixo completamente. Incomoda-me que o equipamento seja novo e não esteja a funcionar corretamente, para além disso agora temos estore mas não o podemos baixar porque temos receio que force o motor e que estrague aquilo tudo. </t>
    </r>
  </si>
  <si>
    <t>Porta entrada  danificada na lateral e no topo</t>
  </si>
  <si>
    <r>
      <t xml:space="preserve">O vento arrancou os estores da sala , ele caiu , não sobre nem desce, e esta danificado nas pontas </t>
    </r>
    <r>
      <rPr>
        <b/>
        <sz val="12"/>
        <color theme="0" tint="-0.499984740745262"/>
        <rFont val="Aptos Narrow"/>
        <family val="2"/>
        <scheme val="minor"/>
      </rPr>
      <t>(ORÇAMENTO ENVIADO AO PROPRIETÁRIO, ASSUNTO FORA DA GARANTIA)</t>
    </r>
  </si>
  <si>
    <r>
      <t xml:space="preserve">O estore do quarto da minha filha mais velha voltou a partir, anexo foto. Talvez fosse boa ideia fazer uma reparação com material mais resistente.
</t>
    </r>
    <r>
      <rPr>
        <b/>
        <sz val="12"/>
        <color theme="1"/>
        <rFont val="Aptos Narrow"/>
        <family val="2"/>
        <scheme val="minor"/>
      </rPr>
      <t>Fora da garantia (receção provisória)</t>
    </r>
  </si>
  <si>
    <t>O ar condicionado começou a fazer um barulho sincopado e estranho, parece estar a perder gás, e está a fazer menos frio. Apenas quando colocamos no máximo faz frio, o ano passado era muito mais potente. Fiz um vídeo com o som que pode descarregar no link em baixo. (sem acesso ao link enviado)</t>
  </si>
  <si>
    <t>O espelho da minha casa de banho tem manchas de ferrugem.</t>
  </si>
  <si>
    <t xml:space="preserve">FORA DA GARANTIA </t>
  </si>
  <si>
    <t>AR / Espaço Vidro</t>
  </si>
  <si>
    <t xml:space="preserve">Receção Provisória </t>
  </si>
  <si>
    <t>Agendado para dia 24/06</t>
  </si>
  <si>
    <r>
      <t xml:space="preserve">Detetámos que a primeira tomada de eletricidade de três não funciona, nas restantes duas temos a internet e a televisão ligada. Testei o equipamento noutras tomadas e o mesmo funciona, apenas nesta não está a funcionar. Não coloquei outros equipamentos nesta tomada que não está a funcionar. 
</t>
    </r>
    <r>
      <rPr>
        <b/>
        <sz val="12"/>
        <color rgb="FFFF0000"/>
        <rFont val="Aptos Narrow"/>
        <family val="2"/>
        <scheme val="minor"/>
      </rPr>
      <t xml:space="preserve">Ao ser informada que poderia ter custo de deslocação imputado, a proprietária comunicou não ter disponibilidade. </t>
    </r>
  </si>
  <si>
    <t>A água quente demora muito tempo a chegar tanto à cozinha (perto da bomba) como casa de banho (na outra ponta da cas).</t>
  </si>
  <si>
    <r>
      <t xml:space="preserve">A caixilharia da janela da lavandaria está a vedar mal, deixando passar muito vento na zona das dobradiças, tornando a lavandaria e cozinha muito frias // </t>
    </r>
    <r>
      <rPr>
        <b/>
        <sz val="12"/>
        <color theme="0" tint="-0.499984740745262"/>
        <rFont val="Aptos Narrow"/>
        <family val="2"/>
        <scheme val="minor"/>
      </rPr>
      <t>No dia 19/01 foi constatado pelo nosso colaborador Sr. Rafael a necessidade de realizar afinações na janela.</t>
    </r>
  </si>
  <si>
    <t>AGENDADO PARA 03/07/2026</t>
  </si>
  <si>
    <t>AGENDADO PARA 30/06</t>
  </si>
  <si>
    <r>
      <t xml:space="preserve">Os estores da sala está todo estragado (Indicação do Sr. Rafael que se deslocou ao apartamento a pedido do Encarregado Bruno Florindo) // Medidas dos estores conforme fotografia 2.160 x 2.980 térmico C45 9006
</t>
    </r>
    <r>
      <rPr>
        <b/>
        <sz val="12"/>
        <color theme="1"/>
        <rFont val="Aptos Narrow"/>
        <family val="2"/>
        <scheme val="minor"/>
      </rPr>
      <t xml:space="preserve">Nota Nacional: Colocação Esteira + calhas 60 – Fora do âmbito da garantia
</t>
    </r>
    <r>
      <rPr>
        <sz val="12"/>
        <color theme="1"/>
        <rFont val="Aptos Narrow"/>
        <family val="2"/>
        <scheme val="minor"/>
      </rPr>
      <t xml:space="preserve">
</t>
    </r>
    <r>
      <rPr>
        <b/>
        <sz val="12"/>
        <color rgb="FFFF0000"/>
        <rFont val="Aptos Narrow"/>
        <family val="2"/>
        <scheme val="minor"/>
      </rPr>
      <t xml:space="preserve">18/06 proprietário: Relembro que os senhores dos estores tiveram cá a colocar estore numa das janelas grandes da sala (não tínhamos estore nessa janela), nesse dia estava um pouco de vento e quando os senhores fizeram o teste para ver se estava tudo bem colocado, nalguns dos testes de descer os estores estes não desceram completamente, ficando a meio. Pedi para que o senhor afinasse as calhas/estore. O senhor disse q era normal, que com o uso aquilo não acontecia mais. A verdade é que o setor nunca vai para baixo completamente. Incomoda-me que o equipamento seja novo e não esteja a funcionar corretamente, para além disso agora temos estore mas não o podemos baixar porque temos receio que force o motor e que estrague aquilo tudo. </t>
    </r>
  </si>
  <si>
    <t>06/10/2025 1ª
30/06/2026 2ª</t>
  </si>
  <si>
    <r>
      <t xml:space="preserve">22/09/2025: Preciso que alguem verifique o meu sistema LG (AC) pois o cabeçote não esta a funcionar. Há um erro e ele parece não funcionar de todo. // </t>
    </r>
    <r>
      <rPr>
        <b/>
        <sz val="12"/>
        <color theme="0" tint="-0.499984740745262"/>
        <rFont val="Aptos Narrow"/>
        <family val="2"/>
        <scheme val="minor"/>
      </rPr>
      <t xml:space="preserve">No dia 25/06/2026 a proprietária volta a reportar a mesma situação, solicitando assim uma nova visita e intervenção no local. </t>
    </r>
  </si>
  <si>
    <t xml:space="preserve">Reparar a parede danificada pelo ar condicionado, bem como a vedação dos rodapés. </t>
  </si>
  <si>
    <t>ESTADO entre 01/07/2026 a 07/07/2026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</si>
</sst>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dd/mm/yyyy;@"/>
    <numFmt numFmtId="165" formatCode="dd\.mm\.yyyy;@"/>
  </numFmts>
  <fonts count="130"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theme="1"/>
      <name val="Aptos Narrow"/>
      <family val="2"/>
      <scheme val="minor"/>
    </font>
    <font>
      <sz val="12"/>
      <color theme="2" tint="-0.499984740745262"/>
      <name val="Aptos Narrow"/>
      <family val="2"/>
      <scheme val="minor"/>
    </font>
    <font>
      <sz val="12"/>
      <name val="Aptos Narrow"/>
      <family val="2"/>
      <scheme val="minor"/>
    </font>
    <font>
      <sz val="12"/>
      <color theme="2" tint="-0.249977111117893"/>
      <name val="Aptos Narrow"/>
      <family val="2"/>
      <scheme val="minor"/>
    </font>
    <font>
      <sz val="12"/>
      <color rgb="FFFF0000"/>
      <name val="Aptos Narrow"/>
      <family val="2"/>
      <scheme val="minor"/>
    </font>
    <font>
      <sz val="12"/>
      <color theme="0"/>
      <name val="Aptos Narrow"/>
      <family val="2"/>
      <scheme val="minor"/>
    </font>
    <font>
      <sz val="12"/>
      <color rgb="FF000000"/>
      <name val="Aptos Narrow"/>
      <family val="2"/>
      <scheme val="minor"/>
    </font>
    <font>
      <u/>
      <sz val="12"/>
      <name val="Aptos Narrow"/>
      <family val="2"/>
      <scheme val="minor"/>
    </font>
    <font>
      <sz val="10"/>
      <color theme="1"/>
      <name val="Arial"/>
      <family val="2"/>
    </font>
    <font>
      <sz val="12"/>
      <color rgb="FF242424"/>
      <name val="Aptos Narrow"/>
      <family val="2"/>
      <scheme val="minor"/>
    </font>
    <font>
      <b/>
      <sz val="12"/>
      <color theme="1"/>
      <name val="Aptos Narrow"/>
      <family val="2"/>
      <scheme val="minor"/>
    </font>
    <font>
      <b/>
      <sz val="12"/>
      <color theme="2" tint="-0.249977111117893"/>
      <name val="Aptos Narrow"/>
      <family val="2"/>
      <scheme val="minor"/>
    </font>
    <font>
      <u/>
      <sz val="12"/>
      <color theme="10"/>
      <name val="Aptos Narrow"/>
      <family val="2"/>
      <scheme val="minor"/>
    </font>
    <font>
      <u/>
      <sz val="12"/>
      <color theme="1"/>
      <name val="Aptos Narrow"/>
      <family val="2"/>
      <scheme val="minor"/>
    </font>
    <font>
      <b/>
      <sz val="12"/>
      <color theme="2" tint="-0.499984740745262"/>
      <name val="Aptos Narrow"/>
      <family val="2"/>
      <scheme val="minor"/>
    </font>
    <font>
      <sz val="12"/>
      <color theme="2" tint="-0.749992370372631"/>
      <name val="Aptos Narrow"/>
      <family val="2"/>
      <scheme val="minor"/>
    </font>
    <font>
      <u/>
      <sz val="10"/>
      <color theme="10"/>
      <name val="Arial"/>
      <family val="2"/>
    </font>
    <font>
      <sz val="12"/>
      <color theme="0" tint="-0.34998626667073579"/>
      <name val="Aptos Narrow"/>
      <family val="2"/>
      <scheme val="minor"/>
    </font>
    <font>
      <sz val="12"/>
      <color theme="0" tint="-0.249977111117893"/>
      <name val="Aptos Narrow"/>
      <family val="2"/>
      <scheme val="minor"/>
    </font>
    <font>
      <sz val="12"/>
      <color theme="0" tint="-0.14999847407452621"/>
      <name val="Aptos Narrow"/>
      <family val="2"/>
      <scheme val="minor"/>
    </font>
    <font>
      <sz val="12"/>
      <color theme="0" tint="-0.499984740745262"/>
      <name val="Aptos Narrow"/>
      <family val="2"/>
      <scheme val="minor"/>
    </font>
    <font>
      <sz val="11"/>
      <color theme="0"/>
      <name val="Aptos Narrow"/>
      <family val="2"/>
      <scheme val="minor"/>
    </font>
    <font>
      <b/>
      <sz val="8"/>
      <color theme="1"/>
      <name val="Aptos Narrow"/>
      <family val="2"/>
      <scheme val="minor"/>
    </font>
    <font>
      <sz val="9"/>
      <color theme="1"/>
      <name val="Aptos Narrow"/>
      <family val="2"/>
      <scheme val="minor"/>
    </font>
    <font>
      <b/>
      <u/>
      <sz val="9"/>
      <color theme="1"/>
      <name val="Aptos Narrow"/>
      <family val="2"/>
      <scheme val="minor"/>
    </font>
    <font>
      <sz val="10"/>
      <color theme="1"/>
      <name val="Aptos Narrow"/>
      <family val="2"/>
      <scheme val="minor"/>
    </font>
    <font>
      <b/>
      <u/>
      <sz val="10"/>
      <color theme="1"/>
      <name val="Aptos Narrow"/>
      <family val="2"/>
      <scheme val="minor"/>
    </font>
    <font>
      <sz val="8"/>
      <name val="Aptos Narrow"/>
      <family val="2"/>
      <scheme val="minor"/>
    </font>
    <font>
      <sz val="6"/>
      <color theme="1"/>
      <name val="Aptos Narrow"/>
      <family val="2"/>
      <scheme val="minor"/>
    </font>
    <font>
      <b/>
      <i/>
      <sz val="11"/>
      <color theme="1"/>
      <name val="Aptos Narrow"/>
      <family val="2"/>
      <scheme val="minor"/>
    </font>
    <font>
      <b/>
      <sz val="11"/>
      <name val="Aptos Narrow"/>
      <family val="2"/>
      <scheme val="minor"/>
    </font>
    <font>
      <sz val="11"/>
      <color theme="1"/>
      <name val="Aptos Narrow"/>
      <family val="2"/>
      <scheme val="minor"/>
    </font>
    <font>
      <b/>
      <sz val="20"/>
      <color theme="1"/>
      <name val="Aptos Narrow"/>
      <family val="2"/>
      <scheme val="minor"/>
    </font>
    <font>
      <sz val="20"/>
      <color theme="1"/>
      <name val="Aptos Narrow"/>
      <family val="2"/>
      <scheme val="minor"/>
    </font>
    <font>
      <sz val="12"/>
      <color theme="1" tint="0.499984740745262"/>
      <name val="Aptos Narrow"/>
      <family val="2"/>
      <scheme val="minor"/>
    </font>
    <font>
      <b/>
      <sz val="16"/>
      <color theme="1"/>
      <name val="Aptos Narrow"/>
      <family val="2"/>
      <scheme val="minor"/>
    </font>
    <font>
      <sz val="12"/>
      <color theme="2" tint="-0.499984740745262"/>
      <name val="Aptos"/>
      <family val="2"/>
    </font>
    <font>
      <sz val="12"/>
      <color theme="2" tint="-0.499984740745262"/>
      <name val="Arial"/>
      <family val="2"/>
    </font>
    <font>
      <sz val="12"/>
      <color theme="2" tint="-0.499984740745262"/>
      <name val="Calibri"/>
      <family val="2"/>
    </font>
    <font>
      <sz val="11"/>
      <name val="Aptos Narrow"/>
      <family val="2"/>
      <scheme val="minor"/>
    </font>
    <font>
      <sz val="11"/>
      <color theme="2" tint="-0.499984740745262"/>
      <name val="Aptos Narrow"/>
      <family val="2"/>
      <scheme val="minor"/>
    </font>
    <font>
      <sz val="11"/>
      <color theme="2" tint="-0.249977111117893"/>
      <name val="Aptos Narrow"/>
      <family val="2"/>
      <scheme val="minor"/>
    </font>
    <font>
      <sz val="11"/>
      <color rgb="FF000000"/>
      <name val="Aptos Narrow"/>
      <family val="2"/>
      <scheme val="minor"/>
    </font>
    <font>
      <b/>
      <sz val="11"/>
      <color rgb="FFFF0000"/>
      <name val="Aptos Narrow"/>
      <family val="2"/>
      <scheme val="minor"/>
    </font>
    <font>
      <b/>
      <sz val="11"/>
      <color theme="2" tint="-0.249977111117893"/>
      <name val="Aptos Narrow"/>
      <family val="2"/>
      <scheme val="minor"/>
    </font>
    <font>
      <sz val="11"/>
      <color theme="2" tint="-0.249977111117893"/>
      <name val="Aptos"/>
      <family val="2"/>
    </font>
    <font>
      <sz val="11"/>
      <color theme="2" tint="-0.499984740745262"/>
      <name val="Aptos"/>
      <family val="2"/>
    </font>
    <font>
      <b/>
      <sz val="11"/>
      <color theme="2" tint="-0.499984740745262"/>
      <name val="Aptos Narrow"/>
      <family val="2"/>
      <scheme val="minor"/>
    </font>
    <font>
      <b/>
      <u/>
      <sz val="11"/>
      <color theme="2" tint="-0.499984740745262"/>
      <name val="Aptos Narrow"/>
      <family val="2"/>
      <scheme val="minor"/>
    </font>
    <font>
      <sz val="11"/>
      <color theme="2" tint="-0.499984740745262"/>
      <name val="Calibri"/>
      <family val="2"/>
    </font>
    <font>
      <sz val="8"/>
      <color theme="1"/>
      <name val="Aptos Narrow"/>
      <family val="2"/>
      <scheme val="minor"/>
    </font>
    <font>
      <sz val="12"/>
      <color theme="1"/>
      <name val="Aptos"/>
      <family val="2"/>
    </font>
    <font>
      <b/>
      <sz val="12"/>
      <color theme="1"/>
      <name val="Aptos"/>
      <family val="2"/>
    </font>
    <font>
      <sz val="11"/>
      <color theme="0" tint="-0.249977111117893"/>
      <name val="Aptos Narrow"/>
      <family val="2"/>
      <scheme val="minor"/>
    </font>
    <font>
      <b/>
      <sz val="12"/>
      <color theme="0" tint="-0.249977111117893"/>
      <name val="Aptos Narrow"/>
      <family val="2"/>
      <scheme val="minor"/>
    </font>
    <font>
      <sz val="13"/>
      <color theme="1"/>
      <name val="Aptos Narrow"/>
      <family val="2"/>
      <scheme val="minor"/>
    </font>
    <font>
      <sz val="13"/>
      <color theme="2" tint="-0.499984740745262"/>
      <name val="Aptos Narrow"/>
      <family val="2"/>
      <scheme val="minor"/>
    </font>
    <font>
      <b/>
      <u/>
      <sz val="12"/>
      <color theme="1"/>
      <name val="Aptos Narrow"/>
      <family val="2"/>
      <scheme val="minor"/>
    </font>
    <font>
      <b/>
      <sz val="12"/>
      <color rgb="FFFF0000"/>
      <name val="Aptos Narrow"/>
      <family val="2"/>
      <scheme val="minor"/>
    </font>
    <font>
      <sz val="12"/>
      <color theme="1"/>
      <name val="Calibri"/>
      <family val="2"/>
    </font>
    <font>
      <sz val="11"/>
      <color theme="0" tint="-0.499984740745262"/>
      <name val="Aptos Narrow"/>
      <family val="2"/>
      <scheme val="minor"/>
    </font>
    <font>
      <b/>
      <u/>
      <sz val="12"/>
      <color theme="2" tint="-0.499984740745262"/>
      <name val="Aptos Narrow"/>
      <family val="2"/>
      <scheme val="minor"/>
    </font>
    <font>
      <b/>
      <u/>
      <sz val="12"/>
      <color theme="2" tint="-0.249977111117893"/>
      <name val="Aptos Narrow"/>
      <family val="2"/>
      <scheme val="minor"/>
    </font>
    <font>
      <sz val="12"/>
      <color theme="1" tint="0.34998626667073579"/>
      <name val="Aptos Narrow"/>
      <family val="2"/>
      <scheme val="minor"/>
    </font>
    <font>
      <sz val="11"/>
      <color theme="1" tint="0.34998626667073579"/>
      <name val="Aptos Narrow"/>
      <family val="2"/>
      <scheme val="minor"/>
    </font>
    <font>
      <b/>
      <sz val="12"/>
      <color theme="0" tint="-0.499984740745262"/>
      <name val="Aptos Narrow"/>
      <family val="2"/>
      <scheme val="minor"/>
    </font>
    <font>
      <b/>
      <sz val="12"/>
      <color rgb="FF00B050"/>
      <name val="Aptos Narrow"/>
      <family val="2"/>
      <scheme val="minor"/>
    </font>
    <font>
      <sz val="11"/>
      <color rgb="FF242424"/>
      <name val="Aptos"/>
      <family val="2"/>
    </font>
    <font>
      <b/>
      <sz val="11"/>
      <color rgb="FF242424"/>
      <name val="Aptos"/>
      <family val="2"/>
    </font>
    <font>
      <sz val="12"/>
      <color theme="0" tint="-0.499984740745262"/>
      <name val="Aptos"/>
      <family val="2"/>
    </font>
    <font>
      <b/>
      <sz val="12"/>
      <color theme="0" tint="-0.499984740745262"/>
      <name val="Aptos"/>
      <family val="2"/>
    </font>
    <font>
      <b/>
      <u/>
      <sz val="12"/>
      <color theme="0" tint="-0.499984740745262"/>
      <name val="Aptos Narrow"/>
      <family val="2"/>
      <scheme val="minor"/>
    </font>
    <font>
      <b/>
      <sz val="12"/>
      <color rgb="FFFF0000"/>
      <name val="Aptos"/>
      <family val="2"/>
    </font>
    <font>
      <sz val="11"/>
      <color theme="0" tint="-0.34998626667073579"/>
      <name val="Aptos Narrow"/>
      <family val="2"/>
      <scheme val="minor"/>
    </font>
    <font>
      <sz val="11"/>
      <color theme="0" tint="-0.34998626667073579"/>
      <name val="Aptos"/>
      <family val="2"/>
    </font>
    <font>
      <b/>
      <sz val="14"/>
      <color theme="0" tint="-0.34998626667073579"/>
      <name val="Aptos Narrow"/>
      <family val="2"/>
      <scheme val="minor"/>
    </font>
    <font>
      <sz val="16"/>
      <color theme="0" tint="-0.499984740745262"/>
      <name val="Calibri"/>
      <family val="2"/>
    </font>
    <font>
      <b/>
      <sz val="12"/>
      <name val="Aptos Narrow"/>
      <family val="2"/>
      <scheme val="minor"/>
    </font>
    <font>
      <b/>
      <sz val="11"/>
      <color theme="0" tint="-0.499984740745262"/>
      <name val="Aptos Narrow"/>
      <family val="2"/>
      <scheme val="minor"/>
    </font>
    <font>
      <b/>
      <sz val="14"/>
      <color theme="0" tint="-0.499984740745262"/>
      <name val="Aptos Narrow"/>
      <family val="2"/>
      <scheme val="minor"/>
    </font>
    <font>
      <sz val="12"/>
      <color theme="1" tint="4.9989318521683403E-2"/>
      <name val="Aptos"/>
      <family val="2"/>
    </font>
    <font>
      <sz val="12"/>
      <color theme="1" tint="4.9989318521683403E-2"/>
      <name val="Aptos Narrow"/>
      <family val="2"/>
      <scheme val="minor"/>
    </font>
    <font>
      <sz val="13"/>
      <color theme="0" tint="-0.499984740745262"/>
      <name val="Aptos Narrow"/>
      <family val="2"/>
      <scheme val="minor"/>
    </font>
    <font>
      <b/>
      <sz val="13"/>
      <color theme="0" tint="-0.499984740745262"/>
      <name val="Aptos Narrow"/>
      <family val="2"/>
      <scheme val="minor"/>
    </font>
    <font>
      <b/>
      <u/>
      <sz val="11"/>
      <color theme="0" tint="-0.499984740745262"/>
      <name val="Aptos Narrow"/>
      <family val="2"/>
      <scheme val="minor"/>
    </font>
    <font>
      <sz val="11"/>
      <color theme="0" tint="-0.499984740745262"/>
      <name val="Aptos"/>
      <family val="2"/>
    </font>
    <font>
      <sz val="12"/>
      <color theme="0" tint="-0.499984740745262"/>
      <name val="Aptos Narrow"/>
      <family val="2"/>
    </font>
    <font>
      <b/>
      <sz val="12"/>
      <color theme="0" tint="-0.499984740745262"/>
      <name val="Aptos Narrow"/>
      <family val="2"/>
    </font>
    <font>
      <b/>
      <sz val="12"/>
      <color rgb="FF000000"/>
      <name val="Aptos Narrow"/>
      <family val="2"/>
      <scheme val="minor"/>
    </font>
    <font>
      <b/>
      <u/>
      <sz val="12"/>
      <color rgb="FFFF0000"/>
      <name val="Aptos Narrow"/>
      <family val="2"/>
      <scheme val="minor"/>
    </font>
    <font>
      <u/>
      <sz val="12"/>
      <color theme="0" tint="-0.499984740745262"/>
      <name val="Aptos Narrow"/>
      <family val="2"/>
      <scheme val="minor"/>
    </font>
    <font>
      <b/>
      <u/>
      <sz val="11"/>
      <color theme="1" tint="4.9989318521683403E-2"/>
      <name val="Aptos Narrow"/>
      <family val="2"/>
      <scheme val="minor"/>
    </font>
    <font>
      <sz val="11"/>
      <color rgb="FFFF0000"/>
      <name val="Aptos Narrow"/>
      <family val="2"/>
      <scheme val="minor"/>
    </font>
    <font>
      <b/>
      <sz val="14"/>
      <color theme="1"/>
      <name val="Aptos Narrow"/>
      <family val="2"/>
      <scheme val="minor"/>
    </font>
    <font>
      <b/>
      <sz val="12"/>
      <color theme="0" tint="-0.34998626667073579"/>
      <name val="Aptos Narrow"/>
      <family val="2"/>
      <scheme val="minor"/>
    </font>
    <font>
      <b/>
      <sz val="10"/>
      <color theme="0"/>
      <name val="Aptos Narrow"/>
      <family val="2"/>
      <scheme val="minor"/>
    </font>
    <font>
      <sz val="10"/>
      <color theme="0" tint="-0.499984740745262"/>
      <name val="Aptos Narrow"/>
      <family val="2"/>
      <scheme val="minor"/>
    </font>
    <font>
      <sz val="10"/>
      <color theme="0" tint="-0.499984740745262"/>
      <name val="Aptos"/>
      <family val="2"/>
    </font>
    <font>
      <sz val="10"/>
      <name val="Aptos Narrow"/>
      <family val="2"/>
      <scheme val="minor"/>
    </font>
    <font>
      <sz val="10"/>
      <color theme="2" tint="-0.249977111117893"/>
      <name val="Aptos Narrow"/>
      <family val="2"/>
      <scheme val="minor"/>
    </font>
    <font>
      <sz val="10"/>
      <color theme="2" tint="-0.499984740745262"/>
      <name val="Aptos Narrow"/>
      <family val="2"/>
      <scheme val="minor"/>
    </font>
    <font>
      <sz val="10"/>
      <color theme="1"/>
      <name val="Aptos"/>
      <family val="2"/>
    </font>
    <font>
      <sz val="11"/>
      <color theme="1" tint="4.9989318521683403E-2"/>
      <name val="Aptos Narrow"/>
      <family val="2"/>
      <scheme val="minor"/>
    </font>
    <font>
      <b/>
      <sz val="10"/>
      <color theme="1"/>
      <name val="Aptos Narrow"/>
      <family val="2"/>
      <scheme val="minor"/>
    </font>
    <font>
      <b/>
      <u/>
      <sz val="10"/>
      <name val="Aptos Narrow"/>
      <family val="2"/>
      <scheme val="minor"/>
    </font>
    <font>
      <b/>
      <sz val="10"/>
      <color rgb="FFFF0000"/>
      <name val="Aptos Narrow"/>
      <family val="2"/>
      <scheme val="minor"/>
    </font>
    <font>
      <b/>
      <sz val="11"/>
      <color theme="0" tint="-0.34998626667073579"/>
      <name val="Aptos Narrow"/>
      <family val="2"/>
      <scheme val="minor"/>
    </font>
    <font>
      <b/>
      <u/>
      <sz val="11"/>
      <color theme="10"/>
      <name val="Aptos Narrow"/>
      <family val="2"/>
      <scheme val="minor"/>
    </font>
    <font>
      <sz val="14"/>
      <color theme="1"/>
      <name val="Aptos Narrow"/>
      <family val="2"/>
      <scheme val="minor"/>
    </font>
    <font>
      <sz val="16"/>
      <color theme="1"/>
      <name val="Aptos Narrow"/>
      <family val="2"/>
      <scheme val="minor"/>
    </font>
    <font>
      <b/>
      <sz val="14"/>
      <color theme="0"/>
      <name val="Aptos Narrow"/>
      <family val="2"/>
      <scheme val="minor"/>
    </font>
    <font>
      <u/>
      <sz val="14"/>
      <color theme="10"/>
      <name val="Aptos Narrow"/>
      <family val="2"/>
      <scheme val="minor"/>
    </font>
    <font>
      <b/>
      <sz val="12"/>
      <color theme="1" tint="4.9989318521683403E-2"/>
      <name val="Aptos"/>
      <family val="2"/>
    </font>
    <font>
      <sz val="16"/>
      <color theme="1" tint="4.9989318521683403E-2"/>
      <name val="Aptos"/>
      <family val="2"/>
    </font>
    <font>
      <u/>
      <sz val="11"/>
      <color theme="0" tint="-0.499984740745262"/>
      <name val="Aptos Narrow"/>
      <family val="2"/>
      <scheme val="minor"/>
    </font>
    <font>
      <b/>
      <u/>
      <sz val="11"/>
      <color rgb="FFFF0000"/>
      <name val="Aptos Narrow"/>
      <family val="2"/>
      <scheme val="minor"/>
    </font>
    <font>
      <strike/>
      <sz val="12"/>
      <color theme="0" tint="-0.499984740745262"/>
      <name val="Aptos Narrow"/>
      <family val="2"/>
      <scheme val="minor"/>
    </font>
    <font>
      <sz val="12"/>
      <name val="Aptos"/>
      <family val="2"/>
    </font>
    <font>
      <b/>
      <sz val="12"/>
      <name val="Aptos"/>
      <family val="2"/>
    </font>
    <font>
      <u/>
      <sz val="11"/>
      <name val="Aptos Narrow"/>
      <family val="2"/>
      <scheme val="minor"/>
    </font>
    <font>
      <b/>
      <u/>
      <sz val="11"/>
      <name val="Aptos Narrow"/>
      <family val="2"/>
      <scheme val="minor"/>
    </font>
    <font>
      <u/>
      <sz val="14"/>
      <color theme="1"/>
      <name val="Aptos Narrow"/>
      <family val="2"/>
      <scheme val="minor"/>
    </font>
    <font>
      <u/>
      <sz val="11"/>
      <color theme="1"/>
      <name val="Aptos Narrow"/>
      <family val="2"/>
      <scheme val="minor"/>
    </font>
    <font>
      <b/>
      <i/>
      <sz val="16"/>
      <color rgb="FFFF0000"/>
      <name val="Aptos Narrow"/>
      <family val="2"/>
      <scheme val="minor"/>
    </font>
    <font>
      <b/>
      <i/>
      <sz val="14"/>
      <color rgb="FFFF0000"/>
      <name val="Aptos Narrow"/>
      <family val="2"/>
      <scheme val="minor"/>
    </font>
    <font>
      <b/>
      <sz val="11"/>
      <color theme="1" tint="4.9989318521683403E-2"/>
      <name val="Aptos Narrow"/>
      <family val="2"/>
      <scheme val="minor"/>
    </font>
    <font>
      <b/>
      <i/>
      <sz val="11"/>
      <color theme="0"/>
      <name val="Aptos Narrow"/>
      <family val="2"/>
      <scheme val="minor"/>
    </font>
  </fonts>
  <fills count="25">
    <fill>
      <patternFill patternType="none"/>
    </fill>
    <fill>
      <patternFill patternType="gray125"/>
    </fill>
    <fill>
      <patternFill patternType="solid">
        <fgColor theme="3" tint="9.9978637043366805E-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rgb="FF000000"/>
      </patternFill>
    </fill>
    <fill>
      <patternFill patternType="solid">
        <fgColor rgb="FF00B0F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bgColor rgb="FF000000"/>
      </patternFill>
    </fill>
    <fill>
      <patternFill patternType="solid">
        <fgColor rgb="FFFFC000"/>
        <bgColor indexed="64"/>
      </patternFill>
    </fill>
    <fill>
      <patternFill patternType="solid">
        <fgColor theme="3" tint="0.249977111117893"/>
        <bgColor indexed="64"/>
      </patternFill>
    </fill>
    <fill>
      <patternFill patternType="solid">
        <fgColor theme="2"/>
        <bgColor indexed="64"/>
      </patternFill>
    </fill>
    <fill>
      <patternFill patternType="solid">
        <fgColor theme="4"/>
        <bgColor indexed="64"/>
      </patternFill>
    </fill>
    <fill>
      <patternFill patternType="solid">
        <fgColor theme="0" tint="-0.14999847407452621"/>
        <bgColor indexed="64"/>
      </patternFill>
    </fill>
    <fill>
      <patternFill patternType="solid">
        <fgColor rgb="FF92D050"/>
        <bgColor rgb="FF000000"/>
      </patternFill>
    </fill>
    <fill>
      <patternFill patternType="solid">
        <fgColor rgb="FFFFFFFF"/>
        <bgColor indexed="64"/>
      </patternFill>
    </fill>
    <fill>
      <patternFill patternType="solid">
        <fgColor rgb="FFFFD347"/>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theme="8" tint="0.79998168889431442"/>
        <bgColor rgb="FF000000"/>
      </patternFill>
    </fill>
  </fills>
  <borders count="42">
    <border>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medium">
        <color indexed="64"/>
      </top>
      <bottom style="dotted">
        <color auto="1"/>
      </bottom>
      <diagonal/>
    </border>
    <border>
      <left style="thin">
        <color auto="1"/>
      </left>
      <right style="medium">
        <color indexed="64"/>
      </right>
      <top style="medium">
        <color indexed="64"/>
      </top>
      <bottom style="dotted">
        <color auto="1"/>
      </bottom>
      <diagonal/>
    </border>
    <border>
      <left style="thin">
        <color auto="1"/>
      </left>
      <right style="medium">
        <color indexed="64"/>
      </right>
      <top style="dotted">
        <color auto="1"/>
      </top>
      <bottom style="dotted">
        <color auto="1"/>
      </bottom>
      <diagonal/>
    </border>
    <border>
      <left/>
      <right style="thin">
        <color auto="1"/>
      </right>
      <top style="medium">
        <color indexed="64"/>
      </top>
      <bottom style="dotted">
        <color auto="1"/>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bottom style="dotted">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tted">
        <color indexed="64"/>
      </top>
      <bottom style="dotted">
        <color indexed="64"/>
      </bottom>
      <diagonal/>
    </border>
    <border>
      <left style="thin">
        <color indexed="64"/>
      </left>
      <right style="thin">
        <color auto="1"/>
      </right>
      <top style="dotted">
        <color auto="1"/>
      </top>
      <bottom/>
      <diagonal/>
    </border>
    <border>
      <left style="thin">
        <color auto="1"/>
      </left>
      <right style="thin">
        <color auto="1"/>
      </right>
      <top/>
      <bottom style="thin">
        <color indexed="64"/>
      </bottom>
      <diagonal/>
    </border>
    <border>
      <left style="medium">
        <color indexed="64"/>
      </left>
      <right style="thin">
        <color auto="1"/>
      </right>
      <top style="dotted">
        <color auto="1"/>
      </top>
      <bottom style="dotted">
        <color auto="1"/>
      </bottom>
      <diagonal/>
    </border>
    <border>
      <left style="medium">
        <color indexed="64"/>
      </left>
      <right style="thin">
        <color auto="1"/>
      </right>
      <top style="medium">
        <color indexed="64"/>
      </top>
      <bottom style="dotted">
        <color auto="1"/>
      </bottom>
      <diagonal/>
    </border>
    <border>
      <left/>
      <right style="thin">
        <color rgb="FF000000"/>
      </right>
      <top style="dotted">
        <color rgb="FF000000"/>
      </top>
      <bottom style="dotted">
        <color rgb="FF000000"/>
      </bottom>
      <diagonal/>
    </border>
  </borders>
  <cellStyleXfs count="7">
    <xf numFmtId="0" fontId="0" fillId="0" borderId="0"/>
    <xf numFmtId="0" fontId="2" fillId="0" borderId="0" applyNumberFormat="0" applyFill="0" applyBorder="0" applyAlignment="0" applyProtection="0"/>
    <xf numFmtId="0" fontId="11" fillId="0" borderId="0"/>
    <xf numFmtId="0" fontId="19" fillId="0" borderId="0" applyNumberFormat="0" applyFill="0" applyBorder="0" applyAlignment="0" applyProtection="0"/>
    <xf numFmtId="0" fontId="3" fillId="0" borderId="0"/>
    <xf numFmtId="44" fontId="34" fillId="0" borderId="0" applyFont="0" applyFill="0" applyBorder="0" applyAlignment="0" applyProtection="0"/>
    <xf numFmtId="44" fontId="34" fillId="0" borderId="0" applyFont="0" applyFill="0" applyBorder="0" applyAlignment="0" applyProtection="0"/>
  </cellStyleXfs>
  <cellXfs count="712">
    <xf numFmtId="0" fontId="0" fillId="0" borderId="0" xfId="0"/>
    <xf numFmtId="0" fontId="0" fillId="0" borderId="0" xfId="0" applyAlignment="1">
      <alignment wrapText="1"/>
    </xf>
    <xf numFmtId="0" fontId="3" fillId="0" borderId="0" xfId="0" applyFont="1"/>
    <xf numFmtId="0" fontId="1" fillId="0" borderId="2" xfId="0" applyFont="1" applyBorder="1" applyAlignment="1">
      <alignment horizontal="center" vertical="center"/>
    </xf>
    <xf numFmtId="0" fontId="3" fillId="0" borderId="0" xfId="0" applyFont="1" applyAlignment="1">
      <alignment wrapText="1"/>
    </xf>
    <xf numFmtId="0" fontId="0" fillId="0" borderId="2" xfId="0" applyBorder="1" applyAlignment="1">
      <alignment horizontal="center" vertical="center" wrapText="1"/>
    </xf>
    <xf numFmtId="0" fontId="1" fillId="0" borderId="2" xfId="0" applyFont="1" applyBorder="1" applyAlignment="1">
      <alignment horizontal="center"/>
    </xf>
    <xf numFmtId="0" fontId="0" fillId="0" borderId="3" xfId="0" applyBorder="1" applyAlignment="1">
      <alignment horizontal="center" vertical="center" wrapText="1"/>
    </xf>
    <xf numFmtId="0" fontId="1" fillId="3" borderId="2" xfId="0" applyFont="1"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1" fillId="3" borderId="2" xfId="0" applyFont="1" applyFill="1" applyBorder="1" applyAlignment="1">
      <alignment horizontal="center"/>
    </xf>
    <xf numFmtId="0" fontId="1" fillId="11" borderId="2" xfId="0" applyFont="1" applyFill="1" applyBorder="1" applyAlignment="1">
      <alignment horizontal="center" vertical="center"/>
    </xf>
    <xf numFmtId="0" fontId="1" fillId="0" borderId="0" xfId="0" applyFont="1" applyAlignment="1">
      <alignment horizontal="center" vertical="center"/>
    </xf>
    <xf numFmtId="0" fontId="25" fillId="0" borderId="0" xfId="0" applyFont="1" applyAlignment="1">
      <alignment horizontal="center" vertical="center"/>
    </xf>
    <xf numFmtId="0" fontId="1" fillId="0" borderId="0" xfId="0" applyFont="1" applyAlignment="1">
      <alignment horizontal="center"/>
    </xf>
    <xf numFmtId="0" fontId="1" fillId="3" borderId="0" xfId="0" applyFont="1" applyFill="1"/>
    <xf numFmtId="0" fontId="1" fillId="0" borderId="0" xfId="0" applyFont="1"/>
    <xf numFmtId="0" fontId="1" fillId="7" borderId="0" xfId="0" applyFont="1" applyFill="1"/>
    <xf numFmtId="0" fontId="26" fillId="3" borderId="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0" fillId="7" borderId="0" xfId="0" applyFill="1"/>
    <xf numFmtId="0" fontId="0" fillId="0" borderId="7" xfId="0" applyBorder="1"/>
    <xf numFmtId="0" fontId="28" fillId="0" borderId="4" xfId="0" applyFont="1" applyBorder="1"/>
    <xf numFmtId="0" fontId="0" fillId="0" borderId="4" xfId="0" applyBorder="1"/>
    <xf numFmtId="0" fontId="0" fillId="11" borderId="8" xfId="0" applyFill="1" applyBorder="1"/>
    <xf numFmtId="0" fontId="0" fillId="3" borderId="7" xfId="0" applyFill="1" applyBorder="1"/>
    <xf numFmtId="0" fontId="28" fillId="3" borderId="4" xfId="0" applyFont="1" applyFill="1" applyBorder="1"/>
    <xf numFmtId="0" fontId="0" fillId="3" borderId="4" xfId="0" applyFill="1" applyBorder="1"/>
    <xf numFmtId="0" fontId="0" fillId="3" borderId="8" xfId="0" applyFill="1" applyBorder="1"/>
    <xf numFmtId="0" fontId="0" fillId="3" borderId="9" xfId="0" applyFill="1" applyBorder="1"/>
    <xf numFmtId="0" fontId="28" fillId="3" borderId="10" xfId="0" applyFont="1" applyFill="1" applyBorder="1"/>
    <xf numFmtId="0" fontId="0" fillId="3" borderId="10" xfId="0" applyFill="1" applyBorder="1"/>
    <xf numFmtId="0" fontId="0" fillId="3" borderId="11" xfId="0" applyFill="1" applyBorder="1"/>
    <xf numFmtId="0" fontId="0" fillId="0" borderId="12" xfId="0" applyBorder="1"/>
    <xf numFmtId="0" fontId="28" fillId="0" borderId="5" xfId="0" applyFont="1" applyBorder="1"/>
    <xf numFmtId="0" fontId="0" fillId="0" borderId="5" xfId="0" applyBorder="1"/>
    <xf numFmtId="0" fontId="0" fillId="11" borderId="1" xfId="0" applyFill="1" applyBorder="1"/>
    <xf numFmtId="0" fontId="0" fillId="0" borderId="9" xfId="0" applyBorder="1"/>
    <xf numFmtId="0" fontId="0" fillId="0" borderId="10" xfId="0" applyBorder="1"/>
    <xf numFmtId="0" fontId="0" fillId="11" borderId="11" xfId="0" applyFill="1" applyBorder="1"/>
    <xf numFmtId="0" fontId="0" fillId="0" borderId="1" xfId="0" applyBorder="1"/>
    <xf numFmtId="0" fontId="4" fillId="4" borderId="13" xfId="0" applyFont="1" applyFill="1" applyBorder="1" applyAlignment="1">
      <alignment horizontal="center" vertical="center"/>
    </xf>
    <xf numFmtId="16" fontId="3" fillId="0" borderId="14" xfId="0" applyNumberFormat="1" applyFont="1" applyBorder="1" applyAlignment="1">
      <alignment horizontal="center" vertical="center"/>
    </xf>
    <xf numFmtId="0" fontId="3" fillId="3" borderId="14" xfId="0" applyFont="1" applyFill="1" applyBorder="1" applyAlignment="1">
      <alignment horizontal="center" vertical="center" wrapText="1"/>
    </xf>
    <xf numFmtId="0" fontId="3" fillId="3"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0" borderId="14" xfId="0" applyFont="1" applyBorder="1" applyAlignment="1">
      <alignment horizontal="center" vertical="center"/>
    </xf>
    <xf numFmtId="0" fontId="3" fillId="0" borderId="14" xfId="0" applyFont="1" applyBorder="1" applyAlignment="1">
      <alignment horizontal="center" vertical="center"/>
    </xf>
    <xf numFmtId="16" fontId="4" fillId="0" borderId="14" xfId="0" applyNumberFormat="1" applyFont="1" applyBorder="1" applyAlignment="1">
      <alignment horizontal="center" vertical="center"/>
    </xf>
    <xf numFmtId="16" fontId="5" fillId="0" borderId="14" xfId="0" applyNumberFormat="1" applyFont="1" applyBorder="1" applyAlignment="1">
      <alignment horizontal="center" vertical="center"/>
    </xf>
    <xf numFmtId="0" fontId="3" fillId="0" borderId="14" xfId="0" applyFont="1" applyBorder="1"/>
    <xf numFmtId="0" fontId="6" fillId="3" borderId="14" xfId="0" applyFont="1" applyFill="1" applyBorder="1" applyAlignment="1">
      <alignment horizontal="center" vertical="center"/>
    </xf>
    <xf numFmtId="0" fontId="6" fillId="0" borderId="14" xfId="0" applyFont="1" applyBorder="1" applyAlignment="1">
      <alignment horizontal="center" vertical="center"/>
    </xf>
    <xf numFmtId="16" fontId="6" fillId="0" borderId="14" xfId="0" applyNumberFormat="1" applyFont="1" applyBorder="1" applyAlignment="1">
      <alignment horizontal="center" vertical="center"/>
    </xf>
    <xf numFmtId="16" fontId="3" fillId="3" borderId="14" xfId="0" applyNumberFormat="1" applyFont="1" applyFill="1" applyBorder="1" applyAlignment="1">
      <alignment horizontal="center" vertical="center"/>
    </xf>
    <xf numFmtId="16" fontId="5" fillId="3" borderId="14" xfId="0" applyNumberFormat="1" applyFont="1" applyFill="1" applyBorder="1" applyAlignment="1">
      <alignment horizontal="center" vertical="center"/>
    </xf>
    <xf numFmtId="0" fontId="3" fillId="3" borderId="14" xfId="0" applyFont="1" applyFill="1" applyBorder="1"/>
    <xf numFmtId="16" fontId="3" fillId="0" borderId="14" xfId="0" applyNumberFormat="1" applyFont="1" applyBorder="1" applyAlignment="1">
      <alignment horizontal="center"/>
    </xf>
    <xf numFmtId="0" fontId="5" fillId="0" borderId="14" xfId="0" applyFont="1" applyBorder="1" applyAlignment="1">
      <alignment horizontal="center" vertical="center"/>
    </xf>
    <xf numFmtId="0" fontId="5" fillId="3" borderId="14" xfId="0" applyFont="1" applyFill="1" applyBorder="1" applyAlignment="1">
      <alignment horizontal="center" vertical="center"/>
    </xf>
    <xf numFmtId="0" fontId="23" fillId="3" borderId="14" xfId="0" applyFont="1" applyFill="1" applyBorder="1" applyAlignment="1">
      <alignment horizontal="center" vertical="center"/>
    </xf>
    <xf numFmtId="16" fontId="23" fillId="0" borderId="14" xfId="0" applyNumberFormat="1" applyFont="1" applyBorder="1" applyAlignment="1">
      <alignment horizontal="center" vertical="center"/>
    </xf>
    <xf numFmtId="0" fontId="4" fillId="3" borderId="14"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0" borderId="14" xfId="0" applyFont="1" applyBorder="1" applyAlignment="1">
      <alignment horizontal="center" vertical="center"/>
    </xf>
    <xf numFmtId="0" fontId="4" fillId="3" borderId="14" xfId="0" applyFont="1" applyFill="1" applyBorder="1" applyAlignment="1">
      <alignment horizontal="center" wrapText="1"/>
    </xf>
    <xf numFmtId="0" fontId="4" fillId="3" borderId="14" xfId="0" applyFont="1" applyFill="1" applyBorder="1" applyAlignment="1">
      <alignment horizontal="center"/>
    </xf>
    <xf numFmtId="0" fontId="6" fillId="3" borderId="14" xfId="0" applyFont="1" applyFill="1" applyBorder="1" applyAlignment="1">
      <alignment horizontal="center"/>
    </xf>
    <xf numFmtId="0" fontId="3" fillId="7" borderId="14" xfId="0" applyFont="1" applyFill="1" applyBorder="1" applyAlignment="1">
      <alignment horizontal="center" vertical="center"/>
    </xf>
    <xf numFmtId="0" fontId="3" fillId="0" borderId="14" xfId="0" applyFont="1" applyBorder="1" applyAlignment="1">
      <alignment horizontal="center"/>
    </xf>
    <xf numFmtId="0" fontId="6" fillId="3" borderId="14" xfId="0" applyFont="1" applyFill="1" applyBorder="1" applyAlignment="1">
      <alignment horizontal="center" vertical="center" wrapText="1"/>
    </xf>
    <xf numFmtId="0" fontId="3" fillId="0" borderId="14" xfId="0" applyFont="1" applyBorder="1" applyAlignment="1">
      <alignment horizontal="center" vertical="center" wrapText="1"/>
    </xf>
    <xf numFmtId="0" fontId="23" fillId="3" borderId="14" xfId="0" applyFont="1" applyFill="1" applyBorder="1" applyAlignment="1">
      <alignment horizontal="center"/>
    </xf>
    <xf numFmtId="0" fontId="20" fillId="3" borderId="14" xfId="0" applyFont="1" applyFill="1" applyBorder="1" applyAlignment="1">
      <alignment horizontal="center" wrapText="1"/>
    </xf>
    <xf numFmtId="0" fontId="20" fillId="0" borderId="14" xfId="0" applyFont="1" applyBorder="1" applyAlignment="1">
      <alignment horizontal="center" vertical="center"/>
    </xf>
    <xf numFmtId="0" fontId="3" fillId="3" borderId="14" xfId="0" applyFont="1" applyFill="1" applyBorder="1" applyAlignment="1">
      <alignment horizontal="center"/>
    </xf>
    <xf numFmtId="0" fontId="23" fillId="0" borderId="14" xfId="0" applyFont="1" applyBorder="1" applyAlignment="1">
      <alignment horizontal="center" vertical="center" wrapText="1"/>
    </xf>
    <xf numFmtId="16" fontId="8" fillId="3" borderId="14" xfId="0" applyNumberFormat="1" applyFont="1" applyFill="1" applyBorder="1" applyAlignment="1">
      <alignment horizontal="center" vertical="center"/>
    </xf>
    <xf numFmtId="0" fontId="6" fillId="0" borderId="14" xfId="0" applyFont="1" applyBorder="1" applyAlignment="1">
      <alignment horizontal="center"/>
    </xf>
    <xf numFmtId="0" fontId="20" fillId="3" borderId="14" xfId="0" applyFont="1" applyFill="1" applyBorder="1" applyAlignment="1">
      <alignment horizontal="center" vertical="center"/>
    </xf>
    <xf numFmtId="0" fontId="4" fillId="0" borderId="14" xfId="0" applyFont="1" applyBorder="1" applyAlignment="1">
      <alignment horizontal="center"/>
    </xf>
    <xf numFmtId="16" fontId="9" fillId="0" borderId="14" xfId="0" applyNumberFormat="1" applyFont="1" applyBorder="1" applyAlignment="1">
      <alignment horizontal="center" vertical="center"/>
    </xf>
    <xf numFmtId="0" fontId="9" fillId="0" borderId="14" xfId="0" applyFont="1" applyBorder="1" applyAlignment="1">
      <alignment horizontal="center" vertical="center"/>
    </xf>
    <xf numFmtId="0" fontId="9" fillId="3" borderId="14" xfId="0" applyFont="1" applyFill="1" applyBorder="1" applyAlignment="1">
      <alignment horizontal="center"/>
    </xf>
    <xf numFmtId="0" fontId="9" fillId="0" borderId="14" xfId="0" applyFont="1" applyBorder="1" applyAlignment="1">
      <alignment horizontal="center"/>
    </xf>
    <xf numFmtId="0" fontId="3" fillId="0" borderId="14" xfId="0" applyFont="1" applyBorder="1" applyAlignment="1">
      <alignment horizontal="left" vertical="center"/>
    </xf>
    <xf numFmtId="16" fontId="3" fillId="0" borderId="14" xfId="0" applyNumberFormat="1" applyFont="1" applyBorder="1"/>
    <xf numFmtId="0" fontId="23" fillId="0" borderId="14" xfId="0" applyFont="1" applyBorder="1" applyAlignment="1">
      <alignment horizontal="center"/>
    </xf>
    <xf numFmtId="16" fontId="3" fillId="3" borderId="14" xfId="0" applyNumberFormat="1" applyFont="1" applyFill="1" applyBorder="1" applyAlignment="1">
      <alignment horizontal="center"/>
    </xf>
    <xf numFmtId="0" fontId="20" fillId="0" borderId="14" xfId="0" applyFont="1" applyBorder="1" applyAlignment="1">
      <alignment horizontal="center"/>
    </xf>
    <xf numFmtId="0" fontId="20" fillId="0" borderId="14" xfId="0" applyFont="1" applyBorder="1"/>
    <xf numFmtId="0" fontId="5" fillId="3" borderId="14" xfId="0" applyFont="1" applyFill="1" applyBorder="1" applyAlignment="1">
      <alignment horizontal="center" vertical="center" wrapText="1"/>
    </xf>
    <xf numFmtId="16" fontId="3" fillId="0" borderId="14" xfId="0" applyNumberFormat="1" applyFont="1" applyBorder="1" applyAlignment="1">
      <alignment horizontal="center" vertical="center" wrapText="1"/>
    </xf>
    <xf numFmtId="0" fontId="21" fillId="3" borderId="14" xfId="0" applyFont="1" applyFill="1" applyBorder="1" applyAlignment="1">
      <alignment horizontal="center" vertical="center"/>
    </xf>
    <xf numFmtId="0" fontId="21" fillId="0" borderId="14" xfId="0" applyFont="1" applyBorder="1" applyAlignment="1">
      <alignment horizontal="center" vertical="center"/>
    </xf>
    <xf numFmtId="0" fontId="10" fillId="0" borderId="14" xfId="1" applyFont="1" applyBorder="1" applyAlignment="1">
      <alignment wrapText="1"/>
    </xf>
    <xf numFmtId="0" fontId="20" fillId="3" borderId="14" xfId="0" applyFont="1" applyFill="1" applyBorder="1" applyAlignment="1">
      <alignment horizontal="center"/>
    </xf>
    <xf numFmtId="0" fontId="5" fillId="0" borderId="14" xfId="0" applyFont="1" applyBorder="1" applyAlignment="1">
      <alignment horizontal="center" vertical="center" wrapText="1"/>
    </xf>
    <xf numFmtId="0" fontId="6" fillId="3" borderId="14" xfId="0" applyFont="1" applyFill="1" applyBorder="1" applyAlignment="1">
      <alignment horizontal="center" wrapText="1"/>
    </xf>
    <xf numFmtId="0" fontId="3" fillId="0" borderId="14" xfId="0" applyFont="1" applyBorder="1" applyAlignment="1">
      <alignment vertical="center"/>
    </xf>
    <xf numFmtId="16" fontId="4" fillId="3" borderId="14" xfId="0" applyNumberFormat="1" applyFont="1" applyFill="1" applyBorder="1" applyAlignment="1">
      <alignment horizontal="center" vertical="center"/>
    </xf>
    <xf numFmtId="0" fontId="20" fillId="3" borderId="14" xfId="0" applyFont="1" applyFill="1" applyBorder="1" applyAlignment="1">
      <alignment horizontal="center" vertical="center" wrapText="1"/>
    </xf>
    <xf numFmtId="14" fontId="3" fillId="3" borderId="14" xfId="0" applyNumberFormat="1" applyFont="1" applyFill="1" applyBorder="1" applyAlignment="1">
      <alignment horizontal="center" vertical="center"/>
    </xf>
    <xf numFmtId="16" fontId="8" fillId="3" borderId="14" xfId="0" applyNumberFormat="1" applyFont="1" applyFill="1" applyBorder="1" applyAlignment="1">
      <alignment horizontal="center" vertical="center" wrapText="1"/>
    </xf>
    <xf numFmtId="0" fontId="9" fillId="12" borderId="14" xfId="0" applyFont="1" applyFill="1" applyBorder="1" applyAlignment="1">
      <alignment horizontal="center" vertical="center"/>
    </xf>
    <xf numFmtId="0" fontId="9" fillId="3" borderId="14" xfId="0" applyFont="1" applyFill="1" applyBorder="1" applyAlignment="1">
      <alignment horizontal="center" vertical="center"/>
    </xf>
    <xf numFmtId="0" fontId="6" fillId="12" borderId="14" xfId="0" applyFont="1" applyFill="1" applyBorder="1" applyAlignment="1">
      <alignment horizontal="center" vertical="center"/>
    </xf>
    <xf numFmtId="0" fontId="4" fillId="12" borderId="14" xfId="0" applyFont="1" applyFill="1" applyBorder="1" applyAlignment="1">
      <alignment horizontal="center" vertical="center"/>
    </xf>
    <xf numFmtId="0" fontId="4" fillId="0" borderId="14" xfId="0" applyFont="1" applyBorder="1"/>
    <xf numFmtId="16" fontId="3" fillId="3" borderId="14" xfId="0" applyNumberFormat="1" applyFont="1" applyFill="1" applyBorder="1"/>
    <xf numFmtId="0" fontId="4" fillId="0" borderId="14" xfId="0" applyFont="1" applyBorder="1" applyAlignment="1">
      <alignment horizontal="center" vertical="center" wrapText="1"/>
    </xf>
    <xf numFmtId="0" fontId="5" fillId="12" borderId="14" xfId="0" applyFont="1" applyFill="1" applyBorder="1" applyAlignment="1">
      <alignment horizontal="center" vertical="center"/>
    </xf>
    <xf numFmtId="16" fontId="5" fillId="3" borderId="14" xfId="0" applyNumberFormat="1" applyFont="1" applyFill="1" applyBorder="1" applyAlignment="1">
      <alignment horizontal="center" vertical="center" wrapText="1"/>
    </xf>
    <xf numFmtId="16" fontId="3" fillId="0" borderId="14" xfId="0" applyNumberFormat="1" applyFont="1" applyBorder="1" applyAlignment="1">
      <alignment horizontal="center" wrapText="1"/>
    </xf>
    <xf numFmtId="0" fontId="3" fillId="0" borderId="14" xfId="0" applyFont="1" applyBorder="1" applyAlignment="1">
      <alignment wrapText="1"/>
    </xf>
    <xf numFmtId="0" fontId="6" fillId="0" borderId="14" xfId="0" applyFont="1" applyBorder="1" applyAlignment="1">
      <alignment horizontal="center" vertical="center" wrapText="1"/>
    </xf>
    <xf numFmtId="0" fontId="8" fillId="3" borderId="14" xfId="0" applyFont="1" applyFill="1" applyBorder="1" applyAlignment="1">
      <alignment horizontal="center" vertical="center"/>
    </xf>
    <xf numFmtId="0" fontId="20" fillId="3" borderId="14" xfId="2" applyFont="1" applyFill="1" applyBorder="1" applyAlignment="1">
      <alignment horizontal="center" vertical="center"/>
    </xf>
    <xf numFmtId="0" fontId="5" fillId="3" borderId="14" xfId="0" applyFont="1" applyFill="1" applyBorder="1"/>
    <xf numFmtId="0" fontId="6" fillId="3" borderId="14" xfId="2" applyFont="1" applyFill="1" applyBorder="1" applyAlignment="1">
      <alignment horizontal="center" vertical="center"/>
    </xf>
    <xf numFmtId="0" fontId="4" fillId="3" borderId="14" xfId="2" applyFont="1" applyFill="1" applyBorder="1" applyAlignment="1">
      <alignment horizontal="center" vertical="center"/>
    </xf>
    <xf numFmtId="0" fontId="12" fillId="0" borderId="14" xfId="0" applyFont="1" applyBorder="1"/>
    <xf numFmtId="0" fontId="12" fillId="0" borderId="14" xfId="0" applyFont="1" applyBorder="1" applyAlignment="1">
      <alignment vertical="center" wrapText="1"/>
    </xf>
    <xf numFmtId="0" fontId="6" fillId="0" borderId="14" xfId="0" applyFont="1" applyBorder="1"/>
    <xf numFmtId="0" fontId="13" fillId="0" borderId="14" xfId="0" applyFont="1" applyBorder="1" applyAlignment="1">
      <alignment horizontal="center" vertical="center"/>
    </xf>
    <xf numFmtId="16" fontId="13" fillId="0" borderId="14" xfId="0" applyNumberFormat="1" applyFont="1" applyBorder="1" applyAlignment="1">
      <alignment horizontal="center" vertical="center"/>
    </xf>
    <xf numFmtId="0" fontId="23" fillId="3" borderId="14" xfId="0" applyFont="1" applyFill="1" applyBorder="1" applyAlignment="1">
      <alignment horizontal="center" wrapText="1"/>
    </xf>
    <xf numFmtId="0" fontId="15" fillId="0" borderId="14" xfId="1" applyFont="1" applyBorder="1"/>
    <xf numFmtId="0" fontId="9" fillId="13" borderId="14" xfId="0" applyFont="1" applyFill="1" applyBorder="1" applyAlignment="1">
      <alignment horizontal="center" vertical="center"/>
    </xf>
    <xf numFmtId="0" fontId="5" fillId="0" borderId="14" xfId="0" applyFont="1" applyBorder="1" applyAlignment="1">
      <alignment horizontal="center"/>
    </xf>
    <xf numFmtId="14" fontId="3" fillId="0" borderId="14" xfId="0" applyNumberFormat="1" applyFont="1" applyBorder="1" applyAlignment="1">
      <alignment horizontal="center" vertical="center"/>
    </xf>
    <xf numFmtId="0" fontId="23" fillId="3" borderId="14" xfId="2" applyFont="1" applyFill="1" applyBorder="1" applyAlignment="1">
      <alignment horizontal="center" vertical="center"/>
    </xf>
    <xf numFmtId="16" fontId="20" fillId="0" borderId="14" xfId="0" applyNumberFormat="1" applyFont="1" applyBorder="1" applyAlignment="1">
      <alignment horizontal="center"/>
    </xf>
    <xf numFmtId="0" fontId="21" fillId="3" borderId="14" xfId="0" applyFont="1" applyFill="1" applyBorder="1" applyAlignment="1">
      <alignment horizontal="center"/>
    </xf>
    <xf numFmtId="16" fontId="21" fillId="0" borderId="14" xfId="0" applyNumberFormat="1" applyFont="1" applyBorder="1" applyAlignment="1">
      <alignment horizontal="center"/>
    </xf>
    <xf numFmtId="0" fontId="16" fillId="0" borderId="14" xfId="1" applyFont="1" applyBorder="1"/>
    <xf numFmtId="16" fontId="3" fillId="0" borderId="14" xfId="0" applyNumberFormat="1" applyFont="1" applyBorder="1" applyAlignment="1">
      <alignment vertical="center"/>
    </xf>
    <xf numFmtId="0" fontId="3" fillId="3" borderId="16" xfId="0" applyFont="1" applyFill="1" applyBorder="1" applyAlignment="1">
      <alignment horizontal="center" vertical="center" wrapText="1"/>
    </xf>
    <xf numFmtId="0" fontId="3" fillId="3" borderId="16" xfId="0" applyFont="1" applyFill="1" applyBorder="1" applyAlignment="1">
      <alignment horizontal="center" vertical="center"/>
    </xf>
    <xf numFmtId="0" fontId="4" fillId="3" borderId="16" xfId="0" applyFont="1" applyFill="1" applyBorder="1" applyAlignment="1">
      <alignment horizontal="center" vertical="center"/>
    </xf>
    <xf numFmtId="0" fontId="4" fillId="0" borderId="16" xfId="0" applyFont="1" applyBorder="1" applyAlignment="1">
      <alignment horizontal="center" vertical="center"/>
    </xf>
    <xf numFmtId="0" fontId="3" fillId="0" borderId="16" xfId="0" applyFont="1" applyBorder="1" applyAlignment="1">
      <alignment horizontal="center" vertical="center"/>
    </xf>
    <xf numFmtId="0" fontId="4" fillId="4" borderId="16" xfId="0" applyFont="1" applyFill="1" applyBorder="1" applyAlignment="1">
      <alignment horizontal="center" vertical="center"/>
    </xf>
    <xf numFmtId="0" fontId="3" fillId="0" borderId="16" xfId="0" applyFont="1" applyBorder="1"/>
    <xf numFmtId="0" fontId="3" fillId="0" borderId="18" xfId="0" applyFont="1" applyBorder="1"/>
    <xf numFmtId="0" fontId="3" fillId="0" borderId="15" xfId="0" applyFont="1" applyBorder="1"/>
    <xf numFmtId="0" fontId="3" fillId="0" borderId="18" xfId="0" applyFont="1" applyBorder="1" applyAlignment="1">
      <alignment horizontal="center"/>
    </xf>
    <xf numFmtId="0" fontId="23" fillId="3" borderId="14" xfId="2" applyFont="1" applyFill="1" applyBorder="1" applyAlignment="1">
      <alignment horizontal="center" vertical="center" wrapText="1"/>
    </xf>
    <xf numFmtId="0" fontId="0" fillId="0" borderId="0" xfId="0" applyAlignment="1">
      <alignment horizontal="left"/>
    </xf>
    <xf numFmtId="0" fontId="1" fillId="16" borderId="20" xfId="0" applyFont="1" applyFill="1" applyBorder="1"/>
    <xf numFmtId="0" fontId="0" fillId="14" borderId="0" xfId="0" applyFill="1"/>
    <xf numFmtId="0" fontId="0" fillId="14" borderId="0" xfId="0" applyFill="1" applyAlignment="1">
      <alignment horizontal="left"/>
    </xf>
    <xf numFmtId="0" fontId="0" fillId="3" borderId="0" xfId="0" applyFill="1"/>
    <xf numFmtId="0" fontId="0" fillId="0" borderId="21" xfId="0" applyBorder="1"/>
    <xf numFmtId="0" fontId="0" fillId="0" borderId="22" xfId="0" applyBorder="1"/>
    <xf numFmtId="0" fontId="0" fillId="0" borderId="11" xfId="0" applyBorder="1"/>
    <xf numFmtId="0" fontId="0" fillId="0" borderId="21" xfId="0" applyBorder="1" applyAlignment="1">
      <alignment horizontal="left" indent="1"/>
    </xf>
    <xf numFmtId="0" fontId="0" fillId="3" borderId="21" xfId="0" applyFill="1" applyBorder="1"/>
    <xf numFmtId="0" fontId="0" fillId="3" borderId="21" xfId="0" applyFill="1" applyBorder="1" applyAlignment="1">
      <alignment horizontal="left"/>
    </xf>
    <xf numFmtId="0" fontId="0" fillId="0" borderId="23" xfId="0" applyBorder="1"/>
    <xf numFmtId="14" fontId="0" fillId="0" borderId="20" xfId="0" applyNumberFormat="1" applyBorder="1"/>
    <xf numFmtId="0" fontId="32" fillId="0" borderId="8" xfId="0" applyFont="1" applyBorder="1" applyAlignment="1">
      <alignment horizontal="right"/>
    </xf>
    <xf numFmtId="14" fontId="33" fillId="16" borderId="9" xfId="0" applyNumberFormat="1" applyFont="1" applyFill="1" applyBorder="1"/>
    <xf numFmtId="14" fontId="33" fillId="16" borderId="11" xfId="0" applyNumberFormat="1" applyFont="1" applyFill="1" applyBorder="1"/>
    <xf numFmtId="0" fontId="1" fillId="0" borderId="25" xfId="0" applyFont="1" applyBorder="1" applyAlignment="1">
      <alignment horizontal="center" vertical="center"/>
    </xf>
    <xf numFmtId="0" fontId="1" fillId="3" borderId="26" xfId="0" applyFont="1" applyFill="1" applyBorder="1" applyAlignment="1">
      <alignment horizontal="center" vertical="center"/>
    </xf>
    <xf numFmtId="0" fontId="1" fillId="3" borderId="26" xfId="0" applyFont="1" applyFill="1" applyBorder="1" applyAlignment="1">
      <alignment horizontal="center"/>
    </xf>
    <xf numFmtId="0" fontId="1" fillId="3" borderId="27" xfId="0" applyFont="1" applyFill="1" applyBorder="1" applyAlignment="1">
      <alignment horizontal="center" vertical="center"/>
    </xf>
    <xf numFmtId="0" fontId="0" fillId="16" borderId="28" xfId="0" applyFill="1" applyBorder="1" applyAlignment="1">
      <alignment horizontal="center" vertical="top" wrapText="1"/>
    </xf>
    <xf numFmtId="0" fontId="0" fillId="16" borderId="29" xfId="0" applyFill="1" applyBorder="1" applyAlignment="1">
      <alignment horizontal="center" vertical="center" wrapText="1"/>
    </xf>
    <xf numFmtId="0" fontId="0" fillId="16" borderId="30" xfId="0" applyFill="1" applyBorder="1" applyAlignment="1">
      <alignment horizontal="center" vertical="center" wrapText="1"/>
    </xf>
    <xf numFmtId="0" fontId="0" fillId="0" borderId="9" xfId="0" pivotButton="1" applyBorder="1"/>
    <xf numFmtId="0" fontId="0" fillId="0" borderId="24" xfId="0" applyBorder="1" applyAlignment="1">
      <alignment horizontal="left"/>
    </xf>
    <xf numFmtId="0" fontId="0" fillId="0" borderId="23" xfId="0" applyBorder="1" applyAlignment="1">
      <alignment horizontal="left"/>
    </xf>
    <xf numFmtId="0" fontId="0" fillId="0" borderId="23" xfId="0" pivotButton="1" applyBorder="1"/>
    <xf numFmtId="14" fontId="3" fillId="3" borderId="14" xfId="0" applyNumberFormat="1" applyFont="1" applyFill="1" applyBorder="1"/>
    <xf numFmtId="0" fontId="35" fillId="16" borderId="20" xfId="0" applyFont="1" applyFill="1" applyBorder="1" applyAlignment="1">
      <alignment horizontal="center" vertical="center" wrapText="1"/>
    </xf>
    <xf numFmtId="0" fontId="36" fillId="0" borderId="0" xfId="0" applyFont="1" applyAlignment="1">
      <alignment horizontal="center" vertical="center" wrapText="1"/>
    </xf>
    <xf numFmtId="0" fontId="36" fillId="4" borderId="0" xfId="0" applyFont="1" applyFill="1"/>
    <xf numFmtId="0" fontId="1" fillId="0" borderId="32" xfId="0" applyFont="1" applyBorder="1"/>
    <xf numFmtId="0" fontId="0" fillId="3" borderId="9" xfId="0" applyFill="1" applyBorder="1" applyAlignment="1">
      <alignment horizontal="left"/>
    </xf>
    <xf numFmtId="14" fontId="0" fillId="0" borderId="34" xfId="0" applyNumberFormat="1" applyBorder="1"/>
    <xf numFmtId="14" fontId="0" fillId="0" borderId="35" xfId="0" applyNumberFormat="1" applyBorder="1"/>
    <xf numFmtId="0" fontId="24" fillId="0" borderId="33" xfId="0" applyFont="1" applyBorder="1"/>
    <xf numFmtId="14" fontId="0" fillId="0" borderId="0" xfId="0" applyNumberFormat="1"/>
    <xf numFmtId="0" fontId="4" fillId="4" borderId="31" xfId="0" applyFont="1" applyFill="1" applyBorder="1" applyAlignment="1">
      <alignment horizontal="center" vertical="center"/>
    </xf>
    <xf numFmtId="0" fontId="4" fillId="4" borderId="14" xfId="0" applyFont="1" applyFill="1" applyBorder="1" applyAlignment="1">
      <alignment horizontal="center" vertical="center"/>
    </xf>
    <xf numFmtId="0" fontId="3" fillId="7" borderId="13" xfId="0" applyFont="1" applyFill="1" applyBorder="1" applyAlignment="1">
      <alignment horizontal="center" vertical="center"/>
    </xf>
    <xf numFmtId="0" fontId="3" fillId="0" borderId="14" xfId="0" applyFont="1" applyBorder="1" applyAlignment="1">
      <alignment horizontal="left" wrapText="1"/>
    </xf>
    <xf numFmtId="0" fontId="5" fillId="8" borderId="13" xfId="0" applyFont="1" applyFill="1" applyBorder="1" applyAlignment="1">
      <alignment horizontal="center" vertical="center"/>
    </xf>
    <xf numFmtId="0" fontId="23" fillId="4" borderId="13" xfId="0" applyFont="1" applyFill="1" applyBorder="1" applyAlignment="1">
      <alignment horizontal="center" vertical="center"/>
    </xf>
    <xf numFmtId="0" fontId="3" fillId="0" borderId="16" xfId="0" applyFont="1" applyBorder="1" applyAlignment="1">
      <alignment horizontal="center"/>
    </xf>
    <xf numFmtId="0" fontId="3" fillId="4" borderId="13" xfId="0" applyFont="1" applyFill="1" applyBorder="1" applyAlignment="1">
      <alignment horizontal="center" vertical="center"/>
    </xf>
    <xf numFmtId="16" fontId="15" fillId="0" borderId="14" xfId="1" applyNumberFormat="1" applyFont="1" applyBorder="1" applyAlignment="1">
      <alignment horizontal="center" vertical="center"/>
    </xf>
    <xf numFmtId="0" fontId="23" fillId="3" borderId="14" xfId="0" applyFont="1" applyFill="1" applyBorder="1" applyAlignment="1">
      <alignment horizontal="left" vertical="center" wrapText="1"/>
    </xf>
    <xf numFmtId="14" fontId="3" fillId="0" borderId="14" xfId="0" applyNumberFormat="1" applyFont="1" applyBorder="1"/>
    <xf numFmtId="0" fontId="4" fillId="0" borderId="14" xfId="0" applyFont="1" applyBorder="1" applyAlignment="1">
      <alignment horizontal="center" wrapText="1"/>
    </xf>
    <xf numFmtId="0" fontId="4" fillId="3" borderId="14" xfId="0" applyFont="1" applyFill="1" applyBorder="1" applyAlignment="1">
      <alignment horizontal="left" vertical="center" wrapText="1"/>
    </xf>
    <xf numFmtId="0" fontId="21" fillId="0" borderId="14" xfId="0" applyFont="1" applyBorder="1" applyAlignment="1">
      <alignment horizontal="center" vertical="center" wrapText="1"/>
    </xf>
    <xf numFmtId="0" fontId="21" fillId="12" borderId="14" xfId="0" applyFont="1" applyFill="1" applyBorder="1" applyAlignment="1">
      <alignment horizontal="center" vertical="center"/>
    </xf>
    <xf numFmtId="0" fontId="37" fillId="3" borderId="14" xfId="0" applyFont="1" applyFill="1" applyBorder="1" applyAlignment="1">
      <alignment horizontal="center" vertical="center"/>
    </xf>
    <xf numFmtId="0" fontId="37" fillId="0" borderId="14" xfId="0" applyFont="1" applyBorder="1" applyAlignment="1">
      <alignment horizontal="center" vertical="center"/>
    </xf>
    <xf numFmtId="0" fontId="37" fillId="0" borderId="14" xfId="0" applyFont="1" applyBorder="1" applyAlignment="1">
      <alignment horizontal="center" vertical="center" wrapText="1"/>
    </xf>
    <xf numFmtId="0" fontId="38" fillId="0" borderId="20" xfId="0" applyFont="1" applyBorder="1" applyAlignment="1">
      <alignment horizontal="center" vertical="center" wrapText="1"/>
    </xf>
    <xf numFmtId="0" fontId="3" fillId="0" borderId="17" xfId="0" applyFont="1" applyBorder="1" applyAlignment="1">
      <alignment horizontal="center"/>
    </xf>
    <xf numFmtId="0" fontId="3" fillId="0" borderId="19" xfId="0" applyFont="1" applyBorder="1"/>
    <xf numFmtId="0" fontId="3" fillId="0" borderId="17" xfId="0" applyFont="1" applyBorder="1"/>
    <xf numFmtId="0" fontId="13" fillId="14" borderId="14" xfId="0" applyFont="1" applyFill="1" applyBorder="1" applyAlignment="1">
      <alignment horizontal="center"/>
    </xf>
    <xf numFmtId="0" fontId="5" fillId="3" borderId="0" xfId="0" applyFont="1" applyFill="1"/>
    <xf numFmtId="0" fontId="5" fillId="3" borderId="15" xfId="0" applyFont="1" applyFill="1" applyBorder="1"/>
    <xf numFmtId="0" fontId="5" fillId="3" borderId="18" xfId="0" applyFont="1" applyFill="1" applyBorder="1"/>
    <xf numFmtId="0" fontId="20" fillId="0" borderId="0" xfId="0" applyFont="1"/>
    <xf numFmtId="0" fontId="20" fillId="0" borderId="18" xfId="0" applyFont="1" applyBorder="1" applyAlignment="1">
      <alignment horizontal="center"/>
    </xf>
    <xf numFmtId="0" fontId="20" fillId="0" borderId="15" xfId="0" applyFont="1" applyBorder="1"/>
    <xf numFmtId="0" fontId="20" fillId="0" borderId="18" xfId="0" applyFont="1" applyBorder="1"/>
    <xf numFmtId="0" fontId="3" fillId="0" borderId="15" xfId="0" applyFont="1" applyBorder="1" applyAlignment="1">
      <alignment wrapText="1"/>
    </xf>
    <xf numFmtId="0" fontId="3" fillId="0" borderId="18" xfId="0" applyFont="1" applyBorder="1" applyAlignment="1">
      <alignment wrapText="1"/>
    </xf>
    <xf numFmtId="0" fontId="21" fillId="3" borderId="14" xfId="0" applyFont="1" applyFill="1" applyBorder="1" applyAlignment="1">
      <alignment horizontal="center" vertical="center" wrapText="1"/>
    </xf>
    <xf numFmtId="0" fontId="4" fillId="0" borderId="13" xfId="0" applyFont="1" applyBorder="1" applyAlignment="1">
      <alignment horizontal="center" vertical="center"/>
    </xf>
    <xf numFmtId="0" fontId="4" fillId="3" borderId="14" xfId="0" applyFont="1" applyFill="1" applyBorder="1" applyAlignment="1">
      <alignment horizontal="left" wrapText="1"/>
    </xf>
    <xf numFmtId="0" fontId="3" fillId="11" borderId="13" xfId="0" applyFont="1" applyFill="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0" fontId="4" fillId="0" borderId="18" xfId="0" applyFont="1" applyBorder="1" applyAlignment="1">
      <alignment horizontal="center" vertical="center"/>
    </xf>
    <xf numFmtId="0" fontId="4" fillId="0" borderId="15" xfId="0" applyFont="1" applyBorder="1" applyAlignment="1">
      <alignment horizontal="center" vertical="center"/>
    </xf>
    <xf numFmtId="0" fontId="23" fillId="0" borderId="14" xfId="0" applyFont="1" applyBorder="1" applyAlignment="1">
      <alignment horizontal="center" wrapText="1"/>
    </xf>
    <xf numFmtId="0" fontId="5" fillId="0" borderId="14" xfId="0" applyFont="1" applyBorder="1"/>
    <xf numFmtId="0" fontId="4" fillId="3" borderId="14" xfId="0" applyFont="1" applyFill="1" applyBorder="1"/>
    <xf numFmtId="0" fontId="4" fillId="7" borderId="13" xfId="0" applyFont="1" applyFill="1" applyBorder="1" applyAlignment="1">
      <alignment horizontal="center" vertical="center"/>
    </xf>
    <xf numFmtId="0" fontId="4" fillId="8" borderId="13" xfId="0" applyFont="1" applyFill="1" applyBorder="1" applyAlignment="1">
      <alignment horizontal="center" vertical="center"/>
    </xf>
    <xf numFmtId="0" fontId="4" fillId="3" borderId="14" xfId="0" applyFont="1" applyFill="1" applyBorder="1" applyAlignment="1">
      <alignment horizontal="center" vertical="top" wrapText="1"/>
    </xf>
    <xf numFmtId="0" fontId="41" fillId="0" borderId="14" xfId="0" applyFont="1" applyBorder="1" applyAlignment="1">
      <alignment horizontal="center" vertical="center"/>
    </xf>
    <xf numFmtId="0" fontId="5" fillId="4" borderId="13" xfId="0" applyFont="1" applyFill="1" applyBorder="1" applyAlignment="1">
      <alignment horizontal="center" vertical="center"/>
    </xf>
    <xf numFmtId="0" fontId="5" fillId="8" borderId="14" xfId="0" applyFont="1" applyFill="1" applyBorder="1" applyAlignment="1">
      <alignment horizontal="center" vertical="center"/>
    </xf>
    <xf numFmtId="0" fontId="0" fillId="0" borderId="14" xfId="0" applyBorder="1" applyAlignment="1">
      <alignment horizontal="center" vertical="center"/>
    </xf>
    <xf numFmtId="0" fontId="0" fillId="3" borderId="14" xfId="0" applyFill="1" applyBorder="1" applyAlignment="1">
      <alignment horizontal="center" vertical="center"/>
    </xf>
    <xf numFmtId="0" fontId="0" fillId="3" borderId="14" xfId="0" applyFill="1" applyBorder="1" applyAlignment="1">
      <alignment horizontal="center" vertical="center" wrapText="1"/>
    </xf>
    <xf numFmtId="16" fontId="0" fillId="0" borderId="14" xfId="0" applyNumberFormat="1" applyBorder="1" applyAlignment="1">
      <alignment horizontal="center" vertical="center"/>
    </xf>
    <xf numFmtId="0" fontId="42" fillId="0" borderId="14" xfId="0" applyFont="1" applyBorder="1" applyAlignment="1">
      <alignment horizontal="center" vertical="center"/>
    </xf>
    <xf numFmtId="0" fontId="43" fillId="0" borderId="14" xfId="0" applyFont="1" applyBorder="1" applyAlignment="1">
      <alignment horizontal="center" vertical="center"/>
    </xf>
    <xf numFmtId="14" fontId="0" fillId="0" borderId="14" xfId="0" applyNumberFormat="1" applyBorder="1" applyAlignment="1">
      <alignment horizontal="center" vertical="center"/>
    </xf>
    <xf numFmtId="16" fontId="0" fillId="3" borderId="14" xfId="0" applyNumberFormat="1" applyFill="1" applyBorder="1" applyAlignment="1">
      <alignment horizontal="center" vertical="center"/>
    </xf>
    <xf numFmtId="16" fontId="43" fillId="0" borderId="14" xfId="0" applyNumberFormat="1" applyFont="1" applyBorder="1" applyAlignment="1">
      <alignment horizontal="center" vertical="center"/>
    </xf>
    <xf numFmtId="16" fontId="0" fillId="3" borderId="14" xfId="0" applyNumberFormat="1" applyFill="1" applyBorder="1" applyAlignment="1">
      <alignment horizontal="center"/>
    </xf>
    <xf numFmtId="0" fontId="42" fillId="0" borderId="14" xfId="0" applyFont="1" applyBorder="1" applyAlignment="1">
      <alignment horizontal="center" vertical="center" wrapText="1"/>
    </xf>
    <xf numFmtId="16" fontId="0" fillId="0" borderId="14" xfId="0" applyNumberFormat="1" applyBorder="1" applyAlignment="1">
      <alignment horizontal="center"/>
    </xf>
    <xf numFmtId="0" fontId="42" fillId="3" borderId="14" xfId="0" applyFont="1" applyFill="1" applyBorder="1" applyAlignment="1">
      <alignment horizontal="center" vertical="center"/>
    </xf>
    <xf numFmtId="0" fontId="0" fillId="3" borderId="14" xfId="0" applyFill="1" applyBorder="1"/>
    <xf numFmtId="16" fontId="24" fillId="3" borderId="14" xfId="0" applyNumberFormat="1" applyFont="1" applyFill="1" applyBorder="1" applyAlignment="1">
      <alignment horizontal="center" vertical="center"/>
    </xf>
    <xf numFmtId="0" fontId="44" fillId="0" borderId="14" xfId="0" applyFont="1" applyBorder="1" applyAlignment="1">
      <alignment horizontal="center" vertical="center"/>
    </xf>
    <xf numFmtId="0" fontId="42" fillId="0" borderId="14" xfId="0" applyFont="1" applyBorder="1" applyAlignment="1">
      <alignment horizontal="center"/>
    </xf>
    <xf numFmtId="0" fontId="0" fillId="0" borderId="14" xfId="0" applyBorder="1"/>
    <xf numFmtId="0" fontId="45" fillId="0" borderId="14" xfId="0" applyFont="1" applyBorder="1" applyAlignment="1">
      <alignment horizontal="center" vertical="center"/>
    </xf>
    <xf numFmtId="16" fontId="0" fillId="0" borderId="14" xfId="0" applyNumberFormat="1" applyBorder="1" applyAlignment="1">
      <alignment horizontal="center" wrapText="1"/>
    </xf>
    <xf numFmtId="0" fontId="45" fillId="3" borderId="14" xfId="0" applyFont="1" applyFill="1" applyBorder="1" applyAlignment="1">
      <alignment horizontal="center" vertical="center"/>
    </xf>
    <xf numFmtId="0" fontId="0" fillId="0" borderId="14" xfId="0" applyBorder="1" applyAlignment="1">
      <alignment horizontal="center"/>
    </xf>
    <xf numFmtId="0" fontId="43" fillId="0" borderId="14" xfId="0" applyFont="1" applyBorder="1" applyAlignment="1">
      <alignment horizontal="center" vertical="center" wrapText="1"/>
    </xf>
    <xf numFmtId="0" fontId="3" fillId="0" borderId="37" xfId="0" applyFont="1" applyBorder="1" applyAlignment="1">
      <alignment horizontal="center" vertical="center"/>
    </xf>
    <xf numFmtId="0" fontId="3" fillId="3" borderId="37" xfId="0" applyFont="1" applyFill="1" applyBorder="1" applyAlignment="1">
      <alignment horizontal="center" vertical="center"/>
    </xf>
    <xf numFmtId="0" fontId="6" fillId="3" borderId="37" xfId="0" applyFont="1" applyFill="1" applyBorder="1" applyAlignment="1">
      <alignment horizontal="center" vertical="center"/>
    </xf>
    <xf numFmtId="0" fontId="6" fillId="0" borderId="37" xfId="0" applyFont="1" applyBorder="1" applyAlignment="1">
      <alignment horizontal="center" vertical="center"/>
    </xf>
    <xf numFmtId="0" fontId="3" fillId="0" borderId="31" xfId="0" applyFont="1" applyBorder="1" applyAlignment="1">
      <alignment horizontal="center" vertical="center"/>
    </xf>
    <xf numFmtId="0" fontId="3" fillId="3" borderId="36" xfId="0" applyFont="1" applyFill="1" applyBorder="1" applyAlignment="1">
      <alignment horizontal="center" vertical="center"/>
    </xf>
    <xf numFmtId="0" fontId="3" fillId="0" borderId="36" xfId="0" applyFont="1" applyBorder="1" applyAlignment="1">
      <alignment horizontal="center" vertical="center"/>
    </xf>
    <xf numFmtId="0" fontId="3" fillId="0" borderId="36" xfId="0" applyFont="1" applyBorder="1" applyAlignment="1">
      <alignment horizontal="center"/>
    </xf>
    <xf numFmtId="0" fontId="3" fillId="3" borderId="36" xfId="0" applyFont="1" applyFill="1" applyBorder="1" applyAlignment="1">
      <alignment horizontal="center" vertical="center" wrapText="1"/>
    </xf>
    <xf numFmtId="0" fontId="0" fillId="3" borderId="36" xfId="0" applyFill="1" applyBorder="1" applyAlignment="1">
      <alignment horizontal="center" vertical="center" wrapText="1"/>
    </xf>
    <xf numFmtId="0" fontId="6" fillId="0" borderId="15" xfId="0" applyFont="1" applyBorder="1" applyAlignment="1">
      <alignment horizontal="center" vertical="center"/>
    </xf>
    <xf numFmtId="0" fontId="23" fillId="0" borderId="15" xfId="0" applyFont="1" applyBorder="1" applyAlignment="1">
      <alignment horizontal="center" vertical="center" wrapText="1"/>
    </xf>
    <xf numFmtId="0" fontId="4" fillId="3" borderId="31"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0" borderId="2" xfId="0" applyFont="1" applyBorder="1" applyAlignment="1">
      <alignment horizontal="center" vertical="center" wrapText="1"/>
    </xf>
    <xf numFmtId="0" fontId="23" fillId="3" borderId="2" xfId="0" applyFont="1" applyFill="1" applyBorder="1" applyAlignment="1">
      <alignment horizontal="left" vertical="center" wrapText="1"/>
    </xf>
    <xf numFmtId="0" fontId="43" fillId="3" borderId="14" xfId="0" applyFont="1" applyFill="1" applyBorder="1" applyAlignment="1">
      <alignment horizontal="center" vertical="center" wrapText="1"/>
    </xf>
    <xf numFmtId="0" fontId="0" fillId="0" borderId="18" xfId="0" applyBorder="1" applyAlignment="1">
      <alignment horizontal="center"/>
    </xf>
    <xf numFmtId="0" fontId="0" fillId="0" borderId="15" xfId="0" applyBorder="1"/>
    <xf numFmtId="0" fontId="0" fillId="0" borderId="18" xfId="0" applyBorder="1"/>
    <xf numFmtId="0" fontId="2" fillId="0" borderId="14" xfId="1" applyBorder="1"/>
    <xf numFmtId="0" fontId="0" fillId="0" borderId="14" xfId="0" applyBorder="1" applyAlignment="1">
      <alignment wrapText="1"/>
    </xf>
    <xf numFmtId="0" fontId="43" fillId="4" borderId="13" xfId="0" applyFont="1" applyFill="1" applyBorder="1" applyAlignment="1">
      <alignment horizontal="center" vertical="center"/>
    </xf>
    <xf numFmtId="0" fontId="44" fillId="3" borderId="14" xfId="0" applyFont="1" applyFill="1" applyBorder="1" applyAlignment="1">
      <alignment horizontal="center" vertical="center" wrapText="1"/>
    </xf>
    <xf numFmtId="0" fontId="44" fillId="3" borderId="14" xfId="0" applyFont="1" applyFill="1" applyBorder="1" applyAlignment="1">
      <alignment horizontal="center" vertical="center"/>
    </xf>
    <xf numFmtId="0" fontId="43" fillId="3" borderId="14" xfId="0" applyFont="1" applyFill="1" applyBorder="1" applyAlignment="1">
      <alignment horizontal="center" vertical="center"/>
    </xf>
    <xf numFmtId="0" fontId="44" fillId="0" borderId="14" xfId="0" applyFont="1" applyBorder="1" applyAlignment="1">
      <alignment horizontal="center" vertical="center" wrapText="1"/>
    </xf>
    <xf numFmtId="14" fontId="0" fillId="3" borderId="14" xfId="0" applyNumberFormat="1" applyFill="1" applyBorder="1" applyAlignment="1">
      <alignment horizontal="center" vertical="center"/>
    </xf>
    <xf numFmtId="0" fontId="0" fillId="3" borderId="14" xfId="0" applyFill="1" applyBorder="1" applyAlignment="1">
      <alignment horizontal="center"/>
    </xf>
    <xf numFmtId="0" fontId="0" fillId="3" borderId="36" xfId="0" applyFill="1" applyBorder="1" applyAlignment="1">
      <alignment horizontal="center" vertical="center"/>
    </xf>
    <xf numFmtId="0" fontId="3" fillId="0" borderId="2" xfId="0" applyFont="1" applyBorder="1" applyAlignment="1">
      <alignment horizontal="center" vertical="center"/>
    </xf>
    <xf numFmtId="0" fontId="3" fillId="3" borderId="31" xfId="0" applyFont="1" applyFill="1" applyBorder="1" applyAlignment="1">
      <alignment horizontal="center" vertical="center"/>
    </xf>
    <xf numFmtId="0" fontId="0" fillId="7" borderId="13" xfId="0"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wrapText="1"/>
    </xf>
    <xf numFmtId="0" fontId="0" fillId="0" borderId="18" xfId="0" applyBorder="1" applyAlignment="1">
      <alignment wrapText="1"/>
    </xf>
    <xf numFmtId="16" fontId="0" fillId="0" borderId="14" xfId="0" applyNumberFormat="1" applyBorder="1" applyAlignment="1">
      <alignment horizontal="left" wrapText="1"/>
    </xf>
    <xf numFmtId="0" fontId="42" fillId="3" borderId="0" xfId="0" applyFont="1" applyFill="1"/>
    <xf numFmtId="0" fontId="42" fillId="0" borderId="14" xfId="0" applyFont="1" applyBorder="1"/>
    <xf numFmtId="14" fontId="0" fillId="0" borderId="14" xfId="0" applyNumberFormat="1" applyBorder="1" applyAlignment="1">
      <alignment horizontal="center"/>
    </xf>
    <xf numFmtId="16" fontId="0" fillId="3" borderId="14" xfId="0" applyNumberFormat="1" applyFill="1" applyBorder="1"/>
    <xf numFmtId="0" fontId="45" fillId="0" borderId="14" xfId="0" applyFont="1" applyBorder="1" applyAlignment="1">
      <alignment horizontal="center"/>
    </xf>
    <xf numFmtId="0" fontId="1" fillId="0" borderId="14" xfId="0" applyFont="1" applyBorder="1"/>
    <xf numFmtId="0" fontId="53" fillId="0" borderId="14" xfId="0" applyFont="1" applyBorder="1"/>
    <xf numFmtId="0" fontId="49" fillId="0" borderId="14" xfId="0" applyFont="1" applyBorder="1" applyAlignment="1">
      <alignment horizontal="center"/>
    </xf>
    <xf numFmtId="0" fontId="56" fillId="0" borderId="14" xfId="0" applyFont="1" applyBorder="1" applyAlignment="1">
      <alignment horizontal="center" vertical="center" wrapText="1"/>
    </xf>
    <xf numFmtId="0" fontId="56" fillId="0" borderId="14" xfId="0" applyFont="1" applyBorder="1" applyAlignment="1">
      <alignment horizontal="center" vertical="center"/>
    </xf>
    <xf numFmtId="0" fontId="56" fillId="3" borderId="14" xfId="0" applyFont="1" applyFill="1" applyBorder="1" applyAlignment="1">
      <alignment horizontal="center" vertical="center" wrapText="1"/>
    </xf>
    <xf numFmtId="0" fontId="21" fillId="3" borderId="14" xfId="0" applyFont="1" applyFill="1" applyBorder="1" applyAlignment="1">
      <alignment horizontal="center" wrapText="1"/>
    </xf>
    <xf numFmtId="0" fontId="56" fillId="3" borderId="14" xfId="0" applyFont="1" applyFill="1" applyBorder="1" applyAlignment="1">
      <alignment horizontal="center" vertical="center"/>
    </xf>
    <xf numFmtId="0" fontId="21" fillId="3" borderId="14" xfId="2" applyFont="1" applyFill="1" applyBorder="1" applyAlignment="1">
      <alignment horizontal="center" vertical="center"/>
    </xf>
    <xf numFmtId="0" fontId="56" fillId="3" borderId="14" xfId="2" applyFont="1" applyFill="1" applyBorder="1" applyAlignment="1">
      <alignment horizontal="center" vertical="center"/>
    </xf>
    <xf numFmtId="0" fontId="58" fillId="3" borderId="14" xfId="0" applyFont="1" applyFill="1" applyBorder="1" applyAlignment="1">
      <alignment horizontal="center" vertical="center"/>
    </xf>
    <xf numFmtId="0" fontId="58" fillId="0" borderId="14" xfId="0" applyFont="1" applyBorder="1" applyAlignment="1">
      <alignment horizontal="center" vertical="center"/>
    </xf>
    <xf numFmtId="0" fontId="5" fillId="9" borderId="13" xfId="0" applyFont="1" applyFill="1" applyBorder="1" applyAlignment="1">
      <alignment horizontal="center" vertical="center"/>
    </xf>
    <xf numFmtId="0" fontId="3" fillId="3" borderId="2" xfId="0" applyFont="1" applyFill="1" applyBorder="1" applyAlignment="1">
      <alignment horizontal="center" vertical="center"/>
    </xf>
    <xf numFmtId="0" fontId="3" fillId="0" borderId="3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7" xfId="0" applyFont="1" applyBorder="1" applyAlignment="1">
      <alignment horizontal="center" vertical="center" wrapText="1"/>
    </xf>
    <xf numFmtId="0" fontId="3" fillId="3" borderId="2" xfId="0" applyFont="1" applyFill="1" applyBorder="1" applyAlignment="1">
      <alignment horizontal="center"/>
    </xf>
    <xf numFmtId="0" fontId="3" fillId="3" borderId="31" xfId="0" applyFont="1" applyFill="1" applyBorder="1" applyAlignment="1">
      <alignment horizontal="center"/>
    </xf>
    <xf numFmtId="0" fontId="3" fillId="3" borderId="37" xfId="0" applyFont="1" applyFill="1" applyBorder="1" applyAlignment="1">
      <alignment horizontal="center"/>
    </xf>
    <xf numFmtId="0" fontId="4" fillId="3" borderId="31" xfId="0" applyFont="1" applyFill="1" applyBorder="1" applyAlignment="1">
      <alignment horizontal="center" vertical="center"/>
    </xf>
    <xf numFmtId="0" fontId="4" fillId="3" borderId="37" xfId="0" applyFont="1" applyFill="1" applyBorder="1" applyAlignment="1">
      <alignment horizontal="center" vertical="center"/>
    </xf>
    <xf numFmtId="0" fontId="6" fillId="3" borderId="2" xfId="0" applyFont="1" applyFill="1" applyBorder="1" applyAlignment="1">
      <alignment horizontal="center" vertical="center"/>
    </xf>
    <xf numFmtId="0" fontId="39" fillId="0" borderId="14" xfId="0" applyFont="1" applyBorder="1" applyAlignment="1">
      <alignment horizontal="center"/>
    </xf>
    <xf numFmtId="0" fontId="4" fillId="3" borderId="38" xfId="0" applyFont="1" applyFill="1" applyBorder="1" applyAlignment="1">
      <alignment horizontal="center" vertical="center"/>
    </xf>
    <xf numFmtId="0" fontId="39" fillId="0" borderId="14" xfId="0" applyFont="1" applyBorder="1" applyAlignment="1">
      <alignment horizontal="center" vertical="center"/>
    </xf>
    <xf numFmtId="0" fontId="54" fillId="0" borderId="14" xfId="0" applyFont="1" applyBorder="1" applyAlignment="1">
      <alignment vertical="center" wrapText="1"/>
    </xf>
    <xf numFmtId="0" fontId="48" fillId="0" borderId="14" xfId="0" applyFont="1" applyBorder="1" applyAlignment="1">
      <alignment horizontal="center"/>
    </xf>
    <xf numFmtId="0" fontId="39" fillId="0" borderId="14" xfId="0" applyFont="1" applyBorder="1" applyAlignment="1">
      <alignment horizontal="center" wrapText="1"/>
    </xf>
    <xf numFmtId="0" fontId="6" fillId="3" borderId="37"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4" fillId="3" borderId="14" xfId="0" applyFont="1" applyFill="1" applyBorder="1" applyAlignment="1">
      <alignment horizontal="center"/>
    </xf>
    <xf numFmtId="0" fontId="3" fillId="0" borderId="15" xfId="0" applyFont="1" applyBorder="1" applyAlignment="1">
      <alignment horizontal="center" vertical="center"/>
    </xf>
    <xf numFmtId="0" fontId="4" fillId="0" borderId="2" xfId="0" applyFont="1" applyBorder="1" applyAlignment="1">
      <alignment horizontal="center"/>
    </xf>
    <xf numFmtId="0" fontId="6" fillId="0" borderId="31" xfId="0" applyFont="1" applyBorder="1" applyAlignment="1">
      <alignment horizontal="center" vertical="center"/>
    </xf>
    <xf numFmtId="0" fontId="6" fillId="0" borderId="2" xfId="0" applyFont="1" applyBorder="1" applyAlignment="1">
      <alignment horizontal="center" vertical="center"/>
    </xf>
    <xf numFmtId="0" fontId="4" fillId="0" borderId="37" xfId="0" applyFont="1" applyBorder="1" applyAlignment="1">
      <alignment horizontal="center"/>
    </xf>
    <xf numFmtId="0" fontId="4" fillId="0" borderId="31" xfId="0" applyFont="1" applyBorder="1" applyAlignment="1">
      <alignment horizontal="center"/>
    </xf>
    <xf numFmtId="16" fontId="3" fillId="0" borderId="13" xfId="0" applyNumberFormat="1" applyFont="1" applyBorder="1" applyAlignment="1">
      <alignment horizontal="center" vertical="center"/>
    </xf>
    <xf numFmtId="0" fontId="43" fillId="4" borderId="14" xfId="0" applyFont="1" applyFill="1" applyBorder="1" applyAlignment="1">
      <alignment horizontal="center" vertical="center"/>
    </xf>
    <xf numFmtId="0" fontId="13" fillId="0" borderId="14" xfId="0" applyFont="1" applyBorder="1"/>
    <xf numFmtId="0" fontId="15" fillId="0" borderId="0" xfId="1" applyFont="1" applyBorder="1"/>
    <xf numFmtId="16" fontId="56" fillId="0" borderId="14" xfId="0" applyNumberFormat="1" applyFont="1" applyBorder="1" applyAlignment="1">
      <alignment horizontal="center"/>
    </xf>
    <xf numFmtId="0" fontId="63" fillId="3" borderId="14" xfId="0" applyFont="1" applyFill="1" applyBorder="1" applyAlignment="1">
      <alignment horizontal="center" vertical="center"/>
    </xf>
    <xf numFmtId="0" fontId="59" fillId="3" borderId="14" xfId="0" applyFont="1" applyFill="1" applyBorder="1" applyAlignment="1">
      <alignment horizontal="center" vertical="center" wrapText="1"/>
    </xf>
    <xf numFmtId="0" fontId="59" fillId="0" borderId="14" xfId="0" applyFont="1" applyBorder="1" applyAlignment="1">
      <alignment horizontal="center" vertical="center"/>
    </xf>
    <xf numFmtId="0" fontId="18" fillId="3" borderId="14" xfId="0" applyFont="1" applyFill="1" applyBorder="1" applyAlignment="1">
      <alignment horizontal="center" vertical="center" wrapText="1"/>
    </xf>
    <xf numFmtId="0" fontId="18" fillId="3" borderId="14" xfId="0" applyFont="1" applyFill="1" applyBorder="1" applyAlignment="1">
      <alignment horizontal="center" vertical="center"/>
    </xf>
    <xf numFmtId="0" fontId="45" fillId="3" borderId="14" xfId="0" applyFont="1" applyFill="1" applyBorder="1" applyAlignment="1">
      <alignment horizontal="center"/>
    </xf>
    <xf numFmtId="0" fontId="66" fillId="3" borderId="14" xfId="0" applyFont="1" applyFill="1" applyBorder="1" applyAlignment="1">
      <alignment horizontal="center" vertical="center" wrapText="1"/>
    </xf>
    <xf numFmtId="0" fontId="67" fillId="0" borderId="14" xfId="0" applyFont="1" applyBorder="1" applyAlignment="1">
      <alignment horizontal="center" vertical="center"/>
    </xf>
    <xf numFmtId="0" fontId="66" fillId="4" borderId="13" xfId="0" applyFont="1" applyFill="1" applyBorder="1" applyAlignment="1">
      <alignment horizontal="center" vertical="center"/>
    </xf>
    <xf numFmtId="0" fontId="67" fillId="0" borderId="14" xfId="0" applyFont="1" applyBorder="1" applyAlignment="1">
      <alignment horizontal="center" vertical="center" wrapText="1"/>
    </xf>
    <xf numFmtId="0" fontId="67" fillId="3" borderId="14" xfId="0" applyFont="1" applyFill="1" applyBorder="1" applyAlignment="1">
      <alignment horizontal="center" vertical="center"/>
    </xf>
    <xf numFmtId="0" fontId="67" fillId="3" borderId="14" xfId="0" applyFont="1" applyFill="1" applyBorder="1" applyAlignment="1">
      <alignment horizontal="center" vertical="center" wrapText="1"/>
    </xf>
    <xf numFmtId="0" fontId="3" fillId="6" borderId="13" xfId="0" applyFont="1" applyFill="1" applyBorder="1" applyAlignment="1">
      <alignment horizontal="center" vertical="center"/>
    </xf>
    <xf numFmtId="0" fontId="5" fillId="19" borderId="13" xfId="0" applyFont="1" applyFill="1" applyBorder="1" applyAlignment="1">
      <alignment horizontal="center" vertical="center"/>
    </xf>
    <xf numFmtId="0" fontId="3" fillId="11" borderId="13" xfId="0" applyFont="1" applyFill="1" applyBorder="1" applyAlignment="1">
      <alignment horizontal="center" vertical="center"/>
    </xf>
    <xf numFmtId="0" fontId="39" fillId="0" borderId="14" xfId="0" applyFont="1" applyBorder="1" applyAlignment="1">
      <alignment horizontal="center" vertical="center" wrapText="1"/>
    </xf>
    <xf numFmtId="0" fontId="5" fillId="11" borderId="13" xfId="0" applyFont="1" applyFill="1" applyBorder="1" applyAlignment="1">
      <alignment horizontal="center" vertical="center"/>
    </xf>
    <xf numFmtId="0" fontId="3" fillId="0" borderId="19" xfId="0" applyFont="1" applyBorder="1" applyAlignment="1">
      <alignment horizontal="center" vertical="center" wrapText="1"/>
    </xf>
    <xf numFmtId="0" fontId="3" fillId="0" borderId="15" xfId="0" applyFont="1" applyBorder="1" applyAlignment="1">
      <alignment horizontal="center" vertical="center" wrapText="1"/>
    </xf>
    <xf numFmtId="0" fontId="72" fillId="0" borderId="14" xfId="0" applyFont="1" applyBorder="1" applyAlignment="1">
      <alignment vertical="center" wrapText="1"/>
    </xf>
    <xf numFmtId="0" fontId="72" fillId="0" borderId="14" xfId="0" applyFont="1" applyBorder="1" applyAlignment="1">
      <alignment horizontal="center" wrapText="1"/>
    </xf>
    <xf numFmtId="0" fontId="63" fillId="0" borderId="14" xfId="0" applyFont="1" applyBorder="1" applyAlignment="1">
      <alignment horizontal="center" vertical="center"/>
    </xf>
    <xf numFmtId="0" fontId="23" fillId="19" borderId="13" xfId="0" applyFont="1" applyFill="1" applyBorder="1" applyAlignment="1">
      <alignment horizontal="center" vertical="center"/>
    </xf>
    <xf numFmtId="0" fontId="23" fillId="3" borderId="41" xfId="0" applyFont="1" applyFill="1" applyBorder="1" applyAlignment="1">
      <alignment horizontal="center"/>
    </xf>
    <xf numFmtId="0" fontId="0" fillId="0" borderId="0" xfId="0" pivotButton="1"/>
    <xf numFmtId="0" fontId="72" fillId="20" borderId="14" xfId="0" applyFont="1" applyFill="1" applyBorder="1" applyAlignment="1">
      <alignment horizontal="center" vertical="center"/>
    </xf>
    <xf numFmtId="0" fontId="4" fillId="3" borderId="13" xfId="0" applyFont="1" applyFill="1" applyBorder="1" applyAlignment="1">
      <alignment horizontal="center" vertical="center"/>
    </xf>
    <xf numFmtId="0" fontId="6" fillId="0" borderId="13" xfId="0" applyFont="1" applyBorder="1" applyAlignment="1">
      <alignment horizontal="center" vertical="center"/>
    </xf>
    <xf numFmtId="0" fontId="76" fillId="0" borderId="14" xfId="0" applyFont="1" applyBorder="1" applyAlignment="1">
      <alignment horizontal="center" vertical="center" wrapText="1"/>
    </xf>
    <xf numFmtId="0" fontId="76" fillId="0" borderId="14" xfId="0" applyFont="1" applyBorder="1" applyAlignment="1">
      <alignment horizontal="center" vertical="center"/>
    </xf>
    <xf numFmtId="0" fontId="20" fillId="0" borderId="14" xfId="0" applyFont="1" applyBorder="1" applyAlignment="1">
      <alignment horizontal="center" vertical="center" wrapText="1"/>
    </xf>
    <xf numFmtId="0" fontId="76" fillId="3" borderId="14" xfId="0" applyFont="1" applyFill="1" applyBorder="1" applyAlignment="1">
      <alignment horizontal="center" vertical="center" wrapText="1"/>
    </xf>
    <xf numFmtId="0" fontId="77" fillId="0" borderId="14" xfId="0" applyFont="1" applyBorder="1" applyAlignment="1">
      <alignment horizontal="center"/>
    </xf>
    <xf numFmtId="0" fontId="3" fillId="8" borderId="14" xfId="0" applyFont="1" applyFill="1" applyBorder="1" applyAlignment="1">
      <alignment horizontal="center" vertical="center"/>
    </xf>
    <xf numFmtId="16" fontId="20" fillId="0" borderId="14" xfId="0" applyNumberFormat="1" applyFont="1" applyBorder="1" applyAlignment="1">
      <alignment horizontal="center" vertical="center"/>
    </xf>
    <xf numFmtId="0" fontId="23" fillId="4" borderId="14" xfId="0" applyFont="1" applyFill="1" applyBorder="1" applyAlignment="1">
      <alignment horizontal="center" vertical="center"/>
    </xf>
    <xf numFmtId="0" fontId="72" fillId="0" borderId="14" xfId="0" applyFont="1" applyBorder="1" applyAlignment="1">
      <alignment horizontal="center"/>
    </xf>
    <xf numFmtId="0" fontId="3" fillId="3" borderId="14" xfId="2" applyFont="1" applyFill="1" applyBorder="1" applyAlignment="1">
      <alignment horizontal="center" vertical="center" wrapText="1"/>
    </xf>
    <xf numFmtId="0" fontId="23" fillId="8" borderId="13" xfId="0" applyFont="1" applyFill="1" applyBorder="1" applyAlignment="1">
      <alignment horizontal="center" vertical="center"/>
    </xf>
    <xf numFmtId="0" fontId="23" fillId="4" borderId="31" xfId="0" applyFont="1" applyFill="1" applyBorder="1" applyAlignment="1">
      <alignment horizontal="center" vertical="center"/>
    </xf>
    <xf numFmtId="0" fontId="63" fillId="3" borderId="14" xfId="0" applyFont="1" applyFill="1" applyBorder="1" applyAlignment="1">
      <alignment horizontal="center" vertical="center" wrapText="1"/>
    </xf>
    <xf numFmtId="164" fontId="79" fillId="4" borderId="14" xfId="0" applyNumberFormat="1" applyFont="1" applyFill="1" applyBorder="1" applyAlignment="1">
      <alignment horizontal="center" vertical="center" wrapText="1" shrinkToFit="1"/>
    </xf>
    <xf numFmtId="0" fontId="3" fillId="0" borderId="14" xfId="0" applyFont="1" applyBorder="1" applyAlignment="1">
      <alignment horizontal="center" wrapText="1"/>
    </xf>
    <xf numFmtId="0" fontId="62" fillId="0" borderId="14" xfId="0" applyFont="1" applyBorder="1" applyAlignment="1">
      <alignment horizontal="center" vertical="center"/>
    </xf>
    <xf numFmtId="0" fontId="83" fillId="0" borderId="14" xfId="0" applyFont="1" applyBorder="1" applyAlignment="1">
      <alignment horizontal="center" vertical="center"/>
    </xf>
    <xf numFmtId="0" fontId="84" fillId="3" borderId="14" xfId="0" applyFont="1" applyFill="1" applyBorder="1" applyAlignment="1">
      <alignment horizontal="center" vertical="center"/>
    </xf>
    <xf numFmtId="0" fontId="84" fillId="0" borderId="14" xfId="0" applyFont="1" applyBorder="1" applyAlignment="1">
      <alignment horizontal="center" vertical="center"/>
    </xf>
    <xf numFmtId="0" fontId="4" fillId="11" borderId="13" xfId="0" applyFont="1" applyFill="1" applyBorder="1" applyAlignment="1">
      <alignment horizontal="center" vertical="center"/>
    </xf>
    <xf numFmtId="0" fontId="23" fillId="7" borderId="13" xfId="0" applyFont="1" applyFill="1" applyBorder="1" applyAlignment="1">
      <alignment horizontal="center" vertical="center"/>
    </xf>
    <xf numFmtId="0" fontId="63" fillId="3" borderId="14" xfId="0" applyFont="1" applyFill="1" applyBorder="1" applyAlignment="1">
      <alignment horizontal="center"/>
    </xf>
    <xf numFmtId="0" fontId="3" fillId="21" borderId="14" xfId="0" applyFont="1" applyFill="1" applyBorder="1" applyAlignment="1">
      <alignment horizontal="center" vertical="center"/>
    </xf>
    <xf numFmtId="0" fontId="3" fillId="21" borderId="14" xfId="0" applyFont="1" applyFill="1" applyBorder="1" applyAlignment="1">
      <alignment horizontal="center"/>
    </xf>
    <xf numFmtId="0" fontId="63" fillId="0" borderId="14" xfId="0" applyFont="1" applyBorder="1" applyAlignment="1">
      <alignment horizontal="center"/>
    </xf>
    <xf numFmtId="0" fontId="54" fillId="0" borderId="14" xfId="0" applyFont="1" applyBorder="1" applyAlignment="1">
      <alignment horizontal="center" wrapText="1"/>
    </xf>
    <xf numFmtId="0" fontId="88" fillId="0" borderId="14" xfId="0" applyFont="1" applyBorder="1" applyAlignment="1">
      <alignment horizontal="center" wrapText="1"/>
    </xf>
    <xf numFmtId="0" fontId="63" fillId="0" borderId="14" xfId="0" applyFont="1" applyBorder="1" applyAlignment="1">
      <alignment horizontal="center" vertical="center" wrapText="1"/>
    </xf>
    <xf numFmtId="0" fontId="23" fillId="11" borderId="13" xfId="0" applyFont="1" applyFill="1" applyBorder="1" applyAlignment="1">
      <alignment horizontal="center" vertical="center"/>
    </xf>
    <xf numFmtId="0" fontId="84" fillId="3" borderId="14" xfId="0" applyFont="1" applyFill="1" applyBorder="1" applyAlignment="1">
      <alignment horizontal="center" vertical="center" wrapText="1"/>
    </xf>
    <xf numFmtId="0" fontId="23" fillId="3" borderId="14" xfId="0" applyFont="1" applyFill="1" applyBorder="1" applyAlignment="1">
      <alignment horizontal="center" vertical="top" wrapText="1"/>
    </xf>
    <xf numFmtId="0" fontId="3" fillId="3" borderId="15" xfId="0" applyFont="1" applyFill="1" applyBorder="1" applyAlignment="1">
      <alignment horizontal="center" vertical="center"/>
    </xf>
    <xf numFmtId="0" fontId="3" fillId="4" borderId="14"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14" xfId="0" applyFont="1" applyFill="1" applyBorder="1" applyAlignment="1">
      <alignment horizontal="center" vertical="center" wrapText="1"/>
    </xf>
    <xf numFmtId="0" fontId="91" fillId="0" borderId="14" xfId="0" applyFont="1" applyBorder="1" applyAlignment="1">
      <alignment horizontal="center" vertical="center"/>
    </xf>
    <xf numFmtId="14" fontId="13" fillId="0" borderId="14" xfId="0" applyNumberFormat="1" applyFont="1" applyBorder="1" applyAlignment="1">
      <alignment horizontal="center" vertical="center"/>
    </xf>
    <xf numFmtId="0" fontId="15" fillId="21" borderId="14" xfId="1" applyFont="1" applyFill="1" applyBorder="1" applyAlignment="1">
      <alignment horizontal="center" vertical="center" wrapText="1"/>
    </xf>
    <xf numFmtId="0" fontId="5" fillId="18" borderId="13" xfId="0" applyFont="1" applyFill="1" applyBorder="1" applyAlignment="1">
      <alignment horizontal="center" vertical="center"/>
    </xf>
    <xf numFmtId="0" fontId="63" fillId="3" borderId="14" xfId="0" applyFont="1" applyFill="1" applyBorder="1" applyAlignment="1">
      <alignment horizontal="center" wrapText="1"/>
    </xf>
    <xf numFmtId="0" fontId="2" fillId="0" borderId="14" xfId="1" applyBorder="1" applyAlignment="1">
      <alignment horizontal="center" vertical="center" wrapText="1"/>
    </xf>
    <xf numFmtId="0" fontId="91" fillId="0" borderId="14" xfId="0" applyFont="1" applyBorder="1" applyAlignment="1">
      <alignment horizontal="center"/>
    </xf>
    <xf numFmtId="0" fontId="23" fillId="19" borderId="14" xfId="0" applyFont="1" applyFill="1" applyBorder="1" applyAlignment="1">
      <alignment horizontal="center" vertical="center"/>
    </xf>
    <xf numFmtId="0" fontId="23" fillId="0" borderId="14" xfId="0" applyFont="1" applyBorder="1"/>
    <xf numFmtId="0" fontId="3" fillId="22" borderId="13" xfId="0" applyFont="1" applyFill="1" applyBorder="1" applyAlignment="1">
      <alignment horizontal="center" vertical="center"/>
    </xf>
    <xf numFmtId="0" fontId="5" fillId="19" borderId="14" xfId="0" applyFont="1" applyFill="1" applyBorder="1" applyAlignment="1">
      <alignment horizontal="center" vertical="center"/>
    </xf>
    <xf numFmtId="0" fontId="13" fillId="0" borderId="14" xfId="0" applyFont="1" applyBorder="1" applyAlignment="1">
      <alignment horizontal="center" vertical="center" wrapText="1"/>
    </xf>
    <xf numFmtId="0" fontId="23" fillId="0" borderId="14" xfId="2" applyFont="1" applyBorder="1" applyAlignment="1">
      <alignment horizontal="center" vertical="center" wrapText="1"/>
    </xf>
    <xf numFmtId="164" fontId="62" fillId="11" borderId="14" xfId="0" applyNumberFormat="1" applyFont="1" applyFill="1" applyBorder="1" applyAlignment="1">
      <alignment horizontal="center" vertical="center" wrapText="1" shrinkToFit="1"/>
    </xf>
    <xf numFmtId="0" fontId="23" fillId="0" borderId="15" xfId="0" applyFont="1" applyBorder="1" applyAlignment="1">
      <alignment horizontal="center" vertical="center"/>
    </xf>
    <xf numFmtId="14" fontId="13" fillId="3" borderId="14" xfId="0" applyNumberFormat="1" applyFont="1" applyFill="1" applyBorder="1" applyAlignment="1">
      <alignment horizontal="center" vertical="center" wrapText="1"/>
    </xf>
    <xf numFmtId="0" fontId="13" fillId="0" borderId="14" xfId="0" applyFont="1" applyBorder="1" applyAlignment="1">
      <alignment wrapText="1"/>
    </xf>
    <xf numFmtId="16" fontId="13" fillId="0" borderId="14" xfId="0" applyNumberFormat="1" applyFont="1" applyBorder="1" applyAlignment="1">
      <alignment horizontal="center" vertical="center" wrapText="1"/>
    </xf>
    <xf numFmtId="0" fontId="98" fillId="2" borderId="4" xfId="0" applyFont="1" applyFill="1" applyBorder="1" applyAlignment="1" applyProtection="1">
      <alignment horizontal="center" vertical="center" wrapText="1"/>
      <protection locked="0"/>
    </xf>
    <xf numFmtId="0" fontId="98" fillId="2" borderId="8" xfId="0" applyFont="1" applyFill="1" applyBorder="1" applyAlignment="1" applyProtection="1">
      <alignment horizontal="center" vertical="center" wrapText="1"/>
      <protection locked="0"/>
    </xf>
    <xf numFmtId="0" fontId="28" fillId="0" borderId="4" xfId="0" applyFont="1" applyBorder="1" applyAlignment="1">
      <alignment wrapText="1"/>
    </xf>
    <xf numFmtId="0" fontId="28" fillId="0" borderId="8" xfId="0" applyFont="1" applyBorder="1" applyAlignment="1">
      <alignment wrapText="1"/>
    </xf>
    <xf numFmtId="0" fontId="28" fillId="0" borderId="0" xfId="0" applyFont="1" applyAlignment="1">
      <alignment wrapText="1"/>
    </xf>
    <xf numFmtId="0" fontId="28" fillId="0" borderId="14" xfId="0" applyFont="1" applyBorder="1" applyAlignment="1">
      <alignment horizontal="center" vertical="center"/>
    </xf>
    <xf numFmtId="0" fontId="28" fillId="3" borderId="14" xfId="0" applyFont="1" applyFill="1" applyBorder="1" applyAlignment="1">
      <alignment horizontal="center" vertical="center"/>
    </xf>
    <xf numFmtId="0" fontId="99" fillId="3" borderId="14" xfId="0" applyFont="1" applyFill="1" applyBorder="1" applyAlignment="1">
      <alignment horizontal="center" vertical="center" wrapText="1"/>
    </xf>
    <xf numFmtId="0" fontId="99" fillId="0" borderId="14" xfId="0" applyFont="1" applyBorder="1" applyAlignment="1">
      <alignment horizontal="center" vertical="center"/>
    </xf>
    <xf numFmtId="0" fontId="99" fillId="4" borderId="13" xfId="0" applyFont="1" applyFill="1" applyBorder="1" applyAlignment="1">
      <alignment horizontal="center" vertical="center"/>
    </xf>
    <xf numFmtId="0" fontId="28" fillId="3" borderId="14" xfId="0" applyFont="1" applyFill="1" applyBorder="1"/>
    <xf numFmtId="0" fontId="28" fillId="0" borderId="14" xfId="0" applyFont="1" applyBorder="1"/>
    <xf numFmtId="0" fontId="28" fillId="0" borderId="14" xfId="0" applyFont="1" applyBorder="1" applyAlignment="1">
      <alignment horizontal="center"/>
    </xf>
    <xf numFmtId="0" fontId="28" fillId="0" borderId="18" xfId="0" applyFont="1" applyBorder="1" applyAlignment="1">
      <alignment horizontal="center"/>
    </xf>
    <xf numFmtId="0" fontId="28" fillId="0" borderId="15" xfId="0" applyFont="1" applyBorder="1"/>
    <xf numFmtId="0" fontId="28" fillId="0" borderId="18" xfId="0" applyFont="1" applyBorder="1"/>
    <xf numFmtId="0" fontId="28" fillId="0" borderId="0" xfId="0" applyFont="1"/>
    <xf numFmtId="0" fontId="99" fillId="0" borderId="14" xfId="0" applyFont="1" applyBorder="1" applyAlignment="1">
      <alignment horizontal="center" vertical="center" wrapText="1"/>
    </xf>
    <xf numFmtId="0" fontId="102" fillId="3" borderId="14" xfId="0" applyFont="1" applyFill="1" applyBorder="1" applyAlignment="1">
      <alignment horizontal="center" vertical="center" wrapText="1"/>
    </xf>
    <xf numFmtId="0" fontId="102" fillId="0" borderId="14" xfId="0" applyFont="1" applyBorder="1" applyAlignment="1">
      <alignment horizontal="center" vertical="center"/>
    </xf>
    <xf numFmtId="0" fontId="103" fillId="0" borderId="14" xfId="0" applyFont="1" applyBorder="1" applyAlignment="1">
      <alignment horizontal="center" vertical="center"/>
    </xf>
    <xf numFmtId="0" fontId="28" fillId="0" borderId="0" xfId="0" applyFont="1" applyAlignment="1">
      <alignment horizontal="center"/>
    </xf>
    <xf numFmtId="0" fontId="104" fillId="0" borderId="0" xfId="0" applyFont="1" applyAlignment="1">
      <alignment horizontal="center"/>
    </xf>
    <xf numFmtId="0" fontId="102" fillId="0" borderId="0" xfId="0" applyFont="1" applyAlignment="1">
      <alignment horizontal="center"/>
    </xf>
    <xf numFmtId="0" fontId="28" fillId="0" borderId="0" xfId="0" applyFont="1" applyAlignment="1">
      <alignment horizontal="center" vertical="center"/>
    </xf>
    <xf numFmtId="0" fontId="99" fillId="0" borderId="0" xfId="0" applyFont="1" applyAlignment="1">
      <alignment wrapText="1"/>
    </xf>
    <xf numFmtId="0" fontId="99" fillId="0" borderId="0" xfId="0" applyFont="1"/>
    <xf numFmtId="0" fontId="99" fillId="0" borderId="0" xfId="0" applyFont="1" applyAlignment="1">
      <alignment horizontal="center" vertical="center"/>
    </xf>
    <xf numFmtId="0" fontId="63" fillId="0" borderId="31" xfId="0" applyFont="1" applyBorder="1" applyAlignment="1">
      <alignment horizontal="center" vertical="center" wrapText="1"/>
    </xf>
    <xf numFmtId="0" fontId="63" fillId="4" borderId="14" xfId="0" applyFont="1" applyFill="1" applyBorder="1" applyAlignment="1">
      <alignment horizontal="center" vertical="center"/>
    </xf>
    <xf numFmtId="0" fontId="23" fillId="21" borderId="14" xfId="0" applyFont="1" applyFill="1" applyBorder="1" applyAlignment="1">
      <alignment horizontal="center"/>
    </xf>
    <xf numFmtId="0" fontId="5" fillId="5" borderId="13" xfId="0" applyFont="1" applyFill="1" applyBorder="1" applyAlignment="1">
      <alignment horizontal="center" vertical="center"/>
    </xf>
    <xf numFmtId="0" fontId="28" fillId="0" borderId="14" xfId="0" applyFont="1" applyBorder="1" applyAlignment="1">
      <alignment horizontal="center" vertical="center" wrapText="1"/>
    </xf>
    <xf numFmtId="0" fontId="34" fillId="0" borderId="14" xfId="0" applyFont="1" applyBorder="1" applyAlignment="1">
      <alignment horizontal="center" vertical="center"/>
    </xf>
    <xf numFmtId="0" fontId="105" fillId="0" borderId="14" xfId="0" applyFont="1" applyBorder="1" applyAlignment="1">
      <alignment horizontal="center" vertical="center"/>
    </xf>
    <xf numFmtId="0" fontId="63" fillId="4" borderId="13" xfId="0" applyFont="1" applyFill="1" applyBorder="1" applyAlignment="1">
      <alignment horizontal="center" vertical="center"/>
    </xf>
    <xf numFmtId="14" fontId="106" fillId="0" borderId="14" xfId="0" applyNumberFormat="1" applyFont="1" applyBorder="1" applyAlignment="1">
      <alignment horizontal="center" vertical="center" wrapText="1"/>
    </xf>
    <xf numFmtId="0" fontId="13" fillId="3" borderId="14" xfId="0" applyFont="1" applyFill="1" applyBorder="1" applyAlignment="1">
      <alignment horizontal="center" wrapText="1"/>
    </xf>
    <xf numFmtId="0" fontId="1" fillId="0" borderId="14" xfId="0" applyFont="1" applyBorder="1" applyAlignment="1">
      <alignment horizontal="center" vertical="center" wrapText="1"/>
    </xf>
    <xf numFmtId="0" fontId="91" fillId="0" borderId="14" xfId="0" applyFont="1" applyBorder="1" applyAlignment="1">
      <alignment horizontal="center" vertical="center" wrapText="1"/>
    </xf>
    <xf numFmtId="16" fontId="13" fillId="3" borderId="14" xfId="0" applyNumberFormat="1" applyFont="1" applyFill="1" applyBorder="1" applyAlignment="1">
      <alignment horizontal="center" vertical="center"/>
    </xf>
    <xf numFmtId="0" fontId="91" fillId="0" borderId="14" xfId="0" applyFont="1" applyBorder="1" applyAlignment="1">
      <alignment horizontal="center" wrapText="1"/>
    </xf>
    <xf numFmtId="0" fontId="101" fillId="3" borderId="14" xfId="0" applyFont="1" applyFill="1" applyBorder="1" applyAlignment="1">
      <alignment horizontal="center" vertical="center" wrapText="1"/>
    </xf>
    <xf numFmtId="0" fontId="23" fillId="3" borderId="14" xfId="0" applyFont="1" applyFill="1" applyBorder="1"/>
    <xf numFmtId="0" fontId="23" fillId="19" borderId="31" xfId="0" applyFont="1" applyFill="1" applyBorder="1" applyAlignment="1">
      <alignment horizontal="center" vertical="center"/>
    </xf>
    <xf numFmtId="0" fontId="2" fillId="3" borderId="14" xfId="1" applyFill="1" applyBorder="1" applyAlignment="1">
      <alignment horizontal="center" vertical="center" wrapText="1"/>
    </xf>
    <xf numFmtId="0" fontId="111" fillId="3" borderId="14" xfId="2" applyFont="1" applyFill="1" applyBorder="1" applyAlignment="1">
      <alignment horizontal="center" vertical="center" wrapText="1"/>
    </xf>
    <xf numFmtId="0" fontId="112" fillId="3" borderId="14" xfId="2" applyFont="1" applyFill="1" applyBorder="1" applyAlignment="1">
      <alignment horizontal="center" vertical="center" wrapText="1"/>
    </xf>
    <xf numFmtId="0" fontId="2" fillId="3" borderId="37" xfId="1" applyFill="1" applyBorder="1" applyAlignment="1">
      <alignment horizontal="center" vertical="center" wrapText="1"/>
    </xf>
    <xf numFmtId="0" fontId="111" fillId="0" borderId="14" xfId="0" applyFont="1" applyBorder="1" applyAlignment="1">
      <alignment horizontal="center" vertical="center" wrapText="1"/>
    </xf>
    <xf numFmtId="0" fontId="113" fillId="2" borderId="4" xfId="0" applyFont="1" applyFill="1" applyBorder="1" applyAlignment="1" applyProtection="1">
      <alignment horizontal="center" vertical="center" wrapText="1"/>
      <protection locked="0"/>
    </xf>
    <xf numFmtId="0" fontId="111" fillId="0" borderId="14" xfId="0" applyFont="1" applyBorder="1"/>
    <xf numFmtId="0" fontId="114" fillId="0" borderId="0" xfId="1" applyFont="1" applyBorder="1"/>
    <xf numFmtId="0" fontId="111" fillId="0" borderId="0" xfId="0" applyFont="1"/>
    <xf numFmtId="0" fontId="111" fillId="0" borderId="14" xfId="0" applyFont="1" applyBorder="1" applyAlignment="1">
      <alignment horizontal="center" vertical="center"/>
    </xf>
    <xf numFmtId="0" fontId="114" fillId="0" borderId="14" xfId="1" applyFont="1" applyBorder="1"/>
    <xf numFmtId="0" fontId="84" fillId="0" borderId="14" xfId="0" applyFont="1" applyBorder="1" applyAlignment="1">
      <alignment horizontal="center" vertical="center" wrapText="1"/>
    </xf>
    <xf numFmtId="0" fontId="116" fillId="0" borderId="14" xfId="0" applyFont="1" applyBorder="1" applyAlignment="1">
      <alignment horizontal="center" vertical="center" wrapText="1"/>
    </xf>
    <xf numFmtId="0" fontId="1" fillId="3" borderId="14" xfId="0" applyFont="1" applyFill="1" applyBorder="1" applyAlignment="1">
      <alignment horizontal="center" vertical="center" wrapText="1"/>
    </xf>
    <xf numFmtId="16" fontId="23" fillId="0" borderId="14" xfId="0" applyNumberFormat="1" applyFont="1" applyBorder="1" applyAlignment="1">
      <alignment horizontal="center"/>
    </xf>
    <xf numFmtId="14" fontId="111" fillId="0" borderId="14" xfId="0" applyNumberFormat="1" applyFont="1" applyBorder="1" applyAlignment="1">
      <alignment horizontal="center" vertical="center"/>
    </xf>
    <xf numFmtId="22" fontId="3" fillId="0" borderId="14" xfId="0" applyNumberFormat="1" applyFont="1" applyBorder="1" applyAlignment="1">
      <alignment horizontal="center" vertical="center"/>
    </xf>
    <xf numFmtId="0" fontId="23" fillId="7" borderId="14" xfId="0" applyFont="1" applyFill="1" applyBorder="1" applyAlignment="1">
      <alignment horizontal="center" vertical="center"/>
    </xf>
    <xf numFmtId="0" fontId="23" fillId="3" borderId="37" xfId="0" applyFont="1" applyFill="1" applyBorder="1" applyAlignment="1">
      <alignment horizontal="center" vertical="center" wrapText="1"/>
    </xf>
    <xf numFmtId="0" fontId="23" fillId="0" borderId="37" xfId="0" applyFont="1" applyBorder="1" applyAlignment="1">
      <alignment wrapText="1"/>
    </xf>
    <xf numFmtId="0" fontId="23" fillId="8" borderId="14" xfId="0" applyFont="1" applyFill="1" applyBorder="1" applyAlignment="1">
      <alignment horizontal="center" vertical="center"/>
    </xf>
    <xf numFmtId="0" fontId="23" fillId="3" borderId="2" xfId="0" applyFont="1" applyFill="1" applyBorder="1" applyAlignment="1">
      <alignment horizontal="center" vertical="center" wrapText="1"/>
    </xf>
    <xf numFmtId="0" fontId="23" fillId="0" borderId="2" xfId="0" applyFont="1" applyBorder="1" applyAlignment="1">
      <alignment wrapText="1"/>
    </xf>
    <xf numFmtId="0" fontId="23" fillId="3" borderId="3" xfId="0" applyFont="1" applyFill="1" applyBorder="1" applyAlignment="1">
      <alignment horizontal="center" vertical="center" wrapText="1"/>
    </xf>
    <xf numFmtId="0" fontId="23" fillId="0" borderId="3" xfId="0" applyFont="1" applyBorder="1"/>
    <xf numFmtId="0" fontId="23" fillId="0" borderId="31" xfId="0" applyFont="1" applyBorder="1" applyAlignment="1">
      <alignment horizontal="center"/>
    </xf>
    <xf numFmtId="0" fontId="23" fillId="3" borderId="2" xfId="0" applyFont="1" applyFill="1" applyBorder="1" applyAlignment="1">
      <alignment horizontal="center" vertical="center"/>
    </xf>
    <xf numFmtId="0" fontId="23" fillId="3" borderId="31" xfId="0" applyFont="1" applyFill="1" applyBorder="1" applyAlignment="1">
      <alignment horizontal="center" vertical="center" wrapText="1"/>
    </xf>
    <xf numFmtId="0" fontId="23" fillId="12" borderId="14" xfId="0" applyFont="1" applyFill="1" applyBorder="1" applyAlignment="1">
      <alignment horizontal="center" vertical="center"/>
    </xf>
    <xf numFmtId="0" fontId="63" fillId="0" borderId="15" xfId="0" applyFont="1" applyBorder="1" applyAlignment="1">
      <alignment horizontal="center" vertical="center" wrapText="1"/>
    </xf>
    <xf numFmtId="0" fontId="63" fillId="12" borderId="14" xfId="0" applyFont="1" applyFill="1" applyBorder="1" applyAlignment="1">
      <alignment horizontal="center" vertical="center"/>
    </xf>
    <xf numFmtId="0" fontId="88" fillId="0" borderId="2" xfId="0" applyFont="1" applyBorder="1" applyAlignment="1">
      <alignment horizontal="center" vertical="center"/>
    </xf>
    <xf numFmtId="0" fontId="63" fillId="0" borderId="15" xfId="0" applyFont="1" applyBorder="1" applyAlignment="1">
      <alignment horizontal="center" vertical="center"/>
    </xf>
    <xf numFmtId="0" fontId="23" fillId="3" borderId="15" xfId="0" applyFont="1" applyFill="1" applyBorder="1" applyAlignment="1">
      <alignment horizontal="center" vertical="center"/>
    </xf>
    <xf numFmtId="0" fontId="88" fillId="0" borderId="2" xfId="0" applyFont="1" applyBorder="1" applyAlignment="1">
      <alignment horizontal="center" vertical="center" wrapText="1"/>
    </xf>
    <xf numFmtId="0" fontId="5" fillId="7" borderId="13" xfId="0" applyFont="1" applyFill="1" applyBorder="1" applyAlignment="1">
      <alignment horizontal="center" vertical="center"/>
    </xf>
    <xf numFmtId="0" fontId="3" fillId="19" borderId="13" xfId="0" applyFont="1" applyFill="1" applyBorder="1" applyAlignment="1">
      <alignment horizontal="center" vertical="center"/>
    </xf>
    <xf numFmtId="0" fontId="0" fillId="4" borderId="13" xfId="0" applyFill="1" applyBorder="1" applyAlignment="1">
      <alignment horizontal="center" vertical="center"/>
    </xf>
    <xf numFmtId="0" fontId="72" fillId="0" borderId="14" xfId="0" applyFont="1" applyBorder="1" applyAlignment="1">
      <alignment horizontal="center" vertical="center" wrapText="1"/>
    </xf>
    <xf numFmtId="0" fontId="120" fillId="0" borderId="14" xfId="0" applyFont="1" applyBorder="1" applyAlignment="1">
      <alignment horizontal="center" vertical="center" wrapText="1"/>
    </xf>
    <xf numFmtId="0" fontId="122" fillId="3" borderId="14" xfId="1" applyFont="1" applyFill="1" applyBorder="1" applyAlignment="1">
      <alignment horizontal="center" vertical="center" wrapText="1"/>
    </xf>
    <xf numFmtId="0" fontId="111" fillId="0" borderId="14" xfId="0" applyFont="1" applyBorder="1" applyAlignment="1">
      <alignment wrapText="1"/>
    </xf>
    <xf numFmtId="165" fontId="98" fillId="2" borderId="4" xfId="0" applyNumberFormat="1" applyFont="1" applyFill="1" applyBorder="1" applyAlignment="1" applyProtection="1">
      <alignment horizontal="center" vertical="center" wrapText="1"/>
      <protection locked="0"/>
    </xf>
    <xf numFmtId="165" fontId="3" fillId="0" borderId="16" xfId="0" applyNumberFormat="1" applyFont="1" applyBorder="1" applyAlignment="1">
      <alignment horizontal="center" vertical="center"/>
    </xf>
    <xf numFmtId="165" fontId="3" fillId="0" borderId="14" xfId="0" applyNumberFormat="1" applyFont="1" applyBorder="1" applyAlignment="1">
      <alignment horizontal="center" vertical="center"/>
    </xf>
    <xf numFmtId="165" fontId="3" fillId="4" borderId="14" xfId="0" applyNumberFormat="1" applyFont="1" applyFill="1" applyBorder="1" applyAlignment="1">
      <alignment horizontal="center" vertical="center"/>
    </xf>
    <xf numFmtId="165" fontId="0" fillId="0" borderId="14" xfId="0" applyNumberFormat="1" applyBorder="1" applyAlignment="1">
      <alignment horizontal="center" vertical="center"/>
    </xf>
    <xf numFmtId="165" fontId="3" fillId="3" borderId="14" xfId="0" applyNumberFormat="1" applyFont="1" applyFill="1" applyBorder="1" applyAlignment="1">
      <alignment horizontal="center" vertical="center"/>
    </xf>
    <xf numFmtId="165" fontId="0" fillId="3" borderId="14" xfId="0" applyNumberFormat="1" applyFill="1" applyBorder="1" applyAlignment="1">
      <alignment horizontal="center" vertical="center"/>
    </xf>
    <xf numFmtId="165" fontId="3" fillId="0" borderId="14" xfId="0" applyNumberFormat="1" applyFont="1" applyBorder="1"/>
    <xf numFmtId="165" fontId="0" fillId="0" borderId="14" xfId="0" applyNumberFormat="1" applyBorder="1" applyAlignment="1">
      <alignment horizontal="center"/>
    </xf>
    <xf numFmtId="165" fontId="5" fillId="4" borderId="14" xfId="0" applyNumberFormat="1" applyFont="1" applyFill="1" applyBorder="1" applyAlignment="1">
      <alignment horizontal="center" vertical="center"/>
    </xf>
    <xf numFmtId="165" fontId="42" fillId="0" borderId="14" xfId="0" applyNumberFormat="1" applyFont="1" applyBorder="1" applyAlignment="1">
      <alignment horizontal="center" vertical="center"/>
    </xf>
    <xf numFmtId="165" fontId="3" fillId="0" borderId="14" xfId="0" applyNumberFormat="1" applyFont="1" applyBorder="1" applyAlignment="1">
      <alignment horizontal="center"/>
    </xf>
    <xf numFmtId="165" fontId="3" fillId="3" borderId="14" xfId="0" applyNumberFormat="1" applyFont="1" applyFill="1" applyBorder="1" applyAlignment="1">
      <alignment horizontal="center"/>
    </xf>
    <xf numFmtId="165" fontId="3" fillId="4" borderId="14" xfId="0" applyNumberFormat="1" applyFont="1" applyFill="1" applyBorder="1" applyAlignment="1">
      <alignment horizontal="center" vertical="center" wrapText="1"/>
    </xf>
    <xf numFmtId="165" fontId="9" fillId="0" borderId="14" xfId="0" applyNumberFormat="1" applyFont="1" applyBorder="1" applyAlignment="1">
      <alignment horizontal="center" vertical="center"/>
    </xf>
    <xf numFmtId="165" fontId="23" fillId="0" borderId="14" xfId="0" applyNumberFormat="1" applyFont="1" applyBorder="1" applyAlignment="1">
      <alignment horizontal="center" vertical="center"/>
    </xf>
    <xf numFmtId="165" fontId="5" fillId="3" borderId="14" xfId="0" applyNumberFormat="1" applyFont="1" applyFill="1" applyBorder="1" applyAlignment="1">
      <alignment horizontal="center" vertical="center"/>
    </xf>
    <xf numFmtId="165" fontId="5" fillId="0" borderId="14" xfId="0" applyNumberFormat="1" applyFont="1" applyBorder="1" applyAlignment="1">
      <alignment horizontal="center" vertical="center"/>
    </xf>
    <xf numFmtId="165" fontId="45" fillId="0" borderId="14" xfId="0" applyNumberFormat="1" applyFont="1" applyBorder="1" applyAlignment="1">
      <alignment horizontal="center" vertical="center"/>
    </xf>
    <xf numFmtId="165" fontId="28" fillId="3" borderId="14" xfId="0" applyNumberFormat="1" applyFont="1" applyFill="1" applyBorder="1" applyAlignment="1">
      <alignment horizontal="center" vertical="center"/>
    </xf>
    <xf numFmtId="165" fontId="28" fillId="0" borderId="14" xfId="0" applyNumberFormat="1" applyFont="1" applyBorder="1" applyAlignment="1">
      <alignment horizontal="center" vertical="center"/>
    </xf>
    <xf numFmtId="165" fontId="28" fillId="0" borderId="0" xfId="0" applyNumberFormat="1" applyFont="1" applyAlignment="1">
      <alignment horizontal="center" vertical="center"/>
    </xf>
    <xf numFmtId="165" fontId="23" fillId="3" borderId="14" xfId="0" applyNumberFormat="1" applyFont="1" applyFill="1" applyBorder="1" applyAlignment="1">
      <alignment horizontal="center" vertical="center"/>
    </xf>
    <xf numFmtId="165" fontId="3" fillId="0" borderId="14" xfId="0" applyNumberFormat="1" applyFont="1" applyBorder="1" applyAlignment="1">
      <alignment horizontal="center" vertical="center" wrapText="1"/>
    </xf>
    <xf numFmtId="165" fontId="3" fillId="3" borderId="14" xfId="0" applyNumberFormat="1" applyFont="1" applyFill="1" applyBorder="1"/>
    <xf numFmtId="165" fontId="0" fillId="0" borderId="14" xfId="0" applyNumberFormat="1" applyBorder="1" applyAlignment="1">
      <alignment horizontal="center" vertical="center" wrapText="1"/>
    </xf>
    <xf numFmtId="165" fontId="4" fillId="3" borderId="14" xfId="0" applyNumberFormat="1" applyFont="1" applyFill="1" applyBorder="1" applyAlignment="1">
      <alignment horizontal="center" vertical="center"/>
    </xf>
    <xf numFmtId="165" fontId="42" fillId="3" borderId="14" xfId="0" applyNumberFormat="1" applyFont="1" applyFill="1" applyBorder="1" applyAlignment="1">
      <alignment horizontal="center" vertical="center"/>
    </xf>
    <xf numFmtId="165" fontId="3" fillId="0" borderId="13" xfId="0" applyNumberFormat="1" applyFont="1" applyBorder="1" applyAlignment="1">
      <alignment horizontal="center" vertical="center"/>
    </xf>
    <xf numFmtId="165" fontId="4" fillId="0" borderId="14" xfId="0" applyNumberFormat="1" applyFont="1" applyBorder="1"/>
    <xf numFmtId="165" fontId="28" fillId="0" borderId="0" xfId="0" applyNumberFormat="1" applyFont="1"/>
    <xf numFmtId="165" fontId="2" fillId="0" borderId="16" xfId="1" applyNumberFormat="1" applyBorder="1" applyAlignment="1">
      <alignment horizontal="center" vertical="center"/>
    </xf>
    <xf numFmtId="165" fontId="2" fillId="0" borderId="14" xfId="1" applyNumberFormat="1" applyBorder="1" applyAlignment="1">
      <alignment horizontal="center" vertical="center"/>
    </xf>
    <xf numFmtId="165" fontId="2" fillId="3" borderId="14" xfId="1" applyNumberFormat="1" applyFill="1" applyBorder="1" applyAlignment="1">
      <alignment horizontal="center" vertical="center"/>
    </xf>
    <xf numFmtId="165" fontId="2" fillId="0" borderId="14" xfId="1" applyNumberFormat="1" applyBorder="1" applyAlignment="1">
      <alignment horizontal="center"/>
    </xf>
    <xf numFmtId="165" fontId="101" fillId="3" borderId="14" xfId="0" applyNumberFormat="1" applyFont="1" applyFill="1" applyBorder="1" applyAlignment="1">
      <alignment horizontal="center" vertical="center"/>
    </xf>
    <xf numFmtId="165" fontId="101" fillId="3" borderId="14" xfId="0" applyNumberFormat="1" applyFont="1" applyFill="1" applyBorder="1" applyAlignment="1">
      <alignment horizontal="center" vertical="center" wrapText="1"/>
    </xf>
    <xf numFmtId="165" fontId="2" fillId="3" borderId="14" xfId="1" applyNumberFormat="1" applyFill="1" applyBorder="1" applyAlignment="1">
      <alignment horizontal="center" vertical="center" wrapText="1"/>
    </xf>
    <xf numFmtId="165" fontId="2" fillId="13" borderId="14" xfId="1" applyNumberFormat="1" applyFill="1" applyBorder="1" applyAlignment="1">
      <alignment horizontal="center" vertical="center"/>
    </xf>
    <xf numFmtId="165" fontId="5" fillId="3" borderId="14" xfId="0" applyNumberFormat="1" applyFont="1" applyFill="1" applyBorder="1" applyAlignment="1">
      <alignment horizontal="center" vertical="center" wrapText="1"/>
    </xf>
    <xf numFmtId="165" fontId="2" fillId="0" borderId="14" xfId="1" applyNumberFormat="1" applyBorder="1" applyAlignment="1">
      <alignment horizontal="center" vertical="center" wrapText="1"/>
    </xf>
    <xf numFmtId="165" fontId="2" fillId="0" borderId="14" xfId="1" applyNumberFormat="1" applyBorder="1" applyAlignment="1">
      <alignment horizontal="center" wrapText="1"/>
    </xf>
    <xf numFmtId="165" fontId="2" fillId="0" borderId="13" xfId="1" applyNumberFormat="1" applyBorder="1" applyAlignment="1">
      <alignment horizontal="center" vertical="center"/>
    </xf>
    <xf numFmtId="165" fontId="3" fillId="0" borderId="40" xfId="0" applyNumberFormat="1" applyFont="1" applyBorder="1" applyAlignment="1">
      <alignment horizontal="center" vertical="center"/>
    </xf>
    <xf numFmtId="165" fontId="3" fillId="0" borderId="39" xfId="0" applyNumberFormat="1" applyFont="1" applyBorder="1" applyAlignment="1">
      <alignment horizontal="center" vertical="center"/>
    </xf>
    <xf numFmtId="165" fontId="0" fillId="0" borderId="39" xfId="0" applyNumberFormat="1" applyBorder="1" applyAlignment="1">
      <alignment horizontal="center" vertical="center"/>
    </xf>
    <xf numFmtId="165" fontId="9" fillId="0" borderId="39" xfId="0" applyNumberFormat="1" applyFont="1" applyBorder="1" applyAlignment="1">
      <alignment horizontal="center" vertical="center"/>
    </xf>
    <xf numFmtId="165" fontId="5" fillId="0" borderId="39" xfId="0" applyNumberFormat="1" applyFont="1" applyBorder="1" applyAlignment="1">
      <alignment horizontal="center" vertical="center"/>
    </xf>
    <xf numFmtId="165" fontId="20" fillId="0" borderId="39" xfId="0" applyNumberFormat="1" applyFont="1" applyBorder="1" applyAlignment="1">
      <alignment horizontal="center" vertical="center"/>
    </xf>
    <xf numFmtId="165" fontId="3" fillId="0" borderId="39" xfId="0" applyNumberFormat="1" applyFont="1" applyBorder="1" applyAlignment="1">
      <alignment horizontal="center" vertical="center" wrapText="1"/>
    </xf>
    <xf numFmtId="165" fontId="0" fillId="0" borderId="39" xfId="0" applyNumberFormat="1" applyBorder="1" applyAlignment="1">
      <alignment horizontal="center" vertical="center" wrapText="1"/>
    </xf>
    <xf numFmtId="165" fontId="28" fillId="0" borderId="39" xfId="0" applyNumberFormat="1" applyFont="1" applyBorder="1" applyAlignment="1">
      <alignment horizontal="center" vertical="center"/>
    </xf>
    <xf numFmtId="165" fontId="5" fillId="0" borderId="39" xfId="0" applyNumberFormat="1" applyFont="1" applyBorder="1" applyAlignment="1">
      <alignment horizontal="center" vertical="center" wrapText="1"/>
    </xf>
    <xf numFmtId="165" fontId="28" fillId="3" borderId="39" xfId="0" applyNumberFormat="1" applyFont="1" applyFill="1" applyBorder="1" applyAlignment="1">
      <alignment horizontal="center" vertical="center"/>
    </xf>
    <xf numFmtId="165" fontId="28" fillId="3" borderId="0" xfId="0" applyNumberFormat="1" applyFont="1" applyFill="1" applyAlignment="1">
      <alignment horizontal="center" vertical="center"/>
    </xf>
    <xf numFmtId="165" fontId="28" fillId="0" borderId="39" xfId="0" applyNumberFormat="1" applyFont="1" applyBorder="1"/>
    <xf numFmtId="165" fontId="4" fillId="0" borderId="16" xfId="0" applyNumberFormat="1" applyFont="1" applyBorder="1" applyAlignment="1">
      <alignment horizontal="center" vertical="center"/>
    </xf>
    <xf numFmtId="165" fontId="4" fillId="0" borderId="14" xfId="0" applyNumberFormat="1" applyFont="1" applyBorder="1" applyAlignment="1">
      <alignment horizontal="center" vertical="center"/>
    </xf>
    <xf numFmtId="165" fontId="6" fillId="0" borderId="14" xfId="0" applyNumberFormat="1" applyFont="1" applyBorder="1" applyAlignment="1">
      <alignment horizontal="center" vertical="center"/>
    </xf>
    <xf numFmtId="165" fontId="21" fillId="0" borderId="14" xfId="0" applyNumberFormat="1" applyFont="1" applyBorder="1" applyAlignment="1">
      <alignment horizontal="center" vertical="center"/>
    </xf>
    <xf numFmtId="165" fontId="63" fillId="0" borderId="14" xfId="0" applyNumberFormat="1" applyFont="1" applyBorder="1" applyAlignment="1">
      <alignment horizontal="center" vertical="center"/>
    </xf>
    <xf numFmtId="165" fontId="56" fillId="0" borderId="14" xfId="0" applyNumberFormat="1" applyFont="1" applyBorder="1" applyAlignment="1">
      <alignment horizontal="center" vertical="center"/>
    </xf>
    <xf numFmtId="165" fontId="43" fillId="0" borderId="14" xfId="0" applyNumberFormat="1" applyFont="1" applyBorder="1" applyAlignment="1">
      <alignment horizontal="center" vertical="center"/>
    </xf>
    <xf numFmtId="165" fontId="21" fillId="0" borderId="14" xfId="0" applyNumberFormat="1" applyFont="1" applyBorder="1" applyAlignment="1">
      <alignment horizontal="center"/>
    </xf>
    <xf numFmtId="165" fontId="67" fillId="0" borderId="14" xfId="0" applyNumberFormat="1" applyFont="1" applyBorder="1" applyAlignment="1">
      <alignment horizontal="center"/>
    </xf>
    <xf numFmtId="165" fontId="84" fillId="0" borderId="14" xfId="0" applyNumberFormat="1" applyFont="1" applyBorder="1" applyAlignment="1">
      <alignment horizontal="center" vertical="center"/>
    </xf>
    <xf numFmtId="165" fontId="4" fillId="0" borderId="14" xfId="0" applyNumberFormat="1" applyFont="1" applyBorder="1" applyAlignment="1">
      <alignment horizontal="center"/>
    </xf>
    <xf numFmtId="165" fontId="6" fillId="0" borderId="14" xfId="0" applyNumberFormat="1" applyFont="1" applyBorder="1" applyAlignment="1">
      <alignment horizontal="center"/>
    </xf>
    <xf numFmtId="165" fontId="23" fillId="3" borderId="14" xfId="0" applyNumberFormat="1" applyFont="1" applyFill="1" applyBorder="1" applyAlignment="1">
      <alignment horizontal="center" vertical="center" wrapText="1"/>
    </xf>
    <xf numFmtId="165" fontId="23" fillId="0" borderId="14" xfId="0" applyNumberFormat="1" applyFont="1" applyBorder="1" applyAlignment="1">
      <alignment horizontal="center"/>
    </xf>
    <xf numFmtId="165" fontId="23" fillId="0" borderId="14" xfId="0" applyNumberFormat="1" applyFont="1" applyBorder="1" applyAlignment="1">
      <alignment horizontal="center" vertical="center" wrapText="1"/>
    </xf>
    <xf numFmtId="165" fontId="5" fillId="0" borderId="14" xfId="0" applyNumberFormat="1" applyFont="1" applyBorder="1" applyAlignment="1">
      <alignment horizontal="center"/>
    </xf>
    <xf numFmtId="165" fontId="20" fillId="0" borderId="14" xfId="0" applyNumberFormat="1" applyFont="1" applyBorder="1" applyAlignment="1">
      <alignment horizontal="center"/>
    </xf>
    <xf numFmtId="165" fontId="63" fillId="0" borderId="14" xfId="0" applyNumberFormat="1" applyFont="1" applyBorder="1" applyAlignment="1">
      <alignment horizontal="center"/>
    </xf>
    <xf numFmtId="165" fontId="20" fillId="0" borderId="14" xfId="0" applyNumberFormat="1" applyFont="1" applyBorder="1" applyAlignment="1">
      <alignment horizontal="center" vertical="center"/>
    </xf>
    <xf numFmtId="165" fontId="76" fillId="0" borderId="14" xfId="0" applyNumberFormat="1" applyFont="1" applyBorder="1" applyAlignment="1">
      <alignment horizontal="center" vertical="center"/>
    </xf>
    <xf numFmtId="165" fontId="4" fillId="0" borderId="31" xfId="0" applyNumberFormat="1" applyFont="1" applyBorder="1" applyAlignment="1">
      <alignment horizontal="center" vertical="center"/>
    </xf>
    <xf numFmtId="165" fontId="3" fillId="0" borderId="37" xfId="0" applyNumberFormat="1" applyFont="1" applyBorder="1" applyAlignment="1">
      <alignment horizontal="center"/>
    </xf>
    <xf numFmtId="165" fontId="3" fillId="0" borderId="2" xfId="0" applyNumberFormat="1" applyFont="1" applyBorder="1" applyAlignment="1">
      <alignment horizontal="center"/>
    </xf>
    <xf numFmtId="165" fontId="3" fillId="0" borderId="31" xfId="0" applyNumberFormat="1" applyFont="1" applyBorder="1" applyAlignment="1">
      <alignment horizontal="center"/>
    </xf>
    <xf numFmtId="165" fontId="44" fillId="0" borderId="14" xfId="0" applyNumberFormat="1" applyFont="1" applyBorder="1" applyAlignment="1">
      <alignment horizontal="center"/>
    </xf>
    <xf numFmtId="165" fontId="3" fillId="21" borderId="14" xfId="0" applyNumberFormat="1" applyFont="1" applyFill="1" applyBorder="1" applyAlignment="1">
      <alignment horizontal="center"/>
    </xf>
    <xf numFmtId="165" fontId="23" fillId="21" borderId="14" xfId="0" applyNumberFormat="1" applyFont="1" applyFill="1" applyBorder="1" applyAlignment="1">
      <alignment horizontal="center"/>
    </xf>
    <xf numFmtId="165" fontId="99" fillId="0" borderId="14" xfId="0" applyNumberFormat="1" applyFont="1" applyBorder="1" applyAlignment="1">
      <alignment horizontal="center" vertical="center"/>
    </xf>
    <xf numFmtId="165" fontId="44" fillId="0" borderId="14" xfId="0" applyNumberFormat="1" applyFont="1" applyBorder="1" applyAlignment="1">
      <alignment horizontal="center" vertical="center"/>
    </xf>
    <xf numFmtId="165" fontId="76" fillId="0" borderId="14" xfId="0" applyNumberFormat="1" applyFont="1" applyBorder="1" applyAlignment="1">
      <alignment horizontal="center"/>
    </xf>
    <xf numFmtId="165" fontId="4" fillId="3" borderId="14" xfId="0" applyNumberFormat="1" applyFont="1" applyFill="1" applyBorder="1" applyAlignment="1">
      <alignment horizontal="center" vertical="center" wrapText="1"/>
    </xf>
    <xf numFmtId="165" fontId="20" fillId="3" borderId="14" xfId="0" applyNumberFormat="1" applyFont="1" applyFill="1" applyBorder="1" applyAlignment="1">
      <alignment horizontal="center" vertical="center" wrapText="1"/>
    </xf>
    <xf numFmtId="165" fontId="20" fillId="3" borderId="14" xfId="0" applyNumberFormat="1" applyFont="1" applyFill="1" applyBorder="1" applyAlignment="1">
      <alignment horizontal="center" vertical="center"/>
    </xf>
    <xf numFmtId="165" fontId="3" fillId="3" borderId="14" xfId="0" applyNumberFormat="1" applyFont="1" applyFill="1" applyBorder="1" applyAlignment="1">
      <alignment horizontal="center" vertical="center" wrapText="1"/>
    </xf>
    <xf numFmtId="165" fontId="9" fillId="12" borderId="14" xfId="0" applyNumberFormat="1" applyFont="1" applyFill="1" applyBorder="1" applyAlignment="1">
      <alignment horizontal="center" vertical="center"/>
    </xf>
    <xf numFmtId="165" fontId="6" fillId="0" borderId="14" xfId="0" applyNumberFormat="1" applyFont="1" applyBorder="1" applyAlignment="1">
      <alignment horizontal="center" vertical="center" wrapText="1"/>
    </xf>
    <xf numFmtId="165" fontId="21" fillId="0" borderId="14" xfId="0" applyNumberFormat="1" applyFont="1" applyBorder="1" applyAlignment="1">
      <alignment horizontal="center" vertical="center" wrapText="1"/>
    </xf>
    <xf numFmtId="165" fontId="5" fillId="0" borderId="14" xfId="0" applyNumberFormat="1" applyFont="1" applyBorder="1" applyAlignment="1">
      <alignment horizontal="center" vertical="center" wrapText="1"/>
    </xf>
    <xf numFmtId="165" fontId="4" fillId="0" borderId="14" xfId="0" applyNumberFormat="1" applyFont="1" applyBorder="1" applyAlignment="1">
      <alignment horizontal="center" vertical="center" wrapText="1"/>
    </xf>
    <xf numFmtId="165" fontId="6" fillId="3" borderId="14" xfId="2" applyNumberFormat="1" applyFont="1" applyFill="1" applyBorder="1" applyAlignment="1">
      <alignment horizontal="center" vertical="center"/>
    </xf>
    <xf numFmtId="165" fontId="23" fillId="3" borderId="14" xfId="0" applyNumberFormat="1" applyFont="1" applyFill="1" applyBorder="1" applyAlignment="1">
      <alignment horizontal="center"/>
    </xf>
    <xf numFmtId="165" fontId="37" fillId="0" borderId="14" xfId="0" applyNumberFormat="1" applyFont="1" applyBorder="1" applyAlignment="1">
      <alignment horizontal="center"/>
    </xf>
    <xf numFmtId="165" fontId="67" fillId="0" borderId="14" xfId="0" applyNumberFormat="1" applyFont="1" applyBorder="1" applyAlignment="1">
      <alignment horizontal="center" vertical="center"/>
    </xf>
    <xf numFmtId="165" fontId="4" fillId="0" borderId="37" xfId="0" applyNumberFormat="1" applyFont="1" applyBorder="1" applyAlignment="1">
      <alignment horizontal="center" vertical="center"/>
    </xf>
    <xf numFmtId="165" fontId="4" fillId="0" borderId="2" xfId="0" applyNumberFormat="1" applyFont="1" applyBorder="1" applyAlignment="1">
      <alignment horizontal="center" vertical="center"/>
    </xf>
    <xf numFmtId="165" fontId="3" fillId="0" borderId="31" xfId="0" applyNumberFormat="1" applyFont="1" applyBorder="1" applyAlignment="1">
      <alignment horizontal="center" vertical="center"/>
    </xf>
    <xf numFmtId="165" fontId="22" fillId="0" borderId="14"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3" fillId="0" borderId="37" xfId="0" applyNumberFormat="1" applyFont="1" applyBorder="1" applyAlignment="1">
      <alignment horizontal="center" vertical="center"/>
    </xf>
    <xf numFmtId="165" fontId="3" fillId="0" borderId="2" xfId="0" applyNumberFormat="1" applyFont="1" applyBorder="1" applyAlignment="1">
      <alignment horizontal="center" vertical="center"/>
    </xf>
    <xf numFmtId="165" fontId="56" fillId="0" borderId="14" xfId="0" applyNumberFormat="1" applyFont="1" applyBorder="1" applyAlignment="1">
      <alignment horizontal="center"/>
    </xf>
    <xf numFmtId="165" fontId="43" fillId="3" borderId="14" xfId="0" applyNumberFormat="1" applyFont="1" applyFill="1" applyBorder="1" applyAlignment="1">
      <alignment horizontal="center" vertical="center"/>
    </xf>
    <xf numFmtId="165" fontId="44" fillId="3" borderId="14" xfId="0" applyNumberFormat="1" applyFont="1" applyFill="1" applyBorder="1" applyAlignment="1">
      <alignment horizontal="center" vertical="center"/>
    </xf>
    <xf numFmtId="165" fontId="63" fillId="3" borderId="14" xfId="0" applyNumberFormat="1" applyFont="1" applyFill="1" applyBorder="1" applyAlignment="1">
      <alignment horizontal="center" vertical="center"/>
    </xf>
    <xf numFmtId="165" fontId="59" fillId="0" borderId="14" xfId="0" applyNumberFormat="1" applyFont="1" applyBorder="1" applyAlignment="1">
      <alignment horizontal="center" vertical="center"/>
    </xf>
    <xf numFmtId="165" fontId="63" fillId="0" borderId="14" xfId="0" applyNumberFormat="1" applyFont="1" applyBorder="1" applyAlignment="1">
      <alignment horizontal="center" vertical="center" wrapText="1"/>
    </xf>
    <xf numFmtId="165" fontId="103" fillId="0" borderId="14" xfId="0" applyNumberFormat="1" applyFont="1" applyBorder="1" applyAlignment="1">
      <alignment horizontal="center" vertical="center"/>
    </xf>
    <xf numFmtId="165" fontId="102" fillId="0" borderId="0" xfId="0" applyNumberFormat="1" applyFont="1" applyAlignment="1">
      <alignment horizontal="center"/>
    </xf>
    <xf numFmtId="165" fontId="99" fillId="0" borderId="0" xfId="0" applyNumberFormat="1" applyFont="1"/>
    <xf numFmtId="0" fontId="117" fillId="3" borderId="14" xfId="1" applyFont="1" applyFill="1" applyBorder="1" applyAlignment="1">
      <alignment horizontal="center" vertical="center" wrapText="1"/>
    </xf>
    <xf numFmtId="0" fontId="96" fillId="3" borderId="14" xfId="2" applyFont="1" applyFill="1" applyBorder="1" applyAlignment="1">
      <alignment horizontal="center" vertical="center" wrapText="1"/>
    </xf>
    <xf numFmtId="0" fontId="96" fillId="0" borderId="14" xfId="0" applyFont="1" applyBorder="1" applyAlignment="1">
      <alignment wrapText="1"/>
    </xf>
    <xf numFmtId="0" fontId="111" fillId="3" borderId="14" xfId="2" applyFont="1" applyFill="1" applyBorder="1" applyAlignment="1">
      <alignment horizontal="left" vertical="center" wrapText="1"/>
    </xf>
    <xf numFmtId="0" fontId="125" fillId="3" borderId="14" xfId="1" applyFont="1" applyFill="1" applyBorder="1" applyAlignment="1">
      <alignment horizontal="center" vertical="center" wrapText="1"/>
    </xf>
    <xf numFmtId="0" fontId="3" fillId="23" borderId="13" xfId="0" applyFont="1" applyFill="1" applyBorder="1" applyAlignment="1">
      <alignment horizontal="center" vertical="center"/>
    </xf>
    <xf numFmtId="0" fontId="28" fillId="3" borderId="14" xfId="0" applyFont="1" applyFill="1" applyBorder="1" applyAlignment="1">
      <alignment horizontal="center" wrapText="1"/>
    </xf>
    <xf numFmtId="0" fontId="3" fillId="3" borderId="14" xfId="0" applyFont="1" applyFill="1" applyBorder="1" applyAlignment="1">
      <alignment horizontal="center" wrapText="1"/>
    </xf>
    <xf numFmtId="0" fontId="96" fillId="0" borderId="14" xfId="0" applyFont="1" applyBorder="1" applyAlignment="1">
      <alignment vertical="center"/>
    </xf>
    <xf numFmtId="0" fontId="34" fillId="3" borderId="14" xfId="1" applyFont="1" applyFill="1" applyBorder="1" applyAlignment="1">
      <alignment horizontal="center" vertical="center" wrapText="1"/>
    </xf>
    <xf numFmtId="0" fontId="126" fillId="0" borderId="14" xfId="0" applyFont="1" applyBorder="1"/>
    <xf numFmtId="0" fontId="2" fillId="3" borderId="14" xfId="1" applyFill="1" applyBorder="1" applyAlignment="1">
      <alignment horizontal="center" wrapText="1"/>
    </xf>
    <xf numFmtId="0" fontId="1" fillId="0" borderId="14" xfId="0" applyFont="1" applyBorder="1" applyAlignment="1">
      <alignment wrapText="1"/>
    </xf>
    <xf numFmtId="0" fontId="111" fillId="0" borderId="14" xfId="0" applyFont="1" applyBorder="1" applyAlignment="1">
      <alignment vertical="center" wrapText="1"/>
    </xf>
    <xf numFmtId="0" fontId="52" fillId="0" borderId="14" xfId="0" applyFont="1" applyBorder="1" applyAlignment="1">
      <alignment horizontal="center" vertical="center" wrapText="1"/>
    </xf>
    <xf numFmtId="0" fontId="112" fillId="0" borderId="14" xfId="0" applyFont="1" applyBorder="1" applyAlignment="1">
      <alignment horizontal="center" vertical="center" wrapText="1"/>
    </xf>
    <xf numFmtId="0" fontId="3" fillId="10" borderId="13" xfId="0" applyFont="1" applyFill="1" applyBorder="1" applyAlignment="1">
      <alignment horizontal="center" vertical="center"/>
    </xf>
    <xf numFmtId="0" fontId="84" fillId="11" borderId="13" xfId="0" applyFont="1" applyFill="1" applyBorder="1" applyAlignment="1">
      <alignment horizontal="center" vertical="center"/>
    </xf>
    <xf numFmtId="165" fontId="3" fillId="0" borderId="0" xfId="0" applyNumberFormat="1" applyFont="1" applyAlignment="1">
      <alignment horizontal="center" vertical="center" wrapText="1"/>
    </xf>
    <xf numFmtId="0" fontId="3" fillId="3" borderId="0" xfId="0" applyFont="1" applyFill="1" applyAlignment="1">
      <alignment horizontal="center" vertical="center"/>
    </xf>
    <xf numFmtId="0" fontId="23" fillId="3" borderId="0" xfId="0" applyFont="1" applyFill="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horizontal="center" vertical="center" wrapText="1"/>
    </xf>
    <xf numFmtId="0" fontId="6" fillId="3" borderId="0" xfId="0" applyFont="1" applyFill="1" applyAlignment="1">
      <alignment horizontal="center" vertical="center"/>
    </xf>
    <xf numFmtId="0" fontId="23" fillId="0" borderId="0" xfId="0" applyFont="1" applyAlignment="1">
      <alignment horizontal="center" wrapText="1"/>
    </xf>
    <xf numFmtId="0" fontId="3" fillId="0" borderId="0" xfId="0" applyFont="1" applyAlignment="1">
      <alignment horizontal="center" vertical="center"/>
    </xf>
    <xf numFmtId="0" fontId="6" fillId="0" borderId="0" xfId="0" applyFont="1" applyAlignment="1">
      <alignment horizontal="center" vertical="center"/>
    </xf>
    <xf numFmtId="0" fontId="4" fillId="4" borderId="0" xfId="0" applyFont="1" applyFill="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xf>
    <xf numFmtId="0" fontId="23" fillId="3" borderId="0" xfId="0" applyFont="1" applyFill="1" applyAlignment="1">
      <alignment horizontal="center" wrapText="1"/>
    </xf>
    <xf numFmtId="0" fontId="23" fillId="3" borderId="0" xfId="0" applyFont="1" applyFill="1" applyAlignment="1">
      <alignment horizontal="center" vertical="center"/>
    </xf>
    <xf numFmtId="0" fontId="4" fillId="0" borderId="0" xfId="0" applyFont="1" applyAlignment="1">
      <alignment horizontal="center" vertical="center"/>
    </xf>
    <xf numFmtId="165" fontId="2" fillId="3" borderId="0" xfId="1" applyNumberFormat="1" applyFill="1" applyBorder="1" applyAlignment="1">
      <alignment horizontal="center" vertical="center"/>
    </xf>
    <xf numFmtId="0" fontId="6" fillId="3" borderId="0" xfId="2" applyFont="1" applyFill="1" applyAlignment="1">
      <alignment horizontal="center" vertical="center"/>
    </xf>
    <xf numFmtId="0" fontId="76" fillId="0" borderId="0" xfId="0" applyFont="1" applyAlignment="1">
      <alignment horizontal="center" vertical="center" wrapText="1"/>
    </xf>
    <xf numFmtId="0" fontId="104" fillId="0" borderId="0" xfId="0" applyFont="1" applyAlignment="1">
      <alignment horizontal="center" vertical="center" wrapText="1"/>
    </xf>
    <xf numFmtId="0" fontId="70" fillId="0" borderId="0" xfId="0" applyFont="1" applyAlignment="1">
      <alignment vertical="center" wrapText="1"/>
    </xf>
    <xf numFmtId="0" fontId="71" fillId="0" borderId="0" xfId="0" applyFont="1" applyAlignment="1">
      <alignment vertical="center" wrapText="1"/>
    </xf>
    <xf numFmtId="0" fontId="100" fillId="0" borderId="0" xfId="0" applyFont="1" applyAlignment="1">
      <alignment horizontal="center" vertical="center" wrapText="1"/>
    </xf>
    <xf numFmtId="165" fontId="6" fillId="0" borderId="0" xfId="0" applyNumberFormat="1" applyFont="1" applyAlignment="1">
      <alignment horizontal="center" vertical="center"/>
    </xf>
    <xf numFmtId="0" fontId="3" fillId="6" borderId="14" xfId="0" applyFont="1" applyFill="1" applyBorder="1" applyAlignment="1">
      <alignment horizontal="center" vertical="center"/>
    </xf>
    <xf numFmtId="0" fontId="43" fillId="3" borderId="14" xfId="0" applyFont="1" applyFill="1" applyBorder="1" applyAlignment="1">
      <alignment horizontal="center" wrapText="1"/>
    </xf>
    <xf numFmtId="0" fontId="96" fillId="0" borderId="14" xfId="0" applyFont="1" applyBorder="1" applyAlignment="1">
      <alignment horizontal="left" vertical="center"/>
    </xf>
    <xf numFmtId="0" fontId="96" fillId="0" borderId="14" xfId="0" applyFont="1" applyBorder="1" applyAlignment="1">
      <alignment horizontal="left" vertical="center" wrapText="1"/>
    </xf>
    <xf numFmtId="0" fontId="28" fillId="0" borderId="14" xfId="0" applyFont="1" applyBorder="1" applyAlignment="1">
      <alignment wrapText="1"/>
    </xf>
    <xf numFmtId="0" fontId="3" fillId="0" borderId="14" xfId="0" applyFont="1" applyBorder="1" applyAlignment="1">
      <alignment horizontal="left" vertical="center" wrapText="1"/>
    </xf>
    <xf numFmtId="165" fontId="106" fillId="3" borderId="14" xfId="0" applyNumberFormat="1" applyFont="1" applyFill="1" applyBorder="1" applyAlignment="1">
      <alignment horizontal="left" vertical="center"/>
    </xf>
    <xf numFmtId="0" fontId="13" fillId="3" borderId="14" xfId="0" applyFont="1" applyFill="1" applyBorder="1"/>
    <xf numFmtId="0" fontId="111" fillId="0" borderId="14" xfId="0" applyFont="1" applyBorder="1" applyAlignment="1">
      <alignment vertical="center"/>
    </xf>
    <xf numFmtId="0" fontId="5" fillId="8" borderId="31" xfId="0" applyFont="1" applyFill="1" applyBorder="1" applyAlignment="1">
      <alignment horizontal="center" vertical="center"/>
    </xf>
    <xf numFmtId="0" fontId="105" fillId="0" borderId="14" xfId="0" applyFont="1" applyBorder="1" applyAlignment="1">
      <alignment horizontal="center" vertical="center" wrapText="1"/>
    </xf>
    <xf numFmtId="165" fontId="105" fillId="0" borderId="14" xfId="0" applyNumberFormat="1" applyFont="1" applyBorder="1" applyAlignment="1">
      <alignment horizontal="center" vertical="center"/>
    </xf>
    <xf numFmtId="0" fontId="44" fillId="0" borderId="15" xfId="0" applyFont="1" applyBorder="1" applyAlignment="1">
      <alignment horizontal="center" vertical="center"/>
    </xf>
    <xf numFmtId="0" fontId="54" fillId="0" borderId="0" xfId="0" applyFont="1" applyAlignment="1">
      <alignment horizontal="center" wrapText="1"/>
    </xf>
    <xf numFmtId="0" fontId="54" fillId="0" borderId="14" xfId="0" applyFont="1" applyBorder="1" applyAlignment="1">
      <alignment horizontal="left" vertical="center" wrapText="1" indent="8"/>
    </xf>
    <xf numFmtId="165" fontId="84" fillId="0" borderId="14" xfId="0" applyNumberFormat="1" applyFont="1" applyBorder="1" applyAlignment="1">
      <alignment horizontal="center"/>
    </xf>
    <xf numFmtId="0" fontId="3" fillId="5" borderId="13" xfId="0" applyFont="1" applyFill="1" applyBorder="1" applyAlignment="1">
      <alignment horizontal="center" vertical="center"/>
    </xf>
    <xf numFmtId="0" fontId="16" fillId="0" borderId="14" xfId="0" applyFont="1" applyBorder="1" applyAlignment="1">
      <alignment horizontal="center" vertical="center" wrapText="1"/>
    </xf>
    <xf numFmtId="0" fontId="83" fillId="0" borderId="14" xfId="0" applyFont="1" applyBorder="1" applyAlignment="1">
      <alignment horizontal="center" vertical="center" wrapText="1"/>
    </xf>
    <xf numFmtId="16" fontId="84" fillId="0" borderId="14" xfId="0" applyNumberFormat="1" applyFont="1" applyBorder="1" applyAlignment="1">
      <alignment horizontal="center" vertical="center"/>
    </xf>
    <xf numFmtId="0" fontId="72" fillId="0" borderId="0" xfId="0" applyFont="1" applyAlignment="1">
      <alignment horizontal="center" vertical="center" wrapText="1"/>
    </xf>
    <xf numFmtId="0" fontId="3" fillId="24" borderId="13" xfId="0" applyFont="1" applyFill="1" applyBorder="1" applyAlignment="1">
      <alignment horizontal="center" vertical="center"/>
    </xf>
    <xf numFmtId="0" fontId="3" fillId="14" borderId="14" xfId="0" applyFont="1" applyFill="1" applyBorder="1" applyAlignment="1">
      <alignment horizontal="center" vertical="center"/>
    </xf>
    <xf numFmtId="0" fontId="84" fillId="14" borderId="14" xfId="0" applyFont="1" applyFill="1" applyBorder="1" applyAlignment="1">
      <alignment horizontal="center" vertical="center"/>
    </xf>
    <xf numFmtId="0" fontId="38" fillId="0" borderId="14" xfId="0" applyFont="1" applyBorder="1" applyAlignment="1">
      <alignment vertical="center"/>
    </xf>
    <xf numFmtId="0" fontId="85" fillId="0" borderId="14" xfId="0" applyFont="1" applyBorder="1" applyAlignment="1">
      <alignment horizontal="center" vertical="center" wrapText="1"/>
    </xf>
    <xf numFmtId="0" fontId="85" fillId="0" borderId="14" xfId="0" applyFont="1" applyBorder="1" applyAlignment="1">
      <alignment horizontal="center" vertical="center"/>
    </xf>
    <xf numFmtId="165" fontId="85" fillId="0" borderId="14" xfId="0" applyNumberFormat="1" applyFont="1" applyBorder="1" applyAlignment="1">
      <alignment horizontal="center" vertical="center"/>
    </xf>
    <xf numFmtId="0" fontId="32" fillId="0" borderId="0" xfId="0" applyFont="1" applyAlignment="1">
      <alignment horizontal="right"/>
    </xf>
    <xf numFmtId="0" fontId="24" fillId="17" borderId="7" xfId="0" applyFont="1" applyFill="1" applyBorder="1"/>
    <xf numFmtId="0" fontId="129" fillId="17" borderId="8" xfId="0" applyFont="1" applyFill="1" applyBorder="1" applyAlignment="1">
      <alignment horizontal="right"/>
    </xf>
    <xf numFmtId="0" fontId="0" fillId="0" borderId="24" xfId="0" applyBorder="1"/>
    <xf numFmtId="0" fontId="0" fillId="3" borderId="24" xfId="0" applyFill="1" applyBorder="1"/>
    <xf numFmtId="0" fontId="0" fillId="3" borderId="23" xfId="0" applyFill="1" applyBorder="1"/>
    <xf numFmtId="0" fontId="24" fillId="17" borderId="12" xfId="0" applyFont="1" applyFill="1" applyBorder="1" applyAlignment="1">
      <alignment horizontal="center"/>
    </xf>
    <xf numFmtId="0" fontId="24" fillId="17" borderId="1" xfId="0" applyFont="1" applyFill="1" applyBorder="1" applyAlignment="1">
      <alignment horizontal="center"/>
    </xf>
    <xf numFmtId="0" fontId="24" fillId="15" borderId="0" xfId="0" applyFont="1" applyFill="1" applyAlignment="1">
      <alignment horizontal="center"/>
    </xf>
    <xf numFmtId="0" fontId="24" fillId="15" borderId="6" xfId="0" applyFont="1" applyFill="1" applyBorder="1" applyAlignment="1">
      <alignment horizontal="center"/>
    </xf>
    <xf numFmtId="0" fontId="35" fillId="0" borderId="7"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21" xfId="0" applyFont="1" applyBorder="1" applyAlignment="1">
      <alignment horizontal="center" vertical="center" wrapText="1"/>
    </xf>
    <xf numFmtId="0" fontId="35" fillId="0" borderId="0" xfId="0" applyFont="1" applyAlignment="1">
      <alignment horizontal="center" vertical="center" wrapText="1"/>
    </xf>
    <xf numFmtId="0" fontId="35" fillId="0" borderId="4" xfId="0" applyFont="1" applyBorder="1" applyAlignment="1">
      <alignment horizontal="center" vertical="center" wrapText="1"/>
    </xf>
    <xf numFmtId="44" fontId="35" fillId="0" borderId="7" xfId="5" applyFont="1" applyBorder="1" applyAlignment="1">
      <alignment horizontal="center" vertical="center" wrapText="1"/>
    </xf>
    <xf numFmtId="44" fontId="35" fillId="0" borderId="8" xfId="5" applyFont="1" applyBorder="1" applyAlignment="1">
      <alignment horizontal="center" vertical="center" wrapText="1"/>
    </xf>
  </cellXfs>
  <cellStyles count="7">
    <cellStyle name="Hiperligação" xfId="1" builtinId="8"/>
    <cellStyle name="Hiperligação 2" xfId="3" xr:uid="{E4479F0F-6E91-49AB-9B0D-F5AF09C2DEAD}"/>
    <cellStyle name="Moeda" xfId="5" builtinId="4"/>
    <cellStyle name="Moeda 2" xfId="6" xr:uid="{270BFF28-F6BE-41A7-8C3F-66A6174F44DF}"/>
    <cellStyle name="Normal" xfId="0" builtinId="0"/>
    <cellStyle name="Normal 2" xfId="2" xr:uid="{0E4E4A5B-6765-4254-8F1A-9E92CE480807}"/>
    <cellStyle name="Normal 3" xfId="4" xr:uid="{0DAAB9F1-12AF-4676-84D7-D366123866BA}"/>
  </cellStyles>
  <dxfs count="91">
    <dxf>
      <fill>
        <patternFill>
          <bgColor theme="0" tint="-0.2499465926084170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none">
          <fgColor indexed="64"/>
          <bgColor indexed="65"/>
        </patternFill>
      </fill>
    </dxf>
    <dxf>
      <fill>
        <patternFill patternType="none">
          <fgColor indexed="64"/>
          <bgColor indexed="65"/>
        </patternFill>
      </fill>
    </dxf>
    <dxf>
      <fill>
        <patternFill>
          <bgColor theme="0"/>
        </patternFill>
      </fill>
    </dxf>
    <dxf>
      <fill>
        <patternFill>
          <bgColor theme="0"/>
        </patternFill>
      </fill>
    </dxf>
    <dxf>
      <fill>
        <patternFill>
          <bgColor theme="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none">
          <fgColor indexed="64"/>
          <bgColor indexed="65"/>
        </patternFill>
      </fill>
    </dxf>
    <dxf>
      <fill>
        <patternFill patternType="none">
          <fgColor indexed="64"/>
          <bgColor indexed="65"/>
        </patternFill>
      </fill>
    </dxf>
    <dxf>
      <fill>
        <patternFill>
          <bgColor theme="0"/>
        </patternFill>
      </fill>
    </dxf>
    <dxf>
      <fill>
        <patternFill>
          <bgColor theme="0"/>
        </patternFill>
      </fill>
    </dxf>
    <dxf>
      <fill>
        <patternFill>
          <bgColor theme="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ill>
        <patternFill patternType="none">
          <bgColor auto="1"/>
        </patternFill>
      </fill>
    </dxf>
    <dxf>
      <numFmt numFmtId="4" formatCode="#,##0.00"/>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s>
  <tableStyles count="0" defaultTableStyle="TableStyleMedium2" defaultPivotStyle="PivotStyleLight16"/>
  <colors>
    <mruColors>
      <color rgb="FFFFD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1" id="{1AF7B1AF-6054-4B5F-9E54-14856AA0A4BD}">
    <nsvFilter filterId="{648315AF-6177-4201-9122-B7DDFCD6D0E7}" ref="A1:AB5552" tableId="0"/>
  </namedSheetView>
  <namedSheetView name="Vista2" id="{2D5D557F-F204-410F-8CD3-B0BDCD2E39E9}"/>
  <namedSheetView name="Vista3" id="{D66D1A35-3E0D-4CB5-B63F-0BEFFDB46C2D}">
    <nsvFilter filterId="{648315AF-6177-4201-9122-B7DDFCD6D0E7}" ref="A1:AB5552" tableId="0"/>
  </namedSheetView>
  <namedSheetView name="Vista4" id="{E67695A9-0196-4C55-B801-8DE04DBBE400}">
    <nsvFilter filterId="{648315AF-6177-4201-9122-B7DDFCD6D0E7}" ref="A1:AB5552" tableId="0"/>
  </namedSheetView>
  <namedSheetView name="Vista5" id="{9CA5C6C4-6CFA-4C64-A159-FADD961266F9}">
    <nsvFilter filterId="{648315AF-6177-4201-9122-B7DDFCD6D0E7}" ref="A1:AB5552" tableId="0">
      <columnFilter colId="0">
        <filter colId="0">
          <x:filters>
            <x:filter val="AN"/>
            <x:filter val="AW"/>
            <x:filter val="CN"/>
            <x:filter val="FG"/>
            <x:filter val="FL"/>
            <x:filter val="S"/>
            <x:filter val="W"/>
          </x:filters>
        </filter>
      </columnFilter>
      <columnFilter colId="6">
        <filter colId="6">
          <x:filters>
            <x:filter val="Serrialu"/>
          </x:filters>
        </filter>
      </columnFilter>
    </nsvFilter>
  </namedSheetView>
  <namedSheetView name="Vista6" id="{BE3B2FFE-0A63-4A90-BB3B-5EC52418C6D2}">
    <nsvFilter filterId="{648315AF-6177-4201-9122-B7DDFCD6D0E7}" ref="A1:AB5552" tableId="0">
      <columnFilter colId="0">
        <filter colId="0">
          <x:filters>
            <x:filter val="EX"/>
          </x:filters>
        </filter>
      </columnFilter>
    </nsvFilter>
  </namedSheetView>
  <namedSheetView name="Vista7" id="{7371C646-D393-41FE-9EE1-2AD15ECA583B}">
    <nsvFilter filterId="{648315AF-6177-4201-9122-B7DDFCD6D0E7}" ref="A1:AB5552" tableId="0">
      <columnFilter colId="0">
        <filter colId="0">
          <x:filters>
            <x:filter val="DM"/>
          </x:filters>
        </filter>
      </columnFilter>
    </nsvFilter>
  </namedSheetView>
  <namedSheetView name="Vista8" id="{49AE5C67-0FE8-4245-8354-D03AFE7E3890}">
    <nsvFilter filterId="{648315AF-6177-4201-9122-B7DDFCD6D0E7}" ref="A1:AB5552" tableId="0">
      <columnFilter colId="1">
        <filter colId="1">
          <x:filters>
            <x:filter val="A"/>
          </x:filters>
        </filter>
      </columnFilter>
      <columnFilter colId="2">
        <filter colId="2">
          <x:filters>
            <x:filter val="6"/>
          </x:filters>
        </filter>
      </columnFilter>
    </nsvFilter>
  </namedSheetView>
  <namedSheetView name="Vista9" id="{BD7EB8F8-6B34-4A25-8EB4-D6F358E8B97C}">
    <nsvFilter filterId="{648315AF-6177-4201-9122-B7DDFCD6D0E7}" ref="A1:AB5552" tableId="0">
      <columnFilter colId="1">
        <filter colId="1">
          <x:filters>
            <x:filter val="A"/>
          </x:filters>
        </filter>
      </columnFilter>
      <columnFilter colId="2">
        <filter colId="2">
          <x:filters>
            <x:filter val="6"/>
          </x:filters>
        </filter>
      </columnFilter>
    </nsvFilter>
  </namedSheetView>
  <namedSheetView name="Vista10" id="{07F702B5-658D-433D-B63E-BC4446322D64}">
    <nsvFilter filterId="{648315AF-6177-4201-9122-B7DDFCD6D0E7}" ref="A1:AB5552" tableId="0">
      <columnFilter colId="6">
        <filter colId="6">
          <x:filters>
            <x:filter val="Nacional Blinds"/>
          </x:filters>
        </filter>
      </columnFilter>
      <columnFilter colId="8">
        <filter colId="8">
          <x:filters>
            <x:filter val="A VERIFICAR"/>
            <x:filter val="CORREÇÃO NÃO ACEITE"/>
            <x:filter val="ENCOMENDADO"/>
            <x:filter val="NÃO INTERVENCIONADO"/>
          </x:filters>
        </filter>
      </columnFilter>
    </nsvFilter>
  </namedSheetView>
  <namedSheetView name="Vista11" id="{F8727B4A-A350-4488-B403-EE69EC5D1517}">
    <nsvFilter filterId="{648315AF-6177-4201-9122-B7DDFCD6D0E7}" ref="A1:AB5552" tableId="0"/>
  </namedSheetView>
  <namedSheetView name="Vista12" id="{4A23B30A-155C-4709-A4C3-E14BD2E9A3EA}">
    <nsvFilter filterId="{648315AF-6177-4201-9122-B7DDFCD6D0E7}" ref="A1:AB5552" tableId="0">
      <columnFilter colId="0">
        <filter colId="0">
          <x:filters>
            <x:filter val="CU"/>
          </x:filters>
        </filter>
      </columnFilter>
    </nsvFilter>
  </namedSheetView>
  <namedSheetView name="Vista13" id="{C837440F-5E71-4CFF-B1D2-CF4D9EDC7974}">
    <nsvFilter filterId="{648315AF-6177-4201-9122-B7DDFCD6D0E7}" ref="A1:AB5552" tableId="0">
      <columnFilter colId="0">
        <filter colId="0">
          <x:filters>
            <x:filter val="W"/>
          </x:filters>
        </filter>
      </columnFilter>
    </nsvFilter>
  </namedSheetView>
  <namedSheetView name="Vista14" id="{CA777B86-35F7-4EDF-84AE-7E7B0C06E4B1}">
    <nsvFilter filterId="{648315AF-6177-4201-9122-B7DDFCD6D0E7}" ref="A1:AB5552" tableId="0">
      <columnFilter colId="1">
        <filter colId="1">
          <x:filters>
            <x:filter val="B"/>
          </x:filters>
        </filter>
      </columnFilter>
      <columnFilter colId="2">
        <filter colId="2">
          <x:filters>
            <x:filter val="1"/>
          </x:filters>
        </filter>
      </columnFilter>
      <columnFilter colId="3">
        <filter colId="3">
          <x:filters>
            <x:filter val="g"/>
          </x:filters>
        </filter>
      </columnFilter>
    </nsvFilter>
  </namedSheetView>
  <namedSheetView name="Vista15" id="{20281F12-D602-49BD-8147-82336388F12B}">
    <nsvFilter filterId="{648315AF-6177-4201-9122-B7DDFCD6D0E7}" ref="A1:AB5552" tableId="0">
      <columnFilter colId="1">
        <filter colId="1">
          <x:filters>
            <x:filter val="B"/>
          </x:filters>
        </filter>
      </columnFilter>
      <columnFilter colId="2">
        <filter colId="2">
          <x:filters>
            <x:filter val="5"/>
          </x:filters>
        </filter>
      </columnFilter>
    </nsvFilter>
  </namedSheetView>
  <namedSheetView name="Vista16" id="{896F3D17-7EE6-4209-99F4-32B0646B3874}">
    <nsvFilter filterId="{648315AF-6177-4201-9122-B7DDFCD6D0E7}" ref="A1:AB5552" tableId="0"/>
  </namedSheetView>
  <namedSheetView name="Vista17" id="{8294BD7B-F2C9-4877-931A-F4C6C353C06A}">
    <nsvFilter filterId="{648315AF-6177-4201-9122-B7DDFCD6D0E7}" ref="A1:AB5552" tableId="0">
      <columnFilter colId="1">
        <filter colId="1">
          <x:filters>
            <x:filter val="B"/>
          </x:filters>
        </filter>
      </columnFilter>
      <columnFilter colId="2">
        <filter colId="2">
          <x:filters>
            <x:filter val="2"/>
          </x:filters>
        </filter>
      </columnFilter>
      <columnFilter colId="3">
        <filter colId="3">
          <x:filters>
            <x:filter val="a"/>
          </x:filters>
        </filter>
      </columnFilter>
    </nsvFilter>
  </namedSheetView>
  <namedSheetView name="Vista18" id="{5A3BE74D-BE0A-4194-AEEF-A5AF536AE5C9}">
    <nsvFilter filterId="{648315AF-6177-4201-9122-B7DDFCD6D0E7}" ref="A1:AB5552" tableId="0">
      <columnFilter colId="1">
        <filter colId="1">
          <x:filters>
            <x:filter val="B"/>
          </x:filters>
        </filter>
      </columnFilter>
      <columnFilter colId="2">
        <filter colId="2">
          <x:filters>
            <x:filter val="2"/>
          </x:filters>
        </filter>
      </columnFilter>
      <columnFilter colId="3">
        <filter colId="3">
          <x:filters>
            <x:filter val="a"/>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Ana Carolina Pastora" id="{2AC52B6B-79DB-40C4-99FB-3CE195011219}" userId="S::Ana.Pastora@alvesribeiro.pt::a680d323-a0de-47f0-b056-9b392e4301ab" providerId="AD"/>
  <person displayName="Luis Morgado" id="{04FF50A3-C3AB-4CB6-B22E-9E5505DC8E63}" userId="S::Luis.Morgado@alvesribeiro.pt::6a198eef-3fc4-4697-b8d7-8f81316425c3" providerId="AD"/>
  <person displayName="Steffany Silva" id="{360DCAA3-EDE2-4ED1-A564-F3AADE198BBB}" userId="S::Steffany.Silva@alvesribeiro.pt::3f43a869-be6f-4ebe-9ba5-88c296cb9d32" providerId="AD"/>
  <person displayName="Larissa Dias Orlando" id="{6015A32B-21DB-48BA-B0CD-9533D5EA592C}" userId="S::Larissa.Orlando@alvesribeiro.pt::fde96ced-5c48-41ca-8ec7-6fcc4f79c73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Vasco Soares M. G. Morgado" refreshedDate="45770.659877893515" createdVersion="8" refreshedVersion="8" minRefreshableVersion="3" recordCount="5005" xr:uid="{7AD6B405-850A-4E35-98AC-230EF4568428}">
  <cacheSource type="worksheet">
    <worksheetSource ref="B59:N59" sheet="Lote I - Total "/>
  </cacheSource>
  <cacheFields count="15">
    <cacheField name="DATA ESCRITURA" numFmtId="0">
      <sharedItems containsDate="1" containsBlank="1" containsMixedTypes="1" minDate="2024-06-12T00:00:00" maxDate="2025-02-19T00:00:00"/>
    </cacheField>
    <cacheField name="FRAÇÃO" numFmtId="0">
      <sharedItems containsBlank="1" count="184">
        <s v="A "/>
        <s v="B"/>
        <s v="C"/>
        <s v="E"/>
        <s v="F "/>
        <s v="G"/>
        <s v="H"/>
        <s v="I"/>
        <s v="J"/>
        <s v="K"/>
        <s v="L"/>
        <s v="M"/>
        <s v="N"/>
        <s v="O"/>
        <s v="P"/>
        <s v="Q"/>
        <s v="R"/>
        <s v="S"/>
        <s v="T"/>
        <s v="U"/>
        <s v="V"/>
        <s v="W"/>
        <s v="X"/>
        <s v="Y"/>
        <s v="ZONAS COMUNS"/>
        <s v="AB"/>
        <s v="AC"/>
        <s v="AD"/>
        <s v="AE"/>
        <s v="AF"/>
        <s v="AG"/>
        <s v="AH"/>
        <s v="AI"/>
        <s v="AJ"/>
        <s v="AK "/>
        <s v="AL"/>
        <s v="AM"/>
        <s v="AN"/>
        <s v="AO"/>
        <s v="AP"/>
        <s v="AQ"/>
        <s v="AR "/>
        <s v="AS"/>
        <s v="AT"/>
        <s v="AU"/>
        <s v="AV"/>
        <s v="AW "/>
        <s v="AX"/>
        <s v="AY"/>
        <s v="AZ"/>
        <s v="BA "/>
        <s v="BB "/>
        <s v="BC"/>
        <s v="BD"/>
        <s v="BE"/>
        <s v="BF"/>
        <s v="BG"/>
        <s v="BH"/>
        <s v="BI"/>
        <s v="BJ "/>
        <s v="BK"/>
        <s v="BL "/>
        <s v="BM"/>
        <s v="BN"/>
        <s v="BO"/>
        <s v="BP"/>
        <s v="BQ"/>
        <s v="BR"/>
        <s v="BS"/>
        <s v="BT"/>
        <s v="BU"/>
        <s v="BV"/>
        <s v="BW "/>
        <s v="BX"/>
        <s v="BY"/>
        <s v="BZ"/>
        <s v="CA"/>
        <s v="CB "/>
        <s v="CD"/>
        <s v="CE"/>
        <s v="CF"/>
        <s v="CG"/>
        <s v="CJ"/>
        <s v="CK"/>
        <s v="CL"/>
        <s v="CM"/>
        <s v="CN   "/>
        <s v="CN"/>
        <s v="CO"/>
        <s v="CP "/>
        <s v="CQ"/>
        <s v="CR "/>
        <s v="CS"/>
        <s v="CT"/>
        <s v="CU"/>
        <s v="CV"/>
        <s v="CW"/>
        <s v="CX"/>
        <s v="CY"/>
        <s v="CZ"/>
        <s v="DA"/>
        <s v="DB"/>
        <s v="DC"/>
        <s v="DD "/>
        <s v="DE"/>
        <s v="DF"/>
        <s v="DG"/>
        <s v="DH"/>
        <s v="DI"/>
        <s v="DJ"/>
        <s v="DK"/>
        <s v="DL"/>
        <s v="DM"/>
        <s v="DN"/>
        <s v="DO"/>
        <s v="DP"/>
        <s v="DQ"/>
        <s v="DR"/>
        <s v="DS"/>
        <s v="DT"/>
        <s v="DU"/>
        <s v="DV "/>
        <s v="DW"/>
        <s v="DX "/>
        <s v="DY"/>
        <s v="DZ"/>
        <s v="EA"/>
        <s v="EB"/>
        <s v="EC"/>
        <s v="ED "/>
        <s v="EE"/>
        <s v="ZONAS COMUNS "/>
        <s v="EG"/>
        <s v="EH"/>
        <s v="EI"/>
        <s v="EJ"/>
        <s v="EK"/>
        <s v="EL"/>
        <s v="EM"/>
        <s v="EN"/>
        <s v="EO "/>
        <s v="EP"/>
        <s v="EQ"/>
        <s v="ER"/>
        <s v="ES"/>
        <s v="ET"/>
        <s v="EU"/>
        <s v="EV"/>
        <s v="EW"/>
        <s v="EX"/>
        <s v="EY"/>
        <s v="EZ"/>
        <s v="FA"/>
        <s v="FB"/>
        <s v="FC"/>
        <s v="FD"/>
        <s v="FE"/>
        <s v="FF"/>
        <s v="FF "/>
        <s v="FG"/>
        <s v="FH"/>
        <s v="FI"/>
        <s v="FJ"/>
        <s v="FK"/>
        <s v="FL"/>
        <s v="FM"/>
        <s v="FN"/>
        <s v="FO"/>
        <s v="FP"/>
        <s v="FQ"/>
        <s v="FR"/>
        <s v="FS"/>
        <s v="FT"/>
        <s v="FU"/>
        <s v="FV"/>
        <s v="FW"/>
        <s v="FX"/>
        <s v="FY "/>
        <s v="FZ"/>
        <s v="GA"/>
        <s v="LOJA - CH"/>
        <s v="LOJA AA"/>
        <m/>
        <s v="CH" u="1"/>
      </sharedItems>
    </cacheField>
    <cacheField name="BLOCO " numFmtId="0">
      <sharedItems containsBlank="1"/>
    </cacheField>
    <cacheField name="PISO " numFmtId="0">
      <sharedItems containsBlank="1" containsMixedTypes="1" containsNumber="1" containsInteger="1" minValue="-3" maxValue="8"/>
    </cacheField>
    <cacheField name="APART." numFmtId="0">
      <sharedItems containsBlank="1"/>
    </cacheField>
    <cacheField name="nº" numFmtId="0">
      <sharedItems containsString="0" containsBlank="1" containsNumber="1" containsInteger="1" minValue="1" maxValue="78"/>
    </cacheField>
    <cacheField name="ANOMALIAS" numFmtId="0">
      <sharedItems containsBlank="1" longText="1"/>
    </cacheField>
    <cacheField name="EMPRESA" numFmtId="0">
      <sharedItems containsBlank="1"/>
    </cacheField>
    <cacheField name="ESTADO entre 02-04-2025 a 08-04-2025" numFmtId="0">
      <sharedItems containsDate="1" containsBlank="1" containsMixedTypes="1" minDate="2025-03-10T00:00:00" maxDate="2025-03-19T00:00:00"/>
    </cacheField>
    <cacheField name="DATA ENTRADA ANOMALIA" numFmtId="0">
      <sharedItems containsDate="1" containsBlank="1" containsMixedTypes="1" minDate="2024-02-24T00:00:00" maxDate="2025-12-28T00:00:00" count="148">
        <d v="2024-11-19T00:00:00"/>
        <d v="2024-10-03T00:00:00"/>
        <d v="2024-08-22T00:00:00"/>
        <m/>
        <d v="2024-10-11T00:00:00"/>
        <d v="2024-10-18T00:00:00"/>
        <d v="2024-10-28T00:00:00"/>
        <d v="2024-12-06T00:00:00"/>
        <d v="2024-12-12T00:00:00"/>
        <d v="2025-01-16T00:00:00"/>
        <d v="2025-02-28T00:00:00"/>
        <d v="2025-02-06T00:00:00"/>
        <d v="2025-02-26T00:00:00"/>
        <d v="2025-02-11T00:00:00"/>
        <d v="2025-04-09T00:00:00"/>
        <d v="2025-04-17T00:00:00"/>
        <d v="2024-11-28T00:00:00"/>
        <d v="2024-11-05T00:00:00"/>
        <d v="2024-11-08T00:00:00"/>
        <d v="2024-10-21T00:00:00"/>
        <d v="2024-12-09T00:00:00"/>
        <d v="2024-08-26T00:00:00"/>
        <d v="2024-10-10T00:00:00"/>
        <d v="2024-10-14T00:00:00"/>
        <d v="2024-11-20T00:00:00"/>
        <d v="2024-09-16T00:00:00"/>
        <d v="2024-11-11T00:00:00"/>
        <d v="2025-04-11T00:00:00"/>
        <d v="2025-03-24T00:00:00"/>
        <d v="2024-11-06T00:00:00"/>
        <d v="2024-11-07T00:00:00"/>
        <d v="2024-10-04T00:00:00"/>
        <d v="2024-11-18T00:00:00"/>
        <d v="2024-10-16T00:00:00"/>
        <d v="2025-02-13T00:00:00"/>
        <d v="2025-01-17T00:00:00"/>
        <d v="2024-11-27T00:00:00"/>
        <d v="2024-09-23T00:00:00"/>
        <d v="2025-02-12T00:00:00"/>
        <d v="2024-11-14T00:00:00"/>
        <d v="2024-10-22T00:00:00"/>
        <d v="2024-09-24T00:00:00"/>
        <d v="2024-08-28T00:00:00"/>
        <d v="2025-03-06T00:00:00"/>
        <d v="2025-01-30T00:00:00"/>
        <d v="2025-01-14T00:00:00"/>
        <d v="2024-11-04T00:00:00"/>
        <d v="2024-10-23T00:00:00"/>
        <d v="2024-09-27T00:00:00"/>
        <d v="2025-02-14T00:00:00"/>
        <d v="2025-02-15T00:00:00"/>
        <d v="2025-01-27T00:00:00"/>
        <d v="2025-01-09T00:00:00"/>
        <d v="2025-02-03T00:00:00"/>
        <d v="2024-10-15T00:00:00"/>
        <d v="2025-02-20T00:00:00"/>
        <d v="2024-10-31T00:00:00"/>
        <d v="2024-11-13T00:00:00"/>
        <d v="2024-09-30T00:00:00"/>
        <d v="2025-03-31T00:00:00"/>
        <d v="2025-04-01T00:00:00"/>
        <d v="2024-12-19T00:00:00"/>
        <d v="2025-01-06T00:00:00"/>
        <d v="2025-04-07T00:00:00"/>
        <d v="2025-03-19T00:00:00"/>
        <d v="2025-01-08T00:00:00"/>
        <d v="2024-11-12T00:00:00"/>
        <d v="2024-10-25T00:00:00"/>
        <d v="2024-10-08T00:00:00"/>
        <d v="2024-10-29T00:00:00"/>
        <d v="2025-03-03T00:00:00"/>
        <d v="2024-09-03T00:00:00"/>
        <d v="2024-11-15T00:00:00"/>
        <d v="2024-09-09T00:00:00"/>
        <d v="2025-01-02T00:00:00"/>
        <d v="2025-01-22T00:00:00"/>
        <d v="2024-12-10T00:00:00"/>
        <d v="2024-12-02T00:00:00"/>
        <d v="2025-03-13T00:00:00"/>
        <d v="2025-01-31T00:00:00"/>
        <d v="2024-08-21T00:00:00"/>
        <d v="2024-10-09T00:00:00"/>
        <d v="2024-08-27T00:00:00"/>
        <d v="2024-09-11T00:00:00"/>
        <d v="2025-01-24T00:00:00"/>
        <d v="2024-12-26T00:00:00"/>
        <d v="2024-12-13T00:00:00"/>
        <d v="2024-11-25T00:00:00"/>
        <d v="2024-11-21T00:00:00"/>
        <d v="2025-02-19T00:00:00"/>
        <d v="2025-03-27T00:00:00"/>
        <d v="2025-03-12T00:00:00"/>
        <d v="2025-03-21T00:00:00"/>
        <d v="2024-09-06T00:00:00"/>
        <d v="2024-12-27T00:00:00"/>
        <d v="2025-02-04T00:00:00"/>
        <d v="2025-01-21T00:00:00"/>
        <d v="2024-08-30T00:00:00"/>
        <d v="2025-03-17T00:00:00"/>
        <d v="2025-01-07T00:00:00"/>
        <d v="2025-02-18T00:00:00"/>
        <d v="2025-03-10T00:00:00"/>
        <d v="2024-10-02T00:00:00"/>
        <d v="2025-03-07T00:00:00"/>
        <d v="2025-02-05T00:00:00"/>
        <d v="2025-02-27T00:00:00"/>
        <d v="2025-02-23T00:00:00"/>
        <d v="2024-08-23T00:00:00"/>
        <d v="2025-01-23T00:00:00"/>
        <d v="2024-09-19T00:00:00"/>
        <d v="2025-03-05T00:00:00"/>
        <d v="2024-09-17T00:00:00"/>
        <d v="2024-10-24T00:00:00"/>
        <d v="2024-12-04T00:00:00"/>
        <d v="2024-10-17T00:00:00"/>
        <d v="2025-03-20T00:00:00"/>
        <d v="2025-03-18T00:00:00"/>
        <d v="2025-03-26T00:00:00"/>
        <d v="2025-04-14T00:00:00"/>
        <d v="2024-10-07T00:00:00"/>
        <d v="2024-09-02T00:00:00"/>
        <d v="2025-02-17T00:00:00"/>
        <d v="2024-09-20T00:00:00"/>
        <d v="2025-01-20T00:00:00"/>
        <d v="2024-12-05T00:00:00"/>
        <d v="2024-12-20T00:00:00"/>
        <d v="2024-09-26T00:00:00"/>
        <d v="2025-03-16T00:00:00"/>
        <d v="2025-02-21T00:00:00"/>
        <d v="2024-11-22T00:00:00"/>
        <d v="2025-02-25T00:00:00"/>
        <d v="2025-03-25T00:00:00"/>
        <d v="2025-02-07T00:00:00"/>
        <d v="2024-08-29T00:00:00"/>
        <d v="2024-09-25T00:00:00"/>
        <d v="2024-02-24T00:00:00"/>
        <d v="2025-03-11T00:00:00"/>
        <d v="2024-09-18T00:00:00"/>
        <d v="2024-08-08T00:00:00"/>
        <s v="07/023"/>
        <d v="2025-02-22T00:00:00"/>
        <s v="NOVO"/>
        <d v="2024-09-13T00:00:00"/>
        <d v="2025-03-14T00:00:00"/>
        <d v="2025-04-02T00:00:00"/>
        <s v="18/036"/>
        <d v="2025-01-29T00:00:00" u="1"/>
        <d v="2025-12-27T00:00:00" u="1"/>
      </sharedItems>
    </cacheField>
    <cacheField name="ESTADO" numFmtId="0">
      <sharedItems containsBlank="1" count="11">
        <s v="REPARADO"/>
        <s v="CONFORME PROJETO "/>
        <s v="A VERIFICAR"/>
        <s v="ENCOMENDADO"/>
        <s v="PROCESSO TERMINADO "/>
        <s v="NÃO INTERVENCIONADO"/>
        <s v="CORREÇÃO NÃO ACEITE"/>
        <m/>
        <s v="EM OBRA" u="1"/>
        <s v="A VALIDAR COM VISTORIA" u="1"/>
        <s v="NAO INTERVENCIONADO" u="1"/>
      </sharedItems>
    </cacheField>
    <cacheField name="DATA DA VISTORIA " numFmtId="0">
      <sharedItems containsDate="1" containsBlank="1" containsMixedTypes="1" minDate="2024-01-24T00:00:00" maxDate="2025-02-26T00:00:00"/>
    </cacheField>
    <cacheField name="AGENDAM. CORREÇÃO__x000a_DATA ENCOMENDA" numFmtId="0">
      <sharedItems containsDate="1" containsBlank="1" containsMixedTypes="1" minDate="2024-01-03T00:00:00" maxDate="2025-04-02T00:00:00"/>
    </cacheField>
    <cacheField name="DATA de  CORREÇÃO_BAIXA" numFmtId="0">
      <sharedItems containsNonDate="0" containsDate="1" containsString="0" containsBlank="1" minDate="2002-03-03T00:00:00" maxDate="2025-11-11T00:00:00" count="190">
        <d v="2024-11-19T00:00:00"/>
        <d v="2024-10-29T00:00:00"/>
        <d v="2024-11-05T00:00:00"/>
        <d v="2024-10-25T00:00:00"/>
        <d v="2024-12-19T00:00:00"/>
        <d v="2024-10-07T00:00:00"/>
        <d v="2024-09-05T00:00:00"/>
        <d v="2024-12-30T00:00:00"/>
        <d v="2024-10-22T00:00:00"/>
        <d v="2024-10-11T00:00:00"/>
        <d v="2024-10-09T00:00:00"/>
        <d v="2024-10-28T00:00:00"/>
        <m/>
        <d v="2024-10-18T00:00:00"/>
        <d v="2024-12-06T00:00:00"/>
        <d v="2025-03-05T00:00:00"/>
        <d v="2025-01-29T00:00:00"/>
        <d v="2025-03-06T00:00:00"/>
        <d v="2025-02-13T00:00:00"/>
        <d v="2025-04-08T00:00:00"/>
        <d v="2025-04-17T00:00:00"/>
        <d v="2024-12-04T00:00:00"/>
        <d v="2025-02-11T00:00:00"/>
        <d v="2024-11-27T00:00:00"/>
        <d v="2024-10-10T00:00:00"/>
        <d v="2024-11-25T00:00:00"/>
        <d v="2025-03-27T00:00:00"/>
        <d v="2024-12-12T00:00:00"/>
        <d v="2024-07-18T00:00:00"/>
        <d v="2024-04-01T00:00:00"/>
        <d v="2024-07-22T00:00:00"/>
        <d v="2024-10-21T00:00:00"/>
        <d v="2024-08-21T00:00:00"/>
        <d v="2024-11-15T00:00:00"/>
        <d v="2024-11-20T00:00:00"/>
        <d v="2024-08-12T00:00:00"/>
        <d v="2024-12-11T00:00:00"/>
        <d v="2024-09-30T00:00:00"/>
        <d v="2024-11-26T00:00:00"/>
        <d v="2025-03-28T00:00:00"/>
        <d v="2024-11-04T00:00:00"/>
        <d v="2002-03-03T00:00:00"/>
        <d v="2025-02-25T00:00:00"/>
        <d v="2024-12-13T00:00:00"/>
        <d v="2024-11-07T00:00:00"/>
        <d v="2025-04-10T00:00:00"/>
        <d v="2025-02-18T00:00:00"/>
        <d v="2024-08-26T00:00:00"/>
        <d v="2024-09-24T00:00:00"/>
        <d v="2024-09-09T00:00:00"/>
        <d v="2024-12-03T00:00:00"/>
        <d v="2025-04-11T00:00:00"/>
        <d v="2024-12-17T00:00:00"/>
        <d v="2024-10-04T00:00:00"/>
        <d v="2024-08-27T00:00:00"/>
        <d v="2024-04-17T00:00:00"/>
        <d v="2024-09-26T00:00:00"/>
        <d v="2024-11-12T00:00:00"/>
        <d v="2025-01-22T00:00:00"/>
        <d v="2024-10-31T00:00:00"/>
        <d v="2024-08-13T00:00:00"/>
        <d v="2024-08-14T00:00:00"/>
        <d v="2024-11-22T00:00:00"/>
        <d v="2024-10-16T00:00:00"/>
        <d v="2024-04-09T00:00:00"/>
        <d v="2024-09-13T00:00:00"/>
        <d v="2025-02-28T00:00:00"/>
        <d v="2024-08-22T00:00:00"/>
        <d v="2024-09-03T00:00:00"/>
        <d v="2025-03-18T00:00:00"/>
        <d v="2024-12-18T00:00:00"/>
        <d v="2024-11-14T00:00:00"/>
        <d v="2024-09-07T00:00:00"/>
        <d v="2024-07-27T00:00:00"/>
        <d v="2025-01-31T00:00:00"/>
        <d v="2024-08-02T00:00:00"/>
        <d v="2025-03-24T00:00:00"/>
        <d v="2025-03-12T00:00:00"/>
        <d v="2025-01-30T00:00:00"/>
        <d v="2024-12-26T00:00:00"/>
        <d v="2024-10-23T00:00:00"/>
        <d v="2024-09-27T00:00:00"/>
        <d v="2025-02-04T00:00:00"/>
        <d v="2024-09-25T00:00:00"/>
        <d v="2025-02-20T00:00:00"/>
        <d v="2025-01-16T00:00:00"/>
        <d v="2024-03-16T00:00:00"/>
        <d v="2024-10-17T00:00:00"/>
        <d v="2024-12-27T00:00:00"/>
        <d v="2025-01-24T00:00:00"/>
        <d v="2024-09-20T00:00:00"/>
        <d v="2024-06-28T00:00:00"/>
        <d v="2024-04-15T00:00:00"/>
        <d v="2025-04-21T00:00:00"/>
        <d v="2024-08-23T00:00:00"/>
        <d v="2025-03-25T00:00:00"/>
        <d v="2024-08-19T00:00:00"/>
        <d v="2024-12-23T00:00:00"/>
        <d v="2024-12-10T00:00:00"/>
        <d v="2024-10-08T00:00:00"/>
        <d v="2025-02-27T00:00:00"/>
        <d v="2025-03-13T00:00:00"/>
        <d v="2025-02-26T00:00:00"/>
        <d v="2025-02-19T00:00:00"/>
        <d v="2024-08-30T00:00:00"/>
        <d v="2025-03-14T00:00:00"/>
        <d v="2025-01-23T00:00:00"/>
        <d v="2024-11-18T00:00:00"/>
        <d v="2025-04-23T00:00:00"/>
        <d v="2025-02-07T00:00:00"/>
        <d v="2025-02-03T00:00:00"/>
        <d v="2024-11-28T00:00:00"/>
        <d v="2025-02-10T00:00:00"/>
        <d v="2025-01-20T00:00:00"/>
        <d v="2025-03-03T00:00:00"/>
        <d v="2024-11-08T00:00:00"/>
        <d v="2024-09-18T00:00:00"/>
        <d v="2025-01-27T00:00:00"/>
        <d v="2025-01-11T00:00:00"/>
        <d v="2025-01-08T00:00:00"/>
        <d v="2025-01-14T00:00:00"/>
        <d v="2024-12-20T00:00:00"/>
        <d v="2024-11-11T00:00:00"/>
        <d v="2025-03-19T00:00:00"/>
        <d v="2025-01-09T00:00:00"/>
        <d v="2024-11-21T00:00:00"/>
        <d v="2025-02-14T00:00:00"/>
        <d v="2025-03-21T00:00:00"/>
        <d v="2025-01-21T00:00:00"/>
        <d v="2024-01-29T00:00:00"/>
        <d v="2025-04-22T00:00:00"/>
        <d v="2025-02-06T00:00:00"/>
        <d v="2025-03-17T00:00:00"/>
        <d v="2024-08-10T00:00:00"/>
        <d v="2024-12-09T00:00:00"/>
        <d v="2024-11-29T00:00:00"/>
        <d v="2025-01-10T00:00:00"/>
        <d v="2025-03-26T00:00:00"/>
        <d v="2025-02-17T00:00:00"/>
        <d v="2024-07-05T00:00:00"/>
        <d v="2025-02-12T00:00:00"/>
        <d v="2024-10-02T00:00:00"/>
        <d v="2025-04-03T00:00:00"/>
        <d v="2024-08-29T00:00:00"/>
        <d v="2024-08-16T00:00:00"/>
        <d v="2025-01-28T00:00:00"/>
        <d v="2025-04-09T00:00:00"/>
        <d v="2024-07-04T00:00:00"/>
        <d v="2024-08-06T00:00:00"/>
        <d v="2024-04-30T00:00:00"/>
        <d v="2025-03-07T00:00:00"/>
        <d v="2024-10-24T00:00:00"/>
        <d v="2024-07-08T00:00:00"/>
        <d v="2025-04-02T00:00:00"/>
        <d v="2025-03-20T00:00:00"/>
        <d v="2024-12-01T00:00:00"/>
        <d v="2025-03-10T00:00:00"/>
        <d v="2025-01-07T00:00:00"/>
        <d v="2025-04-14T00:00:00"/>
        <d v="2025-04-01T00:00:00"/>
        <d v="2025-11-10T00:00:00"/>
        <d v="2025-04-04T00:00:00"/>
        <d v="2024-10-12T00:00:00"/>
        <d v="2025-03-11T00:00:00"/>
        <d v="2024-09-10T00:00:00"/>
        <d v="2024-07-12T00:00:00"/>
        <d v="2025-02-05T00:00:00"/>
        <d v="2025-02-21T00:00:00"/>
        <d v="2025-02-24T00:00:00"/>
        <d v="2024-12-05T00:00:00"/>
        <d v="2024-10-03T00:00:00"/>
        <d v="2024-09-17T00:00:00"/>
        <d v="2024-08-05T00:00:00"/>
        <d v="2024-09-04T00:00:00"/>
        <d v="2025-04-16T00:00:00"/>
        <d v="2024-08-28T00:00:00"/>
        <d v="2025-01-17T00:00:00"/>
        <d v="2024-10-14T00:00:00"/>
        <d v="2024-12-02T00:00:00"/>
        <d v="2024-07-16T00:00:00"/>
        <d v="2025-04-07T00:00:00"/>
        <d v="2025-02-22T00:00:00"/>
        <d v="2024-07-15T00:00:00"/>
        <d v="2024-07-23T00:00:00"/>
        <d v="2024-08-20T00:00:00"/>
        <d v="2025-01-15T00:00:00"/>
        <d v="2024-07-19T00:00:00"/>
        <d v="2025-01-18T00:00:00"/>
        <d v="2025-03-31T00:00:00"/>
        <d v="2025-02-08T00:00:00"/>
      </sharedItems>
    </cacheField>
    <cacheField name="NOVAS ANOMALIAS_x000a_DESDE 19/12/2024?"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fany Silva (Externo)" refreshedDate="46202.629287615739" createdVersion="8" refreshedVersion="8" minRefreshableVersion="3" recordCount="5334" xr:uid="{B7896D67-1217-4786-B726-C813A2EA8EC1}">
  <cacheSource type="worksheet">
    <worksheetSource ref="A1:T5336" sheet="Lote I - Total "/>
  </cacheSource>
  <cacheFields count="20">
    <cacheField name="DATA DA ESCRITURA" numFmtId="165">
      <sharedItems containsDate="1" containsBlank="1" containsMixedTypes="1" minDate="1899-12-30T00:00:00" maxDate="2025-09-30T00:00:00"/>
    </cacheField>
    <cacheField name="FRAÇÃO" numFmtId="0">
      <sharedItems containsBlank="1" count="184">
        <s v="A "/>
        <s v="AB"/>
        <s v="AC"/>
        <s v="AD"/>
        <s v="AE"/>
        <s v="AF"/>
        <s v="AG"/>
        <s v="AH"/>
        <s v="AI"/>
        <s v="AJ"/>
        <s v="AK "/>
        <s v="AL"/>
        <s v="AM"/>
        <s v="AN"/>
        <s v="AO"/>
        <s v="AP"/>
        <s v="AQ"/>
        <s v="AR "/>
        <s v="AS"/>
        <s v="AT"/>
        <s v="AU"/>
        <s v="AV"/>
        <s v="AW "/>
        <s v="AX"/>
        <s v="AY"/>
        <s v="AZ"/>
        <s v="B"/>
        <s v="BA "/>
        <s v="BB "/>
        <s v="BC"/>
        <s v="BD"/>
        <s v="BE"/>
        <s v="BF"/>
        <s v="BG"/>
        <s v="BH"/>
        <s v="BI"/>
        <s v="BJ "/>
        <s v="BK"/>
        <s v="BL "/>
        <s v="BM"/>
        <s v="BN"/>
        <s v="BO"/>
        <s v="BP"/>
        <s v="BQ"/>
        <s v="BR"/>
        <s v="BS"/>
        <s v="BT"/>
        <s v="BU"/>
        <s v="BV"/>
        <s v="BW "/>
        <s v="BX"/>
        <s v="BY"/>
        <s v="BZ"/>
        <s v="C"/>
        <s v="CA"/>
        <s v="CB "/>
        <s v="CD"/>
        <s v="CE"/>
        <s v="CF"/>
        <s v="CG"/>
        <s v="CJ"/>
        <s v="CK"/>
        <s v="CL"/>
        <s v="CM"/>
        <s v="CN   "/>
        <s v="CN"/>
        <s v="CO"/>
        <s v="CP "/>
        <s v="CQ"/>
        <s v="CR "/>
        <s v="CS"/>
        <s v="CT"/>
        <s v="CU"/>
        <s v="CV"/>
        <s v="CW"/>
        <s v="CX"/>
        <s v="CY"/>
        <s v="CZ"/>
        <s v="DA"/>
        <s v="DB"/>
        <s v="DC"/>
        <s v="DD "/>
        <s v="DE"/>
        <s v="DF"/>
        <s v="DG"/>
        <s v="DH"/>
        <s v="DI"/>
        <s v="DJ"/>
        <s v="DK"/>
        <s v="DL"/>
        <s v="DM"/>
        <s v="DN"/>
        <s v="DO"/>
        <s v="DP"/>
        <s v="DQ"/>
        <s v="DR"/>
        <s v="DS"/>
        <s v="DT"/>
        <s v="DU"/>
        <s v="DV "/>
        <s v="DW"/>
        <s v="DX "/>
        <s v="DY"/>
        <s v="DZ"/>
        <s v="E"/>
        <s v="EA"/>
        <s v="EB"/>
        <s v="EC"/>
        <s v="ED "/>
        <s v="EE"/>
        <s v="EG"/>
        <s v="EH"/>
        <s v="EI"/>
        <s v="EJ"/>
        <s v="EK"/>
        <s v="EL"/>
        <s v="EM"/>
        <s v="EN"/>
        <s v="EO "/>
        <s v="EP"/>
        <s v="EQ"/>
        <s v="ER"/>
        <s v="ES"/>
        <s v="ET"/>
        <s v="EU"/>
        <s v="EV"/>
        <s v="EW"/>
        <s v="EX"/>
        <s v="EY"/>
        <s v="EZ"/>
        <s v="F "/>
        <s v="FA"/>
        <s v="FB"/>
        <s v="FC"/>
        <s v="FD"/>
        <s v="FE"/>
        <s v="FF"/>
        <s v="FF "/>
        <s v="FG"/>
        <s v="FH"/>
        <s v="FI"/>
        <s v="FJ"/>
        <s v="FK"/>
        <s v="FL"/>
        <s v="FM"/>
        <s v="FN"/>
        <s v="FO"/>
        <s v="FP"/>
        <s v="FQ"/>
        <s v="FR"/>
        <s v="FS"/>
        <s v="FT"/>
        <s v="FU"/>
        <s v="FV"/>
        <s v="FW"/>
        <s v="FX"/>
        <s v="FY "/>
        <s v="FZ"/>
        <s v="G"/>
        <s v="GA"/>
        <s v="H"/>
        <s v="I"/>
        <s v="J"/>
        <s v="K"/>
        <s v="L"/>
        <s v="LOJA - CH"/>
        <s v="LOJA AA"/>
        <s v="M"/>
        <s v="N"/>
        <s v="O"/>
        <s v="P"/>
        <s v="Q"/>
        <s v="R"/>
        <s v="S"/>
        <s v="T"/>
        <s v="U"/>
        <s v="V"/>
        <s v="W"/>
        <s v="X"/>
        <s v="Y"/>
        <s v="Z"/>
        <s v="ZONAS COMUNS"/>
        <s v="ZONAS COMUNS "/>
        <m u="1"/>
      </sharedItems>
    </cacheField>
    <cacheField name="BLOCO " numFmtId="0">
      <sharedItems containsBlank="1"/>
    </cacheField>
    <cacheField name="PISO " numFmtId="0">
      <sharedItems containsBlank="1" containsMixedTypes="1" containsNumber="1" containsInteger="1" minValue="-3" maxValue="8"/>
    </cacheField>
    <cacheField name="APART." numFmtId="0">
      <sharedItems containsBlank="1"/>
    </cacheField>
    <cacheField name="nº" numFmtId="0">
      <sharedItems containsBlank="1" containsMixedTypes="1" containsNumber="1" containsInteger="1" minValue="1" maxValue="88"/>
    </cacheField>
    <cacheField name="ANOMALIAS" numFmtId="0">
      <sharedItems containsBlank="1" longText="1"/>
    </cacheField>
    <cacheField name="EMPRESA" numFmtId="0">
      <sharedItems containsBlank="1" count="81">
        <s v="AR"/>
        <s v="Cozimafra"/>
        <s v="Serrialu"/>
        <s v="IEOL/MEO"/>
        <s v="Bosch"/>
        <s v="Silvas"/>
        <s v="Valco"/>
        <s v="Sweet Door"/>
        <s v="Globaldis"/>
        <s v="IEOL"/>
        <s v="IEOL "/>
        <s v="Nacional Blinds"/>
        <s v="Espaço Vidro "/>
        <s v="Pardal"/>
        <s v="Luzimeca"/>
        <s v="Climacer "/>
        <s v="Climacer"/>
        <s v="Virclar"/>
        <s v="Grohe"/>
        <s v="Komat"/>
        <s v="Climacer/AR"/>
        <m/>
        <s v="AR/bosch"/>
        <s v="AR/Luzimeca"/>
        <s v="AR/ SERRIALU"/>
        <s v="AR "/>
        <s v="AR/Virclar"/>
        <s v="IOEL"/>
        <s v="Pedro Granito "/>
        <s v="Espaço Vidro"/>
        <s v="Pardal "/>
        <s v="ISOTEXA"/>
        <s v="CONDOMINIO"/>
        <s v="AR/ROCA"/>
        <s v="AM&amp;G"/>
        <s v="Globaldis/ Completiproprio"/>
        <s v="Globaldis /AR"/>
        <s v="Silvas "/>
        <s v="Cozimafra "/>
        <s v="AR/Serrialu"/>
        <s v="Cozimafra/AR"/>
        <s v="Valco/Completiproprio"/>
        <s v="AR/PARDAL"/>
        <s v="AM&amp;G/Completiproprio"/>
        <s v="AR/Sweet Door"/>
        <s v="Valco/AR"/>
        <s v="AR/VALCO"/>
        <s v="AR/Grohe"/>
        <s v="Grohe "/>
        <s v="AR/IEOL"/>
        <s v="AR/Cozimafra "/>
        <s v="IEOL/Bosch"/>
        <s v="Nacional Blinds/AR"/>
        <s v="Globaldis/AR"/>
        <s v="AR/Bosch "/>
        <s v="Roca"/>
        <s v="Serrialu/AR"/>
        <s v="AR/Espaço Vidro "/>
        <s v="Espaço vidro / AR"/>
        <s v="AR/Climacer"/>
        <s v="AR/Globaldis"/>
        <s v="Completiproprio"/>
        <s v="AR / Espaço Vidro"/>
        <s v="GESTÃO DO CONDOMINIO "/>
        <s v="Orona"/>
        <s v="AR/Luzimeca " u="1"/>
        <s v="Luzimeca " u="1"/>
        <s v="Globaldis/Completiproprio" u="1"/>
        <s v="AR/Nacional Blinds" u="1"/>
        <s v="AR/Espaço vidro" u="1"/>
        <s v="AR/Silvas" u="1"/>
        <s v="Nacional Blinds " u="1"/>
        <s v="Nacional Blinds/IEOL" u="1"/>
        <s v="NacionalBlinds" u="1"/>
        <s v="AR/Nacionalblinds" u="1"/>
        <s v="Nacional Blinds/Serrialu " u="1"/>
        <s v="Naciõnal Blinds " u="1"/>
        <s v="Luzimeca/AR" u="1"/>
        <s v="AR/Nacjonal" u="1"/>
        <s v="Settialu" u="1"/>
        <s v="BOSH" u="1"/>
      </sharedItems>
    </cacheField>
    <cacheField name="ESTADO entre 24/06/2026 a 30/06/2026" numFmtId="0">
      <sharedItems containsBlank="1"/>
    </cacheField>
    <cacheField name="DATA ENTRADA ANOMALIA" numFmtId="165">
      <sharedItems containsDate="1" containsBlank="1" containsMixedTypes="1" minDate="2024-02-24T00:00:00" maxDate="2026-11-20T00:00:00" count="339">
        <m/>
        <d v="2024-08-22T00:00:00"/>
        <d v="2024-10-03T00:00:00"/>
        <d v="2024-11-19T00:00:00"/>
        <d v="2024-09-16T00:00:00"/>
        <d v="2024-09-24T00:00:00"/>
        <d v="2024-09-30T00:00:00"/>
        <d v="2024-11-11T00:00:00"/>
        <d v="2024-10-28T00:00:00"/>
        <d v="2024-11-13T00:00:00"/>
        <d v="2024-10-31T00:00:00"/>
        <d v="2025-02-20T00:00:00"/>
        <d v="2024-11-27T00:00:00"/>
        <d v="2024-11-20T00:00:00"/>
        <d v="2026-04-15T00:00:00"/>
        <d v="2026-04-03T00:00:00"/>
        <d v="2025-03-31T00:00:00"/>
        <d v="2025-04-01T00:00:00"/>
        <d v="2025-07-01T00:00:00"/>
        <d v="2026-02-02T00:00:00"/>
        <d v="2024-12-19T00:00:00"/>
        <d v="2025-01-06T00:00:00"/>
        <d v="2025-04-07T00:00:00"/>
        <d v="2025-03-19T00:00:00"/>
        <d v="2025-07-22T00:00:00"/>
        <d v="2025-01-08T00:00:00"/>
        <d v="2025-07-16T00:00:00"/>
        <d v="2026-05-22T00:00:00"/>
        <d v="2024-11-14T00:00:00"/>
        <d v="2024-11-12T00:00:00"/>
        <d v="2024-10-25T00:00:00"/>
        <d v="2024-10-18T00:00:00"/>
        <d v="2024-10-08T00:00:00"/>
        <d v="2024-11-04T00:00:00"/>
        <d v="2024-10-29T00:00:00"/>
        <d v="2025-04-22T00:00:00"/>
        <d v="2025-03-03T00:00:00"/>
        <d v="2025-07-14T00:00:00"/>
        <d v="2025-09-18T00:00:00"/>
        <d v="2025-10-06T00:00:00"/>
        <d v="2025-10-14T00:00:00"/>
        <d v="2025-10-22T00:00:00"/>
        <d v="2025-10-27T00:00:00"/>
        <d v="2025-11-02T00:00:00"/>
        <d v="2026-04-09T00:00:00"/>
        <d v="2024-09-03T00:00:00"/>
        <d v="2024-11-15T00:00:00"/>
        <d v="2024-10-22T00:00:00"/>
        <d v="2024-09-09T00:00:00"/>
        <d v="2025-01-02T00:00:00"/>
        <d v="2024-11-05T00:00:00"/>
        <d v="2025-01-22T00:00:00"/>
        <d v="2024-12-10T00:00:00"/>
        <d v="2024-12-09T00:00:00"/>
        <d v="2024-12-02T00:00:00"/>
        <d v="2025-03-13T00:00:00"/>
        <d v="2025-03-24T00:00:00"/>
        <d v="2025-09-25T00:00:00"/>
        <d v="2025-01-31T00:00:00"/>
        <d v="2024-11-28T00:00:00"/>
        <d v="2025-08-08T00:00:00"/>
        <d v="2024-08-27T00:00:00"/>
        <d v="2024-08-21T00:00:00"/>
        <d v="2024-10-09T00:00:00"/>
        <d v="2024-10-11T00:00:00"/>
        <d v="2025-06-09T00:00:00"/>
        <d v="2024-09-11T00:00:00"/>
        <d v="2025-01-14T00:00:00"/>
        <d v="2025-09-08T00:00:00"/>
        <d v="2025-12-12T00:00:00"/>
        <d v="2026-04-01T00:00:00"/>
        <d v="2024-10-21T00:00:00"/>
        <d v="2025-10-09T00:00:00"/>
        <d v="2024-10-10T00:00:00"/>
        <d v="2025-07-07T00:00:00"/>
        <d v="2025-10-12T00:00:00"/>
        <d v="2025-12-26T00:00:00"/>
        <d v="2024-10-16T00:00:00"/>
        <d v="2024-10-14T00:00:00"/>
        <d v="2024-11-21T00:00:00"/>
        <d v="2025-02-19T00:00:00"/>
        <d v="2024-11-07T00:00:00"/>
        <d v="2024-11-25T00:00:00"/>
        <d v="2025-10-05T00:00:00"/>
        <d v="2024-12-13T00:00:00"/>
        <d v="2024-12-26T00:00:00"/>
        <d v="2025-01-24T00:00:00"/>
        <d v="2025-05-08T00:00:00"/>
        <d v="2025-11-19T00:00:00"/>
        <d v="2026-05-11T00:00:00"/>
        <d v="2025-03-27T00:00:00"/>
        <d v="2025-03-12T00:00:00"/>
        <d v="2025-03-21T00:00:00"/>
        <d v="2025-04-30T00:00:00"/>
        <d v="2026-05-18T00:00:00"/>
        <d v="2024-09-06T00:00:00"/>
        <d v="2025-09-14T00:00:00"/>
        <d v="2024-12-27T00:00:00"/>
        <d v="2025-02-13T00:00:00"/>
        <d v="2025-04-24T00:00:00"/>
        <d v="2025-05-29T00:00:00"/>
        <d v="2025-06-24T00:00:00"/>
        <d v="2025-09-12T00:00:00"/>
        <d v="2026-05-13T00:00:00"/>
        <d v="2025-02-04T00:00:00"/>
        <d v="2025-08-28T00:00:00"/>
        <d v="2024-11-18T00:00:00"/>
        <s v="14/08/2025_x000a_21/01/2026"/>
        <d v="2025-08-14T00:00:00"/>
        <d v="2025-09-01T00:00:00"/>
        <d v="2025-01-21T00:00:00"/>
        <d v="2024-08-30T00:00:00"/>
        <d v="2025-08-13T00:00:00"/>
        <d v="2024-12-06T00:00:00"/>
        <d v="2024-12-12T00:00:00"/>
        <d v="2025-01-16T00:00:00"/>
        <d v="2025-02-28T00:00:00"/>
        <d v="2025-02-06T00:00:00"/>
        <d v="2025-02-26T00:00:00"/>
        <d v="2025-02-11T00:00:00"/>
        <d v="2025-04-09T00:00:00"/>
        <d v="2025-04-17T00:00:00"/>
        <d v="2024-10-04T00:00:00"/>
        <d v="2025-03-17T00:00:00"/>
        <d v="2025-04-15T00:00:00"/>
        <d v="2025-05-09T00:00:00"/>
        <d v="2025-06-27T00:00:00"/>
        <d v="2025-08-18T00:00:00"/>
        <d v="2025-11-16T00:00:00"/>
        <d v="2025-10-26T00:00:00"/>
        <d v="2026-01-29T00:00:00"/>
        <d v="2026-02-04T00:00:00"/>
        <d v="2026-03-10T00:00:00"/>
        <d v="2025-01-07T00:00:00"/>
        <d v="2025-02-18T00:00:00"/>
        <d v="2025-03-06T00:00:00"/>
        <d v="2025-03-10T00:00:00"/>
        <d v="2025-08-19T00:00:00"/>
        <d v="2025-07-30T00:00:00"/>
        <d v="2024-10-02T00:00:00"/>
        <d v="2025-12-10T00:00:00"/>
        <d v="2024-11-06T00:00:00"/>
        <d v="2025-04-26T00:00:00"/>
        <d v="2025-05-24T00:00:00"/>
        <d v="2025-08-05T00:00:00"/>
        <d v="2025-08-27T00:00:00"/>
        <d v="2026-01-06T00:00:00"/>
        <d v="2024-10-15T00:00:00"/>
        <d v="2025-02-05T00:00:00"/>
        <d v="2025-02-27T00:00:00"/>
        <d v="2025-03-07T00:00:00"/>
        <d v="2025-06-25T00:00:00"/>
        <d v="2025-11-10T00:00:00"/>
        <d v="2024-08-23T00:00:00"/>
        <d v="2025-02-14T00:00:00"/>
        <d v="2025-02-23T00:00:00"/>
        <d v="2025-10-28T00:00:00"/>
        <d v="2026-05-29T00:00:00"/>
        <d v="2026-06-08T00:00:00"/>
        <d v="2025-01-23T00:00:00"/>
        <d v="2025-05-20T00:00:00"/>
        <d v="2025-11-25T00:00:00"/>
        <d v="2026-03-16T00:00:00"/>
        <d v="2024-09-19T00:00:00"/>
        <d v="2025-01-27T00:00:00"/>
        <d v="2024-09-27T00:00:00"/>
        <d v="2024-09-17T00:00:00"/>
        <d v="2024-10-24T00:00:00"/>
        <d v="2025-03-05T00:00:00"/>
        <d v="2025-12-15T00:00:00"/>
        <d v="2025-04-23T00:00:00"/>
        <d v="2024-12-04T00:00:00"/>
        <d v="2025-10-23T00:00:00"/>
        <d v="2024-10-17T00:00:00"/>
        <d v="2026-01-05T00:00:00"/>
        <d v="2025-06-11T00:00:00"/>
        <d v="2025-06-23T00:00:00"/>
        <d v="2025-09-26T00:00:00"/>
        <d v="2026-02-15T00:00:00"/>
        <d v="2025-10-20T00:00:00"/>
        <d v="2025-11-14T00:00:00"/>
        <d v="2026-04-05T00:00:00"/>
        <d v="2025-03-20T00:00:00"/>
        <d v="2025-06-20T00:00:00"/>
        <d v="2025-07-21T00:00:00"/>
        <d v="2025-09-02T00:00:00"/>
        <d v="2026-01-27T00:00:00"/>
        <d v="2026-06-21T00:00:00"/>
        <d v="2025-05-22T00:00:00"/>
        <d v="2026-02-19T00:00:00"/>
        <d v="2026-05-20T00:00:00"/>
        <d v="2025-05-28T00:00:00"/>
        <d v="2025-07-18T00:00:00"/>
        <d v="2025-09-20T00:00:00"/>
        <d v="2025-11-18T00:00:00"/>
        <d v="2026-02-12T00:00:00"/>
        <d v="2025-03-18T00:00:00"/>
        <d v="2025-03-26T00:00:00"/>
        <d v="2025-04-14T00:00:00"/>
        <d v="2025-06-16T00:00:00"/>
        <d v="2025-07-09T00:00:00"/>
        <d v="2025-10-10T00:00:00"/>
        <d v="2025-12-02T00:00:00"/>
        <d v="2024-10-07T00:00:00"/>
        <d v="2025-11-17T00:00:00"/>
        <d v="2025-11-15T00:00:00"/>
        <d v="2025-05-27T00:00:00"/>
        <d v="2025-06-17T00:00:00"/>
        <d v="2025-06-30T00:00:00"/>
        <d v="2026-03-18T00:00:00"/>
        <d v="2024-10-23T00:00:00"/>
        <d v="2024-11-08T00:00:00"/>
        <d v="2025-02-12T00:00:00"/>
        <d v="2024-08-28T00:00:00"/>
        <d v="2026-01-28T00:00:00"/>
        <d v="2025-02-17T00:00:00"/>
        <d v="2026-01-21T00:00:00"/>
        <d v="2026-03-03T00:00:00"/>
        <d v="2025-06-05T00:00:00"/>
        <d v="2025-08-20T00:00:00"/>
        <d v="2025-08-07T00:00:00"/>
        <d v="2024-09-20T00:00:00"/>
        <d v="2025-01-20T00:00:00"/>
        <d v="2024-12-05T00:00:00"/>
        <d v="2025-12-11T00:00:00"/>
        <d v="2025-09-15T00:00:00"/>
        <d v="2025-05-12T00:00:00"/>
        <d v="2025-11-05T00:00:00"/>
        <d v="2025-01-30T00:00:00"/>
        <d v="2025-02-03T00:00:00"/>
        <d v="2025-05-11T00:00:00"/>
        <d v="2025-09-29T00:00:00"/>
        <s v="_x000a_15/02/2026"/>
        <s v="13/05/2025_x000a_15/02/2026"/>
        <d v="2024-12-20T00:00:00"/>
        <d v="2025-04-11T00:00:00"/>
        <d v="2025-08-04T00:00:00"/>
        <d v="2025-07-08T00:00:00"/>
        <d v="2025-09-24T00:00:00"/>
        <d v="2025-07-10T00:00:00"/>
        <d v="2026-03-02T00:00:00"/>
        <d v="2025-11-13T00:00:00"/>
        <d v="2025-12-16T00:00:00"/>
        <d v="2025-10-08T00:00:00"/>
        <d v="2024-09-02T00:00:00"/>
        <d v="2025-09-17T00:00:00"/>
        <d v="2026-02-05T00:00:00"/>
        <d v="2026-04-23T00:00:00"/>
        <d v="2026-06-20T00:00:00"/>
        <d v="2025-06-06T00:00:00"/>
        <d v="2026-04-07T00:00:00"/>
        <d v="2026-04-14T00:00:00"/>
        <d v="2024-09-26T00:00:00"/>
        <d v="2025-03-16T00:00:00"/>
        <d v="2025-06-03T00:00:00"/>
        <d v="2024-09-23T00:00:00"/>
        <d v="2026-06-03T00:00:00"/>
        <d v="2026-01-08T00:00:00"/>
        <d v="2026-01-26T00:00:00"/>
        <d v="2025-10-16T00:00:00"/>
        <d v="2025-08-25T00:00:00"/>
        <d v="2025-07-06T00:00:00"/>
        <d v="2025-09-28T00:00:00"/>
        <d v="2026-01-14T00:00:00"/>
        <d v="2026-02-03T00:00:00"/>
        <d v="2026-02-08T00:00:00"/>
        <d v="2026-02-13T00:00:00"/>
        <d v="2026-02-14T00:00:00"/>
        <d v="2026-03-06T00:00:00"/>
        <d v="2025-02-21T00:00:00"/>
        <d v="2025-05-21T00:00:00"/>
        <d v="2025-08-12T00:00:00"/>
        <d v="2026-03-17T00:00:00"/>
        <d v="2026-06-14T00:00:00"/>
        <d v="2025-12-03T00:00:00"/>
        <d v="2026-02-22T00:00:00"/>
        <d v="2025-04-28T00:00:00"/>
        <d v="2024-11-22T00:00:00"/>
        <d v="2025-06-18T00:00:00"/>
        <d v="2026-03-05T00:00:00"/>
        <d v="2025-02-25T00:00:00"/>
        <d v="2025-03-25T00:00:00"/>
        <d v="2025-09-19T00:00:00"/>
        <d v="2025-02-07T00:00:00"/>
        <d v="2025-07-04T00:00:00"/>
        <d v="2024-08-29T00:00:00"/>
        <d v="2025-08-26T00:00:00"/>
        <d v="2025-01-17T00:00:00"/>
        <d v="2024-09-25T00:00:00"/>
        <d v="2025-10-29T00:00:00"/>
        <d v="2025-11-11T00:00:00"/>
        <d v="2024-08-26T00:00:00"/>
        <d v="2025-03-09T00:00:00"/>
        <d v="2025-05-01T00:00:00"/>
        <d v="2025-05-02T00:00:00"/>
        <d v="2025-05-26T00:00:00"/>
        <d v="2025-07-25T00:00:00"/>
        <d v="2025-07-23T00:00:00"/>
        <d v="2026-11-19T00:00:00"/>
        <d v="2026-01-23T00:00:00"/>
        <d v="2024-02-24T00:00:00"/>
        <d v="2025-04-25T00:00:00"/>
        <d v="2025-03-11T00:00:00"/>
        <d v="2024-09-18T00:00:00"/>
        <d v="2025-10-18T00:00:00"/>
        <d v="2024-08-08T00:00:00"/>
        <d v="2025-06-02T00:00:00"/>
        <d v="2025-04-04T00:00:00"/>
        <d v="2026-06-11T00:00:00"/>
        <d v="2025-12-09T00:00:00"/>
        <d v="2026-04-13T00:00:00"/>
        <s v="13.02.2026"/>
        <d v="2026-06-09T00:00:00"/>
        <d v="2026-06-25T00:00:00"/>
        <d v="2025-02-22T00:00:00"/>
        <d v="2025-08-01T00:00:00"/>
        <d v="2025-07-31T00:00:00"/>
        <d v="2024-09-13T00:00:00"/>
        <d v="2025-03-14T00:00:00"/>
        <d v="2025-04-02T00:00:00"/>
        <d v="2026-02-25T00:00:00"/>
        <d v="2025-04-18T00:00:00"/>
        <d v="2025-10-21T00:00:00"/>
        <d v="2026-03-22T00:00:00"/>
        <d v="2026-04-26T00:00:00"/>
        <d v="2025-11-20T00:00:00"/>
        <d v="2025-02-15T00:00:00"/>
        <d v="2025-01-09T00:00:00"/>
        <d v="2026-01-12T00:00:00"/>
        <d v="2025-11-27T00:00:00"/>
        <d v="2025-05-15T00:00:00"/>
        <d v="2025-01-05T00:00:00" u="1"/>
        <d v="2025-09-22T00:00:00" u="1"/>
        <s v="01/04/2025_x000a_21/01/2026" u="1"/>
        <s v="21/10/2024_x000a_15/02/2026" u="1"/>
        <d v="2025-05-13T00:00:00" u="1"/>
        <d v="2025-09-13T00:00:00" u="1"/>
        <d v="2024-10-20T00:00:00" u="1"/>
        <d v="2025-06-26T00:00:00" u="1"/>
      </sharedItems>
    </cacheField>
    <cacheField name="ESTADO" numFmtId="0">
      <sharedItems containsBlank="1" count="24">
        <s v="REPARADO"/>
        <s v="A VERIFICAR "/>
        <s v="PROCESSO TERMINADO "/>
        <s v="CONFORME PROJETO "/>
        <s v="FORA DA GARANTIA"/>
        <s v="CORREÇÃO NÃO ACEITA"/>
        <s v="RELATÓRIO NÃO ACEITO "/>
        <s v="NÃO INTERVENCIONADO"/>
        <s v="CONFORME PROJETO ?"/>
        <s v="ENCOMENDADO "/>
        <s v="REPARADO "/>
        <s v="FORA DA GARANTIA "/>
        <s v="A VERIFICAR" u="1"/>
        <s v="ENCOMENDADO" u="1"/>
        <s v="EM ANDAMENTO " u="1"/>
        <s v="CORREÇÃO NÃO ACEITA " u="1"/>
        <s v="NÃO INTERVENCIONADO " u="1"/>
        <s v=" A VERIFICAR" u="1"/>
        <s v="NÃO INTERVENCIONADA" u="1"/>
        <m u="1"/>
        <s v="EM OBRA" u="1"/>
        <s v="EM OBRA " u="1"/>
        <s v="CORREÇÃO NÃO ACEITE" u="1"/>
        <s v=" A VERIFICAR " u="1"/>
      </sharedItems>
    </cacheField>
    <cacheField name="DATA DA VISTORIA " numFmtId="165">
      <sharedItems containsDate="1" containsBlank="1" containsMixedTypes="1" minDate="2024-01-24T00:00:00" maxDate="2025-09-19T00:00:00" count="109">
        <d v="2024-01-31T00:00:00"/>
        <d v="2024-07-08T00:00:00"/>
        <d v="2024-04-17T00:00:00"/>
        <d v="2024-03-26T00:00:00"/>
        <m/>
        <s v="S/ DATA VISTORIA"/>
        <d v="2024-03-20T00:00:00"/>
        <d v="2024-07-17T00:00:00"/>
        <d v="2024-03-22T00:00:00"/>
        <d v="2024-04-09T00:00:00"/>
        <d v="2025-09-18T00:00:00"/>
        <d v="2024-04-02T00:00:00"/>
        <d v="2024-07-09T00:00:00"/>
        <d v="2024-08-16T00:00:00"/>
        <d v="2024-11-22T00:00:00"/>
        <d v="2024-04-16T00:00:00"/>
        <d v="2024-06-03T00:00:00"/>
        <d v="2024-03-19T00:00:00"/>
        <d v="2024-04-03T00:00:00"/>
        <d v="2024-07-31T00:00:00"/>
        <d v="2024-03-13T00:00:00"/>
        <d v="2024-10-25T00:00:00"/>
        <d v="2024-03-25T00:00:00"/>
        <d v="2024-05-15T00:00:00"/>
        <d v="2024-06-21T00:00:00"/>
        <d v="2024-04-10T00:00:00"/>
        <d v="2024-03-27T00:00:00"/>
        <d v="2024-10-01T00:00:00"/>
        <d v="2024-10-22T00:00:00"/>
        <d v="2024-04-29T00:00:00"/>
        <d v="2024-04-12T00:00:00"/>
        <d v="2024-03-08T00:00:00"/>
        <d v="2024-04-24T00:00:00"/>
        <d v="2024-10-15T00:00:00"/>
        <d v="2024-04-23T00:00:00"/>
        <d v="2024-11-14T00:00:00"/>
        <d v="2024-09-26T00:00:00"/>
        <d v="2025-04-23T00:00:00"/>
        <d v="2025-01-13T00:00:00"/>
        <d v="2024-11-27T00:00:00"/>
        <d v="2024-11-29T00:00:00"/>
        <d v="2025-05-27T00:00:00"/>
        <d v="2024-03-28T00:00:00"/>
        <d v="2025-05-12T00:00:00"/>
        <d v="2024-07-25T00:00:00"/>
        <d v="2024-11-05T00:00:00"/>
        <d v="2024-06-11T00:00:00"/>
        <d v="2024-07-18T00:00:00"/>
        <d v="2024-07-01T00:00:00"/>
        <d v="2024-07-04T00:00:00"/>
        <d v="2024-08-06T00:00:00"/>
        <d v="2024-11-12T00:00:00"/>
        <d v="2024-06-04T00:00:00"/>
        <d v="2024-05-31T00:00:00"/>
        <d v="2025-05-31T00:00:00"/>
        <d v="2025-06-11T00:00:00"/>
        <d v="2024-06-24T00:00:00"/>
        <d v="2024-06-17T00:00:00"/>
        <d v="2024-05-27T00:00:00"/>
        <d v="2024-10-23T00:00:00"/>
        <d v="2024-07-02T00:00:00"/>
        <d v="2024-06-06T00:00:00"/>
        <d v="2024-07-23T00:00:00"/>
        <d v="2025-07-23T00:00:00"/>
        <d v="2024-07-05T00:00:00"/>
        <d v="2024-09-27T00:00:00"/>
        <d v="2024-07-15T00:00:00"/>
        <d v="2024-07-16T00:00:00"/>
        <d v="2024-06-07T00:00:00"/>
        <d v="2024-05-29T00:00:00"/>
        <d v="2024-07-11T00:00:00"/>
        <d v="2024-07-03T00:00:00"/>
        <d v="2024-05-28T00:00:00"/>
        <d v="2024-07-10T00:00:00"/>
        <d v="2024-06-27T00:00:00"/>
        <d v="2024-06-05T00:00:00"/>
        <d v="2024-07-22T00:00:00"/>
        <d v="2024-07-29T00:00:00"/>
        <d v="2024-08-05T00:00:00"/>
        <s v="NÃO TERÁ VISTORIA, APARTAMENTO JÁ HABITADO"/>
        <d v="2025-05-16T00:00:00"/>
        <d v="2025-05-21T00:00:00"/>
        <d v="2024-06-26T00:00:00"/>
        <d v="2024-05-24T00:00:00"/>
        <d v="2024-08-14T00:00:00"/>
        <d v="2024-06-28T00:00:00"/>
        <d v="2025-06-16T00:00:00"/>
        <d v="2024-06-12T00:00:00"/>
        <d v="2025-02-25T00:00:00"/>
        <d v="2024-06-20T00:00:00"/>
        <d v="2024-06-25T00:00:00"/>
        <d v="2025-06-12T00:00:00"/>
        <d v="2024-05-23T00:00:00"/>
        <d v="2024-07-30T00:00:00"/>
        <d v="2024-08-09T00:00:00"/>
        <d v="2024-02-01T00:00:00"/>
        <d v="2024-08-08T00:00:00"/>
        <d v="2024-01-25T00:00:00"/>
        <d v="2024-03-15T00:00:00"/>
        <d v="2024-02-28T00:00:00"/>
        <s v="S/ DATA VISTORIA LOJA"/>
        <d v="2024-02-15T00:00:00"/>
        <d v="2024-02-07T00:00:00"/>
        <d v="2024-02-14T00:00:00"/>
        <d v="2024-01-24T00:00:00"/>
        <d v="2024-04-22T00:00:00"/>
        <d v="2024-08-22T00:00:00"/>
        <s v="S/ DATA VISTORIA ZONA COMUM"/>
        <d v="2024-06-22T00:00:00" u="1"/>
      </sharedItems>
    </cacheField>
    <cacheField name="AGENDAM. CORREÇÃO/_x000a_DATA ENCOMENDA" numFmtId="0">
      <sharedItems containsDate="1" containsBlank="1" containsMixedTypes="1" minDate="2024-01-03T00:00:00" maxDate="2025-08-19T00:00:00"/>
    </cacheField>
    <cacheField name="DATA de  CORREÇÃO_BAIXA" numFmtId="165">
      <sharedItems containsDate="1" containsBlank="1" containsMixedTypes="1" minDate="2024-01-29T00:00:00" maxDate="2026-06-27T00:00:00" count="350">
        <d v="2024-12-30T00:00:00"/>
        <d v="2024-09-05T00:00:00"/>
        <d v="2024-10-07T00:00:00"/>
        <d v="2024-11-05T00:00:00"/>
        <d v="2024-12-19T00:00:00"/>
        <d v="2024-10-25T00:00:00"/>
        <d v="2024-10-29T00:00:00"/>
        <d v="2024-11-19T00:00:00"/>
        <d v="2024-10-17T00:00:00"/>
        <d v="2024-09-30T00:00:00"/>
        <d v="2024-09-20T00:00:00"/>
        <d v="2024-09-24T00:00:00"/>
        <d v="2025-01-24T00:00:00"/>
        <d v="2024-12-27T00:00:00"/>
        <d v="2024-10-28T00:00:00"/>
        <d v="2024-12-18T00:00:00"/>
        <d v="2025-06-03T00:00:00"/>
        <d v="2024-09-13T00:00:00"/>
        <d v="2024-11-20T00:00:00"/>
        <d v="2024-06-28T00:00:00"/>
        <d v="2024-09-26T00:00:00"/>
        <d v="2024-11-12T00:00:00"/>
        <d v="2024-10-22T00:00:00"/>
        <d v="2026-04-29T00:00:00"/>
        <m/>
        <d v="2026-05-08T00:00:00"/>
        <d v="2024-04-15T00:00:00"/>
        <d v="2024-11-14T00:00:00"/>
        <d v="2024-08-23T00:00:00"/>
        <d v="2025-04-11T00:00:00"/>
        <d v="2025-05-05T00:00:00"/>
        <d v="2025-05-06T00:00:00"/>
        <d v="2025-07-15T00:00:00"/>
        <d v="2026-05-28T00:00:00"/>
        <d v="2026-03-17T00:00:00"/>
        <d v="2025-02-11T00:00:00"/>
        <d v="2025-03-25T00:00:00"/>
        <d v="2025-08-04T00:00:00"/>
        <d v="2024-08-19T00:00:00"/>
        <d v="2025-01-22T00:00:00"/>
        <d v="2024-12-13T00:00:00"/>
        <d v="2025-08-05T00:00:00"/>
        <d v="2025-07-20T00:00:00"/>
        <d v="2024-11-22T00:00:00"/>
        <d v="2024-12-23T00:00:00"/>
        <d v="2024-12-26T00:00:00"/>
        <d v="2024-12-10T00:00:00"/>
        <d v="2024-10-08T00:00:00"/>
        <d v="2024-10-11T00:00:00"/>
        <d v="2025-04-24T00:00:00"/>
        <d v="2025-02-27T00:00:00"/>
        <d v="2025-02-19T00:00:00"/>
        <d v="2025-02-26T00:00:00"/>
        <d v="2025-03-13T00:00:00"/>
        <d v="2025-07-16T00:00:00"/>
        <d v="2025-09-24T00:00:00"/>
        <d v="2025-10-23T00:00:00"/>
        <d v="2026-03-03T00:00:00"/>
        <d v="2025-11-04T00:00:00"/>
        <d v="2025-11-06T00:00:00"/>
        <d v="2025-12-02T00:00:00"/>
        <d v="2025-12-09T00:00:00"/>
        <d v="2024-09-07T00:00:00"/>
        <d v="2024-11-25T00:00:00"/>
        <d v="2024-11-04T00:00:00"/>
        <d v="2024-09-09T00:00:00"/>
        <d v="2024-08-12T00:00:00"/>
        <d v="2024-08-30T00:00:00"/>
        <d v="2024-07-18T00:00:00"/>
        <d v="2025-03-14T00:00:00"/>
        <d v="2025-01-23T00:00:00"/>
        <d v="2024-12-12T00:00:00"/>
        <d v="2025-01-16T00:00:00"/>
        <d v="2024-11-27T00:00:00"/>
        <d v="2024-11-18T00:00:00"/>
        <d v="2025-05-12T00:00:00"/>
        <d v="2024-10-18T00:00:00"/>
        <d v="2025-04-23T00:00:00"/>
        <d v="2025-03-18T00:00:00"/>
        <d v="2025-03-28T00:00:00"/>
        <d v="2025-10-08T00:00:00"/>
        <d v="2025-02-07T00:00:00"/>
        <d v="2025-01-29T00:00:00"/>
        <d v="2025-02-03T00:00:00"/>
        <d v="2025-02-13T00:00:00"/>
        <d v="2024-11-28T00:00:00"/>
        <d v="2025-02-10T00:00:00"/>
        <d v="2025-01-20T00:00:00"/>
        <d v="2025-02-04T00:00:00"/>
        <d v="2025-12-11T00:00:00"/>
        <d v="2025-01-30T00:00:00"/>
        <d v="2025-01-27T00:00:00"/>
        <d v="2024-09-27T00:00:00"/>
        <d v="2025-03-03T00:00:00"/>
        <d v="2024-10-21T00:00:00"/>
        <d v="2024-09-18T00:00:00"/>
        <d v="2024-11-08T00:00:00"/>
        <d v="2025-06-25T00:00:00"/>
        <d v="2025-02-28T00:00:00"/>
        <d v="2025-01-11T00:00:00"/>
        <d v="2025-01-08T00:00:00"/>
        <d v="2025-01-14T00:00:00"/>
        <d v="2025-09-22T00:00:00"/>
        <d v="2026-04-13T00:00:00"/>
        <d v="2024-08-22T00:00:00"/>
        <d v="2024-12-20T00:00:00"/>
        <d v="2024-10-23T00:00:00"/>
        <d v="2025-10-13T00:00:00"/>
        <d v="2025-11-18T00:00:00"/>
        <d v="2024-11-11T00:00:00"/>
        <d v="2025-02-14T00:00:00"/>
        <d v="2024-11-21T00:00:00"/>
        <d v="2025-03-19T00:00:00"/>
        <d v="2025-05-09T00:00:00"/>
        <d v="2025-05-22T00:00:00"/>
        <d v="2026-01-13T00:00:00"/>
        <d v="2026-04-21T00:00:00"/>
        <d v="2025-05-27T00:00:00"/>
        <d v="2025-03-12T00:00:00"/>
        <d v="2025-03-21T00:00:00"/>
        <d v="2025-05-07T00:00:00"/>
        <d v="2024-10-10T00:00:00"/>
        <d v="2025-01-21T00:00:00"/>
        <d v="2025-03-24T00:00:00"/>
        <d v="2024-01-29T00:00:00"/>
        <d v="2025-02-20T00:00:00"/>
        <d v="2025-05-15T00:00:00"/>
        <d v="2025-04-22T00:00:00"/>
        <d v="2025-04-21T00:00:00"/>
        <d v="2025-06-12T00:00:00"/>
        <d v="2025-07-01T00:00:00"/>
        <d v="2025-09-15T00:00:00"/>
        <d v="2025-02-06T00:00:00"/>
        <d v="2026-01-29T00:00:00"/>
        <d v="2026-02-04T00:00:00"/>
        <d v="2026-05-29T00:00:00"/>
        <d v="2025-12-29T00:00:00"/>
        <d v="2025-03-17T00:00:00"/>
        <d v="2025-08-29T00:00:00"/>
        <d v="2024-10-09T00:00:00"/>
        <d v="2024-12-06T00:00:00"/>
        <d v="2025-03-05T00:00:00"/>
        <d v="2025-03-06T00:00:00"/>
        <d v="2025-04-08T00:00:00"/>
        <d v="2025-04-17T00:00:00"/>
        <d v="2024-08-26T00:00:00"/>
        <d v="2024-08-10T00:00:00"/>
        <d v="2024-08-02T00:00:00"/>
        <d v="2024-12-11T00:00:00"/>
        <d v="2024-12-09T00:00:00"/>
        <d v="2024-11-29T00:00:00"/>
        <d v="2025-01-10T00:00:00"/>
        <d v="2025-02-17T00:00:00"/>
        <d v="2025-03-26T00:00:00"/>
        <d v="2025-05-13T00:00:00"/>
        <d v="2025-07-04T00:00:00"/>
        <d v="2025-10-01T00:00:00"/>
        <d v="2026-02-03T00:00:00"/>
        <d v="2026-02-20T00:00:00"/>
        <d v="2024-07-05T00:00:00"/>
        <d v="2024-08-21T00:00:00"/>
        <d v="2025-02-12T00:00:00"/>
        <d v="2024-10-31T00:00:00"/>
        <d v="2024-10-02T00:00:00"/>
        <d v="2025-04-03T00:00:00"/>
        <d v="2025-07-25T00:00:00"/>
        <d v="2025-09-02T00:00:00"/>
        <d v="2025-09-17T00:00:00"/>
        <d v="2026-01-19T00:00:00"/>
        <d v="2026-06-26T00:00:00"/>
        <d v="2024-12-17T00:00:00"/>
        <d v="2025-07-14T00:00:00"/>
        <d v="2025-06-27T00:00:00"/>
        <d v="2025-09-16T00:00:00"/>
        <d v="2024-08-29T00:00:00"/>
        <d v="2025-07-21T00:00:00"/>
        <d v="2024-11-15T00:00:00"/>
        <d v="2025-09-27T00:00:00"/>
        <d v="2026-02-09T00:00:00"/>
        <d v="2024-08-16T00:00:00"/>
        <d v="2025-11-13T00:00:00"/>
        <d v="2025-07-23T00:00:00"/>
        <d v="2025-09-08T00:00:00"/>
        <d v="2026-01-07T00:00:00"/>
        <d v="2024-07-04T00:00:00"/>
        <d v="2024-08-27T00:00:00"/>
        <d v="2025-04-09T00:00:00"/>
        <d v="2025-01-28T00:00:00"/>
        <d v="2025-12-12T00:00:00"/>
        <d v="2025-12-19T00:00:00"/>
        <d v="2024-04-30T00:00:00"/>
        <d v="2024-08-06T00:00:00"/>
        <d v="2024-07-08T00:00:00"/>
        <d v="2025-03-07T00:00:00"/>
        <d v="2024-10-24T00:00:00"/>
        <d v="2025-08-01T00:00:00"/>
        <d v="2026-01-15T00:00:00"/>
        <d v="2024-11-26T00:00:00"/>
        <d v="2025-11-21T00:00:00"/>
        <d v="2024-10-16T00:00:00"/>
        <d v="2025-06-11T00:00:00"/>
        <d v="2026-06-19T00:00:00"/>
        <d v="2024-09-25T00:00:00"/>
        <d v="2025-06-30T00:00:00"/>
        <d v="2025-09-09T00:00:00"/>
        <d v="2026-02-23T00:00:00"/>
        <d v="2025-11-24T00:00:00"/>
        <d v="2026-05-05T00:00:00"/>
        <d v="2025-01-31T00:00:00"/>
        <d v="2025-04-01T00:00:00"/>
        <d v="2025-04-02T00:00:00"/>
        <d v="2025-03-20T00:00:00"/>
        <d v="2026-02-11T00:00:00"/>
        <d v="2025-10-03T00:00:00"/>
        <d v="2025-09-19T00:00:00"/>
        <d v="2026-02-19T00:00:00"/>
        <d v="2025-07-10T00:00:00"/>
        <d v="2025-07-24T00:00:00"/>
        <d v="2024-12-01T00:00:00"/>
        <d v="2025-07-03T00:00:00"/>
        <d v="2025-01-07T00:00:00"/>
        <d v="2025-04-14T00:00:00"/>
        <d v="2025-03-10T00:00:00"/>
        <d v="2025-05-28T00:00:00"/>
        <d v="2025-08-07T00:00:00"/>
        <d v="2025-08-06T00:00:00"/>
        <d v="2025-10-06T00:00:00"/>
        <d v="2025-09-12T00:00:00"/>
        <d v="2025-10-11T00:00:00"/>
        <d v="2025-10-17T00:00:00"/>
        <d v="2025-12-16T00:00:00"/>
        <d v="2026-02-10T00:00:00"/>
        <d v="2026-04-14T00:00:00"/>
        <d v="2025-09-25T00:00:00"/>
        <d v="2025-03-27T00:00:00"/>
        <d v="2025-10-29T00:00:00"/>
        <d v="2025-07-18T00:00:00"/>
        <d v="2025-09-11T00:00:00"/>
        <d v="2025-10-07T00:00:00"/>
        <s v="28/01/2025 ?"/>
        <d v="2025-06-02T00:00:00"/>
        <d v="2025-06-18T00:00:00"/>
        <d v="2026-04-17T00:00:00"/>
        <d v="2025-04-29T00:00:00"/>
        <d v="2024-11-07T00:00:00"/>
        <d v="2024-11-10T00:00:00"/>
        <d v="2024-12-04T00:00:00"/>
        <d v="2026-03-24T00:00:00"/>
        <d v="2026-03-04T00:00:00"/>
        <d v="2025-04-04T00:00:00"/>
        <d v="2026-03-18T00:00:00"/>
        <d v="2024-09-03T00:00:00"/>
        <d v="2025-05-29T00:00:00"/>
        <d v="2025-06-05T00:00:00"/>
        <d v="2025-06-16T00:00:00"/>
        <d v="2024-10-12T00:00:00"/>
        <d v="2025-03-11T00:00:00"/>
        <d v="2025-08-08T00:00:00"/>
        <d v="2024-09-10T00:00:00"/>
        <d v="2026-05-22T00:00:00"/>
        <d v="2024-07-12T00:00:00"/>
        <d v="2025-02-05T00:00:00"/>
        <d v="2025-02-24T00:00:00"/>
        <d v="2025-02-21T00:00:00"/>
        <d v="2025-05-14T00:00:00"/>
        <d v="2025-05-30T00:00:00"/>
        <d v="2024-12-05T00:00:00"/>
        <d v="2024-10-03T00:00:00"/>
        <d v="2026-03-19T00:00:00"/>
        <d v="2024-09-17T00:00:00"/>
        <d v="2024-08-05T00:00:00"/>
        <d v="2025-06-24T00:00:00"/>
        <d v="2024-12-03T00:00:00"/>
        <s v="10/072025"/>
        <d v="2025-10-10T00:00:00"/>
        <d v="2025-05-02T00:00:00"/>
        <d v="2025-11-20T00:00:00"/>
        <d v="2024-07-27T00:00:00"/>
        <d v="2024-09-04T00:00:00"/>
        <d v="2025-04-16T00:00:00"/>
        <d v="2026-03-10T00:00:00"/>
        <d v="2026-06-24T00:00:00"/>
        <d v="2024-08-28T00:00:00"/>
        <d v="2025-01-17T00:00:00"/>
        <d v="2025-01-09T00:00:00"/>
        <d v="2024-10-14T00:00:00"/>
        <d v="2024-12-02T00:00:00"/>
        <d v="2024-07-16T00:00:00"/>
        <d v="2025-04-10T00:00:00"/>
        <d v="2025-06-26T00:00:00"/>
        <d v="2025-09-26T00:00:00"/>
        <d v="2025-04-07T00:00:00"/>
        <d v="2024-08-13T00:00:00"/>
        <d v="2025-10-22T00:00:00"/>
        <d v="2026-01-21T00:00:00"/>
        <d v="2025-07-09T00:00:00"/>
        <d v="2025-11-28T00:00:00"/>
        <d v="2026-03-23T00:00:00"/>
        <d v="2025-02-22T00:00:00"/>
        <d v="2025-05-21T00:00:00"/>
        <d v="2025-10-28T00:00:00"/>
        <d v="2025-09-29T00:00:00"/>
        <d v="2025-08-27T00:00:00"/>
        <d v="2026-06-11T00:00:00"/>
        <d v="2026-05-13T00:00:00"/>
        <d v="2024-07-15T00:00:00"/>
        <d v="2024-07-23T00:00:00"/>
        <d v="2024-08-20T00:00:00"/>
        <d v="2024-08-14T00:00:00"/>
        <d v="2025-11-03T00:00:00"/>
        <d v="2025-07-29T00:00:00"/>
        <d v="2025-01-15T00:00:00"/>
        <d v="2025-05-08T00:00:00"/>
        <d v="2025-05-20T00:00:00"/>
        <d v="2026-05-07T00:00:00"/>
        <d v="2025-06-06T00:00:00"/>
        <d v="2025-07-22T00:00:00"/>
        <d v="2025-04-30T00:00:00"/>
        <d v="2025-10-20T00:00:00"/>
        <d v="2025-10-16T00:00:00"/>
        <s v="CRF"/>
        <d v="2025-07-02T00:00:00"/>
        <d v="2024-07-19T00:00:00"/>
        <d v="2025-12-05T00:00:00"/>
        <d v="2025-02-18T00:00:00"/>
        <d v="2025-02-25T00:00:00"/>
        <d v="2026-02-27T00:00:00"/>
        <d v="2026-04-22T00:00:00"/>
        <d v="2025-08-13T00:00:00"/>
        <d v="2024-04-01T00:00:00"/>
        <d v="2024-07-22T00:00:00"/>
        <d v="2025-01-18T00:00:00"/>
        <d v="2025-03-31T00:00:00"/>
        <d v="2025-08-14T00:00:00"/>
        <d v="2026-05-27T00:00:00"/>
        <d v="2025-02-08T00:00:00"/>
        <d v="2024-10-04T00:00:00"/>
        <d v="2024-04-17T00:00:00"/>
        <d v="2024-04-09T00:00:00"/>
        <d v="2026-04-16T00:00:00"/>
        <d v="2025-08-18T00:00:00"/>
        <d v="2024-03-16T00:00:00"/>
        <d v="2025-06-17T00:00:00"/>
        <d v="2025-10-02T00:00:00" u="1"/>
        <d v="2025-10-14T00:00:00" u="1"/>
        <d v="2025-06-09T00:00:00" u="1"/>
        <d v="2025-09-05T00:00:00" u="1"/>
        <d v="2025-07-05T00:00:00" u="1"/>
        <d v="2025-09-10T00:00:00" u="1"/>
        <d v="2025-06-01T00:00:00" u="1"/>
      </sharedItems>
    </cacheField>
    <cacheField name="CONTACTO / NOTAS" numFmtId="0">
      <sharedItems containsDate="1" containsBlank="1" containsMixedTypes="1" minDate="2024-12-04T00:00:00" maxDate="2024-12-05T00:00:00" longText="1"/>
    </cacheField>
    <cacheField name="NÃO INTERVENCIONADO_x000a_ANTIGUIDADE (DIAS)" numFmtId="0">
      <sharedItems containsBlank="1" containsMixedTypes="1" containsNumber="1" containsInteger="1" minValue="260" maxValue="260"/>
    </cacheField>
    <cacheField name="ENCOMENDADO_x000a_ANTIGUIDADE (DIAS)" numFmtId="0">
      <sharedItems containsBlank="1"/>
    </cacheField>
    <cacheField name="EM OBRA_x000a_ANTIGUIDADE (DIAS)" numFmtId="0">
      <sharedItems containsBlank="1"/>
    </cacheField>
    <cacheField name="CORREÇÃO NÃO ACEITE_x000a_ANTIGUIDADE (DIAS)" numFmtId="0">
      <sharedItems containsBlank="1"/>
    </cacheField>
    <cacheField name="A VERIFICAR_x000a_ANTIGUIDADE (DIA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5">
  <r>
    <d v="2024-07-26T00:00:00"/>
    <x v="0"/>
    <s v="A"/>
    <n v="-1"/>
    <s v="a"/>
    <n v="18"/>
    <s v="Bicha mal apertada "/>
    <s v="AR"/>
    <m/>
    <x v="0"/>
    <x v="0"/>
    <d v="2024-01-31T00:00:00"/>
    <m/>
    <x v="0"/>
    <m/>
  </r>
  <r>
    <d v="2024-07-26T00:00:00"/>
    <x v="0"/>
    <s v="A"/>
    <n v="-1"/>
    <s v="a"/>
    <n v="17"/>
    <s v="Limpeza dos vidros e proteção de alumínio das janelas"/>
    <s v="AR"/>
    <m/>
    <x v="1"/>
    <x v="0"/>
    <d v="2024-01-31T00:00:00"/>
    <m/>
    <x v="1"/>
    <m/>
  </r>
  <r>
    <d v="2024-07-26T00:00:00"/>
    <x v="0"/>
    <s v="A"/>
    <n v="-1"/>
    <s v="a"/>
    <n v="16"/>
    <s v="Limpeza do apartamento, que foi entregue imundo e até cinza de cigarro tinha em cima da máquina de lavar roupa"/>
    <s v="AR"/>
    <m/>
    <x v="1"/>
    <x v="0"/>
    <d v="2024-01-31T00:00:00"/>
    <m/>
    <x v="1"/>
    <m/>
  </r>
  <r>
    <d v="2024-07-26T00:00:00"/>
    <x v="0"/>
    <s v="A"/>
    <n v="-1"/>
    <s v="a"/>
    <n v="15"/>
    <s v="Retificação/preenchimento das juntas dos azuleijos no wc"/>
    <s v="AR"/>
    <m/>
    <x v="1"/>
    <x v="0"/>
    <d v="2024-01-31T00:00:00"/>
    <m/>
    <x v="1"/>
    <m/>
  </r>
  <r>
    <d v="2024-07-26T00:00:00"/>
    <x v="0"/>
    <s v="A"/>
    <n v="-1"/>
    <s v="a"/>
    <n v="14"/>
    <s v="Pintura da parede atrás da porta da entrada"/>
    <s v="AR"/>
    <m/>
    <x v="1"/>
    <x v="0"/>
    <d v="2024-01-31T00:00:00"/>
    <m/>
    <x v="2"/>
    <m/>
  </r>
  <r>
    <d v="2024-07-26T00:00:00"/>
    <x v="0"/>
    <s v="A"/>
    <n v="-1"/>
    <s v="a"/>
    <n v="13"/>
    <s v="Rodapé e moldura da porta da cozinha  “estalou” "/>
    <s v="Valco"/>
    <m/>
    <x v="2"/>
    <x v="0"/>
    <d v="2024-01-31T00:00:00"/>
    <m/>
    <x v="1"/>
    <m/>
  </r>
  <r>
    <d v="2024-07-26T00:00:00"/>
    <x v="0"/>
    <s v="A"/>
    <n v="-1"/>
    <s v="a"/>
    <n v="12"/>
    <s v="Chão da sala tem falhas em algumas lâminas e riscos"/>
    <s v="Silvas"/>
    <m/>
    <x v="2"/>
    <x v="0"/>
    <d v="2024-01-31T00:00:00"/>
    <m/>
    <x v="3"/>
    <m/>
  </r>
  <r>
    <d v="2024-07-26T00:00:00"/>
    <x v="0"/>
    <s v="A"/>
    <n v="-1"/>
    <s v="a"/>
    <n v="11"/>
    <s v="Moldura do Micro Ondas tem ferrugem"/>
    <s v="Bosch"/>
    <m/>
    <x v="2"/>
    <x v="0"/>
    <d v="2024-01-31T00:00:00"/>
    <m/>
    <x v="4"/>
    <m/>
  </r>
  <r>
    <d v="2024-07-26T00:00:00"/>
    <x v="0"/>
    <s v="A"/>
    <n v="-1"/>
    <s v="a"/>
    <n v="10"/>
    <s v="Válvula do Bidé deixa passar água"/>
    <s v="AR"/>
    <m/>
    <x v="2"/>
    <x v="0"/>
    <d v="2024-01-31T00:00:00"/>
    <m/>
    <x v="2"/>
    <m/>
  </r>
  <r>
    <d v="2024-07-26T00:00:00"/>
    <x v="0"/>
    <s v="A"/>
    <n v="-1"/>
    <s v="a"/>
    <n v="9"/>
    <s v="Campainha não funciona- Agendar com a MEO"/>
    <s v="IEOL/MEO"/>
    <m/>
    <x v="2"/>
    <x v="0"/>
    <d v="2024-01-31T00:00:00"/>
    <m/>
    <x v="5"/>
    <m/>
  </r>
  <r>
    <d v="2024-07-26T00:00:00"/>
    <x v="0"/>
    <s v="A"/>
    <n v="-1"/>
    <s v="a"/>
    <n v="8"/>
    <s v="Pintura na guarnição do roupeiro onde a porta raspa"/>
    <s v="AR"/>
    <m/>
    <x v="3"/>
    <x v="0"/>
    <d v="2024-01-31T00:00:00"/>
    <m/>
    <x v="6"/>
    <m/>
  </r>
  <r>
    <d v="2024-07-26T00:00:00"/>
    <x v="0"/>
    <s v="A"/>
    <n v="-1"/>
    <s v="a"/>
    <n v="7"/>
    <s v="Afinar portas dos roupeiros"/>
    <s v="AR"/>
    <m/>
    <x v="3"/>
    <x v="0"/>
    <d v="2024-01-31T00:00:00"/>
    <m/>
    <x v="6"/>
    <m/>
  </r>
  <r>
    <d v="2024-07-26T00:00:00"/>
    <x v="0"/>
    <s v="A"/>
    <n v="-1"/>
    <s v="a"/>
    <n v="6"/>
    <s v="Afinar puxador"/>
    <s v="Serrialu"/>
    <m/>
    <x v="3"/>
    <x v="0"/>
    <d v="2024-01-31T00:00:00"/>
    <m/>
    <x v="6"/>
    <m/>
  </r>
  <r>
    <d v="2024-07-26T00:00:00"/>
    <x v="0"/>
    <s v="A"/>
    <n v="-1"/>
    <s v="a"/>
    <n v="5"/>
    <s v="Porta da máquina da louça riscada"/>
    <s v="AR"/>
    <m/>
    <x v="3"/>
    <x v="0"/>
    <d v="2024-01-31T00:00:00"/>
    <m/>
    <x v="7"/>
    <m/>
  </r>
  <r>
    <d v="2024-07-26T00:00:00"/>
    <x v="0"/>
    <s v="A"/>
    <n v="-1"/>
    <s v="a"/>
    <n v="4"/>
    <s v="Tambor da máquina da roupa com ferrugem"/>
    <s v="Cozimafra"/>
    <m/>
    <x v="3"/>
    <x v="0"/>
    <d v="2024-01-31T00:00:00"/>
    <m/>
    <x v="7"/>
    <m/>
  </r>
  <r>
    <d v="2024-07-26T00:00:00"/>
    <x v="0"/>
    <s v="A"/>
    <n v="-1"/>
    <s v="a"/>
    <n v="3"/>
    <s v="Fixar parte plástica do exaustor"/>
    <s v="AR"/>
    <m/>
    <x v="3"/>
    <x v="0"/>
    <d v="2024-01-31T00:00:00"/>
    <m/>
    <x v="7"/>
    <m/>
  </r>
  <r>
    <d v="2024-07-26T00:00:00"/>
    <x v="0"/>
    <s v="A"/>
    <n v="-1"/>
    <s v="a"/>
    <n v="2"/>
    <s v="Bordas do armário com defeito"/>
    <s v="AR"/>
    <m/>
    <x v="3"/>
    <x v="0"/>
    <d v="2024-01-31T00:00:00"/>
    <m/>
    <x v="7"/>
    <m/>
  </r>
  <r>
    <d v="2024-07-26T00:00:00"/>
    <x v="0"/>
    <s v="A"/>
    <n v="-1"/>
    <s v="a"/>
    <n v="1"/>
    <s v="Substituir réguas do piso"/>
    <s v="AR"/>
    <m/>
    <x v="3"/>
    <x v="0"/>
    <d v="2024-01-31T00:00:00"/>
    <m/>
    <x v="7"/>
    <m/>
  </r>
  <r>
    <d v="2024-10-14T00:00:00"/>
    <x v="1"/>
    <s v="A"/>
    <n v="-1"/>
    <s v="b"/>
    <n v="1"/>
    <s v="Borracha porta de entrada"/>
    <s v="Sweet Door"/>
    <m/>
    <x v="1"/>
    <x v="0"/>
    <d v="2024-10-01T00:00:00"/>
    <m/>
    <x v="8"/>
    <m/>
  </r>
  <r>
    <d v="2024-10-14T00:00:00"/>
    <x v="1"/>
    <s v="A"/>
    <n v="-1"/>
    <s v="b"/>
    <n v="2"/>
    <s v="Amolgado trinco porta entrada"/>
    <s v="Sweet Door"/>
    <m/>
    <x v="1"/>
    <x v="0"/>
    <d v="2024-10-01T00:00:00"/>
    <m/>
    <x v="8"/>
    <m/>
  </r>
  <r>
    <d v="2024-10-14T00:00:00"/>
    <x v="1"/>
    <s v="A"/>
    <n v="-1"/>
    <s v="b"/>
    <n v="3"/>
    <s v="Melhorar acabamento interior Q.E "/>
    <s v="IEOL"/>
    <m/>
    <x v="1"/>
    <x v="0"/>
    <d v="2024-10-01T00:00:00"/>
    <m/>
    <x v="9"/>
    <m/>
  </r>
  <r>
    <d v="2024-10-14T00:00:00"/>
    <x v="1"/>
    <s v="A"/>
    <n v="-1"/>
    <s v="b"/>
    <n v="4"/>
    <s v="Melhorar juntas piso / porta sala"/>
    <s v="AR"/>
    <m/>
    <x v="1"/>
    <x v="0"/>
    <d v="2024-10-01T00:00:00"/>
    <m/>
    <x v="10"/>
    <m/>
  </r>
  <r>
    <d v="2024-10-14T00:00:00"/>
    <x v="1"/>
    <s v="A"/>
    <n v="-1"/>
    <s v="b"/>
    <n v="5"/>
    <s v="Sujo caixa aplique teto/sala"/>
    <s v="AR"/>
    <m/>
    <x v="1"/>
    <x v="0"/>
    <d v="2024-10-01T00:00:00"/>
    <m/>
    <x v="10"/>
    <m/>
  </r>
  <r>
    <d v="2024-10-14T00:00:00"/>
    <x v="1"/>
    <s v="A"/>
    <n v="-1"/>
    <s v="b"/>
    <n v="6"/>
    <s v="Melhorar remate topo wc"/>
    <s v="AR"/>
    <m/>
    <x v="1"/>
    <x v="0"/>
    <d v="2024-10-01T00:00:00"/>
    <m/>
    <x v="10"/>
    <m/>
  </r>
  <r>
    <d v="2024-10-14T00:00:00"/>
    <x v="1"/>
    <s v="A"/>
    <n v="-1"/>
    <s v="b"/>
    <n v="7"/>
    <s v="Limpar sanita "/>
    <s v="AR"/>
    <m/>
    <x v="1"/>
    <x v="0"/>
    <d v="2024-10-01T00:00:00"/>
    <m/>
    <x v="9"/>
    <m/>
  </r>
  <r>
    <d v="2024-10-14T00:00:00"/>
    <x v="1"/>
    <s v="A"/>
    <n v="-1"/>
    <s v="b"/>
    <n v="8"/>
    <s v="Marca porta entrada"/>
    <s v="Sweet Door"/>
    <m/>
    <x v="1"/>
    <x v="0"/>
    <d v="2024-10-01T00:00:00"/>
    <m/>
    <x v="8"/>
    <m/>
  </r>
  <r>
    <d v="2024-10-14T00:00:00"/>
    <x v="1"/>
    <s v="A"/>
    <n v="-1"/>
    <s v="b"/>
    <n v="9"/>
    <s v="limpeza ferrugem guardas geral "/>
    <s v="AR"/>
    <m/>
    <x v="1"/>
    <x v="0"/>
    <d v="2024-10-01T00:00:00"/>
    <m/>
    <x v="10"/>
    <m/>
  </r>
  <r>
    <d v="2024-10-14T00:00:00"/>
    <x v="1"/>
    <s v="A"/>
    <n v="-1"/>
    <s v="b"/>
    <n v="10"/>
    <s v="marca no rodapé"/>
    <s v="AR"/>
    <m/>
    <x v="1"/>
    <x v="0"/>
    <d v="2024-10-01T00:00:00"/>
    <m/>
    <x v="10"/>
    <m/>
  </r>
  <r>
    <d v="2024-10-14T00:00:00"/>
    <x v="1"/>
    <s v="A"/>
    <n v="-1"/>
    <s v="b"/>
    <n v="11"/>
    <s v="sujos pintura parede"/>
    <s v="AR"/>
    <m/>
    <x v="1"/>
    <x v="0"/>
    <d v="2024-10-01T00:00:00"/>
    <m/>
    <x v="10"/>
    <m/>
  </r>
  <r>
    <d v="2024-10-14T00:00:00"/>
    <x v="1"/>
    <s v="A"/>
    <n v="-1"/>
    <s v="b"/>
    <n v="12"/>
    <s v="Melhorar remate rejunte parede cozinha "/>
    <s v="AR"/>
    <m/>
    <x v="1"/>
    <x v="0"/>
    <d v="2024-10-01T00:00:00"/>
    <m/>
    <x v="10"/>
    <m/>
  </r>
  <r>
    <d v="2024-10-14T00:00:00"/>
    <x v="1"/>
    <s v="A"/>
    <n v="-1"/>
    <s v="b"/>
    <n v="13"/>
    <s v="Limpeza piso laminado geral "/>
    <s v="AR"/>
    <m/>
    <x v="1"/>
    <x v="0"/>
    <d v="2024-10-01T00:00:00"/>
    <m/>
    <x v="9"/>
    <m/>
  </r>
  <r>
    <d v="2024-10-14T00:00:00"/>
    <x v="1"/>
    <s v="A"/>
    <n v="-1"/>
    <s v="b"/>
    <n v="14"/>
    <s v="limpeza e remate rodapé "/>
    <s v="AR"/>
    <m/>
    <x v="1"/>
    <x v="0"/>
    <d v="2024-10-01T00:00:00"/>
    <m/>
    <x v="10"/>
    <m/>
  </r>
  <r>
    <d v="2024-10-14T00:00:00"/>
    <x v="1"/>
    <s v="A"/>
    <n v="-1"/>
    <s v="b"/>
    <n v="15"/>
    <s v="Limpeza caixilharias "/>
    <s v="AR"/>
    <m/>
    <x v="1"/>
    <x v="0"/>
    <d v="2024-10-01T00:00:00"/>
    <m/>
    <x v="10"/>
    <m/>
  </r>
  <r>
    <d v="2024-10-14T00:00:00"/>
    <x v="1"/>
    <s v="A"/>
    <n v="-1"/>
    <s v="b"/>
    <n v="16"/>
    <s v="Afinar porta arrecadação "/>
    <s v="Sweet Door"/>
    <m/>
    <x v="1"/>
    <x v="0"/>
    <d v="2024-10-01T00:00:00"/>
    <m/>
    <x v="8"/>
    <m/>
  </r>
  <r>
    <d v="2024-10-14T00:00:00"/>
    <x v="1"/>
    <s v="A"/>
    <n v="-1"/>
    <s v="b"/>
    <n v="17"/>
    <s v="Limpar porta arrecadação"/>
    <s v="AR"/>
    <m/>
    <x v="1"/>
    <x v="0"/>
    <d v="2024-10-01T00:00:00"/>
    <m/>
    <x v="11"/>
    <m/>
  </r>
  <r>
    <d v="2024-10-14T00:00:00"/>
    <x v="1"/>
    <s v="A"/>
    <n v="-1"/>
    <s v="b"/>
    <n v="18"/>
    <s v="Fissura piso arrecadação "/>
    <s v="AR"/>
    <m/>
    <x v="1"/>
    <x v="1"/>
    <d v="2024-10-01T00:00:00"/>
    <m/>
    <x v="12"/>
    <m/>
  </r>
  <r>
    <d v="2024-10-14T00:00:00"/>
    <x v="1"/>
    <s v="A"/>
    <n v="-1"/>
    <s v="b"/>
    <n v="19"/>
    <s v="_x000a_Coloração Negra / Humidade pavimento do quarto junto parede WC"/>
    <s v="Silvas"/>
    <m/>
    <x v="4"/>
    <x v="0"/>
    <d v="2024-10-01T00:00:00"/>
    <m/>
    <x v="3"/>
    <m/>
  </r>
  <r>
    <d v="2024-10-14T00:00:00"/>
    <x v="1"/>
    <s v="A"/>
    <n v="-1"/>
    <s v="b"/>
    <n v="20"/>
    <s v="Afinação da caixilharia "/>
    <s v="Serrialu"/>
    <m/>
    <x v="5"/>
    <x v="0"/>
    <d v="2024-10-01T00:00:00"/>
    <m/>
    <x v="13"/>
    <m/>
  </r>
  <r>
    <d v="2024-10-14T00:00:00"/>
    <x v="1"/>
    <s v="A"/>
    <n v="-1"/>
    <s v="b"/>
    <n v="21"/>
    <s v="Problemas no termoaculador - não sai agua quente "/>
    <s v="Climacer"/>
    <m/>
    <x v="6"/>
    <x v="0"/>
    <d v="2024-10-01T00:00:00"/>
    <m/>
    <x v="11"/>
    <m/>
  </r>
  <r>
    <d v="2024-10-14T00:00:00"/>
    <x v="1"/>
    <s v="A"/>
    <n v="-1"/>
    <s v="b"/>
    <n v="22"/>
    <s v="Troca das chaves dos correios "/>
    <s v="Serrialu"/>
    <m/>
    <x v="7"/>
    <x v="0"/>
    <d v="2024-10-01T00:00:00"/>
    <m/>
    <x v="14"/>
    <m/>
  </r>
  <r>
    <d v="2024-10-14T00:00:00"/>
    <x v="1"/>
    <s v="A"/>
    <n v="-1"/>
    <s v="b"/>
    <n v="23"/>
    <s v="Verificou, ao retirar a película aderente às gavetas, que a gaveta de baixo está rachada (frigorifico)"/>
    <s v="Bosch"/>
    <m/>
    <x v="8"/>
    <x v="0"/>
    <d v="2024-10-01T00:00:00"/>
    <d v="2025-02-28T00:00:00"/>
    <x v="15"/>
    <m/>
  </r>
  <r>
    <d v="2024-10-14T00:00:00"/>
    <x v="1"/>
    <s v="A"/>
    <n v="-1"/>
    <s v="b"/>
    <n v="24"/>
    <s v="Infiltração na arrecadação (cave 1 nº 10) - NOTA: estamos a aguardar a secagem da arrecadação para realizar a pintura já foram trocadas ás reguas que molharam por novas estamos a aguardar orçamento da cliente relativamente a torre do computador que supostamente por conta da humidade deixou de funcionar. "/>
    <s v="AR"/>
    <m/>
    <x v="9"/>
    <x v="0"/>
    <d v="2024-10-01T00:00:00"/>
    <m/>
    <x v="16"/>
    <s v="SIM"/>
  </r>
  <r>
    <d v="2024-10-14T00:00:00"/>
    <x v="1"/>
    <s v="A"/>
    <n v="-1"/>
    <s v="b"/>
    <n v="25"/>
    <s v="AFINAÇÃO EM 2 JANELAS DE CAIXILHARIA"/>
    <s v="Serrialu"/>
    <m/>
    <x v="10"/>
    <x v="0"/>
    <d v="2024-10-01T00:00:00"/>
    <m/>
    <x v="17"/>
    <s v="SIM"/>
  </r>
  <r>
    <d v="2024-10-14T00:00:00"/>
    <x v="1"/>
    <s v="A"/>
    <n v="-1"/>
    <s v="b"/>
    <n v="26"/>
    <s v="reparação da caixa de correio do bloco A (-1 B) pois a correspondência com a chuva fica inundada._x000a_Tem do lado de fora um grande orifício que deixa entrar a chuva quando é tocada a vento."/>
    <s v="AR"/>
    <m/>
    <x v="11"/>
    <x v="0"/>
    <d v="2024-10-01T00:00:00"/>
    <m/>
    <x v="18"/>
    <s v="SIM"/>
  </r>
  <r>
    <d v="2024-10-14T00:00:00"/>
    <x v="1"/>
    <s v="A"/>
    <n v="-1"/>
    <s v="b"/>
    <n v="27"/>
    <s v="Polir pedra"/>
    <s v="Pardal"/>
    <m/>
    <x v="12"/>
    <x v="0"/>
    <d v="2024-10-22T00:00:00"/>
    <m/>
    <x v="17"/>
    <m/>
  </r>
  <r>
    <d v="2024-10-14T00:00:00"/>
    <x v="1"/>
    <s v="A"/>
    <n v="-1"/>
    <s v="b"/>
    <n v="28"/>
    <s v="Maçaneta solta por dentro e com riscos"/>
    <s v="AR"/>
    <m/>
    <x v="13"/>
    <x v="0"/>
    <d v="2024-10-01T00:00:00"/>
    <m/>
    <x v="15"/>
    <m/>
  </r>
  <r>
    <d v="2024-10-14T00:00:00"/>
    <x v="1"/>
    <s v="A"/>
    <n v="-1"/>
    <s v="b"/>
    <n v="29"/>
    <s v="Travão nunca esteve bem"/>
    <s v="AR"/>
    <m/>
    <x v="13"/>
    <x v="0"/>
    <d v="2024-10-01T00:00:00"/>
    <m/>
    <x v="19"/>
    <m/>
  </r>
  <r>
    <d v="2024-10-14T00:00:00"/>
    <x v="1"/>
    <s v="A"/>
    <n v="-1"/>
    <s v="b"/>
    <n v="30"/>
    <s v="2 Riscos porta branca rua interior"/>
    <s v="AR"/>
    <m/>
    <x v="13"/>
    <x v="0"/>
    <d v="2024-10-01T00:00:00"/>
    <m/>
    <x v="19"/>
    <m/>
  </r>
  <r>
    <d v="2024-10-14T00:00:00"/>
    <x v="1"/>
    <s v="A"/>
    <n v="-1"/>
    <s v="b"/>
    <n v="31"/>
    <s v="Risco madeira do lado de fora ao lado da chave"/>
    <s v="AR"/>
    <m/>
    <x v="13"/>
    <x v="0"/>
    <d v="2024-10-01T00:00:00"/>
    <m/>
    <x v="19"/>
    <m/>
  </r>
  <r>
    <d v="2024-10-14T00:00:00"/>
    <x v="1"/>
    <s v="A"/>
    <n v="-1"/>
    <s v="b"/>
    <n v="32"/>
    <s v="Ferro do trinco bate na porta entrada já tendo danificado a porta"/>
    <s v="AR"/>
    <m/>
    <x v="13"/>
    <x v="0"/>
    <d v="2024-10-01T00:00:00"/>
    <m/>
    <x v="19"/>
    <m/>
  </r>
  <r>
    <d v="2024-10-14T00:00:00"/>
    <x v="1"/>
    <s v="A"/>
    <n v="-1"/>
    <s v="b"/>
    <n v="33"/>
    <s v="Porta comunicadora não fecha por completo"/>
    <s v="AR"/>
    <m/>
    <x v="13"/>
    <x v="0"/>
    <d v="2024-10-01T00:00:00"/>
    <m/>
    <x v="19"/>
    <m/>
  </r>
  <r>
    <d v="2024-10-14T00:00:00"/>
    <x v="1"/>
    <s v="A"/>
    <n v="-1"/>
    <s v="b"/>
    <n v="34"/>
    <s v="Base porta direita exterior casa banho esbotenada"/>
    <s v="AR"/>
    <m/>
    <x v="13"/>
    <x v="0"/>
    <d v="2024-10-01T00:00:00"/>
    <m/>
    <x v="19"/>
    <m/>
  </r>
  <r>
    <d v="2024-10-14T00:00:00"/>
    <x v="1"/>
    <s v="A"/>
    <n v="-1"/>
    <s v="b"/>
    <n v="35"/>
    <s v="Juntas da porta com rodapé com fenda"/>
    <s v="AR"/>
    <m/>
    <x v="13"/>
    <x v="0"/>
    <d v="2024-10-01T00:00:00"/>
    <m/>
    <x v="19"/>
    <m/>
  </r>
  <r>
    <d v="2024-10-14T00:00:00"/>
    <x v="1"/>
    <s v="A"/>
    <n v="-1"/>
    <s v="b"/>
    <n v="36"/>
    <s v="Mármore da banca toda riscada"/>
    <s v="AR"/>
    <m/>
    <x v="13"/>
    <x v="0"/>
    <d v="2024-10-01T00:00:00"/>
    <m/>
    <x v="19"/>
    <m/>
  </r>
  <r>
    <d v="2024-10-14T00:00:00"/>
    <x v="1"/>
    <s v="A"/>
    <n v="-1"/>
    <s v="b"/>
    <n v="37"/>
    <s v="Buraco á volta da torneira da banheira"/>
    <s v="AR"/>
    <m/>
    <x v="13"/>
    <x v="0"/>
    <d v="2024-10-01T00:00:00"/>
    <m/>
    <x v="19"/>
    <m/>
  </r>
  <r>
    <d v="2024-10-14T00:00:00"/>
    <x v="1"/>
    <s v="A"/>
    <n v="-1"/>
    <s v="b"/>
    <n v="38"/>
    <s v="Tetos falsos hall e casa de banho "/>
    <s v="AR"/>
    <m/>
    <x v="13"/>
    <x v="0"/>
    <d v="2024-10-01T00:00:00"/>
    <m/>
    <x v="19"/>
    <m/>
  </r>
  <r>
    <d v="2024-10-14T00:00:00"/>
    <x v="1"/>
    <s v="A"/>
    <n v="-1"/>
    <s v="b"/>
    <n v="39"/>
    <s v="Maquina de loiça prende camisolas quando vai ao frigorifico"/>
    <s v="AR"/>
    <m/>
    <x v="13"/>
    <x v="0"/>
    <d v="2024-10-01T00:00:00"/>
    <m/>
    <x v="19"/>
    <m/>
  </r>
  <r>
    <d v="2024-10-14T00:00:00"/>
    <x v="1"/>
    <s v="A"/>
    <n v="-1"/>
    <s v="b"/>
    <n v="40"/>
    <s v="Porta armário debaixo do lava-loiça descaida"/>
    <s v="AR"/>
    <m/>
    <x v="13"/>
    <x v="0"/>
    <d v="2024-10-01T00:00:00"/>
    <m/>
    <x v="19"/>
    <m/>
  </r>
  <r>
    <d v="2024-10-14T00:00:00"/>
    <x v="1"/>
    <s v="A"/>
    <n v="-1"/>
    <s v="b"/>
    <n v="41"/>
    <s v="Exaustor inclinado"/>
    <s v="AR"/>
    <m/>
    <x v="13"/>
    <x v="0"/>
    <d v="2024-10-01T00:00:00"/>
    <m/>
    <x v="19"/>
    <m/>
  </r>
  <r>
    <d v="2024-10-14T00:00:00"/>
    <x v="1"/>
    <s v="A"/>
    <n v="-1"/>
    <s v="b"/>
    <n v="42"/>
    <s v="Gaveta de cima não fecha total"/>
    <s v="AR"/>
    <m/>
    <x v="13"/>
    <x v="0"/>
    <d v="2024-10-01T00:00:00"/>
    <m/>
    <x v="19"/>
    <m/>
  </r>
  <r>
    <d v="2024-10-14T00:00:00"/>
    <x v="1"/>
    <s v="A"/>
    <n v="-1"/>
    <s v="b"/>
    <n v="43"/>
    <s v="Porta por cima do lava-loiça chia"/>
    <s v="AR"/>
    <m/>
    <x v="13"/>
    <x v="0"/>
    <d v="2024-10-01T00:00:00"/>
    <m/>
    <x v="19"/>
    <m/>
  </r>
  <r>
    <d v="2024-10-14T00:00:00"/>
    <x v="1"/>
    <s v="A"/>
    <n v="-1"/>
    <s v="b"/>
    <n v="44"/>
    <s v="Rodapé quarto não esta bem pintado"/>
    <s v="AR"/>
    <m/>
    <x v="13"/>
    <x v="0"/>
    <d v="2024-10-01T00:00:00"/>
    <m/>
    <x v="19"/>
    <m/>
  </r>
  <r>
    <d v="2024-10-14T00:00:00"/>
    <x v="1"/>
    <s v="A"/>
    <n v="-1"/>
    <s v="b"/>
    <n v="45"/>
    <s v="Porta torta quarto não fecha bem"/>
    <s v="AR"/>
    <m/>
    <x v="13"/>
    <x v="0"/>
    <d v="2024-10-01T00:00:00"/>
    <m/>
    <x v="19"/>
    <m/>
  </r>
  <r>
    <d v="2024-10-14T00:00:00"/>
    <x v="1"/>
    <s v="A"/>
    <n v="-1"/>
    <s v="b"/>
    <n v="46"/>
    <s v="Porta armario da esquerda chia"/>
    <s v="AR"/>
    <m/>
    <x v="13"/>
    <x v="0"/>
    <d v="2024-10-01T00:00:00"/>
    <m/>
    <x v="19"/>
    <m/>
  </r>
  <r>
    <d v="2024-10-14T00:00:00"/>
    <x v="1"/>
    <s v="A"/>
    <n v="-1"/>
    <s v="b"/>
    <n v="47"/>
    <s v="estores não desliza bem"/>
    <s v="AR"/>
    <m/>
    <x v="13"/>
    <x v="0"/>
    <d v="2024-10-01T00:00:00"/>
    <m/>
    <x v="19"/>
    <m/>
  </r>
  <r>
    <d v="2024-10-14T00:00:00"/>
    <x v="1"/>
    <s v="A"/>
    <n v="-1"/>
    <s v="b"/>
    <n v="48"/>
    <s v="parede do quarto junto a casa de banho não esta lisa. Será fruta de humidade"/>
    <s v="AR"/>
    <m/>
    <x v="13"/>
    <x v="0"/>
    <d v="2024-10-01T00:00:00"/>
    <m/>
    <x v="19"/>
    <m/>
  </r>
  <r>
    <d v="2024-10-14T00:00:00"/>
    <x v="1"/>
    <s v="A"/>
    <n v="-1"/>
    <s v="b"/>
    <n v="49"/>
    <s v="Comutador single solto"/>
    <s v="AR"/>
    <m/>
    <x v="13"/>
    <x v="0"/>
    <d v="2024-10-01T00:00:00"/>
    <m/>
    <x v="19"/>
    <m/>
  </r>
  <r>
    <d v="2024-10-14T00:00:00"/>
    <x v="1"/>
    <s v="A"/>
    <n v="-1"/>
    <s v="b"/>
    <n v="50"/>
    <s v="Rodapé na sala ao pé da porta parece rachar a madeira"/>
    <s v="AR"/>
    <m/>
    <x v="13"/>
    <x v="0"/>
    <d v="2024-10-01T00:00:00"/>
    <m/>
    <x v="19"/>
    <m/>
  </r>
  <r>
    <d v="2024-10-14T00:00:00"/>
    <x v="1"/>
    <s v="A"/>
    <n v="-1"/>
    <s v="b"/>
    <n v="51"/>
    <s v="2 ripas metálicas exteriores soltas "/>
    <s v="AR"/>
    <m/>
    <x v="13"/>
    <x v="0"/>
    <d v="2024-10-01T00:00:00"/>
    <m/>
    <x v="19"/>
    <m/>
  </r>
  <r>
    <d v="2024-10-14T00:00:00"/>
    <x v="1"/>
    <s v="A"/>
    <n v="-1"/>
    <s v="b"/>
    <n v="52"/>
    <s v="Canto rodapé porta da sala com hall á esquerda imperfeito"/>
    <s v="AR"/>
    <m/>
    <x v="13"/>
    <x v="0"/>
    <d v="2024-10-01T00:00:00"/>
    <m/>
    <x v="19"/>
    <m/>
  </r>
  <r>
    <d v="2024-10-14T00:00:00"/>
    <x v="1"/>
    <s v="A"/>
    <n v="-1"/>
    <s v="b"/>
    <n v="53"/>
    <s v="Despensa: Porta ainda raspa a abrir"/>
    <s v="AR"/>
    <m/>
    <x v="13"/>
    <x v="0"/>
    <d v="2024-10-01T00:00:00"/>
    <m/>
    <x v="19"/>
    <m/>
  </r>
  <r>
    <d v="2024-10-14T00:00:00"/>
    <x v="1"/>
    <s v="A"/>
    <n v="-1"/>
    <s v="b"/>
    <n v="54"/>
    <s v="Afinar janelas"/>
    <s v="Serrialu"/>
    <s v="NOVO"/>
    <x v="14"/>
    <x v="0"/>
    <d v="2024-10-01T00:00:00"/>
    <m/>
    <x v="20"/>
    <m/>
  </r>
  <r>
    <d v="2024-10-14T00:00:00"/>
    <x v="1"/>
    <s v="A"/>
    <n v="-1"/>
    <s v="b"/>
    <n v="56"/>
    <s v="Afinação da caixilharia "/>
    <s v="Serrialu"/>
    <m/>
    <x v="15"/>
    <x v="0"/>
    <d v="2024-10-01T00:00:00"/>
    <m/>
    <x v="20"/>
    <m/>
  </r>
  <r>
    <d v="2024-10-14T00:00:00"/>
    <x v="1"/>
    <s v="A"/>
    <n v="-1"/>
    <s v="b"/>
    <n v="55"/>
    <s v="Interruptor solto"/>
    <s v="IEOL"/>
    <s v="NOVO"/>
    <x v="14"/>
    <x v="2"/>
    <d v="2024-10-01T00:00:00"/>
    <m/>
    <x v="12"/>
    <m/>
  </r>
  <r>
    <d v="2024-11-11T00:00:00"/>
    <x v="2"/>
    <s v="A"/>
    <n v="-1"/>
    <s v="c"/>
    <n v="21"/>
    <s v="Estores não funcionam "/>
    <s v="Nacional Blinds "/>
    <m/>
    <x v="16"/>
    <x v="0"/>
    <d v="2024-06-11T00:00:00"/>
    <m/>
    <x v="21"/>
    <m/>
  </r>
  <r>
    <d v="2024-11-11T00:00:00"/>
    <x v="2"/>
    <s v="A"/>
    <n v="-1"/>
    <s v="c"/>
    <n v="22"/>
    <s v="Rectificar sanita (esgoto)"/>
    <s v="AR"/>
    <m/>
    <x v="13"/>
    <x v="0"/>
    <d v="2024-06-11T00:00:00"/>
    <m/>
    <x v="22"/>
    <s v="SIM"/>
  </r>
  <r>
    <d v="2024-11-11T00:00:00"/>
    <x v="2"/>
    <s v="A"/>
    <n v="-1"/>
    <s v="c"/>
    <n v="20"/>
    <s v="Trocar sanita"/>
    <s v="AR"/>
    <m/>
    <x v="17"/>
    <x v="0"/>
    <d v="2024-06-11T00:00:00"/>
    <m/>
    <x v="2"/>
    <m/>
  </r>
  <r>
    <d v="2024-11-11T00:00:00"/>
    <x v="2"/>
    <s v="A"/>
    <n v="-1"/>
    <s v="c"/>
    <n v="19"/>
    <s v="Cortar móvel do esquentador para mudar "/>
    <s v="Valco"/>
    <m/>
    <x v="18"/>
    <x v="0"/>
    <d v="2024-06-11T00:00:00"/>
    <m/>
    <x v="23"/>
    <m/>
  </r>
  <r>
    <d v="2024-11-11T00:00:00"/>
    <x v="2"/>
    <s v="A"/>
    <n v="-1"/>
    <s v="c"/>
    <n v="18"/>
    <s v="Falta tubo de esgoto da bancada do lava loiça "/>
    <s v="Luzimeca"/>
    <m/>
    <x v="19"/>
    <x v="0"/>
    <d v="2024-06-11T00:00:00"/>
    <m/>
    <x v="1"/>
    <m/>
  </r>
  <r>
    <d v="2024-11-11T00:00:00"/>
    <x v="2"/>
    <s v="A"/>
    <n v="-1"/>
    <s v="c"/>
    <n v="17"/>
    <s v="Afinação da caixilharia "/>
    <s v="Serrialu"/>
    <m/>
    <x v="5"/>
    <x v="0"/>
    <d v="2024-06-11T00:00:00"/>
    <m/>
    <x v="13"/>
    <m/>
  </r>
  <r>
    <d v="2024-11-11T00:00:00"/>
    <x v="2"/>
    <s v="A"/>
    <n v="-1"/>
    <s v="c"/>
    <n v="16"/>
    <s v="Piso com manchas brancas "/>
    <s v="AR"/>
    <m/>
    <x v="3"/>
    <x v="0"/>
    <d v="2024-06-11T00:00:00"/>
    <m/>
    <x v="9"/>
    <m/>
  </r>
  <r>
    <d v="2024-11-11T00:00:00"/>
    <x v="2"/>
    <s v="A"/>
    <n v="-1"/>
    <s v="c"/>
    <n v="15"/>
    <s v="Sujidade de tinta porta roupeiro "/>
    <s v="AR"/>
    <m/>
    <x v="3"/>
    <x v="0"/>
    <d v="2024-06-11T00:00:00"/>
    <m/>
    <x v="9"/>
    <m/>
  </r>
  <r>
    <d v="2024-11-11T00:00:00"/>
    <x v="2"/>
    <s v="A"/>
    <n v="-1"/>
    <s v="c"/>
    <n v="14"/>
    <s v="Porta da parte superior e inferior com sujidade de tinta"/>
    <s v="AR"/>
    <m/>
    <x v="3"/>
    <x v="0"/>
    <d v="2024-06-11T00:00:00"/>
    <m/>
    <x v="9"/>
    <m/>
  </r>
  <r>
    <d v="2024-11-11T00:00:00"/>
    <x v="2"/>
    <s v="A"/>
    <n v="-1"/>
    <s v="c"/>
    <n v="13"/>
    <s v="Instalar silicone no puxador roupeiro "/>
    <s v="AR"/>
    <m/>
    <x v="3"/>
    <x v="0"/>
    <d v="2024-06-11T00:00:00"/>
    <m/>
    <x v="9"/>
    <m/>
  </r>
  <r>
    <d v="2024-11-11T00:00:00"/>
    <x v="2"/>
    <s v="A"/>
    <n v="-1"/>
    <s v="c"/>
    <n v="12"/>
    <s v="Falta batente no quarto "/>
    <s v="Valco"/>
    <m/>
    <x v="3"/>
    <x v="0"/>
    <d v="2024-06-11T00:00:00"/>
    <m/>
    <x v="2"/>
    <m/>
  </r>
  <r>
    <d v="2024-11-11T00:00:00"/>
    <x v="2"/>
    <s v="A"/>
    <n v="-1"/>
    <s v="c"/>
    <n v="11"/>
    <s v="Falta batente na casa de banho ( instalar batente na junta da ceramica para que aproveite o espaço e não atrapalhe no momento de usar a sanita)"/>
    <s v="Valco"/>
    <m/>
    <x v="3"/>
    <x v="0"/>
    <d v="2024-06-11T00:00:00"/>
    <m/>
    <x v="2"/>
    <m/>
  </r>
  <r>
    <d v="2024-11-11T00:00:00"/>
    <x v="2"/>
    <s v="A"/>
    <n v="-1"/>
    <s v="c"/>
    <n v="10"/>
    <s v="Melhorar remate do silicone em volta de toda a banheira "/>
    <s v="AR"/>
    <m/>
    <x v="3"/>
    <x v="0"/>
    <d v="2024-06-11T00:00:00"/>
    <m/>
    <x v="24"/>
    <m/>
  </r>
  <r>
    <d v="2024-11-11T00:00:00"/>
    <x v="2"/>
    <s v="A"/>
    <n v="-1"/>
    <s v="c"/>
    <n v="9"/>
    <s v="Melhorar acabamento das juntas da ceramica banheira "/>
    <s v="AR"/>
    <m/>
    <x v="3"/>
    <x v="0"/>
    <d v="2024-06-11T00:00:00"/>
    <m/>
    <x v="24"/>
    <m/>
  </r>
  <r>
    <d v="2024-11-11T00:00:00"/>
    <x v="2"/>
    <s v="A"/>
    <n v="-1"/>
    <s v="c"/>
    <n v="8"/>
    <s v="Limpeza da ceramica da banheira "/>
    <s v="AR"/>
    <m/>
    <x v="3"/>
    <x v="0"/>
    <d v="2024-06-11T00:00:00"/>
    <m/>
    <x v="24"/>
    <m/>
  </r>
  <r>
    <d v="2024-11-11T00:00:00"/>
    <x v="2"/>
    <s v="A"/>
    <n v="-1"/>
    <s v="c"/>
    <n v="7"/>
    <s v="Melhorar remate do silicone entre pedra e parede "/>
    <s v="AR"/>
    <m/>
    <x v="3"/>
    <x v="0"/>
    <d v="2024-06-11T00:00:00"/>
    <m/>
    <x v="24"/>
    <m/>
  </r>
  <r>
    <d v="2024-11-11T00:00:00"/>
    <x v="2"/>
    <s v="A"/>
    <n v="-1"/>
    <s v="c"/>
    <n v="6"/>
    <s v="Melhorar remate do silicone em volta do lavatorio "/>
    <s v="AR"/>
    <m/>
    <x v="3"/>
    <x v="0"/>
    <d v="2024-06-11T00:00:00"/>
    <m/>
    <x v="24"/>
    <m/>
  </r>
  <r>
    <d v="2024-11-11T00:00:00"/>
    <x v="2"/>
    <s v="A"/>
    <n v="-1"/>
    <s v="c"/>
    <n v="5"/>
    <s v="Armário com sujidade na prateleira e divisória "/>
    <s v="AR"/>
    <m/>
    <x v="3"/>
    <x v="0"/>
    <d v="2024-06-11T00:00:00"/>
    <m/>
    <x v="9"/>
    <m/>
  </r>
  <r>
    <d v="2024-11-11T00:00:00"/>
    <x v="2"/>
    <s v="A"/>
    <n v="-1"/>
    <s v="c"/>
    <n v="4"/>
    <s v="Limpar lavatorio, está com manchas "/>
    <s v="AR"/>
    <m/>
    <x v="3"/>
    <x v="0"/>
    <d v="2024-06-11T00:00:00"/>
    <m/>
    <x v="9"/>
    <m/>
  </r>
  <r>
    <d v="2024-11-11T00:00:00"/>
    <x v="2"/>
    <s v="A"/>
    <n v="-1"/>
    <s v="c"/>
    <n v="3"/>
    <s v="Melhorar acabamento dentro da guarnição porta "/>
    <s v="Valco"/>
    <m/>
    <x v="3"/>
    <x v="0"/>
    <d v="2024-06-11T00:00:00"/>
    <m/>
    <x v="9"/>
    <m/>
  </r>
  <r>
    <d v="2024-11-11T00:00:00"/>
    <x v="2"/>
    <s v="A"/>
    <n v="-1"/>
    <s v="c"/>
    <n v="2"/>
    <s v="Falta a fechadura da porta "/>
    <s v="Valco"/>
    <m/>
    <x v="3"/>
    <x v="0"/>
    <d v="2024-06-11T00:00:00"/>
    <m/>
    <x v="9"/>
    <m/>
  </r>
  <r>
    <d v="2024-11-11T00:00:00"/>
    <x v="2"/>
    <s v="A"/>
    <n v="-1"/>
    <s v="c"/>
    <n v="1"/>
    <s v="Remover escrita na parte inferior do armário "/>
    <s v="AR"/>
    <m/>
    <x v="3"/>
    <x v="0"/>
    <d v="2024-06-11T00:00:00"/>
    <m/>
    <x v="24"/>
    <m/>
  </r>
  <r>
    <d v="2024-07-09T00:00:00"/>
    <x v="3"/>
    <s v="A"/>
    <n v="0"/>
    <s v="a"/>
    <n v="1"/>
    <s v="Limpeza de partes escurecidas no perfil do piso "/>
    <s v="AR"/>
    <m/>
    <x v="3"/>
    <x v="0"/>
    <d v="2024-03-08T00:00:00"/>
    <m/>
    <x v="7"/>
    <m/>
  </r>
  <r>
    <d v="2024-07-09T00:00:00"/>
    <x v="3"/>
    <s v="A"/>
    <n v="0"/>
    <s v="a"/>
    <n v="11"/>
    <s v="Silicone no rodapé e pintar"/>
    <s v="AR"/>
    <m/>
    <x v="4"/>
    <x v="0"/>
    <d v="2024-03-08T00:00:00"/>
    <m/>
    <x v="2"/>
    <m/>
  </r>
  <r>
    <d v="2024-07-09T00:00:00"/>
    <x v="3"/>
    <s v="A"/>
    <n v="0"/>
    <s v="a"/>
    <n v="10"/>
    <s v="Risco na guarnição da porta"/>
    <s v="Globaldis"/>
    <m/>
    <x v="3"/>
    <x v="0"/>
    <d v="2024-03-08T00:00:00"/>
    <m/>
    <x v="7"/>
    <m/>
  </r>
  <r>
    <d v="2024-07-09T00:00:00"/>
    <x v="3"/>
    <s v="A"/>
    <n v="0"/>
    <s v="a"/>
    <n v="9"/>
    <s v="Buraco no teto - Retoque na pintura"/>
    <s v="AR"/>
    <m/>
    <x v="3"/>
    <x v="0"/>
    <d v="2024-03-08T00:00:00"/>
    <m/>
    <x v="7"/>
    <m/>
  </r>
  <r>
    <d v="2024-07-09T00:00:00"/>
    <x v="3"/>
    <s v="A"/>
    <n v="0"/>
    <s v="a"/>
    <n v="8"/>
    <s v="Campainha e video porteiro não funcionam "/>
    <s v="IEOL"/>
    <m/>
    <x v="3"/>
    <x v="0"/>
    <d v="2024-03-08T00:00:00"/>
    <m/>
    <x v="7"/>
    <m/>
  </r>
  <r>
    <d v="2024-07-09T00:00:00"/>
    <x v="3"/>
    <s v="A"/>
    <n v="0"/>
    <s v="a"/>
    <n v="7"/>
    <s v="Retoque de pintura entre a parede e o roupeiro"/>
    <s v="AR"/>
    <m/>
    <x v="3"/>
    <x v="0"/>
    <d v="2024-03-08T00:00:00"/>
    <m/>
    <x v="7"/>
    <m/>
  </r>
  <r>
    <d v="2024-07-09T00:00:00"/>
    <x v="3"/>
    <s v="A"/>
    <n v="0"/>
    <s v="a"/>
    <n v="6"/>
    <s v="Falta limitador da janela "/>
    <s v="Serrialu"/>
    <m/>
    <x v="3"/>
    <x v="0"/>
    <d v="2024-03-08T00:00:00"/>
    <m/>
    <x v="25"/>
    <m/>
  </r>
  <r>
    <d v="2024-07-09T00:00:00"/>
    <x v="3"/>
    <s v="A"/>
    <n v="0"/>
    <s v="a"/>
    <n v="5"/>
    <s v="Piso manchado - Verificar se há infiltração "/>
    <s v="Silvas"/>
    <m/>
    <x v="3"/>
    <x v="0"/>
    <d v="2024-03-08T00:00:00"/>
    <m/>
    <x v="5"/>
    <m/>
  </r>
  <r>
    <d v="2024-07-09T00:00:00"/>
    <x v="3"/>
    <s v="A"/>
    <n v="0"/>
    <s v="a"/>
    <n v="4"/>
    <s v="Racha entre a parede e a caixa de estores "/>
    <s v="AR"/>
    <m/>
    <x v="3"/>
    <x v="0"/>
    <d v="2024-03-08T00:00:00"/>
    <m/>
    <x v="7"/>
    <m/>
  </r>
  <r>
    <d v="2024-07-09T00:00:00"/>
    <x v="3"/>
    <s v="A"/>
    <n v="0"/>
    <s v="a"/>
    <n v="3"/>
    <s v="Manchas no teto falso - rematar a pintura"/>
    <s v="AR"/>
    <m/>
    <x v="3"/>
    <x v="0"/>
    <d v="2024-03-08T00:00:00"/>
    <m/>
    <x v="7"/>
    <m/>
  </r>
  <r>
    <d v="2024-07-09T00:00:00"/>
    <x v="3"/>
    <s v="A"/>
    <n v="0"/>
    <s v="a"/>
    <n v="2"/>
    <s v="Limpeza de guadas"/>
    <s v="AR"/>
    <m/>
    <x v="3"/>
    <x v="0"/>
    <d v="2024-03-08T00:00:00"/>
    <m/>
    <x v="7"/>
    <m/>
  </r>
  <r>
    <d v="2024-07-09T00:00:00"/>
    <x v="4"/>
    <s v="A"/>
    <n v="0"/>
    <s v="b"/>
    <n v="7"/>
    <s v="Baixei pela primeira vez os estores da janela da sala de estar, porém travaram pelo meio do caminho e, após alguns barulhos, caíram. (repararam no dia 19/03 e 27/03)"/>
    <s v="Nacional Blinds"/>
    <m/>
    <x v="20"/>
    <x v="0"/>
    <d v="2024-04-29T00:00:00"/>
    <m/>
    <x v="26"/>
    <m/>
  </r>
  <r>
    <d v="2024-07-09T00:00:00"/>
    <x v="4"/>
    <s v="A"/>
    <n v="0"/>
    <s v="b"/>
    <n v="9"/>
    <s v="A torneira de duche não está a misturar a água quente devidamente"/>
    <s v="Luzimeca"/>
    <m/>
    <x v="20"/>
    <x v="0"/>
    <d v="2024-04-29T00:00:00"/>
    <m/>
    <x v="27"/>
    <m/>
  </r>
  <r>
    <d v="2024-07-09T00:00:00"/>
    <x v="4"/>
    <s v="A"/>
    <n v="0"/>
    <s v="b"/>
    <n v="8"/>
    <s v="Ocorre um vazamento de água ao utilizar a máquina de lavar roupa"/>
    <s v="Luzimeca"/>
    <m/>
    <x v="20"/>
    <x v="0"/>
    <d v="2024-04-29T00:00:00"/>
    <m/>
    <x v="27"/>
    <m/>
  </r>
  <r>
    <d v="2024-07-09T00:00:00"/>
    <x v="4"/>
    <s v="A"/>
    <n v="0"/>
    <s v="b"/>
    <n v="6"/>
    <s v="Trincas alheta pintura"/>
    <s v="AR"/>
    <m/>
    <x v="3"/>
    <x v="0"/>
    <d v="2024-04-29T00:00:00"/>
    <m/>
    <x v="7"/>
    <m/>
  </r>
  <r>
    <d v="2024-07-09T00:00:00"/>
    <x v="4"/>
    <s v="A"/>
    <n v="0"/>
    <s v="b"/>
    <n v="5"/>
    <s v="Trincas encontro cerâmica / teto"/>
    <s v="AR"/>
    <m/>
    <x v="3"/>
    <x v="0"/>
    <d v="2024-04-29T00:00:00"/>
    <m/>
    <x v="7"/>
    <m/>
  </r>
  <r>
    <d v="2024-07-09T00:00:00"/>
    <x v="4"/>
    <s v="A"/>
    <n v="0"/>
    <s v="b"/>
    <n v="4"/>
    <s v="Manchas brancas piso (Geral)"/>
    <s v="Silvas"/>
    <m/>
    <x v="3"/>
    <x v="0"/>
    <d v="2024-04-29T00:00:00"/>
    <m/>
    <x v="28"/>
    <m/>
  </r>
  <r>
    <d v="2024-07-09T00:00:00"/>
    <x v="4"/>
    <s v="A"/>
    <n v="0"/>
    <s v="b"/>
    <n v="3"/>
    <s v="Marca na caixilharia / sujo no topo"/>
    <s v="AR"/>
    <m/>
    <x v="3"/>
    <x v="0"/>
    <d v="2024-04-29T00:00:00"/>
    <m/>
    <x v="7"/>
    <m/>
  </r>
  <r>
    <d v="2024-07-09T00:00:00"/>
    <x v="4"/>
    <s v="A"/>
    <n v="0"/>
    <s v="b"/>
    <n v="2"/>
    <s v="Guardas com ferrugem (Geral)"/>
    <s v="AR"/>
    <m/>
    <x v="3"/>
    <x v="0"/>
    <d v="2024-04-29T00:00:00"/>
    <m/>
    <x v="7"/>
    <m/>
  </r>
  <r>
    <d v="2024-07-09T00:00:00"/>
    <x v="5"/>
    <s v="A"/>
    <n v="0"/>
    <s v="c"/>
    <n v="7"/>
    <s v="Melhorar acabamento de silicone entre banheira /azulejo "/>
    <s v="AR"/>
    <m/>
    <x v="3"/>
    <x v="0"/>
    <d v="2024-02-01T00:00:00"/>
    <m/>
    <x v="29"/>
    <m/>
  </r>
  <r>
    <d v="2024-07-09T00:00:00"/>
    <x v="5"/>
    <s v="A"/>
    <n v="0"/>
    <s v="c"/>
    <n v="6"/>
    <s v="Interruptor com mau contacto"/>
    <s v="IEOL"/>
    <m/>
    <x v="3"/>
    <x v="0"/>
    <d v="2024-02-01T00:00:00"/>
    <m/>
    <x v="29"/>
    <m/>
  </r>
  <r>
    <d v="2024-07-09T00:00:00"/>
    <x v="5"/>
    <s v="A"/>
    <n v="0"/>
    <s v="c"/>
    <n v="5"/>
    <s v="Afinar estore "/>
    <s v="Nacional Blinds"/>
    <m/>
    <x v="3"/>
    <x v="0"/>
    <d v="2024-02-01T00:00:00"/>
    <m/>
    <x v="29"/>
    <m/>
  </r>
  <r>
    <d v="2024-10-29T00:00:00"/>
    <x v="5"/>
    <s v="A"/>
    <n v="0"/>
    <s v="c"/>
    <n v="4"/>
    <s v="Limpeza no AC"/>
    <s v="AR"/>
    <m/>
    <x v="3"/>
    <x v="0"/>
    <d v="2024-02-01T00:00:00"/>
    <m/>
    <x v="29"/>
    <m/>
  </r>
  <r>
    <d v="2024-07-09T00:00:00"/>
    <x v="5"/>
    <s v="A"/>
    <n v="0"/>
    <s v="c"/>
    <n v="3"/>
    <s v="Limpeza geral "/>
    <s v="AR"/>
    <m/>
    <x v="3"/>
    <x v="0"/>
    <d v="2024-02-01T00:00:00"/>
    <m/>
    <x v="29"/>
    <m/>
  </r>
  <r>
    <d v="2024-07-09T00:00:00"/>
    <x v="5"/>
    <s v="A"/>
    <n v="0"/>
    <s v="c"/>
    <n v="2"/>
    <s v="Gavetas não abrem totalmente"/>
    <s v="AR"/>
    <m/>
    <x v="3"/>
    <x v="0"/>
    <d v="2024-02-01T00:00:00"/>
    <m/>
    <x v="30"/>
    <m/>
  </r>
  <r>
    <d v="2024-07-09T00:00:00"/>
    <x v="5"/>
    <s v="A"/>
    <n v="0"/>
    <s v="c"/>
    <n v="1"/>
    <s v="Limpeza Silicone bancada"/>
    <s v="AR"/>
    <m/>
    <x v="3"/>
    <x v="0"/>
    <d v="2024-02-01T00:00:00"/>
    <m/>
    <x v="29"/>
    <m/>
  </r>
  <r>
    <d v="2024-08-20T00:00:00"/>
    <x v="6"/>
    <s v="A"/>
    <n v="1"/>
    <s v="a"/>
    <n v="1"/>
    <s v="Limpeza de ferrugem na guarda"/>
    <s v="AR"/>
    <m/>
    <x v="21"/>
    <x v="0"/>
    <d v="2024-01-25T00:00:00"/>
    <m/>
    <x v="31"/>
    <m/>
  </r>
  <r>
    <d v="2024-08-20T00:00:00"/>
    <x v="6"/>
    <s v="A"/>
    <n v="1"/>
    <s v="a"/>
    <n v="2"/>
    <s v="Limpeza de cimento rodapé "/>
    <s v="AR"/>
    <m/>
    <x v="21"/>
    <x v="0"/>
    <d v="2024-01-25T00:00:00"/>
    <m/>
    <x v="31"/>
    <m/>
  </r>
  <r>
    <d v="2024-08-20T00:00:00"/>
    <x v="6"/>
    <s v="A"/>
    <n v="1"/>
    <s v="a"/>
    <n v="3"/>
    <s v="Afinar porta (COZINHA)"/>
    <s v="Valco"/>
    <m/>
    <x v="21"/>
    <x v="0"/>
    <d v="2024-01-25T00:00:00"/>
    <m/>
    <x v="31"/>
    <m/>
  </r>
  <r>
    <d v="2024-07-10T00:00:00"/>
    <x v="6"/>
    <s v="A"/>
    <n v="1"/>
    <s v="a"/>
    <n v="4"/>
    <s v="Limpeza geral "/>
    <s v="AR"/>
    <m/>
    <x v="21"/>
    <x v="0"/>
    <d v="2024-01-25T00:00:00"/>
    <m/>
    <x v="31"/>
    <m/>
  </r>
  <r>
    <d v="2024-08-20T00:00:00"/>
    <x v="6"/>
    <s v="A"/>
    <n v="1"/>
    <s v="a"/>
    <n v="5"/>
    <s v="Limpeza de risco na ceramica no vão "/>
    <s v="AR"/>
    <m/>
    <x v="21"/>
    <x v="0"/>
    <d v="2024-01-25T00:00:00"/>
    <m/>
    <x v="31"/>
    <m/>
  </r>
  <r>
    <d v="2024-08-20T00:00:00"/>
    <x v="6"/>
    <s v="A"/>
    <n v="1"/>
    <s v="a"/>
    <n v="6"/>
    <s v="Puxador riscado "/>
    <s v="Sweet Door"/>
    <m/>
    <x v="3"/>
    <x v="0"/>
    <d v="2024-01-25T00:00:00"/>
    <m/>
    <x v="7"/>
    <m/>
  </r>
  <r>
    <d v="2024-08-20T00:00:00"/>
    <x v="6"/>
    <s v="A"/>
    <n v="1"/>
    <s v="a"/>
    <n v="7"/>
    <s v="Parede manchada"/>
    <s v="AR"/>
    <m/>
    <x v="21"/>
    <x v="0"/>
    <d v="2024-01-25T00:00:00"/>
    <m/>
    <x v="31"/>
    <m/>
  </r>
  <r>
    <d v="2024-08-20T00:00:00"/>
    <x v="6"/>
    <s v="A"/>
    <n v="1"/>
    <s v="a"/>
    <n v="8"/>
    <s v="Afinar interruptor "/>
    <s v="AR"/>
    <m/>
    <x v="3"/>
    <x v="0"/>
    <d v="2024-01-25T00:00:00"/>
    <m/>
    <x v="7"/>
    <m/>
  </r>
  <r>
    <d v="2024-08-20T00:00:00"/>
    <x v="6"/>
    <s v="A"/>
    <n v="1"/>
    <s v="a"/>
    <n v="9"/>
    <s v="Afinar resguardo de duche "/>
    <s v="Espaço vidro "/>
    <m/>
    <x v="22"/>
    <x v="0"/>
    <d v="2024-01-25T00:00:00"/>
    <m/>
    <x v="2"/>
    <m/>
  </r>
  <r>
    <d v="2024-08-20T00:00:00"/>
    <x v="6"/>
    <s v="A"/>
    <n v="1"/>
    <s v="a"/>
    <n v="9"/>
    <s v="Espelho com ferrugem "/>
    <s v="Espaço vidro "/>
    <m/>
    <x v="3"/>
    <x v="0"/>
    <d v="2024-01-25T00:00:00"/>
    <m/>
    <x v="32"/>
    <m/>
  </r>
  <r>
    <d v="2024-08-20T00:00:00"/>
    <x v="6"/>
    <s v="A"/>
    <n v="1"/>
    <s v="a"/>
    <n v="10"/>
    <s v="Ar Condicionado deita água quando liga"/>
    <s v="Climacer"/>
    <m/>
    <x v="23"/>
    <x v="0"/>
    <d v="2024-01-25T00:00:00"/>
    <m/>
    <x v="33"/>
    <m/>
  </r>
  <r>
    <d v="2024-08-20T00:00:00"/>
    <x v="6"/>
    <s v="A"/>
    <n v="1"/>
    <s v="a"/>
    <n v="11"/>
    <s v="Piso com manchas escuras "/>
    <s v="Silvas"/>
    <m/>
    <x v="24"/>
    <x v="0"/>
    <d v="2024-01-25T00:00:00"/>
    <m/>
    <x v="34"/>
    <m/>
  </r>
  <r>
    <d v="2024-08-20T00:00:00"/>
    <x v="6"/>
    <s v="A"/>
    <n v="1"/>
    <s v="a"/>
    <n v="12"/>
    <s v="Luz de um dos quartos acende apenas de vez em quando"/>
    <s v="IEOL"/>
    <m/>
    <x v="23"/>
    <x v="0"/>
    <d v="2024-01-25T00:00:00"/>
    <m/>
    <x v="2"/>
    <m/>
  </r>
  <r>
    <d v="2024-08-20T00:00:00"/>
    <x v="6"/>
    <s v="A"/>
    <n v="1"/>
    <s v="a"/>
    <n v="13"/>
    <s v="Lampada não liga "/>
    <s v="IEOL"/>
    <m/>
    <x v="21"/>
    <x v="0"/>
    <d v="2024-01-25T00:00:00"/>
    <m/>
    <x v="35"/>
    <m/>
  </r>
  <r>
    <d v="2024-08-20T00:00:00"/>
    <x v="6"/>
    <s v="A"/>
    <n v="1"/>
    <s v="a"/>
    <n v="14"/>
    <s v="Fissura na parede junto à porta do quarto (foto 12 em anexo)"/>
    <s v="AR"/>
    <m/>
    <x v="21"/>
    <x v="0"/>
    <d v="2024-01-25T00:00:00"/>
    <m/>
    <x v="2"/>
    <m/>
  </r>
  <r>
    <d v="2024-08-20T00:00:00"/>
    <x v="6"/>
    <s v="A"/>
    <n v="1"/>
    <s v="a"/>
    <n v="15"/>
    <s v="Máquina de lavar a roupa não puxa a água"/>
    <s v="Luzimeca"/>
    <m/>
    <x v="23"/>
    <x v="0"/>
    <d v="2024-01-25T00:00:00"/>
    <m/>
    <x v="31"/>
    <m/>
  </r>
  <r>
    <d v="2024-08-20T00:00:00"/>
    <x v="6"/>
    <s v="A"/>
    <n v="1"/>
    <s v="a"/>
    <n v="16"/>
    <s v="Mancha escura/humidade nas paredes junto à entrada do wc do quarto principal (foto 13 em anexo)"/>
    <s v="AR"/>
    <m/>
    <x v="21"/>
    <x v="0"/>
    <d v="2024-01-25T00:00:00"/>
    <m/>
    <x v="2"/>
    <m/>
  </r>
  <r>
    <d v="2024-08-20T00:00:00"/>
    <x v="6"/>
    <s v="A"/>
    <n v="1"/>
    <s v="a"/>
    <n v="17"/>
    <s v="Frigorífico acumula gelo - Verificar se é frost Free"/>
    <s v="AR"/>
    <m/>
    <x v="23"/>
    <x v="0"/>
    <d v="2024-01-25T00:00:00"/>
    <m/>
    <x v="31"/>
    <m/>
  </r>
  <r>
    <d v="2024-08-20T00:00:00"/>
    <x v="6"/>
    <s v="A"/>
    <n v="1"/>
    <s v="a"/>
    <n v="18"/>
    <s v="Mancha escura/humidade na parede do quarto mais pequeno (foto 14 em anexo)"/>
    <s v="AR"/>
    <m/>
    <x v="21"/>
    <x v="0"/>
    <d v="2024-01-25T00:00:00"/>
    <m/>
    <x v="36"/>
    <m/>
  </r>
  <r>
    <d v="2024-07-10T00:00:00"/>
    <x v="6"/>
    <s v="A"/>
    <n v="1"/>
    <s v="a"/>
    <n v="19"/>
    <s v="Algumas ripas tiveram que ser alteradas, o que implicou que se voltasse a colocar o rodapé, e as paredes junto a esses rodapés ficou sem pintura"/>
    <s v="AR"/>
    <m/>
    <x v="23"/>
    <x v="0"/>
    <d v="2024-01-25T00:00:00"/>
    <m/>
    <x v="31"/>
    <m/>
  </r>
  <r>
    <d v="2024-08-20T00:00:00"/>
    <x v="6"/>
    <s v="A"/>
    <n v="1"/>
    <s v="a"/>
    <n v="20"/>
    <s v="Mancha no corredor (foto 15 em anexo)"/>
    <s v="AR"/>
    <m/>
    <x v="21"/>
    <x v="0"/>
    <d v="2024-01-25T00:00:00"/>
    <m/>
    <x v="34"/>
    <m/>
  </r>
  <r>
    <d v="2024-08-20T00:00:00"/>
    <x v="6"/>
    <s v="A"/>
    <n v="1"/>
    <s v="a"/>
    <n v="21"/>
    <s v="2 tomadas não funcionam"/>
    <s v="IEOL"/>
    <m/>
    <x v="25"/>
    <x v="0"/>
    <d v="2024-01-25T00:00:00"/>
    <m/>
    <x v="37"/>
    <m/>
  </r>
  <r>
    <d v="2024-08-20T00:00:00"/>
    <x v="6"/>
    <s v="A"/>
    <n v="1"/>
    <s v="a"/>
    <n v="22"/>
    <s v="Batente partido "/>
    <s v="Valco"/>
    <m/>
    <x v="25"/>
    <x v="0"/>
    <d v="2024-01-25T00:00:00"/>
    <m/>
    <x v="36"/>
    <m/>
  </r>
  <r>
    <d v="2024-08-20T00:00:00"/>
    <x v="6"/>
    <s v="A"/>
    <n v="1"/>
    <s v="a"/>
    <n v="23"/>
    <s v="Pontos a pintar novamente "/>
    <s v="AR"/>
    <m/>
    <x v="25"/>
    <x v="0"/>
    <d v="2024-01-25T00:00:00"/>
    <m/>
    <x v="31"/>
    <m/>
  </r>
  <r>
    <d v="2024-08-20T00:00:00"/>
    <x v="6"/>
    <s v="A"/>
    <n v="1"/>
    <s v="a"/>
    <n v="24"/>
    <s v="Patilha autoclismo presa"/>
    <s v="Luzimeca"/>
    <m/>
    <x v="25"/>
    <x v="0"/>
    <d v="2024-01-25T00:00:00"/>
    <m/>
    <x v="31"/>
    <m/>
  </r>
  <r>
    <d v="2024-08-20T00:00:00"/>
    <x v="6"/>
    <s v="A"/>
    <n v="1"/>
    <s v="a"/>
    <n v="25"/>
    <s v="substituição de um tubo que está roto, supostamente pela colocação do batente na IS, que é pelo furo que saía água."/>
    <s v="Luzimeca"/>
    <m/>
    <x v="26"/>
    <x v="0"/>
    <d v="2024-01-25T00:00:00"/>
    <m/>
    <x v="38"/>
    <m/>
  </r>
  <r>
    <d v="2024-08-20T00:00:00"/>
    <x v="6"/>
    <s v="A"/>
    <n v="1"/>
    <s v="a"/>
    <n v="27"/>
    <s v="mau contacto iluminação // Bruno florindo"/>
    <s v="IEOL"/>
    <m/>
    <x v="27"/>
    <x v="2"/>
    <d v="2024-01-25T00:00:00"/>
    <m/>
    <x v="12"/>
    <m/>
  </r>
  <r>
    <d v="2024-08-20T00:00:00"/>
    <x v="6"/>
    <s v="A"/>
    <n v="1"/>
    <s v="a"/>
    <n v="28"/>
    <s v="Afinar resguardo . (não fecha) // Bruno Florindo"/>
    <s v="Espaço vidro "/>
    <m/>
    <x v="27"/>
    <x v="2"/>
    <d v="2024-01-25T00:00:00"/>
    <m/>
    <x v="12"/>
    <m/>
  </r>
  <r>
    <d v="2024-08-20T00:00:00"/>
    <x v="6"/>
    <s v="A"/>
    <n v="1"/>
    <s v="a"/>
    <n v="26"/>
    <s v="Pintar e limpar a guarnição e rodapés, trocar porta e apertar torneira"/>
    <s v="AR"/>
    <m/>
    <x v="28"/>
    <x v="0"/>
    <d v="2024-01-25T00:00:00"/>
    <m/>
    <x v="39"/>
    <m/>
  </r>
  <r>
    <d v="2024-09-27T00:00:00"/>
    <x v="7"/>
    <s v="A"/>
    <n v="1"/>
    <s v="b"/>
    <n v="3"/>
    <s v="Mancha na pintura em volta da tampa do aplique no teto"/>
    <s v="AR"/>
    <m/>
    <x v="3"/>
    <x v="0"/>
    <d v="2024-03-15T00:00:00"/>
    <m/>
    <x v="7"/>
    <m/>
  </r>
  <r>
    <d v="2024-09-27T00:00:00"/>
    <x v="7"/>
    <s v="A"/>
    <n v="1"/>
    <s v="b"/>
    <n v="2"/>
    <s v="Foco não liga"/>
    <s v="IEOL"/>
    <m/>
    <x v="3"/>
    <x v="0"/>
    <d v="2024-03-15T00:00:00"/>
    <m/>
    <x v="1"/>
    <m/>
  </r>
  <r>
    <d v="2024-09-27T00:00:00"/>
    <x v="7"/>
    <s v="A"/>
    <n v="1"/>
    <s v="b"/>
    <n v="4"/>
    <s v="Por vidro na porta da sala"/>
    <s v="AR"/>
    <m/>
    <x v="28"/>
    <x v="0"/>
    <d v="2024-03-15T00:00:00"/>
    <m/>
    <x v="39"/>
    <m/>
  </r>
  <r>
    <d v="2024-09-27T00:00:00"/>
    <x v="7"/>
    <s v="A"/>
    <n v="1"/>
    <s v="b"/>
    <n v="1"/>
    <s v="Falta espelho na casa de banho"/>
    <s v="AR"/>
    <m/>
    <x v="3"/>
    <x v="0"/>
    <d v="2024-03-15T00:00:00"/>
    <m/>
    <x v="40"/>
    <m/>
  </r>
  <r>
    <d v="2024-07-10T00:00:00"/>
    <x v="8"/>
    <s v="A"/>
    <n v="1"/>
    <s v="c"/>
    <n v="56"/>
    <s v="Bomba de calor também está a ter problemas "/>
    <s v="Climacer"/>
    <m/>
    <x v="22"/>
    <x v="0"/>
    <d v="2024-05-29T00:00:00"/>
    <m/>
    <x v="2"/>
    <m/>
  </r>
  <r>
    <d v="2024-07-10T00:00:00"/>
    <x v="8"/>
    <s v="A"/>
    <n v="1"/>
    <s v="c"/>
    <n v="55"/>
    <s v=" Problemas com os interruptores da luz "/>
    <s v="IEOL"/>
    <m/>
    <x v="22"/>
    <x v="0"/>
    <d v="2024-05-29T00:00:00"/>
    <m/>
    <x v="2"/>
    <m/>
  </r>
  <r>
    <d v="2024-07-10T00:00:00"/>
    <x v="8"/>
    <s v="A"/>
    <n v="1"/>
    <s v="c"/>
    <n v="54"/>
    <s v="Na ventilação da casa de banho, está sempre ligada das 7h às 22h a fazer imenso barulho e volta a ligar por volta da 1h00 "/>
    <s v="Climacer"/>
    <m/>
    <x v="22"/>
    <x v="0"/>
    <d v="2024-05-29T00:00:00"/>
    <m/>
    <x v="2"/>
    <m/>
  </r>
  <r>
    <d v="2024-07-10T00:00:00"/>
    <x v="8"/>
    <s v="A"/>
    <n v="1"/>
    <s v="c"/>
    <n v="53"/>
    <s v="Retirar silicone das juntas revestimento madeira corredor"/>
    <s v="AR"/>
    <m/>
    <x v="3"/>
    <x v="0"/>
    <d v="2024-05-29T00:00:00"/>
    <m/>
    <x v="7"/>
    <m/>
  </r>
  <r>
    <d v="2024-07-10T00:00:00"/>
    <x v="8"/>
    <s v="A"/>
    <n v="1"/>
    <s v="c"/>
    <n v="52"/>
    <s v="Melhorar remate tampa de aplique "/>
    <s v="AR"/>
    <m/>
    <x v="3"/>
    <x v="0"/>
    <d v="2024-05-29T00:00:00"/>
    <m/>
    <x v="7"/>
    <m/>
  </r>
  <r>
    <d v="2024-07-10T00:00:00"/>
    <x v="8"/>
    <s v="A"/>
    <n v="1"/>
    <s v="c"/>
    <n v="51"/>
    <s v="Retirar silicone ar condicionado"/>
    <s v="AR"/>
    <m/>
    <x v="3"/>
    <x v="0"/>
    <d v="2024-05-29T00:00:00"/>
    <m/>
    <x v="7"/>
    <m/>
  </r>
  <r>
    <d v="2024-07-10T00:00:00"/>
    <x v="8"/>
    <s v="A"/>
    <n v="1"/>
    <s v="c"/>
    <n v="50"/>
    <s v="Retirar silicone das juntas revestimento madeira corredor"/>
    <s v="AR"/>
    <m/>
    <x v="3"/>
    <x v="0"/>
    <d v="2024-05-29T00:00:00"/>
    <m/>
    <x v="7"/>
    <m/>
  </r>
  <r>
    <d v="2024-07-10T00:00:00"/>
    <x v="8"/>
    <s v="A"/>
    <n v="1"/>
    <s v="c"/>
    <n v="49"/>
    <s v="Melhorar remate tampa aplique"/>
    <s v="AR"/>
    <m/>
    <x v="3"/>
    <x v="0"/>
    <d v="2024-05-29T00:00:00"/>
    <m/>
    <x v="7"/>
    <m/>
  </r>
  <r>
    <d v="2024-07-10T00:00:00"/>
    <x v="8"/>
    <s v="A"/>
    <n v="1"/>
    <s v="c"/>
    <n v="48"/>
    <s v="Melhorar remate tampa de aplique"/>
    <s v="AR"/>
    <m/>
    <x v="3"/>
    <x v="0"/>
    <d v="2024-05-29T00:00:00"/>
    <m/>
    <x v="7"/>
    <m/>
  </r>
  <r>
    <d v="2024-07-10T00:00:00"/>
    <x v="8"/>
    <s v="A"/>
    <n v="1"/>
    <s v="c"/>
    <n v="47"/>
    <s v="Melhorar silicone ar condicionado"/>
    <s v="AR"/>
    <m/>
    <x v="3"/>
    <x v="0"/>
    <d v="2024-05-29T00:00:00"/>
    <m/>
    <x v="7"/>
    <m/>
  </r>
  <r>
    <d v="2024-07-10T00:00:00"/>
    <x v="8"/>
    <s v="A"/>
    <n v="1"/>
    <s v="c"/>
    <n v="46"/>
    <s v="Melhorar silicone a/c"/>
    <s v="AR"/>
    <m/>
    <x v="3"/>
    <x v="0"/>
    <d v="2024-05-29T00:00:00"/>
    <m/>
    <x v="7"/>
    <m/>
  </r>
  <r>
    <d v="2024-07-10T00:00:00"/>
    <x v="8"/>
    <s v="A"/>
    <n v="1"/>
    <s v="c"/>
    <n v="45"/>
    <s v="Marcas de tinta massa na parte superior da porta"/>
    <s v="AR"/>
    <m/>
    <x v="3"/>
    <x v="0"/>
    <d v="2024-05-29T00:00:00"/>
    <m/>
    <x v="7"/>
    <m/>
  </r>
  <r>
    <d v="2024-07-10T00:00:00"/>
    <x v="8"/>
    <s v="A"/>
    <n v="1"/>
    <s v="c"/>
    <n v="44"/>
    <s v="Marcas de tinta /massa na parede superior porta"/>
    <s v="AR"/>
    <m/>
    <x v="3"/>
    <x v="0"/>
    <d v="2024-05-29T00:00:00"/>
    <m/>
    <x v="7"/>
    <m/>
  </r>
  <r>
    <d v="2024-07-10T00:00:00"/>
    <x v="8"/>
    <s v="A"/>
    <n v="1"/>
    <s v="c"/>
    <n v="43"/>
    <s v="Remate chão rodapé com aberturas geral"/>
    <s v="AR"/>
    <m/>
    <x v="3"/>
    <x v="0"/>
    <d v="2024-05-29T00:00:00"/>
    <m/>
    <x v="7"/>
    <m/>
  </r>
  <r>
    <d v="2024-07-10T00:00:00"/>
    <x v="8"/>
    <s v="A"/>
    <n v="1"/>
    <s v="c"/>
    <n v="42"/>
    <s v="Remate chão/rodapé com aberturas (geral)"/>
    <s v="AR"/>
    <m/>
    <x v="3"/>
    <x v="0"/>
    <d v="2024-05-29T00:00:00"/>
    <m/>
    <x v="7"/>
    <m/>
  </r>
  <r>
    <d v="2024-07-10T00:00:00"/>
    <x v="8"/>
    <s v="A"/>
    <n v="1"/>
    <s v="c"/>
    <n v="41"/>
    <s v="Janela de correr sem pucador e sem calha "/>
    <s v="AR"/>
    <m/>
    <x v="3"/>
    <x v="0"/>
    <d v="2024-05-29T00:00:00"/>
    <m/>
    <x v="7"/>
    <m/>
  </r>
  <r>
    <d v="2024-07-10T00:00:00"/>
    <x v="8"/>
    <s v="A"/>
    <n v="1"/>
    <s v="c"/>
    <n v="40"/>
    <s v="Limpeza tinta /pedra/janela "/>
    <s v="AR"/>
    <m/>
    <x v="3"/>
    <x v="0"/>
    <d v="2024-05-29T00:00:00"/>
    <m/>
    <x v="7"/>
    <m/>
  </r>
  <r>
    <d v="2024-07-10T00:00:00"/>
    <x v="8"/>
    <s v="A"/>
    <n v="1"/>
    <s v="c"/>
    <n v="39"/>
    <s v="Falta silicone movel superior cozinha/colocar silicone"/>
    <s v="AR"/>
    <m/>
    <x v="3"/>
    <x v="0"/>
    <d v="2024-05-29T00:00:00"/>
    <m/>
    <x v="7"/>
    <m/>
  </r>
  <r>
    <d v="2024-07-10T00:00:00"/>
    <x v="8"/>
    <s v="A"/>
    <n v="1"/>
    <s v="c"/>
    <n v="38"/>
    <s v="Limpeza geral dos rodapés/Silicones/remate"/>
    <s v="AR"/>
    <m/>
    <x v="3"/>
    <x v="0"/>
    <d v="2024-05-29T00:00:00"/>
    <m/>
    <x v="7"/>
    <m/>
  </r>
  <r>
    <d v="2024-07-10T00:00:00"/>
    <x v="8"/>
    <s v="A"/>
    <n v="1"/>
    <s v="c"/>
    <n v="37"/>
    <s v="Rodapés da cozinha espalhados pelo chão da sala"/>
    <s v="AR"/>
    <m/>
    <x v="3"/>
    <x v="0"/>
    <d v="2024-05-29T00:00:00"/>
    <m/>
    <x v="7"/>
    <m/>
  </r>
  <r>
    <d v="2024-07-10T00:00:00"/>
    <x v="8"/>
    <s v="A"/>
    <n v="1"/>
    <s v="c"/>
    <n v="36"/>
    <s v="Melhorar remate parede/chão"/>
    <s v="AR"/>
    <m/>
    <x v="3"/>
    <x v="0"/>
    <d v="2024-05-29T00:00:00"/>
    <m/>
    <x v="7"/>
    <m/>
  </r>
  <r>
    <d v="2024-07-10T00:00:00"/>
    <x v="8"/>
    <s v="A"/>
    <n v="1"/>
    <s v="c"/>
    <n v="35"/>
    <s v="Falta tinta rodapé/parede"/>
    <s v="AR"/>
    <m/>
    <x v="3"/>
    <x v="0"/>
    <d v="2024-05-29T00:00:00"/>
    <m/>
    <x v="7"/>
    <m/>
  </r>
  <r>
    <d v="2024-07-10T00:00:00"/>
    <x v="8"/>
    <s v="A"/>
    <n v="1"/>
    <s v="c"/>
    <n v="34"/>
    <s v="Melhorar silicone rodatampo bancada"/>
    <s v="AR"/>
    <m/>
    <x v="3"/>
    <x v="0"/>
    <d v="2024-05-29T00:00:00"/>
    <m/>
    <x v="7"/>
    <m/>
  </r>
  <r>
    <d v="2024-07-10T00:00:00"/>
    <x v="8"/>
    <s v="A"/>
    <n v="1"/>
    <s v="c"/>
    <n v="33"/>
    <s v="Limpar excesso gesso/tintas/silicone"/>
    <s v="AR"/>
    <m/>
    <x v="3"/>
    <x v="0"/>
    <d v="2024-05-29T00:00:00"/>
    <m/>
    <x v="7"/>
    <m/>
  </r>
  <r>
    <d v="2024-07-10T00:00:00"/>
    <x v="8"/>
    <s v="A"/>
    <n v="1"/>
    <s v="c"/>
    <n v="32"/>
    <s v="Falta silicone movel superior cozinha/colocar silicone"/>
    <s v="AR"/>
    <m/>
    <x v="3"/>
    <x v="0"/>
    <d v="2024-05-29T00:00:00"/>
    <m/>
    <x v="7"/>
    <m/>
  </r>
  <r>
    <d v="2024-08-07T00:00:00"/>
    <x v="8"/>
    <s v="A"/>
    <n v="1"/>
    <s v="c"/>
    <n v="31"/>
    <s v="Afinar porta roupeiro "/>
    <s v="AR"/>
    <m/>
    <x v="3"/>
    <x v="0"/>
    <d v="2024-05-29T00:00:00"/>
    <m/>
    <x v="7"/>
    <m/>
  </r>
  <r>
    <d v="2024-07-10T00:00:00"/>
    <x v="8"/>
    <s v="A"/>
    <n v="1"/>
    <s v="c"/>
    <n v="30"/>
    <s v="Rodapés da cozinha espalhados pelo chão da sala"/>
    <s v="AR"/>
    <m/>
    <x v="3"/>
    <x v="0"/>
    <d v="2024-05-29T00:00:00"/>
    <m/>
    <x v="7"/>
    <m/>
  </r>
  <r>
    <d v="2024-07-10T00:00:00"/>
    <x v="8"/>
    <s v="A"/>
    <n v="1"/>
    <s v="c"/>
    <n v="29"/>
    <s v="Remate teto /moldura/parede"/>
    <s v="AR"/>
    <m/>
    <x v="3"/>
    <x v="0"/>
    <d v="2024-05-29T00:00:00"/>
    <m/>
    <x v="7"/>
    <m/>
  </r>
  <r>
    <d v="2024-07-10T00:00:00"/>
    <x v="8"/>
    <s v="A"/>
    <n v="1"/>
    <s v="c"/>
    <n v="28"/>
    <s v="Falta tinta rodapé/parede"/>
    <s v="AR"/>
    <m/>
    <x v="3"/>
    <x v="0"/>
    <d v="2024-05-29T00:00:00"/>
    <m/>
    <x v="7"/>
    <m/>
  </r>
  <r>
    <d v="2024-07-10T00:00:00"/>
    <x v="8"/>
    <s v="A"/>
    <n v="1"/>
    <s v="c"/>
    <n v="27"/>
    <s v="Limpar marcas amarelas portas/molduras/parede"/>
    <s v="AR"/>
    <m/>
    <x v="3"/>
    <x v="0"/>
    <d v="2024-05-29T00:00:00"/>
    <m/>
    <x v="7"/>
    <m/>
  </r>
  <r>
    <d v="2024-07-10T00:00:00"/>
    <x v="8"/>
    <s v="A"/>
    <n v="1"/>
    <s v="c"/>
    <n v="26"/>
    <s v="Limpar excesso gesso/tintas/silicone"/>
    <s v="AR"/>
    <m/>
    <x v="3"/>
    <x v="0"/>
    <d v="2024-05-29T00:00:00"/>
    <m/>
    <x v="7"/>
    <m/>
  </r>
  <r>
    <d v="2024-07-10T00:00:00"/>
    <x v="8"/>
    <s v="A"/>
    <n v="1"/>
    <s v="c"/>
    <n v="25"/>
    <s v="Fixação da guarda mal feita"/>
    <s v="AR"/>
    <m/>
    <x v="3"/>
    <x v="0"/>
    <d v="2024-05-29T00:00:00"/>
    <m/>
    <x v="7"/>
    <m/>
  </r>
  <r>
    <d v="2024-07-10T00:00:00"/>
    <x v="8"/>
    <s v="A"/>
    <n v="1"/>
    <s v="c"/>
    <n v="24"/>
    <s v="Afinar porta roupeiro "/>
    <s v="AR"/>
    <m/>
    <x v="3"/>
    <x v="0"/>
    <d v="2024-05-29T00:00:00"/>
    <m/>
    <x v="7"/>
    <m/>
  </r>
  <r>
    <d v="2024-07-10T00:00:00"/>
    <x v="8"/>
    <s v="A"/>
    <n v="1"/>
    <s v="c"/>
    <n v="23"/>
    <s v="Afinar puxador janela "/>
    <s v="AR"/>
    <m/>
    <x v="3"/>
    <x v="0"/>
    <d v="2024-05-29T00:00:00"/>
    <m/>
    <x v="7"/>
    <m/>
  </r>
  <r>
    <d v="2024-07-10T00:00:00"/>
    <x v="8"/>
    <s v="A"/>
    <n v="1"/>
    <s v="c"/>
    <n v="22"/>
    <s v="Remate teto /moldura/parede"/>
    <s v="AR"/>
    <m/>
    <x v="3"/>
    <x v="0"/>
    <d v="2024-05-29T00:00:00"/>
    <m/>
    <x v="7"/>
    <m/>
  </r>
  <r>
    <d v="2024-07-10T00:00:00"/>
    <x v="8"/>
    <s v="A"/>
    <n v="1"/>
    <s v="c"/>
    <n v="21"/>
    <s v="Limpeza inox guardas"/>
    <s v="AR"/>
    <m/>
    <x v="3"/>
    <x v="0"/>
    <d v="2024-05-29T00:00:00"/>
    <m/>
    <x v="7"/>
    <m/>
  </r>
  <r>
    <d v="2024-07-10T00:00:00"/>
    <x v="8"/>
    <s v="A"/>
    <n v="1"/>
    <s v="c"/>
    <n v="20"/>
    <s v="Limpar marcas amarelas portas/molduras/parede"/>
    <s v="AR"/>
    <m/>
    <x v="3"/>
    <x v="0"/>
    <d v="2024-05-29T00:00:00"/>
    <m/>
    <x v="7"/>
    <m/>
  </r>
  <r>
    <d v="2024-07-10T00:00:00"/>
    <x v="8"/>
    <s v="A"/>
    <n v="1"/>
    <s v="c"/>
    <n v="19"/>
    <s v="Falta remates moldura porta "/>
    <s v="AR"/>
    <m/>
    <x v="3"/>
    <x v="0"/>
    <d v="2024-05-29T00:00:00"/>
    <m/>
    <x v="7"/>
    <m/>
  </r>
  <r>
    <d v="2024-07-10T00:00:00"/>
    <x v="8"/>
    <s v="A"/>
    <n v="1"/>
    <s v="c"/>
    <n v="18"/>
    <s v="Fixação da guarda mal feita"/>
    <s v="Serrialu"/>
    <m/>
    <x v="3"/>
    <x v="0"/>
    <d v="2024-05-29T00:00:00"/>
    <m/>
    <x v="7"/>
    <m/>
  </r>
  <r>
    <d v="2024-07-10T00:00:00"/>
    <x v="8"/>
    <s v="A"/>
    <n v="1"/>
    <s v="c"/>
    <n v="17"/>
    <s v="Afinar puxador janela "/>
    <s v="Serrialu"/>
    <m/>
    <x v="3"/>
    <x v="0"/>
    <d v="2024-05-29T00:00:00"/>
    <m/>
    <x v="7"/>
    <m/>
  </r>
  <r>
    <d v="2024-07-10T00:00:00"/>
    <x v="8"/>
    <s v="A"/>
    <n v="1"/>
    <s v="c"/>
    <n v="16"/>
    <s v="Limpeza inox guardas"/>
    <s v="AR"/>
    <m/>
    <x v="3"/>
    <x v="0"/>
    <d v="2024-05-29T00:00:00"/>
    <m/>
    <x v="7"/>
    <m/>
  </r>
  <r>
    <d v="2024-08-07T00:00:00"/>
    <x v="8"/>
    <s v="A"/>
    <n v="1"/>
    <s v="c"/>
    <n v="15"/>
    <s v="Falta espelho"/>
    <s v="AR"/>
    <m/>
    <x v="3"/>
    <x v="0"/>
    <d v="2024-05-29T00:00:00"/>
    <m/>
    <x v="7"/>
    <m/>
  </r>
  <r>
    <d v="2024-07-10T00:00:00"/>
    <x v="8"/>
    <s v="A"/>
    <n v="1"/>
    <s v="c"/>
    <n v="14"/>
    <s v="Falta remates moldura porta "/>
    <s v="AR"/>
    <m/>
    <x v="3"/>
    <x v="0"/>
    <d v="2024-05-29T00:00:00"/>
    <m/>
    <x v="7"/>
    <m/>
  </r>
  <r>
    <d v="2024-07-10T00:00:00"/>
    <x v="8"/>
    <s v="A"/>
    <n v="1"/>
    <s v="c"/>
    <n v="13"/>
    <s v="Marcas no rodapé/tinta/melhorar remate rodapé/porta"/>
    <s v="AR"/>
    <m/>
    <x v="3"/>
    <x v="0"/>
    <d v="2024-05-29T00:00:00"/>
    <m/>
    <x v="7"/>
    <m/>
  </r>
  <r>
    <d v="2024-07-10T00:00:00"/>
    <x v="8"/>
    <s v="A"/>
    <n v="1"/>
    <s v="c"/>
    <n v="12"/>
    <s v="Melhorar remates cantos do chão "/>
    <s v="AR"/>
    <m/>
    <x v="3"/>
    <x v="0"/>
    <d v="2024-05-29T00:00:00"/>
    <m/>
    <x v="7"/>
    <m/>
  </r>
  <r>
    <d v="2024-07-10T00:00:00"/>
    <x v="8"/>
    <s v="A"/>
    <n v="1"/>
    <s v="c"/>
    <n v="11"/>
    <s v="Remate da porta de entrada (melhorar)"/>
    <s v="AR"/>
    <m/>
    <x v="3"/>
    <x v="0"/>
    <d v="2024-05-29T00:00:00"/>
    <m/>
    <x v="7"/>
    <m/>
  </r>
  <r>
    <d v="2024-07-10T00:00:00"/>
    <x v="8"/>
    <s v="A"/>
    <n v="1"/>
    <s v="c"/>
    <n v="10"/>
    <s v="Melhorar remate silicone bancada/lavatorio/bidé e banheira"/>
    <s v="AR"/>
    <m/>
    <x v="3"/>
    <x v="0"/>
    <d v="2024-05-29T00:00:00"/>
    <m/>
    <x v="7"/>
    <m/>
  </r>
  <r>
    <d v="2024-07-10T00:00:00"/>
    <x v="8"/>
    <s v="A"/>
    <n v="1"/>
    <s v="c"/>
    <n v="9"/>
    <s v="Silicone rachado na moldura/marcas de cola"/>
    <s v="AR"/>
    <m/>
    <x v="3"/>
    <x v="0"/>
    <d v="2024-05-29T00:00:00"/>
    <m/>
    <x v="7"/>
    <m/>
  </r>
  <r>
    <d v="2024-07-10T00:00:00"/>
    <x v="8"/>
    <s v="A"/>
    <n v="1"/>
    <s v="c"/>
    <n v="8"/>
    <s v="Falta espelho"/>
    <s v="Espaço Vidro"/>
    <m/>
    <x v="3"/>
    <x v="0"/>
    <d v="2024-05-29T00:00:00"/>
    <m/>
    <x v="7"/>
    <m/>
  </r>
  <r>
    <d v="2024-07-10T00:00:00"/>
    <x v="8"/>
    <s v="A"/>
    <n v="1"/>
    <s v="c"/>
    <n v="7"/>
    <s v="Marcas no rodapé/tinta/melhorar remate rodapé/porta"/>
    <s v="AR"/>
    <m/>
    <x v="3"/>
    <x v="0"/>
    <d v="2024-05-29T00:00:00"/>
    <m/>
    <x v="7"/>
    <m/>
  </r>
  <r>
    <d v="2024-07-10T00:00:00"/>
    <x v="8"/>
    <s v="A"/>
    <n v="1"/>
    <s v="c"/>
    <n v="6"/>
    <s v="Marca no rodapé tinta melhorar remate rodapé porta "/>
    <s v="AR"/>
    <m/>
    <x v="3"/>
    <x v="0"/>
    <d v="2024-05-29T00:00:00"/>
    <m/>
    <x v="7"/>
    <m/>
  </r>
  <r>
    <d v="2024-07-10T00:00:00"/>
    <x v="8"/>
    <s v="A"/>
    <n v="1"/>
    <s v="c"/>
    <n v="5"/>
    <s v="Remate da porta de entrada (melhorar)"/>
    <s v="AR"/>
    <m/>
    <x v="3"/>
    <x v="0"/>
    <d v="2024-05-29T00:00:00"/>
    <m/>
    <x v="7"/>
    <m/>
  </r>
  <r>
    <d v="2024-07-10T00:00:00"/>
    <x v="8"/>
    <s v="A"/>
    <n v="1"/>
    <s v="c"/>
    <n v="4"/>
    <s v="Remate da porta da entrada / melhorar"/>
    <s v="AR"/>
    <m/>
    <x v="3"/>
    <x v="0"/>
    <d v="2024-05-29T00:00:00"/>
    <m/>
    <x v="7"/>
    <m/>
  </r>
  <r>
    <d v="2024-07-10T00:00:00"/>
    <x v="8"/>
    <s v="A"/>
    <n v="1"/>
    <s v="c"/>
    <n v="3"/>
    <s v="Silicone rachado na moldura / marcas de cola "/>
    <s v="AR"/>
    <m/>
    <x v="3"/>
    <x v="0"/>
    <d v="2024-05-29T00:00:00"/>
    <m/>
    <x v="7"/>
    <m/>
  </r>
  <r>
    <d v="2024-07-10T00:00:00"/>
    <x v="8"/>
    <s v="A"/>
    <n v="1"/>
    <s v="c"/>
    <n v="2"/>
    <s v="Marcas de cola na porta da entrada/tinta"/>
    <s v="AR"/>
    <m/>
    <x v="3"/>
    <x v="0"/>
    <d v="2024-05-29T00:00:00"/>
    <m/>
    <x v="7"/>
    <m/>
  </r>
  <r>
    <d v="2024-07-10T00:00:00"/>
    <x v="8"/>
    <s v="A"/>
    <n v="1"/>
    <s v="c"/>
    <n v="1"/>
    <s v="Marca de cola na porta da entrada / tinta "/>
    <s v="AR"/>
    <m/>
    <x v="3"/>
    <x v="0"/>
    <d v="2024-05-29T00:00:00"/>
    <m/>
    <x v="7"/>
    <m/>
  </r>
  <r>
    <d v="2024-08-07T00:00:00"/>
    <x v="9"/>
    <s v="A"/>
    <n v="2"/>
    <s v="a"/>
    <n v="47"/>
    <s v="substituição das réguas danificadas do pavimento de um dos quartos (o que não é suite);"/>
    <s v="Silvas"/>
    <m/>
    <x v="17"/>
    <x v="0"/>
    <d v="2024-02-01T00:00:00"/>
    <d v="2025-03-03T00:00:00"/>
    <x v="41"/>
    <m/>
  </r>
  <r>
    <d v="2024-08-07T00:00:00"/>
    <x v="9"/>
    <s v="A"/>
    <n v="2"/>
    <s v="a"/>
    <n v="42"/>
    <s v="Porta da varanda queimada "/>
    <s v="Serrialu"/>
    <m/>
    <x v="29"/>
    <x v="0"/>
    <d v="2024-02-01T00:00:00"/>
    <d v="2024-11-20T00:00:00"/>
    <x v="26"/>
    <m/>
  </r>
  <r>
    <d v="2024-08-07T00:00:00"/>
    <x v="9"/>
    <s v="A"/>
    <n v="2"/>
    <s v="a"/>
    <n v="41"/>
    <s v="Porta da varanda instalada fora do padrão do projeto de 0,03 cm "/>
    <s v="Serrialu"/>
    <m/>
    <x v="29"/>
    <x v="0"/>
    <d v="2024-02-01T00:00:00"/>
    <d v="2024-11-20T00:00:00"/>
    <x v="26"/>
    <m/>
  </r>
  <r>
    <d v="2024-08-07T00:00:00"/>
    <x v="9"/>
    <s v="A"/>
    <n v="2"/>
    <s v="a"/>
    <n v="40"/>
    <s v="Estores travando na porta da varanda (ESTORES ESTÃO A BATER NA PORTA DA CAXILHARIA). Substituição de soleiras e duas allturas dos aros da sala do vão de correr, e também mesmo trabalho no aro do quarto da sacada de abrir."/>
    <s v="Serrialu"/>
    <m/>
    <x v="17"/>
    <x v="0"/>
    <d v="2024-02-01T00:00:00"/>
    <m/>
    <x v="26"/>
    <m/>
  </r>
  <r>
    <d v="2024-08-07T00:00:00"/>
    <x v="9"/>
    <s v="A"/>
    <n v="2"/>
    <s v="a"/>
    <n v="34"/>
    <s v="Isolamento e afinação cabine de duche "/>
    <s v="Espaço vidro "/>
    <m/>
    <x v="17"/>
    <x v="0"/>
    <d v="2024-02-01T00:00:00"/>
    <m/>
    <x v="42"/>
    <m/>
  </r>
  <r>
    <d v="2024-08-07T00:00:00"/>
    <x v="9"/>
    <s v="A"/>
    <n v="2"/>
    <s v="a"/>
    <n v="49"/>
    <s v="Anomalia na parede próximo a porta (amassado)"/>
    <s v="AR"/>
    <m/>
    <x v="30"/>
    <x v="0"/>
    <d v="2024-02-01T00:00:00"/>
    <m/>
    <x v="43"/>
    <m/>
  </r>
  <r>
    <d v="2024-08-07T00:00:00"/>
    <x v="9"/>
    <s v="A"/>
    <n v="2"/>
    <s v="a"/>
    <n v="48"/>
    <s v="reparação da porta de segurança de acesso ao apartamento - interior da porta riscado;"/>
    <s v="AR"/>
    <m/>
    <x v="17"/>
    <x v="0"/>
    <d v="2024-02-01T00:00:00"/>
    <m/>
    <x v="4"/>
    <m/>
  </r>
  <r>
    <d v="2024-08-07T00:00:00"/>
    <x v="9"/>
    <s v="A"/>
    <n v="2"/>
    <s v="a"/>
    <n v="46"/>
    <s v="saída dos tubos do ac com cimento desfazendo "/>
    <s v="AR"/>
    <m/>
    <x v="31"/>
    <x v="0"/>
    <d v="2024-02-01T00:00:00"/>
    <m/>
    <x v="2"/>
    <m/>
  </r>
  <r>
    <d v="2024-08-07T00:00:00"/>
    <x v="9"/>
    <s v="A"/>
    <n v="2"/>
    <s v="a"/>
    <n v="45"/>
    <s v="Rejunte piso varanda não uniforme "/>
    <s v="AR"/>
    <m/>
    <x v="31"/>
    <x v="1"/>
    <d v="2024-02-01T00:00:00"/>
    <m/>
    <x v="12"/>
    <m/>
  </r>
  <r>
    <d v="2024-08-07T00:00:00"/>
    <x v="9"/>
    <s v="A"/>
    <n v="2"/>
    <s v="a"/>
    <n v="44"/>
    <s v="Guardas com silicone "/>
    <s v="AR"/>
    <m/>
    <x v="31"/>
    <x v="0"/>
    <d v="2024-02-01T00:00:00"/>
    <m/>
    <x v="5"/>
    <m/>
  </r>
  <r>
    <d v="2024-08-07T00:00:00"/>
    <x v="9"/>
    <s v="A"/>
    <n v="2"/>
    <s v="a"/>
    <n v="43"/>
    <s v="guardas oxidadas - guarda já foi limpa várias vezes o cliente tem de fazer a manutenção a partir de agora "/>
    <s v="AR"/>
    <m/>
    <x v="31"/>
    <x v="0"/>
    <d v="2024-02-01T00:00:00"/>
    <m/>
    <x v="5"/>
    <m/>
  </r>
  <r>
    <d v="2024-08-07T00:00:00"/>
    <x v="9"/>
    <s v="A"/>
    <n v="2"/>
    <s v="a"/>
    <n v="39"/>
    <s v="Porta dupla da sala está disfarçada com massa "/>
    <s v="Valco"/>
    <m/>
    <x v="18"/>
    <x v="0"/>
    <d v="2024-02-01T00:00:00"/>
    <m/>
    <x v="14"/>
    <m/>
  </r>
  <r>
    <d v="2024-08-07T00:00:00"/>
    <x v="9"/>
    <s v="A"/>
    <n v="2"/>
    <s v="a"/>
    <n v="37"/>
    <s v="Tomada sem corrente (hall da casa de banho)"/>
    <s v="IEOL"/>
    <m/>
    <x v="31"/>
    <x v="0"/>
    <d v="2024-02-01T00:00:00"/>
    <m/>
    <x v="44"/>
    <m/>
  </r>
  <r>
    <d v="2024-08-07T00:00:00"/>
    <x v="9"/>
    <s v="A"/>
    <n v="2"/>
    <s v="a"/>
    <n v="36"/>
    <s v="Frente porta social colocar silicone parte externa "/>
    <s v="AR"/>
    <m/>
    <x v="31"/>
    <x v="0"/>
    <d v="2024-02-01T00:00:00"/>
    <m/>
    <x v="5"/>
    <m/>
  </r>
  <r>
    <d v="2024-08-07T00:00:00"/>
    <x v="9"/>
    <s v="A"/>
    <n v="2"/>
    <s v="a"/>
    <n v="35"/>
    <s v="régua do piso riscada no quarto (escritorio) - Não foi nossa responsabilidade tão pouco do subempreiteiro "/>
    <s v="Silvas"/>
    <m/>
    <x v="31"/>
    <x v="0"/>
    <d v="2024-02-01T00:00:00"/>
    <m/>
    <x v="5"/>
    <m/>
  </r>
  <r>
    <d v="2024-08-07T00:00:00"/>
    <x v="9"/>
    <s v="A"/>
    <n v="2"/>
    <s v="a"/>
    <n v="33"/>
    <s v="Afinação da porta "/>
    <s v="Valco"/>
    <m/>
    <x v="31"/>
    <x v="0"/>
    <d v="2024-02-01T00:00:00"/>
    <m/>
    <x v="5"/>
    <m/>
  </r>
  <r>
    <d v="2024-08-07T00:00:00"/>
    <x v="9"/>
    <s v="A"/>
    <n v="2"/>
    <s v="a"/>
    <n v="32"/>
    <s v="Silicone no estore do quarto "/>
    <s v="AR"/>
    <m/>
    <x v="31"/>
    <x v="0"/>
    <d v="2024-02-01T00:00:00"/>
    <m/>
    <x v="5"/>
    <m/>
  </r>
  <r>
    <d v="2024-10-08T00:00:00"/>
    <x v="9"/>
    <s v="A"/>
    <n v="2"/>
    <s v="a"/>
    <n v="31"/>
    <s v="Limpeza na arrecadação "/>
    <s v="AR"/>
    <m/>
    <x v="3"/>
    <x v="0"/>
    <d v="2024-02-01T00:00:00"/>
    <m/>
    <x v="7"/>
    <m/>
  </r>
  <r>
    <d v="2024-08-07T00:00:00"/>
    <x v="9"/>
    <s v="A"/>
    <n v="2"/>
    <s v="a"/>
    <n v="30"/>
    <s v="A porta impede o isolamento acustico, termico e a limpeza da cozinha "/>
    <m/>
    <m/>
    <x v="3"/>
    <x v="1"/>
    <d v="2024-02-01T00:00:00"/>
    <m/>
    <x v="12"/>
    <m/>
  </r>
  <r>
    <d v="2024-08-07T00:00:00"/>
    <x v="9"/>
    <s v="A"/>
    <n v="2"/>
    <s v="a"/>
    <n v="29"/>
    <s v="Melhorar acabamento do betume entre azulejos "/>
    <s v="AR"/>
    <m/>
    <x v="3"/>
    <x v="0"/>
    <d v="2024-02-01T00:00:00"/>
    <m/>
    <x v="7"/>
    <m/>
  </r>
  <r>
    <d v="2024-08-07T00:00:00"/>
    <x v="9"/>
    <s v="A"/>
    <n v="2"/>
    <s v="a"/>
    <n v="28"/>
    <s v="Arrumar porta resguardo duche afinar "/>
    <s v="AR"/>
    <m/>
    <x v="3"/>
    <x v="0"/>
    <d v="2024-02-01T00:00:00"/>
    <m/>
    <x v="7"/>
    <m/>
  </r>
  <r>
    <d v="2024-08-07T00:00:00"/>
    <x v="9"/>
    <s v="A"/>
    <n v="2"/>
    <s v="a"/>
    <n v="27"/>
    <s v="Prateleira do teto do roupeiro danificada"/>
    <s v="Valco"/>
    <m/>
    <x v="3"/>
    <x v="0"/>
    <d v="2024-02-01T00:00:00"/>
    <m/>
    <x v="7"/>
    <m/>
  </r>
  <r>
    <d v="2024-08-07T00:00:00"/>
    <x v="9"/>
    <s v="A"/>
    <n v="2"/>
    <s v="a"/>
    <n v="26"/>
    <s v="Tapar buraquinhos cx estore"/>
    <s v="AR"/>
    <m/>
    <x v="3"/>
    <x v="0"/>
    <d v="2024-02-01T00:00:00"/>
    <m/>
    <x v="7"/>
    <m/>
  </r>
  <r>
    <d v="2024-08-07T00:00:00"/>
    <x v="9"/>
    <s v="A"/>
    <n v="2"/>
    <s v="a"/>
    <n v="25"/>
    <s v="Limpeza do AC "/>
    <s v="AR"/>
    <m/>
    <x v="3"/>
    <x v="0"/>
    <d v="2024-02-01T00:00:00"/>
    <m/>
    <x v="7"/>
    <m/>
  </r>
  <r>
    <d v="2024-08-07T00:00:00"/>
    <x v="9"/>
    <s v="A"/>
    <n v="2"/>
    <s v="a"/>
    <n v="24"/>
    <s v="Substituir espelho com ferrugem "/>
    <s v="Espaço Vidro"/>
    <m/>
    <x v="3"/>
    <x v="0"/>
    <d v="2024-02-01T00:00:00"/>
    <m/>
    <x v="7"/>
    <m/>
  </r>
  <r>
    <d v="2024-08-07T00:00:00"/>
    <x v="9"/>
    <s v="A"/>
    <n v="2"/>
    <s v="a"/>
    <n v="23"/>
    <s v="Lampada não liga "/>
    <s v="IEOL"/>
    <m/>
    <x v="3"/>
    <x v="0"/>
    <d v="2024-02-01T00:00:00"/>
    <m/>
    <x v="7"/>
    <m/>
  </r>
  <r>
    <d v="2024-08-07T00:00:00"/>
    <x v="9"/>
    <s v="A"/>
    <n v="2"/>
    <s v="a"/>
    <n v="22"/>
    <s v="Retoque na pintura "/>
    <s v="AR"/>
    <m/>
    <x v="3"/>
    <x v="0"/>
    <d v="2024-02-01T00:00:00"/>
    <m/>
    <x v="7"/>
    <m/>
  </r>
  <r>
    <d v="2024-08-07T00:00:00"/>
    <x v="9"/>
    <s v="A"/>
    <n v="2"/>
    <s v="a"/>
    <n v="21"/>
    <s v="Racha na parede"/>
    <s v="AR"/>
    <m/>
    <x v="3"/>
    <x v="0"/>
    <d v="2024-02-01T00:00:00"/>
    <m/>
    <x v="7"/>
    <m/>
  </r>
  <r>
    <d v="2024-08-07T00:00:00"/>
    <x v="9"/>
    <s v="A"/>
    <n v="2"/>
    <s v="a"/>
    <n v="20"/>
    <s v="Junta da ceramica do piso branca não conforme "/>
    <s v="AR"/>
    <m/>
    <x v="3"/>
    <x v="0"/>
    <d v="2024-02-01T00:00:00"/>
    <m/>
    <x v="7"/>
    <m/>
  </r>
  <r>
    <d v="2024-08-07T00:00:00"/>
    <x v="9"/>
    <s v="A"/>
    <n v="2"/>
    <s v="a"/>
    <n v="19"/>
    <s v="Limpeza de resto de resto de massa na dobradiça "/>
    <s v="AR"/>
    <m/>
    <x v="3"/>
    <x v="0"/>
    <d v="2024-02-01T00:00:00"/>
    <m/>
    <x v="7"/>
    <m/>
  </r>
  <r>
    <d v="2024-08-07T00:00:00"/>
    <x v="9"/>
    <s v="A"/>
    <n v="2"/>
    <s v="a"/>
    <n v="18"/>
    <s v="Batente com ferrugem "/>
    <s v="AR"/>
    <m/>
    <x v="3"/>
    <x v="0"/>
    <d v="2024-02-01T00:00:00"/>
    <m/>
    <x v="7"/>
    <m/>
  </r>
  <r>
    <d v="2024-08-07T00:00:00"/>
    <x v="9"/>
    <s v="A"/>
    <n v="2"/>
    <s v="a"/>
    <n v="17"/>
    <s v="Pintura com pingo de tinta"/>
    <s v="AR"/>
    <m/>
    <x v="3"/>
    <x v="0"/>
    <d v="2024-02-01T00:00:00"/>
    <m/>
    <x v="7"/>
    <m/>
  </r>
  <r>
    <d v="2024-08-07T00:00:00"/>
    <x v="9"/>
    <s v="A"/>
    <n v="2"/>
    <s v="a"/>
    <n v="15"/>
    <s v="Pintura manchada circulo a volta da tampa aplique "/>
    <s v="AR"/>
    <m/>
    <x v="3"/>
    <x v="0"/>
    <d v="2024-02-01T00:00:00"/>
    <m/>
    <x v="7"/>
    <m/>
  </r>
  <r>
    <d v="2024-10-08T00:00:00"/>
    <x v="9"/>
    <s v="A"/>
    <n v="2"/>
    <s v="a"/>
    <n v="14"/>
    <s v="Limpeza de resto de cimento atrás da máquina ac"/>
    <s v="AR"/>
    <m/>
    <x v="3"/>
    <x v="0"/>
    <d v="2024-02-01T00:00:00"/>
    <m/>
    <x v="7"/>
    <m/>
  </r>
  <r>
    <d v="2024-08-07T00:00:00"/>
    <x v="9"/>
    <s v="A"/>
    <n v="2"/>
    <s v="a"/>
    <n v="13"/>
    <s v="Retoque pintura no vão da porta"/>
    <s v="AR"/>
    <m/>
    <x v="3"/>
    <x v="0"/>
    <d v="2024-02-01T00:00:00"/>
    <m/>
    <x v="7"/>
    <m/>
  </r>
  <r>
    <d v="2024-08-07T00:00:00"/>
    <x v="9"/>
    <s v="A"/>
    <n v="2"/>
    <s v="a"/>
    <n v="12"/>
    <s v="Guardas com ferrugem "/>
    <s v="AR"/>
    <m/>
    <x v="3"/>
    <x v="0"/>
    <d v="2024-02-01T00:00:00"/>
    <m/>
    <x v="7"/>
    <m/>
  </r>
  <r>
    <d v="2024-08-07T00:00:00"/>
    <x v="9"/>
    <s v="A"/>
    <n v="2"/>
    <s v="a"/>
    <n v="11"/>
    <s v="Afinar estores"/>
    <s v="Nacional Blinds"/>
    <m/>
    <x v="3"/>
    <x v="0"/>
    <d v="2024-02-01T00:00:00"/>
    <m/>
    <x v="7"/>
    <m/>
  </r>
  <r>
    <d v="2024-08-07T00:00:00"/>
    <x v="9"/>
    <s v="A"/>
    <n v="2"/>
    <s v="a"/>
    <n v="10"/>
    <s v="Caixa de estore com acabamento castanho "/>
    <s v="AR"/>
    <m/>
    <x v="3"/>
    <x v="0"/>
    <d v="2024-02-01T00:00:00"/>
    <m/>
    <x v="7"/>
    <m/>
  </r>
  <r>
    <d v="2024-08-07T00:00:00"/>
    <x v="9"/>
    <s v="A"/>
    <n v="2"/>
    <s v="a"/>
    <n v="9"/>
    <s v="Limpeza caixa estore e porta"/>
    <s v="AR"/>
    <m/>
    <x v="3"/>
    <x v="0"/>
    <d v="2024-02-01T00:00:00"/>
    <m/>
    <x v="7"/>
    <m/>
  </r>
  <r>
    <d v="2024-08-07T00:00:00"/>
    <x v="9"/>
    <s v="A"/>
    <n v="2"/>
    <s v="a"/>
    <n v="8"/>
    <s v="Limpeza geral portas/ guarnições/ caixilharias / rodapés-  danificadas "/>
    <s v="AR"/>
    <m/>
    <x v="3"/>
    <x v="0"/>
    <d v="2024-02-01T00:00:00"/>
    <m/>
    <x v="7"/>
    <m/>
  </r>
  <r>
    <d v="2024-08-07T00:00:00"/>
    <x v="9"/>
    <s v="A"/>
    <n v="2"/>
    <s v="a"/>
    <n v="7"/>
    <s v="Verificar tubulação aparente "/>
    <m/>
    <m/>
    <x v="3"/>
    <x v="1"/>
    <d v="2024-02-01T00:00:00"/>
    <m/>
    <x v="12"/>
    <m/>
  </r>
  <r>
    <d v="2024-08-07T00:00:00"/>
    <x v="9"/>
    <s v="A"/>
    <n v="2"/>
    <s v="a"/>
    <n v="6"/>
    <s v="Remover plastico em cima do AC"/>
    <s v="AR"/>
    <m/>
    <x v="3"/>
    <x v="0"/>
    <d v="2024-02-01T00:00:00"/>
    <m/>
    <x v="7"/>
    <m/>
  </r>
  <r>
    <d v="2024-08-07T00:00:00"/>
    <x v="9"/>
    <s v="A"/>
    <n v="2"/>
    <s v="a"/>
    <n v="5"/>
    <s v="Parte de cima da guarnição danificada ou suja"/>
    <s v="AR"/>
    <m/>
    <x v="3"/>
    <x v="0"/>
    <d v="2024-02-01T00:00:00"/>
    <m/>
    <x v="7"/>
    <m/>
  </r>
  <r>
    <d v="2024-08-07T00:00:00"/>
    <x v="9"/>
    <s v="A"/>
    <n v="2"/>
    <s v="a"/>
    <n v="4"/>
    <s v="Parte inferior junto ao piso da guarnição danificada"/>
    <s v="AR"/>
    <m/>
    <x v="3"/>
    <x v="0"/>
    <d v="2024-02-01T00:00:00"/>
    <m/>
    <x v="7"/>
    <m/>
  </r>
  <r>
    <d v="2024-08-07T00:00:00"/>
    <x v="9"/>
    <s v="A"/>
    <n v="2"/>
    <s v="a"/>
    <n v="3"/>
    <s v="Moldura da porta parte de baixo danificada "/>
    <s v="AR"/>
    <m/>
    <x v="3"/>
    <x v="0"/>
    <d v="2024-02-01T00:00:00"/>
    <m/>
    <x v="7"/>
    <m/>
  </r>
  <r>
    <d v="2024-08-07T00:00:00"/>
    <x v="9"/>
    <s v="A"/>
    <n v="2"/>
    <s v="a"/>
    <n v="2"/>
    <s v="Guarnição riscada no topo "/>
    <s v="Valco"/>
    <m/>
    <x v="3"/>
    <x v="0"/>
    <d v="2024-02-01T00:00:00"/>
    <m/>
    <x v="7"/>
    <m/>
  </r>
  <r>
    <d v="2024-08-07T00:00:00"/>
    <x v="9"/>
    <s v="A"/>
    <n v="2"/>
    <s v="a"/>
    <n v="1"/>
    <s v="Manchas de tinta e restos de silicone porta / guarnição "/>
    <s v="AR"/>
    <m/>
    <x v="3"/>
    <x v="0"/>
    <d v="2024-02-01T00:00:00"/>
    <m/>
    <x v="7"/>
    <m/>
  </r>
  <r>
    <d v="2024-10-08T00:00:00"/>
    <x v="10"/>
    <s v="A"/>
    <n v="2"/>
    <s v="b"/>
    <n v="21"/>
    <s v="Mancha na caixilharia da sala (4 horas de intervenção, agendar pfv)"/>
    <s v="Serrialu"/>
    <m/>
    <x v="32"/>
    <x v="0"/>
    <d v="2024-02-28T00:00:00"/>
    <d v="2024-11-20T00:00:00"/>
    <x v="45"/>
    <m/>
  </r>
  <r>
    <d v="2024-10-08T00:00:00"/>
    <x v="10"/>
    <s v="A"/>
    <n v="2"/>
    <s v="b"/>
    <n v="20"/>
    <s v="Vidro da Porta Hall de Entrada-&gt;Sala – Existência de mancha de grandes dimensões."/>
    <s v="Valco"/>
    <m/>
    <x v="33"/>
    <x v="3"/>
    <d v="2024-02-28T00:00:00"/>
    <d v="2025-02-18T00:00:00"/>
    <x v="12"/>
    <m/>
  </r>
  <r>
    <d v="2024-07-19T00:00:00"/>
    <x v="10"/>
    <s v="A"/>
    <n v="2"/>
    <s v="b"/>
    <n v="8"/>
    <s v="Vidro da porta com manchas "/>
    <s v="Valco"/>
    <m/>
    <x v="3"/>
    <x v="4"/>
    <d v="2024-02-28T00:00:00"/>
    <m/>
    <x v="46"/>
    <m/>
  </r>
  <r>
    <d v="2024-10-08T00:00:00"/>
    <x v="10"/>
    <s v="A"/>
    <n v="2"/>
    <s v="b"/>
    <n v="23"/>
    <s v="Fecha da janela do quarto apresenta dificuldade"/>
    <s v="Serrialu"/>
    <m/>
    <x v="32"/>
    <x v="0"/>
    <d v="2024-02-28T00:00:00"/>
    <m/>
    <x v="34"/>
    <m/>
  </r>
  <r>
    <d v="2024-10-08T00:00:00"/>
    <x v="10"/>
    <s v="A"/>
    <n v="2"/>
    <s v="b"/>
    <n v="22"/>
    <s v="Fecho da porta da sala apresenta dificuldades "/>
    <s v="Serrialu"/>
    <m/>
    <x v="32"/>
    <x v="0"/>
    <d v="2024-02-28T00:00:00"/>
    <m/>
    <x v="34"/>
    <m/>
  </r>
  <r>
    <d v="2024-10-08T00:00:00"/>
    <x v="10"/>
    <s v="A"/>
    <n v="2"/>
    <s v="b"/>
    <n v="19"/>
    <s v="Estore Elétrico da Cozinha-&gt;Varanda não sobe/desce "/>
    <s v="Nacional Blinds"/>
    <m/>
    <x v="33"/>
    <x v="0"/>
    <d v="2024-02-28T00:00:00"/>
    <m/>
    <x v="2"/>
    <m/>
  </r>
  <r>
    <d v="2024-10-08T00:00:00"/>
    <x v="10"/>
    <s v="A"/>
    <n v="2"/>
    <s v="b"/>
    <n v="18"/>
    <s v="Pilar no lugar 32 cave -3 com ferro aparente enferrujado "/>
    <s v="AR"/>
    <m/>
    <x v="3"/>
    <x v="0"/>
    <d v="2024-02-28T00:00:00"/>
    <m/>
    <x v="7"/>
    <m/>
  </r>
  <r>
    <d v="2024-10-08T00:00:00"/>
    <x v="10"/>
    <s v="A"/>
    <n v="2"/>
    <s v="b"/>
    <n v="17"/>
    <s v="Azulejo partido "/>
    <s v="AR"/>
    <m/>
    <x v="3"/>
    <x v="0"/>
    <d v="2024-02-28T00:00:00"/>
    <m/>
    <x v="7"/>
    <m/>
  </r>
  <r>
    <d v="2024-10-08T00:00:00"/>
    <x v="10"/>
    <s v="A"/>
    <n v="2"/>
    <s v="b"/>
    <n v="16"/>
    <s v="Mancha no azulejo "/>
    <s v="AR"/>
    <m/>
    <x v="3"/>
    <x v="0"/>
    <d v="2024-02-28T00:00:00"/>
    <m/>
    <x v="7"/>
    <m/>
  </r>
  <r>
    <d v="2024-10-08T00:00:00"/>
    <x v="10"/>
    <s v="A"/>
    <n v="2"/>
    <s v="b"/>
    <n v="15"/>
    <s v="Fixar espelhos embaixo do lavatório da bancada"/>
    <s v="AR"/>
    <m/>
    <x v="3"/>
    <x v="0"/>
    <d v="2024-02-28T00:00:00"/>
    <m/>
    <x v="7"/>
    <m/>
  </r>
  <r>
    <d v="2024-10-08T00:00:00"/>
    <x v="10"/>
    <s v="A"/>
    <n v="2"/>
    <s v="b"/>
    <n v="14"/>
    <s v="Limpeza de resto do betume entre azulejos "/>
    <s v="AR"/>
    <m/>
    <x v="3"/>
    <x v="0"/>
    <d v="2024-02-28T00:00:00"/>
    <m/>
    <x v="7"/>
    <m/>
  </r>
  <r>
    <d v="2024-10-08T00:00:00"/>
    <x v="10"/>
    <s v="A"/>
    <n v="2"/>
    <s v="b"/>
    <n v="13"/>
    <s v="Melhorar acabamento na esquina da banheira "/>
    <s v="AR"/>
    <m/>
    <x v="3"/>
    <x v="0"/>
    <d v="2024-02-28T00:00:00"/>
    <m/>
    <x v="7"/>
    <m/>
  </r>
  <r>
    <d v="2024-10-08T00:00:00"/>
    <x v="10"/>
    <s v="A"/>
    <n v="2"/>
    <s v="b"/>
    <n v="12"/>
    <s v="Azulejos da casa de banho imperfeitos"/>
    <s v="AR"/>
    <m/>
    <x v="3"/>
    <x v="4"/>
    <d v="2024-02-28T00:00:00"/>
    <m/>
    <x v="12"/>
    <m/>
  </r>
  <r>
    <d v="2024-10-08T00:00:00"/>
    <x v="10"/>
    <s v="A"/>
    <n v="2"/>
    <s v="b"/>
    <n v="11"/>
    <s v="Reaplicar silicone na banheira "/>
    <s v="AR"/>
    <m/>
    <x v="3"/>
    <x v="0"/>
    <d v="2024-02-28T00:00:00"/>
    <m/>
    <x v="7"/>
    <m/>
  </r>
  <r>
    <d v="2024-10-08T00:00:00"/>
    <x v="10"/>
    <s v="A"/>
    <n v="2"/>
    <s v="b"/>
    <n v="10"/>
    <s v="Falta espelho "/>
    <s v="Espaço Vidro"/>
    <m/>
    <x v="3"/>
    <x v="0"/>
    <d v="2024-02-28T00:00:00"/>
    <m/>
    <x v="7"/>
    <m/>
  </r>
  <r>
    <d v="2024-10-08T00:00:00"/>
    <x v="10"/>
    <s v="A"/>
    <n v="2"/>
    <s v="b"/>
    <n v="9"/>
    <s v="Piso com manchas "/>
    <s v="Silvas"/>
    <m/>
    <x v="3"/>
    <x v="0"/>
    <d v="2024-02-28T00:00:00"/>
    <m/>
    <x v="47"/>
    <m/>
  </r>
  <r>
    <d v="2024-10-08T00:00:00"/>
    <x v="10"/>
    <s v="A"/>
    <n v="2"/>
    <s v="b"/>
    <n v="7"/>
    <s v="Limpeza caixilho porta "/>
    <s v="AR"/>
    <m/>
    <x v="3"/>
    <x v="0"/>
    <d v="2024-02-28T00:00:00"/>
    <m/>
    <x v="7"/>
    <m/>
  </r>
  <r>
    <d v="2024-10-08T00:00:00"/>
    <x v="10"/>
    <s v="A"/>
    <n v="2"/>
    <s v="b"/>
    <n v="6"/>
    <s v="Afinação porta do armário "/>
    <s v="AR"/>
    <m/>
    <x v="3"/>
    <x v="0"/>
    <d v="2024-02-28T00:00:00"/>
    <m/>
    <x v="7"/>
    <m/>
  </r>
  <r>
    <d v="2024-07-19T00:00:00"/>
    <x v="10"/>
    <s v="A"/>
    <n v="2"/>
    <s v="b"/>
    <n v="5"/>
    <s v="Tomada em baixo deve ter tampa para proteção de água "/>
    <m/>
    <m/>
    <x v="3"/>
    <x v="1"/>
    <d v="2024-02-28T00:00:00"/>
    <m/>
    <x v="12"/>
    <m/>
  </r>
  <r>
    <d v="2024-10-08T00:00:00"/>
    <x v="10"/>
    <s v="A"/>
    <n v="2"/>
    <s v="b"/>
    <n v="4"/>
    <s v="Azulejo com cor diferente limpeza ou substituição"/>
    <s v="AR"/>
    <m/>
    <x v="3"/>
    <x v="0"/>
    <d v="2024-02-28T00:00:00"/>
    <m/>
    <x v="7"/>
    <m/>
  </r>
  <r>
    <d v="2024-10-08T00:00:00"/>
    <x v="10"/>
    <s v="A"/>
    <n v="2"/>
    <s v="b"/>
    <n v="3"/>
    <s v="Limpeza das guardas"/>
    <s v="AR"/>
    <m/>
    <x v="3"/>
    <x v="0"/>
    <d v="2024-02-28T00:00:00"/>
    <m/>
    <x v="7"/>
    <m/>
  </r>
  <r>
    <d v="2024-10-08T00:00:00"/>
    <x v="10"/>
    <s v="A"/>
    <n v="2"/>
    <s v="b"/>
    <n v="2"/>
    <s v="Melhoar acabamento das tubulações e espelho"/>
    <s v="AR"/>
    <m/>
    <x v="3"/>
    <x v="0"/>
    <d v="2024-02-28T00:00:00"/>
    <m/>
    <x v="7"/>
    <m/>
  </r>
  <r>
    <d v="2024-10-08T00:00:00"/>
    <x v="10"/>
    <s v="A"/>
    <n v="2"/>
    <s v="b"/>
    <n v="1"/>
    <s v="Fixar espelhos das instalações embaixo da lava loiça "/>
    <s v="AR"/>
    <m/>
    <x v="3"/>
    <x v="0"/>
    <d v="2024-02-28T00:00:00"/>
    <m/>
    <x v="7"/>
    <m/>
  </r>
  <r>
    <d v="2024-07-26T00:00:00"/>
    <x v="11"/>
    <s v="A"/>
    <n v="2"/>
    <s v="c"/>
    <n v="10"/>
    <s v="Afinar portas batendo uma na outra "/>
    <s v="AR"/>
    <m/>
    <x v="3"/>
    <x v="0"/>
    <d v="2024-03-15T00:00:00"/>
    <m/>
    <x v="7"/>
    <m/>
  </r>
  <r>
    <d v="2024-07-26T00:00:00"/>
    <x v="11"/>
    <s v="A"/>
    <n v="2"/>
    <s v="c"/>
    <n v="9"/>
    <s v="Pedra partida e remendada substituir"/>
    <s v="AR"/>
    <m/>
    <x v="3"/>
    <x v="0"/>
    <d v="2024-03-15T00:00:00"/>
    <m/>
    <x v="48"/>
    <m/>
  </r>
  <r>
    <d v="2024-07-26T00:00:00"/>
    <x v="11"/>
    <s v="A"/>
    <n v="2"/>
    <s v="c"/>
    <n v="8"/>
    <s v="Folha da porta na parte superior tem um buraquinho "/>
    <s v="Valco"/>
    <m/>
    <x v="3"/>
    <x v="0"/>
    <d v="2024-03-15T00:00:00"/>
    <m/>
    <x v="49"/>
    <m/>
  </r>
  <r>
    <d v="2024-07-26T00:00:00"/>
    <x v="11"/>
    <s v="A"/>
    <n v="2"/>
    <s v="c"/>
    <n v="7"/>
    <s v="Limpeza puxador com ferrugem "/>
    <s v="AR"/>
    <m/>
    <x v="3"/>
    <x v="0"/>
    <d v="2024-03-15T00:00:00"/>
    <m/>
    <x v="7"/>
    <m/>
  </r>
  <r>
    <d v="2024-07-26T00:00:00"/>
    <x v="11"/>
    <s v="A"/>
    <n v="2"/>
    <s v="c"/>
    <n v="6"/>
    <s v="Limpeza Geral "/>
    <s v="AR"/>
    <m/>
    <x v="3"/>
    <x v="0"/>
    <d v="2024-03-15T00:00:00"/>
    <m/>
    <x v="7"/>
    <m/>
  </r>
  <r>
    <d v="2024-07-26T00:00:00"/>
    <x v="11"/>
    <s v="A"/>
    <n v="2"/>
    <s v="c"/>
    <n v="5"/>
    <s v="Guarnição do roupeiro danificado (substituir)"/>
    <s v="Valco"/>
    <m/>
    <x v="3"/>
    <x v="0"/>
    <d v="2024-03-15T00:00:00"/>
    <m/>
    <x v="50"/>
    <m/>
  </r>
  <r>
    <d v="2024-07-26T00:00:00"/>
    <x v="11"/>
    <s v="A"/>
    <n v="2"/>
    <s v="c"/>
    <n v="4"/>
    <s v="Foco não liga"/>
    <s v="AR"/>
    <m/>
    <x v="3"/>
    <x v="0"/>
    <d v="2024-03-15T00:00:00"/>
    <m/>
    <x v="7"/>
    <m/>
  </r>
  <r>
    <d v="2024-07-26T00:00:00"/>
    <x v="11"/>
    <s v="A"/>
    <n v="2"/>
    <s v="c"/>
    <n v="3"/>
    <s v="Rodapé danificado"/>
    <s v="AR"/>
    <m/>
    <x v="3"/>
    <x v="0"/>
    <d v="2024-03-15T00:00:00"/>
    <m/>
    <x v="7"/>
    <m/>
  </r>
  <r>
    <d v="2024-07-26T00:00:00"/>
    <x v="11"/>
    <s v="A"/>
    <n v="2"/>
    <s v="c"/>
    <n v="2"/>
    <s v="Porta danificada "/>
    <s v="Valco"/>
    <m/>
    <x v="3"/>
    <x v="0"/>
    <d v="2024-03-15T00:00:00"/>
    <m/>
    <x v="49"/>
    <m/>
  </r>
  <r>
    <d v="2024-07-26T00:00:00"/>
    <x v="11"/>
    <s v="A"/>
    <n v="2"/>
    <s v="c"/>
    <n v="1"/>
    <s v="Falta espelho "/>
    <s v="Espaço Vidro"/>
    <m/>
    <x v="3"/>
    <x v="0"/>
    <d v="2024-03-15T00:00:00"/>
    <m/>
    <x v="7"/>
    <m/>
  </r>
  <r>
    <d v="2024-07-19T00:00:00"/>
    <x v="12"/>
    <s v="A"/>
    <n v="3"/>
    <s v="a"/>
    <n v="26"/>
    <s v="Esgoto M.L"/>
    <s v="AR"/>
    <m/>
    <x v="0"/>
    <x v="0"/>
    <d v="2024-02-15T00:00:00"/>
    <m/>
    <x v="0"/>
    <m/>
  </r>
  <r>
    <d v="2024-07-19T00:00:00"/>
    <x v="12"/>
    <s v="A"/>
    <n v="3"/>
    <s v="a"/>
    <n v="25"/>
    <s v="A/C a deitar água"/>
    <s v="Climacer"/>
    <m/>
    <x v="3"/>
    <x v="0"/>
    <d v="2024-02-15T00:00:00"/>
    <m/>
    <x v="7"/>
    <m/>
  </r>
  <r>
    <d v="2024-07-19T00:00:00"/>
    <x v="12"/>
    <s v="A"/>
    <n v="3"/>
    <s v="a"/>
    <n v="24"/>
    <s v="Fechadura da porta da sala não fecha a chave "/>
    <s v="Valco"/>
    <m/>
    <x v="3"/>
    <x v="0"/>
    <d v="2024-02-15T00:00:00"/>
    <m/>
    <x v="49"/>
    <m/>
  </r>
  <r>
    <d v="2024-07-19T00:00:00"/>
    <x v="12"/>
    <s v="A"/>
    <n v="3"/>
    <s v="a"/>
    <n v="23"/>
    <s v="Estores da sala não fecham completamente (prendem a meio da janela) (24/01)/ Conforme verificado pela Nacional Blinds no da 21/03"/>
    <s v="Serrialu"/>
    <m/>
    <x v="34"/>
    <x v="0"/>
    <d v="2024-02-15T00:00:00"/>
    <m/>
    <x v="51"/>
    <m/>
  </r>
  <r>
    <d v="2024-07-19T00:00:00"/>
    <x v="12"/>
    <s v="A"/>
    <n v="3"/>
    <s v="a"/>
    <n v="22"/>
    <s v="Falta vidro base de duche "/>
    <s v="Espaço Vidro"/>
    <m/>
    <x v="3"/>
    <x v="0"/>
    <d v="2024-02-15T00:00:00"/>
    <m/>
    <x v="49"/>
    <m/>
  </r>
  <r>
    <d v="2024-07-19T00:00:00"/>
    <x v="12"/>
    <s v="A"/>
    <n v="3"/>
    <s v="a"/>
    <n v="21"/>
    <s v="Lavatorio com ferrugem "/>
    <s v="AR"/>
    <m/>
    <x v="3"/>
    <x v="0"/>
    <d v="2024-02-15T00:00:00"/>
    <m/>
    <x v="7"/>
    <m/>
  </r>
  <r>
    <d v="2024-07-19T00:00:00"/>
    <x v="12"/>
    <s v="A"/>
    <n v="3"/>
    <s v="a"/>
    <n v="20"/>
    <s v="Torneira do bide torta"/>
    <s v="AR"/>
    <m/>
    <x v="3"/>
    <x v="0"/>
    <d v="2024-02-15T00:00:00"/>
    <m/>
    <x v="7"/>
    <m/>
  </r>
  <r>
    <d v="2024-07-19T00:00:00"/>
    <x v="12"/>
    <s v="A"/>
    <n v="3"/>
    <s v="a"/>
    <n v="19"/>
    <s v="Botão descarga solto (mole) afinar"/>
    <s v="AR"/>
    <m/>
    <x v="3"/>
    <x v="0"/>
    <d v="2024-02-15T00:00:00"/>
    <m/>
    <x v="7"/>
    <m/>
  </r>
  <r>
    <d v="2024-07-19T00:00:00"/>
    <x v="12"/>
    <s v="A"/>
    <n v="3"/>
    <s v="a"/>
    <n v="18"/>
    <s v="Ferrugem no bide"/>
    <s v="AR"/>
    <m/>
    <x v="3"/>
    <x v="0"/>
    <d v="2024-02-15T00:00:00"/>
    <m/>
    <x v="7"/>
    <m/>
  </r>
  <r>
    <d v="2024-07-19T00:00:00"/>
    <x v="12"/>
    <s v="A"/>
    <n v="3"/>
    <s v="a"/>
    <n v="17"/>
    <s v="Torneira do bide a pingar constantemente "/>
    <s v="Grohe"/>
    <m/>
    <x v="3"/>
    <x v="0"/>
    <d v="2024-02-15T00:00:00"/>
    <m/>
    <x v="7"/>
    <m/>
  </r>
  <r>
    <d v="2024-07-19T00:00:00"/>
    <x v="12"/>
    <s v="A"/>
    <n v="3"/>
    <s v="a"/>
    <n v="16"/>
    <s v="Aplicar silicone na base de duche  e vbidro "/>
    <s v="AR"/>
    <m/>
    <x v="3"/>
    <x v="0"/>
    <d v="2024-02-15T00:00:00"/>
    <m/>
    <x v="7"/>
    <m/>
  </r>
  <r>
    <d v="2024-07-19T00:00:00"/>
    <x v="12"/>
    <s v="A"/>
    <n v="3"/>
    <s v="a"/>
    <n v="15"/>
    <s v="Afinar porta do resguardo duche - Não tem porta "/>
    <s v="Espaço Vidro"/>
    <m/>
    <x v="3"/>
    <x v="0"/>
    <d v="2024-02-15T00:00:00"/>
    <m/>
    <x v="49"/>
    <m/>
  </r>
  <r>
    <d v="2024-07-19T00:00:00"/>
    <x v="12"/>
    <s v="A"/>
    <n v="3"/>
    <s v="a"/>
    <n v="14"/>
    <s v="Guarnição danificada no topo"/>
    <s v="AR"/>
    <m/>
    <x v="3"/>
    <x v="0"/>
    <d v="2024-02-15T00:00:00"/>
    <m/>
    <x v="7"/>
    <m/>
  </r>
  <r>
    <d v="2024-07-19T00:00:00"/>
    <x v="12"/>
    <s v="A"/>
    <n v="3"/>
    <s v="a"/>
    <n v="13"/>
    <s v="Limpeza de pó"/>
    <s v="AR"/>
    <m/>
    <x v="3"/>
    <x v="0"/>
    <d v="2024-02-15T00:00:00"/>
    <m/>
    <x v="7"/>
    <m/>
  </r>
  <r>
    <d v="2024-07-19T00:00:00"/>
    <x v="12"/>
    <s v="A"/>
    <n v="3"/>
    <s v="a"/>
    <n v="12"/>
    <s v="Afinar porta -varanda"/>
    <s v="Serrialu"/>
    <m/>
    <x v="3"/>
    <x v="0"/>
    <d v="2024-02-15T00:00:00"/>
    <m/>
    <x v="7"/>
    <m/>
  </r>
  <r>
    <d v="2024-07-19T00:00:00"/>
    <x v="12"/>
    <s v="A"/>
    <n v="3"/>
    <s v="a"/>
    <n v="11"/>
    <s v="Reaplicar silicone com melhor acabamento "/>
    <s v="AR"/>
    <m/>
    <x v="3"/>
    <x v="0"/>
    <d v="2024-02-15T00:00:00"/>
    <m/>
    <x v="7"/>
    <m/>
  </r>
  <r>
    <d v="2024-07-19T00:00:00"/>
    <x v="12"/>
    <s v="A"/>
    <n v="3"/>
    <s v="a"/>
    <n v="10"/>
    <s v="Porta danificada descascada  parte inferior (corredor)"/>
    <s v="AR"/>
    <m/>
    <x v="3"/>
    <x v="0"/>
    <d v="2024-02-15T00:00:00"/>
    <m/>
    <x v="7"/>
    <m/>
  </r>
  <r>
    <d v="2024-07-19T00:00:00"/>
    <x v="12"/>
    <s v="A"/>
    <n v="3"/>
    <s v="a"/>
    <n v="9"/>
    <s v="Afinar porta com barulho - varanda"/>
    <s v="Serrialu"/>
    <m/>
    <x v="3"/>
    <x v="0"/>
    <d v="2024-02-15T00:00:00"/>
    <m/>
    <x v="7"/>
    <m/>
  </r>
  <r>
    <d v="2024-07-19T00:00:00"/>
    <x v="12"/>
    <s v="A"/>
    <n v="3"/>
    <s v="a"/>
    <n v="8"/>
    <s v="Caixilharia com riscos e marcas"/>
    <s v="Serrialu"/>
    <m/>
    <x v="3"/>
    <x v="0"/>
    <d v="2024-02-15T00:00:00"/>
    <m/>
    <x v="7"/>
    <m/>
  </r>
  <r>
    <d v="2024-07-19T00:00:00"/>
    <x v="12"/>
    <s v="A"/>
    <n v="3"/>
    <s v="a"/>
    <n v="7"/>
    <s v="Falta espelhos nas casas de banho "/>
    <s v="Espaço Vidro"/>
    <m/>
    <x v="3"/>
    <x v="0"/>
    <d v="2024-02-15T00:00:00"/>
    <m/>
    <x v="7"/>
    <m/>
  </r>
  <r>
    <d v="2024-07-19T00:00:00"/>
    <x v="12"/>
    <s v="A"/>
    <n v="3"/>
    <s v="a"/>
    <n v="6"/>
    <s v="Fixar guarda ( a abanar)"/>
    <s v="AR"/>
    <m/>
    <x v="3"/>
    <x v="0"/>
    <d v="2024-02-15T00:00:00"/>
    <m/>
    <x v="7"/>
    <m/>
  </r>
  <r>
    <d v="2024-07-19T00:00:00"/>
    <x v="12"/>
    <s v="A"/>
    <n v="3"/>
    <s v="a"/>
    <n v="5"/>
    <s v="Aplicar silicone nas calhas estores "/>
    <s v="AR"/>
    <m/>
    <x v="3"/>
    <x v="0"/>
    <d v="2024-02-15T00:00:00"/>
    <m/>
    <x v="7"/>
    <m/>
  </r>
  <r>
    <d v="2024-07-19T00:00:00"/>
    <x v="12"/>
    <s v="A"/>
    <n v="3"/>
    <s v="a"/>
    <n v="4"/>
    <s v="Retoque de silicone na porta (silicone partido )"/>
    <s v="AR"/>
    <m/>
    <x v="3"/>
    <x v="0"/>
    <d v="2024-02-15T00:00:00"/>
    <m/>
    <x v="7"/>
    <m/>
  </r>
  <r>
    <d v="2024-07-19T00:00:00"/>
    <x v="12"/>
    <s v="A"/>
    <n v="3"/>
    <s v="a"/>
    <n v="3"/>
    <s v="Porta danificada parte inferior "/>
    <s v="Valco"/>
    <m/>
    <x v="3"/>
    <x v="0"/>
    <d v="2024-02-15T00:00:00"/>
    <m/>
    <x v="7"/>
    <m/>
  </r>
  <r>
    <d v="2024-07-19T00:00:00"/>
    <x v="12"/>
    <s v="A"/>
    <n v="3"/>
    <s v="a"/>
    <n v="2"/>
    <s v="Limpeza das guarnições (todas)"/>
    <s v="AR"/>
    <m/>
    <x v="3"/>
    <x v="0"/>
    <d v="2024-02-15T00:00:00"/>
    <m/>
    <x v="7"/>
    <m/>
  </r>
  <r>
    <d v="2024-07-19T00:00:00"/>
    <x v="12"/>
    <s v="A"/>
    <n v="3"/>
    <s v="a"/>
    <n v="1"/>
    <s v="Tampa da caixa de estores danificadas"/>
    <s v="Valco"/>
    <m/>
    <x v="3"/>
    <x v="0"/>
    <d v="2024-02-15T00:00:00"/>
    <m/>
    <x v="7"/>
    <m/>
  </r>
  <r>
    <d v="2024-07-19T00:00:00"/>
    <x v="12"/>
    <s v="A"/>
    <n v="3"/>
    <s v="a"/>
    <n v="27"/>
    <s v="detetei uma fuga de água na sanita do WC do quarto "/>
    <s v="AR"/>
    <m/>
    <x v="35"/>
    <x v="0"/>
    <d v="2024-02-15T00:00:00"/>
    <m/>
    <x v="16"/>
    <s v="SIM"/>
  </r>
  <r>
    <d v="2024-07-19T00:00:00"/>
    <x v="12"/>
    <s v="A"/>
    <n v="3"/>
    <s v="a"/>
    <n v="28"/>
    <s v="detetei, também, nova criação de ferrugem nos espelhos das 2 WC"/>
    <s v="AR"/>
    <m/>
    <x v="35"/>
    <x v="0"/>
    <d v="2024-02-15T00:00:00"/>
    <m/>
    <x v="16"/>
    <s v="SIM"/>
  </r>
  <r>
    <d v="2024-07-11T00:00:00"/>
    <x v="13"/>
    <s v="A"/>
    <n v="3"/>
    <s v="b"/>
    <n v="5"/>
    <s v="substituição e correto posicionamento da tubagem - Bomba de calor "/>
    <s v="AR/Climacer"/>
    <m/>
    <x v="23"/>
    <x v="0"/>
    <d v="2024-02-07T00:00:00"/>
    <m/>
    <x v="52"/>
    <m/>
  </r>
  <r>
    <d v="2024-07-11T00:00:00"/>
    <x v="13"/>
    <s v="A"/>
    <n v="3"/>
    <s v="b"/>
    <n v="4"/>
    <s v="Porta da varanda não tranca"/>
    <s v="Serrialu"/>
    <m/>
    <x v="3"/>
    <x v="0"/>
    <d v="2024-02-07T00:00:00"/>
    <m/>
    <x v="53"/>
    <m/>
  </r>
  <r>
    <d v="2024-07-11T00:00:00"/>
    <x v="13"/>
    <s v="A"/>
    <n v="3"/>
    <s v="b"/>
    <n v="3"/>
    <s v="Porta danificada"/>
    <s v="Valco"/>
    <m/>
    <x v="3"/>
    <x v="0"/>
    <d v="2024-02-07T00:00:00"/>
    <m/>
    <x v="7"/>
    <m/>
  </r>
  <r>
    <d v="2024-07-11T00:00:00"/>
    <x v="13"/>
    <s v="A"/>
    <n v="3"/>
    <s v="b"/>
    <n v="2"/>
    <s v="Régua com coloração diferente"/>
    <s v="Silvas"/>
    <m/>
    <x v="3"/>
    <x v="0"/>
    <d v="2024-02-07T00:00:00"/>
    <m/>
    <x v="28"/>
    <m/>
  </r>
  <r>
    <d v="2024-07-11T00:00:00"/>
    <x v="13"/>
    <s v="A"/>
    <n v="3"/>
    <s v="b"/>
    <n v="1"/>
    <s v="Espelho com defeito nas bordas - Tiraram espelho para trazer novo "/>
    <s v="Espaço Vidro"/>
    <m/>
    <x v="3"/>
    <x v="0"/>
    <d v="2024-02-07T00:00:00"/>
    <m/>
    <x v="7"/>
    <m/>
  </r>
  <r>
    <d v="2024-10-16T00:00:00"/>
    <x v="14"/>
    <s v="A"/>
    <n v="3"/>
    <s v="c"/>
    <n v="6"/>
    <s v="Piso riscado (substituir régua) "/>
    <s v="Silvas"/>
    <m/>
    <x v="3"/>
    <x v="0"/>
    <d v="2024-03-13T00:00:00"/>
    <m/>
    <x v="54"/>
    <m/>
  </r>
  <r>
    <d v="2024-09-27T00:00:00"/>
    <x v="14"/>
    <s v="A"/>
    <n v="3"/>
    <s v="c"/>
    <n v="5"/>
    <s v="Silicone partido (reaplicar)"/>
    <s v="AR"/>
    <m/>
    <x v="3"/>
    <x v="0"/>
    <d v="2024-03-13T00:00:00"/>
    <m/>
    <x v="55"/>
    <m/>
  </r>
  <r>
    <d v="2024-09-27T00:00:00"/>
    <x v="14"/>
    <s v="A"/>
    <n v="3"/>
    <s v="c"/>
    <n v="4"/>
    <s v="Limpeza geral "/>
    <s v="AR"/>
    <m/>
    <x v="3"/>
    <x v="0"/>
    <d v="2024-03-13T00:00:00"/>
    <m/>
    <x v="56"/>
    <m/>
  </r>
  <r>
    <d v="2024-09-27T00:00:00"/>
    <x v="14"/>
    <s v="A"/>
    <n v="3"/>
    <s v="c"/>
    <n v="3"/>
    <s v="Afinar porta do armário "/>
    <s v="AR"/>
    <m/>
    <x v="3"/>
    <x v="0"/>
    <d v="2024-03-13T00:00:00"/>
    <m/>
    <x v="55"/>
    <m/>
  </r>
  <r>
    <d v="2024-09-27T00:00:00"/>
    <x v="14"/>
    <s v="A"/>
    <n v="3"/>
    <s v="c"/>
    <n v="2"/>
    <s v="Régua do piso danificado "/>
    <s v="Silvas"/>
    <m/>
    <x v="3"/>
    <x v="0"/>
    <d v="2024-03-13T00:00:00"/>
    <m/>
    <x v="54"/>
    <m/>
  </r>
  <r>
    <d v="2024-09-27T00:00:00"/>
    <x v="14"/>
    <s v="A"/>
    <n v="3"/>
    <s v="c"/>
    <n v="1"/>
    <s v="Piso com mancha (verificar ou substiruir)"/>
    <s v="Silvas"/>
    <m/>
    <x v="3"/>
    <x v="0"/>
    <d v="2024-03-13T00:00:00"/>
    <m/>
    <x v="54"/>
    <m/>
  </r>
  <r>
    <d v="2024-08-14T00:00:00"/>
    <x v="15"/>
    <s v="A"/>
    <n v="4"/>
    <s v="a"/>
    <n v="19"/>
    <s v="Estore da sala não desce todo - conflito com caixilharia "/>
    <s v="Nacional Blinds/Serrialu "/>
    <m/>
    <x v="36"/>
    <x v="0"/>
    <d v="2024-04-03T00:00:00"/>
    <m/>
    <x v="21"/>
    <m/>
  </r>
  <r>
    <d v="2024-08-14T00:00:00"/>
    <x v="15"/>
    <s v="A"/>
    <n v="4"/>
    <s v="a"/>
    <n v="18"/>
    <s v="A/C a perder água"/>
    <s v="Climacer"/>
    <m/>
    <x v="30"/>
    <x v="0"/>
    <d v="2024-04-03T00:00:00"/>
    <m/>
    <x v="57"/>
    <m/>
  </r>
  <r>
    <d v="2024-08-14T00:00:00"/>
    <x v="15"/>
    <s v="A"/>
    <n v="4"/>
    <s v="a"/>
    <n v="17"/>
    <s v="Questiona a bomba de calor estar em cima da máquina de lavar sendo que no projeto estava ao lado "/>
    <s v="AR"/>
    <m/>
    <x v="3"/>
    <x v="0"/>
    <d v="2024-04-03T00:00:00"/>
    <m/>
    <x v="58"/>
    <m/>
  </r>
  <r>
    <d v="2024-08-14T00:00:00"/>
    <x v="15"/>
    <s v="A"/>
    <n v="4"/>
    <s v="a"/>
    <n v="16"/>
    <s v="Falta tampa do quadro elétrico dentro da arrecadação "/>
    <s v="IEOL"/>
    <m/>
    <x v="3"/>
    <x v="0"/>
    <d v="2024-04-03T00:00:00"/>
    <m/>
    <x v="59"/>
    <m/>
  </r>
  <r>
    <d v="2024-08-14T00:00:00"/>
    <x v="15"/>
    <s v="A"/>
    <n v="4"/>
    <s v="a"/>
    <n v="15"/>
    <s v="Limpeza no piso "/>
    <s v="AR"/>
    <m/>
    <x v="3"/>
    <x v="0"/>
    <d v="2024-04-03T00:00:00"/>
    <m/>
    <x v="23"/>
    <m/>
  </r>
  <r>
    <d v="2024-08-14T00:00:00"/>
    <x v="15"/>
    <s v="A"/>
    <n v="4"/>
    <s v="a"/>
    <n v="14"/>
    <s v="Falta tampas na calha inferior da caixilharia "/>
    <s v="Serrialu"/>
    <m/>
    <x v="3"/>
    <x v="0"/>
    <d v="2024-04-03T00:00:00"/>
    <m/>
    <x v="60"/>
    <m/>
  </r>
  <r>
    <d v="2024-08-14T00:00:00"/>
    <x v="15"/>
    <s v="A"/>
    <n v="4"/>
    <s v="a"/>
    <n v="13"/>
    <s v="Remate em volta da tampa de aplique do teto e retoque pintura "/>
    <s v="AR"/>
    <m/>
    <x v="3"/>
    <x v="0"/>
    <d v="2024-04-03T00:00:00"/>
    <m/>
    <x v="61"/>
    <m/>
  </r>
  <r>
    <d v="2024-08-14T00:00:00"/>
    <x v="15"/>
    <s v="A"/>
    <n v="4"/>
    <s v="a"/>
    <n v="12"/>
    <s v="Espaçamento entre borracha lateral e superior da porta "/>
    <s v="Valco"/>
    <m/>
    <x v="3"/>
    <x v="0"/>
    <d v="2024-04-03T00:00:00"/>
    <m/>
    <x v="61"/>
    <m/>
  </r>
  <r>
    <d v="2024-08-14T00:00:00"/>
    <x v="15"/>
    <s v="A"/>
    <n v="4"/>
    <s v="a"/>
    <n v="11"/>
    <s v="Melhorar o remate de silicone em volta de toda a banheira "/>
    <s v="AR"/>
    <m/>
    <x v="3"/>
    <x v="0"/>
    <d v="2024-04-03T00:00:00"/>
    <m/>
    <x v="61"/>
    <m/>
  </r>
  <r>
    <d v="2024-08-14T00:00:00"/>
    <x v="15"/>
    <s v="A"/>
    <n v="4"/>
    <s v="a"/>
    <n v="10"/>
    <s v="Remate entre A/C e parede"/>
    <s v="AR"/>
    <m/>
    <x v="3"/>
    <x v="0"/>
    <d v="2024-04-03T00:00:00"/>
    <m/>
    <x v="61"/>
    <m/>
  </r>
  <r>
    <d v="2024-10-16T00:00:00"/>
    <x v="15"/>
    <s v="A"/>
    <n v="4"/>
    <s v="a"/>
    <n v="9"/>
    <s v="Encaixar na parede o suporte da bomba de calor "/>
    <s v="AR"/>
    <m/>
    <x v="3"/>
    <x v="0"/>
    <d v="2024-04-03T00:00:00"/>
    <m/>
    <x v="58"/>
    <m/>
  </r>
  <r>
    <d v="2024-08-14T00:00:00"/>
    <x v="15"/>
    <s v="A"/>
    <n v="4"/>
    <s v="a"/>
    <n v="8"/>
    <s v="Fazer uma caixa para tampar o termoacumulador "/>
    <m/>
    <m/>
    <x v="3"/>
    <x v="1"/>
    <d v="2024-04-03T00:00:00"/>
    <m/>
    <x v="12"/>
    <m/>
  </r>
  <r>
    <d v="2024-08-14T00:00:00"/>
    <x v="15"/>
    <s v="A"/>
    <n v="4"/>
    <s v="a"/>
    <n v="7"/>
    <s v="Porta danificada na lateral "/>
    <s v="AR"/>
    <m/>
    <x v="3"/>
    <x v="0"/>
    <d v="2024-04-03T00:00:00"/>
    <m/>
    <x v="58"/>
    <m/>
  </r>
  <r>
    <d v="2024-08-14T00:00:00"/>
    <x v="15"/>
    <s v="A"/>
    <n v="4"/>
    <s v="a"/>
    <n v="6"/>
    <s v="Limpeza de tinta na porta dos armários "/>
    <s v="AR"/>
    <m/>
    <x v="3"/>
    <x v="0"/>
    <d v="2024-04-03T00:00:00"/>
    <m/>
    <x v="61"/>
    <m/>
  </r>
  <r>
    <d v="2024-08-14T00:00:00"/>
    <x v="15"/>
    <s v="A"/>
    <n v="4"/>
    <s v="a"/>
    <n v="5"/>
    <s v="Fissura na alheta "/>
    <s v="AR"/>
    <m/>
    <x v="3"/>
    <x v="0"/>
    <d v="2024-04-03T00:00:00"/>
    <m/>
    <x v="61"/>
    <m/>
  </r>
  <r>
    <d v="2024-08-14T00:00:00"/>
    <x v="15"/>
    <s v="A"/>
    <n v="4"/>
    <s v="a"/>
    <n v="4"/>
    <s v="Afinar a porta "/>
    <s v="Valco"/>
    <m/>
    <x v="3"/>
    <x v="0"/>
    <d v="2024-04-03T00:00:00"/>
    <m/>
    <x v="59"/>
    <m/>
  </r>
  <r>
    <d v="2024-08-14T00:00:00"/>
    <x v="15"/>
    <s v="A"/>
    <n v="4"/>
    <s v="a"/>
    <n v="3"/>
    <s v="Faltam os espelhos das casas de banho "/>
    <s v="AR"/>
    <m/>
    <x v="3"/>
    <x v="0"/>
    <d v="2024-04-03T00:00:00"/>
    <m/>
    <x v="23"/>
    <m/>
  </r>
  <r>
    <d v="2024-08-14T00:00:00"/>
    <x v="15"/>
    <s v="A"/>
    <n v="4"/>
    <s v="a"/>
    <n v="2"/>
    <s v="Afinar os estores quarto"/>
    <s v="Nacional Blinds "/>
    <m/>
    <x v="37"/>
    <x v="0"/>
    <d v="2024-04-03T00:00:00"/>
    <m/>
    <x v="62"/>
    <m/>
  </r>
  <r>
    <d v="2024-08-14T00:00:00"/>
    <x v="15"/>
    <s v="A"/>
    <n v="4"/>
    <s v="a"/>
    <n v="1"/>
    <s v="Fechar a grelha de ventilação ( Não concorda com a grelha aberta)"/>
    <m/>
    <m/>
    <x v="3"/>
    <x v="1"/>
    <d v="2024-04-03T00:00:00"/>
    <m/>
    <x v="12"/>
    <m/>
  </r>
  <r>
    <d v="2024-10-16T00:00:00"/>
    <x v="16"/>
    <s v="A"/>
    <n v="4"/>
    <s v="b"/>
    <n v="36"/>
    <s v="Caixa pex cozinha danificada"/>
    <s v="AR"/>
    <m/>
    <x v="33"/>
    <x v="0"/>
    <d v="2024-02-14T00:00:00"/>
    <m/>
    <x v="57"/>
    <m/>
  </r>
  <r>
    <d v="2024-10-16T00:00:00"/>
    <x v="16"/>
    <s v="A"/>
    <n v="4"/>
    <s v="b"/>
    <n v="35"/>
    <s v="Sanita não possui sistema soft close"/>
    <s v="AR"/>
    <m/>
    <x v="33"/>
    <x v="0"/>
    <d v="2024-02-14T00:00:00"/>
    <m/>
    <x v="57"/>
    <m/>
  </r>
  <r>
    <d v="2024-10-16T00:00:00"/>
    <x v="16"/>
    <s v="A"/>
    <n v="4"/>
    <s v="b"/>
    <n v="34"/>
    <s v="Melhorar remate  silicone em volta janela do quarto "/>
    <s v="AR"/>
    <m/>
    <x v="33"/>
    <x v="0"/>
    <d v="2024-02-14T00:00:00"/>
    <m/>
    <x v="57"/>
    <m/>
  </r>
  <r>
    <d v="2024-10-16T00:00:00"/>
    <x v="16"/>
    <s v="A"/>
    <n v="4"/>
    <s v="b"/>
    <n v="33"/>
    <s v="Remate perfil madeira e porta"/>
    <s v="AR"/>
    <m/>
    <x v="33"/>
    <x v="0"/>
    <d v="2024-02-14T00:00:00"/>
    <m/>
    <x v="57"/>
    <m/>
  </r>
  <r>
    <d v="2024-10-16T00:00:00"/>
    <x v="16"/>
    <s v="A"/>
    <n v="4"/>
    <s v="b"/>
    <n v="32"/>
    <s v="Limpeza vidros "/>
    <s v="AR"/>
    <m/>
    <x v="3"/>
    <x v="0"/>
    <d v="2024-02-14T00:00:00"/>
    <m/>
    <x v="63"/>
    <m/>
  </r>
  <r>
    <d v="2024-10-16T00:00:00"/>
    <x v="16"/>
    <s v="A"/>
    <n v="4"/>
    <s v="b"/>
    <n v="31"/>
    <s v="Guarnição ao lado moldura interna "/>
    <s v="Valco"/>
    <m/>
    <x v="18"/>
    <x v="0"/>
    <d v="2024-02-14T00:00:00"/>
    <d v="2024-11-25T00:00:00"/>
    <x v="7"/>
    <m/>
  </r>
  <r>
    <d v="2024-10-16T00:00:00"/>
    <x v="16"/>
    <s v="A"/>
    <n v="4"/>
    <s v="b"/>
    <n v="30"/>
    <s v="Limpeza guarnição "/>
    <s v="AR"/>
    <m/>
    <x v="3"/>
    <x v="0"/>
    <d v="2024-02-14T00:00:00"/>
    <m/>
    <x v="63"/>
    <m/>
  </r>
  <r>
    <d v="2024-09-25T00:00:00"/>
    <x v="16"/>
    <s v="A"/>
    <n v="4"/>
    <s v="b"/>
    <n v="29"/>
    <s v="Remate silicone em volta da banheira "/>
    <s v="AR"/>
    <m/>
    <x v="33"/>
    <x v="0"/>
    <d v="2024-02-14T00:00:00"/>
    <m/>
    <x v="57"/>
    <m/>
  </r>
  <r>
    <d v="2024-10-16T00:00:00"/>
    <x v="16"/>
    <s v="A"/>
    <n v="4"/>
    <s v="b"/>
    <n v="28"/>
    <s v="Colocar silicone tampa da sanita "/>
    <s v="AR"/>
    <m/>
    <x v="33"/>
    <x v="0"/>
    <d v="2024-02-14T00:00:00"/>
    <m/>
    <x v="57"/>
    <m/>
  </r>
  <r>
    <d v="2024-10-16T00:00:00"/>
    <x v="16"/>
    <s v="A"/>
    <n v="4"/>
    <s v="b"/>
    <n v="27"/>
    <s v="Remate silicone em volta da pedra lavatório "/>
    <s v="AR"/>
    <m/>
    <x v="33"/>
    <x v="0"/>
    <d v="2024-02-14T00:00:00"/>
    <m/>
    <x v="57"/>
    <m/>
  </r>
  <r>
    <d v="2024-10-16T00:00:00"/>
    <x v="16"/>
    <s v="A"/>
    <n v="4"/>
    <s v="b"/>
    <n v="26"/>
    <s v="Junta da ceramica está lascada "/>
    <s v="AR"/>
    <m/>
    <x v="3"/>
    <x v="0"/>
    <d v="2024-02-14T00:00:00"/>
    <m/>
    <x v="63"/>
    <m/>
  </r>
  <r>
    <d v="2024-10-16T00:00:00"/>
    <x v="16"/>
    <s v="A"/>
    <n v="4"/>
    <s v="b"/>
    <n v="25"/>
    <s v="Limpeza do betume chão e parede (está amarelado)"/>
    <s v="AR"/>
    <m/>
    <x v="3"/>
    <x v="0"/>
    <d v="2024-02-14T00:00:00"/>
    <m/>
    <x v="63"/>
    <m/>
  </r>
  <r>
    <d v="2024-10-16T00:00:00"/>
    <x v="16"/>
    <s v="A"/>
    <n v="4"/>
    <s v="b"/>
    <n v="24"/>
    <s v="Porta do roupeiro não fecha totalmente "/>
    <s v="Globaldis"/>
    <m/>
    <x v="3"/>
    <x v="0"/>
    <d v="2024-02-14T00:00:00"/>
    <m/>
    <x v="7"/>
    <m/>
  </r>
  <r>
    <d v="2024-10-16T00:00:00"/>
    <x v="16"/>
    <s v="A"/>
    <n v="4"/>
    <s v="b"/>
    <n v="23"/>
    <s v="Silicone na porta do roupeiro para não danificar"/>
    <s v="AR"/>
    <m/>
    <x v="3"/>
    <x v="0"/>
    <d v="2024-02-14T00:00:00"/>
    <m/>
    <x v="7"/>
    <m/>
  </r>
  <r>
    <d v="2024-10-16T00:00:00"/>
    <x v="16"/>
    <s v="A"/>
    <n v="4"/>
    <s v="b"/>
    <n v="22"/>
    <s v="Em volta da tampa de aplique está danificada "/>
    <s v="AR"/>
    <m/>
    <x v="33"/>
    <x v="0"/>
    <d v="2024-02-14T00:00:00"/>
    <m/>
    <x v="57"/>
    <m/>
  </r>
  <r>
    <d v="2024-10-16T00:00:00"/>
    <x v="16"/>
    <s v="A"/>
    <n v="4"/>
    <s v="b"/>
    <n v="21"/>
    <s v="Afinar janela "/>
    <s v="AR"/>
    <m/>
    <x v="33"/>
    <x v="0"/>
    <d v="2024-02-14T00:00:00"/>
    <d v="2024-11-25T00:00:00"/>
    <x v="64"/>
    <m/>
  </r>
  <r>
    <d v="2024-10-16T00:00:00"/>
    <x v="16"/>
    <s v="A"/>
    <n v="4"/>
    <s v="b"/>
    <n v="20"/>
    <s v="Melhorar remate em cima do rodapé "/>
    <s v="AR"/>
    <m/>
    <x v="3"/>
    <x v="0"/>
    <d v="2024-02-14T00:00:00"/>
    <m/>
    <x v="63"/>
    <m/>
  </r>
  <r>
    <d v="2024-10-16T00:00:00"/>
    <x v="16"/>
    <s v="A"/>
    <n v="4"/>
    <s v="b"/>
    <n v="19"/>
    <s v="Substituir espelho oxidado"/>
    <s v="Espaço vidro "/>
    <m/>
    <x v="3"/>
    <x v="0"/>
    <d v="2024-02-14T00:00:00"/>
    <m/>
    <x v="65"/>
    <m/>
  </r>
  <r>
    <d v="2024-10-16T00:00:00"/>
    <x v="16"/>
    <s v="A"/>
    <n v="4"/>
    <s v="b"/>
    <n v="18"/>
    <s v="Limpeza d downlight "/>
    <s v="AR"/>
    <m/>
    <x v="3"/>
    <x v="0"/>
    <d v="2024-02-14T00:00:00"/>
    <m/>
    <x v="64"/>
    <m/>
  </r>
  <r>
    <d v="2024-10-16T00:00:00"/>
    <x v="16"/>
    <s v="A"/>
    <n v="4"/>
    <s v="b"/>
    <n v="17"/>
    <s v="Espaçamento entre perfil lateral e a caixa estore "/>
    <s v="AR"/>
    <m/>
    <x v="3"/>
    <x v="0"/>
    <d v="2024-02-14T00:00:00"/>
    <m/>
    <x v="7"/>
    <m/>
  </r>
  <r>
    <d v="2024-10-16T00:00:00"/>
    <x v="16"/>
    <s v="A"/>
    <n v="4"/>
    <s v="b"/>
    <n v="16"/>
    <s v="Tampa aplique estão pintadas (todas)"/>
    <s v="AR"/>
    <m/>
    <x v="3"/>
    <x v="0"/>
    <d v="2024-02-14T00:00:00"/>
    <m/>
    <x v="63"/>
    <m/>
  </r>
  <r>
    <d v="2024-10-16T00:00:00"/>
    <x v="16"/>
    <s v="A"/>
    <n v="4"/>
    <s v="b"/>
    <n v="15"/>
    <s v="Afinar a porta da sala "/>
    <s v="Valco"/>
    <m/>
    <x v="3"/>
    <x v="0"/>
    <d v="2024-02-14T00:00:00"/>
    <m/>
    <x v="63"/>
    <m/>
  </r>
  <r>
    <d v="2024-10-16T00:00:00"/>
    <x v="16"/>
    <s v="A"/>
    <n v="4"/>
    <s v="b"/>
    <n v="14"/>
    <s v="Limpeza de tinta no silicone em volta caixilharia "/>
    <s v="AR"/>
    <m/>
    <x v="33"/>
    <x v="0"/>
    <d v="2024-02-14T00:00:00"/>
    <m/>
    <x v="57"/>
    <m/>
  </r>
  <r>
    <d v="2024-08-05T00:00:00"/>
    <x v="16"/>
    <s v="A"/>
    <n v="4"/>
    <s v="b"/>
    <n v="13"/>
    <s v="Remate e pintura entre parede e teto "/>
    <s v="AR"/>
    <m/>
    <x v="33"/>
    <x v="0"/>
    <d v="2024-02-14T00:00:00"/>
    <m/>
    <x v="57"/>
    <m/>
  </r>
  <r>
    <d v="2024-10-16T00:00:00"/>
    <x v="16"/>
    <s v="A"/>
    <n v="4"/>
    <s v="b"/>
    <n v="12"/>
    <s v="Guarda oxidada "/>
    <s v="AR"/>
    <m/>
    <x v="3"/>
    <x v="0"/>
    <d v="2024-02-14T00:00:00"/>
    <m/>
    <x v="64"/>
    <m/>
  </r>
  <r>
    <d v="2024-10-16T00:00:00"/>
    <x v="16"/>
    <s v="A"/>
    <n v="4"/>
    <s v="b"/>
    <n v="11"/>
    <s v="Tijolo da fachada varanda "/>
    <s v="AR"/>
    <m/>
    <x v="33"/>
    <x v="0"/>
    <d v="2024-02-14T00:00:00"/>
    <m/>
    <x v="57"/>
    <m/>
  </r>
  <r>
    <d v="2024-10-16T00:00:00"/>
    <x v="16"/>
    <s v="A"/>
    <n v="4"/>
    <s v="b"/>
    <n v="10"/>
    <s v="Retoque do betume entre ceramica piso e parede "/>
    <s v="AR"/>
    <m/>
    <x v="33"/>
    <x v="0"/>
    <d v="2024-02-14T00:00:00"/>
    <d v="2024-11-25T00:00:00"/>
    <x v="63"/>
    <m/>
  </r>
  <r>
    <d v="2024-10-16T00:00:00"/>
    <x v="16"/>
    <s v="A"/>
    <n v="4"/>
    <s v="b"/>
    <n v="9"/>
    <s v="Limpeza em volta caixilharia "/>
    <s v="AR"/>
    <m/>
    <x v="3"/>
    <x v="0"/>
    <d v="2024-02-14T00:00:00"/>
    <m/>
    <x v="63"/>
    <m/>
  </r>
  <r>
    <d v="2024-10-16T00:00:00"/>
    <x v="16"/>
    <s v="A"/>
    <n v="4"/>
    <s v="b"/>
    <n v="8"/>
    <s v="Afinar o puxador da janela "/>
    <s v="Serrialu"/>
    <m/>
    <x v="3"/>
    <x v="0"/>
    <d v="2024-02-14T00:00:00"/>
    <m/>
    <x v="63"/>
    <m/>
  </r>
  <r>
    <d v="2024-10-16T00:00:00"/>
    <x v="16"/>
    <s v="A"/>
    <n v="4"/>
    <s v="b"/>
    <n v="7"/>
    <s v="Afinar a porta do frigorifico "/>
    <s v="Cozimafra"/>
    <m/>
    <x v="33"/>
    <x v="0"/>
    <d v="2024-02-14T00:00:00"/>
    <d v="2024-11-25T00:00:00"/>
    <x v="63"/>
    <m/>
  </r>
  <r>
    <d v="2024-10-16T00:00:00"/>
    <x v="16"/>
    <s v="A"/>
    <n v="4"/>
    <s v="b"/>
    <n v="6"/>
    <s v="Retoque de pintura parede"/>
    <s v="AR"/>
    <m/>
    <x v="3"/>
    <x v="0"/>
    <d v="2024-02-14T00:00:00"/>
    <m/>
    <x v="63"/>
    <m/>
  </r>
  <r>
    <d v="2024-10-16T00:00:00"/>
    <x v="16"/>
    <s v="A"/>
    <n v="4"/>
    <s v="b"/>
    <n v="5"/>
    <s v="Porta está empenada armário técnico "/>
    <s v="Valco"/>
    <m/>
    <x v="18"/>
    <x v="0"/>
    <d v="2024-02-14T00:00:00"/>
    <d v="2024-11-25T00:00:00"/>
    <x v="2"/>
    <m/>
  </r>
  <r>
    <d v="2024-10-16T00:00:00"/>
    <x v="16"/>
    <s v="A"/>
    <n v="4"/>
    <s v="b"/>
    <n v="4"/>
    <s v="Parte de cima guarnição está irregular "/>
    <s v="AR"/>
    <m/>
    <x v="3"/>
    <x v="0"/>
    <d v="2024-02-14T00:00:00"/>
    <m/>
    <x v="63"/>
    <m/>
  </r>
  <r>
    <d v="2024-10-16T00:00:00"/>
    <x v="16"/>
    <s v="A"/>
    <n v="4"/>
    <s v="b"/>
    <n v="3"/>
    <s v="Remate rodapé do armário técnico "/>
    <s v="AR"/>
    <m/>
    <x v="3"/>
    <x v="0"/>
    <d v="2024-02-14T00:00:00"/>
    <m/>
    <x v="63"/>
    <m/>
  </r>
  <r>
    <d v="2024-10-16T00:00:00"/>
    <x v="16"/>
    <s v="A"/>
    <n v="4"/>
    <s v="b"/>
    <n v="2"/>
    <s v="Remate em volta guarnição da porta"/>
    <s v="AR"/>
    <m/>
    <x v="3"/>
    <x v="0"/>
    <d v="2024-02-14T00:00:00"/>
    <m/>
    <x v="63"/>
    <m/>
  </r>
  <r>
    <d v="2024-10-16T00:00:00"/>
    <x v="16"/>
    <s v="A"/>
    <n v="4"/>
    <s v="b"/>
    <n v="1"/>
    <s v="Limpeza de tinta da porta,maçaneta"/>
    <s v="AR"/>
    <m/>
    <x v="3"/>
    <x v="0"/>
    <d v="2024-02-14T00:00:00"/>
    <m/>
    <x v="63"/>
    <m/>
  </r>
  <r>
    <d v="2024-09-25T00:00:00"/>
    <x v="17"/>
    <s v="A"/>
    <n v="4"/>
    <s v="c"/>
    <n v="2"/>
    <s v="Riscos na caixilharia janela/trocar - Quarto e Sala "/>
    <s v="Serrialu"/>
    <m/>
    <x v="29"/>
    <x v="0"/>
    <d v="2024-07-11T00:00:00"/>
    <d v="2024-12-12T00:00:00"/>
    <x v="66"/>
    <m/>
  </r>
  <r>
    <d v="2024-09-25T00:00:00"/>
    <x v="17"/>
    <s v="A"/>
    <n v="4"/>
    <s v="c"/>
    <n v="13"/>
    <s v="Ver abertura porta arrecadação/ afinar"/>
    <s v="AR"/>
    <m/>
    <x v="3"/>
    <x v="0"/>
    <d v="2024-07-11T00:00:00"/>
    <m/>
    <x v="67"/>
    <m/>
  </r>
  <r>
    <d v="2024-09-25T00:00:00"/>
    <x v="17"/>
    <s v="A"/>
    <n v="4"/>
    <s v="c"/>
    <n v="12"/>
    <s v="Melhorar remate caixa aplique"/>
    <s v="AR"/>
    <m/>
    <x v="3"/>
    <x v="0"/>
    <d v="2024-07-11T00:00:00"/>
    <m/>
    <x v="35"/>
    <m/>
  </r>
  <r>
    <d v="2024-08-05T00:00:00"/>
    <x v="17"/>
    <s v="A"/>
    <n v="4"/>
    <s v="c"/>
    <n v="11"/>
    <s v="Falta suporte papel higiênico e toalha wc"/>
    <m/>
    <m/>
    <x v="3"/>
    <x v="1"/>
    <d v="2024-07-11T00:00:00"/>
    <m/>
    <x v="68"/>
    <m/>
  </r>
  <r>
    <d v="2024-09-25T00:00:00"/>
    <x v="17"/>
    <s v="A"/>
    <n v="4"/>
    <s v="c"/>
    <n v="10"/>
    <s v="Limpar manchas brancas piso "/>
    <s v="AR"/>
    <m/>
    <x v="3"/>
    <x v="0"/>
    <d v="2024-07-11T00:00:00"/>
    <m/>
    <x v="67"/>
    <m/>
  </r>
  <r>
    <d v="2024-09-25T00:00:00"/>
    <x v="17"/>
    <s v="A"/>
    <n v="4"/>
    <s v="c"/>
    <n v="9"/>
    <s v="Parede partida na quinta janela"/>
    <s v="AR"/>
    <m/>
    <x v="3"/>
    <x v="0"/>
    <d v="2024-07-11T00:00:00"/>
    <m/>
    <x v="35"/>
    <m/>
  </r>
  <r>
    <d v="2024-09-25T00:00:00"/>
    <x v="17"/>
    <s v="A"/>
    <n v="4"/>
    <s v="c"/>
    <n v="8"/>
    <s v="Fissura caixa estore nos cantos"/>
    <s v="Valco"/>
    <m/>
    <x v="3"/>
    <x v="0"/>
    <d v="2024-07-11T00:00:00"/>
    <m/>
    <x v="35"/>
    <m/>
  </r>
  <r>
    <d v="2024-09-25T00:00:00"/>
    <x v="17"/>
    <s v="A"/>
    <n v="4"/>
    <s v="c"/>
    <n v="7"/>
    <s v="Melhorar assentamento piso wc/mal assentado"/>
    <s v="AR"/>
    <m/>
    <x v="3"/>
    <x v="0"/>
    <d v="2024-07-11T00:00:00"/>
    <m/>
    <x v="67"/>
    <m/>
  </r>
  <r>
    <d v="2024-09-25T00:00:00"/>
    <x v="17"/>
    <s v="A"/>
    <n v="4"/>
    <s v="c"/>
    <n v="6"/>
    <s v="Problema abrir lava loiça/rodape sai junto"/>
    <s v="Cozimafra"/>
    <m/>
    <x v="3"/>
    <x v="0"/>
    <d v="2024-07-11T00:00:00"/>
    <m/>
    <x v="35"/>
    <m/>
  </r>
  <r>
    <d v="2024-09-25T00:00:00"/>
    <x v="17"/>
    <s v="A"/>
    <n v="4"/>
    <s v="c"/>
    <n v="5"/>
    <s v="Limpar caneta interior armário cozinha"/>
    <s v="AR"/>
    <m/>
    <x v="3"/>
    <x v="0"/>
    <d v="2024-07-11T00:00:00"/>
    <m/>
    <x v="35"/>
    <m/>
  </r>
  <r>
    <d v="2024-09-25T00:00:00"/>
    <x v="17"/>
    <s v="A"/>
    <n v="4"/>
    <s v="c"/>
    <n v="4"/>
    <s v="Limpar guardas (geral)"/>
    <s v="AR"/>
    <m/>
    <x v="3"/>
    <x v="0"/>
    <d v="2024-07-11T00:00:00"/>
    <m/>
    <x v="35"/>
    <m/>
  </r>
  <r>
    <d v="2024-09-25T00:00:00"/>
    <x v="17"/>
    <s v="A"/>
    <n v="4"/>
    <s v="c"/>
    <n v="3"/>
    <s v="Limpar soleira pedra"/>
    <s v="AR"/>
    <m/>
    <x v="3"/>
    <x v="0"/>
    <d v="2024-07-11T00:00:00"/>
    <m/>
    <x v="35"/>
    <m/>
  </r>
  <r>
    <d v="2024-09-25T00:00:00"/>
    <x v="17"/>
    <s v="A"/>
    <n v="4"/>
    <s v="c"/>
    <n v="1"/>
    <s v="Melhorar fixação tomadas"/>
    <s v="AR"/>
    <m/>
    <x v="3"/>
    <x v="0"/>
    <d v="2024-07-11T00:00:00"/>
    <m/>
    <x v="35"/>
    <m/>
  </r>
  <r>
    <d v="2024-08-05T00:00:00"/>
    <x v="18"/>
    <s v="A"/>
    <n v="5"/>
    <s v="a"/>
    <n v="13"/>
    <s v="Defeito no estore automático da sala - dificuldade em fechar o estore, bloqueando a 2/3 do fim da janela, com estalido. "/>
    <s v="Nacional Blinds"/>
    <m/>
    <x v="38"/>
    <x v="0"/>
    <d v="2024-01-24T00:00:00"/>
    <m/>
    <x v="69"/>
    <s v="SIM"/>
  </r>
  <r>
    <d v="2024-08-05T00:00:00"/>
    <x v="18"/>
    <s v="A"/>
    <n v="5"/>
    <s v="a"/>
    <n v="23"/>
    <s v=" substituição das carnaturas das portas de entrada (c/ correção tinta do friso da porta)"/>
    <s v="Sweet Door"/>
    <m/>
    <x v="39"/>
    <x v="0"/>
    <d v="2024-01-24T00:00:00"/>
    <m/>
    <x v="70"/>
    <m/>
  </r>
  <r>
    <d v="2024-08-05T00:00:00"/>
    <x v="18"/>
    <s v="A"/>
    <n v="5"/>
    <s v="a"/>
    <n v="22"/>
    <s v="Manchas brancas no soalho "/>
    <s v="Silvas"/>
    <m/>
    <x v="40"/>
    <x v="0"/>
    <d v="2024-01-24T00:00:00"/>
    <m/>
    <x v="71"/>
    <m/>
  </r>
  <r>
    <d v="2024-08-05T00:00:00"/>
    <x v="18"/>
    <s v="A"/>
    <n v="5"/>
    <s v="a"/>
    <n v="21"/>
    <s v="Pedra de lavatorio precisa polir"/>
    <s v="Pardal "/>
    <m/>
    <x v="41"/>
    <x v="0"/>
    <d v="2024-01-24T00:00:00"/>
    <m/>
    <x v="48"/>
    <m/>
  </r>
  <r>
    <d v="2024-08-05T00:00:00"/>
    <x v="18"/>
    <s v="A"/>
    <n v="5"/>
    <s v="a"/>
    <n v="20"/>
    <s v="Questiona funcionamento dos exaustores de extração e conclusão de atribuição do CUI (relativamente a instalação de gás)"/>
    <s v="AR"/>
    <m/>
    <x v="3"/>
    <x v="0"/>
    <d v="2024-01-24T00:00:00"/>
    <m/>
    <x v="2"/>
    <m/>
  </r>
  <r>
    <d v="2024-08-05T00:00:00"/>
    <x v="18"/>
    <s v="A"/>
    <n v="5"/>
    <s v="a"/>
    <n v="19"/>
    <s v="Pedras WC com riscos - Polir/afinar"/>
    <s v="Pardal"/>
    <m/>
    <x v="3"/>
    <x v="0"/>
    <d v="2024-01-24T00:00:00"/>
    <m/>
    <x v="48"/>
    <m/>
  </r>
  <r>
    <d v="2024-08-14T00:00:00"/>
    <x v="18"/>
    <s v="A"/>
    <n v="5"/>
    <s v="a"/>
    <n v="18"/>
    <s v="Limpeza dos filtros das torneiras - areias e resto de obras entupiram os filtros de todas as torneiras, incluindo da máquina de lavar roupa que acusava sinal de baixo caudal. Procedi à limpeza manual de todos os filtros, embora persistam algumas areias."/>
    <s v="AR"/>
    <m/>
    <x v="3"/>
    <x v="0"/>
    <d v="2024-01-24T00:00:00"/>
    <m/>
    <x v="2"/>
    <m/>
  </r>
  <r>
    <d v="2024-08-05T00:00:00"/>
    <x v="18"/>
    <s v="A"/>
    <n v="5"/>
    <s v="a"/>
    <n v="17"/>
    <s v="Reparação luz arrecadação -  a luz não acende, embora o quadro esteja ligado e haja corrente nas tomadas. "/>
    <s v="IEOL"/>
    <m/>
    <x v="40"/>
    <x v="0"/>
    <d v="2024-01-24T00:00:00"/>
    <m/>
    <x v="71"/>
    <m/>
  </r>
  <r>
    <d v="2024-08-05T00:00:00"/>
    <x v="18"/>
    <s v="A"/>
    <n v="5"/>
    <s v="a"/>
    <n v="16"/>
    <s v="Reparação torneiras bidés -  as torneiras dos bidés das casas de banho pingam"/>
    <s v="AR"/>
    <m/>
    <x v="3"/>
    <x v="0"/>
    <d v="2024-01-24T00:00:00"/>
    <m/>
    <x v="70"/>
    <m/>
  </r>
  <r>
    <d v="2024-08-05T00:00:00"/>
    <x v="18"/>
    <s v="A"/>
    <n v="5"/>
    <s v="a"/>
    <n v="15"/>
    <s v="Reparação interruptor da sala - o interruptor não clica entre posições."/>
    <s v="IEOL"/>
    <m/>
    <x v="3"/>
    <x v="0"/>
    <d v="2024-01-24T00:00:00"/>
    <m/>
    <x v="2"/>
    <m/>
  </r>
  <r>
    <d v="2024-08-05T00:00:00"/>
    <x v="18"/>
    <s v="A"/>
    <n v="5"/>
    <s v="a"/>
    <n v="14"/>
    <s v="Afinar porta da varanda - a porta esquerda da varanda de correr não está alinhada com a caixilharia, resultando numa ligeira folga."/>
    <s v="Serrialu"/>
    <m/>
    <x v="3"/>
    <x v="0"/>
    <d v="2024-01-24T00:00:00"/>
    <m/>
    <x v="7"/>
    <m/>
  </r>
  <r>
    <d v="2024-08-05T00:00:00"/>
    <x v="18"/>
    <s v="A"/>
    <n v="5"/>
    <s v="a"/>
    <n v="12"/>
    <s v="Substituição do vedante e tampa do sifão embutido de escoamento das águas da máquina de lavar "/>
    <s v="Luzimeca"/>
    <m/>
    <x v="3"/>
    <x v="0"/>
    <d v="2024-01-24T00:00:00"/>
    <m/>
    <x v="71"/>
    <m/>
  </r>
  <r>
    <d v="2024-08-05T00:00:00"/>
    <x v="18"/>
    <s v="A"/>
    <n v="5"/>
    <s v="a"/>
    <n v="11"/>
    <s v="Campainha e video-porteiro não funcionam - IEOL tem de vir junto com a MEO"/>
    <s v="IEOL"/>
    <m/>
    <x v="3"/>
    <x v="0"/>
    <d v="2024-01-24T00:00:00"/>
    <m/>
    <x v="72"/>
    <m/>
  </r>
  <r>
    <d v="2024-08-05T00:00:00"/>
    <x v="18"/>
    <s v="A"/>
    <n v="5"/>
    <s v="a"/>
    <n v="10"/>
    <s v="Afinar puxador "/>
    <s v="Serrialu"/>
    <m/>
    <x v="3"/>
    <x v="0"/>
    <d v="2024-01-24T00:00:00"/>
    <m/>
    <x v="7"/>
    <m/>
  </r>
  <r>
    <d v="2024-08-05T00:00:00"/>
    <x v="18"/>
    <s v="A"/>
    <n v="5"/>
    <s v="a"/>
    <n v="9"/>
    <s v="Porta danificada "/>
    <s v="Sweet Door"/>
    <m/>
    <x v="3"/>
    <x v="0"/>
    <d v="2024-01-24T00:00:00"/>
    <m/>
    <x v="8"/>
    <m/>
  </r>
  <r>
    <d v="2024-08-05T00:00:00"/>
    <x v="18"/>
    <s v="A"/>
    <n v="5"/>
    <s v="a"/>
    <n v="8"/>
    <s v="Limpeza restos de tinta"/>
    <s v="AR"/>
    <m/>
    <x v="3"/>
    <x v="0"/>
    <d v="2024-01-24T00:00:00"/>
    <m/>
    <x v="2"/>
    <m/>
  </r>
  <r>
    <d v="2024-08-05T00:00:00"/>
    <x v="18"/>
    <s v="A"/>
    <n v="5"/>
    <s v="a"/>
    <n v="7"/>
    <s v="Batente oxidado "/>
    <s v="AR"/>
    <m/>
    <x v="3"/>
    <x v="0"/>
    <d v="2024-01-24T00:00:00"/>
    <m/>
    <x v="7"/>
    <m/>
  </r>
  <r>
    <d v="2024-08-05T00:00:00"/>
    <x v="18"/>
    <s v="A"/>
    <n v="5"/>
    <s v="a"/>
    <n v="6"/>
    <s v="Limpeza de pó resto de obra na sanita "/>
    <s v="AR"/>
    <m/>
    <x v="3"/>
    <x v="0"/>
    <d v="2024-01-24T00:00:00"/>
    <m/>
    <x v="7"/>
    <m/>
  </r>
  <r>
    <d v="2024-08-05T00:00:00"/>
    <x v="18"/>
    <s v="A"/>
    <n v="5"/>
    <s v="a"/>
    <n v="5"/>
    <s v="Limpeza de restos de tinta nas torneiras e chuveiro "/>
    <s v="AR"/>
    <m/>
    <x v="3"/>
    <x v="0"/>
    <d v="2024-01-24T00:00:00"/>
    <m/>
    <x v="7"/>
    <m/>
  </r>
  <r>
    <d v="2024-08-05T00:00:00"/>
    <x v="18"/>
    <s v="A"/>
    <n v="5"/>
    <s v="a"/>
    <n v="4"/>
    <s v="Espelho da casa de banho oxidado (substituir) - Espelho de substituição com risco"/>
    <s v="AR"/>
    <m/>
    <x v="3"/>
    <x v="0"/>
    <d v="2024-01-24T00:00:00"/>
    <m/>
    <x v="2"/>
    <m/>
  </r>
  <r>
    <d v="2024-08-05T00:00:00"/>
    <x v="18"/>
    <s v="A"/>
    <n v="5"/>
    <s v="a"/>
    <n v="3"/>
    <s v="Interruptor não liga nada "/>
    <s v="AR"/>
    <m/>
    <x v="3"/>
    <x v="0"/>
    <d v="2024-01-24T00:00:00"/>
    <m/>
    <x v="73"/>
    <m/>
  </r>
  <r>
    <d v="2024-08-05T00:00:00"/>
    <x v="18"/>
    <s v="A"/>
    <n v="5"/>
    <s v="a"/>
    <n v="2"/>
    <s v="Azulejo com defeito "/>
    <s v="AR"/>
    <m/>
    <x v="3"/>
    <x v="0"/>
    <d v="2024-01-24T00:00:00"/>
    <m/>
    <x v="73"/>
    <m/>
  </r>
  <r>
    <d v="2024-09-27T00:00:00"/>
    <x v="18"/>
    <s v="A"/>
    <n v="5"/>
    <s v="a"/>
    <n v="1"/>
    <s v="Limpeza de guardas oxidadas "/>
    <s v="AR"/>
    <m/>
    <x v="3"/>
    <x v="0"/>
    <d v="2024-01-24T00:00:00"/>
    <m/>
    <x v="73"/>
    <m/>
  </r>
  <r>
    <d v="2024-07-15T00:00:00"/>
    <x v="19"/>
    <s v="A"/>
    <n v="5"/>
    <s v="b"/>
    <n v="2"/>
    <s v="Afinar portas do armário"/>
    <s v="Valco"/>
    <m/>
    <x v="3"/>
    <x v="0"/>
    <d v="2024-01-31T00:00:00"/>
    <m/>
    <x v="7"/>
    <m/>
  </r>
  <r>
    <d v="2024-07-15T00:00:00"/>
    <x v="19"/>
    <s v="A"/>
    <n v="5"/>
    <s v="b"/>
    <n v="1"/>
    <s v="Limpeza das guardas com ferrugem"/>
    <s v="AR"/>
    <m/>
    <x v="3"/>
    <x v="0"/>
    <d v="2024-01-31T00:00:00"/>
    <m/>
    <x v="7"/>
    <m/>
  </r>
  <r>
    <d v="2024-08-14T00:00:00"/>
    <x v="20"/>
    <s v="A"/>
    <n v="5"/>
    <s v="c"/>
    <n v="15"/>
    <s v="Falta agua quente na cozinha"/>
    <s v="Luzimeca"/>
    <m/>
    <x v="39"/>
    <x v="0"/>
    <d v="2024-04-22T00:00:00"/>
    <m/>
    <x v="34"/>
    <m/>
  </r>
  <r>
    <d v="2024-08-14T00:00:00"/>
    <x v="20"/>
    <s v="A"/>
    <n v="5"/>
    <s v="c"/>
    <n v="14"/>
    <s v="fissuras na parede da sala onde estão as tomadas da televisão"/>
    <s v="AR"/>
    <m/>
    <x v="42"/>
    <x v="0"/>
    <d v="2024-04-22T00:00:00"/>
    <m/>
    <x v="74"/>
    <m/>
  </r>
  <r>
    <d v="2024-08-14T00:00:00"/>
    <x v="20"/>
    <s v="A"/>
    <n v="5"/>
    <s v="c"/>
    <n v="13"/>
    <s v="Descascado fechadura entrada ext"/>
    <s v="Sweet Door"/>
    <m/>
    <x v="3"/>
    <x v="0"/>
    <d v="2024-04-22T00:00:00"/>
    <m/>
    <x v="75"/>
    <m/>
  </r>
  <r>
    <d v="2024-08-14T00:00:00"/>
    <x v="20"/>
    <s v="A"/>
    <n v="5"/>
    <s v="c"/>
    <n v="12"/>
    <s v="Caixa tomada marcada"/>
    <s v="AR"/>
    <m/>
    <x v="3"/>
    <x v="0"/>
    <d v="2024-04-22T00:00:00"/>
    <m/>
    <x v="7"/>
    <m/>
  </r>
  <r>
    <d v="2024-08-14T00:00:00"/>
    <x v="20"/>
    <s v="A"/>
    <n v="5"/>
    <s v="c"/>
    <n v="11"/>
    <s v="Ver mancha porta entrada interno "/>
    <s v="AR"/>
    <m/>
    <x v="3"/>
    <x v="0"/>
    <d v="2024-04-22T00:00:00"/>
    <m/>
    <x v="7"/>
    <m/>
  </r>
  <r>
    <d v="2024-08-14T00:00:00"/>
    <x v="20"/>
    <s v="A"/>
    <n v="5"/>
    <s v="c"/>
    <n v="10"/>
    <s v="Limpar moldura porta quarto"/>
    <s v="AR"/>
    <m/>
    <x v="3"/>
    <x v="0"/>
    <d v="2024-04-22T00:00:00"/>
    <m/>
    <x v="7"/>
    <m/>
  </r>
  <r>
    <d v="2024-08-14T00:00:00"/>
    <x v="20"/>
    <s v="A"/>
    <n v="5"/>
    <s v="c"/>
    <n v="9"/>
    <s v="Rever fehco janela quarto/ não fica a vertical"/>
    <s v="AR"/>
    <m/>
    <x v="3"/>
    <x v="0"/>
    <d v="2024-04-22T00:00:00"/>
    <m/>
    <x v="7"/>
    <m/>
  </r>
  <r>
    <d v="2024-08-14T00:00:00"/>
    <x v="20"/>
    <s v="A"/>
    <n v="5"/>
    <s v="c"/>
    <n v="8"/>
    <s v="Limpar caixilharia junto ao puxador"/>
    <s v="AR"/>
    <m/>
    <x v="3"/>
    <x v="0"/>
    <d v="2024-04-22T00:00:00"/>
    <m/>
    <x v="7"/>
    <m/>
  </r>
  <r>
    <d v="2024-08-14T00:00:00"/>
    <x v="20"/>
    <s v="A"/>
    <n v="5"/>
    <s v="c"/>
    <n v="7"/>
    <s v="Mancha branca wc"/>
    <s v="AR"/>
    <m/>
    <x v="3"/>
    <x v="0"/>
    <d v="2024-04-22T00:00:00"/>
    <m/>
    <x v="7"/>
    <m/>
  </r>
  <r>
    <d v="2024-08-14T00:00:00"/>
    <x v="20"/>
    <s v="A"/>
    <n v="5"/>
    <s v="c"/>
    <n v="6"/>
    <s v="Colocar batente casa de banho /ferrugem "/>
    <s v="AR"/>
    <m/>
    <x v="3"/>
    <x v="0"/>
    <d v="2024-04-22T00:00:00"/>
    <m/>
    <x v="7"/>
    <m/>
  </r>
  <r>
    <d v="2024-08-14T00:00:00"/>
    <x v="20"/>
    <s v="A"/>
    <n v="5"/>
    <s v="c"/>
    <n v="5"/>
    <s v="Limpeza porta sala"/>
    <s v="AR"/>
    <m/>
    <x v="3"/>
    <x v="0"/>
    <d v="2024-04-22T00:00:00"/>
    <m/>
    <x v="7"/>
    <m/>
  </r>
  <r>
    <d v="2024-08-14T00:00:00"/>
    <x v="20"/>
    <s v="A"/>
    <n v="5"/>
    <s v="c"/>
    <n v="4"/>
    <s v="Rever pintura generalizada ar cond. "/>
    <s v="AR"/>
    <m/>
    <x v="3"/>
    <x v="0"/>
    <d v="2024-04-22T00:00:00"/>
    <m/>
    <x v="7"/>
    <m/>
  </r>
  <r>
    <d v="2024-08-14T00:00:00"/>
    <x v="20"/>
    <s v="A"/>
    <n v="5"/>
    <s v="c"/>
    <n v="3"/>
    <s v="Substituir espelho wc"/>
    <s v="Espaço Vidro"/>
    <m/>
    <x v="3"/>
    <x v="0"/>
    <d v="2024-04-22T00:00:00"/>
    <m/>
    <x v="7"/>
    <m/>
  </r>
  <r>
    <d v="2024-09-27T00:00:00"/>
    <x v="20"/>
    <s v="A"/>
    <n v="5"/>
    <s v="c"/>
    <n v="2"/>
    <s v="Limpeza guardas inox (sala/quarto)"/>
    <s v="AR"/>
    <m/>
    <x v="3"/>
    <x v="0"/>
    <d v="2024-04-22T00:00:00"/>
    <m/>
    <x v="7"/>
    <m/>
  </r>
  <r>
    <d v="2024-08-14T00:00:00"/>
    <x v="20"/>
    <s v="A"/>
    <n v="5"/>
    <s v="c"/>
    <n v="1"/>
    <s v="Ver Funcionamento Estores - sala e quarto ( não fecha todo)"/>
    <s v="Nacional Blinds"/>
    <m/>
    <x v="3"/>
    <x v="0"/>
    <d v="2024-04-22T00:00:00"/>
    <m/>
    <x v="62"/>
    <m/>
  </r>
  <r>
    <d v="2024-09-27T00:00:00"/>
    <x v="21"/>
    <s v="A"/>
    <n v="6"/>
    <s v="a"/>
    <n v="46"/>
    <s v="Estores há uns que estão desalinhados e descem de forma desnivelada algumas vezes"/>
    <s v="Nacional Blinds"/>
    <s v="NOVO"/>
    <x v="43"/>
    <x v="0"/>
    <d v="2024-08-22T00:00:00"/>
    <m/>
    <x v="76"/>
    <s v="SIM"/>
  </r>
  <r>
    <d v="2024-09-27T00:00:00"/>
    <x v="21"/>
    <s v="A"/>
    <n v="6"/>
    <s v="a"/>
    <n v="45"/>
    <s v="Porta da sala que tem um racha disfarçada com tinta."/>
    <s v="Valco"/>
    <s v="NOVO"/>
    <x v="43"/>
    <x v="4"/>
    <d v="2024-08-22T00:00:00"/>
    <m/>
    <x v="77"/>
    <s v="SIM"/>
  </r>
  <r>
    <d v="2024-09-27T00:00:00"/>
    <x v="21"/>
    <s v="A"/>
    <n v="6"/>
    <s v="a"/>
    <n v="44"/>
    <s v="AVARIA COMANDO ASSA ABLOY (ABERTURA PORTÃO ESTACIONAMENTO)"/>
    <s v="AR"/>
    <m/>
    <x v="44"/>
    <x v="0"/>
    <d v="2024-08-22T00:00:00"/>
    <m/>
    <x v="78"/>
    <s v="SIM"/>
  </r>
  <r>
    <d v="2024-09-27T00:00:00"/>
    <x v="21"/>
    <s v="A"/>
    <n v="6"/>
    <s v="a"/>
    <n v="42"/>
    <s v="Porta do quarto riscada - Porta de correr 2000x800 com mecanização para fechadura . - medida pelo clécio 07/01"/>
    <s v="Valco"/>
    <m/>
    <x v="39"/>
    <x v="3"/>
    <d v="2024-08-22T00:00:00"/>
    <d v="2024-12-04T00:00:00"/>
    <x v="12"/>
    <m/>
  </r>
  <r>
    <d v="2024-09-27T00:00:00"/>
    <x v="21"/>
    <s v="A"/>
    <n v="6"/>
    <s v="a"/>
    <n v="33"/>
    <s v="Troca da soleira da janela da sala (esta danificada) / 4 tubos de silicone"/>
    <s v="Serrialu"/>
    <m/>
    <x v="45"/>
    <x v="0"/>
    <d v="2024-08-22T00:00:00"/>
    <m/>
    <x v="76"/>
    <m/>
  </r>
  <r>
    <d v="2024-09-27T00:00:00"/>
    <x v="21"/>
    <s v="A"/>
    <n v="6"/>
    <s v="a"/>
    <n v="43"/>
    <s v="Silicone em todas as janelas no topo para não entrar ar "/>
    <s v="AR"/>
    <m/>
    <x v="39"/>
    <x v="0"/>
    <d v="2024-08-22T00:00:00"/>
    <m/>
    <x v="7"/>
    <m/>
  </r>
  <r>
    <d v="2024-09-27T00:00:00"/>
    <x v="21"/>
    <s v="A"/>
    <n v="6"/>
    <s v="a"/>
    <n v="41"/>
    <s v="Mesmo sem utilizar a bomba está sempre a ligar e faz muito barulho"/>
    <s v="Climacer"/>
    <m/>
    <x v="39"/>
    <x v="0"/>
    <d v="2024-08-22T00:00:00"/>
    <m/>
    <x v="25"/>
    <m/>
  </r>
  <r>
    <d v="2024-09-27T00:00:00"/>
    <x v="21"/>
    <s v="A"/>
    <n v="6"/>
    <s v="a"/>
    <n v="40"/>
    <s v="Água demora muito para aquecer e chegar a casa de banho _x000a_"/>
    <s v="Luzimeca"/>
    <m/>
    <x v="39"/>
    <x v="1"/>
    <d v="2024-08-22T00:00:00"/>
    <m/>
    <x v="34"/>
    <m/>
  </r>
  <r>
    <d v="2024-09-27T00:00:00"/>
    <x v="21"/>
    <s v="A"/>
    <n v="6"/>
    <s v="a"/>
    <n v="39"/>
    <s v="Pressão da água na banheira é fraca "/>
    <s v="Luzimeca"/>
    <m/>
    <x v="39"/>
    <x v="0"/>
    <d v="2024-08-22T00:00:00"/>
    <m/>
    <x v="34"/>
    <m/>
  </r>
  <r>
    <d v="2024-09-27T00:00:00"/>
    <x v="21"/>
    <s v="A"/>
    <n v="6"/>
    <s v="a"/>
    <n v="38"/>
    <s v="Bomba de calor sempre a pingar"/>
    <s v="Climacer"/>
    <m/>
    <x v="39"/>
    <x v="0"/>
    <d v="2024-08-22T00:00:00"/>
    <m/>
    <x v="25"/>
    <m/>
  </r>
  <r>
    <d v="2024-09-27T00:00:00"/>
    <x v="21"/>
    <s v="A"/>
    <n v="6"/>
    <s v="a"/>
    <n v="37"/>
    <s v="Interruptores &quot;presos&quot; na sala e quarto "/>
    <s v="AR"/>
    <m/>
    <x v="39"/>
    <x v="0"/>
    <d v="2024-08-22T00:00:00"/>
    <m/>
    <x v="79"/>
    <m/>
  </r>
  <r>
    <d v="2024-09-27T00:00:00"/>
    <x v="21"/>
    <s v="A"/>
    <n v="6"/>
    <s v="a"/>
    <n v="36"/>
    <s v="Soleira da porta de acesso ao terraço"/>
    <s v="Pardal"/>
    <m/>
    <x v="39"/>
    <x v="0"/>
    <d v="2024-08-22T00:00:00"/>
    <m/>
    <x v="79"/>
    <m/>
  </r>
  <r>
    <d v="2024-09-27T00:00:00"/>
    <x v="21"/>
    <s v="A"/>
    <n v="6"/>
    <s v="a"/>
    <n v="35"/>
    <s v="Hall de entrada: Tomada elétrica: na visita técnica questionei se não faltava uma tomada no lado das janelas. Podem validar pf?"/>
    <s v="AR"/>
    <m/>
    <x v="39"/>
    <x v="0"/>
    <d v="2024-08-22T00:00:00"/>
    <m/>
    <x v="79"/>
    <m/>
  </r>
  <r>
    <d v="2024-09-27T00:00:00"/>
    <x v="21"/>
    <s v="A"/>
    <n v="6"/>
    <s v="a"/>
    <n v="34"/>
    <s v="Retificar porta cozinha "/>
    <s v="Valco"/>
    <m/>
    <x v="46"/>
    <x v="0"/>
    <d v="2024-08-22T00:00:00"/>
    <m/>
    <x v="40"/>
    <m/>
  </r>
  <r>
    <d v="2024-09-27T00:00:00"/>
    <x v="21"/>
    <s v="A"/>
    <n v="6"/>
    <s v="a"/>
    <n v="32"/>
    <s v="Afianr porta "/>
    <s v="Sweet Door"/>
    <m/>
    <x v="47"/>
    <x v="0"/>
    <d v="2024-08-22T00:00:00"/>
    <m/>
    <x v="80"/>
    <m/>
  </r>
  <r>
    <d v="2024-09-27T00:00:00"/>
    <x v="21"/>
    <s v="A"/>
    <n v="6"/>
    <s v="a"/>
    <n v="31"/>
    <s v="Fissura alheta"/>
    <s v="AR"/>
    <m/>
    <x v="2"/>
    <x v="0"/>
    <d v="2024-08-22T00:00:00"/>
    <m/>
    <x v="8"/>
    <m/>
  </r>
  <r>
    <d v="2024-10-29T00:00:00"/>
    <x v="21"/>
    <s v="A"/>
    <n v="6"/>
    <s v="a"/>
    <n v="30"/>
    <s v="Manchas brancas piso geral "/>
    <s v="Silvas"/>
    <m/>
    <x v="2"/>
    <x v="0"/>
    <d v="2024-08-22T00:00:00"/>
    <m/>
    <x v="81"/>
    <m/>
  </r>
  <r>
    <d v="2024-09-27T00:00:00"/>
    <x v="21"/>
    <s v="A"/>
    <n v="6"/>
    <s v="a"/>
    <n v="29"/>
    <s v="Sujos tinta parede"/>
    <s v="AR"/>
    <m/>
    <x v="2"/>
    <x v="0"/>
    <d v="2024-08-22T00:00:00"/>
    <m/>
    <x v="81"/>
    <m/>
  </r>
  <r>
    <d v="2024-09-27T00:00:00"/>
    <x v="21"/>
    <s v="A"/>
    <n v="6"/>
    <s v="a"/>
    <n v="28"/>
    <s v="Remate peça iluminação teto wc"/>
    <s v="AR"/>
    <m/>
    <x v="2"/>
    <x v="0"/>
    <d v="2024-08-22T00:00:00"/>
    <m/>
    <x v="8"/>
    <m/>
  </r>
  <r>
    <d v="2024-09-27T00:00:00"/>
    <x v="21"/>
    <s v="A"/>
    <n v="6"/>
    <s v="a"/>
    <n v="27"/>
    <s v="Marca/Inchado teto wc"/>
    <s v="AR"/>
    <m/>
    <x v="2"/>
    <x v="0"/>
    <d v="2024-08-22T00:00:00"/>
    <m/>
    <x v="8"/>
    <m/>
  </r>
  <r>
    <d v="2024-09-27T00:00:00"/>
    <x v="21"/>
    <s v="A"/>
    <n v="6"/>
    <s v="a"/>
    <n v="26"/>
    <s v="Tábuas diferentes piso/ tonalidade/material"/>
    <s v="Silvas"/>
    <m/>
    <x v="2"/>
    <x v="0"/>
    <d v="2024-08-22T00:00:00"/>
    <m/>
    <x v="81"/>
    <m/>
  </r>
  <r>
    <d v="2024-09-27T00:00:00"/>
    <x v="21"/>
    <s v="A"/>
    <n v="6"/>
    <s v="a"/>
    <n v="25"/>
    <s v="Mancha infiltração parede"/>
    <s v="AR"/>
    <m/>
    <x v="2"/>
    <x v="0"/>
    <d v="2024-08-22T00:00:00"/>
    <m/>
    <x v="81"/>
    <m/>
  </r>
  <r>
    <d v="2024-09-27T00:00:00"/>
    <x v="21"/>
    <s v="A"/>
    <n v="6"/>
    <s v="a"/>
    <n v="24"/>
    <s v="Marcas/riscos porta"/>
    <s v="Valco"/>
    <m/>
    <x v="2"/>
    <x v="0"/>
    <d v="2024-08-22T00:00:00"/>
    <m/>
    <x v="40"/>
    <m/>
  </r>
  <r>
    <d v="2024-09-27T00:00:00"/>
    <x v="21"/>
    <s v="A"/>
    <n v="6"/>
    <s v="a"/>
    <n v="23"/>
    <s v="Falta puxador porta da lavanderia "/>
    <s v="Serrialu"/>
    <m/>
    <x v="29"/>
    <x v="0"/>
    <d v="2024-08-22T00:00:00"/>
    <m/>
    <x v="34"/>
    <m/>
  </r>
  <r>
    <d v="2024-09-27T00:00:00"/>
    <x v="21"/>
    <s v="A"/>
    <n v="6"/>
    <s v="a"/>
    <n v="22"/>
    <s v="Perfil piso Porta Cozinha mal assentado "/>
    <s v="AR"/>
    <m/>
    <x v="2"/>
    <x v="0"/>
    <d v="2024-08-22T00:00:00"/>
    <m/>
    <x v="8"/>
    <m/>
  </r>
  <r>
    <d v="2024-09-27T00:00:00"/>
    <x v="21"/>
    <s v="A"/>
    <n v="6"/>
    <s v="a"/>
    <n v="21"/>
    <s v="Dobradiça desalinhada"/>
    <s v="Serrialu"/>
    <m/>
    <x v="2"/>
    <x v="0"/>
    <d v="2024-08-22T00:00:00"/>
    <m/>
    <x v="53"/>
    <m/>
  </r>
  <r>
    <d v="2024-09-27T00:00:00"/>
    <x v="21"/>
    <s v="A"/>
    <n v="6"/>
    <s v="a"/>
    <n v="20"/>
    <s v="Fissura parede"/>
    <s v="AR"/>
    <m/>
    <x v="2"/>
    <x v="0"/>
    <d v="2024-08-22T00:00:00"/>
    <m/>
    <x v="81"/>
    <m/>
  </r>
  <r>
    <d v="2024-09-27T00:00:00"/>
    <x v="21"/>
    <s v="A"/>
    <n v="6"/>
    <s v="a"/>
    <n v="19"/>
    <s v="Afinar janela/porta"/>
    <s v="Serrialu"/>
    <m/>
    <x v="2"/>
    <x v="0"/>
    <d v="2024-08-22T00:00:00"/>
    <m/>
    <x v="81"/>
    <m/>
  </r>
  <r>
    <d v="2024-09-27T00:00:00"/>
    <x v="21"/>
    <s v="A"/>
    <n v="6"/>
    <s v="a"/>
    <n v="18"/>
    <s v="Marcas no rodapé "/>
    <s v="Valco"/>
    <m/>
    <x v="2"/>
    <x v="0"/>
    <d v="2024-08-22T00:00:00"/>
    <m/>
    <x v="81"/>
    <m/>
  </r>
  <r>
    <d v="2024-09-27T00:00:00"/>
    <x v="21"/>
    <s v="A"/>
    <n v="6"/>
    <s v="a"/>
    <n v="17"/>
    <s v="Falta caixa tomada terraço "/>
    <s v="IEOL"/>
    <m/>
    <x v="2"/>
    <x v="0"/>
    <d v="2024-08-22T00:00:00"/>
    <m/>
    <x v="37"/>
    <m/>
  </r>
  <r>
    <d v="2024-09-27T00:00:00"/>
    <x v="21"/>
    <s v="A"/>
    <n v="6"/>
    <s v="a"/>
    <n v="16"/>
    <s v="Pode trocar abertura porta cozinha /terraço?"/>
    <s v="Serrialu"/>
    <m/>
    <x v="2"/>
    <x v="1"/>
    <d v="2024-08-22T00:00:00"/>
    <m/>
    <x v="3"/>
    <m/>
  </r>
  <r>
    <d v="2024-09-27T00:00:00"/>
    <x v="21"/>
    <s v="A"/>
    <n v="6"/>
    <s v="a"/>
    <n v="15"/>
    <s v="Torneira terraço falta  -  Colocamos o ponto a torneira quem decide colocar ou não é o priprietário"/>
    <s v="AR"/>
    <m/>
    <x v="2"/>
    <x v="1"/>
    <d v="2024-08-22T00:00:00"/>
    <m/>
    <x v="12"/>
    <m/>
  </r>
  <r>
    <d v="2024-10-29T00:00:00"/>
    <x v="21"/>
    <s v="A"/>
    <n v="6"/>
    <s v="a"/>
    <n v="14"/>
    <s v="Betume soltando piso terraço geral "/>
    <s v="AR"/>
    <m/>
    <x v="2"/>
    <x v="0"/>
    <d v="2024-08-22T00:00:00"/>
    <m/>
    <x v="81"/>
    <m/>
  </r>
  <r>
    <d v="2024-09-27T00:00:00"/>
    <x v="21"/>
    <s v="A"/>
    <n v="6"/>
    <s v="a"/>
    <n v="13"/>
    <s v="Vidros guardas curtos / espaço grande "/>
    <s v="Serrialu"/>
    <m/>
    <x v="29"/>
    <x v="0"/>
    <d v="2024-08-22T00:00:00"/>
    <m/>
    <x v="57"/>
    <m/>
  </r>
  <r>
    <d v="2024-09-27T00:00:00"/>
    <x v="21"/>
    <s v="A"/>
    <n v="6"/>
    <s v="a"/>
    <n v="12"/>
    <s v="Limpar ferrugem guardas geral "/>
    <s v="AR"/>
    <m/>
    <x v="2"/>
    <x v="0"/>
    <d v="2024-08-22T00:00:00"/>
    <m/>
    <x v="81"/>
    <m/>
  </r>
  <r>
    <d v="2024-09-27T00:00:00"/>
    <x v="21"/>
    <s v="A"/>
    <n v="6"/>
    <s v="a"/>
    <n v="11"/>
    <s v="Soleira rachada "/>
    <s v="AR"/>
    <m/>
    <x v="2"/>
    <x v="0"/>
    <d v="2024-08-22T00:00:00"/>
    <m/>
    <x v="81"/>
    <m/>
  </r>
  <r>
    <d v="2024-09-27T00:00:00"/>
    <x v="21"/>
    <s v="A"/>
    <n v="6"/>
    <s v="a"/>
    <n v="10"/>
    <s v="Falta torneira água terraço - Colocamos o ponto a torneira quem decide colocar ou não é o priprietário"/>
    <s v="AR"/>
    <m/>
    <x v="2"/>
    <x v="1"/>
    <d v="2024-08-22T00:00:00"/>
    <m/>
    <x v="68"/>
    <m/>
  </r>
  <r>
    <d v="2024-09-27T00:00:00"/>
    <x v="21"/>
    <s v="A"/>
    <n v="6"/>
    <s v="a"/>
    <n v="9"/>
    <s v="Falta betume piso/parede terraço geral "/>
    <s v="AR"/>
    <m/>
    <x v="2"/>
    <x v="0"/>
    <d v="2024-08-22T00:00:00"/>
    <m/>
    <x v="81"/>
    <m/>
  </r>
  <r>
    <d v="2024-09-27T00:00:00"/>
    <x v="21"/>
    <s v="A"/>
    <n v="6"/>
    <s v="a"/>
    <n v="8"/>
    <s v="Falta betume em baixo soleira janelas"/>
    <s v="AR"/>
    <m/>
    <x v="2"/>
    <x v="0"/>
    <d v="2024-08-22T00:00:00"/>
    <m/>
    <x v="81"/>
    <m/>
  </r>
  <r>
    <d v="2024-09-27T00:00:00"/>
    <x v="21"/>
    <s v="A"/>
    <n v="6"/>
    <s v="a"/>
    <n v="7"/>
    <s v="Remate silicone porta/parede externo "/>
    <s v="AR"/>
    <m/>
    <x v="2"/>
    <x v="0"/>
    <d v="2024-08-22T00:00:00"/>
    <m/>
    <x v="8"/>
    <m/>
  </r>
  <r>
    <d v="2024-09-27T00:00:00"/>
    <x v="21"/>
    <s v="A"/>
    <n v="6"/>
    <s v="a"/>
    <n v="6"/>
    <s v="Peças nas portas soltas / apertar parafuso lateral"/>
    <s v="Serrialu"/>
    <m/>
    <x v="29"/>
    <x v="0"/>
    <d v="2024-08-22T00:00:00"/>
    <m/>
    <x v="57"/>
    <m/>
  </r>
  <r>
    <d v="2024-09-27T00:00:00"/>
    <x v="21"/>
    <s v="A"/>
    <n v="6"/>
    <s v="a"/>
    <n v="5"/>
    <s v="Marcas/riscos caixilharia proximo puxador "/>
    <s v="Serrialu"/>
    <m/>
    <x v="2"/>
    <x v="0"/>
    <d v="2024-08-22T00:00:00"/>
    <m/>
    <x v="57"/>
    <m/>
  </r>
  <r>
    <d v="2024-09-27T00:00:00"/>
    <x v="21"/>
    <s v="A"/>
    <n v="6"/>
    <s v="a"/>
    <n v="4"/>
    <s v="Fissuras topo rodapé geral"/>
    <s v="Valco"/>
    <m/>
    <x v="2"/>
    <x v="0"/>
    <d v="2024-08-22T00:00:00"/>
    <m/>
    <x v="81"/>
    <m/>
  </r>
  <r>
    <d v="2024-09-27T00:00:00"/>
    <x v="21"/>
    <s v="A"/>
    <n v="6"/>
    <s v="a"/>
    <n v="3"/>
    <s v="Fissura topo rodapé (geral)"/>
    <s v="Valco"/>
    <m/>
    <x v="2"/>
    <x v="0"/>
    <d v="2024-08-22T00:00:00"/>
    <m/>
    <x v="81"/>
    <m/>
  </r>
  <r>
    <d v="2024-09-27T00:00:00"/>
    <x v="21"/>
    <s v="A"/>
    <n v="6"/>
    <s v="a"/>
    <n v="2"/>
    <s v="Manchas escuras piso"/>
    <s v="Silvas"/>
    <m/>
    <x v="2"/>
    <x v="0"/>
    <d v="2024-08-22T00:00:00"/>
    <m/>
    <x v="81"/>
    <m/>
  </r>
  <r>
    <d v="2024-09-27T00:00:00"/>
    <x v="21"/>
    <s v="A"/>
    <n v="6"/>
    <s v="a"/>
    <n v="1"/>
    <s v="Melhorar remate juntas piso laminado "/>
    <s v="Silvas"/>
    <m/>
    <x v="2"/>
    <x v="0"/>
    <d v="2024-08-22T00:00:00"/>
    <m/>
    <x v="81"/>
    <m/>
  </r>
  <r>
    <d v="2024-10-29T00:00:00"/>
    <x v="22"/>
    <s v="A"/>
    <n v="7"/>
    <s v="a"/>
    <n v="1"/>
    <s v="Guardas com ferrugem e amolgadas no Geral"/>
    <s v="AR"/>
    <m/>
    <x v="3"/>
    <x v="0"/>
    <d v="2024-04-29T00:00:00"/>
    <m/>
    <x v="31"/>
    <m/>
  </r>
  <r>
    <d v="2024-10-29T00:00:00"/>
    <x v="22"/>
    <s v="A"/>
    <n v="7"/>
    <s v="a"/>
    <n v="2"/>
    <s v="Caixilharia suja e com riscos - picos próximo do puxador no Geral"/>
    <s v="Serrialu"/>
    <m/>
    <x v="29"/>
    <x v="0"/>
    <d v="2024-04-29T00:00:00"/>
    <m/>
    <x v="57"/>
    <m/>
  </r>
  <r>
    <d v="2024-10-29T00:00:00"/>
    <x v="22"/>
    <s v="A"/>
    <n v="7"/>
    <s v="a"/>
    <n v="3"/>
    <s v="Sujo de silicone no rodapé com buracos entre o piso no Geral"/>
    <s v="AR"/>
    <m/>
    <x v="3"/>
    <x v="0"/>
    <d v="2024-04-29T00:00:00"/>
    <m/>
    <x v="31"/>
    <m/>
  </r>
  <r>
    <d v="2024-10-29T00:00:00"/>
    <x v="22"/>
    <s v="A"/>
    <n v="7"/>
    <s v="a"/>
    <n v="4"/>
    <s v="Marca na pintura da alheta no Geral"/>
    <s v="AR"/>
    <m/>
    <x v="3"/>
    <x v="0"/>
    <d v="2024-04-29T00:00:00"/>
    <m/>
    <x v="31"/>
    <m/>
  </r>
  <r>
    <d v="2024-10-29T00:00:00"/>
    <x v="22"/>
    <s v="A"/>
    <n v="7"/>
    <s v="a"/>
    <n v="5"/>
    <s v="Remate no topo do pilar mal acabado"/>
    <s v="AR"/>
    <m/>
    <x v="3"/>
    <x v="0"/>
    <d v="2024-04-29T00:00:00"/>
    <m/>
    <x v="31"/>
    <m/>
  </r>
  <r>
    <d v="2024-10-29T00:00:00"/>
    <x v="22"/>
    <s v="A"/>
    <n v="7"/>
    <s v="a"/>
    <n v="6"/>
    <s v="Desnível no armário - quadros mal acabado"/>
    <s v="Valco"/>
    <m/>
    <x v="3"/>
    <x v="0"/>
    <d v="2024-04-29T00:00:00"/>
    <m/>
    <x v="82"/>
    <m/>
  </r>
  <r>
    <d v="2024-10-29T00:00:00"/>
    <x v="22"/>
    <s v="A"/>
    <n v="7"/>
    <s v="a"/>
    <n v="7"/>
    <s v="Estore com barulho "/>
    <m/>
    <m/>
    <x v="3"/>
    <x v="1"/>
    <d v="2024-04-29T00:00:00"/>
    <m/>
    <x v="12"/>
    <m/>
  </r>
  <r>
    <d v="2024-10-29T00:00:00"/>
    <x v="22"/>
    <s v="A"/>
    <n v="7"/>
    <s v="a"/>
    <n v="8"/>
    <s v="Molduras das janelas mal acabadas no Geral"/>
    <s v="Serrialu"/>
    <m/>
    <x v="29"/>
    <x v="0"/>
    <d v="2024-04-29T00:00:00"/>
    <m/>
    <x v="57"/>
    <m/>
  </r>
  <r>
    <d v="2024-10-29T00:00:00"/>
    <x v="22"/>
    <s v="A"/>
    <n v="7"/>
    <s v="a"/>
    <n v="9"/>
    <s v="Cerâmica da parede com picos no rejunte e desnivelada"/>
    <s v="AR"/>
    <m/>
    <x v="3"/>
    <x v="0"/>
    <d v="2024-04-29T00:00:00"/>
    <m/>
    <x v="23"/>
    <m/>
  </r>
  <r>
    <d v="2024-10-29T00:00:00"/>
    <x v="22"/>
    <s v="A"/>
    <n v="7"/>
    <s v="a"/>
    <n v="10"/>
    <s v="Estore não fecha todo"/>
    <m/>
    <m/>
    <x v="3"/>
    <x v="1"/>
    <d v="2024-04-29T00:00:00"/>
    <m/>
    <x v="12"/>
    <m/>
  </r>
  <r>
    <d v="2024-10-29T00:00:00"/>
    <x v="22"/>
    <s v="A"/>
    <n v="7"/>
    <s v="a"/>
    <n v="11"/>
    <s v="Colocar puxador na porta - Lavanderia "/>
    <s v="Serrialu"/>
    <m/>
    <x v="3"/>
    <x v="0"/>
    <d v="2024-04-29T00:00:00"/>
    <m/>
    <x v="34"/>
    <m/>
  </r>
  <r>
    <d v="2024-10-29T00:00:00"/>
    <x v="22"/>
    <s v="A"/>
    <n v="7"/>
    <s v="a"/>
    <n v="12"/>
    <s v="Silicone em volta da janela"/>
    <s v="AR"/>
    <m/>
    <x v="3"/>
    <x v="0"/>
    <d v="2024-04-29T00:00:00"/>
    <m/>
    <x v="31"/>
    <m/>
  </r>
  <r>
    <d v="2024-10-29T00:00:00"/>
    <x v="22"/>
    <s v="A"/>
    <n v="7"/>
    <s v="a"/>
    <n v="13"/>
    <s v="Acabamento no encontro entre o teto e a cerâmica"/>
    <s v="AR"/>
    <m/>
    <x v="3"/>
    <x v="0"/>
    <d v="2024-04-29T00:00:00"/>
    <m/>
    <x v="31"/>
    <m/>
  </r>
  <r>
    <d v="2024-10-29T00:00:00"/>
    <x v="22"/>
    <s v="A"/>
    <n v="7"/>
    <s v="a"/>
    <n v="14"/>
    <s v="Acabamento mal feito no tubo da cerâmica "/>
    <s v="AR"/>
    <m/>
    <x v="3"/>
    <x v="0"/>
    <d v="2024-04-29T00:00:00"/>
    <m/>
    <x v="31"/>
    <m/>
  </r>
  <r>
    <d v="2024-10-29T00:00:00"/>
    <x v="22"/>
    <s v="A"/>
    <n v="7"/>
    <s v="a"/>
    <n v="15"/>
    <s v="Parafuso vísivel no topo da janela"/>
    <s v="AR"/>
    <m/>
    <x v="3"/>
    <x v="0"/>
    <d v="2024-04-29T00:00:00"/>
    <m/>
    <x v="23"/>
    <m/>
  </r>
  <r>
    <d v="2024-10-29T00:00:00"/>
    <x v="22"/>
    <s v="A"/>
    <n v="7"/>
    <s v="a"/>
    <n v="16"/>
    <s v="Afinar as janelas não abrem bem e fazem barulho "/>
    <s v="Serrialu"/>
    <m/>
    <x v="3"/>
    <x v="0"/>
    <d v="2024-04-29T00:00:00"/>
    <m/>
    <x v="83"/>
    <m/>
  </r>
  <r>
    <d v="2024-10-29T00:00:00"/>
    <x v="22"/>
    <s v="A"/>
    <n v="7"/>
    <s v="a"/>
    <n v="17"/>
    <s v="Riscos no Inox dos eletrodomésticos "/>
    <s v="Bosch"/>
    <m/>
    <x v="3"/>
    <x v="0"/>
    <d v="2024-04-29T00:00:00"/>
    <m/>
    <x v="17"/>
    <m/>
  </r>
  <r>
    <d v="2024-09-26T00:00:00"/>
    <x v="22"/>
    <s v="A"/>
    <n v="7"/>
    <s v="a"/>
    <n v="18"/>
    <s v="Acabamento nas tomadas - buraco no encontro com a parede"/>
    <s v="AR"/>
    <m/>
    <x v="3"/>
    <x v="0"/>
    <d v="2024-04-29T00:00:00"/>
    <m/>
    <x v="83"/>
    <m/>
  </r>
  <r>
    <d v="2024-10-29T00:00:00"/>
    <x v="22"/>
    <s v="A"/>
    <n v="7"/>
    <s v="a"/>
    <n v="19"/>
    <s v="Falha na parte inteira da madeira da porta"/>
    <s v="AR"/>
    <m/>
    <x v="3"/>
    <x v="0"/>
    <d v="2024-04-29T00:00:00"/>
    <m/>
    <x v="83"/>
    <m/>
  </r>
  <r>
    <d v="2024-10-29T00:00:00"/>
    <x v="22"/>
    <s v="A"/>
    <n v="7"/>
    <s v="a"/>
    <n v="20"/>
    <s v="Cerâmica da cozinha entre o piso e a parede mal acabada"/>
    <s v="AR"/>
    <m/>
    <x v="3"/>
    <x v="0"/>
    <d v="2024-04-29T00:00:00"/>
    <m/>
    <x v="83"/>
    <m/>
  </r>
  <r>
    <d v="2024-10-29T00:00:00"/>
    <x v="22"/>
    <s v="A"/>
    <n v="7"/>
    <s v="a"/>
    <n v="21"/>
    <s v="Puxador com alturas diferentes"/>
    <s v="Valco"/>
    <m/>
    <x v="3"/>
    <x v="0"/>
    <d v="2024-04-29T00:00:00"/>
    <m/>
    <x v="48"/>
    <m/>
  </r>
  <r>
    <d v="2024-10-29T00:00:00"/>
    <x v="22"/>
    <s v="A"/>
    <n v="7"/>
    <s v="a"/>
    <n v="22"/>
    <s v="Porta suja e amolgada no topo"/>
    <s v="AR"/>
    <m/>
    <x v="3"/>
    <x v="0"/>
    <d v="2024-04-29T00:00:00"/>
    <m/>
    <x v="83"/>
    <m/>
  </r>
  <r>
    <d v="2024-10-29T00:00:00"/>
    <x v="22"/>
    <s v="A"/>
    <n v="7"/>
    <s v="a"/>
    <n v="23"/>
    <s v="Marcas e sujidade na moldura no geral"/>
    <s v="AR"/>
    <m/>
    <x v="3"/>
    <x v="0"/>
    <d v="2024-04-29T00:00:00"/>
    <m/>
    <x v="83"/>
    <m/>
  </r>
  <r>
    <d v="2024-10-29T00:00:00"/>
    <x v="22"/>
    <s v="A"/>
    <n v="7"/>
    <s v="a"/>
    <n v="24"/>
    <s v="Falta peça no puxador externo"/>
    <s v="AR"/>
    <m/>
    <x v="3"/>
    <x v="0"/>
    <d v="2024-04-29T00:00:00"/>
    <m/>
    <x v="34"/>
    <m/>
  </r>
  <r>
    <d v="2024-10-29T00:00:00"/>
    <x v="22"/>
    <s v="A"/>
    <n v="7"/>
    <s v="a"/>
    <n v="25"/>
    <s v="Sujo na moldura da madeira"/>
    <s v="AR"/>
    <m/>
    <x v="3"/>
    <x v="0"/>
    <d v="2024-04-29T00:00:00"/>
    <m/>
    <x v="23"/>
    <m/>
  </r>
  <r>
    <d v="2024-10-29T00:00:00"/>
    <x v="22"/>
    <s v="A"/>
    <n v="7"/>
    <s v="a"/>
    <n v="26"/>
    <s v="Trocar Espelho"/>
    <s v="Espaço Vidro"/>
    <m/>
    <x v="3"/>
    <x v="0"/>
    <d v="2024-04-29T00:00:00"/>
    <m/>
    <x v="7"/>
    <m/>
  </r>
  <r>
    <d v="2024-10-29T00:00:00"/>
    <x v="22"/>
    <s v="A"/>
    <n v="7"/>
    <s v="a"/>
    <n v="27"/>
    <s v="Marca na pintura no alto da porta dentro e fora"/>
    <s v="AR"/>
    <m/>
    <x v="3"/>
    <x v="0"/>
    <d v="2024-04-29T00:00:00"/>
    <m/>
    <x v="7"/>
    <m/>
  </r>
  <r>
    <d v="2024-10-29T00:00:00"/>
    <x v="22"/>
    <s v="A"/>
    <n v="7"/>
    <s v="a"/>
    <n v="28"/>
    <s v="Borrachas nas portas no Geral"/>
    <s v="AR"/>
    <m/>
    <x v="3"/>
    <x v="0"/>
    <d v="2024-04-29T00:00:00"/>
    <m/>
    <x v="7"/>
    <m/>
  </r>
  <r>
    <d v="2024-10-29T00:00:00"/>
    <x v="22"/>
    <s v="A"/>
    <n v="7"/>
    <s v="a"/>
    <n v="29"/>
    <s v="Procurar o sifão do WC da manutenção - não encontra a anomalia "/>
    <s v="AR"/>
    <m/>
    <x v="3"/>
    <x v="4"/>
    <d v="2024-04-29T00:00:00"/>
    <m/>
    <x v="12"/>
    <m/>
  </r>
  <r>
    <d v="2024-10-29T00:00:00"/>
    <x v="22"/>
    <s v="A"/>
    <n v="7"/>
    <s v="a"/>
    <n v="30"/>
    <s v="Caixas das tomadas mal instaladas no Geral"/>
    <s v="AR"/>
    <m/>
    <x v="3"/>
    <x v="0"/>
    <d v="2024-04-29T00:00:00"/>
    <m/>
    <x v="23"/>
    <m/>
  </r>
  <r>
    <d v="2024-10-29T00:00:00"/>
    <x v="22"/>
    <s v="A"/>
    <n v="7"/>
    <s v="a"/>
    <n v="31"/>
    <s v="Acabamento interno na porta de correr"/>
    <s v="AR"/>
    <m/>
    <x v="3"/>
    <x v="0"/>
    <d v="2024-04-29T00:00:00"/>
    <m/>
    <x v="23"/>
    <m/>
  </r>
  <r>
    <d v="2024-10-29T00:00:00"/>
    <x v="22"/>
    <s v="A"/>
    <n v="7"/>
    <s v="a"/>
    <n v="32"/>
    <s v="Acabamento no Ar condicionado - desnivelado e frestas na parede"/>
    <s v="AR"/>
    <m/>
    <x v="3"/>
    <x v="0"/>
    <d v="2024-04-29T00:00:00"/>
    <m/>
    <x v="31"/>
    <m/>
  </r>
  <r>
    <d v="2024-10-29T00:00:00"/>
    <x v="22"/>
    <s v="A"/>
    <n v="7"/>
    <s v="a"/>
    <n v="33"/>
    <s v="Falta a tampa na caixa do teto da arrecadação"/>
    <s v="AR"/>
    <m/>
    <x v="3"/>
    <x v="0"/>
    <d v="2024-04-29T00:00:00"/>
    <m/>
    <x v="7"/>
    <m/>
  </r>
  <r>
    <d v="2024-10-29T00:00:00"/>
    <x v="22"/>
    <s v="A"/>
    <n v="7"/>
    <s v="a"/>
    <n v="34"/>
    <s v="Estores enrolados no aluminio "/>
    <s v="Nacional Blinds"/>
    <m/>
    <x v="48"/>
    <x v="0"/>
    <d v="2024-04-29T00:00:00"/>
    <m/>
    <x v="81"/>
    <m/>
  </r>
  <r>
    <d v="2024-10-29T00:00:00"/>
    <x v="22"/>
    <s v="A"/>
    <n v="7"/>
    <s v="a"/>
    <n v="35"/>
    <s v="2 Azulejos partidos na cozinha "/>
    <s v="AR"/>
    <m/>
    <x v="26"/>
    <x v="0"/>
    <d v="2024-04-29T00:00:00"/>
    <m/>
    <x v="23"/>
    <m/>
  </r>
  <r>
    <d v="2024-10-29T00:00:00"/>
    <x v="22"/>
    <s v="A"/>
    <n v="7"/>
    <s v="a"/>
    <n v="36"/>
    <s v="Tem três projetores a fazer flash"/>
    <s v="IEOL"/>
    <m/>
    <x v="49"/>
    <x v="0"/>
    <d v="2024-04-29T00:00:00"/>
    <m/>
    <x v="76"/>
    <m/>
  </r>
  <r>
    <d v="2024-10-29T00:00:00"/>
    <x v="22"/>
    <s v="A"/>
    <n v="7"/>
    <s v="a"/>
    <n v="38"/>
    <s v="Tratamento da pala"/>
    <s v="ISOTEXA"/>
    <m/>
    <x v="14"/>
    <x v="2"/>
    <d v="2024-04-29T00:00:00"/>
    <m/>
    <x v="12"/>
    <m/>
  </r>
  <r>
    <d v="2024-10-29T00:00:00"/>
    <x v="22"/>
    <s v="A"/>
    <n v="7"/>
    <s v="a"/>
    <n v="37"/>
    <s v="Pintar parede"/>
    <s v="AR"/>
    <m/>
    <x v="50"/>
    <x v="0"/>
    <d v="2024-04-29T00:00:00"/>
    <m/>
    <x v="84"/>
    <m/>
  </r>
  <r>
    <d v="2024-09-26T00:00:00"/>
    <x v="23"/>
    <s v="A"/>
    <n v="8"/>
    <s v="a"/>
    <n v="1"/>
    <s v="estore maior da sala encravou ao tentar dar uso ao mesmo"/>
    <s v="Nacional Blinds"/>
    <m/>
    <x v="51"/>
    <x v="0"/>
    <d v="2024-01-24T00:00:00"/>
    <m/>
    <x v="18"/>
    <s v="SIM"/>
  </r>
  <r>
    <d v="2024-09-26T00:00:00"/>
    <x v="23"/>
    <s v="A"/>
    <n v="8"/>
    <s v="a"/>
    <n v="26"/>
    <s v="Estores da cozinha se soltaram - NB ficou de voltar apos as ferias para trocar laminas danificadas "/>
    <s v="Nacional Blinds "/>
    <m/>
    <x v="52"/>
    <x v="0"/>
    <d v="2024-01-24T00:00:00"/>
    <m/>
    <x v="85"/>
    <m/>
  </r>
  <r>
    <d v="2024-09-26T00:00:00"/>
    <x v="23"/>
    <s v="A"/>
    <n v="8"/>
    <s v="a"/>
    <n v="25"/>
    <s v="Troca da chave dos correios "/>
    <s v="Serrialu"/>
    <m/>
    <x v="7"/>
    <x v="0"/>
    <d v="2024-01-24T00:00:00"/>
    <m/>
    <x v="14"/>
    <m/>
  </r>
  <r>
    <d v="2024-09-26T00:00:00"/>
    <x v="23"/>
    <s v="A"/>
    <n v="8"/>
    <s v="a"/>
    <n v="24"/>
    <s v="Rodapéretirado e não colocado novamente "/>
    <s v="Valco"/>
    <m/>
    <x v="39"/>
    <x v="0"/>
    <d v="2024-01-24T00:00:00"/>
    <m/>
    <x v="14"/>
    <m/>
  </r>
  <r>
    <d v="2024-09-26T00:00:00"/>
    <x v="23"/>
    <s v="A"/>
    <n v="8"/>
    <s v="a"/>
    <n v="23"/>
    <s v="Ombreira porta hall de entrada danificada "/>
    <s v="Valco"/>
    <m/>
    <x v="18"/>
    <x v="0"/>
    <d v="2024-01-24T00:00:00"/>
    <m/>
    <x v="14"/>
    <m/>
  </r>
  <r>
    <d v="2024-09-26T00:00:00"/>
    <x v="23"/>
    <s v="A"/>
    <n v="8"/>
    <s v="a"/>
    <n v="22"/>
    <s v="Estore lavandaria e cozinha não fecham totalmente"/>
    <s v="Nacional Blinds "/>
    <m/>
    <x v="47"/>
    <x v="0"/>
    <d v="2024-01-24T00:00:00"/>
    <m/>
    <x v="62"/>
    <m/>
  </r>
  <r>
    <d v="2024-09-26T00:00:00"/>
    <x v="23"/>
    <s v="A"/>
    <n v="8"/>
    <s v="a"/>
    <n v="20"/>
    <s v="falta de água quente"/>
    <s v="AR"/>
    <m/>
    <x v="47"/>
    <x v="0"/>
    <d v="2024-01-24T00:00:00"/>
    <m/>
    <x v="80"/>
    <m/>
  </r>
  <r>
    <d v="2024-09-26T00:00:00"/>
    <x v="23"/>
    <s v="A"/>
    <n v="8"/>
    <s v="a"/>
    <n v="19"/>
    <s v="pavimento com manchas de humidade"/>
    <s v="Silvas"/>
    <m/>
    <x v="47"/>
    <x v="0"/>
    <d v="2024-01-24T00:00:00"/>
    <m/>
    <x v="80"/>
    <m/>
  </r>
  <r>
    <d v="2024-09-26T00:00:00"/>
    <x v="23"/>
    <s v="A"/>
    <n v="8"/>
    <s v="a"/>
    <n v="18"/>
    <s v="Afinar porta"/>
    <s v="Sweet Door"/>
    <m/>
    <x v="47"/>
    <x v="0"/>
    <d v="2024-01-24T00:00:00"/>
    <m/>
    <x v="80"/>
    <m/>
  </r>
  <r>
    <d v="2024-09-26T00:00:00"/>
    <x v="23"/>
    <s v="A"/>
    <n v="8"/>
    <s v="a"/>
    <n v="17"/>
    <s v="Lugar de estacionamento -  (Lugar 29, Piso -2) sem a devida tomada CVE instalada"/>
    <s v="IEOL"/>
    <m/>
    <x v="2"/>
    <x v="0"/>
    <d v="2024-01-24T00:00:00"/>
    <m/>
    <x v="7"/>
    <m/>
  </r>
  <r>
    <d v="2024-09-26T00:00:00"/>
    <x v="23"/>
    <s v="A"/>
    <n v="8"/>
    <s v="a"/>
    <n v="16"/>
    <s v="Afinar porta da arrecadação "/>
    <s v="Sweet Door"/>
    <m/>
    <x v="3"/>
    <x v="0"/>
    <d v="2024-01-24T00:00:00"/>
    <m/>
    <x v="56"/>
    <m/>
  </r>
  <r>
    <d v="2024-09-26T00:00:00"/>
    <x v="23"/>
    <s v="A"/>
    <n v="8"/>
    <s v="a"/>
    <n v="15"/>
    <s v="Afinar janela "/>
    <s v="Serrialu"/>
    <m/>
    <x v="3"/>
    <x v="0"/>
    <d v="2024-01-24T00:00:00"/>
    <m/>
    <x v="6"/>
    <m/>
  </r>
  <r>
    <d v="2024-09-26T00:00:00"/>
    <x v="23"/>
    <s v="A"/>
    <n v="8"/>
    <s v="a"/>
    <n v="14"/>
    <s v="Encaixar tampa da caixa de estore rente a parede "/>
    <s v="AR"/>
    <m/>
    <x v="3"/>
    <x v="0"/>
    <d v="2024-01-24T00:00:00"/>
    <m/>
    <x v="86"/>
    <m/>
  </r>
  <r>
    <d v="2024-09-26T00:00:00"/>
    <x v="23"/>
    <s v="A"/>
    <n v="8"/>
    <s v="a"/>
    <n v="13"/>
    <s v="Afinar estores com barulho "/>
    <s v="Nacional Blinds "/>
    <m/>
    <x v="3"/>
    <x v="0"/>
    <d v="2024-01-24T00:00:00"/>
    <m/>
    <x v="86"/>
    <m/>
  </r>
  <r>
    <d v="2024-09-26T00:00:00"/>
    <x v="23"/>
    <s v="A"/>
    <n v="8"/>
    <s v="a"/>
    <n v="12"/>
    <s v="Limpeza da tampa da caixa de estores "/>
    <s v="AR"/>
    <m/>
    <x v="3"/>
    <x v="0"/>
    <d v="2024-01-24T00:00:00"/>
    <m/>
    <x v="86"/>
    <m/>
  </r>
  <r>
    <d v="2024-09-26T00:00:00"/>
    <x v="23"/>
    <s v="A"/>
    <n v="8"/>
    <s v="a"/>
    <n v="11"/>
    <s v="Remate entre parede e tampa caixa de estores"/>
    <s v="AR"/>
    <m/>
    <x v="3"/>
    <x v="0"/>
    <d v="2024-01-24T00:00:00"/>
    <m/>
    <x v="86"/>
    <m/>
  </r>
  <r>
    <d v="2024-09-26T00:00:00"/>
    <x v="23"/>
    <s v="A"/>
    <n v="8"/>
    <s v="a"/>
    <n v="10"/>
    <s v="Limpeza de sujidade amarela entre janela e parede "/>
    <s v="AR"/>
    <m/>
    <x v="3"/>
    <x v="0"/>
    <d v="2024-01-24T00:00:00"/>
    <m/>
    <x v="86"/>
    <m/>
  </r>
  <r>
    <d v="2024-09-26T00:00:00"/>
    <x v="23"/>
    <s v="A"/>
    <n v="8"/>
    <s v="a"/>
    <n v="9"/>
    <s v="Limpeza do vidro da janela "/>
    <s v="AR"/>
    <m/>
    <x v="3"/>
    <x v="0"/>
    <d v="2024-01-24T00:00:00"/>
    <m/>
    <x v="86"/>
    <m/>
  </r>
  <r>
    <d v="2024-09-26T00:00:00"/>
    <x v="23"/>
    <s v="A"/>
    <n v="8"/>
    <s v="a"/>
    <n v="8"/>
    <s v="Falta borracha no batente"/>
    <s v="AR"/>
    <m/>
    <x v="3"/>
    <x v="0"/>
    <d v="2024-01-24T00:00:00"/>
    <m/>
    <x v="86"/>
    <m/>
  </r>
  <r>
    <d v="2024-09-26T00:00:00"/>
    <x v="23"/>
    <s v="A"/>
    <n v="8"/>
    <s v="a"/>
    <n v="7"/>
    <s v="Afianr interruptor "/>
    <s v="IEOL"/>
    <m/>
    <x v="3"/>
    <x v="0"/>
    <d v="2024-01-24T00:00:00"/>
    <m/>
    <x v="86"/>
    <m/>
  </r>
  <r>
    <d v="2024-09-26T00:00:00"/>
    <x v="23"/>
    <s v="A"/>
    <n v="8"/>
    <s v="a"/>
    <n v="6"/>
    <s v="Resto tinta na dobradiça (limpeza)"/>
    <s v="AR"/>
    <m/>
    <x v="3"/>
    <x v="0"/>
    <d v="2024-01-24T00:00:00"/>
    <m/>
    <x v="86"/>
    <m/>
  </r>
  <r>
    <d v="2024-09-26T00:00:00"/>
    <x v="23"/>
    <s v="A"/>
    <n v="8"/>
    <s v="a"/>
    <n v="5"/>
    <s v="Porta danificada substituir "/>
    <s v="Sweet Door"/>
    <m/>
    <x v="3"/>
    <x v="0"/>
    <d v="2024-01-24T00:00:00"/>
    <m/>
    <x v="86"/>
    <m/>
  </r>
  <r>
    <d v="2024-09-26T00:00:00"/>
    <x v="23"/>
    <s v="A"/>
    <n v="8"/>
    <s v="a"/>
    <n v="4"/>
    <s v="Retoque de pintura no rodapé/parede "/>
    <s v="AR"/>
    <m/>
    <x v="3"/>
    <x v="0"/>
    <d v="2024-01-24T00:00:00"/>
    <m/>
    <x v="86"/>
    <m/>
  </r>
  <r>
    <d v="2024-09-26T00:00:00"/>
    <x v="23"/>
    <s v="A"/>
    <n v="8"/>
    <s v="a"/>
    <n v="3"/>
    <s v="Afianar porta "/>
    <s v="Valco"/>
    <m/>
    <x v="3"/>
    <x v="0"/>
    <d v="2024-01-24T00:00:00"/>
    <m/>
    <x v="86"/>
    <m/>
  </r>
  <r>
    <d v="2024-09-26T00:00:00"/>
    <x v="23"/>
    <s v="A"/>
    <n v="8"/>
    <s v="a"/>
    <n v="2"/>
    <s v="Substituir espelho da casa de banho "/>
    <s v="Espaço vidro "/>
    <m/>
    <x v="3"/>
    <x v="0"/>
    <d v="2024-01-24T00:00:00"/>
    <m/>
    <x v="65"/>
    <m/>
  </r>
  <r>
    <d v="2024-09-26T00:00:00"/>
    <x v="23"/>
    <s v="A"/>
    <n v="8"/>
    <s v="a"/>
    <n v="1"/>
    <s v="Limpeza das guardas"/>
    <s v="AR"/>
    <m/>
    <x v="3"/>
    <x v="0"/>
    <d v="2024-01-24T00:00:00"/>
    <m/>
    <x v="86"/>
    <m/>
  </r>
  <r>
    <d v="2024-09-26T00:00:00"/>
    <x v="23"/>
    <s v="A"/>
    <n v="8"/>
    <s v="a"/>
    <n v="21"/>
    <s v="Pintura do painel interior"/>
    <s v="AR"/>
    <m/>
    <x v="47"/>
    <x v="0"/>
    <d v="2024-01-24T00:00:00"/>
    <m/>
    <x v="18"/>
    <m/>
  </r>
  <r>
    <s v="ZONAS COMUNS"/>
    <x v="24"/>
    <s v="A"/>
    <n v="-3"/>
    <m/>
    <m/>
    <s v="sem iluminação no hall do elevador e no hall das escadas, após uma pequena vistoria detetamos que os sensores de movimento não têm alimentação de 230v. / TEM QUE SUBSTITUIR 14/02"/>
    <s v="IEOL"/>
    <m/>
    <x v="53"/>
    <x v="0"/>
    <s v="S/ DATA VISTORIA ZONA COMUM"/>
    <m/>
    <x v="76"/>
    <s v="SIM"/>
  </r>
  <r>
    <s v="ZONAS COMUNS"/>
    <x v="24"/>
    <s v="A"/>
    <m/>
    <m/>
    <m/>
    <s v="Extrações das casas de banho não funcionam "/>
    <s v="Climacer "/>
    <m/>
    <x v="54"/>
    <x v="0"/>
    <s v="S/ DATA VISTORIA ZONA COMUM"/>
    <m/>
    <x v="1"/>
    <m/>
  </r>
  <r>
    <d v="2024-08-13T00:00:00"/>
    <x v="25"/>
    <s v="B"/>
    <n v="-1"/>
    <s v="b"/>
    <n v="33"/>
    <s v="Roupeiro (2,00m x 0,505)"/>
    <s v="Globaldis"/>
    <m/>
    <x v="55"/>
    <x v="3"/>
    <d v="2024-07-08T00:00:00"/>
    <d v="2025-02-19T00:00:00"/>
    <x v="12"/>
    <s v="SIM"/>
  </r>
  <r>
    <d v="2024-08-13T00:00:00"/>
    <x v="25"/>
    <s v="B"/>
    <n v="-1"/>
    <s v="b"/>
    <n v="32"/>
    <s v="Estores da cozinha desce até a meio da janela e depois cai por completo "/>
    <s v="Nacional Blinds"/>
    <m/>
    <x v="56"/>
    <x v="0"/>
    <d v="2024-07-08T00:00:00"/>
    <m/>
    <x v="2"/>
    <m/>
  </r>
  <r>
    <d v="2024-08-13T00:00:00"/>
    <x v="25"/>
    <s v="B"/>
    <n v="-1"/>
    <s v="b"/>
    <n v="31"/>
    <s v="Armário da casa de banho caiu no chão "/>
    <s v="Globaldis"/>
    <m/>
    <x v="57"/>
    <x v="0"/>
    <d v="2024-07-08T00:00:00"/>
    <m/>
    <x v="70"/>
    <m/>
  </r>
  <r>
    <d v="2024-08-13T00:00:00"/>
    <x v="25"/>
    <s v="B"/>
    <n v="-1"/>
    <s v="b"/>
    <n v="30"/>
    <s v="Tirar porta e colocar"/>
    <s v="AR"/>
    <m/>
    <x v="6"/>
    <x v="0"/>
    <d v="2024-07-08T00:00:00"/>
    <m/>
    <x v="11"/>
    <m/>
  </r>
  <r>
    <d v="2024-08-13T00:00:00"/>
    <x v="25"/>
    <s v="B"/>
    <n v="-1"/>
    <s v="b"/>
    <n v="29"/>
    <m/>
    <s v="AR"/>
    <m/>
    <x v="58"/>
    <x v="0"/>
    <d v="2024-07-08T00:00:00"/>
    <m/>
    <x v="37"/>
    <m/>
  </r>
  <r>
    <d v="2024-08-13T00:00:00"/>
    <x v="25"/>
    <s v="B"/>
    <n v="-1"/>
    <s v="b"/>
    <n v="28"/>
    <s v="misturadora da banheira não faz a mistura de água quente com água fria"/>
    <s v="AR"/>
    <m/>
    <x v="58"/>
    <x v="0"/>
    <d v="2024-07-08T00:00:00"/>
    <m/>
    <x v="37"/>
    <m/>
  </r>
  <r>
    <d v="2024-08-13T00:00:00"/>
    <x v="25"/>
    <s v="B"/>
    <n v="-1"/>
    <s v="b"/>
    <n v="27"/>
    <s v="bidé pinga água insistentemente "/>
    <s v="AR"/>
    <m/>
    <x v="58"/>
    <x v="0"/>
    <d v="2024-07-08T00:00:00"/>
    <m/>
    <x v="87"/>
    <m/>
  </r>
  <r>
    <d v="2024-08-13T00:00:00"/>
    <x v="25"/>
    <s v="B"/>
    <n v="-1"/>
    <s v="b"/>
    <n v="26"/>
    <s v="tomada da sala (parede do ac) nao tem corrente - comutador "/>
    <s v="IEOL "/>
    <m/>
    <x v="58"/>
    <x v="0"/>
    <d v="2024-07-08T00:00:00"/>
    <m/>
    <x v="37"/>
    <m/>
  </r>
  <r>
    <d v="2024-08-13T00:00:00"/>
    <x v="25"/>
    <s v="B"/>
    <n v="-1"/>
    <s v="b"/>
    <n v="25"/>
    <s v=" luz de teto do quarto não trm corrente elétrica"/>
    <s v="IEOL"/>
    <m/>
    <x v="58"/>
    <x v="0"/>
    <d v="2024-07-08T00:00:00"/>
    <m/>
    <x v="37"/>
    <m/>
  </r>
  <r>
    <d v="2024-08-13T00:00:00"/>
    <x v="25"/>
    <s v="B"/>
    <n v="-1"/>
    <s v="b"/>
    <n v="24"/>
    <s v="  instalação de solução que evite o fecho completo da porta (em cassete) da cozinha. "/>
    <s v="Globaldis"/>
    <m/>
    <x v="26"/>
    <x v="0"/>
    <d v="2024-07-08T00:00:00"/>
    <m/>
    <x v="88"/>
    <m/>
  </r>
  <r>
    <d v="2024-08-13T00:00:00"/>
    <x v="25"/>
    <s v="B"/>
    <n v="-1"/>
    <s v="b"/>
    <n v="23"/>
    <s v="substituição da porta do roupeiro"/>
    <s v="Globaldis"/>
    <m/>
    <x v="58"/>
    <x v="0"/>
    <d v="2024-07-08T00:00:00"/>
    <m/>
    <x v="89"/>
    <m/>
  </r>
  <r>
    <d v="2024-08-13T00:00:00"/>
    <x v="25"/>
    <s v="B"/>
    <n v="-1"/>
    <s v="b"/>
    <n v="22"/>
    <s v="substituição da porta arrecadação"/>
    <s v="Sweet Door"/>
    <m/>
    <x v="58"/>
    <x v="0"/>
    <d v="2024-07-08T00:00:00"/>
    <m/>
    <x v="87"/>
    <m/>
  </r>
  <r>
    <d v="2024-08-13T00:00:00"/>
    <x v="25"/>
    <s v="B"/>
    <n v="-1"/>
    <s v="b"/>
    <n v="21"/>
    <s v="Substituir pavimento de uma divisão inteira "/>
    <s v="Silvas"/>
    <m/>
    <x v="41"/>
    <x v="0"/>
    <d v="2024-07-08T00:00:00"/>
    <m/>
    <x v="48"/>
    <m/>
  </r>
  <r>
    <d v="2024-08-13T00:00:00"/>
    <x v="25"/>
    <s v="B"/>
    <n v="-1"/>
    <s v="b"/>
    <n v="20"/>
    <s v="Banheira sem água quente e com pouca pressão na agua fria "/>
    <s v="AR"/>
    <m/>
    <x v="25"/>
    <x v="0"/>
    <d v="2024-07-08T00:00:00"/>
    <m/>
    <x v="37"/>
    <m/>
  </r>
  <r>
    <d v="2024-08-13T00:00:00"/>
    <x v="25"/>
    <s v="B"/>
    <n v="-1"/>
    <s v="b"/>
    <n v="19"/>
    <s v="Tomada da sala queimada"/>
    <s v="IEOL"/>
    <m/>
    <x v="25"/>
    <x v="0"/>
    <d v="2024-07-08T00:00:00"/>
    <m/>
    <x v="37"/>
    <m/>
  </r>
  <r>
    <d v="2024-08-13T00:00:00"/>
    <x v="25"/>
    <s v="B"/>
    <n v="-1"/>
    <s v="b"/>
    <n v="18"/>
    <s v="chapa interior da porta de entrada do imóvel danificada "/>
    <s v="Sweet Door"/>
    <m/>
    <x v="25"/>
    <x v="0"/>
    <d v="2024-07-08T00:00:00"/>
    <m/>
    <x v="37"/>
    <m/>
  </r>
  <r>
    <d v="2024-08-13T00:00:00"/>
    <x v="25"/>
    <s v="B"/>
    <n v="-1"/>
    <s v="b"/>
    <n v="17"/>
    <s v=" janela da cozinha carece de afinação resultante da dificuldade em fechar a mesma"/>
    <s v="Serrialu"/>
    <m/>
    <x v="25"/>
    <x v="0"/>
    <d v="2024-07-08T00:00:00"/>
    <m/>
    <x v="37"/>
    <m/>
  </r>
  <r>
    <d v="2024-08-13T00:00:00"/>
    <x v="25"/>
    <s v="B"/>
    <n v="-1"/>
    <s v="b"/>
    <n v="16"/>
    <s v="Porta de entrada precis de afinação"/>
    <s v="Sweet Door"/>
    <m/>
    <x v="3"/>
    <x v="0"/>
    <d v="2024-07-08T00:00:00"/>
    <m/>
    <x v="90"/>
    <m/>
  </r>
  <r>
    <d v="2024-08-13T00:00:00"/>
    <x v="25"/>
    <s v="B"/>
    <n v="-1"/>
    <s v="b"/>
    <n v="15"/>
    <s v=" "/>
    <s v="Globaldis"/>
    <m/>
    <x v="3"/>
    <x v="0"/>
    <d v="2024-07-08T00:00:00"/>
    <m/>
    <x v="37"/>
    <m/>
  </r>
  <r>
    <d v="2024-08-13T00:00:00"/>
    <x v="25"/>
    <s v="B"/>
    <n v="-1"/>
    <s v="b"/>
    <n v="14"/>
    <s v="Foco no hall de entrada riscado aquando da intervenção agora realizada "/>
    <s v="IEOL"/>
    <m/>
    <x v="3"/>
    <x v="0"/>
    <d v="2024-07-08T00:00:00"/>
    <m/>
    <x v="37"/>
    <m/>
  </r>
  <r>
    <d v="2024-08-13T00:00:00"/>
    <x v="25"/>
    <s v="B"/>
    <n v="-1"/>
    <s v="b"/>
    <n v="13"/>
    <s v="Azulejo partido junto à janela do wc"/>
    <s v="AR"/>
    <m/>
    <x v="3"/>
    <x v="0"/>
    <d v="2024-07-08T00:00:00"/>
    <m/>
    <x v="37"/>
    <m/>
  </r>
  <r>
    <d v="2024-08-13T00:00:00"/>
    <x v="25"/>
    <s v="B"/>
    <n v="-1"/>
    <s v="b"/>
    <n v="12"/>
    <s v="A janela do WC não abre em condiçóes devido a tampa da caixa de estore "/>
    <s v="Serrialu"/>
    <m/>
    <x v="3"/>
    <x v="0"/>
    <d v="2024-07-08T00:00:00"/>
    <m/>
    <x v="7"/>
    <m/>
  </r>
  <r>
    <d v="2024-08-13T00:00:00"/>
    <x v="25"/>
    <s v="B"/>
    <n v="-1"/>
    <s v="b"/>
    <n v="11"/>
    <s v="Guarda da janela do quarto danificada (substituir ) - 1,03x0,62"/>
    <s v="Serrialu"/>
    <m/>
    <x v="3"/>
    <x v="0"/>
    <d v="2024-07-08T00:00:00"/>
    <m/>
    <x v="7"/>
    <m/>
  </r>
  <r>
    <d v="2024-08-13T00:00:00"/>
    <x v="25"/>
    <s v="B"/>
    <n v="-1"/>
    <s v="b"/>
    <n v="10"/>
    <s v="Refazer silicone caixa estore/fissura"/>
    <s v="AR"/>
    <m/>
    <x v="3"/>
    <x v="0"/>
    <d v="2024-07-08T00:00:00"/>
    <m/>
    <x v="7"/>
    <m/>
  </r>
  <r>
    <d v="2024-08-13T00:00:00"/>
    <x v="25"/>
    <s v="B"/>
    <n v="-1"/>
    <s v="b"/>
    <n v="9"/>
    <s v="Pedra soleira suja"/>
    <s v="AR"/>
    <m/>
    <x v="3"/>
    <x v="0"/>
    <d v="2024-07-08T00:00:00"/>
    <m/>
    <x v="7"/>
    <m/>
  </r>
  <r>
    <d v="2024-08-13T00:00:00"/>
    <x v="25"/>
    <s v="B"/>
    <n v="-1"/>
    <s v="b"/>
    <n v="8"/>
    <s v="Piso cozinha com juntas desalinhadas /Partidos na peça "/>
    <s v="AR"/>
    <m/>
    <x v="3"/>
    <x v="0"/>
    <d v="2024-07-08T00:00:00"/>
    <m/>
    <x v="7"/>
    <m/>
  </r>
  <r>
    <d v="2024-08-13T00:00:00"/>
    <x v="25"/>
    <s v="B"/>
    <n v="-1"/>
    <s v="b"/>
    <n v="7"/>
    <s v="Folha porta correr entra parede/batente "/>
    <s v="Globaldis"/>
    <m/>
    <x v="3"/>
    <x v="0"/>
    <d v="2024-07-08T00:00:00"/>
    <m/>
    <x v="7"/>
    <m/>
  </r>
  <r>
    <d v="2024-08-13T00:00:00"/>
    <x v="25"/>
    <s v="B"/>
    <n v="-1"/>
    <s v="b"/>
    <n v="6"/>
    <s v="Paredes sujas geral"/>
    <s v="AR"/>
    <m/>
    <x v="3"/>
    <x v="0"/>
    <d v="2024-07-08T00:00:00"/>
    <m/>
    <x v="7"/>
    <m/>
  </r>
  <r>
    <d v="2024-08-13T00:00:00"/>
    <x v="25"/>
    <s v="B"/>
    <n v="-1"/>
    <s v="b"/>
    <n v="5"/>
    <s v="Melhorar remate rodape /parede/fissura "/>
    <s v="AR"/>
    <m/>
    <x v="3"/>
    <x v="0"/>
    <d v="2024-07-08T00:00:00"/>
    <m/>
    <x v="7"/>
    <m/>
  </r>
  <r>
    <d v="2024-08-13T00:00:00"/>
    <x v="25"/>
    <s v="B"/>
    <n v="-1"/>
    <s v="b"/>
    <n v="4"/>
    <s v="Melhorar remate porta /parede/fissura"/>
    <s v="AR"/>
    <m/>
    <x v="3"/>
    <x v="0"/>
    <d v="2024-07-08T00:00:00"/>
    <m/>
    <x v="7"/>
    <m/>
  </r>
  <r>
    <d v="2024-08-13T00:00:00"/>
    <x v="25"/>
    <s v="B"/>
    <n v="-1"/>
    <s v="b"/>
    <n v="3"/>
    <s v="Fissura na parede"/>
    <s v="AR"/>
    <m/>
    <x v="3"/>
    <x v="0"/>
    <d v="2024-07-08T00:00:00"/>
    <m/>
    <x v="7"/>
    <m/>
  </r>
  <r>
    <d v="2024-08-13T00:00:00"/>
    <x v="25"/>
    <s v="B"/>
    <n v="-1"/>
    <s v="b"/>
    <n v="2"/>
    <s v="Melhorar pintura apartamento 2ª mão tinta geral "/>
    <s v="AR"/>
    <m/>
    <x v="3"/>
    <x v="0"/>
    <d v="2024-07-08T00:00:00"/>
    <m/>
    <x v="7"/>
    <m/>
  </r>
  <r>
    <d v="2024-08-13T00:00:00"/>
    <x v="25"/>
    <s v="B"/>
    <n v="-1"/>
    <s v="b"/>
    <n v="1"/>
    <s v="Porta arrecadação com amolgado "/>
    <s v="Sweet Door"/>
    <m/>
    <x v="3"/>
    <x v="0"/>
    <d v="2024-07-08T00:00:00"/>
    <m/>
    <x v="87"/>
    <m/>
  </r>
  <r>
    <d v="2024-11-21T00:00:00"/>
    <x v="26"/>
    <s v="B"/>
    <n v="-1"/>
    <s v="c"/>
    <n v="16"/>
    <s v="Trocar chão da cozinha"/>
    <s v="AR"/>
    <m/>
    <x v="24"/>
    <x v="0"/>
    <d v="2024-04-17T00:00:00"/>
    <m/>
    <x v="34"/>
    <m/>
  </r>
  <r>
    <d v="2024-11-21T00:00:00"/>
    <x v="26"/>
    <s v="B"/>
    <n v="-1"/>
    <s v="c"/>
    <n v="15"/>
    <s v="Riscos no pavimento "/>
    <s v="Silvas"/>
    <m/>
    <x v="3"/>
    <x v="0"/>
    <d v="2024-04-17T00:00:00"/>
    <m/>
    <x v="8"/>
    <m/>
  </r>
  <r>
    <d v="2024-11-21T00:00:00"/>
    <x v="26"/>
    <s v="B"/>
    <n v="-1"/>
    <s v="c"/>
    <n v="14"/>
    <s v="Marca de puxador na parede "/>
    <s v="AR"/>
    <m/>
    <x v="36"/>
    <x v="0"/>
    <d v="2024-04-17T00:00:00"/>
    <m/>
    <x v="89"/>
    <m/>
  </r>
  <r>
    <d v="2024-11-21T00:00:00"/>
    <x v="26"/>
    <s v="B"/>
    <n v="-1"/>
    <s v="c"/>
    <n v="13"/>
    <s v="Peça para tapar os parafusos da gaveta"/>
    <s v="AR"/>
    <m/>
    <x v="3"/>
    <x v="0"/>
    <d v="2024-04-17T00:00:00"/>
    <m/>
    <x v="57"/>
    <m/>
  </r>
  <r>
    <d v="2024-11-21T00:00:00"/>
    <x v="26"/>
    <s v="B"/>
    <n v="-1"/>
    <s v="c"/>
    <n v="12"/>
    <s v="Rodapé inchado "/>
    <s v="Globaldis"/>
    <m/>
    <x v="3"/>
    <x v="0"/>
    <d v="2024-04-17T00:00:00"/>
    <m/>
    <x v="57"/>
    <m/>
  </r>
  <r>
    <d v="2024-11-21T00:00:00"/>
    <x v="26"/>
    <s v="B"/>
    <n v="-1"/>
    <s v="c"/>
    <n v="11"/>
    <s v="Falta travão na porta de correr /concha"/>
    <s v="Globaldis"/>
    <m/>
    <x v="3"/>
    <x v="0"/>
    <d v="2024-04-17T00:00:00"/>
    <m/>
    <x v="57"/>
    <m/>
  </r>
  <r>
    <d v="2024-11-21T00:00:00"/>
    <x v="26"/>
    <s v="B"/>
    <n v="-1"/>
    <s v="c"/>
    <n v="10"/>
    <s v="Aro da porta inchado"/>
    <s v="Globaldis"/>
    <m/>
    <x v="3"/>
    <x v="0"/>
    <d v="2024-04-17T00:00:00"/>
    <m/>
    <x v="57"/>
    <m/>
  </r>
  <r>
    <d v="2024-11-21T00:00:00"/>
    <x v="26"/>
    <s v="B"/>
    <n v="-1"/>
    <s v="c"/>
    <n v="9"/>
    <s v="Pavimento com manchas de humidade/negro "/>
    <s v="Silvas"/>
    <m/>
    <x v="3"/>
    <x v="0"/>
    <d v="2024-04-17T00:00:00"/>
    <m/>
    <x v="56"/>
    <m/>
  </r>
  <r>
    <d v="2024-11-21T00:00:00"/>
    <x v="26"/>
    <s v="B"/>
    <n v="-1"/>
    <s v="c"/>
    <n v="8"/>
    <s v="Porta do armário picada com remendos "/>
    <s v="Globaldis"/>
    <m/>
    <x v="3"/>
    <x v="0"/>
    <d v="2024-04-17T00:00:00"/>
    <m/>
    <x v="91"/>
    <m/>
  </r>
  <r>
    <d v="2024-11-21T00:00:00"/>
    <x v="26"/>
    <s v="B"/>
    <n v="-1"/>
    <s v="c"/>
    <n v="7"/>
    <s v="Puxador com ferrugem "/>
    <s v="AR"/>
    <m/>
    <x v="3"/>
    <x v="0"/>
    <d v="2024-04-17T00:00:00"/>
    <m/>
    <x v="7"/>
    <m/>
  </r>
  <r>
    <d v="2024-11-21T00:00:00"/>
    <x v="26"/>
    <s v="B"/>
    <n v="-1"/>
    <s v="c"/>
    <n v="6"/>
    <s v="Bide com riscos "/>
    <s v="AR"/>
    <m/>
    <x v="36"/>
    <x v="0"/>
    <d v="2024-04-17T00:00:00"/>
    <m/>
    <x v="89"/>
    <m/>
  </r>
  <r>
    <d v="2024-11-21T00:00:00"/>
    <x v="26"/>
    <s v="B"/>
    <n v="-1"/>
    <s v="c"/>
    <n v="5"/>
    <s v="Sanita com parafuso solto por baixo - vente agua por baixo"/>
    <s v="Luzimeca"/>
    <m/>
    <x v="3"/>
    <x v="0"/>
    <d v="2024-04-17T00:00:00"/>
    <m/>
    <x v="7"/>
    <m/>
  </r>
  <r>
    <d v="2024-11-21T00:00:00"/>
    <x v="26"/>
    <s v="B"/>
    <n v="-1"/>
    <s v="c"/>
    <n v="4"/>
    <s v="Juntas do pavimento amarelas"/>
    <s v="AR"/>
    <m/>
    <x v="36"/>
    <x v="0"/>
    <d v="2024-04-17T00:00:00"/>
    <m/>
    <x v="89"/>
    <m/>
  </r>
  <r>
    <d v="2024-11-21T00:00:00"/>
    <x v="26"/>
    <s v="B"/>
    <n v="-1"/>
    <s v="c"/>
    <n v="3"/>
    <s v="Pedra da bancada com riscos IS"/>
    <s v="Pardal"/>
    <m/>
    <x v="3"/>
    <x v="0"/>
    <d v="2024-04-17T00:00:00"/>
    <m/>
    <x v="34"/>
    <m/>
  </r>
  <r>
    <d v="2024-11-21T00:00:00"/>
    <x v="26"/>
    <s v="B"/>
    <n v="-1"/>
    <s v="c"/>
    <n v="2"/>
    <s v="Espelho estalado na aresta esquerda 1,38x1,20"/>
    <s v="Espaço vidro "/>
    <m/>
    <x v="3"/>
    <x v="0"/>
    <d v="2024-04-17T00:00:00"/>
    <m/>
    <x v="65"/>
    <m/>
  </r>
  <r>
    <d v="2024-11-21T00:00:00"/>
    <x v="26"/>
    <s v="B"/>
    <n v="-1"/>
    <s v="c"/>
    <n v="1"/>
    <s v="Torneira do lavatório picada - Tem de ser trocadas"/>
    <s v="AR"/>
    <m/>
    <x v="36"/>
    <x v="0"/>
    <d v="2024-04-17T00:00:00"/>
    <m/>
    <x v="89"/>
    <m/>
  </r>
  <r>
    <d v="2024-09-26T00:00:00"/>
    <x v="27"/>
    <s v="B"/>
    <n v="-1"/>
    <s v="a"/>
    <n v="26"/>
    <s v="Painel da porta danificado "/>
    <s v="Globaldis"/>
    <m/>
    <x v="3"/>
    <x v="0"/>
    <d v="2024-03-26T00:00:00"/>
    <m/>
    <x v="92"/>
    <m/>
  </r>
  <r>
    <d v="2024-09-26T00:00:00"/>
    <x v="27"/>
    <s v="B"/>
    <n v="-1"/>
    <s v="a"/>
    <n v="27"/>
    <s v="puxar caixilho para dentro"/>
    <s v="Serrialu"/>
    <s v="NOVO"/>
    <x v="59"/>
    <x v="0"/>
    <d v="2024-03-26T00:00:00"/>
    <m/>
    <x v="51"/>
    <m/>
  </r>
  <r>
    <d v="2024-09-26T00:00:00"/>
    <x v="27"/>
    <s v="B"/>
    <n v="-1"/>
    <s v="a"/>
    <n v="29"/>
    <s v="O interruptor da cozinha"/>
    <s v="IEOL"/>
    <m/>
    <x v="59"/>
    <x v="2"/>
    <d v="2024-03-26T00:00:00"/>
    <m/>
    <x v="12"/>
    <m/>
  </r>
  <r>
    <d v="2024-09-26T00:00:00"/>
    <x v="27"/>
    <s v="B"/>
    <n v="-1"/>
    <s v="a"/>
    <n v="28"/>
    <s v="Caldeira eletrica com uma peça solta"/>
    <s v="Climacer "/>
    <s v="NOVO"/>
    <x v="60"/>
    <x v="0"/>
    <d v="2024-03-26T00:00:00"/>
    <m/>
    <x v="93"/>
    <m/>
  </r>
  <r>
    <d v="2024-09-26T00:00:00"/>
    <x v="27"/>
    <s v="B"/>
    <n v="-1"/>
    <s v="a"/>
    <n v="25"/>
    <s v="Fixar melhor peça plastica na janela "/>
    <s v="Serrialu"/>
    <m/>
    <x v="3"/>
    <x v="0"/>
    <d v="2024-03-26T00:00:00"/>
    <m/>
    <x v="92"/>
    <m/>
  </r>
  <r>
    <d v="2024-09-26T00:00:00"/>
    <x v="27"/>
    <s v="B"/>
    <n v="-1"/>
    <s v="a"/>
    <n v="24"/>
    <s v="Caixilho da janela danificado "/>
    <s v="Serrialu"/>
    <m/>
    <x v="3"/>
    <x v="0"/>
    <d v="2024-03-26T00:00:00"/>
    <m/>
    <x v="92"/>
    <m/>
  </r>
  <r>
    <d v="2024-09-26T00:00:00"/>
    <x v="27"/>
    <s v="B"/>
    <n v="-1"/>
    <s v="a"/>
    <n v="23"/>
    <s v="Limpeza do ferrugem na moldura do microondas"/>
    <s v="AR"/>
    <m/>
    <x v="3"/>
    <x v="0"/>
    <d v="2024-03-26T00:00:00"/>
    <m/>
    <x v="92"/>
    <m/>
  </r>
  <r>
    <d v="2024-09-26T00:00:00"/>
    <x v="27"/>
    <s v="B"/>
    <n v="-1"/>
    <s v="a"/>
    <n v="22"/>
    <s v="Riscos ou sujidade no caixilho da porta (limpeza)"/>
    <s v="AR"/>
    <m/>
    <x v="3"/>
    <x v="0"/>
    <d v="2024-03-26T00:00:00"/>
    <m/>
    <x v="92"/>
    <m/>
  </r>
  <r>
    <d v="2024-09-26T00:00:00"/>
    <x v="27"/>
    <s v="B"/>
    <n v="-1"/>
    <s v="a"/>
    <n v="21"/>
    <s v="Puxador danificado "/>
    <s v="Serrialu"/>
    <m/>
    <x v="3"/>
    <x v="0"/>
    <d v="2024-03-26T00:00:00"/>
    <m/>
    <x v="57"/>
    <m/>
  </r>
  <r>
    <d v="2024-09-26T00:00:00"/>
    <x v="27"/>
    <s v="B"/>
    <n v="-1"/>
    <s v="a"/>
    <n v="20"/>
    <s v="Pingo de tinta(remover) ao lado da guarnição "/>
    <s v="AR"/>
    <m/>
    <x v="3"/>
    <x v="0"/>
    <d v="2024-03-26T00:00:00"/>
    <m/>
    <x v="92"/>
    <m/>
  </r>
  <r>
    <d v="2024-09-26T00:00:00"/>
    <x v="27"/>
    <s v="B"/>
    <n v="-1"/>
    <s v="a"/>
    <n v="19"/>
    <s v="Silicone na junção da guarnição/rodapé geral"/>
    <s v="AR"/>
    <m/>
    <x v="3"/>
    <x v="0"/>
    <d v="2024-03-26T00:00:00"/>
    <m/>
    <x v="92"/>
    <m/>
  </r>
  <r>
    <d v="2024-09-26T00:00:00"/>
    <x v="27"/>
    <s v="B"/>
    <n v="-1"/>
    <s v="a"/>
    <n v="18"/>
    <s v="Mancha ao redor dos interruptores "/>
    <s v="AR"/>
    <m/>
    <x v="3"/>
    <x v="0"/>
    <d v="2024-03-26T00:00:00"/>
    <m/>
    <x v="92"/>
    <m/>
  </r>
  <r>
    <d v="2024-09-26T00:00:00"/>
    <x v="27"/>
    <s v="B"/>
    <n v="-1"/>
    <s v="a"/>
    <n v="17"/>
    <s v="Limpeza da tampa da caixa de estores "/>
    <s v="AR"/>
    <m/>
    <x v="3"/>
    <x v="0"/>
    <d v="2024-03-26T00:00:00"/>
    <m/>
    <x v="92"/>
    <m/>
  </r>
  <r>
    <d v="2024-09-26T00:00:00"/>
    <x v="27"/>
    <s v="B"/>
    <n v="-1"/>
    <s v="a"/>
    <n v="16"/>
    <s v="Disfarçar pregos visíveis na porta "/>
    <s v="AR"/>
    <m/>
    <x v="3"/>
    <x v="0"/>
    <d v="2024-03-26T00:00:00"/>
    <m/>
    <x v="92"/>
    <m/>
  </r>
  <r>
    <d v="2024-09-26T00:00:00"/>
    <x v="27"/>
    <s v="B"/>
    <n v="-1"/>
    <s v="a"/>
    <n v="15"/>
    <s v="Parede fissurada"/>
    <s v="AR"/>
    <m/>
    <x v="3"/>
    <x v="0"/>
    <d v="2024-03-26T00:00:00"/>
    <m/>
    <x v="92"/>
    <m/>
  </r>
  <r>
    <d v="2024-09-26T00:00:00"/>
    <x v="27"/>
    <s v="B"/>
    <n v="-1"/>
    <s v="a"/>
    <n v="14"/>
    <s v="Porta danificada - substituida"/>
    <s v="Globaldis"/>
    <m/>
    <x v="3"/>
    <x v="0"/>
    <d v="2024-03-26T00:00:00"/>
    <m/>
    <x v="92"/>
    <m/>
  </r>
  <r>
    <d v="2024-09-26T00:00:00"/>
    <x v="27"/>
    <s v="B"/>
    <n v="-1"/>
    <s v="a"/>
    <n v="13"/>
    <s v="Limpeza de restos de silicone na bancada"/>
    <s v="AR"/>
    <m/>
    <x v="3"/>
    <x v="0"/>
    <d v="2024-03-26T00:00:00"/>
    <m/>
    <x v="92"/>
    <m/>
  </r>
  <r>
    <d v="2024-09-26T00:00:00"/>
    <x v="27"/>
    <s v="B"/>
    <n v="-1"/>
    <s v="a"/>
    <n v="12"/>
    <s v="Pontinhos pretos na moldura da porta"/>
    <s v="AR"/>
    <m/>
    <x v="3"/>
    <x v="0"/>
    <d v="2024-03-26T00:00:00"/>
    <m/>
    <x v="92"/>
    <m/>
  </r>
  <r>
    <d v="2024-09-26T00:00:00"/>
    <x v="27"/>
    <s v="B"/>
    <n v="-1"/>
    <s v="a"/>
    <n v="11"/>
    <s v="Porta danificada - substituir "/>
    <s v="Globaldis"/>
    <m/>
    <x v="3"/>
    <x v="0"/>
    <d v="2024-03-26T00:00:00"/>
    <m/>
    <x v="92"/>
    <m/>
  </r>
  <r>
    <d v="2024-09-26T00:00:00"/>
    <x v="27"/>
    <s v="B"/>
    <n v="-1"/>
    <s v="a"/>
    <n v="10"/>
    <s v="Pedra riscada - falta polir"/>
    <s v="Pardal"/>
    <m/>
    <x v="3"/>
    <x v="0"/>
    <d v="2024-03-26T00:00:00"/>
    <m/>
    <x v="7"/>
    <m/>
  </r>
  <r>
    <d v="2024-09-26T00:00:00"/>
    <x v="27"/>
    <s v="B"/>
    <n v="-1"/>
    <s v="a"/>
    <n v="9"/>
    <s v="Borracha da porta solta"/>
    <s v="AR"/>
    <m/>
    <x v="3"/>
    <x v="0"/>
    <d v="2024-03-26T00:00:00"/>
    <m/>
    <x v="92"/>
    <m/>
  </r>
  <r>
    <d v="2024-09-26T00:00:00"/>
    <x v="27"/>
    <s v="B"/>
    <n v="-1"/>
    <s v="a"/>
    <n v="8"/>
    <s v="Manchas na porta "/>
    <s v="AR"/>
    <m/>
    <x v="3"/>
    <x v="0"/>
    <d v="2024-03-26T00:00:00"/>
    <m/>
    <x v="92"/>
    <m/>
  </r>
  <r>
    <d v="2024-09-26T00:00:00"/>
    <x v="27"/>
    <s v="B"/>
    <n v="-1"/>
    <s v="a"/>
    <n v="7"/>
    <s v="Afinar portas (Alinhar com guarnição)"/>
    <s v="Globaldis"/>
    <m/>
    <x v="3"/>
    <x v="0"/>
    <d v="2024-03-26T00:00:00"/>
    <m/>
    <x v="94"/>
    <m/>
  </r>
  <r>
    <d v="2024-09-26T00:00:00"/>
    <x v="27"/>
    <s v="B"/>
    <n v="-1"/>
    <s v="a"/>
    <n v="6"/>
    <s v="Manchas brancas nas laterais das gavetas"/>
    <s v="AR"/>
    <m/>
    <x v="3"/>
    <x v="0"/>
    <d v="2024-03-26T00:00:00"/>
    <m/>
    <x v="71"/>
    <m/>
  </r>
  <r>
    <d v="2024-09-26T00:00:00"/>
    <x v="27"/>
    <s v="B"/>
    <n v="-1"/>
    <s v="a"/>
    <n v="5"/>
    <s v="Acabamento entre rodapés"/>
    <s v="AR"/>
    <m/>
    <x v="3"/>
    <x v="0"/>
    <d v="2024-03-26T00:00:00"/>
    <m/>
    <x v="92"/>
    <m/>
  </r>
  <r>
    <d v="2024-09-26T00:00:00"/>
    <x v="27"/>
    <s v="B"/>
    <n v="-1"/>
    <s v="a"/>
    <n v="4"/>
    <s v="Mancha na pintura"/>
    <s v="AR"/>
    <m/>
    <x v="3"/>
    <x v="0"/>
    <d v="2024-03-26T00:00:00"/>
    <m/>
    <x v="92"/>
    <m/>
  </r>
  <r>
    <d v="2024-09-26T00:00:00"/>
    <x v="27"/>
    <s v="B"/>
    <n v="-1"/>
    <s v="a"/>
    <n v="3"/>
    <s v="Racha no teto e parede (retoque de pintura)"/>
    <s v="AR"/>
    <m/>
    <x v="3"/>
    <x v="0"/>
    <d v="2024-03-26T00:00:00"/>
    <m/>
    <x v="92"/>
    <m/>
  </r>
  <r>
    <d v="2024-09-26T00:00:00"/>
    <x v="27"/>
    <s v="B"/>
    <n v="-1"/>
    <s v="a"/>
    <n v="2"/>
    <s v="Luz não liga - não tem contador "/>
    <s v="IEOL"/>
    <m/>
    <x v="3"/>
    <x v="0"/>
    <d v="2024-03-26T00:00:00"/>
    <m/>
    <x v="71"/>
    <m/>
  </r>
  <r>
    <d v="2024-09-26T00:00:00"/>
    <x v="27"/>
    <s v="B"/>
    <n v="-1"/>
    <s v="a"/>
    <n v="1"/>
    <s v="Falta ponto de luz no teto "/>
    <s v="IEOL"/>
    <m/>
    <x v="3"/>
    <x v="0"/>
    <d v="2024-03-26T00:00:00"/>
    <m/>
    <x v="92"/>
    <m/>
  </r>
  <r>
    <s v="S/ DATA AE"/>
    <x v="28"/>
    <s v="B"/>
    <n v="0"/>
    <s v="a"/>
    <n v="1"/>
    <s v="Ligação de bomba de calor "/>
    <s v="Luzimeca"/>
    <m/>
    <x v="61"/>
    <x v="0"/>
    <s v="S/ DATA VISTORIA"/>
    <m/>
    <x v="4"/>
    <m/>
  </r>
  <r>
    <s v="S/ DATA AE"/>
    <x v="28"/>
    <s v="B"/>
    <n v="0"/>
    <s v="a"/>
    <n v="2"/>
    <s v="Trocar peça"/>
    <s v="Silvas"/>
    <m/>
    <x v="62"/>
    <x v="0"/>
    <s v="S/ DATA VISTORIA"/>
    <m/>
    <x v="22"/>
    <s v="SIM"/>
  </r>
  <r>
    <s v="S/ DATA AE"/>
    <x v="28"/>
    <s v="B"/>
    <n v="0"/>
    <s v="a"/>
    <n v="2"/>
    <s v="URGENTE - Intercomunicador não está a ligar para o apartamento correcto e sim para o vizinho"/>
    <s v="IEOL"/>
    <m/>
    <x v="63"/>
    <x v="2"/>
    <s v="S/ DATA VISTORIA"/>
    <m/>
    <x v="12"/>
    <m/>
  </r>
  <r>
    <s v="S/ DATA AE"/>
    <x v="28"/>
    <s v="B"/>
    <n v="0"/>
    <s v="a"/>
    <n v="3"/>
    <s v="Afinação da janela"/>
    <s v="AR"/>
    <m/>
    <x v="64"/>
    <x v="0"/>
    <s v="S/ DATA VISTORIA"/>
    <m/>
    <x v="95"/>
    <m/>
  </r>
  <r>
    <d v="2024-12-20T00:00:00"/>
    <x v="29"/>
    <s v="B"/>
    <n v="0"/>
    <s v="b"/>
    <n v="24"/>
    <s v="Torneira do bidé não veda"/>
    <s v="Grohe"/>
    <m/>
    <x v="3"/>
    <x v="0"/>
    <d v="2024-03-20T00:00:00"/>
    <m/>
    <x v="43"/>
    <m/>
  </r>
  <r>
    <d v="2024-12-20T00:00:00"/>
    <x v="29"/>
    <s v="B"/>
    <n v="0"/>
    <s v="b"/>
    <n v="23"/>
    <s v="Porta do roupeiro danificada"/>
    <s v="Globaldis"/>
    <m/>
    <x v="3"/>
    <x v="0"/>
    <d v="2024-03-20T00:00:00"/>
    <m/>
    <x v="96"/>
    <m/>
  </r>
  <r>
    <d v="2024-12-20T00:00:00"/>
    <x v="29"/>
    <s v="B"/>
    <n v="0"/>
    <s v="b"/>
    <n v="22"/>
    <s v="Limpeza de sujidade amarela nos azulejos da ceramica da banheira "/>
    <s v="AR"/>
    <m/>
    <x v="3"/>
    <x v="0"/>
    <d v="2024-03-20T00:00:00"/>
    <m/>
    <x v="96"/>
    <m/>
  </r>
  <r>
    <d v="2024-12-20T00:00:00"/>
    <x v="29"/>
    <s v="B"/>
    <n v="0"/>
    <s v="b"/>
    <n v="20"/>
    <s v="Piso escurecido - Substituir "/>
    <s v="Silvas"/>
    <m/>
    <x v="3"/>
    <x v="0"/>
    <d v="2024-03-20T00:00:00"/>
    <m/>
    <x v="37"/>
    <m/>
  </r>
  <r>
    <d v="2024-12-20T00:00:00"/>
    <x v="29"/>
    <s v="B"/>
    <n v="0"/>
    <s v="b"/>
    <n v="19"/>
    <s v="Limpeza de risco no piso "/>
    <s v="Silvas"/>
    <m/>
    <x v="3"/>
    <x v="0"/>
    <d v="2024-03-20T00:00:00"/>
    <m/>
    <x v="96"/>
    <m/>
  </r>
  <r>
    <d v="2024-12-20T00:00:00"/>
    <x v="29"/>
    <s v="B"/>
    <n v="0"/>
    <s v="b"/>
    <n v="18"/>
    <s v="Remover fita do interruptor "/>
    <s v="AR"/>
    <m/>
    <x v="3"/>
    <x v="0"/>
    <d v="2024-03-20T00:00:00"/>
    <m/>
    <x v="96"/>
    <m/>
  </r>
  <r>
    <d v="2024-12-20T00:00:00"/>
    <x v="29"/>
    <s v="B"/>
    <n v="0"/>
    <s v="b"/>
    <n v="17"/>
    <s v="Azulejo danificado - Substituir "/>
    <s v="AR"/>
    <m/>
    <x v="3"/>
    <x v="0"/>
    <d v="2024-03-20T00:00:00"/>
    <m/>
    <x v="96"/>
    <m/>
  </r>
  <r>
    <d v="2024-12-20T00:00:00"/>
    <x v="29"/>
    <s v="B"/>
    <n v="0"/>
    <s v="b"/>
    <n v="16"/>
    <s v="Falta espelho"/>
    <s v="Virclar"/>
    <m/>
    <x v="3"/>
    <x v="0"/>
    <d v="2024-03-20T00:00:00"/>
    <m/>
    <x v="96"/>
    <m/>
  </r>
  <r>
    <d v="2024-12-20T00:00:00"/>
    <x v="29"/>
    <s v="B"/>
    <n v="0"/>
    <s v="b"/>
    <n v="15"/>
    <s v="Limpeza casa de banho toda, piso com betume escurecido "/>
    <s v="AR"/>
    <m/>
    <x v="3"/>
    <x v="0"/>
    <d v="2024-03-20T00:00:00"/>
    <m/>
    <x v="96"/>
    <m/>
  </r>
  <r>
    <d v="2024-12-20T00:00:00"/>
    <x v="29"/>
    <s v="B"/>
    <n v="0"/>
    <s v="b"/>
    <n v="14"/>
    <s v="Retoque de pintura por todo apartamento "/>
    <s v="AR"/>
    <m/>
    <x v="3"/>
    <x v="0"/>
    <d v="2024-03-20T00:00:00"/>
    <m/>
    <x v="96"/>
    <m/>
  </r>
  <r>
    <d v="2024-12-20T00:00:00"/>
    <x v="29"/>
    <s v="B"/>
    <n v="0"/>
    <s v="b"/>
    <n v="13"/>
    <s v="Alheta fissurada "/>
    <s v="AR"/>
    <m/>
    <x v="3"/>
    <x v="0"/>
    <d v="2024-03-20T00:00:00"/>
    <m/>
    <x v="96"/>
    <m/>
  </r>
  <r>
    <d v="2024-12-20T00:00:00"/>
    <x v="29"/>
    <s v="B"/>
    <n v="0"/>
    <s v="b"/>
    <n v="12"/>
    <s v="Limpeza dentro dos armários"/>
    <s v="AR"/>
    <m/>
    <x v="3"/>
    <x v="0"/>
    <d v="2024-03-20T00:00:00"/>
    <m/>
    <x v="96"/>
    <m/>
  </r>
  <r>
    <d v="2024-12-20T00:00:00"/>
    <x v="29"/>
    <s v="B"/>
    <n v="0"/>
    <s v="b"/>
    <n v="11"/>
    <s v="Tampar buraco dentro do armário laterais "/>
    <s v="Globaldis"/>
    <m/>
    <x v="3"/>
    <x v="0"/>
    <d v="2024-03-20T00:00:00"/>
    <m/>
    <x v="96"/>
    <m/>
  </r>
  <r>
    <d v="2024-12-20T00:00:00"/>
    <x v="29"/>
    <s v="B"/>
    <n v="0"/>
    <s v="b"/>
    <n v="10"/>
    <s v="Limpeza de sujidade preta no betume "/>
    <s v="AR"/>
    <m/>
    <x v="3"/>
    <x v="0"/>
    <d v="2024-03-20T00:00:00"/>
    <m/>
    <x v="96"/>
    <m/>
  </r>
  <r>
    <d v="2024-12-20T00:00:00"/>
    <x v="29"/>
    <s v="B"/>
    <n v="0"/>
    <s v="b"/>
    <n v="9"/>
    <s v="Azulejo quebrado (substituir)"/>
    <s v="AR"/>
    <m/>
    <x v="3"/>
    <x v="0"/>
    <d v="2024-03-20T00:00:00"/>
    <m/>
    <x v="96"/>
    <m/>
  </r>
  <r>
    <d v="2024-12-20T00:00:00"/>
    <x v="29"/>
    <s v="B"/>
    <n v="0"/>
    <s v="b"/>
    <n v="8"/>
    <s v="Afinar interruptor "/>
    <s v="IEOL"/>
    <m/>
    <x v="3"/>
    <x v="0"/>
    <d v="2024-03-20T00:00:00"/>
    <m/>
    <x v="96"/>
    <m/>
  </r>
  <r>
    <d v="2024-12-20T00:00:00"/>
    <x v="29"/>
    <s v="B"/>
    <n v="0"/>
    <s v="b"/>
    <n v="7"/>
    <s v="Limpeza dos vidros das portas "/>
    <s v="AR"/>
    <m/>
    <x v="3"/>
    <x v="0"/>
    <d v="2024-03-20T00:00:00"/>
    <m/>
    <x v="43"/>
    <m/>
  </r>
  <r>
    <d v="2024-12-20T00:00:00"/>
    <x v="29"/>
    <s v="B"/>
    <n v="0"/>
    <s v="b"/>
    <n v="6"/>
    <s v="Limpeza de guardas com ferrugem "/>
    <s v="AR"/>
    <m/>
    <x v="3"/>
    <x v="0"/>
    <d v="2024-03-20T00:00:00"/>
    <m/>
    <x v="96"/>
    <m/>
  </r>
  <r>
    <d v="2024-12-20T00:00:00"/>
    <x v="29"/>
    <s v="B"/>
    <n v="0"/>
    <s v="b"/>
    <n v="5"/>
    <s v="Pedra com esquina quebrada na fachada "/>
    <s v="AR"/>
    <m/>
    <x v="3"/>
    <x v="0"/>
    <d v="2024-03-20T00:00:00"/>
    <m/>
    <x v="96"/>
    <m/>
  </r>
  <r>
    <d v="2024-12-20T00:00:00"/>
    <x v="29"/>
    <s v="B"/>
    <n v="0"/>
    <s v="b"/>
    <n v="4"/>
    <s v="Limpeza de riscos na pedra da soleira "/>
    <s v="AR"/>
    <m/>
    <x v="3"/>
    <x v="0"/>
    <d v="2024-03-20T00:00:00"/>
    <m/>
    <x v="96"/>
    <m/>
  </r>
  <r>
    <d v="2024-12-20T00:00:00"/>
    <x v="29"/>
    <s v="B"/>
    <n v="0"/>
    <s v="b"/>
    <n v="3"/>
    <s v="Racha da parede"/>
    <s v="AR"/>
    <m/>
    <x v="3"/>
    <x v="0"/>
    <d v="2024-03-20T00:00:00"/>
    <m/>
    <x v="96"/>
    <m/>
  </r>
  <r>
    <d v="2024-12-20T00:00:00"/>
    <x v="29"/>
    <s v="B"/>
    <n v="0"/>
    <s v="b"/>
    <n v="2"/>
    <s v="Retoque na pintura "/>
    <s v="AR"/>
    <m/>
    <x v="3"/>
    <x v="0"/>
    <d v="2024-03-20T00:00:00"/>
    <m/>
    <x v="96"/>
    <m/>
  </r>
  <r>
    <d v="2024-12-20T00:00:00"/>
    <x v="29"/>
    <s v="B"/>
    <n v="0"/>
    <s v="b"/>
    <n v="1"/>
    <s v="Racha na parede junto a dispositivo alarme "/>
    <s v="AR"/>
    <m/>
    <x v="3"/>
    <x v="0"/>
    <d v="2024-03-20T00:00:00"/>
    <m/>
    <x v="96"/>
    <m/>
  </r>
  <r>
    <d v="2024-12-20T00:00:00"/>
    <x v="29"/>
    <s v="B"/>
    <n v="0"/>
    <s v="b"/>
    <n v="1"/>
    <s v="Campainha não funciona"/>
    <s v="IEOL/MEO"/>
    <m/>
    <x v="65"/>
    <x v="0"/>
    <d v="2024-03-20T00:00:00"/>
    <m/>
    <x v="58"/>
    <s v="SIM"/>
  </r>
  <r>
    <d v="2024-10-28T00:00:00"/>
    <x v="30"/>
    <s v="B"/>
    <n v="1"/>
    <s v="b"/>
    <n v="42"/>
    <s v="Porta Roupeiro (2,47x 0,44)"/>
    <s v="Globaldis"/>
    <m/>
    <x v="55"/>
    <x v="3"/>
    <d v="2024-07-17T00:00:00"/>
    <d v="2025-02-19T00:00:00"/>
    <x v="12"/>
    <s v="SIM"/>
  </r>
  <r>
    <d v="2024-10-28T00:00:00"/>
    <x v="30"/>
    <s v="B"/>
    <n v="1"/>
    <s v="b"/>
    <n v="41"/>
    <s v="A protecção do duche da casa de banho principal, tem o vedante inferior da porta colocado de modo invertido, isto é, a parte que deveria ficar para o interior está para o exterior."/>
    <s v="Espaço vidro "/>
    <m/>
    <x v="39"/>
    <x v="0"/>
    <d v="2024-07-17T00:00:00"/>
    <m/>
    <x v="62"/>
    <m/>
  </r>
  <r>
    <d v="2024-10-28T00:00:00"/>
    <x v="30"/>
    <s v="B"/>
    <n v="1"/>
    <s v="b"/>
    <n v="40"/>
    <s v="Substituição espelho  1,33 x 1,20m  - oxidado na bordadura"/>
    <s v="AR"/>
    <m/>
    <x v="39"/>
    <x v="0"/>
    <d v="2024-07-17T00:00:00"/>
    <m/>
    <x v="97"/>
    <m/>
  </r>
  <r>
    <d v="2024-10-28T00:00:00"/>
    <x v="30"/>
    <s v="B"/>
    <n v="1"/>
    <s v="b"/>
    <n v="39"/>
    <s v="Há um interruptor no corredor dos quartos que não faz bem o contacto para acender a luz."/>
    <s v="IEOL"/>
    <m/>
    <x v="66"/>
    <x v="4"/>
    <d v="2024-07-17T00:00:00"/>
    <m/>
    <x v="79"/>
    <m/>
  </r>
  <r>
    <d v="2024-10-28T00:00:00"/>
    <x v="30"/>
    <s v="B"/>
    <n v="1"/>
    <s v="b"/>
    <n v="38"/>
    <s v="Na cozinha, na misturadora do lava-loiça, a água fria não tem pressão;"/>
    <s v="Luzimeca"/>
    <m/>
    <x v="66"/>
    <x v="0"/>
    <d v="2024-07-17T00:00:00"/>
    <m/>
    <x v="71"/>
    <m/>
  </r>
  <r>
    <d v="2024-10-28T00:00:00"/>
    <x v="30"/>
    <s v="B"/>
    <n v="1"/>
    <s v="b"/>
    <n v="37"/>
    <s v="Na casa de banho secundária aparece água no chão, quando se descarrega o autoclismo;"/>
    <s v="Luzimeca"/>
    <m/>
    <x v="66"/>
    <x v="0"/>
    <d v="2024-07-17T00:00:00"/>
    <m/>
    <x v="71"/>
    <m/>
  </r>
  <r>
    <d v="2024-10-28T00:00:00"/>
    <x v="30"/>
    <s v="B"/>
    <n v="1"/>
    <s v="b"/>
    <n v="36"/>
    <s v="Reparação divisória varanda"/>
    <s v="Komat"/>
    <m/>
    <x v="67"/>
    <x v="4"/>
    <d v="2024-07-17T00:00:00"/>
    <m/>
    <x v="79"/>
    <m/>
  </r>
  <r>
    <d v="2024-10-28T00:00:00"/>
    <x v="30"/>
    <s v="B"/>
    <n v="1"/>
    <s v="b"/>
    <n v="35"/>
    <s v="Frente gaveta e nivel IS por substituir (suite)"/>
    <s v="Globaldis"/>
    <m/>
    <x v="67"/>
    <x v="4"/>
    <d v="2024-07-17T00:00:00"/>
    <m/>
    <x v="79"/>
    <m/>
  </r>
  <r>
    <d v="2024-10-28T00:00:00"/>
    <x v="30"/>
    <s v="B"/>
    <n v="1"/>
    <s v="b"/>
    <n v="34"/>
    <s v="Afinar porta resguardo de duche "/>
    <s v="Espaço vidro "/>
    <m/>
    <x v="36"/>
    <x v="0"/>
    <d v="2024-07-17T00:00:00"/>
    <m/>
    <x v="97"/>
    <m/>
  </r>
  <r>
    <d v="2024-10-28T00:00:00"/>
    <x v="30"/>
    <s v="B"/>
    <n v="1"/>
    <s v="b"/>
    <n v="33"/>
    <s v="Tirar peça preta debaixo da sanita"/>
    <s v="AR"/>
    <m/>
    <x v="67"/>
    <x v="0"/>
    <d v="2024-07-17T00:00:00"/>
    <m/>
    <x v="57"/>
    <m/>
  </r>
  <r>
    <d v="2024-10-28T00:00:00"/>
    <x v="30"/>
    <s v="B"/>
    <n v="1"/>
    <s v="b"/>
    <n v="32"/>
    <s v="Tirar fita de pintor do A/C"/>
    <s v="AR"/>
    <m/>
    <x v="67"/>
    <x v="0"/>
    <d v="2024-07-17T00:00:00"/>
    <m/>
    <x v="57"/>
    <m/>
  </r>
  <r>
    <d v="2024-10-28T00:00:00"/>
    <x v="30"/>
    <s v="B"/>
    <n v="1"/>
    <s v="b"/>
    <n v="31"/>
    <s v="Alguns aparelhos de eletricidade estao desnivelados "/>
    <s v="AR"/>
    <m/>
    <x v="5"/>
    <x v="0"/>
    <d v="2024-07-17T00:00:00"/>
    <m/>
    <x v="57"/>
    <m/>
  </r>
  <r>
    <d v="2024-10-28T00:00:00"/>
    <x v="30"/>
    <s v="B"/>
    <n v="1"/>
    <s v="b"/>
    <n v="30"/>
    <s v="revestimento do aparelho de ar condicionado apresenta um abaulamento na parte inferior; - Quarto "/>
    <s v="Climacer/AR"/>
    <m/>
    <x v="5"/>
    <x v="4"/>
    <d v="2024-07-17T00:00:00"/>
    <m/>
    <x v="98"/>
    <m/>
  </r>
  <r>
    <d v="2024-10-28T00:00:00"/>
    <x v="30"/>
    <s v="B"/>
    <n v="1"/>
    <s v="b"/>
    <n v="29"/>
    <s v="A porta da casa de banho tem um defeito na parte inferior"/>
    <s v="Globaldis"/>
    <m/>
    <x v="5"/>
    <x v="0"/>
    <d v="2024-07-17T00:00:00"/>
    <m/>
    <x v="3"/>
    <m/>
  </r>
  <r>
    <d v="2024-10-28T00:00:00"/>
    <x v="30"/>
    <s v="B"/>
    <n v="1"/>
    <s v="b"/>
    <n v="28"/>
    <s v="Azulejo partido - Tratado falta betume parede da lavandaria "/>
    <s v="AR"/>
    <m/>
    <x v="68"/>
    <x v="0"/>
    <d v="2024-07-17T00:00:00"/>
    <m/>
    <x v="57"/>
    <m/>
  </r>
  <r>
    <d v="2024-10-28T00:00:00"/>
    <x v="30"/>
    <s v="B"/>
    <n v="1"/>
    <s v="b"/>
    <n v="27"/>
    <s v="Porta roupeiro com picados/remendos não aceites "/>
    <s v="Globaldis"/>
    <m/>
    <x v="68"/>
    <x v="4"/>
    <d v="2024-07-17T00:00:00"/>
    <m/>
    <x v="79"/>
    <m/>
  </r>
  <r>
    <d v="2024-10-28T00:00:00"/>
    <x v="30"/>
    <s v="B"/>
    <n v="1"/>
    <s v="b"/>
    <n v="26"/>
    <s v="Armário/Gaveta lavatório do wc da suíte estão danificados - Foi apenas desfarçado segundo cliente"/>
    <s v="Globaldis"/>
    <m/>
    <x v="46"/>
    <x v="4"/>
    <d v="2024-07-17T00:00:00"/>
    <m/>
    <x v="79"/>
    <m/>
  </r>
  <r>
    <d v="2024-10-28T00:00:00"/>
    <x v="30"/>
    <s v="B"/>
    <n v="1"/>
    <s v="b"/>
    <n v="25"/>
    <s v="Falta revestimento canto entre parede e porta WC Suíte "/>
    <s v="AR"/>
    <m/>
    <x v="68"/>
    <x v="0"/>
    <d v="2024-07-17T00:00:00"/>
    <m/>
    <x v="99"/>
    <m/>
  </r>
  <r>
    <d v="2024-10-28T00:00:00"/>
    <x v="30"/>
    <s v="B"/>
    <n v="1"/>
    <s v="b"/>
    <n v="24"/>
    <s v="Rachas espaço comum garagem "/>
    <m/>
    <m/>
    <x v="3"/>
    <x v="1"/>
    <d v="2024-07-17T00:00:00"/>
    <m/>
    <x v="12"/>
    <m/>
  </r>
  <r>
    <d v="2024-10-28T00:00:00"/>
    <x v="30"/>
    <s v="B"/>
    <n v="1"/>
    <s v="b"/>
    <n v="23"/>
    <s v="Portas imperfeitas (geral) - lacado em cima da porta"/>
    <s v="Globaldis"/>
    <m/>
    <x v="3"/>
    <x v="1"/>
    <d v="2024-07-17T00:00:00"/>
    <m/>
    <x v="6"/>
    <m/>
  </r>
  <r>
    <d v="2024-10-28T00:00:00"/>
    <x v="30"/>
    <s v="B"/>
    <n v="1"/>
    <s v="b"/>
    <n v="22"/>
    <s v="Mellhorar remate junta dilatação estacionamento arrecadação no piso "/>
    <m/>
    <m/>
    <x v="3"/>
    <x v="1"/>
    <d v="2024-07-17T00:00:00"/>
    <m/>
    <x v="12"/>
    <m/>
  </r>
  <r>
    <d v="2024-10-28T00:00:00"/>
    <x v="30"/>
    <s v="B"/>
    <n v="1"/>
    <s v="b"/>
    <n v="21"/>
    <s v="Puxador metálico guarda roupa marcado/sujo "/>
    <s v="AR"/>
    <m/>
    <x v="3"/>
    <x v="0"/>
    <d v="2024-07-17T00:00:00"/>
    <m/>
    <x v="7"/>
    <m/>
  </r>
  <r>
    <d v="2024-10-28T00:00:00"/>
    <x v="30"/>
    <s v="B"/>
    <n v="1"/>
    <s v="b"/>
    <n v="20"/>
    <s v="A/c torto "/>
    <s v="AR"/>
    <m/>
    <x v="3"/>
    <x v="0"/>
    <d v="2024-07-17T00:00:00"/>
    <m/>
    <x v="7"/>
    <m/>
  </r>
  <r>
    <d v="2024-10-28T00:00:00"/>
    <x v="30"/>
    <s v="B"/>
    <n v="1"/>
    <s v="b"/>
    <n v="19"/>
    <s v="Melhorar remate alheta"/>
    <s v="AR"/>
    <m/>
    <x v="3"/>
    <x v="0"/>
    <d v="2024-07-17T00:00:00"/>
    <m/>
    <x v="7"/>
    <m/>
  </r>
  <r>
    <d v="2024-10-28T00:00:00"/>
    <x v="30"/>
    <s v="B"/>
    <n v="1"/>
    <s v="b"/>
    <n v="18"/>
    <s v="Fissura parede"/>
    <s v="AR"/>
    <m/>
    <x v="3"/>
    <x v="0"/>
    <d v="2024-07-17T00:00:00"/>
    <m/>
    <x v="7"/>
    <m/>
  </r>
  <r>
    <d v="2024-10-28T00:00:00"/>
    <x v="30"/>
    <s v="B"/>
    <n v="1"/>
    <s v="b"/>
    <n v="17"/>
    <s v="Afinar portas ( empenadas e desalinhadas)"/>
    <s v="Globaldis"/>
    <m/>
    <x v="5"/>
    <x v="0"/>
    <d v="2024-07-17T00:00:00"/>
    <m/>
    <x v="11"/>
    <m/>
  </r>
  <r>
    <d v="2024-10-28T00:00:00"/>
    <x v="30"/>
    <s v="B"/>
    <n v="1"/>
    <s v="b"/>
    <n v="16"/>
    <s v="Base duche suja wc"/>
    <s v="AR"/>
    <m/>
    <x v="3"/>
    <x v="0"/>
    <d v="2024-07-17T00:00:00"/>
    <m/>
    <x v="7"/>
    <m/>
  </r>
  <r>
    <d v="2024-10-28T00:00:00"/>
    <x v="30"/>
    <s v="B"/>
    <n v="1"/>
    <s v="b"/>
    <n v="15"/>
    <s v="Refazer juntas WC /sujas /falta betume "/>
    <s v="AR"/>
    <m/>
    <x v="3"/>
    <x v="0"/>
    <d v="2024-07-17T00:00:00"/>
    <m/>
    <x v="7"/>
    <m/>
  </r>
  <r>
    <d v="2024-10-28T00:00:00"/>
    <x v="30"/>
    <s v="B"/>
    <n v="1"/>
    <s v="b"/>
    <n v="14"/>
    <s v="Limpar rodapé geral remate cantos "/>
    <s v="AR"/>
    <m/>
    <x v="3"/>
    <x v="0"/>
    <d v="2024-07-17T00:00:00"/>
    <m/>
    <x v="7"/>
    <m/>
  </r>
  <r>
    <d v="2024-10-28T00:00:00"/>
    <x v="30"/>
    <s v="B"/>
    <n v="1"/>
    <s v="b"/>
    <n v="13"/>
    <s v="Limpar apartamento antes de entregar "/>
    <s v="AR"/>
    <m/>
    <x v="3"/>
    <x v="0"/>
    <d v="2024-07-17T00:00:00"/>
    <m/>
    <x v="7"/>
    <m/>
  </r>
  <r>
    <d v="2024-10-28T00:00:00"/>
    <x v="30"/>
    <s v="B"/>
    <n v="1"/>
    <s v="b"/>
    <n v="12"/>
    <s v="Limpar guarda roupa/portas/manchas/qualidade?"/>
    <s v="AR"/>
    <m/>
    <x v="3"/>
    <x v="0"/>
    <d v="2024-07-17T00:00:00"/>
    <m/>
    <x v="7"/>
    <m/>
  </r>
  <r>
    <d v="2024-10-28T00:00:00"/>
    <x v="30"/>
    <s v="B"/>
    <n v="1"/>
    <s v="b"/>
    <n v="11"/>
    <s v="Limpar bancada cozinha "/>
    <s v="AR"/>
    <m/>
    <x v="3"/>
    <x v="0"/>
    <d v="2024-07-17T00:00:00"/>
    <m/>
    <x v="7"/>
    <m/>
  </r>
  <r>
    <d v="2024-10-28T00:00:00"/>
    <x v="30"/>
    <s v="B"/>
    <n v="1"/>
    <s v="b"/>
    <n v="10"/>
    <s v="Limpar excesso silicone lavatorio cozinha "/>
    <s v="AR"/>
    <m/>
    <x v="3"/>
    <x v="0"/>
    <d v="2024-07-17T00:00:00"/>
    <m/>
    <x v="7"/>
    <m/>
  </r>
  <r>
    <d v="2024-10-28T00:00:00"/>
    <x v="30"/>
    <s v="B"/>
    <n v="1"/>
    <s v="b"/>
    <n v="9"/>
    <s v="Falta acabamento no topo das portas (geral)"/>
    <s v="Globaldis"/>
    <m/>
    <x v="3"/>
    <x v="1"/>
    <d v="2024-07-17T00:00:00"/>
    <m/>
    <x v="12"/>
    <m/>
  </r>
  <r>
    <d v="2024-10-28T00:00:00"/>
    <x v="30"/>
    <s v="B"/>
    <n v="1"/>
    <s v="b"/>
    <n v="8"/>
    <s v="Limpar portas geral "/>
    <s v="AR"/>
    <m/>
    <x v="3"/>
    <x v="0"/>
    <d v="2024-07-17T00:00:00"/>
    <m/>
    <x v="7"/>
    <m/>
  </r>
  <r>
    <d v="2024-10-28T00:00:00"/>
    <x v="30"/>
    <s v="B"/>
    <n v="1"/>
    <s v="b"/>
    <n v="7"/>
    <s v="Marcas na porta (geral)"/>
    <s v="Globaldis"/>
    <m/>
    <x v="3"/>
    <x v="0"/>
    <d v="2024-07-17T00:00:00"/>
    <m/>
    <x v="7"/>
    <m/>
  </r>
  <r>
    <d v="2024-10-28T00:00:00"/>
    <x v="30"/>
    <s v="B"/>
    <n v="1"/>
    <s v="b"/>
    <n v="6"/>
    <s v="Parafuso solto guarda / rever fixação "/>
    <s v="Serrialu"/>
    <m/>
    <x v="3"/>
    <x v="0"/>
    <d v="2024-07-17T00:00:00"/>
    <m/>
    <x v="7"/>
    <m/>
  </r>
  <r>
    <d v="2024-10-28T00:00:00"/>
    <x v="30"/>
    <s v="B"/>
    <n v="1"/>
    <s v="b"/>
    <n v="5"/>
    <s v="Divisoria não está fixa - varanda"/>
    <s v="Serrialu"/>
    <m/>
    <x v="3"/>
    <x v="0"/>
    <d v="2024-07-17T00:00:00"/>
    <m/>
    <x v="7"/>
    <m/>
  </r>
  <r>
    <d v="2024-10-28T00:00:00"/>
    <x v="30"/>
    <s v="B"/>
    <n v="1"/>
    <s v="b"/>
    <n v="4"/>
    <s v="Marcas na divisória varanda no topo "/>
    <s v="AR"/>
    <m/>
    <x v="3"/>
    <x v="0"/>
    <d v="2024-07-17T00:00:00"/>
    <m/>
    <x v="7"/>
    <m/>
  </r>
  <r>
    <d v="2024-10-28T00:00:00"/>
    <x v="30"/>
    <s v="B"/>
    <n v="1"/>
    <s v="b"/>
    <n v="3"/>
    <s v="Limpar piso/manchas brancas (geral)"/>
    <s v="AR"/>
    <m/>
    <x v="3"/>
    <x v="0"/>
    <d v="2024-07-17T00:00:00"/>
    <m/>
    <x v="7"/>
    <m/>
  </r>
  <r>
    <d v="2024-10-28T00:00:00"/>
    <x v="30"/>
    <s v="B"/>
    <n v="1"/>
    <s v="b"/>
    <n v="2"/>
    <s v="Trincas madeira caixa de estore (marcas)"/>
    <s v="Globaldis"/>
    <m/>
    <x v="3"/>
    <x v="0"/>
    <d v="2024-07-17T00:00:00"/>
    <m/>
    <x v="7"/>
    <m/>
  </r>
  <r>
    <d v="2024-10-28T00:00:00"/>
    <x v="30"/>
    <s v="B"/>
    <n v="1"/>
    <s v="b"/>
    <n v="1"/>
    <s v="2º mão de tinta (Geral) teto e paredes "/>
    <s v="AR"/>
    <m/>
    <x v="3"/>
    <x v="0"/>
    <d v="2024-07-17T00:00:00"/>
    <m/>
    <x v="7"/>
    <m/>
  </r>
  <r>
    <d v="2024-10-11T00:00:00"/>
    <x v="31"/>
    <s v="B"/>
    <n v="1"/>
    <s v="c"/>
    <n v="22"/>
    <s v="susbstituirem a peça partida no aparelho do AVAC "/>
    <s v="Climacer"/>
    <m/>
    <x v="55"/>
    <x v="0"/>
    <d v="2024-03-22T00:00:00"/>
    <m/>
    <x v="100"/>
    <s v="SIM"/>
  </r>
  <r>
    <d v="2024-10-11T00:00:00"/>
    <x v="31"/>
    <s v="B"/>
    <n v="1"/>
    <s v="c"/>
    <n v="21"/>
    <s v="Remendos nos azulejos: Há remendos visíveis nos azulejos da varanda, que precisam de uma solução estética ou de reparação para garantir uma boa aparência e durabilidade"/>
    <s v="AR"/>
    <m/>
    <x v="69"/>
    <x v="0"/>
    <d v="2024-03-22T00:00:00"/>
    <m/>
    <x v="57"/>
    <m/>
  </r>
  <r>
    <d v="2024-10-11T00:00:00"/>
    <x v="31"/>
    <s v="B"/>
    <n v="1"/>
    <s v="c"/>
    <n v="20"/>
    <s v="Azulejo picotado: Um dos azulejos na cozinha está picotado e necessita de_x000a_substituição ou reparo para corrigir o dano."/>
    <s v="AR"/>
    <m/>
    <x v="69"/>
    <x v="0"/>
    <d v="2024-03-22T00:00:00"/>
    <m/>
    <x v="57"/>
    <m/>
  </r>
  <r>
    <d v="2024-10-11T00:00:00"/>
    <x v="31"/>
    <s v="B"/>
    <n v="1"/>
    <s v="c"/>
    <n v="19"/>
    <s v="Tampa pex da casa de banho geral esta aberta - Fechar "/>
    <s v="AR"/>
    <m/>
    <x v="69"/>
    <x v="0"/>
    <d v="2024-03-22T00:00:00"/>
    <m/>
    <x v="57"/>
    <m/>
  </r>
  <r>
    <d v="2024-10-11T00:00:00"/>
    <x v="31"/>
    <s v="B"/>
    <n v="1"/>
    <s v="c"/>
    <n v="18"/>
    <s v="Arranjo na borracha da cabine de duche - Substituição - Casa de banho geral "/>
    <s v="Espaço vidro "/>
    <m/>
    <x v="69"/>
    <x v="0"/>
    <d v="2024-03-22T00:00:00"/>
    <m/>
    <x v="57"/>
    <m/>
  </r>
  <r>
    <d v="2024-10-11T00:00:00"/>
    <x v="31"/>
    <s v="B"/>
    <n v="1"/>
    <s v="c"/>
    <n v="17"/>
    <s v="Remoção de tinta na cabine de duche - Limpeza de tinta branca "/>
    <s v="AR"/>
    <m/>
    <x v="69"/>
    <x v="0"/>
    <d v="2024-03-22T00:00:00"/>
    <m/>
    <x v="57"/>
    <m/>
  </r>
  <r>
    <d v="2024-10-11T00:00:00"/>
    <x v="31"/>
    <s v="B"/>
    <n v="1"/>
    <s v="c"/>
    <n v="16"/>
    <s v="Pintura perto da zona da caixilharia do quarto requer retoque "/>
    <s v="AR"/>
    <m/>
    <x v="69"/>
    <x v="0"/>
    <d v="2024-03-22T00:00:00"/>
    <m/>
    <x v="57"/>
    <m/>
  </r>
  <r>
    <d v="2024-10-11T00:00:00"/>
    <x v="31"/>
    <s v="B"/>
    <n v="1"/>
    <s v="c"/>
    <n v="15"/>
    <s v="Preenchimento na abertura da lâmpada: Existe uma abertura ao redor da_x000a_instalação da lâmpada que necessita de ser preenchida - Casa de banho suíte"/>
    <s v="AR"/>
    <m/>
    <x v="69"/>
    <x v="0"/>
    <d v="2024-03-22T00:00:00"/>
    <m/>
    <x v="57"/>
    <m/>
  </r>
  <r>
    <d v="2024-10-11T00:00:00"/>
    <x v="31"/>
    <s v="B"/>
    <n v="1"/>
    <s v="c"/>
    <n v="14"/>
    <s v="Afinar puxador "/>
    <s v="Serrialu"/>
    <m/>
    <x v="3"/>
    <x v="0"/>
    <d v="2024-03-22T00:00:00"/>
    <m/>
    <x v="9"/>
    <m/>
  </r>
  <r>
    <d v="2024-10-11T00:00:00"/>
    <x v="31"/>
    <s v="B"/>
    <n v="1"/>
    <s v="c"/>
    <n v="13"/>
    <s v="Azulejo partido"/>
    <s v="AR"/>
    <m/>
    <x v="3"/>
    <x v="0"/>
    <d v="2024-03-22T00:00:00"/>
    <m/>
    <x v="57"/>
    <m/>
  </r>
  <r>
    <d v="2024-10-11T00:00:00"/>
    <x v="31"/>
    <s v="B"/>
    <n v="1"/>
    <s v="c"/>
    <n v="12"/>
    <s v="Pedra da bancada solta na junção "/>
    <s v="AR"/>
    <m/>
    <x v="3"/>
    <x v="0"/>
    <d v="2024-03-22T00:00:00"/>
    <m/>
    <x v="99"/>
    <m/>
  </r>
  <r>
    <d v="2024-10-11T00:00:00"/>
    <x v="31"/>
    <s v="B"/>
    <n v="1"/>
    <s v="c"/>
    <n v="11"/>
    <s v="Limpeza de silicone na bancada toda"/>
    <s v="AR"/>
    <m/>
    <x v="3"/>
    <x v="0"/>
    <d v="2024-03-22T00:00:00"/>
    <m/>
    <x v="99"/>
    <m/>
  </r>
  <r>
    <d v="2024-10-11T00:00:00"/>
    <x v="31"/>
    <s v="B"/>
    <n v="1"/>
    <s v="c"/>
    <n v="10"/>
    <s v="Retoque na pintura rodapé "/>
    <s v="AR"/>
    <m/>
    <x v="3"/>
    <x v="0"/>
    <d v="2024-03-22T00:00:00"/>
    <m/>
    <x v="99"/>
    <m/>
  </r>
  <r>
    <d v="2024-10-11T00:00:00"/>
    <x v="31"/>
    <s v="B"/>
    <n v="1"/>
    <s v="c"/>
    <n v="9"/>
    <s v="Falta a tampa da caixa de estore "/>
    <s v="Globaldis"/>
    <m/>
    <x v="3"/>
    <x v="0"/>
    <d v="2024-03-22T00:00:00"/>
    <m/>
    <x v="94"/>
    <m/>
  </r>
  <r>
    <d v="2024-10-11T00:00:00"/>
    <x v="31"/>
    <s v="B"/>
    <n v="1"/>
    <s v="c"/>
    <n v="8"/>
    <s v="Afinar gavetas"/>
    <s v="Globaldis"/>
    <m/>
    <x v="3"/>
    <x v="0"/>
    <d v="2024-03-22T00:00:00"/>
    <m/>
    <x v="94"/>
    <m/>
  </r>
  <r>
    <d v="2024-10-11T00:00:00"/>
    <x v="31"/>
    <s v="B"/>
    <n v="1"/>
    <s v="c"/>
    <n v="7"/>
    <s v="Nivelar tampa de acesso ao sifão da banheira ( azuleja oco e desnivelado casa de banho suite)"/>
    <s v="AR"/>
    <m/>
    <x v="69"/>
    <x v="0"/>
    <d v="2024-03-22T00:00:00"/>
    <m/>
    <x v="57"/>
    <m/>
  </r>
  <r>
    <d v="2024-10-11T00:00:00"/>
    <x v="31"/>
    <s v="B"/>
    <n v="1"/>
    <s v="c"/>
    <n v="6"/>
    <s v="Limpeza de ferrugem na guarda"/>
    <s v="AR"/>
    <m/>
    <x v="3"/>
    <x v="0"/>
    <d v="2024-03-22T00:00:00"/>
    <m/>
    <x v="99"/>
    <m/>
  </r>
  <r>
    <d v="2024-10-11T00:00:00"/>
    <x v="31"/>
    <s v="B"/>
    <n v="1"/>
    <s v="c"/>
    <n v="5"/>
    <s v="Risco dentro do roupeiro"/>
    <s v="Globaldis"/>
    <m/>
    <x v="3"/>
    <x v="0"/>
    <d v="2024-03-22T00:00:00"/>
    <m/>
    <x v="94"/>
    <m/>
  </r>
  <r>
    <d v="2024-10-11T00:00:00"/>
    <x v="31"/>
    <s v="B"/>
    <n v="1"/>
    <s v="c"/>
    <n v="4"/>
    <s v="Gaveta danificada - Armário da suíte, uma das gavetas estão com marcas de raspagem)"/>
    <s v="Globaldis"/>
    <m/>
    <x v="69"/>
    <x v="0"/>
    <d v="2024-03-22T00:00:00"/>
    <m/>
    <x v="57"/>
    <m/>
  </r>
  <r>
    <d v="2024-10-11T00:00:00"/>
    <x v="31"/>
    <s v="B"/>
    <n v="1"/>
    <s v="c"/>
    <n v="3"/>
    <s v="Limpeza de tinta no rodapé"/>
    <s v="AR"/>
    <m/>
    <x v="3"/>
    <x v="0"/>
    <d v="2024-03-22T00:00:00"/>
    <m/>
    <x v="99"/>
    <m/>
  </r>
  <r>
    <d v="2024-10-11T00:00:00"/>
    <x v="31"/>
    <s v="B"/>
    <n v="1"/>
    <s v="c"/>
    <n v="2"/>
    <s v="Limpeza do piso com manchas brancas geral"/>
    <s v="AR"/>
    <m/>
    <x v="3"/>
    <x v="0"/>
    <d v="2024-03-22T00:00:00"/>
    <m/>
    <x v="99"/>
    <m/>
  </r>
  <r>
    <d v="2024-10-11T00:00:00"/>
    <x v="31"/>
    <s v="B"/>
    <n v="1"/>
    <s v="c"/>
    <n v="1"/>
    <s v="Pintura com manchas "/>
    <s v="AR"/>
    <m/>
    <x v="3"/>
    <x v="0"/>
    <d v="2024-03-22T00:00:00"/>
    <m/>
    <x v="99"/>
    <m/>
  </r>
  <r>
    <s v="S/ DATA AI"/>
    <x v="32"/>
    <s v="B"/>
    <n v="1"/>
    <s v="d"/>
    <n v="27"/>
    <s v="Troca do Vidro  da janela do quarto, vidro partido com pedra e substituiu por um vidro que já foi usado. CHAVE EM OBRA"/>
    <s v="Serrialu"/>
    <m/>
    <x v="70"/>
    <x v="0"/>
    <d v="2024-04-09T00:00:00"/>
    <m/>
    <x v="101"/>
    <s v="SIM"/>
  </r>
  <r>
    <s v="S/ DATA AI"/>
    <x v="32"/>
    <s v="B"/>
    <n v="1"/>
    <s v="d"/>
    <n v="26"/>
    <s v="ligar bomba circuladora"/>
    <s v="AR"/>
    <m/>
    <x v="3"/>
    <x v="0"/>
    <d v="2024-04-09T00:00:00"/>
    <m/>
    <x v="102"/>
    <m/>
  </r>
  <r>
    <s v="S/ DATA AI"/>
    <x v="32"/>
    <s v="B"/>
    <n v="1"/>
    <s v="d"/>
    <n v="25"/>
    <s v="Limpeza de tinta no a/c"/>
    <s v="AR"/>
    <m/>
    <x v="3"/>
    <x v="0"/>
    <d v="2024-04-09T00:00:00"/>
    <m/>
    <x v="7"/>
    <m/>
  </r>
  <r>
    <s v="S/ DATA AI"/>
    <x v="32"/>
    <s v="B"/>
    <n v="1"/>
    <s v="d"/>
    <n v="24"/>
    <s v="Moldura do vidro esta com pequeno prego aparente lateral "/>
    <s v="AR"/>
    <m/>
    <x v="3"/>
    <x v="0"/>
    <d v="2024-04-09T00:00:00"/>
    <m/>
    <x v="7"/>
    <m/>
  </r>
  <r>
    <s v="S/ DATA AI"/>
    <x v="32"/>
    <s v="B"/>
    <n v="1"/>
    <s v="d"/>
    <n v="23"/>
    <s v="Guarnição danificada ao lado do furo da tanca"/>
    <s v="AR"/>
    <m/>
    <x v="3"/>
    <x v="0"/>
    <d v="2024-04-09T00:00:00"/>
    <m/>
    <x v="7"/>
    <m/>
  </r>
  <r>
    <s v="S/ DATA AI"/>
    <x v="32"/>
    <s v="B"/>
    <n v="1"/>
    <s v="d"/>
    <n v="22"/>
    <s v="Vidro da porta precisa de limpeza temover manchas de tinta"/>
    <s v="AR"/>
    <m/>
    <x v="3"/>
    <x v="0"/>
    <d v="2024-04-09T00:00:00"/>
    <m/>
    <x v="7"/>
    <m/>
  </r>
  <r>
    <s v="S/ DATA AI"/>
    <x v="32"/>
    <s v="B"/>
    <n v="1"/>
    <s v="d"/>
    <n v="21"/>
    <s v="Limpeza de sujidade em todas as portas (marcas mao)"/>
    <s v="AR"/>
    <m/>
    <x v="3"/>
    <x v="0"/>
    <d v="2024-04-09T00:00:00"/>
    <m/>
    <x v="7"/>
    <m/>
  </r>
  <r>
    <s v="S/ DATA AI"/>
    <x v="32"/>
    <s v="B"/>
    <n v="1"/>
    <s v="d"/>
    <n v="20"/>
    <s v="Fissura acima da porta do armário tecnico "/>
    <s v="AR"/>
    <m/>
    <x v="3"/>
    <x v="0"/>
    <d v="2024-04-09T00:00:00"/>
    <m/>
    <x v="7"/>
    <m/>
  </r>
  <r>
    <s v="S/ DATA AI"/>
    <x v="32"/>
    <s v="B"/>
    <n v="1"/>
    <s v="d"/>
    <n v="19"/>
    <s v="Ceramica danificada ao lado da tubagem do lavatorio "/>
    <s v="AR"/>
    <m/>
    <x v="3"/>
    <x v="0"/>
    <d v="2024-04-09T00:00:00"/>
    <m/>
    <x v="7"/>
    <m/>
  </r>
  <r>
    <s v="S/ DATA AI"/>
    <x v="32"/>
    <s v="B"/>
    <n v="1"/>
    <s v="d"/>
    <n v="18"/>
    <s v="Falta a tampa da tomada dentro armario "/>
    <s v="IEOL"/>
    <m/>
    <x v="3"/>
    <x v="0"/>
    <d v="2024-04-09T00:00:00"/>
    <m/>
    <x v="37"/>
    <m/>
  </r>
  <r>
    <s v="S/ DATA AI"/>
    <x v="32"/>
    <s v="B"/>
    <n v="1"/>
    <s v="d"/>
    <n v="17"/>
    <s v="Limpeza geral varanda e atrás maquina a/c"/>
    <s v="AR"/>
    <m/>
    <x v="3"/>
    <x v="0"/>
    <d v="2024-04-09T00:00:00"/>
    <m/>
    <x v="7"/>
    <m/>
  </r>
  <r>
    <s v="S/ DATA AI"/>
    <x v="32"/>
    <s v="B"/>
    <n v="1"/>
    <s v="d"/>
    <n v="16"/>
    <s v="Guarda metálica com ferrugem "/>
    <s v="AR"/>
    <m/>
    <x v="3"/>
    <x v="0"/>
    <d v="2024-04-09T00:00:00"/>
    <m/>
    <x v="7"/>
    <m/>
  </r>
  <r>
    <s v="S/ DATA AI"/>
    <x v="32"/>
    <s v="B"/>
    <n v="1"/>
    <s v="d"/>
    <n v="15"/>
    <s v="Tijolo da parede da fachada com sujidade"/>
    <s v="AR"/>
    <m/>
    <x v="3"/>
    <x v="0"/>
    <d v="2024-04-09T00:00:00"/>
    <m/>
    <x v="7"/>
    <m/>
  </r>
  <r>
    <s v="S/ DATA AI"/>
    <x v="32"/>
    <s v="B"/>
    <n v="1"/>
    <s v="d"/>
    <n v="14"/>
    <s v="Remate entre caixilharia e parede tijolos (tampar espaço)"/>
    <s v="AR"/>
    <m/>
    <x v="3"/>
    <x v="0"/>
    <d v="2024-04-09T00:00:00"/>
    <m/>
    <x v="7"/>
    <m/>
  </r>
  <r>
    <s v="S/ DATA AI"/>
    <x v="32"/>
    <s v="B"/>
    <n v="1"/>
    <s v="d"/>
    <n v="13"/>
    <s v="Remate de betume entre piso e a guarda"/>
    <s v="AR"/>
    <m/>
    <x v="3"/>
    <x v="0"/>
    <d v="2024-04-09T00:00:00"/>
    <m/>
    <x v="7"/>
    <m/>
  </r>
  <r>
    <s v="S/ DATA AI"/>
    <x v="32"/>
    <s v="B"/>
    <n v="1"/>
    <s v="d"/>
    <n v="12"/>
    <s v="Falta armário em baixo lavatorio (verificar projeto)"/>
    <m/>
    <m/>
    <x v="3"/>
    <x v="1"/>
    <d v="2024-04-09T00:00:00"/>
    <m/>
    <x v="12"/>
    <m/>
  </r>
  <r>
    <s v="S/ DATA AI"/>
    <x v="32"/>
    <s v="B"/>
    <n v="1"/>
    <s v="d"/>
    <n v="11"/>
    <s v="Falta betume entre paredes laterais (junta ceramica)"/>
    <s v="AR"/>
    <m/>
    <x v="3"/>
    <x v="0"/>
    <d v="2024-04-09T00:00:00"/>
    <m/>
    <x v="7"/>
    <m/>
  </r>
  <r>
    <s v="S/ DATA AI"/>
    <x v="32"/>
    <s v="B"/>
    <n v="1"/>
    <s v="d"/>
    <n v="10"/>
    <s v="Afinar a porta casa de banho "/>
    <s v="AR"/>
    <m/>
    <x v="3"/>
    <x v="0"/>
    <d v="2024-04-09T00:00:00"/>
    <m/>
    <x v="7"/>
    <m/>
  </r>
  <r>
    <s v="S/ DATA AI"/>
    <x v="32"/>
    <s v="B"/>
    <n v="1"/>
    <s v="d"/>
    <n v="9"/>
    <s v="Afinar a porta do resguardo "/>
    <s v="AR"/>
    <m/>
    <x v="3"/>
    <x v="0"/>
    <d v="2024-04-09T00:00:00"/>
    <m/>
    <x v="7"/>
    <m/>
  </r>
  <r>
    <s v="S/ DATA AI"/>
    <x v="32"/>
    <s v="B"/>
    <n v="1"/>
    <s v="d"/>
    <n v="8"/>
    <s v="Porta do armário parte da frente está descascada "/>
    <s v="AR"/>
    <m/>
    <x v="3"/>
    <x v="0"/>
    <d v="2024-04-09T00:00:00"/>
    <m/>
    <x v="7"/>
    <m/>
  </r>
  <r>
    <s v="S/ DATA AI"/>
    <x v="32"/>
    <s v="B"/>
    <n v="1"/>
    <s v="d"/>
    <n v="7"/>
    <s v="Fundo armário está danificado ao lado da tubagem "/>
    <s v="AR"/>
    <m/>
    <x v="3"/>
    <x v="0"/>
    <d v="2024-04-09T00:00:00"/>
    <m/>
    <x v="7"/>
    <m/>
  </r>
  <r>
    <s v="S/ DATA AI"/>
    <x v="32"/>
    <s v="B"/>
    <n v="1"/>
    <s v="d"/>
    <n v="6"/>
    <s v="Porta interna do roupeiro está com sujidade"/>
    <s v="AR"/>
    <m/>
    <x v="3"/>
    <x v="0"/>
    <d v="2024-04-09T00:00:00"/>
    <m/>
    <x v="7"/>
    <m/>
  </r>
  <r>
    <s v="S/ DATA AI"/>
    <x v="32"/>
    <s v="B"/>
    <n v="1"/>
    <s v="d"/>
    <n v="5"/>
    <s v="Silicone na primeira gaveta do armário (está batendo na sanita"/>
    <s v="AR"/>
    <m/>
    <x v="3"/>
    <x v="0"/>
    <d v="2024-04-09T00:00:00"/>
    <m/>
    <x v="7"/>
    <m/>
  </r>
  <r>
    <s v="S/ DATA AI"/>
    <x v="32"/>
    <s v="B"/>
    <n v="1"/>
    <s v="d"/>
    <n v="3"/>
    <s v="Espelho danificado na lateral 1,38x1,20 / 1,45x1,20"/>
    <s v="Espaço vidro "/>
    <m/>
    <x v="3"/>
    <x v="0"/>
    <d v="2024-04-09T00:00:00"/>
    <m/>
    <x v="65"/>
    <m/>
  </r>
  <r>
    <s v="S/ DATA AI"/>
    <x v="32"/>
    <s v="B"/>
    <n v="1"/>
    <s v="d"/>
    <n v="2"/>
    <s v="Manchas brancas no piso de maderira "/>
    <s v="AR"/>
    <m/>
    <x v="3"/>
    <x v="0"/>
    <d v="2024-04-09T00:00:00"/>
    <m/>
    <x v="7"/>
    <m/>
  </r>
  <r>
    <s v="S/ DATA AI"/>
    <x v="32"/>
    <s v="B"/>
    <n v="1"/>
    <s v="d"/>
    <n v="1"/>
    <s v="Caixilharia está com amrcas do puxador da porta"/>
    <s v="AR"/>
    <m/>
    <x v="3"/>
    <x v="0"/>
    <d v="2024-04-09T00:00:00"/>
    <m/>
    <x v="7"/>
    <m/>
  </r>
  <r>
    <s v="S/ DATA AI"/>
    <x v="32"/>
    <s v="B"/>
    <n v="1"/>
    <s v="d"/>
    <n v="4"/>
    <s v="Torneira do chuveiro está danificada - Trocar"/>
    <s v="AR"/>
    <m/>
    <x v="3"/>
    <x v="0"/>
    <d v="2024-04-09T00:00:00"/>
    <m/>
    <x v="103"/>
    <m/>
  </r>
  <r>
    <d v="2024-07-08T00:00:00"/>
    <x v="33"/>
    <s v="B"/>
    <n v="1"/>
    <s v="e"/>
    <n v="42"/>
    <s v="borrachas frigorifico"/>
    <s v="AR/bosch"/>
    <m/>
    <x v="71"/>
    <x v="0"/>
    <d v="2024-04-02T00:00:00"/>
    <m/>
    <x v="72"/>
    <m/>
  </r>
  <r>
    <d v="2024-07-08T00:00:00"/>
    <x v="33"/>
    <s v="B"/>
    <n v="1"/>
    <s v="e"/>
    <n v="48"/>
    <s v="Trocar azulejo cozinha"/>
    <s v="AR"/>
    <m/>
    <x v="24"/>
    <x v="0"/>
    <d v="2024-04-02T00:00:00"/>
    <m/>
    <x v="34"/>
    <m/>
  </r>
  <r>
    <d v="2024-07-08T00:00:00"/>
    <x v="33"/>
    <s v="B"/>
    <n v="1"/>
    <s v="e"/>
    <n v="47"/>
    <s v="Base de duche da casa de banho da suíte deixa passar água para fora "/>
    <s v="Espaço vidro "/>
    <m/>
    <x v="69"/>
    <x v="0"/>
    <d v="2024-04-02T00:00:00"/>
    <m/>
    <x v="57"/>
    <m/>
  </r>
  <r>
    <d v="2024-07-08T00:00:00"/>
    <x v="33"/>
    <s v="B"/>
    <n v="1"/>
    <s v="e"/>
    <n v="46"/>
    <s v="Extratores das wcs que não funcionam - TÉCNICO DISSE QUE PRECISA DE ACESSO AO 6º PISO "/>
    <s v="Climacer"/>
    <m/>
    <x v="72"/>
    <x v="0"/>
    <d v="2024-04-02T00:00:00"/>
    <m/>
    <x v="25"/>
    <m/>
  </r>
  <r>
    <d v="2024-07-08T00:00:00"/>
    <x v="33"/>
    <s v="B"/>
    <n v="1"/>
    <s v="e"/>
    <n v="45"/>
    <s v="Tomada não funciona "/>
    <s v="IEOL"/>
    <m/>
    <x v="40"/>
    <x v="0"/>
    <d v="2024-04-02T00:00:00"/>
    <m/>
    <x v="40"/>
    <m/>
  </r>
  <r>
    <d v="2024-07-08T00:00:00"/>
    <x v="33"/>
    <s v="B"/>
    <n v="1"/>
    <s v="e"/>
    <n v="44"/>
    <s v="Falta pressão na água fria cozinha "/>
    <s v="AR/Luzimeca"/>
    <m/>
    <x v="40"/>
    <x v="0"/>
    <d v="2024-04-02T00:00:00"/>
    <m/>
    <x v="34"/>
    <m/>
  </r>
  <r>
    <d v="2024-07-08T00:00:00"/>
    <x v="33"/>
    <s v="B"/>
    <n v="1"/>
    <s v="e"/>
    <n v="43"/>
    <s v="Armário da WC a descolar"/>
    <s v="AR"/>
    <m/>
    <x v="73"/>
    <x v="0"/>
    <d v="2024-04-02T00:00:00"/>
    <m/>
    <x v="49"/>
    <m/>
  </r>
  <r>
    <d v="2024-07-08T00:00:00"/>
    <x v="33"/>
    <s v="B"/>
    <n v="1"/>
    <s v="e"/>
    <n v="41"/>
    <s v="anomalia na pressão da água fria na cozinha "/>
    <s v="AR/Luzimeca"/>
    <m/>
    <x v="71"/>
    <x v="0"/>
    <d v="2024-04-02T00:00:00"/>
    <m/>
    <x v="72"/>
    <m/>
  </r>
  <r>
    <d v="2024-07-08T00:00:00"/>
    <x v="33"/>
    <s v="B"/>
    <n v="1"/>
    <s v="e"/>
    <n v="40"/>
    <s v="ruido caixa pex cozinha"/>
    <s v="AR/Luzimeca"/>
    <m/>
    <x v="71"/>
    <x v="0"/>
    <d v="2024-04-02T00:00:00"/>
    <m/>
    <x v="72"/>
    <m/>
  </r>
  <r>
    <d v="2024-07-08T00:00:00"/>
    <x v="33"/>
    <s v="B"/>
    <n v="1"/>
    <s v="e"/>
    <n v="39"/>
    <s v="interruptor da casa de banho da suite (não é possível ligar a luz do lado direito - aparentemente o problema deriva da parte plástica do interruptor)"/>
    <s v="IEOL"/>
    <m/>
    <x v="71"/>
    <x v="0"/>
    <d v="2024-04-02T00:00:00"/>
    <m/>
    <x v="72"/>
    <m/>
  </r>
  <r>
    <d v="2024-07-08T00:00:00"/>
    <x v="33"/>
    <s v="B"/>
    <n v="1"/>
    <s v="e"/>
    <n v="38"/>
    <s v="Falta a tampa do alarme de incêndio dentro da arrecadação"/>
    <s v="IEOL "/>
    <m/>
    <x v="3"/>
    <x v="0"/>
    <d v="2024-04-02T00:00:00"/>
    <m/>
    <x v="35"/>
    <m/>
  </r>
  <r>
    <d v="2024-07-08T00:00:00"/>
    <x v="33"/>
    <s v="B"/>
    <n v="1"/>
    <s v="e"/>
    <n v="37"/>
    <s v="Afinar a porta da arrecadação para ficar aberta"/>
    <s v="Sweet Door"/>
    <m/>
    <x v="3"/>
    <x v="0"/>
    <d v="2024-04-02T00:00:00"/>
    <m/>
    <x v="7"/>
    <m/>
  </r>
  <r>
    <d v="2024-07-08T00:00:00"/>
    <x v="33"/>
    <s v="B"/>
    <n v="1"/>
    <s v="e"/>
    <n v="36"/>
    <s v="Limpeza do puxador na porta principal"/>
    <s v="AR"/>
    <m/>
    <x v="3"/>
    <x v="0"/>
    <d v="2024-04-02T00:00:00"/>
    <m/>
    <x v="7"/>
    <m/>
  </r>
  <r>
    <d v="2024-07-08T00:00:00"/>
    <x v="33"/>
    <s v="B"/>
    <n v="1"/>
    <s v="e"/>
    <n v="35"/>
    <s v="Remover cola na parte inferior da base de duche (lateral)"/>
    <s v="AR"/>
    <m/>
    <x v="3"/>
    <x v="0"/>
    <d v="2024-04-02T00:00:00"/>
    <m/>
    <x v="7"/>
    <m/>
  </r>
  <r>
    <d v="2024-07-08T00:00:00"/>
    <x v="33"/>
    <s v="B"/>
    <n v="1"/>
    <s v="e"/>
    <n v="34"/>
    <s v="Parede com rugosidade (superior)"/>
    <s v="AR"/>
    <m/>
    <x v="3"/>
    <x v="0"/>
    <d v="2024-04-02T00:00:00"/>
    <m/>
    <x v="7"/>
    <m/>
  </r>
  <r>
    <d v="2024-07-08T00:00:00"/>
    <x v="33"/>
    <s v="B"/>
    <n v="1"/>
    <s v="e"/>
    <n v="33"/>
    <s v="Limpeza do rodapé"/>
    <s v="AR"/>
    <m/>
    <x v="3"/>
    <x v="0"/>
    <d v="2024-04-02T00:00:00"/>
    <m/>
    <x v="7"/>
    <m/>
  </r>
  <r>
    <d v="2024-07-08T00:00:00"/>
    <x v="33"/>
    <s v="B"/>
    <n v="1"/>
    <s v="e"/>
    <n v="32"/>
    <s v="Piso escurecido"/>
    <s v="Silvas"/>
    <m/>
    <x v="3"/>
    <x v="0"/>
    <d v="2024-04-02T00:00:00"/>
    <m/>
    <x v="104"/>
    <m/>
  </r>
  <r>
    <d v="2024-07-08T00:00:00"/>
    <x v="33"/>
    <s v="B"/>
    <n v="1"/>
    <s v="e"/>
    <n v="31"/>
    <s v="Peças metálicas do resguardo estão tortas (todas)"/>
    <s v="Virclar"/>
    <m/>
    <x v="3"/>
    <x v="0"/>
    <d v="2024-04-02T00:00:00"/>
    <m/>
    <x v="7"/>
    <m/>
  </r>
  <r>
    <d v="2024-07-08T00:00:00"/>
    <x v="33"/>
    <s v="B"/>
    <n v="1"/>
    <s v="e"/>
    <n v="30"/>
    <s v="Borracha do resguardo está solta"/>
    <s v="AR"/>
    <m/>
    <x v="3"/>
    <x v="0"/>
    <d v="2024-04-02T00:00:00"/>
    <m/>
    <x v="7"/>
    <m/>
  </r>
  <r>
    <d v="2024-07-08T00:00:00"/>
    <x v="33"/>
    <s v="B"/>
    <n v="1"/>
    <s v="e"/>
    <n v="29"/>
    <s v="Lixar o remate entre as juntas de cerâmica da parede"/>
    <s v="AR"/>
    <m/>
    <x v="3"/>
    <x v="0"/>
    <d v="2024-04-02T00:00:00"/>
    <m/>
    <x v="7"/>
    <m/>
  </r>
  <r>
    <d v="2024-07-08T00:00:00"/>
    <x v="33"/>
    <s v="B"/>
    <n v="1"/>
    <s v="e"/>
    <n v="28"/>
    <s v="Melhorar acabamento de silicone entre as paredes (esquina)"/>
    <s v="AR"/>
    <m/>
    <x v="3"/>
    <x v="0"/>
    <d v="2024-04-02T00:00:00"/>
    <m/>
    <x v="7"/>
    <m/>
  </r>
  <r>
    <d v="2024-07-08T00:00:00"/>
    <x v="33"/>
    <s v="B"/>
    <n v="1"/>
    <s v="e"/>
    <n v="27"/>
    <s v="Melhorar acabamento do silicone entre o lavatório e a parede"/>
    <s v="AR"/>
    <m/>
    <x v="3"/>
    <x v="0"/>
    <d v="2024-04-02T00:00:00"/>
    <m/>
    <x v="7"/>
    <m/>
  </r>
  <r>
    <d v="2024-07-08T00:00:00"/>
    <x v="33"/>
    <s v="B"/>
    <n v="1"/>
    <s v="e"/>
    <n v="26"/>
    <s v="Cerâmica na parede com sujidade"/>
    <s v="AR"/>
    <m/>
    <x v="3"/>
    <x v="0"/>
    <d v="2024-04-02T00:00:00"/>
    <m/>
    <x v="7"/>
    <m/>
  </r>
  <r>
    <d v="2024-07-08T00:00:00"/>
    <x v="33"/>
    <s v="B"/>
    <n v="1"/>
    <s v="e"/>
    <n v="25"/>
    <s v="Lavatório está com sujidade (todo)"/>
    <s v="AR"/>
    <m/>
    <x v="3"/>
    <x v="0"/>
    <d v="2024-04-02T00:00:00"/>
    <m/>
    <x v="7"/>
    <m/>
  </r>
  <r>
    <d v="2024-07-08T00:00:00"/>
    <x v="33"/>
    <s v="B"/>
    <n v="1"/>
    <s v="e"/>
    <n v="24"/>
    <s v="Pedra da bancada riscada"/>
    <s v="Pardal"/>
    <m/>
    <x v="3"/>
    <x v="0"/>
    <d v="2024-04-02T00:00:00"/>
    <m/>
    <x v="7"/>
    <m/>
  </r>
  <r>
    <d v="2024-07-08T00:00:00"/>
    <x v="33"/>
    <s v="B"/>
    <n v="1"/>
    <s v="e"/>
    <n v="23"/>
    <s v="Fissura na parede"/>
    <s v="AR"/>
    <m/>
    <x v="3"/>
    <x v="0"/>
    <d v="2024-04-02T00:00:00"/>
    <m/>
    <x v="7"/>
    <m/>
  </r>
  <r>
    <d v="2024-07-08T00:00:00"/>
    <x v="33"/>
    <s v="B"/>
    <n v="1"/>
    <s v="e"/>
    <n v="22"/>
    <s v="Manchas dentro do roupeiro (divisórias e prateleiras)"/>
    <s v="Globaldis"/>
    <m/>
    <x v="3"/>
    <x v="0"/>
    <d v="2024-04-02T00:00:00"/>
    <m/>
    <x v="7"/>
    <m/>
  </r>
  <r>
    <d v="2024-07-08T00:00:00"/>
    <x v="33"/>
    <s v="B"/>
    <n v="1"/>
    <s v="e"/>
    <n v="21"/>
    <s v="Melhorar o remate do silicone em volta da banheira"/>
    <s v="AR"/>
    <m/>
    <x v="3"/>
    <x v="0"/>
    <d v="2024-04-02T00:00:00"/>
    <m/>
    <x v="7"/>
    <m/>
  </r>
  <r>
    <d v="2024-07-08T00:00:00"/>
    <x v="33"/>
    <s v="B"/>
    <n v="1"/>
    <s v="e"/>
    <n v="20"/>
    <s v="Melhorar a junta das cerâmicas da parede"/>
    <s v="AR"/>
    <m/>
    <x v="3"/>
    <x v="0"/>
    <d v="2024-04-02T00:00:00"/>
    <m/>
    <x v="7"/>
    <m/>
  </r>
  <r>
    <d v="2024-07-08T00:00:00"/>
    <x v="33"/>
    <s v="B"/>
    <n v="1"/>
    <s v="e"/>
    <n v="19"/>
    <s v="Borrachas da guarnição da porta estão soltas (no geral)"/>
    <s v="Globaldis"/>
    <m/>
    <x v="3"/>
    <x v="0"/>
    <d v="2024-04-02T00:00:00"/>
    <m/>
    <x v="7"/>
    <m/>
  </r>
  <r>
    <d v="2024-07-08T00:00:00"/>
    <x v="33"/>
    <s v="B"/>
    <n v="1"/>
    <s v="e"/>
    <n v="18"/>
    <s v="Parte inferior da moldura do vidro da porta está danificado"/>
    <s v="Virclar"/>
    <m/>
    <x v="3"/>
    <x v="0"/>
    <d v="2024-04-02T00:00:00"/>
    <m/>
    <x v="7"/>
    <m/>
  </r>
  <r>
    <d v="2024-07-08T00:00:00"/>
    <x v="33"/>
    <s v="B"/>
    <n v="1"/>
    <s v="e"/>
    <n v="17"/>
    <s v="Exustor com sujidade"/>
    <s v="AR"/>
    <m/>
    <x v="3"/>
    <x v="0"/>
    <d v="2024-04-02T00:00:00"/>
    <m/>
    <x v="7"/>
    <m/>
  </r>
  <r>
    <d v="2024-07-08T00:00:00"/>
    <x v="33"/>
    <s v="B"/>
    <n v="1"/>
    <s v="e"/>
    <n v="16"/>
    <s v="Sujidade no fundo do armário de madeira"/>
    <s v="AR"/>
    <m/>
    <x v="3"/>
    <x v="0"/>
    <d v="2024-04-02T00:00:00"/>
    <m/>
    <x v="7"/>
    <m/>
  </r>
  <r>
    <d v="2024-07-08T00:00:00"/>
    <x v="33"/>
    <s v="B"/>
    <n v="1"/>
    <s v="e"/>
    <n v="15"/>
    <s v="Fixar silicone entrte a caixilharia e a parede (lado externo - varanda)"/>
    <s v="AR"/>
    <m/>
    <x v="3"/>
    <x v="0"/>
    <d v="2024-04-02T00:00:00"/>
    <m/>
    <x v="7"/>
    <m/>
  </r>
  <r>
    <d v="2024-07-08T00:00:00"/>
    <x v="33"/>
    <s v="B"/>
    <n v="1"/>
    <s v="e"/>
    <n v="14"/>
    <s v="Limpeza da pedra da soleira"/>
    <s v="AR"/>
    <m/>
    <x v="3"/>
    <x v="0"/>
    <d v="2024-04-02T00:00:00"/>
    <m/>
    <x v="7"/>
    <m/>
  </r>
  <r>
    <d v="2024-07-08T00:00:00"/>
    <x v="33"/>
    <s v="B"/>
    <n v="1"/>
    <s v="e"/>
    <n v="13"/>
    <s v="Limpeza da caixilharia"/>
    <s v="AR"/>
    <m/>
    <x v="3"/>
    <x v="0"/>
    <d v="2024-04-02T00:00:00"/>
    <m/>
    <x v="7"/>
    <m/>
  </r>
  <r>
    <d v="2024-07-08T00:00:00"/>
    <x v="33"/>
    <s v="B"/>
    <n v="1"/>
    <s v="e"/>
    <n v="12"/>
    <s v="Limpeza da parte superior da guarnição"/>
    <s v="AR"/>
    <m/>
    <x v="3"/>
    <x v="0"/>
    <d v="2024-04-02T00:00:00"/>
    <m/>
    <x v="7"/>
    <m/>
  </r>
  <r>
    <d v="2024-07-08T00:00:00"/>
    <x v="33"/>
    <s v="B"/>
    <n v="1"/>
    <s v="e"/>
    <n v="11"/>
    <s v="Perfil de transição está elevado"/>
    <s v="AR"/>
    <m/>
    <x v="3"/>
    <x v="0"/>
    <d v="2024-04-02T00:00:00"/>
    <m/>
    <x v="7"/>
    <m/>
  </r>
  <r>
    <d v="2024-07-08T00:00:00"/>
    <x v="33"/>
    <s v="B"/>
    <n v="1"/>
    <s v="e"/>
    <n v="10"/>
    <s v="Guarnição danificada parte superior"/>
    <s v="Globaldis"/>
    <m/>
    <x v="3"/>
    <x v="0"/>
    <d v="2024-04-02T00:00:00"/>
    <m/>
    <x v="7"/>
    <m/>
  </r>
  <r>
    <d v="2024-07-08T00:00:00"/>
    <x v="33"/>
    <s v="B"/>
    <n v="1"/>
    <s v="e"/>
    <n v="9"/>
    <s v="Falta silicone entre a baguete e a porta (parte superior)"/>
    <s v="AR"/>
    <m/>
    <x v="3"/>
    <x v="0"/>
    <d v="2024-04-02T00:00:00"/>
    <m/>
    <x v="7"/>
    <m/>
  </r>
  <r>
    <d v="2024-07-08T00:00:00"/>
    <x v="33"/>
    <s v="B"/>
    <n v="1"/>
    <s v="e"/>
    <n v="8"/>
    <s v="Melhorar o acabamento de silicone em volta da porta"/>
    <s v="AR"/>
    <m/>
    <x v="3"/>
    <x v="0"/>
    <d v="2024-04-02T00:00:00"/>
    <m/>
    <x v="7"/>
    <m/>
  </r>
  <r>
    <d v="2024-07-08T00:00:00"/>
    <x v="33"/>
    <s v="B"/>
    <n v="1"/>
    <s v="e"/>
    <n v="7"/>
    <s v="Baguete com um corte"/>
    <s v="AR"/>
    <m/>
    <x v="3"/>
    <x v="0"/>
    <d v="2024-04-02T00:00:00"/>
    <m/>
    <x v="7"/>
    <m/>
  </r>
  <r>
    <d v="2024-07-08T00:00:00"/>
    <x v="33"/>
    <s v="B"/>
    <n v="1"/>
    <s v="e"/>
    <n v="6"/>
    <s v="Fissura na cerâmica da parede ao lado da guarnição"/>
    <s v="AR"/>
    <m/>
    <x v="3"/>
    <x v="0"/>
    <d v="2024-04-02T00:00:00"/>
    <m/>
    <x v="7"/>
    <m/>
  </r>
  <r>
    <d v="2024-07-08T00:00:00"/>
    <x v="33"/>
    <s v="B"/>
    <n v="1"/>
    <s v="e"/>
    <n v="5"/>
    <s v="Espaçamento entre o rodapé e o piso"/>
    <s v="AR"/>
    <m/>
    <x v="3"/>
    <x v="0"/>
    <d v="2024-04-02T00:00:00"/>
    <m/>
    <x v="7"/>
    <m/>
  </r>
  <r>
    <d v="2024-07-08T00:00:00"/>
    <x v="33"/>
    <s v="B"/>
    <n v="1"/>
    <s v="e"/>
    <n v="4"/>
    <s v="Retoque de pintura na parede"/>
    <s v="AR"/>
    <m/>
    <x v="3"/>
    <x v="0"/>
    <d v="2024-04-02T00:00:00"/>
    <m/>
    <x v="7"/>
    <m/>
  </r>
  <r>
    <d v="2024-07-08T00:00:00"/>
    <x v="33"/>
    <s v="B"/>
    <n v="1"/>
    <s v="e"/>
    <n v="3"/>
    <s v="Pavimento com manchas brancas"/>
    <s v="Silvas"/>
    <m/>
    <x v="3"/>
    <x v="0"/>
    <d v="2024-04-02T00:00:00"/>
    <m/>
    <x v="28"/>
    <m/>
  </r>
  <r>
    <d v="2024-07-08T00:00:00"/>
    <x v="33"/>
    <s v="B"/>
    <n v="1"/>
    <s v="e"/>
    <n v="2"/>
    <s v="Caixilharia com riscos e marcas"/>
    <s v="Serrialu"/>
    <m/>
    <x v="3"/>
    <x v="0"/>
    <d v="2024-04-02T00:00:00"/>
    <m/>
    <x v="7"/>
    <m/>
  </r>
  <r>
    <d v="2024-07-08T00:00:00"/>
    <x v="33"/>
    <s v="B"/>
    <n v="1"/>
    <s v="e"/>
    <n v="1"/>
    <s v="Afinar os estores da sala  - desmonstar tudo (segundo tecnico) (15min para verificação, agendar pfv) //  FALTA AFASTADOR AGUARDAR CHEGAR EM OBRA"/>
    <s v="AR/ SERRIALU"/>
    <m/>
    <x v="74"/>
    <x v="2"/>
    <d v="2024-04-02T00:00:00"/>
    <m/>
    <x v="12"/>
    <m/>
  </r>
  <r>
    <d v="2024-07-11T00:00:00"/>
    <x v="34"/>
    <s v="B"/>
    <n v="1"/>
    <s v="f"/>
    <n v="17"/>
    <s v="Falta o cesto de talheres da máquina de lavar loiça ou foi arrumado nalgum lado que não encontramos."/>
    <s v="Bosch"/>
    <m/>
    <x v="17"/>
    <x v="0"/>
    <d v="2024-07-09T00:00:00"/>
    <d v="2025-03-06T00:00:00"/>
    <x v="105"/>
    <m/>
  </r>
  <r>
    <d v="2024-07-11T00:00:00"/>
    <x v="34"/>
    <s v="B"/>
    <n v="1"/>
    <s v="f"/>
    <n v="2"/>
    <s v="Ligação de uma caixa escondida por azuleijo col vação de caixa pladum no teto"/>
    <s v="IEOL"/>
    <m/>
    <x v="75"/>
    <x v="0"/>
    <d v="2024-07-09T00:00:00"/>
    <m/>
    <x v="106"/>
    <s v="SIM"/>
  </r>
  <r>
    <d v="2024-07-11T00:00:00"/>
    <x v="34"/>
    <s v="B"/>
    <n v="1"/>
    <s v="f"/>
    <n v="24"/>
    <s v="janelas que não fecham/isolam completamente, permitindo a passagem de som, ar e frio"/>
    <s v="Serrialu"/>
    <m/>
    <x v="76"/>
    <x v="0"/>
    <d v="2024-07-09T00:00:00"/>
    <m/>
    <x v="27"/>
    <m/>
  </r>
  <r>
    <d v="2024-07-11T00:00:00"/>
    <x v="34"/>
    <s v="B"/>
    <n v="1"/>
    <s v="f"/>
    <n v="23"/>
    <s v="O vento arrancou os estores da sala , ele caiu , não sobre nem desce, e esta danificado nas pontas (ORÇAMENTO ENVIADO AO PROPRIETÁRIO, ASSUNTO FORA DA GARANTIA)"/>
    <s v="Nacional Blinds"/>
    <m/>
    <x v="20"/>
    <x v="4"/>
    <d v="2024-07-09T00:00:00"/>
    <m/>
    <x v="85"/>
    <m/>
  </r>
  <r>
    <d v="2024-07-11T00:00:00"/>
    <x v="34"/>
    <s v="B"/>
    <n v="1"/>
    <s v="f"/>
    <n v="22"/>
    <s v="O tecto da sala tem uma mancha pintada com outra cor. Devem ter tentado disfarçar uma imperfeição e pintaram com a tinta errada."/>
    <s v="AR "/>
    <m/>
    <x v="77"/>
    <x v="0"/>
    <d v="2024-07-09T00:00:00"/>
    <m/>
    <x v="4"/>
    <m/>
  </r>
  <r>
    <d v="2024-07-11T00:00:00"/>
    <x v="34"/>
    <s v="B"/>
    <n v="1"/>
    <s v="f"/>
    <n v="21"/>
    <s v="O estore elétrico da casa de banho da suite não corre bem."/>
    <s v="Nacional Blinds"/>
    <m/>
    <x v="77"/>
    <x v="0"/>
    <d v="2024-07-09T00:00:00"/>
    <m/>
    <x v="85"/>
    <m/>
  </r>
  <r>
    <d v="2024-07-11T00:00:00"/>
    <x v="34"/>
    <s v="B"/>
    <n v="1"/>
    <s v="f"/>
    <n v="20"/>
    <s v="Ao tentar colocar um candeeiro da sala das máquinas, verificámos que existe buraco no tecto, mas não existem quaisquer fios elétricos para fazer a ligação. Como podemos corrigir isto?"/>
    <s v="IEOL"/>
    <m/>
    <x v="77"/>
    <x v="0"/>
    <d v="2024-07-09T00:00:00"/>
    <m/>
    <x v="58"/>
    <m/>
  </r>
  <r>
    <d v="2024-07-11T00:00:00"/>
    <x v="34"/>
    <s v="B"/>
    <n v="1"/>
    <s v="f"/>
    <n v="19"/>
    <s v="Água quente demora demasiado tempo a chegar à casa de banho"/>
    <s v="Luzimeca"/>
    <m/>
    <x v="17"/>
    <x v="0"/>
    <d v="2024-07-09T00:00:00"/>
    <m/>
    <x v="23"/>
    <m/>
  </r>
  <r>
    <d v="2024-07-11T00:00:00"/>
    <x v="34"/>
    <s v="B"/>
    <n v="1"/>
    <s v="f"/>
    <n v="18"/>
    <s v="A água quente e fria de ambos os bidés estão trocadas"/>
    <s v="Luzimeca"/>
    <m/>
    <x v="17"/>
    <x v="0"/>
    <d v="2024-07-09T00:00:00"/>
    <m/>
    <x v="23"/>
    <m/>
  </r>
  <r>
    <d v="2024-07-11T00:00:00"/>
    <x v="34"/>
    <s v="B"/>
    <n v="1"/>
    <s v="f"/>
    <n v="16"/>
    <s v="A água fria da torneira da cozinha não tem pressão, apesar das torneiras debaixo do lavatório estarem completamente abertas."/>
    <s v="Luzimeca"/>
    <m/>
    <x v="17"/>
    <x v="0"/>
    <d v="2024-07-09T00:00:00"/>
    <m/>
    <x v="23"/>
    <m/>
  </r>
  <r>
    <d v="2024-07-11T00:00:00"/>
    <x v="34"/>
    <s v="B"/>
    <n v="1"/>
    <s v="f"/>
    <n v="15"/>
    <s v="A tomada tripla da sala tem apenas duas tomadas a funcionar, a terceira não tem corrente"/>
    <s v="IEOL"/>
    <m/>
    <x v="17"/>
    <x v="0"/>
    <d v="2024-07-09T00:00:00"/>
    <m/>
    <x v="107"/>
    <m/>
  </r>
  <r>
    <d v="2024-07-11T00:00:00"/>
    <x v="34"/>
    <s v="B"/>
    <n v="1"/>
    <s v="f"/>
    <n v="13"/>
    <s v="Marca na pintura/ mancha/ amarela/parede"/>
    <s v="AR"/>
    <m/>
    <x v="3"/>
    <x v="0"/>
    <d v="2024-07-09T00:00:00"/>
    <m/>
    <x v="7"/>
    <m/>
  </r>
  <r>
    <d v="2024-07-11T00:00:00"/>
    <x v="34"/>
    <s v="B"/>
    <n v="1"/>
    <s v="f"/>
    <n v="12"/>
    <s v="Limpar guardas (geral)"/>
    <s v="AR"/>
    <m/>
    <x v="3"/>
    <x v="0"/>
    <d v="2024-07-09T00:00:00"/>
    <m/>
    <x v="7"/>
    <m/>
  </r>
  <r>
    <d v="2024-07-11T00:00:00"/>
    <x v="34"/>
    <s v="B"/>
    <n v="1"/>
    <s v="f"/>
    <n v="11"/>
    <s v="Cerâmica partida no duche WC/parede"/>
    <s v="AR"/>
    <m/>
    <x v="3"/>
    <x v="0"/>
    <d v="2024-07-09T00:00:00"/>
    <m/>
    <x v="7"/>
    <m/>
  </r>
  <r>
    <d v="2024-07-11T00:00:00"/>
    <x v="34"/>
    <s v="B"/>
    <n v="1"/>
    <s v="f"/>
    <n v="10"/>
    <s v="Remate rodapes/falta solicone/limpar"/>
    <s v="AR"/>
    <m/>
    <x v="3"/>
    <x v="0"/>
    <d v="2024-07-09T00:00:00"/>
    <m/>
    <x v="7"/>
    <m/>
  </r>
  <r>
    <d v="2024-07-11T00:00:00"/>
    <x v="34"/>
    <s v="B"/>
    <n v="1"/>
    <s v="f"/>
    <n v="9"/>
    <s v="Limparr portas/ tinta/silicone/cola"/>
    <s v="AR"/>
    <m/>
    <x v="3"/>
    <x v="0"/>
    <d v="2024-07-09T00:00:00"/>
    <m/>
    <x v="7"/>
    <m/>
  </r>
  <r>
    <d v="2024-07-11T00:00:00"/>
    <x v="34"/>
    <s v="B"/>
    <n v="1"/>
    <s v="f"/>
    <n v="8"/>
    <s v="Borrachas portas soltas "/>
    <s v="Globaldis"/>
    <m/>
    <x v="3"/>
    <x v="0"/>
    <d v="2024-07-09T00:00:00"/>
    <m/>
    <x v="7"/>
    <m/>
  </r>
  <r>
    <d v="2024-07-11T00:00:00"/>
    <x v="34"/>
    <s v="B"/>
    <n v="1"/>
    <s v="f"/>
    <n v="7"/>
    <s v="Espelho oxidado/ trocar-  138X120"/>
    <s v="AR"/>
    <m/>
    <x v="3"/>
    <x v="0"/>
    <d v="2024-07-09T00:00:00"/>
    <m/>
    <x v="7"/>
    <m/>
  </r>
  <r>
    <d v="2024-07-11T00:00:00"/>
    <x v="34"/>
    <s v="B"/>
    <n v="1"/>
    <s v="f"/>
    <n v="6"/>
    <s v="Marca de queimadura na banheira"/>
    <s v="AR"/>
    <m/>
    <x v="3"/>
    <x v="0"/>
    <d v="2024-07-09T00:00:00"/>
    <m/>
    <x v="7"/>
    <m/>
  </r>
  <r>
    <d v="2024-07-11T00:00:00"/>
    <x v="34"/>
    <s v="B"/>
    <n v="1"/>
    <s v="f"/>
    <n v="5"/>
    <s v="Marca no puxador porta"/>
    <s v="AR"/>
    <m/>
    <x v="3"/>
    <x v="0"/>
    <d v="2024-07-09T00:00:00"/>
    <m/>
    <x v="7"/>
    <m/>
  </r>
  <r>
    <d v="2024-07-11T00:00:00"/>
    <x v="34"/>
    <s v="B"/>
    <n v="1"/>
    <s v="f"/>
    <n v="4"/>
    <s v="Marca na parede"/>
    <s v="AR"/>
    <m/>
    <x v="3"/>
    <x v="0"/>
    <d v="2024-07-09T00:00:00"/>
    <m/>
    <x v="7"/>
    <m/>
  </r>
  <r>
    <d v="2024-07-11T00:00:00"/>
    <x v="34"/>
    <s v="B"/>
    <n v="1"/>
    <s v="f"/>
    <n v="3"/>
    <s v="Marca na moldura da porta perto do vidro"/>
    <s v="AR"/>
    <m/>
    <x v="3"/>
    <x v="0"/>
    <d v="2024-07-09T00:00:00"/>
    <m/>
    <x v="7"/>
    <m/>
  </r>
  <r>
    <d v="2024-07-11T00:00:00"/>
    <x v="34"/>
    <s v="B"/>
    <n v="1"/>
    <s v="f"/>
    <n v="2"/>
    <s v="Marca no vidro da porta"/>
    <s v="AR"/>
    <m/>
    <x v="3"/>
    <x v="0"/>
    <d v="2024-07-09T00:00:00"/>
    <m/>
    <x v="7"/>
    <m/>
  </r>
  <r>
    <d v="2024-07-11T00:00:00"/>
    <x v="34"/>
    <s v="B"/>
    <n v="1"/>
    <s v="f"/>
    <n v="1"/>
    <s v="Limpeza armário cozinha/tinta"/>
    <s v="AR"/>
    <m/>
    <x v="3"/>
    <x v="0"/>
    <d v="2024-07-09T00:00:00"/>
    <m/>
    <x v="7"/>
    <m/>
  </r>
  <r>
    <d v="2024-07-11T00:00:00"/>
    <x v="34"/>
    <s v="B"/>
    <n v="1"/>
    <s v="f"/>
    <n v="14"/>
    <s v="reparação de um arranhão do vidro da porta da sala ou substituição da porta"/>
    <s v="AR/Virclar"/>
    <m/>
    <x v="17"/>
    <x v="5"/>
    <d v="2024-07-09T00:00:00"/>
    <m/>
    <x v="12"/>
    <m/>
  </r>
  <r>
    <d v="2024-07-11T00:00:00"/>
    <x v="34"/>
    <s v="B"/>
    <n v="1"/>
    <s v="f"/>
    <m/>
    <s v="Ligação de uma caixa escondida com azuleijo colvcção de caixa pladum no teto"/>
    <s v="IOEL"/>
    <m/>
    <x v="3"/>
    <x v="0"/>
    <d v="2024-07-09T00:00:00"/>
    <m/>
    <x v="106"/>
    <m/>
  </r>
  <r>
    <d v="2024-11-21T00:00:00"/>
    <x v="35"/>
    <s v="B"/>
    <n v="1"/>
    <s v="g"/>
    <n v="1"/>
    <s v="Afinar porta cozinha/área de serviço"/>
    <s v="Serrialu"/>
    <m/>
    <x v="3"/>
    <x v="0"/>
    <d v="2024-08-16T00:00:00"/>
    <m/>
    <x v="13"/>
    <m/>
  </r>
  <r>
    <d v="2024-11-21T00:00:00"/>
    <x v="35"/>
    <s v="B"/>
    <n v="1"/>
    <s v="g"/>
    <n v="2"/>
    <s v="Fissura parede"/>
    <s v="AR"/>
    <m/>
    <x v="3"/>
    <x v="0"/>
    <d v="2024-08-16T00:00:00"/>
    <m/>
    <x v="3"/>
    <m/>
  </r>
  <r>
    <d v="2024-11-21T00:00:00"/>
    <x v="35"/>
    <s v="B"/>
    <n v="1"/>
    <s v="g"/>
    <n v="3"/>
    <s v="Marcas na pintura"/>
    <s v="AR"/>
    <m/>
    <x v="3"/>
    <x v="0"/>
    <d v="2024-08-16T00:00:00"/>
    <m/>
    <x v="3"/>
    <m/>
  </r>
  <r>
    <d v="2024-11-21T00:00:00"/>
    <x v="35"/>
    <s v="B"/>
    <n v="1"/>
    <s v="g"/>
    <n v="6"/>
    <s v="estores da porta do quarto aviariada"/>
    <s v="AR"/>
    <m/>
    <x v="70"/>
    <x v="0"/>
    <d v="2024-08-16T00:00:00"/>
    <m/>
    <x v="69"/>
    <m/>
  </r>
  <r>
    <d v="2024-11-21T00:00:00"/>
    <x v="35"/>
    <s v="B"/>
    <n v="1"/>
    <s v="g"/>
    <n v="5"/>
    <s v="PORTA DA SALA COM DOBRADIÇA SOLTA"/>
    <s v="AR"/>
    <m/>
    <x v="70"/>
    <x v="0"/>
    <d v="2024-08-16T00:00:00"/>
    <m/>
    <x v="69"/>
    <m/>
  </r>
  <r>
    <d v="2024-11-21T00:00:00"/>
    <x v="35"/>
    <s v="B"/>
    <n v="1"/>
    <s v="g"/>
    <n v="7"/>
    <s v="Trocar um espelho 1.20x1.38"/>
    <s v="AR"/>
    <m/>
    <x v="28"/>
    <x v="0"/>
    <d v="2024-08-16T00:00:00"/>
    <m/>
    <x v="39"/>
    <m/>
  </r>
  <r>
    <d v="2024-11-21T00:00:00"/>
    <x v="35"/>
    <s v="B"/>
    <n v="1"/>
    <s v="g"/>
    <n v="4"/>
    <s v="Lâmpada do WC não ascende (CORRIGIDO)  / Alarme não funciona (ENCOMENDADO)"/>
    <s v="IEOL"/>
    <s v="NOVO"/>
    <x v="78"/>
    <x v="0"/>
    <d v="2024-08-16T00:00:00"/>
    <m/>
    <x v="108"/>
    <s v="SIM"/>
  </r>
  <r>
    <d v="2024-11-29T00:00:00"/>
    <x v="36"/>
    <s v="B"/>
    <n v="1"/>
    <s v="a"/>
    <n v="1"/>
    <s v="- Porta entre a cozinha e a lavandaria com folga, precisando de afinação para um melhor selamento, apresentando de momento passagem de ar. "/>
    <s v="Serrialu"/>
    <m/>
    <x v="62"/>
    <x v="0"/>
    <d v="2024-11-22T00:00:00"/>
    <m/>
    <x v="109"/>
    <s v="SIM"/>
  </r>
  <r>
    <d v="2024-11-29T00:00:00"/>
    <x v="36"/>
    <s v="B"/>
    <n v="1"/>
    <s v="a"/>
    <n v="2"/>
    <s v="- Acabamento de pintura de parede do corredor incompleto (fotografia);"/>
    <s v="AR"/>
    <m/>
    <x v="62"/>
    <x v="0"/>
    <d v="2024-11-22T00:00:00"/>
    <m/>
    <x v="16"/>
    <s v="SIM"/>
  </r>
  <r>
    <d v="2024-11-29T00:00:00"/>
    <x v="36"/>
    <s v="B"/>
    <n v="1"/>
    <s v="a"/>
    <n v="3"/>
    <s v="- Fechadura da porta do apartamento encontra-se com dificuldade na abertura associada a ranger dos trincos quando rodada a chave na fechadura."/>
    <s v="Sweet Door"/>
    <m/>
    <x v="62"/>
    <x v="0"/>
    <d v="2024-11-22T00:00:00"/>
    <m/>
    <x v="110"/>
    <s v="SIM"/>
  </r>
  <r>
    <d v="2024-11-29T00:00:00"/>
    <x v="36"/>
    <s v="B"/>
    <n v="1"/>
    <s v="a"/>
    <n v="4"/>
    <s v="- A tubagem da bomba de calor não se encontra adaptada completamente à parede (fotografia);"/>
    <s v="Luzimeca"/>
    <m/>
    <x v="62"/>
    <x v="0"/>
    <d v="2024-11-22T00:00:00"/>
    <m/>
    <x v="102"/>
    <s v="SIM"/>
  </r>
  <r>
    <d v="2024-11-29T00:00:00"/>
    <x v="36"/>
    <s v="B"/>
    <n v="1"/>
    <s v="a"/>
    <n v="5"/>
    <s v="- A cerâmica em redor da torneira do duche da casa-de-banho encontra-se danificada, sem acabamento (fotografia);"/>
    <s v="AR"/>
    <m/>
    <x v="62"/>
    <x v="0"/>
    <d v="2024-11-22T00:00:00"/>
    <m/>
    <x v="16"/>
    <s v="SIM"/>
  </r>
  <r>
    <d v="2024-11-29T00:00:00"/>
    <x v="36"/>
    <s v="B"/>
    <n v="1"/>
    <s v="a"/>
    <n v="6"/>
    <s v="- Entre a visita de vistoria e a entrada na casa após a escritura, objectivámos a presença de risco preto no pavimento de madeira à entrada com &gt;30cm (fotografia); "/>
    <s v="Silvas"/>
    <m/>
    <x v="62"/>
    <x v="0"/>
    <d v="2024-11-22T00:00:00"/>
    <m/>
    <x v="18"/>
    <s v="SIM"/>
  </r>
  <r>
    <d v="2024-11-29T00:00:00"/>
    <x v="36"/>
    <s v="B"/>
    <n v="1"/>
    <s v="a"/>
    <n v="7"/>
    <s v="- A torneira do lavatório da cozinha encontra-se solta (video);"/>
    <s v="AR"/>
    <m/>
    <x v="62"/>
    <x v="0"/>
    <d v="2024-11-22T00:00:00"/>
    <m/>
    <x v="16"/>
    <s v="SIM"/>
  </r>
  <r>
    <d v="2024-11-29T00:00:00"/>
    <x v="36"/>
    <s v="B"/>
    <n v="1"/>
    <s v="a"/>
    <n v="8"/>
    <s v="Trocar 4 peças"/>
    <s v="Silvas"/>
    <m/>
    <x v="79"/>
    <x v="0"/>
    <d v="2024-11-22T00:00:00"/>
    <m/>
    <x v="18"/>
    <s v="SIM"/>
  </r>
  <r>
    <d v="2024-11-29T00:00:00"/>
    <x v="36"/>
    <s v="B"/>
    <n v="1"/>
    <s v="a"/>
    <n v="8"/>
    <s v="Limpeza geral "/>
    <s v="AR"/>
    <m/>
    <x v="16"/>
    <x v="0"/>
    <d v="2024-11-22T00:00:00"/>
    <m/>
    <x v="111"/>
    <m/>
  </r>
  <r>
    <d v="2024-11-29T00:00:00"/>
    <x v="36"/>
    <s v="B"/>
    <n v="1"/>
    <s v="a"/>
    <n v="9"/>
    <s v="Fissura alheta "/>
    <s v="AR"/>
    <m/>
    <x v="16"/>
    <x v="0"/>
    <d v="2024-11-22T00:00:00"/>
    <m/>
    <x v="111"/>
    <m/>
  </r>
  <r>
    <d v="2024-11-29T00:00:00"/>
    <x v="36"/>
    <s v="B"/>
    <n v="1"/>
    <s v="a"/>
    <n v="10"/>
    <s v="Falhas acima do rodapé "/>
    <s v="AR"/>
    <m/>
    <x v="16"/>
    <x v="0"/>
    <d v="2024-11-22T00:00:00"/>
    <m/>
    <x v="111"/>
    <m/>
  </r>
  <r>
    <d v="2024-11-29T00:00:00"/>
    <x v="36"/>
    <s v="B"/>
    <n v="1"/>
    <s v="a"/>
    <n v="11"/>
    <s v="Ferrugem guardas (geral)"/>
    <s v="AR"/>
    <m/>
    <x v="16"/>
    <x v="0"/>
    <d v="2024-11-22T00:00:00"/>
    <m/>
    <x v="111"/>
    <m/>
  </r>
  <r>
    <d v="2024-11-29T00:00:00"/>
    <x v="36"/>
    <s v="B"/>
    <n v="1"/>
    <s v="a"/>
    <n v="12"/>
    <s v="Limpeza manchas soleira"/>
    <s v="AR"/>
    <m/>
    <x v="16"/>
    <x v="0"/>
    <d v="2024-11-22T00:00:00"/>
    <m/>
    <x v="111"/>
    <m/>
  </r>
  <r>
    <d v="2024-11-29T00:00:00"/>
    <x v="36"/>
    <s v="B"/>
    <n v="1"/>
    <s v="a"/>
    <n v="13"/>
    <s v="Amolgado porta area  serviço/varanda parte baixo"/>
    <s v="Serrialu"/>
    <m/>
    <x v="16"/>
    <x v="0"/>
    <d v="2024-11-22T00:00:00"/>
    <m/>
    <x v="109"/>
    <m/>
  </r>
  <r>
    <d v="2024-11-29T00:00:00"/>
    <x v="36"/>
    <s v="B"/>
    <n v="1"/>
    <s v="a"/>
    <n v="14"/>
    <s v="Limpeza tijolos varanda "/>
    <s v="AR"/>
    <m/>
    <x v="16"/>
    <x v="0"/>
    <d v="2024-11-22T00:00:00"/>
    <m/>
    <x v="111"/>
    <m/>
  </r>
  <r>
    <d v="2024-11-29T00:00:00"/>
    <x v="36"/>
    <s v="B"/>
    <n v="1"/>
    <s v="a"/>
    <n v="15"/>
    <s v="Afinar estores (geral)"/>
    <s v="Nacional Blinds"/>
    <m/>
    <x v="16"/>
    <x v="0"/>
    <d v="2024-11-22T00:00:00"/>
    <m/>
    <x v="112"/>
    <m/>
  </r>
  <r>
    <d v="2024-11-29T00:00:00"/>
    <x v="36"/>
    <s v="B"/>
    <n v="1"/>
    <s v="a"/>
    <n v="16"/>
    <s v="Afinar porta"/>
    <s v="Globaldis"/>
    <m/>
    <x v="16"/>
    <x v="0"/>
    <d v="2024-11-22T00:00:00"/>
    <m/>
    <x v="111"/>
    <m/>
  </r>
  <r>
    <d v="2024-11-29T00:00:00"/>
    <x v="36"/>
    <s v="B"/>
    <n v="1"/>
    <s v="a"/>
    <n v="17"/>
    <s v="Alterar sentido abertura porta devido frigorifico"/>
    <s v="Cozimafra"/>
    <m/>
    <x v="16"/>
    <x v="0"/>
    <d v="2024-11-22T00:00:00"/>
    <m/>
    <x v="113"/>
    <m/>
  </r>
  <r>
    <d v="2024-11-29T00:00:00"/>
    <x v="36"/>
    <s v="B"/>
    <n v="1"/>
    <s v="a"/>
    <n v="18"/>
    <s v="Fissura no azulejo"/>
    <s v="AR"/>
    <m/>
    <x v="16"/>
    <x v="0"/>
    <d v="2024-11-22T00:00:00"/>
    <m/>
    <x v="111"/>
    <m/>
  </r>
  <r>
    <d v="2024-11-29T00:00:00"/>
    <x v="36"/>
    <s v="B"/>
    <n v="1"/>
    <s v="a"/>
    <n v="19"/>
    <s v="Colocar borracha frigorifico "/>
    <s v="Cozimafra"/>
    <m/>
    <x v="16"/>
    <x v="0"/>
    <d v="2024-11-22T00:00:00"/>
    <m/>
    <x v="113"/>
    <m/>
  </r>
  <r>
    <d v="2024-11-29T00:00:00"/>
    <x v="36"/>
    <s v="B"/>
    <n v="1"/>
    <s v="a"/>
    <n v="20"/>
    <s v="Defeito topo porta"/>
    <s v="Globaldis"/>
    <m/>
    <x v="16"/>
    <x v="0"/>
    <d v="2024-11-22T00:00:00"/>
    <m/>
    <x v="111"/>
    <m/>
  </r>
  <r>
    <d v="2024-11-29T00:00:00"/>
    <x v="36"/>
    <s v="B"/>
    <n v="1"/>
    <s v="a"/>
    <n v="21"/>
    <s v="Melhorar remate parede /armários/portas"/>
    <s v="AR"/>
    <m/>
    <x v="16"/>
    <x v="0"/>
    <d v="2024-11-22T00:00:00"/>
    <m/>
    <x v="111"/>
    <m/>
  </r>
  <r>
    <d v="2024-11-29T00:00:00"/>
    <x v="36"/>
    <s v="B"/>
    <n v="1"/>
    <s v="a"/>
    <n v="22"/>
    <s v="Falhas na porta"/>
    <s v="Globaldis"/>
    <m/>
    <x v="16"/>
    <x v="0"/>
    <d v="2024-11-22T00:00:00"/>
    <m/>
    <x v="111"/>
    <m/>
  </r>
  <r>
    <d v="2024-11-29T00:00:00"/>
    <x v="36"/>
    <s v="B"/>
    <n v="1"/>
    <s v="a"/>
    <n v="23"/>
    <s v="Melhorar remate rodapés (geral)"/>
    <s v="AR"/>
    <m/>
    <x v="16"/>
    <x v="0"/>
    <d v="2024-11-22T00:00:00"/>
    <m/>
    <x v="111"/>
    <m/>
  </r>
  <r>
    <d v="2024-11-29T00:00:00"/>
    <x v="36"/>
    <s v="B"/>
    <n v="1"/>
    <s v="a"/>
    <n v="24"/>
    <s v="Trocar peças oxidadas fixar espelhos "/>
    <s v="AR"/>
    <m/>
    <x v="16"/>
    <x v="0"/>
    <d v="2024-11-22T00:00:00"/>
    <m/>
    <x v="111"/>
    <m/>
  </r>
  <r>
    <d v="2024-11-29T00:00:00"/>
    <x v="36"/>
    <s v="B"/>
    <n v="1"/>
    <s v="a"/>
    <n v="25"/>
    <s v="Peça solta sanita"/>
    <s v="AR"/>
    <m/>
    <x v="16"/>
    <x v="0"/>
    <d v="2024-11-22T00:00:00"/>
    <m/>
    <x v="111"/>
    <m/>
  </r>
  <r>
    <d v="2024-11-29T00:00:00"/>
    <x v="36"/>
    <s v="B"/>
    <n v="1"/>
    <s v="a"/>
    <n v="26"/>
    <s v="Melhorar fixação borrachas portas (geral)"/>
    <s v="Globaldis"/>
    <m/>
    <x v="16"/>
    <x v="0"/>
    <d v="2024-11-22T00:00:00"/>
    <m/>
    <x v="111"/>
    <m/>
  </r>
  <r>
    <d v="2024-11-29T00:00:00"/>
    <x v="36"/>
    <s v="B"/>
    <n v="1"/>
    <s v="a"/>
    <n v="27"/>
    <s v="Silicone encontro rodapé/molduras porta (geral)"/>
    <s v="AR"/>
    <m/>
    <x v="16"/>
    <x v="0"/>
    <d v="2024-11-22T00:00:00"/>
    <m/>
    <x v="111"/>
    <m/>
  </r>
  <r>
    <d v="2024-11-29T00:00:00"/>
    <x v="36"/>
    <s v="B"/>
    <n v="1"/>
    <s v="a"/>
    <n v="28"/>
    <s v="Ralo banheira não abre "/>
    <s v="AR"/>
    <m/>
    <x v="16"/>
    <x v="0"/>
    <d v="2024-11-22T00:00:00"/>
    <m/>
    <x v="111"/>
    <m/>
  </r>
  <r>
    <d v="2024-11-29T00:00:00"/>
    <x v="36"/>
    <s v="B"/>
    <n v="1"/>
    <s v="a"/>
    <n v="29"/>
    <s v="Falta betume ceramica wc"/>
    <s v="AR"/>
    <m/>
    <x v="16"/>
    <x v="0"/>
    <d v="2024-11-22T00:00:00"/>
    <m/>
    <x v="111"/>
    <m/>
  </r>
  <r>
    <d v="2024-11-29T00:00:00"/>
    <x v="36"/>
    <s v="B"/>
    <n v="1"/>
    <s v="a"/>
    <n v="30"/>
    <s v="Corrigir pintura "/>
    <s v="AR"/>
    <m/>
    <x v="16"/>
    <x v="0"/>
    <d v="2024-11-22T00:00:00"/>
    <m/>
    <x v="111"/>
    <m/>
  </r>
  <r>
    <d v="2024-11-29T00:00:00"/>
    <x v="36"/>
    <s v="B"/>
    <n v="1"/>
    <s v="a"/>
    <n v="31"/>
    <s v="Trocar espelho ferrugem "/>
    <s v="AR"/>
    <m/>
    <x v="16"/>
    <x v="0"/>
    <d v="2024-11-22T00:00:00"/>
    <m/>
    <x v="111"/>
    <m/>
  </r>
  <r>
    <d v="2024-11-29T00:00:00"/>
    <x v="36"/>
    <s v="B"/>
    <n v="1"/>
    <s v="a"/>
    <n v="32"/>
    <s v="Reforçar silicone duche na base"/>
    <s v="AR"/>
    <m/>
    <x v="16"/>
    <x v="0"/>
    <d v="2024-11-22T00:00:00"/>
    <m/>
    <x v="111"/>
    <m/>
  </r>
  <r>
    <d v="2024-11-29T00:00:00"/>
    <x v="36"/>
    <s v="B"/>
    <n v="1"/>
    <s v="a"/>
    <n v="33"/>
    <s v="Retificar chão suite corredor"/>
    <s v="Silvas"/>
    <m/>
    <x v="79"/>
    <x v="0"/>
    <d v="2024-11-22T00:00:00"/>
    <m/>
    <x v="18"/>
    <s v="SIM"/>
  </r>
  <r>
    <d v="2024-11-29T00:00:00"/>
    <x v="36"/>
    <s v="B"/>
    <n v="1"/>
    <s v="a"/>
    <n v="34"/>
    <s v="Falta ligar a bomba circuladora"/>
    <s v="Luzimeca"/>
    <m/>
    <x v="79"/>
    <x v="0"/>
    <d v="2024-11-22T00:00:00"/>
    <m/>
    <x v="82"/>
    <s v="SIM"/>
  </r>
  <r>
    <d v="2024-11-29T00:00:00"/>
    <x v="36"/>
    <s v="B"/>
    <n v="1"/>
    <s v="a"/>
    <n v="35"/>
    <s v="Afinar janela do quarto e lavanderia"/>
    <s v="Serrialu"/>
    <m/>
    <x v="79"/>
    <x v="0"/>
    <d v="2024-11-22T00:00:00"/>
    <m/>
    <x v="109"/>
    <s v="SIM"/>
  </r>
  <r>
    <d v="2024-07-26T00:00:00"/>
    <x v="37"/>
    <s v="B"/>
    <n v="2"/>
    <s v="b"/>
    <n v="43"/>
    <s v="Placa de vitrocerâmica tem um risco , peço substituição. - Aguarda aprovação engº Rodrigo "/>
    <s v="Bosch"/>
    <m/>
    <x v="80"/>
    <x v="0"/>
    <d v="2024-04-16T00:00:00"/>
    <d v="2025-02-14T00:00:00"/>
    <x v="114"/>
    <m/>
  </r>
  <r>
    <d v="2024-07-26T00:00:00"/>
    <x v="37"/>
    <s v="B"/>
    <n v="2"/>
    <s v="b"/>
    <n v="57"/>
    <s v="Pressao da agua muito baixa"/>
    <s v="Luzimeca"/>
    <m/>
    <x v="76"/>
    <x v="0"/>
    <d v="2024-04-16T00:00:00"/>
    <m/>
    <x v="4"/>
    <m/>
  </r>
  <r>
    <d v="2024-07-26T00:00:00"/>
    <x v="37"/>
    <s v="B"/>
    <n v="2"/>
    <s v="b"/>
    <n v="55"/>
    <s v="A ligação de internet do escritório por cabo não está a funcionar."/>
    <s v="IEOL"/>
    <m/>
    <x v="66"/>
    <x v="0"/>
    <d v="2024-04-16T00:00:00"/>
    <m/>
    <x v="107"/>
    <m/>
  </r>
  <r>
    <d v="2024-07-26T00:00:00"/>
    <x v="37"/>
    <s v="B"/>
    <n v="2"/>
    <s v="b"/>
    <n v="54"/>
    <s v="Chão da sala, corredor e quartos estão mal colocados e/ou têm areia por baixo."/>
    <s v="Silvas"/>
    <m/>
    <x v="67"/>
    <x v="1"/>
    <d v="2024-04-16T00:00:00"/>
    <m/>
    <x v="34"/>
    <m/>
  </r>
  <r>
    <d v="2024-07-26T00:00:00"/>
    <x v="37"/>
    <s v="B"/>
    <n v="2"/>
    <s v="b"/>
    <n v="53"/>
    <s v="Instalação de uma bomba recirculadora com temporizador."/>
    <s v="Luzimeca"/>
    <m/>
    <x v="66"/>
    <x v="1"/>
    <d v="2024-04-16T00:00:00"/>
    <m/>
    <x v="9"/>
    <m/>
  </r>
  <r>
    <d v="2024-07-26T00:00:00"/>
    <x v="37"/>
    <s v="B"/>
    <n v="2"/>
    <s v="b"/>
    <n v="52"/>
    <s v="Torneira bidé "/>
    <s v="AR"/>
    <m/>
    <x v="4"/>
    <x v="0"/>
    <d v="2024-04-16T00:00:00"/>
    <m/>
    <x v="9"/>
    <m/>
  </r>
  <r>
    <d v="2024-07-26T00:00:00"/>
    <x v="37"/>
    <s v="B"/>
    <n v="2"/>
    <s v="b"/>
    <n v="51"/>
    <s v="O botão do disjuntor relativo ao frigorifico desliga todas as tomadas da cozinha e algumas da sala acresce referir que quando o eletricista colocou o candeeiro no escritório, indicou que havia humidade porque tinha corrente apesar d estar desligado no disjuntor"/>
    <s v="IEOL"/>
    <m/>
    <x v="81"/>
    <x v="0"/>
    <d v="2024-04-16T00:00:00"/>
    <m/>
    <x v="31"/>
    <m/>
  </r>
  <r>
    <d v="2024-07-26T00:00:00"/>
    <x v="37"/>
    <s v="B"/>
    <n v="2"/>
    <s v="b"/>
    <n v="50"/>
    <s v="Estore da lavandaria não abre nem fecha "/>
    <s v="Nacional Blinds"/>
    <m/>
    <x v="81"/>
    <x v="0"/>
    <d v="2024-04-16T00:00:00"/>
    <m/>
    <x v="31"/>
    <m/>
  </r>
  <r>
    <d v="2024-07-26T00:00:00"/>
    <x v="37"/>
    <s v="B"/>
    <n v="2"/>
    <s v="b"/>
    <n v="49"/>
    <s v="Bomba de calor não aquece - erro  H06.51"/>
    <s v="Climacer"/>
    <m/>
    <x v="81"/>
    <x v="0"/>
    <d v="2024-04-16T00:00:00"/>
    <m/>
    <x v="115"/>
    <m/>
  </r>
  <r>
    <d v="2024-07-26T00:00:00"/>
    <x v="37"/>
    <s v="B"/>
    <n v="2"/>
    <s v="b"/>
    <n v="48"/>
    <s v="Luz da arrecadação não acende."/>
    <s v="IEOL"/>
    <m/>
    <x v="80"/>
    <x v="0"/>
    <d v="2024-04-16T00:00:00"/>
    <m/>
    <x v="31"/>
    <m/>
  </r>
  <r>
    <d v="2024-07-26T00:00:00"/>
    <x v="37"/>
    <s v="B"/>
    <n v="2"/>
    <s v="b"/>
    <n v="47"/>
    <s v=" Limpeza dos filtros das torneiras, que devem estar com areias, incluindo o da máquina de lavar roupa que acusava sinal de baixo caudal. A torneira da cozinha só aparenta ter baixo caudal para a água fria."/>
    <s v="Luzimeca"/>
    <m/>
    <x v="80"/>
    <x v="0"/>
    <d v="2024-04-16T00:00:00"/>
    <m/>
    <x v="116"/>
    <m/>
  </r>
  <r>
    <d v="2024-07-26T00:00:00"/>
    <x v="37"/>
    <s v="B"/>
    <n v="2"/>
    <s v="b"/>
    <n v="46"/>
    <s v="Agradecia que fosse colocado um batente na  lavandaria, para evitar que a porta bata na máquina de lavar roupa."/>
    <s v="AR"/>
    <m/>
    <x v="80"/>
    <x v="0"/>
    <d v="2024-04-16T00:00:00"/>
    <m/>
    <x v="113"/>
    <m/>
  </r>
  <r>
    <d v="2024-07-26T00:00:00"/>
    <x v="37"/>
    <s v="B"/>
    <n v="2"/>
    <s v="b"/>
    <n v="45"/>
    <s v=" Não foi colocado o batente na casa de banho da suite para evitar que a porta bata na parede."/>
    <s v="AR"/>
    <m/>
    <x v="80"/>
    <x v="0"/>
    <d v="2024-04-16T00:00:00"/>
    <m/>
    <x v="113"/>
    <m/>
  </r>
  <r>
    <d v="2024-07-26T00:00:00"/>
    <x v="37"/>
    <s v="B"/>
    <n v="2"/>
    <s v="b"/>
    <n v="44"/>
    <s v="Vidro do chuveiro da casa de banho da suite, sai água por todo o lado (ver vídeo e foto), além de que a porta está descaída."/>
    <s v="Espaço vidro "/>
    <m/>
    <x v="80"/>
    <x v="0"/>
    <d v="2024-04-16T00:00:00"/>
    <m/>
    <x v="31"/>
    <m/>
  </r>
  <r>
    <d v="2024-07-26T00:00:00"/>
    <x v="37"/>
    <s v="B"/>
    <n v="2"/>
    <s v="b"/>
    <n v="41"/>
    <s v="Chão da sala, corredor e quartos estão mal colocados e/ou têm areia por baixo."/>
    <s v="Silvas"/>
    <m/>
    <x v="80"/>
    <x v="0"/>
    <d v="2024-04-16T00:00:00"/>
    <m/>
    <x v="37"/>
    <m/>
  </r>
  <r>
    <d v="2024-07-26T00:00:00"/>
    <x v="37"/>
    <s v="B"/>
    <n v="2"/>
    <s v="b"/>
    <n v="40"/>
    <s v="Piso partido arrecadação - não existe piso esta em betao "/>
    <s v="AR"/>
    <m/>
    <x v="3"/>
    <x v="0"/>
    <d v="2024-04-16T00:00:00"/>
    <m/>
    <x v="7"/>
    <m/>
  </r>
  <r>
    <d v="2024-07-26T00:00:00"/>
    <x v="37"/>
    <s v="B"/>
    <n v="2"/>
    <s v="b"/>
    <n v="39"/>
    <s v="Falta detetor icêndio arrecadação"/>
    <s v="IEOL"/>
    <m/>
    <x v="3"/>
    <x v="0"/>
    <d v="2024-04-16T00:00:00"/>
    <m/>
    <x v="7"/>
    <m/>
  </r>
  <r>
    <d v="2024-07-26T00:00:00"/>
    <x v="37"/>
    <s v="B"/>
    <n v="2"/>
    <s v="b"/>
    <n v="38"/>
    <s v="Limpeza caixilharia tinta"/>
    <s v="AR"/>
    <m/>
    <x v="3"/>
    <x v="0"/>
    <d v="2024-04-16T00:00:00"/>
    <m/>
    <x v="7"/>
    <m/>
  </r>
  <r>
    <d v="2024-07-26T00:00:00"/>
    <x v="37"/>
    <s v="B"/>
    <n v="2"/>
    <s v="b"/>
    <n v="37"/>
    <s v="Manchas brancas pavimento sala"/>
    <s v="Silvas"/>
    <m/>
    <x v="3"/>
    <x v="0"/>
    <d v="2024-04-16T00:00:00"/>
    <m/>
    <x v="28"/>
    <m/>
  </r>
  <r>
    <d v="2024-07-26T00:00:00"/>
    <x v="37"/>
    <s v="B"/>
    <n v="2"/>
    <s v="b"/>
    <n v="36"/>
    <s v="Remate calha porta"/>
    <s v="AR"/>
    <m/>
    <x v="3"/>
    <x v="0"/>
    <d v="2024-04-16T00:00:00"/>
    <m/>
    <x v="7"/>
    <m/>
  </r>
  <r>
    <d v="2024-07-26T00:00:00"/>
    <x v="37"/>
    <s v="B"/>
    <n v="2"/>
    <s v="b"/>
    <n v="35"/>
    <s v="Limpez azulejo"/>
    <s v="AR"/>
    <m/>
    <x v="3"/>
    <x v="0"/>
    <d v="2024-04-16T00:00:00"/>
    <m/>
    <x v="7"/>
    <m/>
  </r>
  <r>
    <d v="2024-07-26T00:00:00"/>
    <x v="37"/>
    <s v="B"/>
    <n v="2"/>
    <s v="b"/>
    <n v="34"/>
    <s v="Gavetas e prateleira soltos - Módulo interno"/>
    <s v="Globaldis"/>
    <m/>
    <x v="3"/>
    <x v="0"/>
    <d v="2024-04-16T00:00:00"/>
    <m/>
    <x v="7"/>
    <m/>
  </r>
  <r>
    <d v="2024-07-26T00:00:00"/>
    <x v="37"/>
    <s v="B"/>
    <n v="2"/>
    <s v="b"/>
    <n v="33"/>
    <s v="Marcas porta armário"/>
    <s v="Globaldis"/>
    <m/>
    <x v="3"/>
    <x v="0"/>
    <d v="2024-04-16T00:00:00"/>
    <m/>
    <x v="7"/>
    <m/>
  </r>
  <r>
    <d v="2024-07-26T00:00:00"/>
    <x v="37"/>
    <s v="B"/>
    <n v="2"/>
    <s v="b"/>
    <n v="32"/>
    <s v="Caixa tomada buraco"/>
    <s v="AR"/>
    <m/>
    <x v="3"/>
    <x v="0"/>
    <d v="2024-04-16T00:00:00"/>
    <m/>
    <x v="7"/>
    <m/>
  </r>
  <r>
    <d v="2024-07-26T00:00:00"/>
    <x v="37"/>
    <s v="B"/>
    <n v="2"/>
    <s v="b"/>
    <n v="31"/>
    <s v="Afinar janela (não fecha bem)"/>
    <s v="Serrialu"/>
    <m/>
    <x v="3"/>
    <x v="0"/>
    <d v="2024-04-16T00:00:00"/>
    <m/>
    <x v="7"/>
    <m/>
  </r>
  <r>
    <d v="2024-07-26T00:00:00"/>
    <x v="37"/>
    <s v="B"/>
    <n v="2"/>
    <s v="b"/>
    <n v="30"/>
    <s v="Junta rodapé / Porta (Geral)"/>
    <s v="AR"/>
    <m/>
    <x v="3"/>
    <x v="0"/>
    <d v="2024-04-16T00:00:00"/>
    <m/>
    <x v="7"/>
    <m/>
  </r>
  <r>
    <d v="2024-07-26T00:00:00"/>
    <x v="37"/>
    <s v="B"/>
    <n v="2"/>
    <s v="b"/>
    <n v="29"/>
    <s v="Limpeza tinta rodapés"/>
    <s v="AR"/>
    <m/>
    <x v="3"/>
    <x v="0"/>
    <d v="2024-04-16T00:00:00"/>
    <m/>
    <x v="7"/>
    <m/>
  </r>
  <r>
    <d v="2024-07-26T00:00:00"/>
    <x v="37"/>
    <s v="B"/>
    <n v="2"/>
    <s v="b"/>
    <n v="28"/>
    <s v="Buracos aros das portas no topo"/>
    <s v="Globaldis"/>
    <m/>
    <x v="3"/>
    <x v="0"/>
    <d v="2024-04-16T00:00:00"/>
    <m/>
    <x v="7"/>
    <m/>
  </r>
  <r>
    <d v="2024-07-26T00:00:00"/>
    <x v="37"/>
    <s v="B"/>
    <n v="2"/>
    <s v="b"/>
    <n v="27"/>
    <s v="Limpar silicone porta"/>
    <s v="AR"/>
    <m/>
    <x v="3"/>
    <x v="0"/>
    <d v="2024-04-16T00:00:00"/>
    <m/>
    <x v="7"/>
    <m/>
  </r>
  <r>
    <d v="2024-07-26T00:00:00"/>
    <x v="37"/>
    <s v="B"/>
    <n v="2"/>
    <s v="b"/>
    <n v="26"/>
    <s v="Gaveta bate na sanita"/>
    <s v="Globaldis"/>
    <m/>
    <x v="3"/>
    <x v="0"/>
    <d v="2024-04-16T00:00:00"/>
    <m/>
    <x v="7"/>
    <m/>
  </r>
  <r>
    <d v="2024-07-26T00:00:00"/>
    <x v="37"/>
    <s v="B"/>
    <n v="2"/>
    <s v="b"/>
    <n v="25"/>
    <s v="Limpeza tampa"/>
    <s v="AR"/>
    <m/>
    <x v="3"/>
    <x v="0"/>
    <d v="2024-04-16T00:00:00"/>
    <m/>
    <x v="7"/>
    <m/>
  </r>
  <r>
    <d v="2024-07-26T00:00:00"/>
    <x v="37"/>
    <s v="B"/>
    <n v="2"/>
    <s v="b"/>
    <n v="24"/>
    <s v="Limpar piso"/>
    <s v="AR"/>
    <m/>
    <x v="3"/>
    <x v="0"/>
    <d v="2024-04-16T00:00:00"/>
    <m/>
    <x v="7"/>
    <m/>
  </r>
  <r>
    <d v="2024-07-26T00:00:00"/>
    <x v="37"/>
    <s v="B"/>
    <n v="2"/>
    <s v="b"/>
    <n v="23"/>
    <s v="Espuma porta inferior"/>
    <s v="AR"/>
    <m/>
    <x v="3"/>
    <x v="0"/>
    <d v="2024-04-16T00:00:00"/>
    <m/>
    <x v="7"/>
    <m/>
  </r>
  <r>
    <d v="2024-07-26T00:00:00"/>
    <x v="37"/>
    <s v="B"/>
    <n v="2"/>
    <s v="b"/>
    <n v="22"/>
    <s v="Pavimento levantado"/>
    <s v="Silvas"/>
    <m/>
    <x v="3"/>
    <x v="0"/>
    <d v="2024-04-16T00:00:00"/>
    <m/>
    <x v="81"/>
    <m/>
  </r>
  <r>
    <d v="2024-07-26T00:00:00"/>
    <x v="37"/>
    <s v="B"/>
    <n v="2"/>
    <s v="b"/>
    <n v="21"/>
    <s v="Picos paredes / sujos "/>
    <s v="AR"/>
    <m/>
    <x v="3"/>
    <x v="0"/>
    <d v="2024-04-16T00:00:00"/>
    <m/>
    <x v="7"/>
    <m/>
  </r>
  <r>
    <d v="2024-07-26T00:00:00"/>
    <x v="37"/>
    <s v="B"/>
    <n v="2"/>
    <s v="b"/>
    <n v="20"/>
    <s v="Porta estalada a zona parafusos roupeiro - Porta nova "/>
    <s v="Globaldis"/>
    <m/>
    <x v="3"/>
    <x v="0"/>
    <d v="2024-04-16T00:00:00"/>
    <m/>
    <x v="7"/>
    <m/>
  </r>
  <r>
    <d v="2024-07-26T00:00:00"/>
    <x v="37"/>
    <s v="B"/>
    <n v="2"/>
    <s v="b"/>
    <n v="19"/>
    <s v="Juntas azulejos / desnivelados / friso banheira - não temos azulejo "/>
    <s v="AR"/>
    <m/>
    <x v="3"/>
    <x v="0"/>
    <d v="2024-04-16T00:00:00"/>
    <m/>
    <x v="7"/>
    <m/>
  </r>
  <r>
    <d v="2024-07-26T00:00:00"/>
    <x v="37"/>
    <s v="B"/>
    <n v="2"/>
    <s v="b"/>
    <n v="18"/>
    <s v="Espelho picado / manchas - Substituir 1,35 x1,20"/>
    <s v="AR"/>
    <m/>
    <x v="3"/>
    <x v="0"/>
    <d v="2024-04-16T00:00:00"/>
    <m/>
    <x v="25"/>
    <m/>
  </r>
  <r>
    <d v="2024-07-26T00:00:00"/>
    <x v="37"/>
    <s v="B"/>
    <n v="2"/>
    <s v="b"/>
    <n v="17"/>
    <s v="Limpar lápis"/>
    <s v="AR"/>
    <m/>
    <x v="3"/>
    <x v="0"/>
    <d v="2024-04-16T00:00:00"/>
    <m/>
    <x v="7"/>
    <m/>
  </r>
  <r>
    <d v="2024-07-26T00:00:00"/>
    <x v="37"/>
    <s v="B"/>
    <n v="2"/>
    <s v="b"/>
    <n v="16"/>
    <s v="Limpeza rodapé"/>
    <s v="AR"/>
    <m/>
    <x v="3"/>
    <x v="0"/>
    <d v="2024-04-16T00:00:00"/>
    <m/>
    <x v="7"/>
    <m/>
  </r>
  <r>
    <d v="2024-07-26T00:00:00"/>
    <x v="37"/>
    <s v="B"/>
    <n v="2"/>
    <s v="b"/>
    <n v="15"/>
    <s v="Vidro foasco silicone / risco"/>
    <s v="AR"/>
    <m/>
    <x v="3"/>
    <x v="0"/>
    <d v="2024-04-16T00:00:00"/>
    <m/>
    <x v="7"/>
    <m/>
  </r>
  <r>
    <d v="2024-07-26T00:00:00"/>
    <x v="37"/>
    <s v="B"/>
    <n v="2"/>
    <s v="b"/>
    <n v="14"/>
    <s v="Rodabanca partida / risco"/>
    <s v="Pedro Granito "/>
    <m/>
    <x v="39"/>
    <x v="0"/>
    <d v="2024-04-16T00:00:00"/>
    <m/>
    <x v="117"/>
    <m/>
  </r>
  <r>
    <d v="2024-07-26T00:00:00"/>
    <x v="37"/>
    <s v="B"/>
    <n v="2"/>
    <s v="b"/>
    <n v="13"/>
    <s v="Limpar azulejos"/>
    <s v="AR"/>
    <m/>
    <x v="3"/>
    <x v="0"/>
    <d v="2024-04-16T00:00:00"/>
    <m/>
    <x v="7"/>
    <m/>
  </r>
  <r>
    <d v="2024-07-26T00:00:00"/>
    <x v="37"/>
    <s v="B"/>
    <n v="2"/>
    <s v="b"/>
    <n v="12"/>
    <s v="Afinar estores lavandaria (Não fecha)"/>
    <s v="Nacional Blinds"/>
    <m/>
    <x v="3"/>
    <x v="0"/>
    <d v="2024-04-16T00:00:00"/>
    <m/>
    <x v="49"/>
    <m/>
  </r>
  <r>
    <d v="2024-07-26T00:00:00"/>
    <x v="37"/>
    <s v="B"/>
    <n v="2"/>
    <s v="b"/>
    <n v="11"/>
    <s v="Prolongamento tubos esgoto Bomba de calor"/>
    <s v="AR"/>
    <m/>
    <x v="3"/>
    <x v="0"/>
    <d v="2024-04-16T00:00:00"/>
    <m/>
    <x v="7"/>
    <m/>
  </r>
  <r>
    <d v="2024-07-26T00:00:00"/>
    <x v="37"/>
    <s v="B"/>
    <n v="2"/>
    <s v="b"/>
    <n v="10"/>
    <s v="Afinar fecho janela "/>
    <s v="Serrialu"/>
    <m/>
    <x v="3"/>
    <x v="0"/>
    <d v="2024-04-16T00:00:00"/>
    <m/>
    <x v="7"/>
    <m/>
  </r>
  <r>
    <d v="2024-07-26T00:00:00"/>
    <x v="37"/>
    <s v="B"/>
    <n v="2"/>
    <s v="b"/>
    <n v="9"/>
    <s v="Limpar cola moldura porta / Geral"/>
    <s v="AR"/>
    <m/>
    <x v="3"/>
    <x v="0"/>
    <d v="2024-04-16T00:00:00"/>
    <m/>
    <x v="7"/>
    <m/>
  </r>
  <r>
    <d v="2024-07-26T00:00:00"/>
    <x v="37"/>
    <s v="B"/>
    <n v="2"/>
    <s v="b"/>
    <n v="8"/>
    <s v="Borrachas portas"/>
    <s v="AR"/>
    <m/>
    <x v="3"/>
    <x v="0"/>
    <d v="2024-04-16T00:00:00"/>
    <m/>
    <x v="7"/>
    <m/>
  </r>
  <r>
    <d v="2024-07-26T00:00:00"/>
    <x v="37"/>
    <s v="B"/>
    <n v="2"/>
    <s v="b"/>
    <n v="7"/>
    <s v="Acabamento topo rodapé / Geral"/>
    <s v="AR"/>
    <m/>
    <x v="3"/>
    <x v="0"/>
    <d v="2024-04-16T00:00:00"/>
    <m/>
    <x v="7"/>
    <m/>
  </r>
  <r>
    <d v="2024-07-26T00:00:00"/>
    <x v="37"/>
    <s v="B"/>
    <n v="2"/>
    <s v="b"/>
    <n v="6"/>
    <s v="Refazer moldura / topo direito"/>
    <s v="Globaldis"/>
    <m/>
    <x v="3"/>
    <x v="0"/>
    <d v="2024-04-16T00:00:00"/>
    <m/>
    <x v="7"/>
    <m/>
  </r>
  <r>
    <d v="2024-07-26T00:00:00"/>
    <x v="37"/>
    <s v="B"/>
    <n v="2"/>
    <s v="b"/>
    <n v="5"/>
    <s v="Fissura topo caixa estore / silicone "/>
    <s v="AR"/>
    <m/>
    <x v="3"/>
    <x v="0"/>
    <d v="2024-04-16T00:00:00"/>
    <m/>
    <x v="7"/>
    <m/>
  </r>
  <r>
    <d v="2024-07-26T00:00:00"/>
    <x v="37"/>
    <s v="B"/>
    <n v="2"/>
    <s v="b"/>
    <n v="4"/>
    <s v="Limpeza do piso - pó"/>
    <s v="AR"/>
    <m/>
    <x v="3"/>
    <x v="0"/>
    <d v="2024-04-16T00:00:00"/>
    <m/>
    <x v="7"/>
    <m/>
  </r>
  <r>
    <d v="2024-07-26T00:00:00"/>
    <x v="37"/>
    <s v="B"/>
    <n v="2"/>
    <s v="b"/>
    <n v="3"/>
    <s v="Limpeza guarda corpo ferrugem"/>
    <s v="AR"/>
    <m/>
    <x v="3"/>
    <x v="0"/>
    <d v="2024-04-16T00:00:00"/>
    <m/>
    <x v="7"/>
    <m/>
  </r>
  <r>
    <d v="2024-07-26T00:00:00"/>
    <x v="37"/>
    <s v="B"/>
    <n v="2"/>
    <s v="b"/>
    <n v="2"/>
    <s v="Fissura parede / teto"/>
    <s v="AR"/>
    <m/>
    <x v="3"/>
    <x v="0"/>
    <d v="2024-04-16T00:00:00"/>
    <m/>
    <x v="7"/>
    <m/>
  </r>
  <r>
    <d v="2024-07-26T00:00:00"/>
    <x v="37"/>
    <s v="B"/>
    <n v="2"/>
    <s v="b"/>
    <n v="1"/>
    <s v="Buraco rodapé junção piso / Geral"/>
    <s v="AR"/>
    <m/>
    <x v="82"/>
    <x v="0"/>
    <d v="2024-04-16T00:00:00"/>
    <m/>
    <x v="78"/>
    <m/>
  </r>
  <r>
    <d v="2024-07-26T00:00:00"/>
    <x v="37"/>
    <s v="B"/>
    <n v="2"/>
    <s v="b"/>
    <n v="56"/>
    <s v="Vidro da suíte está riscado por fora."/>
    <s v="Serrialu"/>
    <m/>
    <x v="66"/>
    <x v="0"/>
    <d v="2024-04-16T00:00:00"/>
    <d v="2024-11-26T00:00:00"/>
    <x v="66"/>
    <m/>
  </r>
  <r>
    <d v="2024-08-08T00:00:00"/>
    <x v="38"/>
    <s v="B"/>
    <n v="2"/>
    <s v="c"/>
    <n v="12"/>
    <s v="torneira de máquina de lavar roupa a pingar (AR, parece ser possível apenas ajuste) "/>
    <s v="AR"/>
    <m/>
    <x v="83"/>
    <x v="0"/>
    <d v="2024-03-19T00:00:00"/>
    <m/>
    <x v="118"/>
    <m/>
  </r>
  <r>
    <d v="2024-08-08T00:00:00"/>
    <x v="38"/>
    <s v="B"/>
    <n v="2"/>
    <s v="c"/>
    <n v="11"/>
    <s v="tubos da bomba de calor pingam porque estão curtos (AR, parece ser possível apenas ajuste sem material novo) "/>
    <s v="AR"/>
    <m/>
    <x v="83"/>
    <x v="0"/>
    <d v="2024-03-19T00:00:00"/>
    <m/>
    <x v="118"/>
    <m/>
  </r>
  <r>
    <d v="2024-08-08T00:00:00"/>
    <x v="38"/>
    <s v="B"/>
    <n v="2"/>
    <s v="c"/>
    <n v="10"/>
    <s v="preenchimento de silicone na ombreira da porta, pelo interior, da IS da suite"/>
    <s v="AR"/>
    <m/>
    <x v="83"/>
    <x v="0"/>
    <d v="2024-03-19T00:00:00"/>
    <m/>
    <x v="118"/>
    <m/>
  </r>
  <r>
    <d v="2024-08-08T00:00:00"/>
    <x v="38"/>
    <s v="B"/>
    <n v="2"/>
    <s v="c"/>
    <n v="9"/>
    <s v="reparação cerâmico cozinha (ainda não temos material por isso o cliente aceita uma tentativa de reparação)"/>
    <s v="AR"/>
    <m/>
    <x v="83"/>
    <x v="0"/>
    <d v="2024-03-19T00:00:00"/>
    <m/>
    <x v="119"/>
    <m/>
  </r>
  <r>
    <d v="2024-08-08T00:00:00"/>
    <x v="38"/>
    <s v="B"/>
    <n v="2"/>
    <s v="c"/>
    <n v="8"/>
    <s v="limpeza de pavimento de madeira, manchas brancas "/>
    <s v="AR"/>
    <m/>
    <x v="83"/>
    <x v="0"/>
    <d v="2024-03-19T00:00:00"/>
    <m/>
    <x v="118"/>
    <m/>
  </r>
  <r>
    <d v="2024-08-08T00:00:00"/>
    <x v="38"/>
    <s v="B"/>
    <n v="2"/>
    <s v="c"/>
    <n v="7"/>
    <s v="Fixar melhor batente"/>
    <s v="AR"/>
    <m/>
    <x v="3"/>
    <x v="0"/>
    <d v="2024-03-19T00:00:00"/>
    <m/>
    <x v="7"/>
    <m/>
  </r>
  <r>
    <d v="2024-08-08T00:00:00"/>
    <x v="38"/>
    <s v="B"/>
    <n v="2"/>
    <s v="c"/>
    <n v="6"/>
    <s v="Rodapé danificado"/>
    <s v="AR"/>
    <m/>
    <x v="3"/>
    <x v="0"/>
    <d v="2024-03-19T00:00:00"/>
    <m/>
    <x v="7"/>
    <m/>
  </r>
  <r>
    <d v="2024-08-08T00:00:00"/>
    <x v="38"/>
    <s v="B"/>
    <n v="2"/>
    <s v="c"/>
    <n v="5"/>
    <s v="Afinar estores"/>
    <s v="AR"/>
    <m/>
    <x v="3"/>
    <x v="0"/>
    <d v="2024-03-19T00:00:00"/>
    <m/>
    <x v="7"/>
    <m/>
  </r>
  <r>
    <d v="2024-08-08T00:00:00"/>
    <x v="38"/>
    <s v="B"/>
    <n v="2"/>
    <s v="c"/>
    <n v="4"/>
    <s v="Limpeza de cola na guarnição"/>
    <s v="AR"/>
    <m/>
    <x v="3"/>
    <x v="0"/>
    <d v="2024-03-19T00:00:00"/>
    <m/>
    <x v="7"/>
    <m/>
  </r>
  <r>
    <d v="2024-08-08T00:00:00"/>
    <x v="38"/>
    <s v="B"/>
    <n v="2"/>
    <s v="c"/>
    <n v="3"/>
    <s v="Porta com riscos (caixilho) - Foi limpo mas continua com riscos  - vai ter de substituir"/>
    <s v="Serrialu"/>
    <m/>
    <x v="3"/>
    <x v="0"/>
    <d v="2024-03-19T00:00:00"/>
    <m/>
    <x v="7"/>
    <m/>
  </r>
  <r>
    <d v="2024-08-08T00:00:00"/>
    <x v="38"/>
    <s v="B"/>
    <n v="2"/>
    <s v="c"/>
    <n v="2"/>
    <s v="Limpeza restos tinta no rodapé"/>
    <s v="AR"/>
    <m/>
    <x v="3"/>
    <x v="0"/>
    <d v="2024-03-19T00:00:00"/>
    <m/>
    <x v="7"/>
    <m/>
  </r>
  <r>
    <d v="2024-07-31T00:00:00"/>
    <x v="39"/>
    <s v="B"/>
    <n v="2"/>
    <s v="d"/>
    <n v="34"/>
    <s v="Placa de vidro do micro-ondas está faltando"/>
    <s v="Bosch"/>
    <m/>
    <x v="40"/>
    <x v="0"/>
    <d v="2024-04-03T00:00:00"/>
    <d v="2025-02-28T00:00:00"/>
    <x v="114"/>
    <m/>
  </r>
  <r>
    <d v="2024-07-31T00:00:00"/>
    <x v="39"/>
    <s v="B"/>
    <n v="2"/>
    <s v="d"/>
    <n v="36"/>
    <s v="Problemas nos tubos da cozinha "/>
    <s v="Luzimeca"/>
    <m/>
    <x v="45"/>
    <x v="0"/>
    <d v="2024-04-03T00:00:00"/>
    <m/>
    <x v="120"/>
    <m/>
  </r>
  <r>
    <d v="2024-07-31T00:00:00"/>
    <x v="39"/>
    <s v="B"/>
    <n v="2"/>
    <s v="d"/>
    <n v="32"/>
    <s v="Troca de lamina do piso"/>
    <s v="Silvas"/>
    <m/>
    <x v="3"/>
    <x v="0"/>
    <d v="2024-04-03T00:00:00"/>
    <m/>
    <x v="104"/>
    <m/>
  </r>
  <r>
    <d v="2024-07-31T00:00:00"/>
    <x v="39"/>
    <s v="B"/>
    <n v="2"/>
    <s v="d"/>
    <n v="31"/>
    <s v="Fissura teto sala "/>
    <s v="AR"/>
    <m/>
    <x v="3"/>
    <x v="0"/>
    <d v="2024-04-03T00:00:00"/>
    <m/>
    <x v="94"/>
    <m/>
  </r>
  <r>
    <d v="2024-07-31T00:00:00"/>
    <x v="39"/>
    <s v="B"/>
    <n v="2"/>
    <s v="d"/>
    <n v="30"/>
    <s v="Revisão dos silicones "/>
    <s v="AR"/>
    <m/>
    <x v="3"/>
    <x v="0"/>
    <d v="2024-04-03T00:00:00"/>
    <m/>
    <x v="94"/>
    <m/>
  </r>
  <r>
    <d v="2024-07-31T00:00:00"/>
    <x v="39"/>
    <s v="B"/>
    <n v="2"/>
    <s v="d"/>
    <n v="29"/>
    <s v="2 estores no quarto não desce até o fim "/>
    <s v="Nacional Blinds"/>
    <m/>
    <x v="3"/>
    <x v="0"/>
    <d v="2024-04-03T00:00:00"/>
    <m/>
    <x v="94"/>
    <m/>
  </r>
  <r>
    <d v="2024-07-31T00:00:00"/>
    <x v="39"/>
    <s v="B"/>
    <n v="2"/>
    <s v="d"/>
    <n v="28"/>
    <s v="Porta interior danificada - substituir - AGUARDA APROVAÇÃO ENG RODRIGO "/>
    <s v="Globaldis"/>
    <m/>
    <x v="3"/>
    <x v="0"/>
    <d v="2024-04-03T00:00:00"/>
    <m/>
    <x v="9"/>
    <m/>
  </r>
  <r>
    <d v="2024-07-31T00:00:00"/>
    <x v="39"/>
    <s v="B"/>
    <n v="2"/>
    <s v="d"/>
    <n v="27"/>
    <s v="Falta silicone entre piso e parede cerâmica"/>
    <s v="AR"/>
    <m/>
    <x v="3"/>
    <x v="0"/>
    <d v="2024-04-03T00:00:00"/>
    <m/>
    <x v="7"/>
    <m/>
  </r>
  <r>
    <d v="2024-07-31T00:00:00"/>
    <x v="39"/>
    <s v="B"/>
    <n v="2"/>
    <s v="d"/>
    <n v="26"/>
    <s v="Piso com sujidade e pontos brancos "/>
    <s v="AR"/>
    <m/>
    <x v="3"/>
    <x v="0"/>
    <d v="2024-04-03T00:00:00"/>
    <m/>
    <x v="7"/>
    <m/>
  </r>
  <r>
    <d v="2024-07-31T00:00:00"/>
    <x v="39"/>
    <s v="B"/>
    <n v="2"/>
    <s v="d"/>
    <n v="25"/>
    <s v="Falta silicone entre banheira e cerâmica"/>
    <s v="AR"/>
    <m/>
    <x v="3"/>
    <x v="0"/>
    <d v="2024-04-03T00:00:00"/>
    <m/>
    <x v="7"/>
    <m/>
  </r>
  <r>
    <d v="2024-07-31T00:00:00"/>
    <x v="39"/>
    <s v="B"/>
    <n v="2"/>
    <s v="d"/>
    <n v="24"/>
    <s v="Limpeza de silicone na guanição ( aro )"/>
    <s v="AR"/>
    <m/>
    <x v="3"/>
    <x v="0"/>
    <d v="2024-04-03T00:00:00"/>
    <m/>
    <x v="7"/>
    <m/>
  </r>
  <r>
    <d v="2024-07-31T00:00:00"/>
    <x v="39"/>
    <s v="B"/>
    <n v="2"/>
    <s v="d"/>
    <n v="23"/>
    <s v="Piso com coloração diferente escura "/>
    <s v="Silvas"/>
    <m/>
    <x v="3"/>
    <x v="0"/>
    <d v="2024-04-03T00:00:00"/>
    <m/>
    <x v="28"/>
    <m/>
  </r>
  <r>
    <d v="2024-07-31T00:00:00"/>
    <x v="39"/>
    <s v="B"/>
    <n v="2"/>
    <s v="d"/>
    <n v="22"/>
    <s v="Cerâmica  em baixo espelho está danificado"/>
    <s v="AR"/>
    <m/>
    <x v="3"/>
    <x v="0"/>
    <d v="2024-04-03T00:00:00"/>
    <m/>
    <x v="7"/>
    <m/>
  </r>
  <r>
    <d v="2024-07-31T00:00:00"/>
    <x v="39"/>
    <s v="B"/>
    <n v="2"/>
    <s v="d"/>
    <n v="21"/>
    <s v="Limpeza no piso da base de duche "/>
    <s v="AR"/>
    <m/>
    <x v="3"/>
    <x v="0"/>
    <d v="2024-04-03T00:00:00"/>
    <m/>
    <x v="7"/>
    <m/>
  </r>
  <r>
    <d v="2024-07-31T00:00:00"/>
    <x v="39"/>
    <s v="B"/>
    <n v="2"/>
    <s v="d"/>
    <n v="20"/>
    <s v="Verificar barulhos nos estores ao fechar e abrir geral "/>
    <s v="Nacional Blinds"/>
    <m/>
    <x v="3"/>
    <x v="0"/>
    <d v="2024-04-03T00:00:00"/>
    <m/>
    <x v="7"/>
    <m/>
  </r>
  <r>
    <d v="2024-07-31T00:00:00"/>
    <x v="39"/>
    <s v="B"/>
    <n v="2"/>
    <s v="d"/>
    <n v="19"/>
    <s v="Limpeza divisoria do roupeiro pontos pretos"/>
    <s v="AR"/>
    <m/>
    <x v="3"/>
    <x v="0"/>
    <d v="2024-04-03T00:00:00"/>
    <m/>
    <x v="7"/>
    <m/>
  </r>
  <r>
    <d v="2024-07-31T00:00:00"/>
    <x v="39"/>
    <s v="B"/>
    <n v="2"/>
    <s v="d"/>
    <n v="18"/>
    <s v="Limpeza ar condicionado"/>
    <s v="AR"/>
    <m/>
    <x v="3"/>
    <x v="0"/>
    <d v="2024-04-03T00:00:00"/>
    <m/>
    <x v="7"/>
    <m/>
  </r>
  <r>
    <d v="2024-07-31T00:00:00"/>
    <x v="39"/>
    <s v="B"/>
    <n v="2"/>
    <s v="d"/>
    <n v="17"/>
    <s v="Lateral do roupeiro está com cascas "/>
    <s v="AR"/>
    <m/>
    <x v="3"/>
    <x v="0"/>
    <d v="2024-04-03T00:00:00"/>
    <m/>
    <x v="7"/>
    <m/>
  </r>
  <r>
    <d v="2024-07-31T00:00:00"/>
    <x v="39"/>
    <s v="B"/>
    <n v="2"/>
    <s v="d"/>
    <n v="16"/>
    <s v="Afinar o puxador "/>
    <s v="Serrialu"/>
    <m/>
    <x v="3"/>
    <x v="0"/>
    <d v="2024-04-03T00:00:00"/>
    <m/>
    <x v="7"/>
    <m/>
  </r>
  <r>
    <d v="2024-07-31T00:00:00"/>
    <x v="39"/>
    <s v="B"/>
    <n v="2"/>
    <s v="d"/>
    <n v="15"/>
    <s v="Afinar os estores "/>
    <s v="Nacional Blinds"/>
    <m/>
    <x v="3"/>
    <x v="0"/>
    <d v="2024-04-03T00:00:00"/>
    <m/>
    <x v="7"/>
    <m/>
  </r>
  <r>
    <d v="2024-07-31T00:00:00"/>
    <x v="39"/>
    <s v="B"/>
    <n v="2"/>
    <s v="d"/>
    <n v="14"/>
    <s v="Espelho danificado nas laterais "/>
    <s v="Espaço Vidro"/>
    <m/>
    <x v="3"/>
    <x v="0"/>
    <d v="2024-04-03T00:00:00"/>
    <m/>
    <x v="7"/>
    <m/>
  </r>
  <r>
    <d v="2024-07-31T00:00:00"/>
    <x v="39"/>
    <s v="B"/>
    <n v="2"/>
    <s v="d"/>
    <n v="13"/>
    <s v="Remate rodapé com guarnição"/>
    <s v="AR"/>
    <m/>
    <x v="3"/>
    <x v="0"/>
    <d v="2024-04-03T00:00:00"/>
    <m/>
    <x v="7"/>
    <m/>
  </r>
  <r>
    <d v="2024-07-31T00:00:00"/>
    <x v="39"/>
    <s v="B"/>
    <n v="2"/>
    <s v="d"/>
    <n v="12"/>
    <s v="Piso com espaçamento atrás da porta "/>
    <s v="Silvas"/>
    <m/>
    <x v="3"/>
    <x v="0"/>
    <d v="2024-04-03T00:00:00"/>
    <m/>
    <x v="28"/>
    <m/>
  </r>
  <r>
    <d v="2024-07-31T00:00:00"/>
    <x v="39"/>
    <s v="B"/>
    <n v="2"/>
    <s v="d"/>
    <n v="11"/>
    <s v="Porta danificada na parte superior"/>
    <s v="Globaldis"/>
    <m/>
    <x v="3"/>
    <x v="0"/>
    <d v="2024-04-03T00:00:00"/>
    <m/>
    <x v="7"/>
    <m/>
  </r>
  <r>
    <d v="2024-07-31T00:00:00"/>
    <x v="39"/>
    <s v="B"/>
    <n v="2"/>
    <s v="d"/>
    <n v="10"/>
    <s v="Sujidade de tinta na cerâmicada parede"/>
    <s v="AR"/>
    <m/>
    <x v="3"/>
    <x v="0"/>
    <d v="2024-04-03T00:00:00"/>
    <m/>
    <x v="7"/>
    <m/>
  </r>
  <r>
    <d v="2024-07-31T00:00:00"/>
    <x v="39"/>
    <s v="B"/>
    <n v="2"/>
    <s v="d"/>
    <n v="9"/>
    <s v="Pequeno amassado  na porta do segundo armário "/>
    <s v="Cozimafra"/>
    <m/>
    <x v="3"/>
    <x v="0"/>
    <d v="2024-04-03T00:00:00"/>
    <m/>
    <x v="7"/>
    <m/>
  </r>
  <r>
    <d v="2024-07-31T00:00:00"/>
    <x v="39"/>
    <s v="B"/>
    <n v="2"/>
    <s v="d"/>
    <n v="8"/>
    <s v="Limpeza no puxador da porta "/>
    <s v="AR"/>
    <m/>
    <x v="3"/>
    <x v="0"/>
    <d v="2024-04-03T00:00:00"/>
    <m/>
    <x v="7"/>
    <m/>
  </r>
  <r>
    <d v="2024-07-31T00:00:00"/>
    <x v="39"/>
    <s v="B"/>
    <n v="2"/>
    <s v="d"/>
    <n v="7"/>
    <s v="Remover escrita na parede de baixo do armário"/>
    <s v="AR"/>
    <m/>
    <x v="3"/>
    <x v="0"/>
    <d v="2024-04-03T00:00:00"/>
    <m/>
    <x v="7"/>
    <m/>
  </r>
  <r>
    <d v="2024-07-31T00:00:00"/>
    <x v="39"/>
    <s v="B"/>
    <n v="2"/>
    <s v="d"/>
    <n v="6"/>
    <s v="Limpeza nos tijolos da varanda "/>
    <s v="AR"/>
    <m/>
    <x v="3"/>
    <x v="0"/>
    <d v="2024-04-03T00:00:00"/>
    <m/>
    <x v="7"/>
    <m/>
  </r>
  <r>
    <d v="2024-07-31T00:00:00"/>
    <x v="39"/>
    <s v="B"/>
    <n v="2"/>
    <s v="d"/>
    <n v="5"/>
    <s v="Grelha com ferrugem "/>
    <s v="AR"/>
    <m/>
    <x v="3"/>
    <x v="0"/>
    <d v="2024-04-03T00:00:00"/>
    <m/>
    <x v="7"/>
    <m/>
  </r>
  <r>
    <d v="2024-07-31T00:00:00"/>
    <x v="39"/>
    <s v="B"/>
    <n v="2"/>
    <s v="d"/>
    <n v="4"/>
    <s v="Limpeza das caixilharias geral todo apartamento"/>
    <s v="AR"/>
    <m/>
    <x v="3"/>
    <x v="0"/>
    <d v="2024-04-03T00:00:00"/>
    <m/>
    <x v="7"/>
    <m/>
  </r>
  <r>
    <d v="2024-07-31T00:00:00"/>
    <x v="39"/>
    <s v="B"/>
    <n v="2"/>
    <s v="d"/>
    <n v="3"/>
    <s v="Peça visivel no silicone em volta caixilharia "/>
    <s v="Serrialu"/>
    <m/>
    <x v="3"/>
    <x v="0"/>
    <d v="2024-04-03T00:00:00"/>
    <m/>
    <x v="7"/>
    <m/>
  </r>
  <r>
    <d v="2024-07-31T00:00:00"/>
    <x v="39"/>
    <s v="B"/>
    <n v="2"/>
    <s v="d"/>
    <n v="2"/>
    <s v="Melhorar o remate do silicone em volta caixilharia "/>
    <s v="Serrialu"/>
    <m/>
    <x v="3"/>
    <x v="0"/>
    <d v="2024-04-03T00:00:00"/>
    <m/>
    <x v="7"/>
    <m/>
  </r>
  <r>
    <d v="2024-07-31T00:00:00"/>
    <x v="39"/>
    <s v="B"/>
    <n v="2"/>
    <s v="d"/>
    <n v="1"/>
    <s v="Limpeza da porta "/>
    <s v="AR"/>
    <m/>
    <x v="3"/>
    <x v="0"/>
    <d v="2024-04-03T00:00:00"/>
    <m/>
    <x v="7"/>
    <m/>
  </r>
  <r>
    <d v="2024-07-31T00:00:00"/>
    <x v="39"/>
    <s v="B"/>
    <n v="2"/>
    <s v="d"/>
    <n v="35"/>
    <s v="pequenos problemas em relação ao piso de madeira "/>
    <s v="Silvas"/>
    <m/>
    <x v="40"/>
    <x v="0"/>
    <d v="2024-04-03T00:00:00"/>
    <m/>
    <x v="114"/>
    <m/>
  </r>
  <r>
    <d v="2024-07-31T00:00:00"/>
    <x v="39"/>
    <s v="B"/>
    <n v="2"/>
    <s v="d"/>
    <n v="33"/>
    <s v="A luz de um WC não está funcionando"/>
    <s v="IEOL"/>
    <m/>
    <x v="40"/>
    <x v="4"/>
    <d v="2024-04-03T00:00:00"/>
    <m/>
    <x v="105"/>
    <m/>
  </r>
  <r>
    <d v="2024-10-18T00:00:00"/>
    <x v="40"/>
    <s v="B"/>
    <n v="2"/>
    <s v="e"/>
    <n v="12"/>
    <s v="Aplicação de peças em pvc em sacada de correr"/>
    <s v="Serrialu"/>
    <m/>
    <x v="17"/>
    <x v="0"/>
    <d v="2024-07-31T00:00:00"/>
    <m/>
    <x v="7"/>
    <m/>
  </r>
  <r>
    <d v="2024-10-18T00:00:00"/>
    <x v="40"/>
    <s v="B"/>
    <n v="2"/>
    <s v="e"/>
    <n v="11"/>
    <s v="Limpar vidros "/>
    <s v="AR"/>
    <m/>
    <x v="19"/>
    <x v="0"/>
    <d v="2024-07-31T00:00:00"/>
    <m/>
    <x v="121"/>
    <m/>
  </r>
  <r>
    <d v="2024-10-18T00:00:00"/>
    <x v="40"/>
    <s v="B"/>
    <n v="2"/>
    <s v="e"/>
    <n v="10"/>
    <s v="Melhorar betume banheira "/>
    <s v="AR"/>
    <m/>
    <x v="19"/>
    <x v="0"/>
    <d v="2024-07-31T00:00:00"/>
    <m/>
    <x v="121"/>
    <m/>
  </r>
  <r>
    <d v="2024-10-18T00:00:00"/>
    <x v="40"/>
    <s v="B"/>
    <n v="2"/>
    <s v="e"/>
    <n v="9"/>
    <s v="Sujo teto"/>
    <s v="AR"/>
    <m/>
    <x v="19"/>
    <x v="0"/>
    <d v="2024-07-31T00:00:00"/>
    <m/>
    <x v="121"/>
    <m/>
  </r>
  <r>
    <d v="2024-10-18T00:00:00"/>
    <x v="40"/>
    <s v="B"/>
    <n v="2"/>
    <s v="e"/>
    <n v="8"/>
    <s v="Riscos na porta arrecadação "/>
    <s v="Sweet Door"/>
    <m/>
    <x v="5"/>
    <x v="0"/>
    <d v="2024-07-31T00:00:00"/>
    <m/>
    <x v="80"/>
    <m/>
  </r>
  <r>
    <d v="2024-10-18T00:00:00"/>
    <x v="40"/>
    <s v="B"/>
    <n v="2"/>
    <s v="e"/>
    <n v="7"/>
    <s v="Risco vidro porta "/>
    <s v="Serrialu"/>
    <m/>
    <x v="3"/>
    <x v="0"/>
    <d v="2024-07-31T00:00:00"/>
    <m/>
    <x v="7"/>
    <m/>
  </r>
  <r>
    <d v="2024-10-18T00:00:00"/>
    <x v="40"/>
    <s v="B"/>
    <n v="2"/>
    <s v="e"/>
    <n v="6"/>
    <s v="Limpar tinta guarda roupa "/>
    <s v="AR"/>
    <m/>
    <x v="3"/>
    <x v="0"/>
    <d v="2024-07-31T00:00:00"/>
    <m/>
    <x v="67"/>
    <m/>
  </r>
  <r>
    <d v="2024-10-18T00:00:00"/>
    <x v="40"/>
    <s v="B"/>
    <n v="2"/>
    <s v="e"/>
    <n v="5"/>
    <s v="Fissura na parede"/>
    <s v="AR"/>
    <m/>
    <x v="5"/>
    <x v="0"/>
    <d v="2024-07-31T00:00:00"/>
    <m/>
    <x v="121"/>
    <m/>
  </r>
  <r>
    <d v="2024-10-18T00:00:00"/>
    <x v="40"/>
    <s v="B"/>
    <n v="2"/>
    <s v="e"/>
    <n v="4"/>
    <s v="Melhorar remate alheta/fissura "/>
    <s v="AR"/>
    <m/>
    <x v="5"/>
    <x v="0"/>
    <d v="2024-07-31T00:00:00"/>
    <m/>
    <x v="121"/>
    <m/>
  </r>
  <r>
    <d v="2024-10-18T00:00:00"/>
    <x v="40"/>
    <s v="B"/>
    <n v="2"/>
    <s v="e"/>
    <n v="3"/>
    <s v="Limpar apartamento antes de entregar "/>
    <s v="AR"/>
    <m/>
    <x v="3"/>
    <x v="0"/>
    <d v="2024-07-31T00:00:00"/>
    <m/>
    <x v="67"/>
    <m/>
  </r>
  <r>
    <d v="2024-10-18T00:00:00"/>
    <x v="40"/>
    <s v="B"/>
    <n v="2"/>
    <s v="e"/>
    <n v="2"/>
    <s v="Betume banheira soltando "/>
    <s v="AR"/>
    <m/>
    <x v="3"/>
    <x v="0"/>
    <d v="2024-07-31T00:00:00"/>
    <m/>
    <x v="67"/>
    <m/>
  </r>
  <r>
    <d v="2024-10-18T00:00:00"/>
    <x v="40"/>
    <s v="B"/>
    <n v="2"/>
    <s v="e"/>
    <n v="1"/>
    <s v="Limpeza ferrugem guarda (geral)"/>
    <s v="AR"/>
    <m/>
    <x v="3"/>
    <x v="0"/>
    <d v="2024-07-31T00:00:00"/>
    <m/>
    <x v="67"/>
    <m/>
  </r>
  <r>
    <d v="2024-10-18T00:00:00"/>
    <x v="40"/>
    <s v="B"/>
    <n v="2"/>
    <s v="e"/>
    <n v="13"/>
    <s v="Forno sem cabo de ligação"/>
    <s v="Bosch"/>
    <m/>
    <x v="16"/>
    <x v="0"/>
    <d v="2024-07-31T00:00:00"/>
    <m/>
    <x v="7"/>
    <m/>
  </r>
  <r>
    <d v="2024-07-19T00:00:00"/>
    <x v="41"/>
    <s v="B"/>
    <n v="2"/>
    <s v="f"/>
    <n v="23"/>
    <s v="Caixa de estores"/>
    <s v="AR"/>
    <m/>
    <x v="5"/>
    <x v="0"/>
    <d v="2024-03-13T00:00:00"/>
    <m/>
    <x v="13"/>
    <m/>
  </r>
  <r>
    <d v="2024-07-19T00:00:00"/>
    <x v="41"/>
    <s v="B"/>
    <n v="2"/>
    <s v="f"/>
    <n v="22"/>
    <s v="Porta da cozinha (2x0,80)lado esquerdo"/>
    <s v="Globaldis"/>
    <m/>
    <x v="3"/>
    <x v="0"/>
    <d v="2024-03-13T00:00:00"/>
    <m/>
    <x v="88"/>
    <m/>
  </r>
  <r>
    <d v="2024-07-19T00:00:00"/>
    <x v="41"/>
    <s v="B"/>
    <n v="2"/>
    <s v="f"/>
    <n v="21"/>
    <s v="Porta da arrecadação raspa no chão dificultando a sua abertura e fecho."/>
    <s v="Sweet Door"/>
    <m/>
    <x v="22"/>
    <x v="0"/>
    <d v="2024-03-13T00:00:00"/>
    <m/>
    <x v="8"/>
    <m/>
  </r>
  <r>
    <d v="2024-07-19T00:00:00"/>
    <x v="41"/>
    <s v="B"/>
    <n v="2"/>
    <s v="f"/>
    <n v="20"/>
    <s v="Na casa de banho, uma das gavetas tinha no interior a tampa do sistema de afinação solto. Parece estar danificada pois não tem pino para fixar"/>
    <s v="Globaldis"/>
    <m/>
    <x v="3"/>
    <x v="0"/>
    <d v="2024-03-13T00:00:00"/>
    <m/>
    <x v="7"/>
    <m/>
  </r>
  <r>
    <d v="2024-07-19T00:00:00"/>
    <x v="41"/>
    <s v="B"/>
    <n v="2"/>
    <s v="f"/>
    <n v="19"/>
    <s v="Torneira da cozinha com caudal de água fria reduzido. A torneira de segurança debaixo do lava louças tem um comportamento estranho não permitindo um caudal igual ao da água quente"/>
    <s v="AR"/>
    <m/>
    <x v="3"/>
    <x v="0"/>
    <d v="2024-03-13T00:00:00"/>
    <m/>
    <x v="79"/>
    <m/>
  </r>
  <r>
    <d v="2024-07-19T00:00:00"/>
    <x v="41"/>
    <s v="B"/>
    <n v="2"/>
    <s v="f"/>
    <n v="18"/>
    <s v=" Estor de um dos quartos com lâminas separadas. Separam-se ao fechar o estore que só foi usado 3 ou 4 vezes"/>
    <s v="Nacional Blinds"/>
    <m/>
    <x v="3"/>
    <x v="0"/>
    <d v="2024-03-13T00:00:00"/>
    <m/>
    <x v="49"/>
    <m/>
  </r>
  <r>
    <d v="2024-07-19T00:00:00"/>
    <x v="41"/>
    <s v="B"/>
    <n v="2"/>
    <s v="f"/>
    <n v="17"/>
    <s v="Tampa da sanita da suíte com manchas que não saem "/>
    <s v="AR"/>
    <m/>
    <x v="3"/>
    <x v="0"/>
    <d v="2024-03-13T00:00:00"/>
    <m/>
    <x v="88"/>
    <m/>
  </r>
  <r>
    <d v="2024-07-19T00:00:00"/>
    <x v="41"/>
    <s v="B"/>
    <n v="2"/>
    <s v="f"/>
    <n v="16"/>
    <s v="Cabine de duche da suíte com vidro em falta e desmontada "/>
    <s v="Espaço Vidro"/>
    <m/>
    <x v="3"/>
    <x v="0"/>
    <d v="2024-03-13T00:00:00"/>
    <m/>
    <x v="49"/>
    <m/>
  </r>
  <r>
    <d v="2024-07-19T00:00:00"/>
    <x v="41"/>
    <s v="B"/>
    <n v="2"/>
    <s v="f"/>
    <n v="15"/>
    <s v="Borracha da porta a solta"/>
    <s v="Globaldis"/>
    <m/>
    <x v="3"/>
    <x v="0"/>
    <d v="2024-03-13T00:00:00"/>
    <m/>
    <x v="7"/>
    <m/>
  </r>
  <r>
    <d v="2024-07-19T00:00:00"/>
    <x v="41"/>
    <s v="B"/>
    <n v="2"/>
    <s v="f"/>
    <n v="14"/>
    <s v="Limpeza de manchas do vidro"/>
    <s v="AR"/>
    <m/>
    <x v="3"/>
    <x v="0"/>
    <d v="2024-03-13T00:00:00"/>
    <m/>
    <x v="79"/>
    <m/>
  </r>
  <r>
    <d v="2024-07-19T00:00:00"/>
    <x v="41"/>
    <s v="B"/>
    <n v="2"/>
    <s v="f"/>
    <n v="13"/>
    <s v="Puxador riscado"/>
    <s v="Serrialu"/>
    <m/>
    <x v="3"/>
    <x v="0"/>
    <d v="2024-03-13T00:00:00"/>
    <m/>
    <x v="122"/>
    <m/>
  </r>
  <r>
    <d v="2024-07-19T00:00:00"/>
    <x v="41"/>
    <s v="B"/>
    <n v="2"/>
    <s v="f"/>
    <n v="12"/>
    <s v="Espaçamento entre soleira e perfil do piso"/>
    <s v="AR"/>
    <m/>
    <x v="3"/>
    <x v="0"/>
    <d v="2024-03-13T00:00:00"/>
    <m/>
    <x v="79"/>
    <m/>
  </r>
  <r>
    <d v="2024-07-19T00:00:00"/>
    <x v="41"/>
    <s v="B"/>
    <n v="2"/>
    <s v="f"/>
    <n v="11"/>
    <s v="Espaçamento entre réguas do piso"/>
    <s v="AR"/>
    <m/>
    <x v="3"/>
    <x v="0"/>
    <d v="2024-03-13T00:00:00"/>
    <m/>
    <x v="79"/>
    <m/>
  </r>
  <r>
    <d v="2024-07-19T00:00:00"/>
    <x v="41"/>
    <s v="B"/>
    <n v="2"/>
    <s v="f"/>
    <n v="10"/>
    <s v="Limpeza do ventax"/>
    <s v="AR"/>
    <m/>
    <x v="3"/>
    <x v="0"/>
    <d v="2024-03-13T00:00:00"/>
    <m/>
    <x v="79"/>
    <m/>
  </r>
  <r>
    <d v="2024-07-19T00:00:00"/>
    <x v="41"/>
    <s v="B"/>
    <n v="2"/>
    <s v="f"/>
    <n v="9"/>
    <s v="Remover tomadas da parede (tomadas a mais)"/>
    <m/>
    <m/>
    <x v="3"/>
    <x v="1"/>
    <d v="2024-03-13T00:00:00"/>
    <m/>
    <x v="12"/>
    <m/>
  </r>
  <r>
    <d v="2024-07-19T00:00:00"/>
    <x v="41"/>
    <s v="B"/>
    <n v="2"/>
    <s v="f"/>
    <n v="8"/>
    <s v="Afinar porta da base de duche "/>
    <s v="Espaço Vidro"/>
    <m/>
    <x v="3"/>
    <x v="0"/>
    <d v="2024-03-13T00:00:00"/>
    <m/>
    <x v="122"/>
    <m/>
  </r>
  <r>
    <d v="2024-07-19T00:00:00"/>
    <x v="41"/>
    <s v="B"/>
    <n v="2"/>
    <s v="f"/>
    <n v="7"/>
    <s v="Melhorar acabamento entee roupeiro e teto"/>
    <s v="AR"/>
    <m/>
    <x v="3"/>
    <x v="0"/>
    <d v="2024-03-13T00:00:00"/>
    <m/>
    <x v="79"/>
    <m/>
  </r>
  <r>
    <d v="2024-07-19T00:00:00"/>
    <x v="41"/>
    <s v="B"/>
    <n v="2"/>
    <s v="f"/>
    <n v="6"/>
    <s v="Limpeza de massa nas portas e roupeiros no Geral"/>
    <s v="AR"/>
    <m/>
    <x v="3"/>
    <x v="0"/>
    <d v="2024-03-13T00:00:00"/>
    <m/>
    <x v="79"/>
    <m/>
  </r>
  <r>
    <d v="2024-07-19T00:00:00"/>
    <x v="41"/>
    <s v="B"/>
    <n v="2"/>
    <s v="f"/>
    <n v="5"/>
    <s v="Peça de alumínio no rodapé do armário amassada"/>
    <s v="Cozimafra"/>
    <m/>
    <x v="3"/>
    <x v="0"/>
    <d v="2024-03-13T00:00:00"/>
    <m/>
    <x v="79"/>
    <m/>
  </r>
  <r>
    <d v="2024-07-19T00:00:00"/>
    <x v="41"/>
    <s v="B"/>
    <n v="2"/>
    <s v="f"/>
    <n v="4"/>
    <s v="Afinar porta do frigorífico"/>
    <s v="Cozimafra"/>
    <m/>
    <x v="3"/>
    <x v="0"/>
    <d v="2024-03-13T00:00:00"/>
    <m/>
    <x v="79"/>
    <m/>
  </r>
  <r>
    <d v="2024-07-19T00:00:00"/>
    <x v="41"/>
    <s v="B"/>
    <n v="2"/>
    <s v="f"/>
    <n v="3"/>
    <s v="Retoque de pintura "/>
    <s v="AR"/>
    <m/>
    <x v="3"/>
    <x v="0"/>
    <d v="2024-03-13T00:00:00"/>
    <m/>
    <x v="79"/>
    <m/>
  </r>
  <r>
    <d v="2024-07-19T00:00:00"/>
    <x v="41"/>
    <s v="B"/>
    <n v="2"/>
    <s v="f"/>
    <n v="2"/>
    <s v="Retoque de pintura no teto"/>
    <s v="AR"/>
    <m/>
    <x v="3"/>
    <x v="0"/>
    <d v="2024-03-13T00:00:00"/>
    <m/>
    <x v="79"/>
    <m/>
  </r>
  <r>
    <d v="2024-07-19T00:00:00"/>
    <x v="41"/>
    <s v="B"/>
    <n v="2"/>
    <s v="f"/>
    <n v="1"/>
    <s v="Guardas com ferrugem"/>
    <s v="AR"/>
    <m/>
    <x v="3"/>
    <x v="0"/>
    <d v="2024-03-13T00:00:00"/>
    <m/>
    <x v="79"/>
    <m/>
  </r>
  <r>
    <d v="2024-08-21T00:00:00"/>
    <x v="42"/>
    <s v="B"/>
    <n v="2"/>
    <s v="g"/>
    <n v="32"/>
    <s v="1 Spot do corredor da suíte não acende "/>
    <s v="IEOL"/>
    <m/>
    <x v="5"/>
    <x v="0"/>
    <d v="2024-03-22T00:00:00"/>
    <m/>
    <x v="11"/>
    <m/>
  </r>
  <r>
    <d v="2024-08-21T00:00:00"/>
    <x v="42"/>
    <s v="B"/>
    <n v="2"/>
    <s v="g"/>
    <n v="31"/>
    <s v="Apertar torneira do lava loiça "/>
    <s v="AR"/>
    <m/>
    <x v="5"/>
    <x v="0"/>
    <d v="2024-03-22T00:00:00"/>
    <m/>
    <x v="71"/>
    <m/>
  </r>
  <r>
    <d v="2024-08-21T00:00:00"/>
    <x v="42"/>
    <s v="B"/>
    <n v="2"/>
    <s v="g"/>
    <n v="30"/>
    <s v="Pedra da cozinha tem uma mancha branca do lado esquerdo do fogão"/>
    <s v="Pardal "/>
    <m/>
    <x v="33"/>
    <x v="0"/>
    <d v="2024-03-22T00:00:00"/>
    <m/>
    <x v="0"/>
    <m/>
  </r>
  <r>
    <d v="2024-08-21T00:00:00"/>
    <x v="42"/>
    <s v="B"/>
    <n v="2"/>
    <s v="g"/>
    <n v="29"/>
    <s v="Inclinação do chão da varanda junto a um dos ralos está a criar uma poça de água "/>
    <s v="AR"/>
    <m/>
    <x v="33"/>
    <x v="0"/>
    <d v="2024-03-22T00:00:00"/>
    <m/>
    <x v="11"/>
    <m/>
  </r>
  <r>
    <d v="2024-08-21T00:00:00"/>
    <x v="42"/>
    <s v="B"/>
    <n v="2"/>
    <s v="g"/>
    <n v="28"/>
    <s v="Exaustor não desliga. Para já tem de ser no quadro elétrico"/>
    <s v="AR"/>
    <m/>
    <x v="33"/>
    <x v="0"/>
    <d v="2024-03-22T00:00:00"/>
    <m/>
    <x v="13"/>
    <m/>
  </r>
  <r>
    <d v="2024-08-21T00:00:00"/>
    <x v="42"/>
    <s v="B"/>
    <n v="2"/>
    <s v="g"/>
    <n v="27"/>
    <s v="Parede da garagem cheia de buracos."/>
    <m/>
    <m/>
    <x v="23"/>
    <x v="1"/>
    <d v="2024-03-22T00:00:00"/>
    <m/>
    <x v="12"/>
    <m/>
  </r>
  <r>
    <d v="2024-08-21T00:00:00"/>
    <x v="42"/>
    <s v="B"/>
    <n v="2"/>
    <s v="g"/>
    <n v="26"/>
    <s v="Porta da Garagem riscada"/>
    <s v="Sweet Door"/>
    <m/>
    <x v="23"/>
    <x v="0"/>
    <d v="2024-03-22T00:00:00"/>
    <m/>
    <x v="13"/>
    <m/>
  </r>
  <r>
    <d v="2024-08-21T00:00:00"/>
    <x v="42"/>
    <s v="B"/>
    <n v="2"/>
    <s v="g"/>
    <n v="25"/>
    <s v=" A porta encrava no cimento ao abrir"/>
    <s v="Sweet Door"/>
    <m/>
    <x v="23"/>
    <x v="0"/>
    <d v="2024-03-22T00:00:00"/>
    <m/>
    <x v="71"/>
    <m/>
  </r>
  <r>
    <d v="2024-08-21T00:00:00"/>
    <x v="42"/>
    <s v="B"/>
    <n v="2"/>
    <s v="g"/>
    <n v="24"/>
    <s v="A arrecadação estava aberta e com umas pisadelas no cimento"/>
    <s v="AR"/>
    <m/>
    <x v="23"/>
    <x v="0"/>
    <d v="2024-03-22T00:00:00"/>
    <m/>
    <x v="71"/>
    <m/>
  </r>
  <r>
    <d v="2024-08-21T00:00:00"/>
    <x v="42"/>
    <s v="B"/>
    <n v="2"/>
    <s v="g"/>
    <n v="23"/>
    <s v="Ar condicionado torto e por cima do ar condicionado os acabamentos não melhoraram"/>
    <s v="AR"/>
    <m/>
    <x v="23"/>
    <x v="0"/>
    <d v="2024-03-22T00:00:00"/>
    <m/>
    <x v="13"/>
    <m/>
  </r>
  <r>
    <d v="2024-08-21T00:00:00"/>
    <x v="42"/>
    <s v="B"/>
    <n v="2"/>
    <s v="g"/>
    <n v="22"/>
    <s v="Não resolveram o teto da zona das máquinas, na marquize. Falta pintar"/>
    <s v="AR"/>
    <m/>
    <x v="23"/>
    <x v="0"/>
    <d v="2024-03-22T00:00:00"/>
    <m/>
    <x v="13"/>
    <m/>
  </r>
  <r>
    <d v="2024-08-21T00:00:00"/>
    <x v="42"/>
    <s v="B"/>
    <n v="2"/>
    <s v="g"/>
    <n v="21"/>
    <s v="Falta espelho na casa banho visitas"/>
    <s v="AR"/>
    <m/>
    <x v="23"/>
    <x v="0"/>
    <d v="2024-03-22T00:00:00"/>
    <m/>
    <x v="11"/>
    <m/>
  </r>
  <r>
    <d v="2024-08-21T00:00:00"/>
    <x v="42"/>
    <s v="B"/>
    <n v="2"/>
    <s v="g"/>
    <n v="20"/>
    <s v="Borracha da porta da da arrecadação está mal encaixada ( arrecadação -3 em frente ao lugar 36 A)"/>
    <s v="AR"/>
    <m/>
    <x v="3"/>
    <x v="0"/>
    <d v="2024-03-22T00:00:00"/>
    <m/>
    <x v="71"/>
    <m/>
  </r>
  <r>
    <d v="2024-08-21T00:00:00"/>
    <x v="42"/>
    <s v="B"/>
    <n v="2"/>
    <s v="g"/>
    <n v="19"/>
    <s v="Porta danificada e disfarçada (substituir)"/>
    <s v="Globaldis"/>
    <m/>
    <x v="3"/>
    <x v="0"/>
    <d v="2024-03-22T00:00:00"/>
    <m/>
    <x v="91"/>
    <m/>
  </r>
  <r>
    <d v="2024-08-21T00:00:00"/>
    <x v="42"/>
    <s v="B"/>
    <n v="2"/>
    <s v="g"/>
    <n v="18"/>
    <s v="Retoque da pintura em cima dos rodapés "/>
    <s v="AR"/>
    <m/>
    <x v="3"/>
    <x v="0"/>
    <d v="2024-03-22T00:00:00"/>
    <m/>
    <x v="91"/>
    <m/>
  </r>
  <r>
    <d v="2024-08-21T00:00:00"/>
    <x v="42"/>
    <s v="B"/>
    <n v="2"/>
    <s v="g"/>
    <n v="17"/>
    <s v="Alheta faz bico na esquina "/>
    <s v="AR"/>
    <m/>
    <x v="3"/>
    <x v="0"/>
    <d v="2024-03-22T00:00:00"/>
    <m/>
    <x v="91"/>
    <m/>
  </r>
  <r>
    <d v="2024-08-21T00:00:00"/>
    <x v="42"/>
    <s v="B"/>
    <n v="2"/>
    <s v="g"/>
    <n v="16"/>
    <s v="Rodapés com diferença um mais alto que o outro "/>
    <s v="AR"/>
    <m/>
    <x v="3"/>
    <x v="0"/>
    <d v="2024-03-22T00:00:00"/>
    <m/>
    <x v="91"/>
    <m/>
  </r>
  <r>
    <d v="2024-08-21T00:00:00"/>
    <x v="42"/>
    <s v="B"/>
    <n v="2"/>
    <s v="g"/>
    <n v="15"/>
    <s v="Encaixar tampa superior do A/C"/>
    <s v="AR"/>
    <m/>
    <x v="3"/>
    <x v="0"/>
    <d v="2024-03-22T00:00:00"/>
    <m/>
    <x v="91"/>
    <m/>
  </r>
  <r>
    <d v="2024-08-21T00:00:00"/>
    <x v="42"/>
    <s v="B"/>
    <n v="2"/>
    <s v="g"/>
    <n v="14"/>
    <s v="Retificar as alhetas da casa com ondas "/>
    <s v="AR"/>
    <m/>
    <x v="3"/>
    <x v="0"/>
    <d v="2024-03-22T00:00:00"/>
    <m/>
    <x v="91"/>
    <m/>
  </r>
  <r>
    <d v="2024-08-21T00:00:00"/>
    <x v="42"/>
    <s v="B"/>
    <n v="2"/>
    <s v="g"/>
    <n v="13"/>
    <s v="Pintura com pingos escorridos "/>
    <s v="AR"/>
    <m/>
    <x v="3"/>
    <x v="0"/>
    <d v="2024-03-22T00:00:00"/>
    <m/>
    <x v="91"/>
    <m/>
  </r>
  <r>
    <d v="2024-08-21T00:00:00"/>
    <x v="42"/>
    <s v="B"/>
    <n v="2"/>
    <s v="g"/>
    <n v="12"/>
    <s v="Furinho na alheta retoque "/>
    <s v="AR"/>
    <m/>
    <x v="3"/>
    <x v="0"/>
    <d v="2024-03-22T00:00:00"/>
    <m/>
    <x v="91"/>
    <m/>
  </r>
  <r>
    <d v="2024-08-21T00:00:00"/>
    <x v="42"/>
    <s v="B"/>
    <n v="2"/>
    <s v="g"/>
    <n v="11"/>
    <s v="Melhorar acabamento entre calha dos estores e parede"/>
    <s v="AR"/>
    <m/>
    <x v="3"/>
    <x v="0"/>
    <d v="2024-03-22T00:00:00"/>
    <m/>
    <x v="91"/>
    <m/>
  </r>
  <r>
    <d v="2024-08-21T00:00:00"/>
    <x v="42"/>
    <s v="B"/>
    <n v="2"/>
    <s v="g"/>
    <n v="10"/>
    <s v="Melhorar silicone no caixilho (silicone torto)"/>
    <s v="AR"/>
    <m/>
    <x v="3"/>
    <x v="0"/>
    <d v="2024-03-22T00:00:00"/>
    <m/>
    <x v="91"/>
    <m/>
  </r>
  <r>
    <d v="2024-08-21T00:00:00"/>
    <x v="42"/>
    <s v="B"/>
    <n v="2"/>
    <s v="g"/>
    <n v="9"/>
    <s v="Limpeza geral "/>
    <s v="AR"/>
    <m/>
    <x v="3"/>
    <x v="0"/>
    <d v="2024-03-22T00:00:00"/>
    <m/>
    <x v="91"/>
    <m/>
  </r>
  <r>
    <d v="2024-08-21T00:00:00"/>
    <x v="42"/>
    <s v="B"/>
    <n v="2"/>
    <s v="g"/>
    <n v="8"/>
    <s v="Borrachas da porta solta"/>
    <s v="Globaldis"/>
    <m/>
    <x v="3"/>
    <x v="0"/>
    <d v="2024-03-22T00:00:00"/>
    <m/>
    <x v="91"/>
    <m/>
  </r>
  <r>
    <d v="2024-08-21T00:00:00"/>
    <x v="42"/>
    <s v="B"/>
    <n v="2"/>
    <s v="g"/>
    <n v="7"/>
    <s v="Porta danificada do roupeiro "/>
    <s v="Globaldis"/>
    <m/>
    <x v="3"/>
    <x v="0"/>
    <d v="2024-03-22T00:00:00"/>
    <m/>
    <x v="91"/>
    <m/>
  </r>
  <r>
    <d v="2024-08-21T00:00:00"/>
    <x v="42"/>
    <s v="B"/>
    <n v="2"/>
    <s v="g"/>
    <n v="6"/>
    <s v="Retificar juntas da casa de banho "/>
    <s v="AR"/>
    <m/>
    <x v="3"/>
    <x v="0"/>
    <d v="2024-03-22T00:00:00"/>
    <m/>
    <x v="7"/>
    <m/>
  </r>
  <r>
    <d v="2024-08-21T00:00:00"/>
    <x v="42"/>
    <s v="B"/>
    <n v="2"/>
    <s v="g"/>
    <n v="5"/>
    <s v="Alinhar portas (portas empenadas)"/>
    <s v="Globaldis"/>
    <m/>
    <x v="3"/>
    <x v="0"/>
    <d v="2024-03-22T00:00:00"/>
    <m/>
    <x v="7"/>
    <m/>
  </r>
  <r>
    <d v="2024-08-21T00:00:00"/>
    <x v="42"/>
    <s v="B"/>
    <n v="2"/>
    <s v="g"/>
    <n v="4"/>
    <s v="Afinar porta"/>
    <s v="Sweet Door"/>
    <m/>
    <x v="3"/>
    <x v="0"/>
    <d v="2024-03-22T00:00:00"/>
    <m/>
    <x v="13"/>
    <m/>
  </r>
  <r>
    <d v="2024-08-21T00:00:00"/>
    <x v="42"/>
    <s v="B"/>
    <n v="2"/>
    <s v="g"/>
    <n v="3"/>
    <s v="Limpeza dos tijolos da fachada com massa"/>
    <s v="AR"/>
    <m/>
    <x v="3"/>
    <x v="0"/>
    <d v="2024-03-22T00:00:00"/>
    <m/>
    <x v="91"/>
    <m/>
  </r>
  <r>
    <d v="2024-08-21T00:00:00"/>
    <x v="42"/>
    <s v="B"/>
    <n v="2"/>
    <s v="g"/>
    <n v="2"/>
    <s v="Máquina do A/C deverá estar junto a parede a parede"/>
    <m/>
    <m/>
    <x v="3"/>
    <x v="1"/>
    <d v="2024-03-22T00:00:00"/>
    <m/>
    <x v="12"/>
    <m/>
  </r>
  <r>
    <d v="2024-08-21T00:00:00"/>
    <x v="42"/>
    <s v="B"/>
    <n v="2"/>
    <s v="g"/>
    <n v="1"/>
    <s v="Remate do tubo ladrão "/>
    <s v="AR"/>
    <m/>
    <x v="3"/>
    <x v="0"/>
    <d v="2024-03-22T00:00:00"/>
    <m/>
    <x v="91"/>
    <m/>
  </r>
  <r>
    <d v="2024-08-21T00:00:00"/>
    <x v="42"/>
    <s v="B"/>
    <n v="2"/>
    <s v="g"/>
    <n v="1"/>
    <s v=" Depois de tomar banho e apesar de não ter acontecido sempre (aconteceu já várias vezes) a casa das máquinas fica alagada. Julgo que deve ter algo a ver com o cilindro, mas temos de ver. "/>
    <s v="AR"/>
    <m/>
    <x v="45"/>
    <x v="0"/>
    <d v="2024-03-22T00:00:00"/>
    <m/>
    <x v="16"/>
    <s v="SIM"/>
  </r>
  <r>
    <d v="2024-08-21T00:00:00"/>
    <x v="42"/>
    <s v="B"/>
    <n v="2"/>
    <s v="g"/>
    <n v="2"/>
    <s v="A torneira da banheira da minha casa de banho deve estar com um problema uma vez que não dá água fria e a própria torneira tem menos pressão do que a duche da casa de banho das visitas. Não sei se este problema está ligado com o 1. "/>
    <s v="AR"/>
    <m/>
    <x v="45"/>
    <x v="0"/>
    <d v="2024-03-22T00:00:00"/>
    <m/>
    <x v="16"/>
    <s v="SIM"/>
  </r>
  <r>
    <d v="2024-08-21T00:00:00"/>
    <x v="42"/>
    <s v="B"/>
    <n v="2"/>
    <s v="g"/>
    <n v="3"/>
    <s v="Já por 3 vezes (não é muito mas aconteceu) a ligação no quadro de eletricidade que controla os estores automáticos foi abaixo e tive de ir ao quadro ligar "/>
    <s v="IEOL"/>
    <m/>
    <x v="45"/>
    <x v="0"/>
    <d v="2024-03-22T00:00:00"/>
    <m/>
    <x v="113"/>
    <s v="SIM"/>
  </r>
  <r>
    <d v="2024-08-21T00:00:00"/>
    <x v="42"/>
    <s v="B"/>
    <n v="2"/>
    <s v="g"/>
    <n v="4"/>
    <s v="O tubo que sai da máquina do ar condicionado na varanda, não está na direção do ralo que está lá. A água do ar condicionado não vai para o ralo. "/>
    <s v="AR"/>
    <m/>
    <x v="45"/>
    <x v="0"/>
    <d v="2024-03-22T00:00:00"/>
    <m/>
    <x v="16"/>
    <s v="SIM"/>
  </r>
  <r>
    <d v="2024-08-21T00:00:00"/>
    <x v="42"/>
    <s v="B"/>
    <n v="2"/>
    <s v="g"/>
    <n v="5"/>
    <s v="O interruptor do corredor do meu quarto às vezes tem mau contacto e não acende as luzes à primeira"/>
    <s v="IEOL"/>
    <m/>
    <x v="45"/>
    <x v="0"/>
    <d v="2024-03-22T00:00:00"/>
    <m/>
    <x v="113"/>
    <s v="SIM"/>
  </r>
  <r>
    <d v="2024-11-21T00:00:00"/>
    <x v="43"/>
    <s v="B"/>
    <n v="2"/>
    <s v="a"/>
    <n v="40"/>
    <s v="Mudar 2(duas) ripas no chão"/>
    <s v="Silvas"/>
    <s v="NOVO"/>
    <x v="64"/>
    <x v="5"/>
    <d v="2024-10-25T00:00:00"/>
    <m/>
    <x v="12"/>
    <s v="SIM"/>
  </r>
  <r>
    <d v="2024-11-21T00:00:00"/>
    <x v="43"/>
    <s v="B"/>
    <n v="2"/>
    <s v="a"/>
    <n v="39"/>
    <s v="Estore da sala bate no aluminio e cozinha sem funcionar"/>
    <s v="Nacional Blinds"/>
    <m/>
    <x v="84"/>
    <x v="4"/>
    <d v="2024-10-25T00:00:00"/>
    <m/>
    <x v="123"/>
    <s v="SIM"/>
  </r>
  <r>
    <d v="2024-11-21T00:00:00"/>
    <x v="43"/>
    <s v="B"/>
    <n v="2"/>
    <s v="a"/>
    <n v="38"/>
    <s v="Apenas o estore da sala fecha completamente, havendo no entanto ligeira abertura por onde entra luz. Todos os restantes bloqueiam durante o encerramento. ( foi verificado apenas dias 21/12, pois foi quando ligaram a energia da casa)"/>
    <s v="Nacional Blinds"/>
    <m/>
    <x v="85"/>
    <x v="0"/>
    <d v="2024-10-25T00:00:00"/>
    <m/>
    <x v="89"/>
    <s v="SIM"/>
  </r>
  <r>
    <d v="2024-11-21T00:00:00"/>
    <x v="43"/>
    <s v="B"/>
    <n v="2"/>
    <s v="a"/>
    <n v="37"/>
    <s v="algumas tábuas de madeira que estão riscadas/com buracos na sala"/>
    <s v="Silvas "/>
    <m/>
    <x v="86"/>
    <x v="0"/>
    <d v="2024-10-25T00:00:00"/>
    <m/>
    <x v="106"/>
    <m/>
  </r>
  <r>
    <d v="2024-11-21T00:00:00"/>
    <x v="43"/>
    <s v="B"/>
    <n v="2"/>
    <s v="a"/>
    <n v="36"/>
    <s v="a janela do terceiro quarto (antes da suite) não está bem isolada"/>
    <s v="Serrialu"/>
    <m/>
    <x v="86"/>
    <x v="0"/>
    <d v="2024-10-25T00:00:00"/>
    <m/>
    <x v="124"/>
    <m/>
  </r>
  <r>
    <d v="2024-11-21T00:00:00"/>
    <x v="43"/>
    <s v="B"/>
    <n v="2"/>
    <s v="a"/>
    <n v="35"/>
    <s v="Afinar 2 portas"/>
    <s v="AR"/>
    <m/>
    <x v="87"/>
    <x v="0"/>
    <d v="2024-10-25T00:00:00"/>
    <m/>
    <x v="25"/>
    <m/>
  </r>
  <r>
    <d v="2024-11-21T00:00:00"/>
    <x v="43"/>
    <s v="B"/>
    <n v="2"/>
    <s v="a"/>
    <n v="34"/>
    <s v="Trocar 2 azulejos cozinha "/>
    <s v="AR"/>
    <m/>
    <x v="24"/>
    <x v="0"/>
    <d v="2024-10-25T00:00:00"/>
    <m/>
    <x v="34"/>
    <m/>
  </r>
  <r>
    <d v="2024-11-21T00:00:00"/>
    <x v="43"/>
    <s v="B"/>
    <n v="2"/>
    <s v="a"/>
    <n v="33"/>
    <s v="Afinar caixilharia "/>
    <s v="Serrialu"/>
    <m/>
    <x v="30"/>
    <x v="0"/>
    <d v="2024-10-25T00:00:00"/>
    <m/>
    <x v="125"/>
    <m/>
  </r>
  <r>
    <d v="2024-11-21T00:00:00"/>
    <x v="43"/>
    <s v="B"/>
    <n v="2"/>
    <s v="a"/>
    <n v="32"/>
    <s v="Q.E Partido arrecadação | intervenção da parte elétrica à caixa de quadro elétrico de arrecadação "/>
    <s v="IEOL"/>
    <m/>
    <x v="88"/>
    <x v="0"/>
    <d v="2024-10-25T00:00:00"/>
    <m/>
    <x v="106"/>
    <m/>
  </r>
  <r>
    <d v="2024-11-21T00:00:00"/>
    <x v="43"/>
    <s v="B"/>
    <n v="2"/>
    <s v="a"/>
    <n v="32"/>
    <s v="Vararanda acumula-se água, que por declive inadequadro dado ao pavimento não é drenado pela drenagem"/>
    <s v="ISOTEXA"/>
    <m/>
    <x v="89"/>
    <x v="0"/>
    <d v="2024-10-25T00:00:00"/>
    <m/>
    <x v="69"/>
    <m/>
  </r>
  <r>
    <d v="2024-11-21T00:00:00"/>
    <x v="43"/>
    <s v="B"/>
    <n v="2"/>
    <s v="a"/>
    <n v="31"/>
    <s v="Risco armario WC"/>
    <s v="Globaldis"/>
    <m/>
    <x v="88"/>
    <x v="0"/>
    <d v="2024-10-25T00:00:00"/>
    <m/>
    <x v="126"/>
    <m/>
  </r>
  <r>
    <d v="2024-11-21T00:00:00"/>
    <x v="43"/>
    <s v="B"/>
    <n v="2"/>
    <s v="a"/>
    <n v="30"/>
    <s v="Afianr a janela "/>
    <s v="AR"/>
    <m/>
    <x v="88"/>
    <x v="0"/>
    <d v="2024-10-25T00:00:00"/>
    <m/>
    <x v="34"/>
    <m/>
  </r>
  <r>
    <d v="2024-11-21T00:00:00"/>
    <x v="43"/>
    <s v="B"/>
    <n v="2"/>
    <s v="a"/>
    <n v="29"/>
    <s v="Reforçar silicone janela "/>
    <s v="AR"/>
    <m/>
    <x v="88"/>
    <x v="0"/>
    <d v="2024-10-25T00:00:00"/>
    <m/>
    <x v="34"/>
    <m/>
  </r>
  <r>
    <d v="2024-11-21T00:00:00"/>
    <x v="43"/>
    <s v="B"/>
    <n v="2"/>
    <s v="a"/>
    <n v="28"/>
    <s v="Afinar porta"/>
    <s v="AR"/>
    <m/>
    <x v="88"/>
    <x v="0"/>
    <d v="2024-10-25T00:00:00"/>
    <m/>
    <x v="34"/>
    <m/>
  </r>
  <r>
    <d v="2024-11-21T00:00:00"/>
    <x v="43"/>
    <s v="B"/>
    <n v="2"/>
    <s v="a"/>
    <n v="27"/>
    <s v="Melhorar remate soilicone banheira "/>
    <s v="AR"/>
    <m/>
    <x v="88"/>
    <x v="0"/>
    <d v="2024-10-25T00:00:00"/>
    <m/>
    <x v="34"/>
    <m/>
  </r>
  <r>
    <d v="2024-11-21T00:00:00"/>
    <x v="43"/>
    <s v="B"/>
    <n v="2"/>
    <s v="a"/>
    <n v="26"/>
    <s v="Espelhos sifão soltos "/>
    <s v="AR"/>
    <m/>
    <x v="88"/>
    <x v="0"/>
    <d v="2024-10-25T00:00:00"/>
    <m/>
    <x v="34"/>
    <m/>
  </r>
  <r>
    <d v="2024-11-21T00:00:00"/>
    <x v="43"/>
    <s v="B"/>
    <n v="2"/>
    <s v="a"/>
    <n v="25"/>
    <s v="Marca na gaveta "/>
    <s v="AR"/>
    <m/>
    <x v="88"/>
    <x v="0"/>
    <d v="2024-10-25T00:00:00"/>
    <m/>
    <x v="34"/>
    <m/>
  </r>
  <r>
    <d v="2024-11-21T00:00:00"/>
    <x v="43"/>
    <s v="B"/>
    <n v="2"/>
    <s v="a"/>
    <n v="24"/>
    <s v="Falta sensor porta entrada "/>
    <s v="IEOL"/>
    <m/>
    <x v="88"/>
    <x v="0"/>
    <d v="2024-10-25T00:00:00"/>
    <m/>
    <x v="34"/>
    <m/>
  </r>
  <r>
    <d v="2024-11-21T00:00:00"/>
    <x v="43"/>
    <s v="B"/>
    <n v="2"/>
    <s v="a"/>
    <n v="23"/>
    <s v="Falta Silicone ceramica parede wc "/>
    <s v="AR"/>
    <m/>
    <x v="88"/>
    <x v="0"/>
    <d v="2024-10-25T00:00:00"/>
    <m/>
    <x v="34"/>
    <m/>
  </r>
  <r>
    <d v="2024-11-21T00:00:00"/>
    <x v="43"/>
    <s v="B"/>
    <n v="2"/>
    <s v="a"/>
    <n v="22"/>
    <s v="Defeito moldura porta"/>
    <s v="AR"/>
    <m/>
    <x v="88"/>
    <x v="0"/>
    <d v="2024-10-25T00:00:00"/>
    <m/>
    <x v="34"/>
    <m/>
  </r>
  <r>
    <d v="2024-11-21T00:00:00"/>
    <x v="43"/>
    <s v="B"/>
    <n v="2"/>
    <s v="a"/>
    <n v="21"/>
    <s v="Falta silicone lavatorio cozinha "/>
    <s v="AR"/>
    <m/>
    <x v="88"/>
    <x v="0"/>
    <d v="2024-10-25T00:00:00"/>
    <m/>
    <x v="34"/>
    <m/>
  </r>
  <r>
    <d v="2024-11-21T00:00:00"/>
    <x v="43"/>
    <s v="B"/>
    <n v="2"/>
    <s v="a"/>
    <n v="20"/>
    <s v="Melhorar remate parede estores "/>
    <s v="AR"/>
    <m/>
    <x v="88"/>
    <x v="0"/>
    <d v="2024-10-25T00:00:00"/>
    <m/>
    <x v="34"/>
    <m/>
  </r>
  <r>
    <d v="2024-11-21T00:00:00"/>
    <x v="43"/>
    <s v="B"/>
    <n v="2"/>
    <s v="a"/>
    <n v="19"/>
    <s v="Ver borracha porta varanda"/>
    <s v="AR"/>
    <m/>
    <x v="88"/>
    <x v="0"/>
    <d v="2024-10-25T00:00:00"/>
    <m/>
    <x v="34"/>
    <m/>
  </r>
  <r>
    <d v="2024-11-21T00:00:00"/>
    <x v="43"/>
    <s v="B"/>
    <n v="2"/>
    <s v="a"/>
    <n v="18"/>
    <s v="Parafuso mal encaixado fixação guardas"/>
    <s v="AR"/>
    <m/>
    <x v="88"/>
    <x v="0"/>
    <d v="2024-10-25T00:00:00"/>
    <m/>
    <x v="34"/>
    <m/>
  </r>
  <r>
    <d v="2024-11-21T00:00:00"/>
    <x v="43"/>
    <s v="B"/>
    <n v="2"/>
    <s v="a"/>
    <n v="17"/>
    <s v="Buraco no silicone porta varanda "/>
    <s v="AR"/>
    <m/>
    <x v="88"/>
    <x v="0"/>
    <d v="2024-10-25T00:00:00"/>
    <m/>
    <x v="34"/>
    <m/>
  </r>
  <r>
    <d v="2024-11-21T00:00:00"/>
    <x v="43"/>
    <s v="B"/>
    <n v="2"/>
    <s v="a"/>
    <n v="16"/>
    <s v="Betumar tijolos varanda / remover excesso (geral)"/>
    <s v="AR"/>
    <m/>
    <x v="88"/>
    <x v="0"/>
    <d v="2024-10-25T00:00:00"/>
    <m/>
    <x v="34"/>
    <m/>
  </r>
  <r>
    <d v="2024-11-21T00:00:00"/>
    <x v="43"/>
    <s v="B"/>
    <n v="2"/>
    <s v="a"/>
    <n v="15"/>
    <s v="Piso laminado lascado "/>
    <s v="Silvas"/>
    <m/>
    <x v="88"/>
    <x v="0"/>
    <d v="2024-10-25T00:00:00"/>
    <m/>
    <x v="34"/>
    <m/>
  </r>
  <r>
    <d v="2024-11-21T00:00:00"/>
    <x v="43"/>
    <s v="B"/>
    <n v="2"/>
    <s v="a"/>
    <n v="14"/>
    <s v="Risco piso laminado "/>
    <s v="Silvas"/>
    <m/>
    <x v="88"/>
    <x v="0"/>
    <d v="2024-10-25T00:00:00"/>
    <m/>
    <x v="34"/>
    <m/>
  </r>
  <r>
    <d v="2024-11-21T00:00:00"/>
    <x v="43"/>
    <s v="B"/>
    <n v="2"/>
    <s v="a"/>
    <n v="13"/>
    <s v="Afinar porta sala/ raspa chão"/>
    <s v="AR"/>
    <m/>
    <x v="88"/>
    <x v="0"/>
    <d v="2024-10-25T00:00:00"/>
    <m/>
    <x v="34"/>
    <m/>
  </r>
  <r>
    <d v="2024-11-21T00:00:00"/>
    <x v="43"/>
    <s v="B"/>
    <n v="2"/>
    <s v="a"/>
    <n v="12"/>
    <s v="Maçaneta porta entrada folga"/>
    <s v="AR"/>
    <m/>
    <x v="88"/>
    <x v="0"/>
    <d v="2024-10-25T00:00:00"/>
    <m/>
    <x v="34"/>
    <m/>
  </r>
  <r>
    <d v="2024-11-21T00:00:00"/>
    <x v="43"/>
    <s v="B"/>
    <n v="2"/>
    <s v="a"/>
    <n v="11"/>
    <s v="Limpeza portas/armários/ Demais portas geral "/>
    <s v="AR"/>
    <m/>
    <x v="88"/>
    <x v="0"/>
    <d v="2024-10-25T00:00:00"/>
    <m/>
    <x v="34"/>
    <m/>
  </r>
  <r>
    <d v="2024-11-21T00:00:00"/>
    <x v="43"/>
    <s v="B"/>
    <n v="2"/>
    <s v="a"/>
    <n v="10"/>
    <s v="Piso descolando no perfil da porta de entrada "/>
    <s v="Silvas"/>
    <m/>
    <x v="88"/>
    <x v="0"/>
    <d v="2024-10-25T00:00:00"/>
    <m/>
    <x v="34"/>
    <m/>
  </r>
  <r>
    <d v="2024-11-21T00:00:00"/>
    <x v="43"/>
    <s v="B"/>
    <n v="2"/>
    <s v="a"/>
    <n v="9"/>
    <s v="Finalizar limpeza apartamento"/>
    <s v="AR"/>
    <m/>
    <x v="69"/>
    <x v="0"/>
    <d v="2024-10-25T00:00:00"/>
    <m/>
    <x v="34"/>
    <m/>
  </r>
  <r>
    <d v="2024-11-21T00:00:00"/>
    <x v="43"/>
    <s v="B"/>
    <n v="2"/>
    <s v="a"/>
    <n v="8"/>
    <s v="Afinar porta duche WC"/>
    <s v="Espaço vidro "/>
    <m/>
    <x v="69"/>
    <x v="0"/>
    <d v="2024-10-25T00:00:00"/>
    <m/>
    <x v="34"/>
    <m/>
  </r>
  <r>
    <d v="2024-11-21T00:00:00"/>
    <x v="43"/>
    <s v="B"/>
    <n v="2"/>
    <s v="a"/>
    <n v="7"/>
    <s v="Trocar espehos com ferrugem WC"/>
    <s v="AR"/>
    <m/>
    <x v="69"/>
    <x v="0"/>
    <d v="2024-10-25T00:00:00"/>
    <m/>
    <x v="7"/>
    <m/>
  </r>
  <r>
    <d v="2024-11-21T00:00:00"/>
    <x v="43"/>
    <s v="B"/>
    <n v="2"/>
    <s v="a"/>
    <n v="6"/>
    <s v="Betumar azulejos próximo banheira "/>
    <s v="AR"/>
    <m/>
    <x v="69"/>
    <x v="0"/>
    <d v="2024-10-25T00:00:00"/>
    <m/>
    <x v="1"/>
    <m/>
  </r>
  <r>
    <d v="2024-11-21T00:00:00"/>
    <x v="43"/>
    <s v="B"/>
    <n v="2"/>
    <s v="a"/>
    <n v="5"/>
    <s v="Melhorar remate topo banheira "/>
    <s v="AR"/>
    <m/>
    <x v="69"/>
    <x v="0"/>
    <d v="2024-10-25T00:00:00"/>
    <m/>
    <x v="1"/>
    <m/>
  </r>
  <r>
    <d v="2024-11-21T00:00:00"/>
    <x v="43"/>
    <s v="B"/>
    <n v="2"/>
    <s v="a"/>
    <n v="4"/>
    <s v="Retoque pintura devido a sujos embaixo da janela do quarto "/>
    <s v="AR"/>
    <m/>
    <x v="69"/>
    <x v="0"/>
    <d v="2024-10-25T00:00:00"/>
    <m/>
    <x v="1"/>
    <m/>
  </r>
  <r>
    <d v="2024-11-21T00:00:00"/>
    <x v="43"/>
    <s v="B"/>
    <n v="2"/>
    <s v="a"/>
    <n v="3"/>
    <s v="Limpar sujos pintura parede corredor "/>
    <s v="AR"/>
    <m/>
    <x v="69"/>
    <x v="0"/>
    <d v="2024-10-25T00:00:00"/>
    <m/>
    <x v="1"/>
    <m/>
  </r>
  <r>
    <d v="2024-11-21T00:00:00"/>
    <x v="43"/>
    <s v="B"/>
    <n v="2"/>
    <s v="a"/>
    <n v="2"/>
    <s v="Melhorar remate tampa acesso manutenção no teto do corredor "/>
    <s v="AR"/>
    <m/>
    <x v="69"/>
    <x v="0"/>
    <d v="2024-10-25T00:00:00"/>
    <m/>
    <x v="1"/>
    <m/>
  </r>
  <r>
    <d v="2024-11-21T00:00:00"/>
    <x v="43"/>
    <s v="B"/>
    <n v="2"/>
    <s v="a"/>
    <n v="1"/>
    <s v="Melhorar remate acabamento ralo varanda "/>
    <s v="AR"/>
    <m/>
    <x v="69"/>
    <x v="0"/>
    <d v="2024-10-25T00:00:00"/>
    <m/>
    <x v="1"/>
    <m/>
  </r>
  <r>
    <d v="2024-08-13T00:00:00"/>
    <x v="44"/>
    <s v="B"/>
    <n v="3"/>
    <s v="b"/>
    <n v="1"/>
    <s v="Encaixar  melhor a maq. de ar condicionado para tras junta guarda"/>
    <m/>
    <m/>
    <x v="3"/>
    <x v="1"/>
    <d v="2024-03-25T00:00:00"/>
    <m/>
    <x v="12"/>
    <m/>
  </r>
  <r>
    <d v="2024-08-13T00:00:00"/>
    <x v="44"/>
    <s v="B"/>
    <n v="3"/>
    <s v="b"/>
    <n v="2"/>
    <s v="Limpeza de risco de x na fachada "/>
    <s v="AR"/>
    <m/>
    <x v="3"/>
    <x v="0"/>
    <d v="2024-03-25T00:00:00"/>
    <m/>
    <x v="7"/>
    <m/>
  </r>
  <r>
    <d v="2024-08-13T00:00:00"/>
    <x v="44"/>
    <s v="B"/>
    <n v="3"/>
    <s v="b"/>
    <n v="3"/>
    <s v="Limpeza de cimento no tijolo da fachada "/>
    <s v="AR"/>
    <m/>
    <x v="3"/>
    <x v="0"/>
    <d v="2024-03-25T00:00:00"/>
    <m/>
    <x v="7"/>
    <m/>
  </r>
  <r>
    <d v="2024-08-13T00:00:00"/>
    <x v="44"/>
    <s v="B"/>
    <n v="3"/>
    <s v="b"/>
    <n v="4"/>
    <s v="Remate entre calha e parede "/>
    <s v="AR"/>
    <m/>
    <x v="3"/>
    <x v="0"/>
    <d v="2024-03-25T00:00:00"/>
    <m/>
    <x v="7"/>
    <m/>
  </r>
  <r>
    <d v="2024-08-13T00:00:00"/>
    <x v="44"/>
    <s v="B"/>
    <n v="3"/>
    <s v="b"/>
    <n v="5"/>
    <s v="Retoque da pintura na alheta"/>
    <s v="AR"/>
    <m/>
    <x v="3"/>
    <x v="0"/>
    <d v="2024-03-25T00:00:00"/>
    <m/>
    <x v="7"/>
    <m/>
  </r>
  <r>
    <d v="2024-08-13T00:00:00"/>
    <x v="44"/>
    <s v="B"/>
    <n v="3"/>
    <s v="b"/>
    <n v="6"/>
    <s v="Retoque da caixa de estores faz barriga "/>
    <s v="AR"/>
    <m/>
    <x v="3"/>
    <x v="0"/>
    <d v="2024-03-25T00:00:00"/>
    <m/>
    <x v="7"/>
    <m/>
  </r>
  <r>
    <d v="2024-08-13T00:00:00"/>
    <x v="44"/>
    <s v="B"/>
    <n v="3"/>
    <s v="b"/>
    <n v="7"/>
    <s v="Silicone para fixação da placa não leva Silicone"/>
    <s v="AR"/>
    <m/>
    <x v="3"/>
    <x v="0"/>
    <d v="2024-03-25T00:00:00"/>
    <m/>
    <x v="7"/>
    <m/>
  </r>
  <r>
    <d v="2024-08-13T00:00:00"/>
    <x v="44"/>
    <s v="B"/>
    <n v="3"/>
    <s v="b"/>
    <n v="8"/>
    <s v="Porta danificada (substituir)"/>
    <s v="Sweet Door"/>
    <m/>
    <x v="3"/>
    <x v="0"/>
    <d v="2024-03-25T00:00:00"/>
    <m/>
    <x v="7"/>
    <m/>
  </r>
  <r>
    <d v="2024-08-13T00:00:00"/>
    <x v="44"/>
    <s v="B"/>
    <n v="3"/>
    <s v="b"/>
    <n v="9"/>
    <s v="Corrigir plástico das etiquetas dos disjuntores "/>
    <s v="IEOL"/>
    <m/>
    <x v="90"/>
    <x v="5"/>
    <d v="2024-03-25T00:00:00"/>
    <m/>
    <x v="12"/>
    <m/>
  </r>
  <r>
    <d v="2024-08-13T00:00:00"/>
    <x v="44"/>
    <s v="B"/>
    <n v="3"/>
    <s v="b"/>
    <n v="10"/>
    <s v="Pintar caixa da tubulação do exaustor de branco como o teto"/>
    <s v="AR"/>
    <m/>
    <x v="3"/>
    <x v="0"/>
    <d v="2024-03-25T00:00:00"/>
    <m/>
    <x v="7"/>
    <m/>
  </r>
  <r>
    <d v="2024-08-13T00:00:00"/>
    <x v="44"/>
    <s v="B"/>
    <n v="3"/>
    <s v="b"/>
    <n v="11"/>
    <s v="Fixar melhor o video porteiro "/>
    <s v="AR"/>
    <m/>
    <x v="3"/>
    <x v="0"/>
    <d v="2024-03-25T00:00:00"/>
    <m/>
    <x v="7"/>
    <m/>
  </r>
  <r>
    <d v="2024-08-13T00:00:00"/>
    <x v="44"/>
    <s v="B"/>
    <n v="3"/>
    <s v="b"/>
    <n v="12"/>
    <s v="Melhorar  acabamento entre parede e guanição "/>
    <s v="AR"/>
    <m/>
    <x v="3"/>
    <x v="0"/>
    <d v="2024-03-25T00:00:00"/>
    <m/>
    <x v="7"/>
    <m/>
  </r>
  <r>
    <d v="2024-08-13T00:00:00"/>
    <x v="44"/>
    <s v="B"/>
    <n v="3"/>
    <s v="b"/>
    <n v="13"/>
    <s v="Pintar alheta toda que esta escuricido geral"/>
    <s v="AR"/>
    <m/>
    <x v="3"/>
    <x v="0"/>
    <d v="2024-03-25T00:00:00"/>
    <m/>
    <x v="7"/>
    <m/>
  </r>
  <r>
    <d v="2024-08-13T00:00:00"/>
    <x v="44"/>
    <s v="B"/>
    <n v="3"/>
    <s v="b"/>
    <n v="14"/>
    <s v="Fissura na alheta "/>
    <s v="AR"/>
    <m/>
    <x v="3"/>
    <x v="0"/>
    <d v="2024-03-25T00:00:00"/>
    <m/>
    <x v="7"/>
    <m/>
  </r>
  <r>
    <d v="2024-08-13T00:00:00"/>
    <x v="44"/>
    <s v="B"/>
    <n v="3"/>
    <s v="b"/>
    <n v="15"/>
    <s v="Limpeza de resto de silicone no lavatorio "/>
    <s v="AR"/>
    <m/>
    <x v="3"/>
    <x v="0"/>
    <d v="2024-03-25T00:00:00"/>
    <m/>
    <x v="7"/>
    <m/>
  </r>
  <r>
    <d v="2024-08-13T00:00:00"/>
    <x v="44"/>
    <s v="B"/>
    <n v="3"/>
    <s v="b"/>
    <n v="16"/>
    <s v="Remate entre teto e parede "/>
    <s v="AR"/>
    <m/>
    <x v="3"/>
    <x v="0"/>
    <d v="2024-03-25T00:00:00"/>
    <m/>
    <x v="7"/>
    <m/>
  </r>
  <r>
    <d v="2024-08-13T00:00:00"/>
    <x v="44"/>
    <s v="B"/>
    <n v="3"/>
    <s v="b"/>
    <n v="17"/>
    <s v="Limpeza de tinta nos interruptores "/>
    <s v="AR"/>
    <m/>
    <x v="3"/>
    <x v="0"/>
    <d v="2024-03-25T00:00:00"/>
    <m/>
    <x v="7"/>
    <m/>
  </r>
  <r>
    <d v="2024-08-13T00:00:00"/>
    <x v="44"/>
    <s v="B"/>
    <n v="3"/>
    <s v="b"/>
    <n v="18"/>
    <s v="Racha na junção das paredes teto "/>
    <s v="AR"/>
    <m/>
    <x v="3"/>
    <x v="0"/>
    <d v="2024-03-25T00:00:00"/>
    <m/>
    <x v="7"/>
    <m/>
  </r>
  <r>
    <d v="2024-08-13T00:00:00"/>
    <x v="44"/>
    <s v="B"/>
    <n v="3"/>
    <s v="b"/>
    <n v="19"/>
    <s v="Dobradiças tortas da parta da base de duche "/>
    <s v="AR"/>
    <m/>
    <x v="3"/>
    <x v="0"/>
    <d v="2024-03-25T00:00:00"/>
    <m/>
    <x v="7"/>
    <m/>
  </r>
  <r>
    <d v="2024-08-13T00:00:00"/>
    <x v="44"/>
    <s v="B"/>
    <n v="3"/>
    <s v="b"/>
    <n v="20"/>
    <s v="Limpeza geral de restos de tinta e de obra "/>
    <s v="AR"/>
    <m/>
    <x v="3"/>
    <x v="0"/>
    <d v="2024-03-25T00:00:00"/>
    <m/>
    <x v="7"/>
    <m/>
  </r>
  <r>
    <d v="2024-08-13T00:00:00"/>
    <x v="44"/>
    <s v="B"/>
    <n v="3"/>
    <s v="b"/>
    <n v="21"/>
    <s v="Tampa do arcondicionado forma barriga "/>
    <s v="AR"/>
    <m/>
    <x v="3"/>
    <x v="0"/>
    <d v="2024-03-25T00:00:00"/>
    <m/>
    <x v="7"/>
    <m/>
  </r>
  <r>
    <d v="2024-08-13T00:00:00"/>
    <x v="44"/>
    <s v="B"/>
    <n v="3"/>
    <s v="b"/>
    <n v="22"/>
    <s v="Tampa do arcondicionado torta "/>
    <s v="AR"/>
    <m/>
    <x v="3"/>
    <x v="0"/>
    <d v="2024-03-25T00:00:00"/>
    <m/>
    <x v="7"/>
    <m/>
  </r>
  <r>
    <d v="2024-08-13T00:00:00"/>
    <x v="44"/>
    <s v="B"/>
    <n v="3"/>
    <s v="b"/>
    <n v="24"/>
    <s v="Afinar gaveta alinhar e igualar espaçamento "/>
    <s v="AR"/>
    <m/>
    <x v="3"/>
    <x v="0"/>
    <d v="2024-03-25T00:00:00"/>
    <m/>
    <x v="7"/>
    <m/>
  </r>
  <r>
    <d v="2024-08-13T00:00:00"/>
    <x v="44"/>
    <s v="B"/>
    <n v="3"/>
    <s v="b"/>
    <n v="25"/>
    <s v="Limpeza do piso das casas de banho "/>
    <s v="AR"/>
    <m/>
    <x v="3"/>
    <x v="0"/>
    <d v="2024-03-25T00:00:00"/>
    <m/>
    <x v="7"/>
    <m/>
  </r>
  <r>
    <d v="2024-08-13T00:00:00"/>
    <x v="44"/>
    <s v="B"/>
    <n v="3"/>
    <s v="b"/>
    <n v="26"/>
    <s v="Porta da arrecadação está descaida, arrastando no chão"/>
    <s v="Sweet Door"/>
    <s v="NOVO"/>
    <x v="91"/>
    <x v="2"/>
    <d v="2024-03-25T00:00:00"/>
    <m/>
    <x v="12"/>
    <m/>
  </r>
  <r>
    <d v="2024-08-13T00:00:00"/>
    <x v="44"/>
    <s v="B"/>
    <n v="3"/>
    <s v="b"/>
    <n v="27"/>
    <s v="luz arrecadação não funciona // Uma das tomandas eletricas da instalaçºao p/ TV não tem corrente"/>
    <s v="IEOL"/>
    <s v="NOVO"/>
    <x v="91"/>
    <x v="2"/>
    <d v="2024-03-25T00:00:00"/>
    <m/>
    <x v="12"/>
    <m/>
  </r>
  <r>
    <d v="2024-08-13T00:00:00"/>
    <x v="44"/>
    <s v="B"/>
    <n v="3"/>
    <s v="b"/>
    <n v="29"/>
    <s v="Porta do duche descaida"/>
    <s v="AR"/>
    <d v="2025-03-10T00:00:00"/>
    <x v="3"/>
    <x v="0"/>
    <d v="2024-03-25T00:00:00"/>
    <m/>
    <x v="77"/>
    <m/>
  </r>
  <r>
    <d v="2024-08-13T00:00:00"/>
    <x v="44"/>
    <s v="B"/>
    <n v="3"/>
    <s v="b"/>
    <n v="30"/>
    <s v="Estores da cozinha não desce completo"/>
    <s v="AR"/>
    <d v="2025-03-10T00:00:00"/>
    <x v="3"/>
    <x v="1"/>
    <d v="2024-03-25T00:00:00"/>
    <m/>
    <x v="77"/>
    <m/>
  </r>
  <r>
    <d v="2024-08-13T00:00:00"/>
    <x v="44"/>
    <s v="B"/>
    <n v="3"/>
    <s v="b"/>
    <n v="31"/>
    <s v="Piso da arrecadaçãp irregular com cheiro"/>
    <s v="AR"/>
    <m/>
    <x v="3"/>
    <x v="4"/>
    <d v="2024-03-25T00:00:00"/>
    <m/>
    <x v="12"/>
    <m/>
  </r>
  <r>
    <d v="2024-08-13T00:00:00"/>
    <x v="44"/>
    <s v="B"/>
    <n v="3"/>
    <s v="b"/>
    <n v="32"/>
    <s v="Estores do quarto da suite sem movimento"/>
    <s v="AR"/>
    <d v="2025-03-10T00:00:00"/>
    <x v="3"/>
    <x v="0"/>
    <d v="2024-03-25T00:00:00"/>
    <m/>
    <x v="77"/>
    <m/>
  </r>
  <r>
    <d v="2024-08-13T00:00:00"/>
    <x v="44"/>
    <s v="B"/>
    <n v="3"/>
    <s v="b"/>
    <n v="28"/>
    <s v="Sanita WC suite verte água"/>
    <s v="AR"/>
    <d v="2025-03-10T00:00:00"/>
    <x v="3"/>
    <x v="0"/>
    <d v="2024-03-25T00:00:00"/>
    <m/>
    <x v="77"/>
    <m/>
  </r>
  <r>
    <d v="2024-10-02T00:00:00"/>
    <x v="45"/>
    <s v="B"/>
    <n v="3"/>
    <s v="c"/>
    <n v="17"/>
    <s v="Armário danificado"/>
    <s v="Globaldis"/>
    <m/>
    <x v="3"/>
    <x v="0"/>
    <d v="2024-03-25T00:00:00"/>
    <m/>
    <x v="7"/>
    <m/>
  </r>
  <r>
    <d v="2024-10-02T00:00:00"/>
    <x v="45"/>
    <s v="B"/>
    <n v="3"/>
    <s v="c"/>
    <n v="16"/>
    <s v="Melhorar acabamento silicone da caixilharia"/>
    <s v="Serrialu"/>
    <m/>
    <x v="3"/>
    <x v="0"/>
    <d v="2024-03-25T00:00:00"/>
    <m/>
    <x v="7"/>
    <m/>
  </r>
  <r>
    <d v="2024-10-02T00:00:00"/>
    <x v="45"/>
    <s v="B"/>
    <n v="3"/>
    <s v="c"/>
    <n v="15"/>
    <s v="Limpeza guarnição"/>
    <s v="AR"/>
    <m/>
    <x v="3"/>
    <x v="0"/>
    <d v="2024-03-25T00:00:00"/>
    <m/>
    <x v="7"/>
    <m/>
  </r>
  <r>
    <d v="2024-10-02T00:00:00"/>
    <x v="45"/>
    <s v="B"/>
    <n v="3"/>
    <s v="c"/>
    <n v="14"/>
    <s v="Retoque pintura na parede "/>
    <s v="AR"/>
    <m/>
    <x v="3"/>
    <x v="0"/>
    <d v="2024-03-25T00:00:00"/>
    <m/>
    <x v="7"/>
    <m/>
  </r>
  <r>
    <d v="2024-10-02T00:00:00"/>
    <x v="45"/>
    <s v="B"/>
    <n v="3"/>
    <s v="c"/>
    <n v="13"/>
    <s v="Borracha da porta está solta (guarnição)"/>
    <s v="Globaldis"/>
    <m/>
    <x v="3"/>
    <x v="0"/>
    <d v="2024-03-25T00:00:00"/>
    <m/>
    <x v="7"/>
    <m/>
  </r>
  <r>
    <d v="2024-10-02T00:00:00"/>
    <x v="45"/>
    <s v="B"/>
    <n v="3"/>
    <s v="c"/>
    <n v="12"/>
    <s v="Buraquinhos na moldura do vidro da porta"/>
    <s v="Globaldis"/>
    <m/>
    <x v="3"/>
    <x v="0"/>
    <d v="2024-03-25T00:00:00"/>
    <m/>
    <x v="7"/>
    <m/>
  </r>
  <r>
    <d v="2024-10-02T00:00:00"/>
    <x v="45"/>
    <s v="B"/>
    <n v="3"/>
    <s v="c"/>
    <n v="11"/>
    <s v="Vedante do resguardo não cola"/>
    <s v="Virclar"/>
    <m/>
    <x v="3"/>
    <x v="0"/>
    <d v="2024-03-25T00:00:00"/>
    <m/>
    <x v="7"/>
    <m/>
  </r>
  <r>
    <d v="2024-10-02T00:00:00"/>
    <x v="45"/>
    <s v="B"/>
    <n v="3"/>
    <s v="c"/>
    <n v="10"/>
    <s v="Espaçamento entre guarnição e teto roupeiro"/>
    <s v="AR"/>
    <m/>
    <x v="3"/>
    <x v="0"/>
    <d v="2024-03-25T00:00:00"/>
    <m/>
    <x v="7"/>
    <m/>
  </r>
  <r>
    <d v="2024-10-02T00:00:00"/>
    <x v="45"/>
    <s v="B"/>
    <n v="3"/>
    <s v="c"/>
    <n v="9"/>
    <s v="Porta danificada na parte superior"/>
    <s v="Globaldis"/>
    <m/>
    <x v="3"/>
    <x v="0"/>
    <d v="2024-03-25T00:00:00"/>
    <m/>
    <x v="7"/>
    <m/>
  </r>
  <r>
    <d v="2024-10-02T00:00:00"/>
    <x v="45"/>
    <s v="B"/>
    <n v="3"/>
    <s v="c"/>
    <n v="8"/>
    <s v="Remate de silicone entre banheira e cerâmico"/>
    <s v="AR"/>
    <m/>
    <x v="3"/>
    <x v="0"/>
    <d v="2024-03-25T00:00:00"/>
    <m/>
    <x v="7"/>
    <m/>
  </r>
  <r>
    <d v="2024-10-02T00:00:00"/>
    <x v="45"/>
    <s v="B"/>
    <n v="3"/>
    <s v="c"/>
    <n v="7"/>
    <s v="Melhorar o acabamento entre guarnição e parede"/>
    <s v="AR"/>
    <m/>
    <x v="3"/>
    <x v="0"/>
    <d v="2024-03-25T00:00:00"/>
    <m/>
    <x v="7"/>
    <m/>
  </r>
  <r>
    <d v="2024-10-02T00:00:00"/>
    <x v="45"/>
    <s v="B"/>
    <n v="3"/>
    <s v="c"/>
    <n v="6"/>
    <s v="Afinar estores"/>
    <s v="Nacional Blinds"/>
    <m/>
    <x v="3"/>
    <x v="0"/>
    <d v="2024-03-25T00:00:00"/>
    <m/>
    <x v="7"/>
    <m/>
  </r>
  <r>
    <d v="2024-10-02T00:00:00"/>
    <x v="45"/>
    <s v="B"/>
    <n v="3"/>
    <s v="c"/>
    <n v="5"/>
    <s v="Limpeza geral de tintas nos silicones da caixilharia"/>
    <s v="AR"/>
    <m/>
    <x v="3"/>
    <x v="0"/>
    <d v="2024-03-25T00:00:00"/>
    <m/>
    <x v="7"/>
    <m/>
  </r>
  <r>
    <d v="2024-10-02T00:00:00"/>
    <x v="45"/>
    <s v="B"/>
    <n v="3"/>
    <s v="c"/>
    <n v="4"/>
    <s v="Retoque silicone em volta da caixilharia da janela"/>
    <s v="Serrialu"/>
    <m/>
    <x v="3"/>
    <x v="0"/>
    <d v="2024-03-25T00:00:00"/>
    <m/>
    <x v="7"/>
    <m/>
  </r>
  <r>
    <d v="2024-10-02T00:00:00"/>
    <x v="45"/>
    <s v="B"/>
    <n v="3"/>
    <s v="c"/>
    <n v="3"/>
    <s v="Silicone entre caixilharia e tijolo da parede"/>
    <s v="AR"/>
    <m/>
    <x v="3"/>
    <x v="0"/>
    <d v="2024-03-25T00:00:00"/>
    <m/>
    <x v="7"/>
    <m/>
  </r>
  <r>
    <d v="2024-10-02T00:00:00"/>
    <x v="45"/>
    <s v="B"/>
    <n v="3"/>
    <s v="c"/>
    <n v="2"/>
    <s v="Tijolo da fachada não conforme"/>
    <s v="AR"/>
    <m/>
    <x v="3"/>
    <x v="0"/>
    <d v="2024-03-25T00:00:00"/>
    <m/>
    <x v="7"/>
    <m/>
  </r>
  <r>
    <d v="2024-10-02T00:00:00"/>
    <x v="45"/>
    <s v="B"/>
    <n v="3"/>
    <s v="c"/>
    <n v="18"/>
    <s v="A torneira do bíde está sempre a pingar quando está desligada"/>
    <s v="AR"/>
    <m/>
    <x v="64"/>
    <x v="0"/>
    <d v="2024-03-25T00:00:00"/>
    <m/>
    <x v="127"/>
    <m/>
  </r>
  <r>
    <d v="2024-10-02T00:00:00"/>
    <x v="45"/>
    <s v="B"/>
    <n v="3"/>
    <s v="c"/>
    <n v="19"/>
    <s v="O suporte da cor branca do lavatório está danificado, encontrando-se praticamente tinta"/>
    <s v="AR"/>
    <m/>
    <x v="64"/>
    <x v="0"/>
    <d v="2024-03-25T00:00:00"/>
    <m/>
    <x v="127"/>
    <m/>
  </r>
  <r>
    <d v="2024-10-02T00:00:00"/>
    <x v="45"/>
    <s v="B"/>
    <n v="3"/>
    <s v="c"/>
    <n v="21"/>
    <s v="Estores está estragado, em condições piores que do quarto pricipal"/>
    <s v="AR"/>
    <m/>
    <x v="64"/>
    <x v="0"/>
    <d v="2024-03-25T00:00:00"/>
    <m/>
    <x v="127"/>
    <m/>
  </r>
  <r>
    <d v="2024-10-02T00:00:00"/>
    <x v="45"/>
    <s v="B"/>
    <n v="3"/>
    <s v="c"/>
    <n v="20"/>
    <s v="Há silicone branco pindurado oir debaixo do lavatório"/>
    <s v="AR"/>
    <m/>
    <x v="64"/>
    <x v="0"/>
    <d v="2024-03-25T00:00:00"/>
    <m/>
    <x v="127"/>
    <m/>
  </r>
  <r>
    <d v="2024-10-02T00:00:00"/>
    <x v="45"/>
    <s v="B"/>
    <n v="3"/>
    <s v="c"/>
    <n v="22"/>
    <s v="A chave da marquise que me foi entregue na data da escritura não fecha a porta"/>
    <s v="AR"/>
    <m/>
    <x v="64"/>
    <x v="0"/>
    <d v="2024-03-25T00:00:00"/>
    <m/>
    <x v="127"/>
    <m/>
  </r>
  <r>
    <d v="2024-10-02T00:00:00"/>
    <x v="45"/>
    <s v="B"/>
    <n v="3"/>
    <s v="c"/>
    <n v="23"/>
    <s v="O vidro da janela está com defeito (assunto antigo de 11/24) (15min para verificação, agendar pfv)// 04/04 &quot;PEDIDO DE MATERIAL&quot;"/>
    <s v="Serrialu"/>
    <m/>
    <x v="92"/>
    <x v="3"/>
    <d v="2024-03-25T00:00:00"/>
    <m/>
    <x v="12"/>
    <m/>
  </r>
  <r>
    <d v="2024-10-02T00:00:00"/>
    <x v="45"/>
    <s v="B"/>
    <n v="3"/>
    <s v="c"/>
    <n v="24"/>
    <s v="O vidro do espelho está completamente danificado"/>
    <s v="AR/VIRCLAR"/>
    <m/>
    <x v="92"/>
    <x v="0"/>
    <d v="2024-03-25T00:00:00"/>
    <m/>
    <x v="39"/>
    <m/>
  </r>
  <r>
    <d v="2024-10-02T00:00:00"/>
    <x v="45"/>
    <s v="B"/>
    <n v="3"/>
    <s v="c"/>
    <n v="1"/>
    <s v="Encostar a máquina do AC na guarda"/>
    <m/>
    <m/>
    <x v="64"/>
    <x v="1"/>
    <d v="2024-03-25T00:00:00"/>
    <m/>
    <x v="127"/>
    <m/>
  </r>
  <r>
    <d v="2024-07-12T00:00:00"/>
    <x v="46"/>
    <s v="B"/>
    <n v="3"/>
    <s v="d"/>
    <n v="1"/>
    <s v="Porta cozinha abre na geladeira "/>
    <m/>
    <m/>
    <x v="3"/>
    <x v="1"/>
    <d v="2024-05-15T00:00:00"/>
    <m/>
    <x v="12"/>
    <m/>
  </r>
  <r>
    <d v="2024-07-12T00:00:00"/>
    <x v="46"/>
    <s v="B"/>
    <n v="3"/>
    <s v="d"/>
    <n v="2"/>
    <s v="Falta massa piso parede ceramica"/>
    <s v="AR"/>
    <m/>
    <x v="3"/>
    <x v="0"/>
    <d v="2024-05-15T00:00:00"/>
    <m/>
    <x v="7"/>
    <m/>
  </r>
  <r>
    <d v="2024-07-12T00:00:00"/>
    <x v="46"/>
    <s v="B"/>
    <n v="3"/>
    <s v="d"/>
    <n v="3"/>
    <s v="Botão adesivo dentro do armário suspenso "/>
    <s v="Cozimafra"/>
    <m/>
    <x v="3"/>
    <x v="0"/>
    <d v="2024-05-15T00:00:00"/>
    <m/>
    <x v="7"/>
    <m/>
  </r>
  <r>
    <d v="2024-07-12T00:00:00"/>
    <x v="46"/>
    <s v="B"/>
    <n v="3"/>
    <s v="d"/>
    <n v="4"/>
    <s v="Marcas arm porta geladeira "/>
    <s v="Cozimafra"/>
    <m/>
    <x v="3"/>
    <x v="0"/>
    <d v="2024-05-15T00:00:00"/>
    <m/>
    <x v="7"/>
    <m/>
  </r>
  <r>
    <d v="2024-07-12T00:00:00"/>
    <x v="46"/>
    <s v="B"/>
    <n v="3"/>
    <s v="d"/>
    <n v="5"/>
    <s v="Afinar gavetas"/>
    <s v="Cozimafra"/>
    <m/>
    <x v="3"/>
    <x v="0"/>
    <d v="2024-05-15T00:00:00"/>
    <m/>
    <x v="7"/>
    <m/>
  </r>
  <r>
    <d v="2024-07-12T00:00:00"/>
    <x v="46"/>
    <s v="B"/>
    <n v="3"/>
    <s v="d"/>
    <n v="6"/>
    <s v="Limpar guardas"/>
    <s v="AR"/>
    <m/>
    <x v="3"/>
    <x v="0"/>
    <d v="2024-05-15T00:00:00"/>
    <m/>
    <x v="7"/>
    <m/>
  </r>
  <r>
    <d v="2024-07-12T00:00:00"/>
    <x v="46"/>
    <s v="B"/>
    <n v="3"/>
    <s v="d"/>
    <n v="7"/>
    <s v="Amalgado caixilharia porta"/>
    <s v="Serrialu"/>
    <m/>
    <x v="3"/>
    <x v="0"/>
    <d v="2024-05-15T00:00:00"/>
    <m/>
    <x v="7"/>
    <m/>
  </r>
  <r>
    <d v="2024-07-12T00:00:00"/>
    <x v="46"/>
    <s v="B"/>
    <n v="3"/>
    <s v="d"/>
    <n v="8"/>
    <s v="Remate silicone parede/caixilharia "/>
    <s v="Serrialu"/>
    <m/>
    <x v="3"/>
    <x v="0"/>
    <d v="2024-05-15T00:00:00"/>
    <m/>
    <x v="7"/>
    <m/>
  </r>
  <r>
    <d v="2024-07-12T00:00:00"/>
    <x v="46"/>
    <s v="B"/>
    <n v="3"/>
    <s v="d"/>
    <n v="9"/>
    <s v="Manchas tinta piso /rodapé geral "/>
    <s v="AR"/>
    <m/>
    <x v="3"/>
    <x v="0"/>
    <d v="2024-05-15T00:00:00"/>
    <m/>
    <x v="7"/>
    <m/>
  </r>
  <r>
    <d v="2024-07-12T00:00:00"/>
    <x v="46"/>
    <s v="B"/>
    <n v="3"/>
    <s v="d"/>
    <n v="10"/>
    <s v="Rodapé desalinhado "/>
    <s v="AR"/>
    <m/>
    <x v="3"/>
    <x v="0"/>
    <d v="2024-05-15T00:00:00"/>
    <m/>
    <x v="7"/>
    <m/>
  </r>
  <r>
    <d v="2024-07-12T00:00:00"/>
    <x v="46"/>
    <s v="B"/>
    <n v="3"/>
    <s v="d"/>
    <n v="11"/>
    <s v="Manchas piso  (geral)"/>
    <s v="AR"/>
    <m/>
    <x v="3"/>
    <x v="0"/>
    <d v="2024-05-15T00:00:00"/>
    <m/>
    <x v="7"/>
    <m/>
  </r>
  <r>
    <d v="2024-07-12T00:00:00"/>
    <x v="46"/>
    <s v="B"/>
    <n v="3"/>
    <s v="d"/>
    <n v="12"/>
    <s v="Manchas vidro porta"/>
    <s v="AR"/>
    <m/>
    <x v="3"/>
    <x v="0"/>
    <d v="2024-05-15T00:00:00"/>
    <m/>
    <x v="7"/>
    <m/>
  </r>
  <r>
    <d v="2024-07-12T00:00:00"/>
    <x v="46"/>
    <s v="B"/>
    <n v="3"/>
    <s v="d"/>
    <n v="13"/>
    <s v="Marcas pintura parede"/>
    <s v="AR"/>
    <m/>
    <x v="3"/>
    <x v="0"/>
    <d v="2024-05-15T00:00:00"/>
    <m/>
    <x v="7"/>
    <m/>
  </r>
  <r>
    <d v="2024-07-12T00:00:00"/>
    <x v="46"/>
    <s v="B"/>
    <n v="3"/>
    <s v="d"/>
    <n v="14"/>
    <s v="Mica de plastico rasgado dentro arm eletrico "/>
    <s v="IEOL"/>
    <m/>
    <x v="3"/>
    <x v="0"/>
    <d v="2024-05-15T00:00:00"/>
    <m/>
    <x v="35"/>
    <m/>
  </r>
  <r>
    <d v="2024-07-12T00:00:00"/>
    <x v="46"/>
    <s v="B"/>
    <n v="3"/>
    <s v="d"/>
    <n v="15"/>
    <s v="Marcas pintura proximo foco luz"/>
    <s v="AR"/>
    <m/>
    <x v="3"/>
    <x v="0"/>
    <d v="2024-05-15T00:00:00"/>
    <m/>
    <x v="7"/>
    <m/>
  </r>
  <r>
    <d v="2024-07-12T00:00:00"/>
    <x v="46"/>
    <s v="B"/>
    <n v="3"/>
    <s v="d"/>
    <n v="16"/>
    <s v="Foco luz  amalgado"/>
    <s v="IEOL"/>
    <m/>
    <x v="3"/>
    <x v="0"/>
    <d v="2024-05-15T00:00:00"/>
    <m/>
    <x v="35"/>
    <m/>
  </r>
  <r>
    <d v="2024-07-12T00:00:00"/>
    <x v="46"/>
    <s v="B"/>
    <n v="3"/>
    <s v="d"/>
    <n v="17"/>
    <s v="Marcas tinta rodapé "/>
    <s v="AR"/>
    <m/>
    <x v="3"/>
    <x v="0"/>
    <d v="2024-05-15T00:00:00"/>
    <m/>
    <x v="7"/>
    <m/>
  </r>
  <r>
    <d v="2024-07-12T00:00:00"/>
    <x v="46"/>
    <s v="B"/>
    <n v="3"/>
    <s v="d"/>
    <n v="18"/>
    <s v="Marcas tinta moldura porta"/>
    <s v="AR"/>
    <m/>
    <x v="3"/>
    <x v="0"/>
    <d v="2024-05-15T00:00:00"/>
    <m/>
    <x v="7"/>
    <m/>
  </r>
  <r>
    <d v="2024-07-12T00:00:00"/>
    <x v="46"/>
    <s v="B"/>
    <n v="3"/>
    <s v="d"/>
    <n v="19"/>
    <s v="Afinar puxador "/>
    <s v="Serrialu"/>
    <m/>
    <x v="3"/>
    <x v="0"/>
    <d v="2024-05-15T00:00:00"/>
    <m/>
    <x v="7"/>
    <m/>
  </r>
  <r>
    <d v="2024-07-12T00:00:00"/>
    <x v="46"/>
    <s v="B"/>
    <n v="3"/>
    <s v="d"/>
    <n v="20"/>
    <s v="Juntas piso c/ espaçamento grande"/>
    <s v="Silvas"/>
    <m/>
    <x v="3"/>
    <x v="0"/>
    <d v="2024-05-15T00:00:00"/>
    <m/>
    <x v="28"/>
    <m/>
  </r>
  <r>
    <d v="2024-07-12T00:00:00"/>
    <x v="46"/>
    <s v="B"/>
    <n v="3"/>
    <s v="d"/>
    <n v="21"/>
    <s v="Retoque silicone banheira "/>
    <s v="AR"/>
    <m/>
    <x v="3"/>
    <x v="0"/>
    <d v="2024-05-15T00:00:00"/>
    <m/>
    <x v="7"/>
    <m/>
  </r>
  <r>
    <d v="2024-07-12T00:00:00"/>
    <x v="46"/>
    <s v="B"/>
    <n v="3"/>
    <s v="d"/>
    <n v="22"/>
    <s v="Risco Banheira "/>
    <s v="AR/ROCA"/>
    <m/>
    <x v="3"/>
    <x v="0"/>
    <d v="2024-05-15T00:00:00"/>
    <m/>
    <x v="7"/>
    <m/>
  </r>
  <r>
    <d v="2024-07-12T00:00:00"/>
    <x v="46"/>
    <s v="B"/>
    <n v="3"/>
    <s v="d"/>
    <n v="23"/>
    <s v="Marca tinta porta"/>
    <s v="AR"/>
    <m/>
    <x v="3"/>
    <x v="0"/>
    <d v="2024-05-15T00:00:00"/>
    <m/>
    <x v="7"/>
    <m/>
  </r>
  <r>
    <d v="2024-07-12T00:00:00"/>
    <x v="46"/>
    <s v="B"/>
    <n v="3"/>
    <s v="d"/>
    <n v="24"/>
    <s v="Borrachas porta geral "/>
    <s v="Globaldis"/>
    <m/>
    <x v="3"/>
    <x v="0"/>
    <d v="2024-05-15T00:00:00"/>
    <m/>
    <x v="7"/>
    <m/>
  </r>
  <r>
    <d v="2024-07-12T00:00:00"/>
    <x v="46"/>
    <s v="B"/>
    <n v="3"/>
    <s v="d"/>
    <n v="25"/>
    <s v="Fixar mehor torneira "/>
    <s v="AR"/>
    <m/>
    <x v="3"/>
    <x v="0"/>
    <d v="2024-05-15T00:00:00"/>
    <m/>
    <x v="7"/>
    <m/>
  </r>
  <r>
    <d v="2024-07-12T00:00:00"/>
    <x v="46"/>
    <s v="B"/>
    <n v="3"/>
    <s v="d"/>
    <n v="26"/>
    <s v="Aresta espelho c/ marcas - 1,38 x 1,20"/>
    <s v="Espaço vidro "/>
    <m/>
    <x v="3"/>
    <x v="0"/>
    <d v="2024-05-15T00:00:00"/>
    <m/>
    <x v="24"/>
    <m/>
  </r>
  <r>
    <d v="2024-07-12T00:00:00"/>
    <x v="46"/>
    <s v="B"/>
    <n v="3"/>
    <s v="d"/>
    <n v="27"/>
    <s v="Fita cola marca roupeiro "/>
    <s v="AR"/>
    <m/>
    <x v="3"/>
    <x v="0"/>
    <d v="2024-05-15T00:00:00"/>
    <m/>
    <x v="7"/>
    <m/>
  </r>
  <r>
    <d v="2024-07-12T00:00:00"/>
    <x v="46"/>
    <s v="B"/>
    <n v="3"/>
    <s v="d"/>
    <n v="28"/>
    <s v="Frentes gavetas roupeiro "/>
    <s v="AR"/>
    <m/>
    <x v="3"/>
    <x v="0"/>
    <d v="2024-05-15T00:00:00"/>
    <m/>
    <x v="7"/>
    <m/>
  </r>
  <r>
    <d v="2024-07-12T00:00:00"/>
    <x v="46"/>
    <s v="B"/>
    <n v="3"/>
    <s v="d"/>
    <n v="29"/>
    <s v="Porta amolgada na quina "/>
    <s v="Globaldis"/>
    <m/>
    <x v="3"/>
    <x v="0"/>
    <d v="2024-05-15T00:00:00"/>
    <m/>
    <x v="7"/>
    <m/>
  </r>
  <r>
    <d v="2024-07-12T00:00:00"/>
    <x v="46"/>
    <s v="B"/>
    <n v="3"/>
    <s v="d"/>
    <n v="30"/>
    <s v="Afinar porta roupeiro "/>
    <s v="Globaldis"/>
    <m/>
    <x v="3"/>
    <x v="0"/>
    <d v="2024-05-15T00:00:00"/>
    <m/>
    <x v="7"/>
    <m/>
  </r>
  <r>
    <d v="2024-07-12T00:00:00"/>
    <x v="46"/>
    <s v="B"/>
    <n v="3"/>
    <s v="d"/>
    <n v="31"/>
    <s v="Substituir portas com marcas"/>
    <s v="Globaldis"/>
    <m/>
    <x v="3"/>
    <x v="0"/>
    <d v="2024-05-15T00:00:00"/>
    <m/>
    <x v="7"/>
    <m/>
  </r>
  <r>
    <d v="2024-07-12T00:00:00"/>
    <x v="46"/>
    <s v="B"/>
    <n v="3"/>
    <s v="d"/>
    <n v="32"/>
    <s v="Limpar manchas brancas arm interno "/>
    <s v="AR"/>
    <m/>
    <x v="3"/>
    <x v="0"/>
    <d v="2024-05-15T00:00:00"/>
    <m/>
    <x v="7"/>
    <m/>
  </r>
  <r>
    <d v="2024-07-12T00:00:00"/>
    <x v="46"/>
    <s v="B"/>
    <n v="3"/>
    <s v="d"/>
    <n v="33"/>
    <s v="Remate silicone encontro ceramica"/>
    <s v="AR"/>
    <m/>
    <x v="3"/>
    <x v="0"/>
    <d v="2024-05-15T00:00:00"/>
    <m/>
    <x v="7"/>
    <m/>
  </r>
  <r>
    <d v="2024-07-12T00:00:00"/>
    <x v="46"/>
    <s v="B"/>
    <n v="3"/>
    <s v="d"/>
    <n v="34"/>
    <s v="Ferrugem espelho e marca tinta (dois espelhos wc)"/>
    <s v="Espaço vidro "/>
    <m/>
    <x v="3"/>
    <x v="0"/>
    <d v="2024-05-15T00:00:00"/>
    <m/>
    <x v="24"/>
    <m/>
  </r>
  <r>
    <d v="2024-07-12T00:00:00"/>
    <x v="46"/>
    <s v="B"/>
    <n v="3"/>
    <s v="d"/>
    <n v="35"/>
    <s v="Acabamento pintura apliques parede"/>
    <s v="AR"/>
    <m/>
    <x v="3"/>
    <x v="0"/>
    <d v="2024-05-15T00:00:00"/>
    <m/>
    <x v="7"/>
    <m/>
  </r>
  <r>
    <d v="2024-07-12T00:00:00"/>
    <x v="46"/>
    <s v="B"/>
    <n v="3"/>
    <s v="d"/>
    <n v="36"/>
    <s v="Trocar aplique  parede p/ parede c/ interruptor "/>
    <m/>
    <m/>
    <x v="3"/>
    <x v="1"/>
    <d v="2024-05-15T00:00:00"/>
    <m/>
    <x v="12"/>
    <m/>
  </r>
  <r>
    <d v="2024-07-12T00:00:00"/>
    <x v="46"/>
    <s v="B"/>
    <n v="3"/>
    <s v="d"/>
    <n v="37"/>
    <s v="Mancha amarela moldura porta"/>
    <s v="AR"/>
    <m/>
    <x v="3"/>
    <x v="0"/>
    <d v="2024-05-15T00:00:00"/>
    <m/>
    <x v="7"/>
    <m/>
  </r>
  <r>
    <d v="2024-07-12T00:00:00"/>
    <x v="46"/>
    <s v="B"/>
    <n v="3"/>
    <s v="d"/>
    <n v="38"/>
    <s v="Remate alheta "/>
    <s v="AR"/>
    <m/>
    <x v="3"/>
    <x v="0"/>
    <d v="2024-05-15T00:00:00"/>
    <m/>
    <x v="7"/>
    <m/>
  </r>
  <r>
    <d v="2024-07-12T00:00:00"/>
    <x v="46"/>
    <s v="B"/>
    <n v="3"/>
    <s v="d"/>
    <n v="39"/>
    <s v="Marca arredondada porta arm elétrico "/>
    <s v="Globaldis"/>
    <m/>
    <x v="3"/>
    <x v="3"/>
    <d v="2024-05-15T00:00:00"/>
    <m/>
    <x v="12"/>
    <m/>
  </r>
  <r>
    <d v="2024-07-12T00:00:00"/>
    <x v="46"/>
    <s v="B"/>
    <n v="3"/>
    <s v="d"/>
    <n v="40"/>
    <s v="Fita cola video porteiro "/>
    <s v="AR"/>
    <m/>
    <x v="3"/>
    <x v="0"/>
    <d v="2024-05-15T00:00:00"/>
    <m/>
    <x v="24"/>
    <m/>
  </r>
  <r>
    <d v="2024-07-12T00:00:00"/>
    <x v="46"/>
    <s v="B"/>
    <n v="3"/>
    <s v="d"/>
    <n v="41"/>
    <s v="Mancha silicone entrada piso cozinha "/>
    <s v="AR"/>
    <m/>
    <x v="3"/>
    <x v="0"/>
    <d v="2024-05-15T00:00:00"/>
    <m/>
    <x v="72"/>
    <m/>
  </r>
  <r>
    <d v="2024-07-12T00:00:00"/>
    <x v="46"/>
    <s v="B"/>
    <n v="3"/>
    <s v="d"/>
    <n v="42"/>
    <s v="Porta lascada na aresta inferior - Suite"/>
    <s v="Globaldis"/>
    <m/>
    <x v="3"/>
    <x v="0"/>
    <d v="2024-05-15T00:00:00"/>
    <m/>
    <x v="24"/>
    <m/>
  </r>
  <r>
    <d v="2024-07-12T00:00:00"/>
    <x v="46"/>
    <s v="B"/>
    <n v="3"/>
    <s v="d"/>
    <n v="43"/>
    <s v="Limpar manchas tinta ar condicionado geral"/>
    <s v="AR"/>
    <m/>
    <x v="3"/>
    <x v="0"/>
    <d v="2024-05-15T00:00:00"/>
    <m/>
    <x v="70"/>
    <m/>
  </r>
  <r>
    <d v="2024-07-12T00:00:00"/>
    <x v="46"/>
    <s v="B"/>
    <n v="3"/>
    <s v="d"/>
    <n v="44"/>
    <s v="Pintura teto sala c/ defeito "/>
    <s v="AR"/>
    <m/>
    <x v="3"/>
    <x v="0"/>
    <d v="2024-05-15T00:00:00"/>
    <m/>
    <x v="70"/>
    <m/>
  </r>
  <r>
    <d v="2024-07-12T00:00:00"/>
    <x v="46"/>
    <s v="B"/>
    <n v="3"/>
    <s v="d"/>
    <n v="45"/>
    <s v="Marcas prego moldura porta"/>
    <s v="AR"/>
    <m/>
    <x v="3"/>
    <x v="0"/>
    <d v="2024-05-15T00:00:00"/>
    <m/>
    <x v="72"/>
    <m/>
  </r>
  <r>
    <d v="2024-07-12T00:00:00"/>
    <x v="46"/>
    <s v="B"/>
    <n v="3"/>
    <s v="d"/>
    <n v="46"/>
    <s v="Estores não funcionam "/>
    <s v="Nacional Blinds"/>
    <m/>
    <x v="93"/>
    <x v="0"/>
    <d v="2024-05-15T00:00:00"/>
    <m/>
    <x v="24"/>
    <m/>
  </r>
  <r>
    <d v="2024-07-12T00:00:00"/>
    <x v="46"/>
    <s v="B"/>
    <n v="3"/>
    <s v="d"/>
    <n v="47"/>
    <s v="algumas janelas continuam a não isolar bem "/>
    <s v="Serrialu"/>
    <m/>
    <x v="93"/>
    <x v="0"/>
    <d v="2024-05-15T00:00:00"/>
    <m/>
    <x v="23"/>
    <m/>
  </r>
  <r>
    <d v="2024-07-12T00:00:00"/>
    <x v="46"/>
    <s v="B"/>
    <n v="3"/>
    <s v="d"/>
    <n v="48"/>
    <s v="chuveiros têm pouca pressão (resolvido) -trocar saida chuveiro ( falta trocar saida)"/>
    <s v="Luzimeca"/>
    <m/>
    <x v="93"/>
    <x v="0"/>
    <d v="2024-05-15T00:00:00"/>
    <m/>
    <x v="23"/>
    <m/>
  </r>
  <r>
    <d v="2024-07-12T00:00:00"/>
    <x v="46"/>
    <s v="B"/>
    <n v="3"/>
    <s v="d"/>
    <n v="49"/>
    <s v="carregador de carro não funciona"/>
    <s v="IEOL"/>
    <m/>
    <x v="93"/>
    <x v="0"/>
    <d v="2024-05-15T00:00:00"/>
    <m/>
    <x v="80"/>
    <m/>
  </r>
  <r>
    <d v="2024-07-12T00:00:00"/>
    <x v="46"/>
    <s v="B"/>
    <n v="3"/>
    <s v="d"/>
    <n v="50"/>
    <s v="não temos chave da arrecadação"/>
    <s v="Sweet Door"/>
    <m/>
    <x v="93"/>
    <x v="0"/>
    <d v="2024-05-15T00:00:00"/>
    <m/>
    <x v="24"/>
    <m/>
  </r>
  <r>
    <d v="2024-07-12T00:00:00"/>
    <x v="46"/>
    <s v="B"/>
    <n v="3"/>
    <s v="d"/>
    <n v="51"/>
    <s v="não temos luz por baixo dos móveis da cozinha"/>
    <s v="IEOL"/>
    <m/>
    <x v="3"/>
    <x v="0"/>
    <d v="2024-05-15T00:00:00"/>
    <m/>
    <x v="80"/>
    <m/>
  </r>
  <r>
    <d v="2024-07-12T00:00:00"/>
    <x v="46"/>
    <s v="B"/>
    <n v="3"/>
    <s v="d"/>
    <n v="52"/>
    <s v="torneira de um bidé a pingar"/>
    <s v="AR"/>
    <m/>
    <x v="93"/>
    <x v="0"/>
    <d v="2024-05-15T00:00:00"/>
    <m/>
    <x v="24"/>
    <m/>
  </r>
  <r>
    <d v="2024-07-12T00:00:00"/>
    <x v="46"/>
    <s v="B"/>
    <n v="3"/>
    <s v="d"/>
    <n v="53"/>
    <s v="exaustores dos wcs não funcionam"/>
    <s v="Climacer"/>
    <m/>
    <x v="93"/>
    <x v="0"/>
    <d v="2024-05-15T00:00:00"/>
    <m/>
    <x v="24"/>
    <m/>
  </r>
  <r>
    <d v="2024-07-12T00:00:00"/>
    <x v="46"/>
    <s v="B"/>
    <n v="3"/>
    <s v="d"/>
    <n v="54"/>
    <s v="Marca armario cozinha trocar porta"/>
    <s v="Cozimafra"/>
    <m/>
    <x v="0"/>
    <x v="0"/>
    <d v="2024-05-15T00:00:00"/>
    <m/>
    <x v="128"/>
    <m/>
  </r>
  <r>
    <d v="2024-07-12T00:00:00"/>
    <x v="46"/>
    <s v="B"/>
    <n v="3"/>
    <s v="d"/>
    <n v="55"/>
    <s v="Marcas teto sala"/>
    <s v="AR"/>
    <m/>
    <x v="73"/>
    <x v="0"/>
    <d v="2024-05-15T00:00:00"/>
    <m/>
    <x v="70"/>
    <m/>
  </r>
  <r>
    <d v="2024-07-12T00:00:00"/>
    <x v="46"/>
    <s v="B"/>
    <n v="3"/>
    <s v="d"/>
    <n v="56"/>
    <s v="Trocar vidro porta sala"/>
    <s v="AR"/>
    <m/>
    <x v="73"/>
    <x v="0"/>
    <d v="2024-05-15T00:00:00"/>
    <d v="2025-01-23T00:00:00"/>
    <x v="7"/>
    <m/>
  </r>
  <r>
    <d v="2024-07-12T00:00:00"/>
    <x v="46"/>
    <s v="B"/>
    <n v="3"/>
    <s v="d"/>
    <n v="57"/>
    <s v="Substituição ARO riscado da janela da sala "/>
    <s v="Serrialu"/>
    <m/>
    <x v="6"/>
    <x v="0"/>
    <d v="2024-05-15T00:00:00"/>
    <d v="2024-11-27T00:00:00"/>
    <x v="76"/>
    <m/>
  </r>
  <r>
    <d v="2024-07-12T00:00:00"/>
    <x v="46"/>
    <s v="B"/>
    <n v="3"/>
    <s v="d"/>
    <n v="58"/>
    <s v="Chão do corredor faz barulho "/>
    <s v="Silvas"/>
    <m/>
    <x v="36"/>
    <x v="0"/>
    <d v="2024-05-15T00:00:00"/>
    <m/>
    <x v="70"/>
    <m/>
  </r>
  <r>
    <d v="2024-07-12T00:00:00"/>
    <x v="46"/>
    <s v="B"/>
    <n v="3"/>
    <s v="d"/>
    <n v="59"/>
    <s v="Chão por trás da porta da sala de jantar levantado "/>
    <s v="Silvas"/>
    <m/>
    <x v="36"/>
    <x v="0"/>
    <d v="2024-05-15T00:00:00"/>
    <m/>
    <x v="70"/>
    <m/>
  </r>
  <r>
    <d v="2024-07-12T00:00:00"/>
    <x v="46"/>
    <s v="B"/>
    <n v="3"/>
    <s v="d"/>
    <n v="60"/>
    <s v="Porta do chuveiro da suite deixa passar água "/>
    <s v="Espaço vidro"/>
    <m/>
    <x v="94"/>
    <x v="0"/>
    <d v="2024-05-15T00:00:00"/>
    <m/>
    <x v="129"/>
    <m/>
  </r>
  <r>
    <d v="2024-07-12T00:00:00"/>
    <x v="46"/>
    <s v="B"/>
    <n v="3"/>
    <s v="d"/>
    <n v="61"/>
    <s v="Maçaneta da porta da casa de banho desatarrachada "/>
    <s v="AR"/>
    <m/>
    <x v="36"/>
    <x v="0"/>
    <d v="2024-05-15T00:00:00"/>
    <m/>
    <x v="7"/>
    <m/>
  </r>
  <r>
    <d v="2024-07-12T00:00:00"/>
    <x v="46"/>
    <s v="B"/>
    <n v="3"/>
    <s v="d"/>
    <n v="62"/>
    <s v="Porta do armario frigorifico necessita substituição"/>
    <s v="AM&amp;G"/>
    <m/>
    <x v="34"/>
    <x v="0"/>
    <d v="2024-05-15T00:00:00"/>
    <m/>
    <x v="102"/>
    <s v="SIM"/>
  </r>
  <r>
    <d v="2024-07-12T00:00:00"/>
    <x v="46"/>
    <s v="B"/>
    <n v="3"/>
    <s v="d"/>
    <n v="64"/>
    <s v="Bomba Ciculadora"/>
    <s v="Luzimeca"/>
    <s v="NOVO"/>
    <x v="3"/>
    <x v="2"/>
    <d v="2024-05-15T00:00:00"/>
    <m/>
    <x v="12"/>
    <m/>
  </r>
  <r>
    <d v="2024-07-12T00:00:00"/>
    <x v="46"/>
    <s v="B"/>
    <n v="3"/>
    <s v="d"/>
    <n v="65"/>
    <s v="Porta do quadro elétrico e de telecomunicações ainda por mudar"/>
    <s v="IEOL"/>
    <m/>
    <x v="59"/>
    <x v="0"/>
    <d v="2024-05-15T00:00:00"/>
    <m/>
    <x v="130"/>
    <m/>
  </r>
  <r>
    <d v="2024-07-12T00:00:00"/>
    <x v="46"/>
    <s v="B"/>
    <n v="3"/>
    <s v="d"/>
    <n v="66"/>
    <s v="Termoacumulador, volta e meia, dá erro, fica vermelho e desliga"/>
    <s v="Climacer"/>
    <m/>
    <x v="59"/>
    <x v="0"/>
    <d v="2024-05-15T00:00:00"/>
    <m/>
    <x v="93"/>
    <m/>
  </r>
  <r>
    <d v="2024-07-12T00:00:00"/>
    <x v="46"/>
    <s v="B"/>
    <n v="3"/>
    <s v="d"/>
    <n v="63"/>
    <s v="Substituição do vidro fosco das portas da sala, que tem uma _x000a_mancha que não foi possível remover."/>
    <s v="AR"/>
    <m/>
    <x v="34"/>
    <x v="0"/>
    <d v="2024-05-15T00:00:00"/>
    <m/>
    <x v="84"/>
    <s v="SIM"/>
  </r>
  <r>
    <d v="2024-08-06T00:00:00"/>
    <x v="47"/>
    <s v="B"/>
    <n v="3"/>
    <s v="e"/>
    <n v="13"/>
    <s v="Ligar bomba de calor "/>
    <s v="Climacer"/>
    <m/>
    <x v="76"/>
    <x v="0"/>
    <d v="2024-06-21T00:00:00"/>
    <d v="2025-01-07T00:00:00"/>
    <x v="7"/>
    <m/>
  </r>
  <r>
    <d v="2024-08-06T00:00:00"/>
    <x v="47"/>
    <s v="B"/>
    <n v="3"/>
    <s v="e"/>
    <n v="12"/>
    <s v="Compor a borracha da calha da janela do quarto "/>
    <s v="Serrialu"/>
    <m/>
    <x v="3"/>
    <x v="0"/>
    <d v="2024-06-21T00:00:00"/>
    <m/>
    <x v="7"/>
    <m/>
  </r>
  <r>
    <d v="2024-08-06T00:00:00"/>
    <x v="47"/>
    <s v="B"/>
    <n v="3"/>
    <s v="e"/>
    <n v="11"/>
    <s v="Fissura topo parede"/>
    <s v="AR"/>
    <m/>
    <x v="3"/>
    <x v="0"/>
    <d v="2024-06-21T00:00:00"/>
    <d v="2025-01-07T00:00:00"/>
    <x v="7"/>
    <m/>
  </r>
  <r>
    <d v="2024-08-06T00:00:00"/>
    <x v="47"/>
    <s v="B"/>
    <n v="3"/>
    <s v="e"/>
    <n v="10"/>
    <s v="Vedar caixa estore com silicone"/>
    <s v="AR"/>
    <m/>
    <x v="3"/>
    <x v="0"/>
    <d v="2024-06-21T00:00:00"/>
    <d v="2025-01-07T00:00:00"/>
    <x v="7"/>
    <m/>
  </r>
  <r>
    <d v="2024-08-06T00:00:00"/>
    <x v="47"/>
    <s v="B"/>
    <n v="3"/>
    <s v="e"/>
    <n v="9"/>
    <s v="Fissura caixa estore"/>
    <s v="AR"/>
    <m/>
    <x v="3"/>
    <x v="0"/>
    <d v="2024-06-21T00:00:00"/>
    <d v="2025-01-07T00:00:00"/>
    <x v="7"/>
    <m/>
  </r>
  <r>
    <d v="2024-08-06T00:00:00"/>
    <x v="47"/>
    <s v="B"/>
    <n v="3"/>
    <s v="e"/>
    <n v="8"/>
    <s v="Limpar topo rodapé esquina"/>
    <s v="AR"/>
    <m/>
    <x v="3"/>
    <x v="0"/>
    <d v="2024-06-21T00:00:00"/>
    <d v="2025-01-07T00:00:00"/>
    <x v="7"/>
    <m/>
  </r>
  <r>
    <d v="2024-08-06T00:00:00"/>
    <x v="47"/>
    <s v="B"/>
    <n v="3"/>
    <s v="e"/>
    <n v="7"/>
    <s v="Limpar massa caixa Roca sanita"/>
    <s v="AR"/>
    <m/>
    <x v="3"/>
    <x v="0"/>
    <d v="2024-06-21T00:00:00"/>
    <d v="2025-01-07T00:00:00"/>
    <x v="7"/>
    <m/>
  </r>
  <r>
    <d v="2024-08-06T00:00:00"/>
    <x v="47"/>
    <s v="B"/>
    <n v="3"/>
    <s v="e"/>
    <n v="6"/>
    <s v="Falta betume esquina cerâmica WC"/>
    <s v="AR"/>
    <m/>
    <x v="3"/>
    <x v="0"/>
    <d v="2024-06-21T00:00:00"/>
    <d v="2025-01-07T00:00:00"/>
    <x v="7"/>
    <m/>
  </r>
  <r>
    <d v="2024-08-06T00:00:00"/>
    <x v="47"/>
    <s v="B"/>
    <n v="3"/>
    <s v="e"/>
    <n v="5"/>
    <s v="Afinar portas roupeiro"/>
    <s v="Globaldis"/>
    <m/>
    <x v="3"/>
    <x v="0"/>
    <d v="2024-06-21T00:00:00"/>
    <d v="2025-01-07T00:00:00"/>
    <x v="7"/>
    <m/>
  </r>
  <r>
    <d v="2024-08-06T00:00:00"/>
    <x v="47"/>
    <s v="B"/>
    <n v="3"/>
    <s v="e"/>
    <n v="4"/>
    <s v="Melhorar remate alheta/fissura (geral)"/>
    <s v="AR"/>
    <m/>
    <x v="3"/>
    <x v="0"/>
    <d v="2024-06-21T00:00:00"/>
    <d v="2025-01-07T00:00:00"/>
    <x v="7"/>
    <m/>
  </r>
  <r>
    <d v="2024-08-06T00:00:00"/>
    <x v="47"/>
    <s v="B"/>
    <n v="3"/>
    <s v="e"/>
    <n v="3"/>
    <s v="Apertar parafuso video porteiro"/>
    <s v="IEOL/MEO"/>
    <m/>
    <x v="3"/>
    <x v="0"/>
    <d v="2024-06-21T00:00:00"/>
    <d v="2025-01-07T00:00:00"/>
    <x v="7"/>
    <m/>
  </r>
  <r>
    <d v="2024-08-06T00:00:00"/>
    <x v="47"/>
    <s v="B"/>
    <n v="3"/>
    <s v="e"/>
    <n v="2"/>
    <s v="Remate rodapé (geral)"/>
    <s v="AR"/>
    <m/>
    <x v="3"/>
    <x v="0"/>
    <d v="2024-06-21T00:00:00"/>
    <d v="2025-01-07T00:00:00"/>
    <x v="7"/>
    <m/>
  </r>
  <r>
    <d v="2024-08-06T00:00:00"/>
    <x v="47"/>
    <s v="B"/>
    <n v="3"/>
    <s v="e"/>
    <n v="1"/>
    <s v="Limpeza ferrugem guardas (geral)"/>
    <s v="AR"/>
    <m/>
    <x v="3"/>
    <x v="0"/>
    <d v="2024-06-21T00:00:00"/>
    <d v="2025-01-07T00:00:00"/>
    <x v="7"/>
    <m/>
  </r>
  <r>
    <d v="2024-08-06T00:00:00"/>
    <x v="47"/>
    <s v="B"/>
    <n v="3"/>
    <s v="e"/>
    <n v="15"/>
    <s v="A porta de entrada do AP precisa de ajuste de fechadura"/>
    <s v="Sweet Door"/>
    <m/>
    <x v="95"/>
    <x v="0"/>
    <d v="2024-06-21T00:00:00"/>
    <m/>
    <x v="131"/>
    <s v="SIM"/>
  </r>
  <r>
    <d v="2024-08-06T00:00:00"/>
    <x v="47"/>
    <s v="B"/>
    <n v="3"/>
    <s v="e"/>
    <n v="14"/>
    <s v="A porta do wc da suite não fecha"/>
    <s v="GLOBALDIS"/>
    <m/>
    <x v="95"/>
    <x v="0"/>
    <d v="2024-06-21T00:00:00"/>
    <m/>
    <x v="105"/>
    <s v="SIM"/>
  </r>
  <r>
    <d v="2024-10-28T00:00:00"/>
    <x v="48"/>
    <s v="B"/>
    <n v="3"/>
    <s v="f"/>
    <n v="35"/>
    <s v="Correção do friso da janela "/>
    <s v="Serrialu"/>
    <m/>
    <x v="32"/>
    <x v="0"/>
    <d v="2024-04-10T00:00:00"/>
    <m/>
    <x v="34"/>
    <m/>
  </r>
  <r>
    <d v="2024-10-28T00:00:00"/>
    <x v="48"/>
    <s v="B"/>
    <n v="3"/>
    <s v="f"/>
    <n v="34"/>
    <s v="Porta entrada  danificada na lateral "/>
    <s v="Sweet Door"/>
    <m/>
    <x v="3"/>
    <x v="0"/>
    <d v="2024-04-10T00:00:00"/>
    <m/>
    <x v="25"/>
    <m/>
  </r>
  <r>
    <d v="2024-10-28T00:00:00"/>
    <x v="48"/>
    <s v="B"/>
    <n v="3"/>
    <s v="f"/>
    <n v="33"/>
    <s v="Downlight com sujidade de tinta"/>
    <s v="AR"/>
    <m/>
    <x v="3"/>
    <x v="0"/>
    <d v="2024-04-10T00:00:00"/>
    <m/>
    <x v="87"/>
    <m/>
  </r>
  <r>
    <d v="2024-10-28T00:00:00"/>
    <x v="48"/>
    <s v="B"/>
    <n v="3"/>
    <s v="f"/>
    <n v="32"/>
    <s v="Porta do armário está desnivelada "/>
    <s v="Cozimafra"/>
    <m/>
    <x v="3"/>
    <x v="0"/>
    <d v="2024-04-10T00:00:00"/>
    <m/>
    <x v="7"/>
    <m/>
  </r>
  <r>
    <d v="2024-10-28T00:00:00"/>
    <x v="48"/>
    <s v="B"/>
    <n v="3"/>
    <s v="f"/>
    <n v="31"/>
    <s v="Limpeza da guarda da varanda e pedra "/>
    <s v="AR"/>
    <m/>
    <x v="3"/>
    <x v="0"/>
    <d v="2024-04-10T00:00:00"/>
    <m/>
    <x v="7"/>
    <m/>
  </r>
  <r>
    <d v="2024-10-28T00:00:00"/>
    <x v="48"/>
    <s v="B"/>
    <n v="3"/>
    <s v="f"/>
    <n v="30"/>
    <s v="Falta a caixa do estore "/>
    <s v="Globaldis"/>
    <m/>
    <x v="3"/>
    <x v="0"/>
    <d v="2024-04-10T00:00:00"/>
    <m/>
    <x v="7"/>
    <m/>
  </r>
  <r>
    <d v="2024-10-28T00:00:00"/>
    <x v="48"/>
    <s v="B"/>
    <n v="3"/>
    <s v="f"/>
    <n v="29"/>
    <s v="Instalar o batente na porta do armário para não danificar quando bater na sanita "/>
    <s v="AR"/>
    <m/>
    <x v="3"/>
    <x v="0"/>
    <d v="2024-04-10T00:00:00"/>
    <m/>
    <x v="7"/>
    <m/>
  </r>
  <r>
    <d v="2024-10-28T00:00:00"/>
    <x v="48"/>
    <s v="B"/>
    <n v="3"/>
    <s v="f"/>
    <n v="28"/>
    <s v="Limpeza no espelho "/>
    <s v="AR"/>
    <m/>
    <x v="3"/>
    <x v="0"/>
    <d v="2024-04-10T00:00:00"/>
    <m/>
    <x v="7"/>
    <m/>
  </r>
  <r>
    <d v="2024-10-28T00:00:00"/>
    <x v="48"/>
    <s v="B"/>
    <n v="3"/>
    <s v="f"/>
    <n v="27"/>
    <s v="Instalar batente no puxador da janela para não danificar "/>
    <s v="AR"/>
    <m/>
    <x v="3"/>
    <x v="0"/>
    <d v="2024-04-10T00:00:00"/>
    <m/>
    <x v="7"/>
    <m/>
  </r>
  <r>
    <d v="2024-10-28T00:00:00"/>
    <x v="48"/>
    <s v="B"/>
    <n v="3"/>
    <s v="f"/>
    <n v="26"/>
    <s v="Limpeza no piso base de duche "/>
    <s v="AR"/>
    <m/>
    <x v="3"/>
    <x v="0"/>
    <d v="2024-04-10T00:00:00"/>
    <m/>
    <x v="7"/>
    <m/>
  </r>
  <r>
    <d v="2024-10-28T00:00:00"/>
    <x v="48"/>
    <s v="B"/>
    <n v="3"/>
    <s v="f"/>
    <n v="25"/>
    <s v="Afinar o puxador da janela "/>
    <s v="Serrialu"/>
    <m/>
    <x v="3"/>
    <x v="0"/>
    <d v="2024-04-10T00:00:00"/>
    <m/>
    <x v="7"/>
    <m/>
  </r>
  <r>
    <d v="2024-10-28T00:00:00"/>
    <x v="48"/>
    <s v="B"/>
    <n v="3"/>
    <s v="f"/>
    <n v="24"/>
    <s v="Afinar os estores "/>
    <s v="Nacional Blinds"/>
    <m/>
    <x v="3"/>
    <x v="0"/>
    <d v="2024-04-10T00:00:00"/>
    <m/>
    <x v="7"/>
    <m/>
  </r>
  <r>
    <d v="2024-10-28T00:00:00"/>
    <x v="48"/>
    <s v="B"/>
    <n v="3"/>
    <s v="f"/>
    <n v="23"/>
    <s v="Lateral da porta do roupeiro está com sujidade"/>
    <s v="AR"/>
    <m/>
    <x v="3"/>
    <x v="0"/>
    <d v="2024-04-10T00:00:00"/>
    <m/>
    <x v="7"/>
    <m/>
  </r>
  <r>
    <d v="2024-10-28T00:00:00"/>
    <x v="48"/>
    <s v="B"/>
    <n v="3"/>
    <s v="f"/>
    <n v="22"/>
    <s v="Instalar silicone na porta do roupeiro na parte inferior para não bater no rodapé"/>
    <s v="AR"/>
    <m/>
    <x v="3"/>
    <x v="0"/>
    <d v="2024-04-10T00:00:00"/>
    <m/>
    <x v="7"/>
    <m/>
  </r>
  <r>
    <d v="2024-10-28T00:00:00"/>
    <x v="48"/>
    <s v="B"/>
    <n v="3"/>
    <s v="f"/>
    <n v="21"/>
    <s v="Base do roupeiro está danificado (trocar)"/>
    <s v="Globaldis"/>
    <m/>
    <x v="3"/>
    <x v="0"/>
    <d v="2024-04-10T00:00:00"/>
    <m/>
    <x v="7"/>
    <m/>
  </r>
  <r>
    <d v="2024-10-28T00:00:00"/>
    <x v="48"/>
    <s v="B"/>
    <n v="3"/>
    <s v="f"/>
    <n v="20"/>
    <s v="Melhorar a instalação do silicone na porta do roupeiro  instalar um pouco mais pra cima "/>
    <s v="AR"/>
    <m/>
    <x v="3"/>
    <x v="0"/>
    <d v="2024-04-10T00:00:00"/>
    <m/>
    <x v="7"/>
    <m/>
  </r>
  <r>
    <d v="2024-10-28T00:00:00"/>
    <x v="48"/>
    <s v="B"/>
    <n v="3"/>
    <s v="f"/>
    <n v="19"/>
    <s v="Retoque do silicone em volta da caixilharia janela (danificado)"/>
    <s v="AR"/>
    <m/>
    <x v="3"/>
    <x v="0"/>
    <d v="2024-04-10T00:00:00"/>
    <m/>
    <x v="7"/>
    <m/>
  </r>
  <r>
    <d v="2024-10-28T00:00:00"/>
    <x v="48"/>
    <s v="B"/>
    <n v="3"/>
    <s v="f"/>
    <n v="18"/>
    <s v="Puxador riscado "/>
    <s v="Serrialu"/>
    <m/>
    <x v="3"/>
    <x v="0"/>
    <d v="2024-04-10T00:00:00"/>
    <m/>
    <x v="2"/>
    <m/>
  </r>
  <r>
    <d v="2024-10-28T00:00:00"/>
    <x v="48"/>
    <s v="B"/>
    <n v="3"/>
    <s v="f"/>
    <n v="17"/>
    <s v="Limpeza da caixilharia em volta janela e portas "/>
    <s v="AR"/>
    <m/>
    <x v="3"/>
    <x v="0"/>
    <d v="2024-04-10T00:00:00"/>
    <m/>
    <x v="7"/>
    <m/>
  </r>
  <r>
    <d v="2024-10-28T00:00:00"/>
    <x v="48"/>
    <s v="B"/>
    <n v="3"/>
    <s v="f"/>
    <n v="16"/>
    <s v="Porta do roupeiro com sujidade "/>
    <s v="AR"/>
    <m/>
    <x v="3"/>
    <x v="0"/>
    <d v="2024-04-10T00:00:00"/>
    <m/>
    <x v="7"/>
    <m/>
  </r>
  <r>
    <d v="2024-10-28T00:00:00"/>
    <x v="48"/>
    <s v="B"/>
    <n v="3"/>
    <s v="f"/>
    <n v="15"/>
    <s v="Alheta está com fissura "/>
    <s v="AR"/>
    <m/>
    <x v="3"/>
    <x v="0"/>
    <d v="2024-04-10T00:00:00"/>
    <m/>
    <x v="7"/>
    <m/>
  </r>
  <r>
    <d v="2024-10-28T00:00:00"/>
    <x v="48"/>
    <s v="B"/>
    <n v="3"/>
    <s v="f"/>
    <n v="14"/>
    <s v="Parede está com tinta escorrida"/>
    <s v="AR"/>
    <m/>
    <x v="3"/>
    <x v="0"/>
    <d v="2024-04-10T00:00:00"/>
    <m/>
    <x v="7"/>
    <m/>
  </r>
  <r>
    <d v="2024-10-28T00:00:00"/>
    <x v="48"/>
    <s v="B"/>
    <n v="3"/>
    <s v="f"/>
    <n v="13"/>
    <s v="Guarda com ferrugem "/>
    <s v="AR"/>
    <m/>
    <x v="3"/>
    <x v="0"/>
    <d v="2024-04-10T00:00:00"/>
    <m/>
    <x v="7"/>
    <m/>
  </r>
  <r>
    <d v="2024-10-28T00:00:00"/>
    <x v="48"/>
    <s v="B"/>
    <n v="3"/>
    <s v="f"/>
    <n v="12"/>
    <s v="Limpeza da guarda e vidros janela e pedra da soleira "/>
    <s v="AR"/>
    <m/>
    <x v="3"/>
    <x v="0"/>
    <d v="2024-04-10T00:00:00"/>
    <m/>
    <x v="7"/>
    <m/>
  </r>
  <r>
    <d v="2024-10-28T00:00:00"/>
    <x v="48"/>
    <s v="B"/>
    <n v="3"/>
    <s v="f"/>
    <n v="11"/>
    <s v="Borrachas da guarnição está solta - GERAL"/>
    <s v="Globaldis"/>
    <m/>
    <x v="3"/>
    <x v="0"/>
    <d v="2024-04-10T00:00:00"/>
    <m/>
    <x v="7"/>
    <m/>
  </r>
  <r>
    <d v="2024-10-28T00:00:00"/>
    <x v="48"/>
    <s v="B"/>
    <n v="3"/>
    <s v="f"/>
    <n v="10"/>
    <s v="Limpeza da guarnição "/>
    <s v="AR"/>
    <m/>
    <x v="3"/>
    <x v="0"/>
    <d v="2024-04-10T00:00:00"/>
    <m/>
    <x v="7"/>
    <m/>
  </r>
  <r>
    <d v="2024-10-28T00:00:00"/>
    <x v="48"/>
    <s v="B"/>
    <n v="3"/>
    <s v="f"/>
    <n v="9"/>
    <s v="Espaçamento entre guarnição e perfil lateral da porta "/>
    <s v="Globaldis"/>
    <m/>
    <x v="3"/>
    <x v="0"/>
    <d v="2024-04-10T00:00:00"/>
    <m/>
    <x v="7"/>
    <m/>
  </r>
  <r>
    <d v="2024-10-28T00:00:00"/>
    <x v="48"/>
    <s v="B"/>
    <n v="3"/>
    <s v="f"/>
    <n v="8"/>
    <s v="Limpeza entre o piso e o perfil de transição (Autocolante)"/>
    <s v="AR"/>
    <m/>
    <x v="3"/>
    <x v="0"/>
    <d v="2024-04-10T00:00:00"/>
    <m/>
    <x v="7"/>
    <m/>
  </r>
  <r>
    <d v="2024-10-28T00:00:00"/>
    <x v="48"/>
    <s v="B"/>
    <n v="3"/>
    <s v="f"/>
    <n v="7"/>
    <s v="Parte superior da porta está danificado"/>
    <s v="Globaldis"/>
    <m/>
    <x v="67"/>
    <x v="0"/>
    <d v="2024-04-10T00:00:00"/>
    <m/>
    <x v="58"/>
    <m/>
  </r>
  <r>
    <d v="2024-10-28T00:00:00"/>
    <x v="48"/>
    <s v="B"/>
    <n v="3"/>
    <s v="f"/>
    <n v="6"/>
    <s v="Instalar silicone na gaveta (Está batendo na sanita)"/>
    <s v="AR"/>
    <m/>
    <x v="3"/>
    <x v="0"/>
    <d v="2024-04-10T00:00:00"/>
    <m/>
    <x v="7"/>
    <m/>
  </r>
  <r>
    <d v="2024-10-28T00:00:00"/>
    <x v="48"/>
    <s v="B"/>
    <n v="3"/>
    <s v="f"/>
    <n v="5"/>
    <s v="Melhorar o remate do silicone em volta da banheira "/>
    <s v="AR"/>
    <m/>
    <x v="3"/>
    <x v="0"/>
    <d v="2024-04-10T00:00:00"/>
    <m/>
    <x v="7"/>
    <m/>
  </r>
  <r>
    <d v="2024-10-28T00:00:00"/>
    <x v="48"/>
    <s v="B"/>
    <n v="3"/>
    <s v="f"/>
    <n v="4"/>
    <s v="Melhorar o remate do silicone em volta da Sanita  e mictorio "/>
    <s v="AR"/>
    <m/>
    <x v="3"/>
    <x v="0"/>
    <d v="2024-04-10T00:00:00"/>
    <m/>
    <x v="7"/>
    <m/>
  </r>
  <r>
    <d v="2024-10-28T00:00:00"/>
    <x v="48"/>
    <s v="B"/>
    <n v="3"/>
    <s v="f"/>
    <n v="3"/>
    <s v="Espelho danificado na lateral 1,38x1,20 "/>
    <s v="Espaço vidro "/>
    <m/>
    <x v="3"/>
    <x v="0"/>
    <d v="2024-04-10T00:00:00"/>
    <m/>
    <x v="65"/>
    <m/>
  </r>
  <r>
    <d v="2024-10-28T00:00:00"/>
    <x v="48"/>
    <s v="B"/>
    <n v="3"/>
    <s v="f"/>
    <n v="2"/>
    <s v="Instalar o batente - Falta batente"/>
    <s v="Globaldis"/>
    <m/>
    <x v="3"/>
    <x v="0"/>
    <d v="2024-04-10T00:00:00"/>
    <m/>
    <x v="58"/>
    <m/>
  </r>
  <r>
    <d v="2024-10-28T00:00:00"/>
    <x v="48"/>
    <s v="B"/>
    <n v="3"/>
    <s v="f"/>
    <n v="1"/>
    <s v="Limpeza no espelho, lavatorio e focos casa de banho "/>
    <s v="AR"/>
    <m/>
    <x v="3"/>
    <x v="0"/>
    <d v="2024-04-10T00:00:00"/>
    <m/>
    <x v="7"/>
    <m/>
  </r>
  <r>
    <d v="2024-08-07T00:00:00"/>
    <x v="49"/>
    <s v="B"/>
    <n v="3"/>
    <s v="g"/>
    <n v="1"/>
    <s v="Limpeza de caixilharia da porta "/>
    <s v="AR"/>
    <m/>
    <x v="3"/>
    <x v="0"/>
    <d v="2024-03-27T00:00:00"/>
    <m/>
    <x v="7"/>
    <m/>
  </r>
  <r>
    <d v="2024-08-07T00:00:00"/>
    <x v="49"/>
    <s v="B"/>
    <n v="3"/>
    <s v="g"/>
    <n v="2"/>
    <s v="Retoque pintura na parede "/>
    <s v="AR"/>
    <m/>
    <x v="3"/>
    <x v="0"/>
    <d v="2024-03-27T00:00:00"/>
    <m/>
    <x v="7"/>
    <m/>
  </r>
  <r>
    <d v="2024-08-07T00:00:00"/>
    <x v="49"/>
    <s v="B"/>
    <n v="3"/>
    <s v="g"/>
    <n v="3"/>
    <s v="Limpeza de tinta na guarnição "/>
    <s v="AR"/>
    <m/>
    <x v="3"/>
    <x v="0"/>
    <d v="2024-03-27T00:00:00"/>
    <m/>
    <x v="7"/>
    <m/>
  </r>
  <r>
    <d v="2024-08-07T00:00:00"/>
    <x v="49"/>
    <s v="B"/>
    <n v="3"/>
    <s v="g"/>
    <n v="4"/>
    <s v="Retoque de pintura dentro do armário técnico"/>
    <s v="AR"/>
    <m/>
    <x v="3"/>
    <x v="0"/>
    <d v="2024-03-27T00:00:00"/>
    <m/>
    <x v="7"/>
    <m/>
  </r>
  <r>
    <d v="2024-08-07T00:00:00"/>
    <x v="49"/>
    <s v="B"/>
    <n v="3"/>
    <s v="g"/>
    <n v="5"/>
    <s v="Porta com ruídos ao abrir "/>
    <s v="AR"/>
    <m/>
    <x v="3"/>
    <x v="0"/>
    <d v="2024-03-27T00:00:00"/>
    <m/>
    <x v="7"/>
    <m/>
  </r>
  <r>
    <d v="2024-08-07T00:00:00"/>
    <x v="49"/>
    <s v="B"/>
    <n v="3"/>
    <s v="g"/>
    <n v="6"/>
    <s v="Espaçamento entre guarnição e divisoria do roupeiro "/>
    <s v="AR"/>
    <m/>
    <x v="3"/>
    <x v="0"/>
    <d v="2024-03-27T00:00:00"/>
    <m/>
    <x v="7"/>
    <m/>
  </r>
  <r>
    <d v="2024-08-07T00:00:00"/>
    <x v="49"/>
    <s v="B"/>
    <n v="3"/>
    <s v="g"/>
    <n v="7"/>
    <s v="Tomada não funciona "/>
    <s v="AR"/>
    <m/>
    <x v="3"/>
    <x v="0"/>
    <d v="2024-03-27T00:00:00"/>
    <m/>
    <x v="7"/>
    <m/>
  </r>
  <r>
    <d v="2024-08-07T00:00:00"/>
    <x v="49"/>
    <s v="B"/>
    <n v="3"/>
    <s v="g"/>
    <n v="8"/>
    <s v="Sujidade nos tijolos da fachada "/>
    <s v="AR"/>
    <m/>
    <x v="3"/>
    <x v="0"/>
    <d v="2024-03-27T00:00:00"/>
    <m/>
    <x v="7"/>
    <m/>
  </r>
  <r>
    <d v="2024-08-07T00:00:00"/>
    <x v="49"/>
    <s v="B"/>
    <n v="3"/>
    <s v="g"/>
    <n v="9"/>
    <s v="Reacolar máquina  de arcondicionado para trás "/>
    <s v="AR"/>
    <m/>
    <x v="3"/>
    <x v="0"/>
    <d v="2024-03-27T00:00:00"/>
    <m/>
    <x v="7"/>
    <m/>
  </r>
  <r>
    <d v="2024-08-07T00:00:00"/>
    <x v="49"/>
    <s v="B"/>
    <n v="3"/>
    <s v="g"/>
    <n v="10"/>
    <s v="Remate de silicone entre caxilharia e parede"/>
    <s v="AR"/>
    <m/>
    <x v="3"/>
    <x v="0"/>
    <d v="2024-03-27T00:00:00"/>
    <m/>
    <x v="7"/>
    <m/>
  </r>
  <r>
    <d v="2024-08-07T00:00:00"/>
    <x v="49"/>
    <s v="B"/>
    <n v="3"/>
    <s v="g"/>
    <n v="11"/>
    <s v="Fixar as calhas do estores estão soltas "/>
    <s v="AR"/>
    <m/>
    <x v="3"/>
    <x v="0"/>
    <d v="2024-03-27T00:00:00"/>
    <m/>
    <x v="7"/>
    <m/>
  </r>
  <r>
    <d v="2024-08-07T00:00:00"/>
    <x v="49"/>
    <s v="B"/>
    <n v="3"/>
    <s v="g"/>
    <n v="12"/>
    <s v="Melhorar o acabamento na saída de água de emergência"/>
    <s v="AR"/>
    <m/>
    <x v="3"/>
    <x v="0"/>
    <d v="2024-03-27T00:00:00"/>
    <m/>
    <x v="7"/>
    <m/>
  </r>
  <r>
    <d v="2024-08-07T00:00:00"/>
    <x v="49"/>
    <s v="B"/>
    <n v="3"/>
    <s v="g"/>
    <n v="13"/>
    <s v="Microondas  está mal instalado "/>
    <s v="AR"/>
    <m/>
    <x v="3"/>
    <x v="0"/>
    <d v="2024-03-27T00:00:00"/>
    <m/>
    <x v="7"/>
    <m/>
  </r>
  <r>
    <d v="2024-08-07T00:00:00"/>
    <x v="49"/>
    <s v="B"/>
    <n v="3"/>
    <s v="g"/>
    <n v="14"/>
    <s v="Puxador da lava loiça está danificado"/>
    <s v="AR"/>
    <m/>
    <x v="3"/>
    <x v="0"/>
    <d v="2024-03-27T00:00:00"/>
    <m/>
    <x v="7"/>
    <m/>
  </r>
  <r>
    <d v="2024-08-07T00:00:00"/>
    <x v="49"/>
    <s v="B"/>
    <n v="3"/>
    <s v="g"/>
    <n v="15"/>
    <s v="Prateleira do armário está danificado "/>
    <s v="AR"/>
    <m/>
    <x v="3"/>
    <x v="0"/>
    <d v="2024-03-27T00:00:00"/>
    <m/>
    <x v="7"/>
    <m/>
  </r>
  <r>
    <d v="2024-08-07T00:00:00"/>
    <x v="49"/>
    <s v="B"/>
    <n v="3"/>
    <s v="g"/>
    <n v="16"/>
    <s v="reacolar a bomba de calor para a esquerda "/>
    <s v="AR"/>
    <m/>
    <x v="3"/>
    <x v="0"/>
    <d v="2024-03-27T00:00:00"/>
    <m/>
    <x v="7"/>
    <m/>
  </r>
  <r>
    <d v="2024-08-07T00:00:00"/>
    <x v="49"/>
    <s v="B"/>
    <n v="3"/>
    <s v="g"/>
    <n v="17"/>
    <s v="Retoque de pintura na alheta "/>
    <s v="AR"/>
    <m/>
    <x v="3"/>
    <x v="0"/>
    <d v="2024-03-27T00:00:00"/>
    <m/>
    <x v="7"/>
    <m/>
  </r>
  <r>
    <d v="2024-08-07T00:00:00"/>
    <x v="49"/>
    <s v="B"/>
    <n v="3"/>
    <s v="g"/>
    <n v="18"/>
    <s v="Instalar silicone na porta do roupeiro "/>
    <s v="AR"/>
    <m/>
    <x v="3"/>
    <x v="0"/>
    <d v="2024-03-27T00:00:00"/>
    <m/>
    <x v="7"/>
    <m/>
  </r>
  <r>
    <d v="2024-08-07T00:00:00"/>
    <x v="49"/>
    <s v="B"/>
    <n v="3"/>
    <s v="g"/>
    <n v="19"/>
    <s v="Afinar os interruptores"/>
    <s v="AR"/>
    <m/>
    <x v="3"/>
    <x v="0"/>
    <d v="2024-03-27T00:00:00"/>
    <m/>
    <x v="7"/>
    <m/>
  </r>
  <r>
    <d v="2024-08-07T00:00:00"/>
    <x v="49"/>
    <s v="B"/>
    <n v="3"/>
    <s v="g"/>
    <n v="20"/>
    <s v="Porta roupeiro danificado ao lado do ropeiro "/>
    <s v="AR"/>
    <m/>
    <x v="3"/>
    <x v="0"/>
    <d v="2024-03-27T00:00:00"/>
    <m/>
    <x v="7"/>
    <m/>
  </r>
  <r>
    <d v="2024-08-07T00:00:00"/>
    <x v="49"/>
    <s v="B"/>
    <n v="3"/>
    <s v="g"/>
    <n v="21"/>
    <s v="Ralo da banheira não abre "/>
    <s v="AR"/>
    <m/>
    <x v="3"/>
    <x v="0"/>
    <d v="2024-03-27T00:00:00"/>
    <m/>
    <x v="7"/>
    <m/>
  </r>
  <r>
    <d v="2024-08-07T00:00:00"/>
    <x v="49"/>
    <s v="B"/>
    <n v="3"/>
    <s v="g"/>
    <n v="22"/>
    <s v="Borrachas das guarniçoes estão soltas geral"/>
    <s v="AR"/>
    <m/>
    <x v="3"/>
    <x v="0"/>
    <d v="2024-03-27T00:00:00"/>
    <m/>
    <x v="7"/>
    <m/>
  </r>
  <r>
    <d v="2024-08-07T00:00:00"/>
    <x v="49"/>
    <s v="B"/>
    <n v="3"/>
    <s v="g"/>
    <n v="25"/>
    <s v="caixas de estores da sala estão num estado inacabado ou com um acabamento muito deficiente"/>
    <s v="AR"/>
    <m/>
    <x v="3"/>
    <x v="4"/>
    <d v="2024-03-27T00:00:00"/>
    <m/>
    <x v="132"/>
    <m/>
  </r>
  <r>
    <d v="2024-08-07T00:00:00"/>
    <x v="49"/>
    <s v="B"/>
    <n v="3"/>
    <s v="g"/>
    <n v="23"/>
    <s v="A parte de dentro do arco da porta da casa de banho do quarto está danificada"/>
    <s v="Globaldis"/>
    <m/>
    <x v="96"/>
    <x v="3"/>
    <d v="2024-03-27T00:00:00"/>
    <d v="2025-02-07T00:00:00"/>
    <x v="12"/>
    <m/>
  </r>
  <r>
    <d v="2024-08-07T00:00:00"/>
    <x v="49"/>
    <s v="B"/>
    <n v="3"/>
    <s v="g"/>
    <n v="24"/>
    <s v="fechadura da porta de entrada necessita de ser afinada "/>
    <s v="Sweet Door"/>
    <m/>
    <x v="97"/>
    <x v="0"/>
    <d v="2024-03-27T00:00:00"/>
    <m/>
    <x v="90"/>
    <m/>
  </r>
  <r>
    <d v="2024-09-30T00:00:00"/>
    <x v="50"/>
    <s v="B"/>
    <n v="3"/>
    <s v="a"/>
    <n v="1"/>
    <s v="-Acabamentos por baixo do lavatório do wc social inacabados"/>
    <s v="AR"/>
    <m/>
    <x v="62"/>
    <x v="0"/>
    <d v="2024-04-29T00:00:00"/>
    <m/>
    <x v="16"/>
    <s v="SIM"/>
  </r>
  <r>
    <d v="2024-09-30T00:00:00"/>
    <x v="50"/>
    <s v="B"/>
    <n v="3"/>
    <s v="a"/>
    <n v="2"/>
    <s v="-Chão do chuveiro da suite está a descascar, está mal isolado e falta betume a isolar"/>
    <s v="AR"/>
    <m/>
    <x v="62"/>
    <x v="0"/>
    <d v="2024-04-29T00:00:00"/>
    <m/>
    <x v="16"/>
    <s v="SIM"/>
  </r>
  <r>
    <d v="2024-09-30T00:00:00"/>
    <x v="50"/>
    <s v="B"/>
    <n v="3"/>
    <s v="a"/>
    <n v="3"/>
    <s v="-Torneira do duche da casa de banho de apoio aos quartos está torta"/>
    <s v="AR"/>
    <m/>
    <x v="62"/>
    <x v="0"/>
    <d v="2024-04-29T00:00:00"/>
    <m/>
    <x v="16"/>
    <s v="SIM"/>
  </r>
  <r>
    <d v="2024-09-30T00:00:00"/>
    <x v="50"/>
    <s v="B"/>
    <n v="3"/>
    <s v="a"/>
    <n v="4"/>
    <s v="Porta da lavandaria é difícil de fechar"/>
    <s v="Serrialu"/>
    <m/>
    <x v="62"/>
    <x v="0"/>
    <d v="2024-04-29T00:00:00"/>
    <m/>
    <x v="82"/>
    <s v="SIM"/>
  </r>
  <r>
    <d v="2024-09-30T00:00:00"/>
    <x v="50"/>
    <s v="B"/>
    <n v="3"/>
    <s v="a"/>
    <n v="5"/>
    <s v="-O azulejo substituído da varanda precisa de silicone / betume para ficar igual aos outros"/>
    <s v="AR"/>
    <m/>
    <x v="62"/>
    <x v="0"/>
    <d v="2024-04-29T00:00:00"/>
    <m/>
    <x v="16"/>
    <s v="SIM"/>
  </r>
  <r>
    <d v="2024-09-30T00:00:00"/>
    <x v="50"/>
    <s v="B"/>
    <n v="3"/>
    <s v="a"/>
    <n v="6"/>
    <s v="-Interruptores de luz da suite e no 2ª quarto estão com mau contacto"/>
    <s v="IEOL"/>
    <m/>
    <x v="62"/>
    <x v="0"/>
    <d v="2024-04-29T00:00:00"/>
    <m/>
    <x v="128"/>
    <s v="SIM"/>
  </r>
  <r>
    <d v="2024-09-30T00:00:00"/>
    <x v="50"/>
    <s v="B"/>
    <n v="3"/>
    <s v="a"/>
    <n v="7"/>
    <s v="Espaçamento/Nivelamento/ Pintura dos rodpés no Geral"/>
    <s v="AR"/>
    <m/>
    <x v="3"/>
    <x v="0"/>
    <d v="2024-04-29T00:00:00"/>
    <m/>
    <x v="47"/>
    <m/>
  </r>
  <r>
    <d v="2024-09-30T00:00:00"/>
    <x v="50"/>
    <s v="B"/>
    <n v="3"/>
    <s v="a"/>
    <n v="8"/>
    <s v="Moldura porta da sala mal acabada "/>
    <s v="Globaldis"/>
    <m/>
    <x v="3"/>
    <x v="0"/>
    <d v="2024-04-29T00:00:00"/>
    <m/>
    <x v="7"/>
    <m/>
  </r>
  <r>
    <d v="2024-09-30T00:00:00"/>
    <x v="50"/>
    <s v="B"/>
    <n v="3"/>
    <s v="a"/>
    <n v="9"/>
    <s v="Caixilharia porta sala / borracha / riscos no Geral"/>
    <s v="Globaldis"/>
    <m/>
    <x v="3"/>
    <x v="0"/>
    <d v="2024-04-29T00:00:00"/>
    <m/>
    <x v="7"/>
    <m/>
  </r>
  <r>
    <d v="2024-09-30T00:00:00"/>
    <x v="50"/>
    <s v="B"/>
    <n v="3"/>
    <s v="a"/>
    <n v="10"/>
    <s v="Riscos  e acabamento do exaustor na varanda"/>
    <s v="AR"/>
    <m/>
    <x v="3"/>
    <x v="0"/>
    <d v="2024-04-29T00:00:00"/>
    <m/>
    <x v="47"/>
    <m/>
  </r>
  <r>
    <d v="2024-09-30T00:00:00"/>
    <x v="50"/>
    <s v="B"/>
    <n v="3"/>
    <s v="a"/>
    <n v="11"/>
    <s v="Descascado peça do teto"/>
    <s v="AR"/>
    <m/>
    <x v="3"/>
    <x v="0"/>
    <d v="2024-04-29T00:00:00"/>
    <m/>
    <x v="47"/>
    <m/>
  </r>
  <r>
    <d v="2024-09-30T00:00:00"/>
    <x v="50"/>
    <s v="B"/>
    <n v="3"/>
    <s v="a"/>
    <n v="12"/>
    <s v="Caixa protecção máquina Ar condicionado"/>
    <s v="AR"/>
    <m/>
    <x v="3"/>
    <x v="0"/>
    <d v="2024-04-29T00:00:00"/>
    <m/>
    <x v="47"/>
    <m/>
  </r>
  <r>
    <d v="2024-09-30T00:00:00"/>
    <x v="50"/>
    <s v="B"/>
    <n v="3"/>
    <s v="a"/>
    <n v="13"/>
    <s v="Piso com ar por baixo - parece solto no geral"/>
    <m/>
    <m/>
    <x v="3"/>
    <x v="1"/>
    <d v="2024-04-29T00:00:00"/>
    <d v="2024-08-03T00:00:00"/>
    <x v="12"/>
    <m/>
  </r>
  <r>
    <d v="2024-09-30T00:00:00"/>
    <x v="50"/>
    <s v="B"/>
    <n v="3"/>
    <s v="a"/>
    <n v="14"/>
    <s v="Nivelamento do piso na porta da sala - Não há desnivel no piso "/>
    <s v="Silvas"/>
    <m/>
    <x v="3"/>
    <x v="4"/>
    <d v="2024-04-29T00:00:00"/>
    <d v="2024-08-03T00:00:00"/>
    <x v="12"/>
    <m/>
  </r>
  <r>
    <d v="2024-09-30T00:00:00"/>
    <x v="50"/>
    <s v="B"/>
    <n v="3"/>
    <s v="a"/>
    <n v="15"/>
    <s v="Junta da bancada mal feita"/>
    <s v="AR"/>
    <m/>
    <x v="3"/>
    <x v="0"/>
    <d v="2024-04-29T00:00:00"/>
    <m/>
    <x v="47"/>
    <m/>
  </r>
  <r>
    <d v="2024-09-30T00:00:00"/>
    <x v="50"/>
    <s v="B"/>
    <n v="3"/>
    <s v="a"/>
    <n v="16"/>
    <s v="Silicone da bancada - falta no topo "/>
    <s v="AR"/>
    <m/>
    <x v="3"/>
    <x v="0"/>
    <d v="2024-04-29T00:00:00"/>
    <m/>
    <x v="47"/>
    <m/>
  </r>
  <r>
    <d v="2024-09-30T00:00:00"/>
    <x v="50"/>
    <s v="B"/>
    <n v="3"/>
    <s v="a"/>
    <n v="17"/>
    <s v="Sujo de silicone na pedra da bancada"/>
    <s v="AR"/>
    <m/>
    <x v="3"/>
    <x v="0"/>
    <d v="2024-04-29T00:00:00"/>
    <m/>
    <x v="47"/>
    <m/>
  </r>
  <r>
    <d v="2024-09-30T00:00:00"/>
    <x v="50"/>
    <s v="B"/>
    <n v="3"/>
    <s v="a"/>
    <n v="18"/>
    <s v="Acabamento de encontro ao armário e a parede "/>
    <s v="Cozimafra"/>
    <m/>
    <x v="3"/>
    <x v="0"/>
    <d v="2024-04-29T00:00:00"/>
    <m/>
    <x v="133"/>
    <m/>
  </r>
  <r>
    <d v="2024-09-30T00:00:00"/>
    <x v="50"/>
    <s v="B"/>
    <n v="3"/>
    <s v="a"/>
    <n v="19"/>
    <s v="Desnível nas portas dos armários da cozinha no Geral"/>
    <s v="Cozimafra"/>
    <m/>
    <x v="3"/>
    <x v="0"/>
    <d v="2024-04-29T00:00:00"/>
    <m/>
    <x v="133"/>
    <m/>
  </r>
  <r>
    <d v="2024-09-30T00:00:00"/>
    <x v="50"/>
    <s v="B"/>
    <n v="3"/>
    <s v="a"/>
    <n v="20"/>
    <s v="Acabamento mal feito enre a parede e o teto"/>
    <s v="AR"/>
    <m/>
    <x v="3"/>
    <x v="0"/>
    <d v="2024-04-29T00:00:00"/>
    <m/>
    <x v="47"/>
    <m/>
  </r>
  <r>
    <d v="2024-09-30T00:00:00"/>
    <x v="50"/>
    <s v="B"/>
    <n v="3"/>
    <s v="a"/>
    <n v="21"/>
    <s v="Silicone na porta da área de serviço mal feito"/>
    <s v="AR"/>
    <m/>
    <x v="3"/>
    <x v="0"/>
    <d v="2024-04-29T00:00:00"/>
    <m/>
    <x v="47"/>
    <m/>
  </r>
  <r>
    <d v="2024-09-30T00:00:00"/>
    <x v="50"/>
    <s v="B"/>
    <n v="3"/>
    <s v="a"/>
    <n v="22"/>
    <s v="Máquina lavar roupa no sentido errado - girar"/>
    <s v="AR"/>
    <m/>
    <x v="3"/>
    <x v="0"/>
    <d v="2024-04-29T00:00:00"/>
    <m/>
    <x v="47"/>
    <m/>
  </r>
  <r>
    <d v="2024-09-30T00:00:00"/>
    <x v="50"/>
    <s v="B"/>
    <n v="3"/>
    <s v="a"/>
    <n v="23"/>
    <s v="Junta da cerâmica com o teto mal acabada"/>
    <s v="AR"/>
    <m/>
    <x v="3"/>
    <x v="0"/>
    <d v="2024-04-29T00:00:00"/>
    <m/>
    <x v="47"/>
    <m/>
  </r>
  <r>
    <d v="2024-09-30T00:00:00"/>
    <x v="50"/>
    <s v="B"/>
    <n v="3"/>
    <s v="a"/>
    <n v="24"/>
    <s v="Fechamento do exaustão da cozinha mal acabado - friso"/>
    <s v="AR"/>
    <m/>
    <x v="3"/>
    <x v="0"/>
    <d v="2024-04-29T00:00:00"/>
    <m/>
    <x v="47"/>
    <m/>
  </r>
  <r>
    <d v="2024-09-30T00:00:00"/>
    <x v="50"/>
    <s v="B"/>
    <n v="3"/>
    <s v="a"/>
    <n v="25"/>
    <s v="Acabamento inferior do armário superior mal feito "/>
    <s v="Cozimafra"/>
    <m/>
    <x v="3"/>
    <x v="0"/>
    <d v="2024-04-29T00:00:00"/>
    <m/>
    <x v="7"/>
    <m/>
  </r>
  <r>
    <d v="2024-09-30T00:00:00"/>
    <x v="50"/>
    <s v="B"/>
    <n v="3"/>
    <s v="a"/>
    <n v="26"/>
    <s v="Picado na porta do armário superior na borda"/>
    <s v="Cozimafra"/>
    <m/>
    <x v="3"/>
    <x v="0"/>
    <d v="2024-04-29T00:00:00"/>
    <m/>
    <x v="47"/>
    <m/>
  </r>
  <r>
    <d v="2024-09-30T00:00:00"/>
    <x v="50"/>
    <s v="B"/>
    <n v="3"/>
    <s v="a"/>
    <n v="27"/>
    <s v="Borrachas nas portas soltas no Geral"/>
    <s v="Globaldis"/>
    <m/>
    <x v="3"/>
    <x v="0"/>
    <d v="2024-04-29T00:00:00"/>
    <m/>
    <x v="7"/>
    <m/>
  </r>
  <r>
    <d v="2024-09-30T00:00:00"/>
    <x v="50"/>
    <s v="B"/>
    <n v="3"/>
    <s v="a"/>
    <n v="28"/>
    <s v="Molduras das portas mal acabadas e desniveladas no Geral"/>
    <s v="Globaldis"/>
    <m/>
    <x v="3"/>
    <x v="0"/>
    <d v="2024-04-29T00:00:00"/>
    <m/>
    <x v="7"/>
    <m/>
  </r>
  <r>
    <d v="2024-09-30T00:00:00"/>
    <x v="50"/>
    <s v="B"/>
    <n v="3"/>
    <s v="a"/>
    <n v="29"/>
    <s v="Caixas manutenção do teto mal acabadas no Geral"/>
    <s v="AR"/>
    <m/>
    <x v="31"/>
    <x v="1"/>
    <d v="2024-04-29T00:00:00"/>
    <d v="2024-08-10T00:00:00"/>
    <x v="13"/>
    <m/>
  </r>
  <r>
    <d v="2024-09-30T00:00:00"/>
    <x v="50"/>
    <s v="B"/>
    <n v="3"/>
    <s v="a"/>
    <n v="30"/>
    <s v="Sujo de massa na bancada de encontro à parede"/>
    <s v="AR"/>
    <m/>
    <x v="3"/>
    <x v="0"/>
    <d v="2024-04-29T00:00:00"/>
    <m/>
    <x v="47"/>
    <m/>
  </r>
  <r>
    <d v="2024-09-30T00:00:00"/>
    <x v="50"/>
    <s v="B"/>
    <n v="3"/>
    <s v="a"/>
    <n v="31"/>
    <s v="Manchas no piso no Geral"/>
    <s v="Silvas"/>
    <m/>
    <x v="3"/>
    <x v="0"/>
    <d v="2024-04-29T00:00:00"/>
    <m/>
    <x v="104"/>
    <m/>
  </r>
  <r>
    <d v="2024-09-30T00:00:00"/>
    <x v="50"/>
    <s v="B"/>
    <n v="3"/>
    <s v="a"/>
    <n v="32"/>
    <s v="Espaçamento / Desnível na porta do armário - inferior"/>
    <s v="Globaldis"/>
    <m/>
    <x v="3"/>
    <x v="0"/>
    <d v="2024-04-29T00:00:00"/>
    <m/>
    <x v="7"/>
    <m/>
  </r>
  <r>
    <d v="2024-09-30T00:00:00"/>
    <x v="50"/>
    <s v="B"/>
    <n v="3"/>
    <s v="a"/>
    <n v="33"/>
    <s v="Picos na porta do roupeiro no topo externo"/>
    <s v="Globaldis"/>
    <m/>
    <x v="3"/>
    <x v="0"/>
    <d v="2024-04-29T00:00:00"/>
    <m/>
    <x v="7"/>
    <m/>
  </r>
  <r>
    <d v="2024-09-30T00:00:00"/>
    <x v="50"/>
    <s v="B"/>
    <n v="3"/>
    <s v="a"/>
    <n v="34"/>
    <s v="Picos no armário do WC - trocar armário"/>
    <s v="Globaldis"/>
    <m/>
    <x v="3"/>
    <x v="0"/>
    <d v="2024-04-29T00:00:00"/>
    <m/>
    <x v="7"/>
    <m/>
  </r>
  <r>
    <d v="2024-09-30T00:00:00"/>
    <x v="50"/>
    <s v="B"/>
    <n v="3"/>
    <s v="a"/>
    <n v="35"/>
    <s v="Acabamento de rejunte na banheiro - topo"/>
    <s v="AR"/>
    <m/>
    <x v="3"/>
    <x v="0"/>
    <d v="2024-04-29T00:00:00"/>
    <m/>
    <x v="47"/>
    <m/>
  </r>
  <r>
    <d v="2024-09-30T00:00:00"/>
    <x v="50"/>
    <s v="B"/>
    <n v="3"/>
    <s v="a"/>
    <n v="36"/>
    <s v="Sujidade na Base da moldura da porta - parte interna"/>
    <s v="AR"/>
    <m/>
    <x v="3"/>
    <x v="0"/>
    <d v="2024-04-29T00:00:00"/>
    <m/>
    <x v="47"/>
    <m/>
  </r>
  <r>
    <d v="2024-09-30T00:00:00"/>
    <x v="50"/>
    <s v="B"/>
    <n v="3"/>
    <s v="a"/>
    <n v="37"/>
    <s v="Afinar portas do roupeiro - agarram no chão e outras curtas"/>
    <s v="Globaldis"/>
    <m/>
    <x v="3"/>
    <x v="0"/>
    <d v="2024-04-29T00:00:00"/>
    <m/>
    <x v="7"/>
    <m/>
  </r>
  <r>
    <d v="2024-09-30T00:00:00"/>
    <x v="50"/>
    <s v="B"/>
    <n v="3"/>
    <s v="a"/>
    <n v="38"/>
    <s v="Silicone em volta das janelas mal feito no Geral - FICOU A FALTAR A PARTE DE CIMA "/>
    <s v="AR"/>
    <m/>
    <x v="20"/>
    <x v="0"/>
    <d v="2024-04-29T00:00:00"/>
    <m/>
    <x v="98"/>
    <m/>
  </r>
  <r>
    <d v="2024-09-30T00:00:00"/>
    <x v="50"/>
    <s v="B"/>
    <n v="3"/>
    <s v="a"/>
    <n v="39"/>
    <s v="Defeito na pintura encostado à moldura de madeira"/>
    <s v="AR"/>
    <m/>
    <x v="3"/>
    <x v="0"/>
    <d v="2024-04-29T00:00:00"/>
    <m/>
    <x v="47"/>
    <m/>
  </r>
  <r>
    <d v="2024-09-30T00:00:00"/>
    <x v="50"/>
    <s v="B"/>
    <n v="3"/>
    <s v="a"/>
    <n v="40"/>
    <s v="Protecção do puxador desnecessária - bae na parte inferior"/>
    <s v="AR"/>
    <m/>
    <x v="3"/>
    <x v="0"/>
    <d v="2024-04-29T00:00:00"/>
    <m/>
    <x v="47"/>
    <m/>
  </r>
  <r>
    <d v="2024-09-30T00:00:00"/>
    <x v="50"/>
    <s v="B"/>
    <n v="3"/>
    <s v="a"/>
    <n v="41"/>
    <s v="Acabamento interno na base do armário mal feito"/>
    <s v="Globaldis"/>
    <m/>
    <x v="3"/>
    <x v="0"/>
    <d v="2024-04-29T00:00:00"/>
    <m/>
    <x v="7"/>
    <m/>
  </r>
  <r>
    <d v="2024-09-30T00:00:00"/>
    <x v="50"/>
    <s v="B"/>
    <n v="3"/>
    <s v="a"/>
    <n v="42"/>
    <s v="Armário sujo internamente"/>
    <s v="AR"/>
    <m/>
    <x v="3"/>
    <x v="0"/>
    <d v="2024-04-29T00:00:00"/>
    <m/>
    <x v="47"/>
    <m/>
  </r>
  <r>
    <d v="2024-09-30T00:00:00"/>
    <x v="50"/>
    <s v="B"/>
    <n v="3"/>
    <s v="a"/>
    <n v="43"/>
    <s v="Espaçamento com falta de silicone na base de duche"/>
    <s v="AR"/>
    <m/>
    <x v="31"/>
    <x v="0"/>
    <d v="2024-04-29T00:00:00"/>
    <m/>
    <x v="31"/>
    <m/>
  </r>
  <r>
    <d v="2024-09-30T00:00:00"/>
    <x v="50"/>
    <s v="B"/>
    <n v="3"/>
    <s v="a"/>
    <n v="44"/>
    <s v="Porta do duche desnivelada no topo - borracha e acabamento mal feito. Está solta"/>
    <s v="AR"/>
    <m/>
    <x v="3"/>
    <x v="0"/>
    <d v="2024-04-29T00:00:00"/>
    <m/>
    <x v="47"/>
    <m/>
  </r>
  <r>
    <d v="2024-09-30T00:00:00"/>
    <x v="50"/>
    <s v="B"/>
    <n v="3"/>
    <s v="a"/>
    <n v="45"/>
    <s v="Silicone na bancada está mal feito - Falta parte próximo da cuba"/>
    <s v="AR"/>
    <m/>
    <x v="3"/>
    <x v="0"/>
    <d v="2024-04-29T00:00:00"/>
    <m/>
    <x v="47"/>
    <m/>
  </r>
  <r>
    <d v="2024-09-30T00:00:00"/>
    <x v="50"/>
    <s v="B"/>
    <n v="3"/>
    <s v="a"/>
    <n v="46"/>
    <s v="Pico na parede da janela"/>
    <s v="AR"/>
    <m/>
    <x v="3"/>
    <x v="0"/>
    <d v="2024-04-29T00:00:00"/>
    <m/>
    <x v="47"/>
    <m/>
  </r>
  <r>
    <d v="2024-09-30T00:00:00"/>
    <x v="50"/>
    <s v="B"/>
    <n v="3"/>
    <s v="a"/>
    <n v="47"/>
    <s v="Marca na pintura da parede"/>
    <s v="AR"/>
    <m/>
    <x v="3"/>
    <x v="0"/>
    <d v="2024-04-29T00:00:00"/>
    <m/>
    <x v="47"/>
    <m/>
  </r>
  <r>
    <d v="2024-09-30T00:00:00"/>
    <x v="50"/>
    <s v="B"/>
    <n v="3"/>
    <s v="a"/>
    <n v="48"/>
    <s v="Remate na alheta está desnivelada e suja"/>
    <s v="AR"/>
    <m/>
    <x v="3"/>
    <x v="0"/>
    <d v="2024-04-29T00:00:00"/>
    <m/>
    <x v="47"/>
    <m/>
  </r>
  <r>
    <d v="2024-09-30T00:00:00"/>
    <x v="50"/>
    <s v="B"/>
    <n v="3"/>
    <s v="a"/>
    <n v="49"/>
    <s v="Afinar estores - estão tortos e fazem barulho no Geral"/>
    <s v="Nacional Blinds"/>
    <m/>
    <x v="3"/>
    <x v="0"/>
    <d v="2024-04-29T00:00:00"/>
    <m/>
    <x v="47"/>
    <m/>
  </r>
  <r>
    <d v="2024-09-30T00:00:00"/>
    <x v="50"/>
    <s v="B"/>
    <n v="3"/>
    <s v="a"/>
    <n v="50"/>
    <s v="Armários sujos no exterior"/>
    <s v="AR"/>
    <m/>
    <x v="3"/>
    <x v="0"/>
    <d v="2024-04-29T00:00:00"/>
    <m/>
    <x v="47"/>
    <m/>
  </r>
  <r>
    <d v="2024-09-30T00:00:00"/>
    <x v="50"/>
    <s v="B"/>
    <n v="3"/>
    <s v="a"/>
    <n v="51"/>
    <s v="Falta silicone no topo da caixilharia na porta da varanda da sala no lado exterior"/>
    <s v="AR"/>
    <m/>
    <x v="3"/>
    <x v="0"/>
    <d v="2024-04-29T00:00:00"/>
    <m/>
    <x v="47"/>
    <m/>
  </r>
  <r>
    <d v="2024-09-30T00:00:00"/>
    <x v="50"/>
    <s v="B"/>
    <n v="3"/>
    <s v="a"/>
    <n v="52"/>
    <s v="Acabamento na base da porta da entrada solto na lodo interno"/>
    <s v="Sweet Door"/>
    <m/>
    <x v="3"/>
    <x v="0"/>
    <d v="2024-04-29T00:00:00"/>
    <m/>
    <x v="75"/>
    <m/>
  </r>
  <r>
    <d v="2024-09-30T00:00:00"/>
    <x v="50"/>
    <s v="B"/>
    <n v="3"/>
    <s v="a"/>
    <n v="53"/>
    <s v="Acabamento na junta dilatação entre o piso e a prede mal feito "/>
    <s v="AR"/>
    <m/>
    <x v="3"/>
    <x v="0"/>
    <d v="2024-04-29T00:00:00"/>
    <m/>
    <x v="47"/>
    <m/>
  </r>
  <r>
    <d v="2024-09-30T00:00:00"/>
    <x v="50"/>
    <s v="B"/>
    <n v="3"/>
    <s v="a"/>
    <n v="54"/>
    <s v="Retoque na pintura do teto"/>
    <s v="AR"/>
    <m/>
    <x v="3"/>
    <x v="0"/>
    <d v="2024-04-29T00:00:00"/>
    <m/>
    <x v="47"/>
    <m/>
  </r>
  <r>
    <d v="2024-09-30T00:00:00"/>
    <x v="50"/>
    <s v="B"/>
    <n v="3"/>
    <s v="a"/>
    <n v="55"/>
    <s v="Acabamento no Hall de entrada mal feito - Molduras e um buraco no radapé"/>
    <s v="AR"/>
    <m/>
    <x v="3"/>
    <x v="0"/>
    <d v="2024-04-29T00:00:00"/>
    <m/>
    <x v="47"/>
    <m/>
  </r>
  <r>
    <d v="2024-09-30T00:00:00"/>
    <x v="50"/>
    <s v="B"/>
    <n v="3"/>
    <s v="a"/>
    <n v="56"/>
    <s v="Marcas na madeira e caixa de ventilação desnivelada"/>
    <s v="AR"/>
    <m/>
    <x v="3"/>
    <x v="0"/>
    <d v="2024-04-29T00:00:00"/>
    <m/>
    <x v="47"/>
    <m/>
  </r>
  <r>
    <d v="2024-09-30T00:00:00"/>
    <x v="50"/>
    <s v="B"/>
    <n v="3"/>
    <s v="a"/>
    <n v="57"/>
    <s v="Peça pontuda na entrada do estacionamento"/>
    <s v="AR"/>
    <m/>
    <x v="31"/>
    <x v="0"/>
    <d v="2024-04-29T00:00:00"/>
    <m/>
    <x v="36"/>
    <m/>
  </r>
  <r>
    <d v="2024-09-30T00:00:00"/>
    <x v="50"/>
    <s v="B"/>
    <n v="3"/>
    <s v="a"/>
    <n v="58"/>
    <s v="Bancada do wc da suite suja com tinta branca ou silicone"/>
    <s v="AR"/>
    <m/>
    <x v="31"/>
    <x v="0"/>
    <d v="2024-04-29T00:00:00"/>
    <m/>
    <x v="71"/>
    <m/>
  </r>
  <r>
    <d v="2024-09-30T00:00:00"/>
    <x v="50"/>
    <s v="B"/>
    <n v="3"/>
    <s v="a"/>
    <n v="59"/>
    <s v="Puxadores das janelas/portas da suite, cozinha , 2º quadro e sala estão riscadas"/>
    <s v="Serrialu"/>
    <m/>
    <x v="31"/>
    <x v="0"/>
    <d v="2024-04-29T00:00:00"/>
    <m/>
    <x v="71"/>
    <m/>
  </r>
  <r>
    <d v="2024-09-30T00:00:00"/>
    <x v="50"/>
    <s v="B"/>
    <n v="3"/>
    <s v="a"/>
    <n v="60"/>
    <s v="Proteção de criança da janela não está terminada no 1º quarto"/>
    <s v="Serrialu"/>
    <m/>
    <x v="31"/>
    <x v="0"/>
    <d v="2024-04-29T00:00:00"/>
    <m/>
    <x v="3"/>
    <m/>
  </r>
  <r>
    <d v="2024-09-30T00:00:00"/>
    <x v="50"/>
    <s v="B"/>
    <n v="3"/>
    <s v="a"/>
    <n v="61"/>
    <s v="Porta da sala picada"/>
    <s v="Globaldis"/>
    <m/>
    <x v="36"/>
    <x v="0"/>
    <d v="2024-04-29T00:00:00"/>
    <m/>
    <x v="134"/>
    <m/>
  </r>
  <r>
    <d v="2024-09-30T00:00:00"/>
    <x v="50"/>
    <s v="B"/>
    <n v="3"/>
    <s v="a"/>
    <n v="62"/>
    <s v="A janela da suite precisa de ser afinada pois não abre correctamente"/>
    <s v="Serrialu"/>
    <m/>
    <x v="31"/>
    <x v="0"/>
    <d v="2024-04-29T00:00:00"/>
    <m/>
    <x v="3"/>
    <m/>
  </r>
  <r>
    <d v="2024-09-30T00:00:00"/>
    <x v="50"/>
    <s v="B"/>
    <n v="3"/>
    <s v="a"/>
    <n v="63"/>
    <s v="Estores não funcionam corretamente - DESLOCAR CAIXILHO PARA TRÁS "/>
    <s v="Serrialu"/>
    <m/>
    <x v="39"/>
    <x v="0"/>
    <d v="2024-04-29T00:00:00"/>
    <m/>
    <x v="126"/>
    <m/>
  </r>
  <r>
    <d v="2024-09-30T00:00:00"/>
    <x v="50"/>
    <s v="B"/>
    <n v="3"/>
    <s v="a"/>
    <n v="64"/>
    <s v="Alinhar rodapés geral "/>
    <s v="Globaldis"/>
    <m/>
    <x v="19"/>
    <x v="0"/>
    <d v="2024-04-29T00:00:00"/>
    <m/>
    <x v="71"/>
    <m/>
  </r>
  <r>
    <d v="2024-09-30T00:00:00"/>
    <x v="50"/>
    <s v="B"/>
    <n v="3"/>
    <s v="a"/>
    <n v="65"/>
    <s v="Pedra da bancadas das 3 casas de banho estão riscadas e sujas "/>
    <s v="Pardal"/>
    <m/>
    <x v="19"/>
    <x v="0"/>
    <d v="2024-04-29T00:00:00"/>
    <m/>
    <x v="120"/>
    <m/>
  </r>
  <r>
    <d v="2024-09-30T00:00:00"/>
    <x v="50"/>
    <s v="B"/>
    <n v="3"/>
    <s v="a"/>
    <n v="66"/>
    <s v="Bomba de calor não aquece a agua"/>
    <s v="Climacer"/>
    <m/>
    <x v="19"/>
    <x v="0"/>
    <d v="2024-04-29T00:00:00"/>
    <m/>
    <x v="57"/>
    <m/>
  </r>
  <r>
    <d v="2024-09-30T00:00:00"/>
    <x v="50"/>
    <s v="B"/>
    <n v="3"/>
    <s v="a"/>
    <n v="67"/>
    <s v="Porta do wc social e 2º quarto a descascar"/>
    <s v="Globaldis /AR"/>
    <m/>
    <x v="36"/>
    <x v="0"/>
    <d v="2024-04-29T00:00:00"/>
    <m/>
    <x v="57"/>
    <m/>
  </r>
  <r>
    <d v="2024-09-30T00:00:00"/>
    <x v="50"/>
    <s v="B"/>
    <n v="3"/>
    <s v="a"/>
    <n v="68"/>
    <s v="Mau acabamento por baixo da porta principal "/>
    <s v="AR"/>
    <m/>
    <x v="36"/>
    <x v="0"/>
    <d v="2024-04-29T00:00:00"/>
    <m/>
    <x v="134"/>
    <m/>
  </r>
  <r>
    <d v="2024-09-30T00:00:00"/>
    <x v="50"/>
    <s v="B"/>
    <n v="3"/>
    <s v="a"/>
    <n v="69"/>
    <s v="Tábua do soalho com corte"/>
    <s v="AR/Silvas"/>
    <m/>
    <x v="36"/>
    <x v="0"/>
    <d v="2024-04-29T00:00:00"/>
    <m/>
    <x v="135"/>
    <m/>
  </r>
  <r>
    <d v="2024-09-30T00:00:00"/>
    <x v="50"/>
    <s v="B"/>
    <n v="3"/>
    <s v="a"/>
    <n v="70"/>
    <s v="Junção da parede com teto mau acabado - 2ªWC"/>
    <s v="AR"/>
    <m/>
    <x v="36"/>
    <x v="0"/>
    <d v="2024-04-29T00:00:00"/>
    <m/>
    <x v="134"/>
    <m/>
  </r>
  <r>
    <d v="2024-09-30T00:00:00"/>
    <x v="50"/>
    <s v="B"/>
    <n v="3"/>
    <s v="a"/>
    <n v="71"/>
    <s v="Azulejo cozinha rachado "/>
    <s v="AR"/>
    <m/>
    <x v="36"/>
    <x v="0"/>
    <d v="2024-04-29T00:00:00"/>
    <m/>
    <x v="136"/>
    <m/>
  </r>
  <r>
    <d v="2024-09-30T00:00:00"/>
    <x v="50"/>
    <s v="B"/>
    <n v="3"/>
    <s v="a"/>
    <n v="72"/>
    <s v="Janela Sala  problema estore"/>
    <s v="Serrialu"/>
    <m/>
    <x v="79"/>
    <x v="0"/>
    <d v="2024-04-29T00:00:00"/>
    <m/>
    <x v="82"/>
    <s v="SIM"/>
  </r>
  <r>
    <d v="2024-09-30T00:00:00"/>
    <x v="50"/>
    <s v="B"/>
    <n v="3"/>
    <s v="a"/>
    <n v="73"/>
    <s v="Falta ligar a bomba circuladora"/>
    <s v="Luzimeca"/>
    <m/>
    <x v="79"/>
    <x v="0"/>
    <d v="2024-04-29T00:00:00"/>
    <m/>
    <x v="82"/>
    <s v="SIM"/>
  </r>
  <r>
    <d v="2024-09-30T00:00:00"/>
    <x v="50"/>
    <s v="B"/>
    <n v="3"/>
    <s v="a"/>
    <n v="75"/>
    <s v="Isolamento chuveiro"/>
    <s v="AR"/>
    <m/>
    <x v="98"/>
    <x v="0"/>
    <d v="2024-04-29T00:00:00"/>
    <m/>
    <x v="137"/>
    <m/>
  </r>
  <r>
    <d v="2024-09-30T00:00:00"/>
    <x v="50"/>
    <s v="B"/>
    <n v="3"/>
    <s v="a"/>
    <n v="76"/>
    <s v="Porta do chuveiro está torta"/>
    <s v="AR"/>
    <m/>
    <x v="98"/>
    <x v="0"/>
    <d v="2024-04-29T00:00:00"/>
    <m/>
    <x v="137"/>
    <m/>
  </r>
  <r>
    <d v="2024-09-30T00:00:00"/>
    <x v="50"/>
    <s v="B"/>
    <n v="3"/>
    <s v="a"/>
    <n v="74"/>
    <s v="Ar Condicionado da sala faz barulho"/>
    <s v="Climacer"/>
    <m/>
    <x v="79"/>
    <x v="0"/>
    <d v="2024-04-29T00:00:00"/>
    <m/>
    <x v="138"/>
    <s v="SIM"/>
  </r>
  <r>
    <d v="2024-07-10T00:00:00"/>
    <x v="51"/>
    <s v="B"/>
    <n v="4"/>
    <s v="b"/>
    <n v="1"/>
    <s v="Chão flutuante entrada da cozinha faz vão oco "/>
    <s v="Silvas"/>
    <m/>
    <x v="99"/>
    <x v="0"/>
    <d v="2024-04-02T00:00:00"/>
    <m/>
    <x v="126"/>
    <s v="SIM"/>
  </r>
  <r>
    <d v="2024-07-10T00:00:00"/>
    <x v="51"/>
    <s v="B"/>
    <n v="4"/>
    <s v="b"/>
    <n v="24"/>
    <s v="Resguardo da suite necessita afinação "/>
    <s v="Espaço Vidro "/>
    <m/>
    <x v="19"/>
    <x v="0"/>
    <d v="2024-04-02T00:00:00"/>
    <m/>
    <x v="1"/>
    <m/>
  </r>
  <r>
    <d v="2024-07-10T00:00:00"/>
    <x v="51"/>
    <s v="B"/>
    <n v="4"/>
    <s v="b"/>
    <n v="23"/>
    <s v="Estores não funcionam (quarto)"/>
    <s v="Nacional Blinds"/>
    <m/>
    <x v="33"/>
    <x v="0"/>
    <d v="2024-04-02T00:00:00"/>
    <m/>
    <x v="117"/>
    <m/>
  </r>
  <r>
    <d v="2024-07-10T00:00:00"/>
    <x v="51"/>
    <s v="B"/>
    <n v="4"/>
    <s v="b"/>
    <n v="22"/>
    <s v="Borracha da porta está danificada"/>
    <s v="Sweet Door"/>
    <m/>
    <x v="3"/>
    <x v="0"/>
    <d v="2024-04-02T00:00:00"/>
    <m/>
    <x v="139"/>
    <m/>
  </r>
  <r>
    <d v="2024-07-10T00:00:00"/>
    <x v="51"/>
    <s v="B"/>
    <n v="4"/>
    <s v="b"/>
    <n v="21"/>
    <s v="Rodapé danificado ( na esquina)"/>
    <s v="AR"/>
    <m/>
    <x v="3"/>
    <x v="0"/>
    <d v="2024-04-02T00:00:00"/>
    <m/>
    <x v="7"/>
    <m/>
  </r>
  <r>
    <d v="2024-07-10T00:00:00"/>
    <x v="51"/>
    <s v="B"/>
    <n v="4"/>
    <s v="b"/>
    <n v="20"/>
    <s v="Direção de acender /apagar a luz do interruptor está ao contrário "/>
    <s v="IEOL"/>
    <m/>
    <x v="3"/>
    <x v="0"/>
    <d v="2024-04-02T00:00:00"/>
    <m/>
    <x v="7"/>
    <m/>
  </r>
  <r>
    <d v="2024-07-10T00:00:00"/>
    <x v="51"/>
    <s v="B"/>
    <n v="4"/>
    <s v="b"/>
    <n v="19"/>
    <s v="Remate entre guarnição e parede "/>
    <s v="AR"/>
    <m/>
    <x v="3"/>
    <x v="0"/>
    <d v="2024-04-02T00:00:00"/>
    <m/>
    <x v="7"/>
    <m/>
  </r>
  <r>
    <d v="2024-07-10T00:00:00"/>
    <x v="51"/>
    <s v="B"/>
    <n v="4"/>
    <s v="b"/>
    <n v="18"/>
    <s v="Limpeza do piso do roupeiro "/>
    <s v="AR"/>
    <m/>
    <x v="3"/>
    <x v="0"/>
    <d v="2024-04-02T00:00:00"/>
    <m/>
    <x v="7"/>
    <m/>
  </r>
  <r>
    <d v="2024-07-10T00:00:00"/>
    <x v="51"/>
    <s v="B"/>
    <n v="4"/>
    <s v="b"/>
    <n v="17"/>
    <s v="Melhorar o remate dos silicones em volta do lavatório "/>
    <s v="AR"/>
    <m/>
    <x v="3"/>
    <x v="0"/>
    <d v="2024-04-02T00:00:00"/>
    <m/>
    <x v="7"/>
    <m/>
  </r>
  <r>
    <d v="2024-07-10T00:00:00"/>
    <x v="51"/>
    <s v="B"/>
    <n v="4"/>
    <s v="b"/>
    <n v="16"/>
    <s v="Remover cartão embaixo da guarnição"/>
    <s v="AR"/>
    <m/>
    <x v="3"/>
    <x v="0"/>
    <d v="2024-04-02T00:00:00"/>
    <m/>
    <x v="7"/>
    <m/>
  </r>
  <r>
    <d v="2024-07-10T00:00:00"/>
    <x v="51"/>
    <s v="B"/>
    <n v="4"/>
    <s v="b"/>
    <n v="15"/>
    <s v="Afinar a 3º gaveta do roupeiro"/>
    <s v="Globaldis"/>
    <m/>
    <x v="3"/>
    <x v="0"/>
    <d v="2024-04-02T00:00:00"/>
    <m/>
    <x v="7"/>
    <m/>
  </r>
  <r>
    <d v="2024-07-10T00:00:00"/>
    <x v="51"/>
    <s v="B"/>
    <n v="4"/>
    <s v="b"/>
    <n v="14"/>
    <s v="Melhoar o remate do silicone em volta da caixilharia "/>
    <s v="AR"/>
    <m/>
    <x v="3"/>
    <x v="0"/>
    <d v="2024-04-02T00:00:00"/>
    <m/>
    <x v="7"/>
    <m/>
  </r>
  <r>
    <d v="2024-07-10T00:00:00"/>
    <x v="51"/>
    <s v="B"/>
    <n v="4"/>
    <s v="b"/>
    <n v="13"/>
    <s v="Retoque de pintura na parede"/>
    <s v="AR"/>
    <m/>
    <x v="3"/>
    <x v="0"/>
    <d v="2024-04-02T00:00:00"/>
    <m/>
    <x v="7"/>
    <m/>
  </r>
  <r>
    <d v="2024-07-10T00:00:00"/>
    <x v="51"/>
    <s v="B"/>
    <n v="4"/>
    <s v="b"/>
    <n v="12"/>
    <s v="Piso com manchas brancas (geral apartamento)"/>
    <s v="Silvas "/>
    <m/>
    <x v="3"/>
    <x v="0"/>
    <d v="2024-04-02T00:00:00"/>
    <m/>
    <x v="28"/>
    <m/>
  </r>
  <r>
    <d v="2024-07-10T00:00:00"/>
    <x v="51"/>
    <s v="B"/>
    <n v="4"/>
    <s v="b"/>
    <n v="11"/>
    <s v="Falta parafuso na tampa aplique"/>
    <s v="AR"/>
    <m/>
    <x v="3"/>
    <x v="0"/>
    <d v="2024-04-02T00:00:00"/>
    <m/>
    <x v="7"/>
    <m/>
  </r>
  <r>
    <d v="2024-07-10T00:00:00"/>
    <x v="51"/>
    <s v="B"/>
    <n v="4"/>
    <s v="b"/>
    <n v="10"/>
    <s v="Cerâmica da parede está danificada"/>
    <s v="AR"/>
    <m/>
    <x v="3"/>
    <x v="0"/>
    <d v="2024-04-02T00:00:00"/>
    <m/>
    <x v="7"/>
    <m/>
  </r>
  <r>
    <d v="2024-07-10T00:00:00"/>
    <x v="51"/>
    <s v="B"/>
    <n v="4"/>
    <s v="b"/>
    <n v="9"/>
    <s v="Falta um ponto de luz na casa de banho, verificar no projecto"/>
    <s v="AR"/>
    <m/>
    <x v="3"/>
    <x v="0"/>
    <d v="2024-04-02T00:00:00"/>
    <m/>
    <x v="7"/>
    <m/>
  </r>
  <r>
    <d v="2024-07-10T00:00:00"/>
    <x v="51"/>
    <s v="B"/>
    <n v="4"/>
    <s v="b"/>
    <n v="8"/>
    <s v="Remate entre a parede e o teto "/>
    <s v="AR"/>
    <m/>
    <x v="3"/>
    <x v="0"/>
    <d v="2024-04-02T00:00:00"/>
    <m/>
    <x v="7"/>
    <m/>
  </r>
  <r>
    <d v="2024-07-10T00:00:00"/>
    <x v="51"/>
    <s v="B"/>
    <n v="4"/>
    <s v="b"/>
    <n v="7"/>
    <s v="Rodapé está torto "/>
    <s v="AR"/>
    <m/>
    <x v="3"/>
    <x v="0"/>
    <d v="2024-04-02T00:00:00"/>
    <m/>
    <x v="7"/>
    <m/>
  </r>
  <r>
    <d v="2024-07-10T00:00:00"/>
    <x v="51"/>
    <s v="B"/>
    <n v="4"/>
    <s v="b"/>
    <n v="6"/>
    <s v="Porta do armário técnico sujo com tinta"/>
    <s v="AR"/>
    <m/>
    <x v="3"/>
    <x v="0"/>
    <d v="2024-04-02T00:00:00"/>
    <m/>
    <x v="7"/>
    <m/>
  </r>
  <r>
    <d v="2024-07-10T00:00:00"/>
    <x v="51"/>
    <s v="B"/>
    <n v="4"/>
    <s v="b"/>
    <n v="5"/>
    <s v="Piso com sujidade de tinta"/>
    <s v="AR"/>
    <m/>
    <x v="3"/>
    <x v="0"/>
    <d v="2024-04-02T00:00:00"/>
    <m/>
    <x v="7"/>
    <m/>
  </r>
  <r>
    <d v="2024-07-10T00:00:00"/>
    <x v="51"/>
    <s v="B"/>
    <n v="4"/>
    <s v="b"/>
    <n v="4"/>
    <s v="Espaçamento entre o rodapé e o piso "/>
    <s v="AR"/>
    <m/>
    <x v="3"/>
    <x v="0"/>
    <d v="2024-04-02T00:00:00"/>
    <m/>
    <x v="7"/>
    <m/>
  </r>
  <r>
    <d v="2024-07-10T00:00:00"/>
    <x v="51"/>
    <s v="B"/>
    <n v="4"/>
    <s v="b"/>
    <n v="3"/>
    <s v="Limpeza de pontos pretos nos tijolos da guarda"/>
    <s v="AR"/>
    <m/>
    <x v="3"/>
    <x v="0"/>
    <d v="2024-04-02T00:00:00"/>
    <m/>
    <x v="7"/>
    <m/>
  </r>
  <r>
    <d v="2024-07-10T00:00:00"/>
    <x v="51"/>
    <s v="B"/>
    <n v="4"/>
    <s v="b"/>
    <n v="2"/>
    <s v="Tomada está desnivelada, melhoar instalação"/>
    <s v="AR"/>
    <m/>
    <x v="3"/>
    <x v="0"/>
    <d v="2024-04-02T00:00:00"/>
    <m/>
    <x v="7"/>
    <m/>
  </r>
  <r>
    <d v="2024-07-10T00:00:00"/>
    <x v="51"/>
    <s v="B"/>
    <n v="4"/>
    <s v="b"/>
    <n v="1"/>
    <s v="Melhorar o remate das juntas do rodapé (geral apartamento)"/>
    <s v="AR"/>
    <m/>
    <x v="3"/>
    <x v="0"/>
    <d v="2024-04-02T00:00:00"/>
    <m/>
    <x v="7"/>
    <m/>
  </r>
  <r>
    <d v="2024-07-08T00:00:00"/>
    <x v="52"/>
    <s v="B"/>
    <n v="4"/>
    <s v="c"/>
    <n v="1"/>
    <s v="Limpeza geral "/>
    <s v="AR"/>
    <m/>
    <x v="3"/>
    <x v="0"/>
    <d v="2024-03-22T00:00:00"/>
    <m/>
    <x v="7"/>
    <m/>
  </r>
  <r>
    <d v="2024-07-08T00:00:00"/>
    <x v="52"/>
    <s v="B"/>
    <n v="4"/>
    <s v="c"/>
    <n v="2"/>
    <s v="Limpeza das guardas "/>
    <s v="AR"/>
    <m/>
    <x v="3"/>
    <x v="0"/>
    <d v="2024-03-22T00:00:00"/>
    <m/>
    <x v="7"/>
    <m/>
  </r>
  <r>
    <d v="2024-07-08T00:00:00"/>
    <x v="52"/>
    <s v="B"/>
    <n v="4"/>
    <s v="c"/>
    <n v="3"/>
    <s v="Limpeza e afinamento das juntas da última fiada de tijos"/>
    <s v="AR"/>
    <m/>
    <x v="3"/>
    <x v="0"/>
    <d v="2024-03-22T00:00:00"/>
    <m/>
    <x v="7"/>
    <m/>
  </r>
  <r>
    <d v="2024-07-08T00:00:00"/>
    <x v="52"/>
    <s v="B"/>
    <n v="4"/>
    <s v="c"/>
    <n v="4"/>
    <s v="Acabamento entre paredee calha dos estores"/>
    <s v="AR"/>
    <m/>
    <x v="3"/>
    <x v="0"/>
    <d v="2024-03-22T00:00:00"/>
    <m/>
    <x v="7"/>
    <m/>
  </r>
  <r>
    <d v="2024-07-08T00:00:00"/>
    <x v="52"/>
    <s v="B"/>
    <n v="4"/>
    <s v="c"/>
    <n v="5"/>
    <s v="Falta batume nas juntas da varanda "/>
    <s v="AR"/>
    <m/>
    <x v="3"/>
    <x v="0"/>
    <d v="2024-03-22T00:00:00"/>
    <m/>
    <x v="7"/>
    <m/>
  </r>
  <r>
    <d v="2024-07-08T00:00:00"/>
    <x v="52"/>
    <s v="B"/>
    <n v="4"/>
    <s v="c"/>
    <n v="6"/>
    <s v="Afastar máquina do arcondicionado para junto a parede"/>
    <m/>
    <m/>
    <x v="3"/>
    <x v="1"/>
    <d v="2024-03-22T00:00:00"/>
    <m/>
    <x v="12"/>
    <m/>
  </r>
  <r>
    <d v="2024-07-08T00:00:00"/>
    <x v="52"/>
    <s v="B"/>
    <n v="4"/>
    <s v="c"/>
    <n v="7"/>
    <s v="Limpeza do risco no rodapé"/>
    <s v="AR"/>
    <m/>
    <x v="3"/>
    <x v="0"/>
    <d v="2024-03-22T00:00:00"/>
    <m/>
    <x v="7"/>
    <m/>
  </r>
  <r>
    <d v="2024-07-08T00:00:00"/>
    <x v="52"/>
    <s v="B"/>
    <n v="4"/>
    <s v="c"/>
    <n v="8"/>
    <s v="Silicone na junção da rodapé e guarnição todas"/>
    <s v="AR"/>
    <m/>
    <x v="3"/>
    <x v="0"/>
    <d v="2024-03-22T00:00:00"/>
    <m/>
    <x v="7"/>
    <m/>
  </r>
  <r>
    <d v="2024-07-08T00:00:00"/>
    <x v="52"/>
    <s v="B"/>
    <n v="4"/>
    <s v="c"/>
    <n v="9"/>
    <s v="Fixar oculo da porta "/>
    <s v="AR"/>
    <m/>
    <x v="3"/>
    <x v="0"/>
    <d v="2024-03-22T00:00:00"/>
    <m/>
    <x v="7"/>
    <m/>
  </r>
  <r>
    <d v="2024-07-08T00:00:00"/>
    <x v="52"/>
    <s v="B"/>
    <n v="4"/>
    <s v="c"/>
    <n v="10"/>
    <s v="Azulejo partida na esquina "/>
    <s v="AR"/>
    <m/>
    <x v="3"/>
    <x v="0"/>
    <d v="2024-03-22T00:00:00"/>
    <m/>
    <x v="7"/>
    <m/>
  </r>
  <r>
    <d v="2024-07-08T00:00:00"/>
    <x v="52"/>
    <s v="B"/>
    <n v="4"/>
    <s v="c"/>
    <n v="11"/>
    <s v="Fixar melhor peça plástico do exaustor mal instalada"/>
    <s v="Cozimafra"/>
    <m/>
    <x v="3"/>
    <x v="0"/>
    <d v="2024-03-22T00:00:00"/>
    <m/>
    <x v="7"/>
    <m/>
  </r>
  <r>
    <d v="2024-07-08T00:00:00"/>
    <x v="52"/>
    <s v="B"/>
    <n v="4"/>
    <s v="c"/>
    <n v="12"/>
    <s v="Afastar bomba do  calor para atrás junto a parede"/>
    <s v="Climacer"/>
    <m/>
    <x v="3"/>
    <x v="1"/>
    <d v="2024-03-22T00:00:00"/>
    <m/>
    <x v="12"/>
    <m/>
  </r>
  <r>
    <d v="2024-07-08T00:00:00"/>
    <x v="52"/>
    <s v="B"/>
    <n v="4"/>
    <s v="c"/>
    <n v="13"/>
    <s v="Afinar janela "/>
    <s v="AR"/>
    <m/>
    <x v="3"/>
    <x v="0"/>
    <d v="2024-03-22T00:00:00"/>
    <m/>
    <x v="7"/>
    <m/>
  </r>
  <r>
    <d v="2024-07-08T00:00:00"/>
    <x v="52"/>
    <s v="B"/>
    <n v="4"/>
    <s v="c"/>
    <n v="14"/>
    <s v="Puxador está muito próximo da fechadura podendo prender o dedo"/>
    <s v="AR"/>
    <m/>
    <x v="3"/>
    <x v="1"/>
    <d v="2024-03-22T00:00:00"/>
    <m/>
    <x v="12"/>
    <m/>
  </r>
  <r>
    <d v="2024-07-08T00:00:00"/>
    <x v="52"/>
    <s v="B"/>
    <n v="4"/>
    <s v="c"/>
    <n v="15"/>
    <s v="Retoque de pintura"/>
    <s v="AR"/>
    <m/>
    <x v="3"/>
    <x v="0"/>
    <d v="2024-03-22T00:00:00"/>
    <m/>
    <x v="7"/>
    <m/>
  </r>
  <r>
    <d v="2024-07-08T00:00:00"/>
    <x v="52"/>
    <s v="B"/>
    <n v="4"/>
    <s v="c"/>
    <n v="16"/>
    <s v="Poleia do lavatorio  sai para fora da pedra"/>
    <s v="AR"/>
    <m/>
    <x v="3"/>
    <x v="0"/>
    <d v="2024-03-22T00:00:00"/>
    <m/>
    <x v="7"/>
    <m/>
  </r>
  <r>
    <d v="2024-07-08T00:00:00"/>
    <x v="52"/>
    <s v="B"/>
    <n v="4"/>
    <s v="c"/>
    <n v="17"/>
    <s v="Remate do teto com azuleijo"/>
    <s v="AR"/>
    <m/>
    <x v="3"/>
    <x v="0"/>
    <d v="2024-03-22T00:00:00"/>
    <m/>
    <x v="7"/>
    <m/>
  </r>
  <r>
    <d v="2024-07-08T00:00:00"/>
    <x v="52"/>
    <s v="B"/>
    <n v="4"/>
    <s v="c"/>
    <n v="18"/>
    <s v="Borrachas soltas da porta geral"/>
    <s v="AR"/>
    <m/>
    <x v="3"/>
    <x v="0"/>
    <d v="2024-03-22T00:00:00"/>
    <m/>
    <x v="7"/>
    <m/>
  </r>
  <r>
    <d v="2024-07-08T00:00:00"/>
    <x v="52"/>
    <s v="B"/>
    <n v="4"/>
    <s v="c"/>
    <n v="19"/>
    <s v="Remate do rodapé limpeza silicone"/>
    <s v="AR"/>
    <m/>
    <x v="3"/>
    <x v="0"/>
    <d v="2024-03-22T00:00:00"/>
    <m/>
    <x v="7"/>
    <m/>
  </r>
  <r>
    <d v="2024-07-08T00:00:00"/>
    <x v="52"/>
    <s v="B"/>
    <n v="4"/>
    <s v="c"/>
    <n v="20"/>
    <s v="Retoque de limpeza silicone"/>
    <s v="AR"/>
    <m/>
    <x v="3"/>
    <x v="0"/>
    <d v="2024-03-22T00:00:00"/>
    <m/>
    <x v="7"/>
    <m/>
  </r>
  <r>
    <d v="2024-07-08T00:00:00"/>
    <x v="52"/>
    <s v="B"/>
    <n v="4"/>
    <s v="c"/>
    <n v="21"/>
    <s v="Retoque de pintura vão da janela"/>
    <s v="AR"/>
    <m/>
    <x v="3"/>
    <x v="0"/>
    <d v="2024-03-22T00:00:00"/>
    <m/>
    <x v="7"/>
    <m/>
  </r>
  <r>
    <d v="2024-07-08T00:00:00"/>
    <x v="52"/>
    <s v="B"/>
    <n v="4"/>
    <s v="c"/>
    <n v="22"/>
    <s v="Remate piso rodapé "/>
    <s v="AR"/>
    <m/>
    <x v="3"/>
    <x v="0"/>
    <d v="2024-03-22T00:00:00"/>
    <m/>
    <x v="7"/>
    <m/>
  </r>
  <r>
    <d v="2024-07-08T00:00:00"/>
    <x v="52"/>
    <s v="B"/>
    <n v="4"/>
    <s v="c"/>
    <n v="23"/>
    <s v="Guarnição danificada"/>
    <s v="AR"/>
    <m/>
    <x v="3"/>
    <x v="0"/>
    <d v="2024-03-22T00:00:00"/>
    <m/>
    <x v="7"/>
    <m/>
  </r>
  <r>
    <d v="2024-07-08T00:00:00"/>
    <x v="52"/>
    <s v="B"/>
    <n v="4"/>
    <s v="c"/>
    <n v="24"/>
    <s v="Limpeza e retoque na alheta"/>
    <s v="AR"/>
    <m/>
    <x v="3"/>
    <x v="0"/>
    <d v="2024-03-22T00:00:00"/>
    <m/>
    <x v="7"/>
    <m/>
  </r>
  <r>
    <d v="2024-07-08T00:00:00"/>
    <x v="52"/>
    <s v="B"/>
    <n v="4"/>
    <s v="c"/>
    <n v="25"/>
    <s v="Manchas nas portas do ropeiro"/>
    <s v="AR"/>
    <m/>
    <x v="3"/>
    <x v="0"/>
    <d v="2024-03-22T00:00:00"/>
    <m/>
    <x v="7"/>
    <m/>
  </r>
  <r>
    <d v="2024-07-08T00:00:00"/>
    <x v="52"/>
    <s v="B"/>
    <n v="4"/>
    <s v="c"/>
    <n v="26"/>
    <s v="Limpeza das portas e guarnições todas "/>
    <s v="AR"/>
    <m/>
    <x v="3"/>
    <x v="0"/>
    <d v="2024-03-22T00:00:00"/>
    <m/>
    <x v="7"/>
    <m/>
  </r>
  <r>
    <d v="2024-07-08T00:00:00"/>
    <x v="52"/>
    <s v="B"/>
    <n v="4"/>
    <s v="c"/>
    <n v="27"/>
    <s v="Remate do azulejo banheira"/>
    <s v="AR"/>
    <m/>
    <x v="3"/>
    <x v="0"/>
    <d v="2024-03-22T00:00:00"/>
    <m/>
    <x v="7"/>
    <m/>
  </r>
  <r>
    <d v="2024-07-08T00:00:00"/>
    <x v="52"/>
    <s v="B"/>
    <n v="4"/>
    <s v="c"/>
    <n v="28"/>
    <s v="Limpeza e alinhamento das juntas do pv todas e paredes"/>
    <s v="AR"/>
    <m/>
    <x v="3"/>
    <x v="0"/>
    <d v="2024-03-22T00:00:00"/>
    <m/>
    <x v="7"/>
    <m/>
  </r>
  <r>
    <d v="2024-07-08T00:00:00"/>
    <x v="52"/>
    <s v="B"/>
    <n v="4"/>
    <s v="c"/>
    <n v="29"/>
    <s v="Remate entre guarnição e parede "/>
    <s v="AR"/>
    <m/>
    <x v="3"/>
    <x v="0"/>
    <d v="2024-03-22T00:00:00"/>
    <m/>
    <x v="7"/>
    <m/>
  </r>
  <r>
    <d v="2024-07-08T00:00:00"/>
    <x v="52"/>
    <s v="B"/>
    <n v="4"/>
    <s v="c"/>
    <n v="30"/>
    <s v="Limpeza do piso manchada de branco"/>
    <s v="Silvas"/>
    <m/>
    <x v="3"/>
    <x v="0"/>
    <d v="2024-03-22T00:00:00"/>
    <m/>
    <x v="104"/>
    <m/>
  </r>
  <r>
    <d v="2024-07-08T00:00:00"/>
    <x v="52"/>
    <s v="B"/>
    <n v="4"/>
    <s v="c"/>
    <n v="31"/>
    <s v="Limpeza de mancha no peitoril de fora da janela"/>
    <s v="AR"/>
    <m/>
    <x v="3"/>
    <x v="0"/>
    <d v="2024-03-22T00:00:00"/>
    <m/>
    <x v="7"/>
    <m/>
  </r>
  <r>
    <d v="2024-07-08T00:00:00"/>
    <x v="52"/>
    <s v="B"/>
    <n v="4"/>
    <s v="c"/>
    <n v="32"/>
    <s v="Retocar silicone entre o caixilho/ tampa estores"/>
    <s v="AR"/>
    <m/>
    <x v="3"/>
    <x v="0"/>
    <d v="2024-03-22T00:00:00"/>
    <m/>
    <x v="7"/>
    <m/>
  </r>
  <r>
    <d v="2024-07-08T00:00:00"/>
    <x v="52"/>
    <s v="B"/>
    <n v="4"/>
    <s v="c"/>
    <n v="33"/>
    <s v="Metalização a frio da sapata do posto de carregamento elétrico que está enferrujado"/>
    <s v="AR"/>
    <m/>
    <x v="3"/>
    <x v="0"/>
    <d v="2024-03-22T00:00:00"/>
    <m/>
    <x v="7"/>
    <m/>
  </r>
  <r>
    <d v="2024-07-08T00:00:00"/>
    <x v="52"/>
    <s v="B"/>
    <n v="4"/>
    <s v="c"/>
    <n v="34"/>
    <s v="Estacionamento nº 20 cave -2"/>
    <s v="AR"/>
    <m/>
    <x v="3"/>
    <x v="0"/>
    <d v="2024-03-22T00:00:00"/>
    <m/>
    <x v="7"/>
    <m/>
  </r>
  <r>
    <d v="2024-07-08T00:00:00"/>
    <x v="52"/>
    <s v="B"/>
    <n v="4"/>
    <s v="c"/>
    <n v="35"/>
    <s v="Bomba de calor está com erro (Erro X - climacer vai solicitar apoio a baxi)"/>
    <s v="Climacer"/>
    <m/>
    <x v="3"/>
    <x v="0"/>
    <d v="2024-03-22T00:00:00"/>
    <m/>
    <x v="11"/>
    <m/>
  </r>
  <r>
    <d v="2024-07-08T00:00:00"/>
    <x v="52"/>
    <s v="B"/>
    <n v="4"/>
    <s v="c"/>
    <n v="37"/>
    <s v="reparação do estores"/>
    <s v="AR"/>
    <m/>
    <x v="91"/>
    <x v="0"/>
    <d v="2024-03-22T00:00:00"/>
    <m/>
    <x v="69"/>
    <m/>
  </r>
  <r>
    <d v="2024-07-08T00:00:00"/>
    <x v="52"/>
    <s v="B"/>
    <n v="4"/>
    <s v="c"/>
    <n v="36"/>
    <s v="Afinar estores"/>
    <s v="Nacional Blinds "/>
    <m/>
    <x v="31"/>
    <x v="0"/>
    <d v="2024-03-22T00:00:00"/>
    <m/>
    <x v="11"/>
    <m/>
  </r>
  <r>
    <d v="2024-08-21T00:00:00"/>
    <x v="53"/>
    <s v="B"/>
    <n v="4"/>
    <s v="d"/>
    <n v="1"/>
    <s v="Pedra bancada está riscada e danificada"/>
    <s v="Cozimafra "/>
    <m/>
    <x v="3"/>
    <x v="0"/>
    <d v="2024-04-12T00:00:00"/>
    <m/>
    <x v="139"/>
    <m/>
  </r>
  <r>
    <d v="2024-08-21T00:00:00"/>
    <x v="53"/>
    <s v="B"/>
    <n v="4"/>
    <s v="d"/>
    <n v="2"/>
    <s v="Melhorar o silicone em volta do lavatorio "/>
    <s v="AR"/>
    <m/>
    <x v="3"/>
    <x v="0"/>
    <d v="2024-04-12T00:00:00"/>
    <m/>
    <x v="7"/>
    <m/>
  </r>
  <r>
    <d v="2024-08-21T00:00:00"/>
    <x v="53"/>
    <s v="B"/>
    <n v="4"/>
    <s v="d"/>
    <n v="3"/>
    <s v="Afinar o silicone entre a pedra e a parede (bancada)"/>
    <s v="AR"/>
    <m/>
    <x v="3"/>
    <x v="0"/>
    <d v="2024-04-12T00:00:00"/>
    <m/>
    <x v="7"/>
    <m/>
  </r>
  <r>
    <d v="2024-08-21T00:00:00"/>
    <x v="53"/>
    <s v="B"/>
    <n v="4"/>
    <s v="d"/>
    <n v="4"/>
    <s v="Guarda metalica com ferrugem "/>
    <s v="AR"/>
    <m/>
    <x v="3"/>
    <x v="0"/>
    <d v="2024-04-12T00:00:00"/>
    <m/>
    <x v="7"/>
    <m/>
  </r>
  <r>
    <d v="2024-08-21T00:00:00"/>
    <x v="53"/>
    <s v="B"/>
    <n v="4"/>
    <s v="d"/>
    <n v="5"/>
    <s v="Remate entre caixilharia e parede (existe um espaçamento)"/>
    <s v="AR"/>
    <m/>
    <x v="3"/>
    <x v="0"/>
    <d v="2024-04-12T00:00:00"/>
    <m/>
    <x v="7"/>
    <m/>
  </r>
  <r>
    <d v="2024-08-21T00:00:00"/>
    <x v="53"/>
    <s v="B"/>
    <n v="4"/>
    <s v="d"/>
    <n v="6"/>
    <s v="Limpeza de todas as caixilharias porta e janela "/>
    <s v="AR"/>
    <m/>
    <x v="3"/>
    <x v="0"/>
    <d v="2024-04-12T00:00:00"/>
    <m/>
    <x v="7"/>
    <m/>
  </r>
  <r>
    <d v="2024-08-21T00:00:00"/>
    <x v="53"/>
    <s v="B"/>
    <n v="4"/>
    <s v="d"/>
    <n v="7"/>
    <s v="Pintura com tonalidade diferente "/>
    <s v="AR"/>
    <m/>
    <x v="3"/>
    <x v="0"/>
    <d v="2024-04-12T00:00:00"/>
    <m/>
    <x v="7"/>
    <m/>
  </r>
  <r>
    <d v="2024-08-21T00:00:00"/>
    <x v="53"/>
    <s v="B"/>
    <n v="4"/>
    <s v="d"/>
    <n v="8"/>
    <s v="Puxador com ferrugem "/>
    <s v="AR"/>
    <m/>
    <x v="3"/>
    <x v="0"/>
    <d v="2024-04-12T00:00:00"/>
    <m/>
    <x v="7"/>
    <m/>
  </r>
  <r>
    <d v="2024-08-21T00:00:00"/>
    <x v="53"/>
    <s v="B"/>
    <n v="4"/>
    <s v="d"/>
    <n v="9"/>
    <s v="Piso com manchas brancas ao lado do rodapé "/>
    <s v="AR"/>
    <m/>
    <x v="3"/>
    <x v="0"/>
    <d v="2024-04-12T00:00:00"/>
    <m/>
    <x v="7"/>
    <m/>
  </r>
  <r>
    <d v="2024-08-21T00:00:00"/>
    <x v="53"/>
    <s v="B"/>
    <n v="4"/>
    <s v="d"/>
    <n v="10"/>
    <s v="Borracha interna da caixilharia está danificada"/>
    <s v="Serrialu"/>
    <m/>
    <x v="3"/>
    <x v="0"/>
    <d v="2024-04-12T00:00:00"/>
    <m/>
    <x v="7"/>
    <m/>
  </r>
  <r>
    <d v="2024-08-21T00:00:00"/>
    <x v="53"/>
    <s v="B"/>
    <n v="4"/>
    <s v="d"/>
    <n v="11"/>
    <s v="Buraco dentro da caixilharia e borracha "/>
    <s v="Serrialu"/>
    <m/>
    <x v="3"/>
    <x v="0"/>
    <d v="2024-04-12T00:00:00"/>
    <m/>
    <x v="7"/>
    <m/>
  </r>
  <r>
    <d v="2024-08-21T00:00:00"/>
    <x v="53"/>
    <s v="B"/>
    <n v="4"/>
    <s v="d"/>
    <n v="12"/>
    <s v="Caixa de estore com sujidade de tinta "/>
    <s v="AR "/>
    <m/>
    <x v="3"/>
    <x v="0"/>
    <d v="2024-04-12T00:00:00"/>
    <m/>
    <x v="7"/>
    <m/>
  </r>
  <r>
    <d v="2024-08-21T00:00:00"/>
    <x v="53"/>
    <s v="B"/>
    <n v="4"/>
    <s v="d"/>
    <n v="13"/>
    <s v="Melhorar o remate do silicone em volta da caixilharia "/>
    <s v="AR "/>
    <m/>
    <x v="3"/>
    <x v="0"/>
    <d v="2024-04-12T00:00:00"/>
    <m/>
    <x v="7"/>
    <m/>
  </r>
  <r>
    <d v="2024-08-21T00:00:00"/>
    <x v="53"/>
    <s v="B"/>
    <n v="4"/>
    <s v="d"/>
    <n v="14"/>
    <s v="Afinar a janela "/>
    <s v="Serrialu"/>
    <m/>
    <x v="3"/>
    <x v="0"/>
    <d v="2024-04-12T00:00:00"/>
    <m/>
    <x v="7"/>
    <m/>
  </r>
  <r>
    <d v="2024-08-21T00:00:00"/>
    <x v="53"/>
    <s v="B"/>
    <n v="4"/>
    <s v="d"/>
    <n v="15"/>
    <s v="Remover o excesso de silicone na bancada do lavatório "/>
    <s v="AR "/>
    <m/>
    <x v="3"/>
    <x v="0"/>
    <d v="2024-04-12T00:00:00"/>
    <m/>
    <x v="7"/>
    <m/>
  </r>
  <r>
    <d v="2024-08-21T00:00:00"/>
    <x v="53"/>
    <s v="B"/>
    <n v="4"/>
    <s v="d"/>
    <n v="16"/>
    <s v="Melhorar o acabamento e remover escesso de silicone na poleia "/>
    <s v="AR "/>
    <m/>
    <x v="3"/>
    <x v="0"/>
    <d v="2024-04-12T00:00:00"/>
    <m/>
    <x v="7"/>
    <m/>
  </r>
  <r>
    <d v="2024-08-21T00:00:00"/>
    <x v="53"/>
    <s v="B"/>
    <n v="4"/>
    <s v="d"/>
    <n v="17"/>
    <s v="Limpeza de cola do autocolante na porta do roupeiro"/>
    <s v="AR "/>
    <m/>
    <x v="3"/>
    <x v="0"/>
    <d v="2024-04-12T00:00:00"/>
    <m/>
    <x v="7"/>
    <m/>
  </r>
  <r>
    <d v="2024-08-21T00:00:00"/>
    <x v="53"/>
    <s v="B"/>
    <n v="4"/>
    <s v="d"/>
    <n v="18"/>
    <s v="Piso escurecido"/>
    <s v="Silvas"/>
    <m/>
    <x v="3"/>
    <x v="0"/>
    <d v="2024-04-12T00:00:00"/>
    <m/>
    <x v="104"/>
    <m/>
  </r>
  <r>
    <d v="2024-08-21T00:00:00"/>
    <x v="53"/>
    <s v="B"/>
    <n v="4"/>
    <s v="d"/>
    <n v="19"/>
    <s v="Esquina esta mal acabada/ desnivelado (banheira)"/>
    <s v="AR "/>
    <m/>
    <x v="3"/>
    <x v="0"/>
    <d v="2024-04-12T00:00:00"/>
    <m/>
    <x v="7"/>
    <m/>
  </r>
  <r>
    <d v="2024-08-21T00:00:00"/>
    <x v="53"/>
    <s v="B"/>
    <n v="4"/>
    <s v="d"/>
    <n v="20"/>
    <s v="Espelho danificado nas laterais "/>
    <s v="Espaço vidro"/>
    <m/>
    <x v="3"/>
    <x v="0"/>
    <d v="2024-04-12T00:00:00"/>
    <m/>
    <x v="32"/>
    <m/>
  </r>
  <r>
    <d v="2024-08-21T00:00:00"/>
    <x v="53"/>
    <s v="B"/>
    <n v="4"/>
    <s v="d"/>
    <n v="21"/>
    <s v="Ceramica da parede desnivelada "/>
    <s v="AR "/>
    <m/>
    <x v="3"/>
    <x v="0"/>
    <d v="2024-04-12T00:00:00"/>
    <m/>
    <x v="32"/>
    <m/>
  </r>
  <r>
    <d v="2024-08-21T00:00:00"/>
    <x v="53"/>
    <s v="B"/>
    <n v="4"/>
    <s v="d"/>
    <n v="22"/>
    <s v="Ceramica da parede danificada "/>
    <s v="AR "/>
    <m/>
    <x v="3"/>
    <x v="0"/>
    <d v="2024-04-12T00:00:00"/>
    <m/>
    <x v="7"/>
    <m/>
  </r>
  <r>
    <d v="2024-08-21T00:00:00"/>
    <x v="53"/>
    <s v="B"/>
    <n v="4"/>
    <s v="d"/>
    <n v="23"/>
    <s v="Borracha solta em todas as guarnições  geral apartamento "/>
    <s v="AR "/>
    <m/>
    <x v="3"/>
    <x v="0"/>
    <d v="2024-04-12T00:00:00"/>
    <m/>
    <x v="7"/>
    <m/>
  </r>
  <r>
    <d v="2024-08-21T00:00:00"/>
    <x v="53"/>
    <s v="B"/>
    <n v="4"/>
    <s v="d"/>
    <n v="24"/>
    <s v="Manchas no rodapé "/>
    <s v="AR "/>
    <m/>
    <x v="3"/>
    <x v="0"/>
    <d v="2024-04-12T00:00:00"/>
    <m/>
    <x v="7"/>
    <m/>
  </r>
  <r>
    <d v="2024-08-21T00:00:00"/>
    <x v="53"/>
    <s v="B"/>
    <n v="4"/>
    <s v="d"/>
    <n v="25"/>
    <s v="Lateral entre divisoria e prateleira danificada "/>
    <s v="AR "/>
    <m/>
    <x v="3"/>
    <x v="0"/>
    <d v="2024-04-12T00:00:00"/>
    <m/>
    <x v="7"/>
    <m/>
  </r>
  <r>
    <d v="2024-08-21T00:00:00"/>
    <x v="53"/>
    <s v="B"/>
    <n v="4"/>
    <s v="d"/>
    <n v="26"/>
    <s v="Ceramica danificada em volta do batente - azulejo não é mais fabricado "/>
    <s v="AR "/>
    <m/>
    <x v="3"/>
    <x v="0"/>
    <d v="2024-04-12T00:00:00"/>
    <m/>
    <x v="32"/>
    <m/>
  </r>
  <r>
    <d v="2024-08-21T00:00:00"/>
    <x v="53"/>
    <s v="B"/>
    <n v="4"/>
    <s v="d"/>
    <n v="27"/>
    <s v="Caixa a/c está mal instalada nivelar "/>
    <s v="AR "/>
    <m/>
    <x v="3"/>
    <x v="0"/>
    <d v="2024-04-12T00:00:00"/>
    <m/>
    <x v="7"/>
    <m/>
  </r>
  <r>
    <d v="2024-08-21T00:00:00"/>
    <x v="53"/>
    <s v="B"/>
    <n v="4"/>
    <s v="d"/>
    <n v="28"/>
    <s v="Porta danificada na lateral acima das trancas"/>
    <s v="Sweet Door"/>
    <m/>
    <x v="3"/>
    <x v="0"/>
    <d v="2024-04-12T00:00:00"/>
    <m/>
    <x v="7"/>
    <m/>
  </r>
  <r>
    <d v="2024-08-21T00:00:00"/>
    <x v="53"/>
    <s v="B"/>
    <n v="4"/>
    <s v="d"/>
    <n v="29"/>
    <s v="Falta tampa na peça lateral da abertura da porta"/>
    <s v="Sweet Door"/>
    <m/>
    <x v="3"/>
    <x v="0"/>
    <d v="2024-04-12T00:00:00"/>
    <m/>
    <x v="32"/>
    <m/>
  </r>
  <r>
    <d v="2024-08-21T00:00:00"/>
    <x v="53"/>
    <s v="B"/>
    <n v="4"/>
    <s v="d"/>
    <n v="30"/>
    <s v="Buraco no tijolo em volta da peça metalica arrecadação 48 cave 4"/>
    <s v="AR "/>
    <m/>
    <x v="3"/>
    <x v="0"/>
    <d v="2024-04-12T00:00:00"/>
    <m/>
    <x v="7"/>
    <m/>
  </r>
  <r>
    <d v="2024-08-21T00:00:00"/>
    <x v="53"/>
    <s v="B"/>
    <n v="4"/>
    <s v="d"/>
    <n v="31"/>
    <s v="Limpeza profunda e geral "/>
    <s v="AR "/>
    <m/>
    <x v="3"/>
    <x v="0"/>
    <d v="2024-04-12T00:00:00"/>
    <m/>
    <x v="7"/>
    <m/>
  </r>
  <r>
    <d v="2024-08-21T00:00:00"/>
    <x v="53"/>
    <s v="B"/>
    <n v="4"/>
    <s v="d"/>
    <n v="32"/>
    <s v="Falta dobradiça na porta de entrada"/>
    <s v="Sweet Door"/>
    <m/>
    <x v="3"/>
    <x v="0"/>
    <d v="2024-04-12T00:00:00"/>
    <m/>
    <x v="32"/>
    <m/>
  </r>
  <r>
    <d v="2024-08-21T00:00:00"/>
    <x v="53"/>
    <s v="B"/>
    <n v="4"/>
    <s v="d"/>
    <n v="33"/>
    <s v="Máquina exterior não funciona"/>
    <s v="Climacer"/>
    <m/>
    <x v="100"/>
    <x v="0"/>
    <d v="2024-04-12T00:00:00"/>
    <m/>
    <x v="17"/>
    <s v="SIM"/>
  </r>
  <r>
    <d v="2024-08-21T00:00:00"/>
    <x v="53"/>
    <s v="B"/>
    <n v="4"/>
    <s v="d"/>
    <n v="34"/>
    <s v="Estores da suíte emperrada"/>
    <s v="Nacional Blinds "/>
    <s v="NOVO"/>
    <x v="43"/>
    <x v="0"/>
    <d v="2024-04-12T00:00:00"/>
    <m/>
    <x v="17"/>
    <s v="SIM"/>
  </r>
  <r>
    <d v="2024-08-21T00:00:00"/>
    <x v="53"/>
    <s v="B"/>
    <n v="4"/>
    <s v="d"/>
    <n v="35"/>
    <s v="A porta do vidro da poliban da suite foi aplicada desalinhada, impedindo que seja aberta ou fechada"/>
    <s v="AR"/>
    <s v="NOVO"/>
    <x v="43"/>
    <x v="0"/>
    <d v="2024-04-12T00:00:00"/>
    <m/>
    <x v="17"/>
    <s v="SIM"/>
  </r>
  <r>
    <d v="2024-08-21T00:00:00"/>
    <x v="53"/>
    <s v="B"/>
    <n v="4"/>
    <s v="d"/>
    <n v="37"/>
    <s v="O compressor dos aparelhos A/C não funciona"/>
    <s v="AR"/>
    <m/>
    <x v="98"/>
    <x v="0"/>
    <d v="2024-04-12T00:00:00"/>
    <m/>
    <x v="69"/>
    <m/>
  </r>
  <r>
    <d v="2024-08-21T00:00:00"/>
    <x v="53"/>
    <s v="B"/>
    <n v="4"/>
    <s v="d"/>
    <n v="36"/>
    <s v="O tubo de esgoto (suponho ser este) da bomba de calor do esquentador de água se encontra solto._x000a_ "/>
    <s v="AR"/>
    <s v="NOVO"/>
    <x v="101"/>
    <x v="0"/>
    <d v="2024-04-12T00:00:00"/>
    <m/>
    <x v="69"/>
    <m/>
  </r>
  <r>
    <d v="2024-08-19T00:00:00"/>
    <x v="54"/>
    <s v="B"/>
    <n v="4"/>
    <s v="e"/>
    <n v="39"/>
    <s v="Avaliar situação do exaustor, pois continua a cair sujidade de cada vez que o tentamos usar, a par do constante e forte som do vento que se faz ainda ouvir . _x000a_A peça que reportámos como defeituosa é a peça plástica que encaixa na ponta do exaustor, junto à parede"/>
    <s v="AR/Bosch"/>
    <m/>
    <x v="102"/>
    <x v="0"/>
    <d v="2024-04-16T00:00:00"/>
    <m/>
    <x v="103"/>
    <m/>
  </r>
  <r>
    <d v="2024-08-19T00:00:00"/>
    <x v="54"/>
    <s v="B"/>
    <n v="4"/>
    <s v="e"/>
    <n v="1"/>
    <s v="Mancha na alheta  do teto/geral sala "/>
    <s v="AR"/>
    <m/>
    <x v="3"/>
    <x v="0"/>
    <d v="2024-04-16T00:00:00"/>
    <m/>
    <x v="96"/>
    <m/>
  </r>
  <r>
    <d v="2024-08-19T00:00:00"/>
    <x v="54"/>
    <s v="B"/>
    <n v="4"/>
    <s v="e"/>
    <n v="2"/>
    <s v="Manchas brancas pavimento sala"/>
    <s v="AR"/>
    <m/>
    <x v="3"/>
    <x v="0"/>
    <d v="2024-04-16T00:00:00"/>
    <m/>
    <x v="31"/>
    <m/>
  </r>
  <r>
    <d v="2024-08-19T00:00:00"/>
    <x v="54"/>
    <s v="B"/>
    <n v="4"/>
    <s v="e"/>
    <n v="3"/>
    <s v="Tirar fita cola A/C"/>
    <s v="AR"/>
    <m/>
    <x v="3"/>
    <x v="0"/>
    <d v="2024-04-16T00:00:00"/>
    <m/>
    <x v="96"/>
    <m/>
  </r>
  <r>
    <d v="2024-08-19T00:00:00"/>
    <x v="54"/>
    <s v="B"/>
    <n v="4"/>
    <s v="e"/>
    <n v="4"/>
    <s v="Descolamento borracha porta/geral"/>
    <s v="Globaldis"/>
    <m/>
    <x v="3"/>
    <x v="0"/>
    <d v="2024-04-16T00:00:00"/>
    <m/>
    <x v="96"/>
    <m/>
  </r>
  <r>
    <d v="2024-08-19T00:00:00"/>
    <x v="54"/>
    <s v="B"/>
    <n v="4"/>
    <s v="e"/>
    <n v="5"/>
    <s v="Limpar restos tinta soleira"/>
    <s v="AR"/>
    <m/>
    <x v="3"/>
    <x v="0"/>
    <d v="2024-04-16T00:00:00"/>
    <m/>
    <x v="96"/>
    <m/>
  </r>
  <r>
    <d v="2024-08-19T00:00:00"/>
    <x v="54"/>
    <s v="B"/>
    <n v="4"/>
    <s v="e"/>
    <n v="6"/>
    <s v="Limpeza ferrugem guarda corpo"/>
    <s v="AR"/>
    <m/>
    <x v="3"/>
    <x v="0"/>
    <d v="2024-04-16T00:00:00"/>
    <m/>
    <x v="96"/>
    <m/>
  </r>
  <r>
    <d v="2024-08-19T00:00:00"/>
    <x v="54"/>
    <s v="B"/>
    <n v="4"/>
    <s v="e"/>
    <n v="7"/>
    <s v="Arrematar bomba calor exaustor "/>
    <s v="AR"/>
    <m/>
    <x v="3"/>
    <x v="0"/>
    <d v="2024-04-16T00:00:00"/>
    <m/>
    <x v="31"/>
    <m/>
  </r>
  <r>
    <d v="2024-08-19T00:00:00"/>
    <x v="54"/>
    <s v="B"/>
    <n v="4"/>
    <s v="e"/>
    <n v="8"/>
    <s v="Retirar restos cimento caixa estore"/>
    <s v="AR"/>
    <m/>
    <x v="3"/>
    <x v="0"/>
    <d v="2024-04-16T00:00:00"/>
    <m/>
    <x v="96"/>
    <m/>
  </r>
  <r>
    <d v="2024-08-19T00:00:00"/>
    <x v="54"/>
    <s v="B"/>
    <n v="4"/>
    <s v="e"/>
    <n v="9"/>
    <s v="Limpar revestimento parede varanda "/>
    <s v="AR"/>
    <m/>
    <x v="3"/>
    <x v="0"/>
    <d v="2024-04-16T00:00:00"/>
    <m/>
    <x v="96"/>
    <m/>
  </r>
  <r>
    <d v="2024-08-19T00:00:00"/>
    <x v="54"/>
    <s v="B"/>
    <n v="4"/>
    <s v="e"/>
    <n v="10"/>
    <s v="Rejuntar quinas"/>
    <s v="AR"/>
    <m/>
    <x v="3"/>
    <x v="0"/>
    <d v="2024-04-16T00:00:00"/>
    <m/>
    <x v="96"/>
    <m/>
  </r>
  <r>
    <d v="2024-08-19T00:00:00"/>
    <x v="54"/>
    <s v="B"/>
    <n v="4"/>
    <s v="e"/>
    <n v="11"/>
    <s v="Fissura massa"/>
    <s v="AR"/>
    <m/>
    <x v="3"/>
    <x v="0"/>
    <d v="2024-04-16T00:00:00"/>
    <m/>
    <x v="96"/>
    <m/>
  </r>
  <r>
    <d v="2024-08-19T00:00:00"/>
    <x v="54"/>
    <s v="B"/>
    <n v="4"/>
    <s v="e"/>
    <n v="12"/>
    <s v="Pico armario superior externo "/>
    <s v="Cozimafra"/>
    <m/>
    <x v="3"/>
    <x v="0"/>
    <d v="2024-04-16T00:00:00"/>
    <m/>
    <x v="94"/>
    <m/>
  </r>
  <r>
    <d v="2024-08-19T00:00:00"/>
    <x v="54"/>
    <s v="B"/>
    <n v="4"/>
    <s v="e"/>
    <n v="13"/>
    <s v="Rachadura arm. superior interno "/>
    <s v="Cozimafra"/>
    <m/>
    <x v="3"/>
    <x v="0"/>
    <d v="2024-04-16T00:00:00"/>
    <m/>
    <x v="94"/>
    <m/>
  </r>
  <r>
    <d v="2024-08-19T00:00:00"/>
    <x v="54"/>
    <s v="B"/>
    <n v="4"/>
    <s v="e"/>
    <n v="14"/>
    <s v="Botão armário susp. Interno "/>
    <s v="Cozimafra"/>
    <m/>
    <x v="3"/>
    <x v="0"/>
    <d v="2024-04-16T00:00:00"/>
    <m/>
    <x v="94"/>
    <m/>
  </r>
  <r>
    <d v="2024-08-19T00:00:00"/>
    <x v="54"/>
    <s v="B"/>
    <n v="4"/>
    <s v="e"/>
    <n v="15"/>
    <s v="Afianr porta lava roupa "/>
    <s v="Cozimafra"/>
    <m/>
    <x v="3"/>
    <x v="0"/>
    <d v="2024-04-16T00:00:00"/>
    <m/>
    <x v="96"/>
    <m/>
  </r>
  <r>
    <d v="2024-08-19T00:00:00"/>
    <x v="54"/>
    <s v="B"/>
    <n v="4"/>
    <s v="e"/>
    <n v="16"/>
    <s v="Sujo forno inox "/>
    <s v="AR"/>
    <m/>
    <x v="3"/>
    <x v="0"/>
    <d v="2024-04-16T00:00:00"/>
    <m/>
    <x v="96"/>
    <m/>
  </r>
  <r>
    <d v="2024-08-19T00:00:00"/>
    <x v="54"/>
    <s v="B"/>
    <n v="4"/>
    <s v="e"/>
    <n v="17"/>
    <s v="Sujo na caixilharia porta"/>
    <s v="AR"/>
    <m/>
    <x v="3"/>
    <x v="0"/>
    <d v="2024-04-16T00:00:00"/>
    <m/>
    <x v="96"/>
    <m/>
  </r>
  <r>
    <d v="2024-08-19T00:00:00"/>
    <x v="54"/>
    <s v="B"/>
    <n v="4"/>
    <s v="e"/>
    <n v="18"/>
    <s v="Marcas porta armário "/>
    <s v="Globaldis"/>
    <m/>
    <x v="3"/>
    <x v="0"/>
    <d v="2024-04-16T00:00:00"/>
    <m/>
    <x v="96"/>
    <m/>
  </r>
  <r>
    <d v="2024-08-19T00:00:00"/>
    <x v="54"/>
    <s v="B"/>
    <n v="4"/>
    <s v="e"/>
    <n v="19"/>
    <s v="Marcas ceramica/falta parte "/>
    <s v="AR"/>
    <m/>
    <x v="3"/>
    <x v="0"/>
    <d v="2024-04-16T00:00:00"/>
    <m/>
    <x v="94"/>
    <m/>
  </r>
  <r>
    <d v="2024-08-19T00:00:00"/>
    <x v="54"/>
    <s v="B"/>
    <n v="4"/>
    <s v="e"/>
    <n v="20"/>
    <s v="Assentamento ceramica/massa"/>
    <s v="AR"/>
    <m/>
    <x v="3"/>
    <x v="0"/>
    <d v="2024-04-16T00:00:00"/>
    <m/>
    <x v="94"/>
    <m/>
  </r>
  <r>
    <d v="2024-08-19T00:00:00"/>
    <x v="54"/>
    <s v="B"/>
    <n v="4"/>
    <s v="e"/>
    <n v="21"/>
    <s v="Rachado guarniçãp madeira topo direito "/>
    <s v="Globaldis"/>
    <m/>
    <x v="3"/>
    <x v="0"/>
    <d v="2024-04-16T00:00:00"/>
    <m/>
    <x v="104"/>
    <m/>
  </r>
  <r>
    <d v="2024-08-19T00:00:00"/>
    <x v="54"/>
    <s v="B"/>
    <n v="4"/>
    <s v="e"/>
    <n v="22"/>
    <s v="Afinar gaveta roupeiro "/>
    <s v="Globaldis"/>
    <m/>
    <x v="3"/>
    <x v="0"/>
    <d v="2024-04-16T00:00:00"/>
    <m/>
    <x v="104"/>
    <m/>
  </r>
  <r>
    <d v="2024-08-19T00:00:00"/>
    <x v="54"/>
    <s v="B"/>
    <n v="4"/>
    <s v="e"/>
    <n v="23"/>
    <s v="Limpar portas roupeiro tinta/fita cola/lápis"/>
    <s v="AR"/>
    <m/>
    <x v="3"/>
    <x v="0"/>
    <d v="2024-04-16T00:00:00"/>
    <m/>
    <x v="96"/>
    <m/>
  </r>
  <r>
    <d v="2024-08-19T00:00:00"/>
    <x v="54"/>
    <s v="B"/>
    <n v="4"/>
    <s v="e"/>
    <n v="24"/>
    <s v="Sujo parede"/>
    <s v="AR"/>
    <m/>
    <x v="3"/>
    <x v="0"/>
    <d v="2024-04-16T00:00:00"/>
    <m/>
    <x v="96"/>
    <m/>
  </r>
  <r>
    <d v="2024-08-19T00:00:00"/>
    <x v="54"/>
    <s v="B"/>
    <n v="4"/>
    <s v="e"/>
    <n v="25"/>
    <s v="Sujo rodapé"/>
    <s v="AR"/>
    <m/>
    <x v="3"/>
    <x v="0"/>
    <d v="2024-04-16T00:00:00"/>
    <m/>
    <x v="96"/>
    <m/>
  </r>
  <r>
    <d v="2024-08-19T00:00:00"/>
    <x v="54"/>
    <s v="B"/>
    <n v="4"/>
    <s v="e"/>
    <n v="26"/>
    <s v="Limpeza caixilharia "/>
    <s v="AR"/>
    <m/>
    <x v="3"/>
    <x v="0"/>
    <d v="2024-04-16T00:00:00"/>
    <m/>
    <x v="96"/>
    <m/>
  </r>
  <r>
    <d v="2024-08-19T00:00:00"/>
    <x v="54"/>
    <s v="B"/>
    <n v="4"/>
    <s v="e"/>
    <n v="27"/>
    <s v="Afinar porta folga lado esquerdo ao fechar "/>
    <s v="Globaldis"/>
    <m/>
    <x v="3"/>
    <x v="0"/>
    <d v="2024-04-16T00:00:00"/>
    <m/>
    <x v="96"/>
    <m/>
  </r>
  <r>
    <d v="2024-08-19T00:00:00"/>
    <x v="54"/>
    <s v="B"/>
    <n v="4"/>
    <s v="e"/>
    <n v="28"/>
    <s v="Armário danificado "/>
    <s v="Cozimafra"/>
    <m/>
    <x v="3"/>
    <x v="0"/>
    <d v="2024-04-16T00:00:00"/>
    <m/>
    <x v="0"/>
    <m/>
  </r>
  <r>
    <d v="2024-08-19T00:00:00"/>
    <x v="54"/>
    <s v="B"/>
    <n v="4"/>
    <s v="e"/>
    <n v="29"/>
    <s v="Gota silicone porta armário "/>
    <s v="AR"/>
    <m/>
    <x v="3"/>
    <x v="0"/>
    <d v="2024-04-16T00:00:00"/>
    <m/>
    <x v="96"/>
    <m/>
  </r>
  <r>
    <d v="2024-08-19T00:00:00"/>
    <x v="54"/>
    <s v="B"/>
    <n v="4"/>
    <s v="e"/>
    <n v="30"/>
    <s v="Afinar porta duche "/>
    <s v="Espaço Vidro "/>
    <m/>
    <x v="3"/>
    <x v="0"/>
    <d v="2024-04-16T00:00:00"/>
    <m/>
    <x v="1"/>
    <m/>
  </r>
  <r>
    <d v="2024-08-19T00:00:00"/>
    <x v="54"/>
    <s v="B"/>
    <n v="4"/>
    <s v="e"/>
    <n v="31"/>
    <s v="Limpar tinta/silicone porta "/>
    <s v="AR"/>
    <m/>
    <x v="3"/>
    <x v="0"/>
    <d v="2024-04-16T00:00:00"/>
    <m/>
    <x v="96"/>
    <m/>
  </r>
  <r>
    <d v="2024-08-19T00:00:00"/>
    <x v="54"/>
    <s v="B"/>
    <n v="4"/>
    <s v="e"/>
    <n v="32"/>
    <s v="Buraco parede arrecadação"/>
    <s v="AR"/>
    <m/>
    <x v="3"/>
    <x v="0"/>
    <d v="2024-04-16T00:00:00"/>
    <m/>
    <x v="94"/>
    <m/>
  </r>
  <r>
    <d v="2024-08-19T00:00:00"/>
    <x v="54"/>
    <s v="B"/>
    <n v="4"/>
    <s v="e"/>
    <n v="33"/>
    <s v="Tapar buracos parede arrecadação atrás porta"/>
    <s v="AR"/>
    <m/>
    <x v="3"/>
    <x v="0"/>
    <d v="2024-04-16T00:00:00"/>
    <m/>
    <x v="94"/>
    <m/>
  </r>
  <r>
    <d v="2024-08-19T00:00:00"/>
    <x v="54"/>
    <s v="B"/>
    <n v="4"/>
    <s v="e"/>
    <n v="34"/>
    <s v="Afinar porta armário acima do microondas"/>
    <s v="Cozimafra"/>
    <m/>
    <x v="3"/>
    <x v="0"/>
    <d v="2024-04-16T00:00:00"/>
    <m/>
    <x v="0"/>
    <m/>
  </r>
  <r>
    <d v="2024-08-19T00:00:00"/>
    <x v="54"/>
    <s v="B"/>
    <n v="4"/>
    <s v="e"/>
    <n v="35"/>
    <s v="Substituir azulejo ao lado superior esquerdo da porta da cozinha"/>
    <s v="AR"/>
    <m/>
    <x v="3"/>
    <x v="0"/>
    <d v="2024-04-16T00:00:00"/>
    <m/>
    <x v="94"/>
    <m/>
  </r>
  <r>
    <d v="2024-08-19T00:00:00"/>
    <x v="54"/>
    <s v="B"/>
    <n v="4"/>
    <s v="e"/>
    <n v="36"/>
    <s v="chão da sala está desnivelado"/>
    <s v="Silvas"/>
    <m/>
    <x v="82"/>
    <x v="0"/>
    <d v="2024-04-16T00:00:00"/>
    <m/>
    <x v="104"/>
    <m/>
  </r>
  <r>
    <d v="2024-08-19T00:00:00"/>
    <x v="54"/>
    <s v="B"/>
    <n v="4"/>
    <s v="e"/>
    <n v="37"/>
    <s v="1 - caixilharia da janela está danificada (riscada). continuam por substituir duas peças (uma horizontal, outra vertical) do lado de fora_x000a_2. Reforço do isolamento nas caixilharias/ janelas do quarto principal colocar silicone à volta) ( SEM MATERIAL - ULTIMO AGENDAMENTO FOI 07/03/2025)"/>
    <s v="Serrialu"/>
    <m/>
    <x v="40"/>
    <x v="0"/>
    <d v="2024-04-16T00:00:00"/>
    <m/>
    <x v="76"/>
    <m/>
  </r>
  <r>
    <d v="2024-08-19T00:00:00"/>
    <x v="54"/>
    <s v="B"/>
    <n v="4"/>
    <s v="e"/>
    <n v="38"/>
    <s v="a porta de um dos quartos está desnivelada e lascada"/>
    <s v="Globaldis"/>
    <m/>
    <x v="82"/>
    <x v="0"/>
    <d v="2024-04-16T00:00:00"/>
    <m/>
    <x v="104"/>
    <m/>
  </r>
  <r>
    <d v="2024-08-19T00:00:00"/>
    <x v="54"/>
    <s v="B"/>
    <n v="4"/>
    <s v="e"/>
    <n v="40"/>
    <s v="substituir/ apertar torneira do bidé, pois está a pingar água permanentemente "/>
    <s v="AR"/>
    <m/>
    <x v="102"/>
    <x v="0"/>
    <d v="2024-04-16T00:00:00"/>
    <m/>
    <x v="31"/>
    <m/>
  </r>
  <r>
    <d v="2024-08-19T00:00:00"/>
    <x v="54"/>
    <s v="B"/>
    <n v="4"/>
    <s v="e"/>
    <n v="41"/>
    <s v="•_x0009_Correção dos acabamentos (massa/ silicone) na casa de banho social, junto à banheira e restantes loiças_x000a_•_x0009_Anomalia no armário da cozinha (mal funcionamento do sistema de &quot;bloqueio&quot; da porta do armário superior por cima do microondas)_x000a_•_x0009_Racha na parede da entrada, junto à porta do apartamento"/>
    <s v="AR"/>
    <m/>
    <x v="11"/>
    <x v="0"/>
    <d v="2024-04-16T00:00:00"/>
    <m/>
    <x v="140"/>
    <s v="SIM"/>
  </r>
  <r>
    <d v="2024-08-19T00:00:00"/>
    <x v="54"/>
    <s v="B"/>
    <n v="4"/>
    <s v="e"/>
    <n v="42"/>
    <s v="Substituir vidro da vedação na varanda, em frente à sala, pois está partido  - Aguarda medida "/>
    <s v="Serrialu"/>
    <m/>
    <x v="102"/>
    <x v="0"/>
    <d v="2024-04-16T00:00:00"/>
    <m/>
    <x v="131"/>
    <m/>
  </r>
  <r>
    <d v="2024-08-19T00:00:00"/>
    <x v="54"/>
    <s v="B"/>
    <n v="4"/>
    <s v="e"/>
    <n v="43"/>
    <s v="Avaliar a situação das portas da cozinha e escritório, pois entra vento pelas caixilharias (temos um claro problema de isolamento, este tema é o mais urgente) "/>
    <s v="Serrialu"/>
    <m/>
    <x v="102"/>
    <x v="0"/>
    <d v="2024-04-16T00:00:00"/>
    <m/>
    <x v="31"/>
    <m/>
  </r>
  <r>
    <d v="2024-08-19T00:00:00"/>
    <x v="54"/>
    <s v="B"/>
    <n v="4"/>
    <s v="e"/>
    <n v="44"/>
    <s v="Regular/ aumentar a intensidade da água no WC da suite: a pressão da água nesta casa de banho é muito pouca"/>
    <s v="AR"/>
    <m/>
    <x v="102"/>
    <x v="0"/>
    <d v="2024-04-16T00:00:00"/>
    <m/>
    <x v="120"/>
    <m/>
  </r>
  <r>
    <d v="2024-08-19T00:00:00"/>
    <x v="54"/>
    <s v="B"/>
    <n v="4"/>
    <s v="e"/>
    <n v="45"/>
    <s v="Avaliar instalação de rede internet: só estamos a receber através das portas de rede 1/3 da potência que contratámos (300 mbs vs 900 mbs por segundo), e não seria suposto. As portas de rede foram limitadas de alguma forma? Não conseguimos encontrar nenhuma informação sobre isto nos manuais/ documentação da casa - com quem podemos falar?"/>
    <s v="IEOL"/>
    <m/>
    <x v="102"/>
    <x v="0"/>
    <d v="2024-04-16T00:00:00"/>
    <m/>
    <x v="59"/>
    <m/>
  </r>
  <r>
    <d v="2024-08-19T00:00:00"/>
    <x v="54"/>
    <s v="B"/>
    <n v="4"/>
    <s v="e"/>
    <n v="46"/>
    <s v="Afinar resguardos chuveiro "/>
    <s v="Espaço Vidro "/>
    <m/>
    <x v="56"/>
    <x v="0"/>
    <d v="2024-04-16T00:00:00"/>
    <m/>
    <x v="2"/>
    <m/>
  </r>
  <r>
    <d v="2024-08-19T00:00:00"/>
    <x v="54"/>
    <s v="B"/>
    <n v="4"/>
    <s v="e"/>
    <n v="47"/>
    <s v="Tempo aquecimento da agua "/>
    <s v="Luzimeca"/>
    <m/>
    <x v="56"/>
    <x v="1"/>
    <d v="2024-04-16T00:00:00"/>
    <m/>
    <x v="34"/>
    <m/>
  </r>
  <r>
    <d v="2024-07-26T00:00:00"/>
    <x v="55"/>
    <s v="B"/>
    <n v="4"/>
    <s v="f"/>
    <n v="68"/>
    <s v="substituição de placas de teto falso da varanda "/>
    <s v="KOMAT"/>
    <m/>
    <x v="68"/>
    <x v="0"/>
    <d v="2024-03-08T00:00:00"/>
    <m/>
    <x v="106"/>
    <m/>
  </r>
  <r>
    <d v="2024-07-26T00:00:00"/>
    <x v="55"/>
    <s v="B"/>
    <n v="4"/>
    <s v="f"/>
    <n v="67"/>
    <s v="Afinar rodapé "/>
    <s v="Globaldis"/>
    <m/>
    <x v="81"/>
    <x v="0"/>
    <d v="2024-03-08T00:00:00"/>
    <m/>
    <x v="9"/>
    <m/>
  </r>
  <r>
    <d v="2024-07-26T00:00:00"/>
    <x v="55"/>
    <s v="B"/>
    <n v="4"/>
    <s v="f"/>
    <n v="66"/>
    <s v="Bomba circuladora não está  ligada "/>
    <s v="Luzimeca"/>
    <m/>
    <x v="4"/>
    <x v="0"/>
    <d v="2024-03-08T00:00:00"/>
    <m/>
    <x v="9"/>
    <m/>
  </r>
  <r>
    <d v="2024-07-26T00:00:00"/>
    <x v="55"/>
    <s v="B"/>
    <n v="4"/>
    <s v="f"/>
    <n v="65"/>
    <s v="Espelho fechadura porta "/>
    <s v="Sweet Door"/>
    <m/>
    <x v="81"/>
    <x v="0"/>
    <d v="2024-03-08T00:00:00"/>
    <m/>
    <x v="8"/>
    <m/>
  </r>
  <r>
    <d v="2024-07-26T00:00:00"/>
    <x v="55"/>
    <s v="B"/>
    <n v="4"/>
    <s v="f"/>
    <n v="64"/>
    <s v="Reparação no pavimento "/>
    <s v="Silvas"/>
    <m/>
    <x v="102"/>
    <x v="0"/>
    <d v="2024-03-08T00:00:00"/>
    <m/>
    <x v="141"/>
    <m/>
  </r>
  <r>
    <d v="2024-07-26T00:00:00"/>
    <x v="55"/>
    <s v="B"/>
    <n v="4"/>
    <s v="f"/>
    <n v="63"/>
    <s v="Troca painel interior porta de entrada"/>
    <s v="Sweet Door"/>
    <m/>
    <x v="81"/>
    <x v="0"/>
    <d v="2024-03-08T00:00:00"/>
    <m/>
    <x v="8"/>
    <m/>
  </r>
  <r>
    <d v="2024-07-26T00:00:00"/>
    <x v="55"/>
    <s v="B"/>
    <n v="4"/>
    <s v="f"/>
    <n v="62"/>
    <s v="verificar silicones em geral pela casa"/>
    <s v="AR"/>
    <m/>
    <x v="3"/>
    <x v="0"/>
    <d v="2024-03-08T00:00:00"/>
    <m/>
    <x v="34"/>
    <m/>
  </r>
  <r>
    <d v="2024-07-26T00:00:00"/>
    <x v="55"/>
    <s v="B"/>
    <n v="4"/>
    <s v="f"/>
    <n v="61"/>
    <s v="Alguns rodapés danificados "/>
    <s v="Globaldis"/>
    <m/>
    <x v="3"/>
    <x v="0"/>
    <d v="2024-03-08T00:00:00"/>
    <m/>
    <x v="7"/>
    <m/>
  </r>
  <r>
    <d v="2024-07-26T00:00:00"/>
    <x v="55"/>
    <s v="B"/>
    <n v="4"/>
    <s v="f"/>
    <n v="60"/>
    <s v="Borrachas de algumas portas soltas "/>
    <s v="Globaldis"/>
    <m/>
    <x v="3"/>
    <x v="0"/>
    <d v="2024-03-08T00:00:00"/>
    <m/>
    <x v="7"/>
    <m/>
  </r>
  <r>
    <d v="2024-07-26T00:00:00"/>
    <x v="55"/>
    <s v="B"/>
    <n v="4"/>
    <s v="f"/>
    <n v="59"/>
    <s v="Janelas em geral : sem silicone por fora ( sem isolamento) - verificar todas "/>
    <s v="AR"/>
    <m/>
    <x v="3"/>
    <x v="0"/>
    <d v="2024-03-08T00:00:00"/>
    <m/>
    <x v="34"/>
    <m/>
  </r>
  <r>
    <d v="2024-07-26T00:00:00"/>
    <x v="55"/>
    <s v="B"/>
    <n v="4"/>
    <s v="f"/>
    <n v="58"/>
    <s v="Varanda: Tecto não está bem chegado a parede o que pode fazer com que entre passaros para o buraco em questão"/>
    <s v="AR"/>
    <m/>
    <x v="3"/>
    <x v="0"/>
    <d v="2024-03-08T00:00:00"/>
    <m/>
    <x v="34"/>
    <m/>
  </r>
  <r>
    <d v="2024-07-26T00:00:00"/>
    <x v="55"/>
    <s v="B"/>
    <n v="4"/>
    <s v="f"/>
    <n v="57"/>
    <s v="Varanda: buracos entre janela e tecto que não faz isolamento "/>
    <s v="Serrialu"/>
    <m/>
    <x v="3"/>
    <x v="0"/>
    <d v="2024-03-08T00:00:00"/>
    <m/>
    <x v="7"/>
    <m/>
  </r>
  <r>
    <d v="2024-07-26T00:00:00"/>
    <x v="55"/>
    <s v="B"/>
    <n v="4"/>
    <s v="f"/>
    <n v="56"/>
    <s v="Janela pequena sala do lado de fora não está bem isolado parece que falta tinta e espuma "/>
    <s v="Serrialu"/>
    <m/>
    <x v="3"/>
    <x v="0"/>
    <d v="2024-03-08T00:00:00"/>
    <m/>
    <x v="7"/>
    <m/>
  </r>
  <r>
    <d v="2024-07-26T00:00:00"/>
    <x v="55"/>
    <s v="B"/>
    <n v="4"/>
    <s v="f"/>
    <n v="55"/>
    <s v="Vidro janela pequena riscado "/>
    <s v="Serrialu"/>
    <m/>
    <x v="3"/>
    <x v="0"/>
    <d v="2024-03-08T00:00:00"/>
    <m/>
    <x v="7"/>
    <m/>
  </r>
  <r>
    <d v="2024-07-26T00:00:00"/>
    <x v="55"/>
    <s v="B"/>
    <n v="4"/>
    <s v="f"/>
    <n v="54"/>
    <s v="Falta borracha isolante na janela sala "/>
    <s v="Serrialu"/>
    <m/>
    <x v="3"/>
    <x v="0"/>
    <d v="2024-03-08T00:00:00"/>
    <m/>
    <x v="34"/>
    <m/>
  </r>
  <r>
    <d v="2024-07-26T00:00:00"/>
    <x v="55"/>
    <s v="B"/>
    <n v="4"/>
    <s v="f"/>
    <n v="53"/>
    <s v="Esquina parede sala junto a janela está lascada "/>
    <s v="AR"/>
    <m/>
    <x v="3"/>
    <x v="0"/>
    <d v="2024-03-08T00:00:00"/>
    <m/>
    <x v="34"/>
    <m/>
  </r>
  <r>
    <d v="2024-07-26T00:00:00"/>
    <x v="55"/>
    <s v="B"/>
    <n v="4"/>
    <s v="f"/>
    <n v="52"/>
    <s v="Janela varanda/sala entra vento frio por cima (não tem isolamento)"/>
    <s v="AR"/>
    <m/>
    <x v="3"/>
    <x v="0"/>
    <d v="2024-03-08T00:00:00"/>
    <m/>
    <x v="34"/>
    <m/>
  </r>
  <r>
    <d v="2024-07-26T00:00:00"/>
    <x v="55"/>
    <s v="B"/>
    <n v="4"/>
    <s v="f"/>
    <n v="51"/>
    <s v="Porta da sala cheia de buracos (pregos vidro)"/>
    <s v="Globaldis"/>
    <m/>
    <x v="3"/>
    <x v="1"/>
    <d v="2024-03-08T00:00:00"/>
    <m/>
    <x v="12"/>
    <m/>
  </r>
  <r>
    <d v="2024-07-26T00:00:00"/>
    <x v="55"/>
    <s v="B"/>
    <n v="4"/>
    <s v="f"/>
    <n v="50"/>
    <s v="wc quarto : água sai por fora da mangueira necessário apertar / rever borracha "/>
    <s v="AR"/>
    <m/>
    <x v="3"/>
    <x v="0"/>
    <d v="2024-03-08T00:00:00"/>
    <m/>
    <x v="1"/>
    <m/>
  </r>
  <r>
    <d v="2024-07-26T00:00:00"/>
    <x v="55"/>
    <s v="B"/>
    <n v="4"/>
    <s v="f"/>
    <n v="49"/>
    <s v="Porta armário desalinhada wc"/>
    <s v="AR"/>
    <m/>
    <x v="3"/>
    <x v="0"/>
    <d v="2024-03-08T00:00:00"/>
    <m/>
    <x v="1"/>
    <m/>
  </r>
  <r>
    <d v="2024-07-26T00:00:00"/>
    <x v="55"/>
    <s v="B"/>
    <n v="4"/>
    <s v="f"/>
    <n v="48"/>
    <s v="Manípulo janela wc solto (afinar)"/>
    <s v="Serrialu"/>
    <m/>
    <x v="3"/>
    <x v="0"/>
    <d v="2024-03-08T00:00:00"/>
    <m/>
    <x v="7"/>
    <m/>
  </r>
  <r>
    <d v="2024-07-26T00:00:00"/>
    <x v="55"/>
    <s v="B"/>
    <n v="4"/>
    <s v="f"/>
    <n v="47"/>
    <s v="Rever pressão do duche ( demasiado fraca)"/>
    <s v="AR"/>
    <m/>
    <x v="3"/>
    <x v="0"/>
    <d v="2024-03-08T00:00:00"/>
    <m/>
    <x v="1"/>
    <m/>
  </r>
  <r>
    <d v="2024-07-26T00:00:00"/>
    <x v="55"/>
    <s v="B"/>
    <n v="4"/>
    <s v="f"/>
    <n v="46"/>
    <s v="Estore do wc por vezes fica preso (afinar)"/>
    <s v="Nacional Blinds"/>
    <m/>
    <x v="3"/>
    <x v="0"/>
    <d v="2024-03-08T00:00:00"/>
    <m/>
    <x v="49"/>
    <m/>
  </r>
  <r>
    <d v="2024-07-26T00:00:00"/>
    <x v="55"/>
    <s v="B"/>
    <n v="4"/>
    <s v="f"/>
    <n v="45"/>
    <s v="Pedra de todos os wc´s riscados "/>
    <s v="Pardal"/>
    <m/>
    <x v="3"/>
    <x v="0"/>
    <d v="2024-03-08T00:00:00"/>
    <m/>
    <x v="7"/>
    <m/>
  </r>
  <r>
    <d v="2024-07-26T00:00:00"/>
    <x v="55"/>
    <s v="B"/>
    <n v="4"/>
    <s v="f"/>
    <n v="44"/>
    <s v="Vidro da suíte riscado "/>
    <s v="Serrialu"/>
    <m/>
    <x v="29"/>
    <x v="0"/>
    <d v="2024-03-08T00:00:00"/>
    <m/>
    <x v="78"/>
    <m/>
  </r>
  <r>
    <d v="2024-07-26T00:00:00"/>
    <x v="55"/>
    <s v="B"/>
    <n v="4"/>
    <s v="f"/>
    <n v="43"/>
    <s v="Estores quartos a entrar muita luz ( afinar)"/>
    <s v="Nacional Blinds"/>
    <m/>
    <x v="3"/>
    <x v="0"/>
    <d v="2024-03-08T00:00:00"/>
    <m/>
    <x v="10"/>
    <m/>
  </r>
  <r>
    <d v="2024-07-26T00:00:00"/>
    <x v="55"/>
    <s v="B"/>
    <n v="4"/>
    <s v="f"/>
    <n v="42"/>
    <s v="Hall quartos sujo de algo que não sai ( cola?)"/>
    <s v="AR"/>
    <m/>
    <x v="3"/>
    <x v="0"/>
    <d v="2024-03-08T00:00:00"/>
    <m/>
    <x v="1"/>
    <m/>
  </r>
  <r>
    <d v="2024-07-26T00:00:00"/>
    <x v="55"/>
    <s v="B"/>
    <n v="4"/>
    <s v="f"/>
    <n v="41"/>
    <s v="Porta da cozinha mal lacada parece estar a inchar "/>
    <s v="Globaldis"/>
    <m/>
    <x v="3"/>
    <x v="0"/>
    <d v="2024-03-08T00:00:00"/>
    <m/>
    <x v="34"/>
    <m/>
  </r>
  <r>
    <d v="2024-07-26T00:00:00"/>
    <x v="55"/>
    <s v="B"/>
    <n v="4"/>
    <s v="f"/>
    <n v="40"/>
    <s v="Ceramica chão partido ( 2 na cozinha)"/>
    <s v="AR"/>
    <m/>
    <x v="3"/>
    <x v="0"/>
    <d v="2024-03-08T00:00:00"/>
    <m/>
    <x v="34"/>
    <m/>
  </r>
  <r>
    <d v="2024-07-26T00:00:00"/>
    <x v="55"/>
    <s v="B"/>
    <n v="4"/>
    <s v="f"/>
    <n v="39"/>
    <s v="Azulejo da parede da cozinha partido "/>
    <s v="AR"/>
    <m/>
    <x v="3"/>
    <x v="0"/>
    <d v="2024-03-08T00:00:00"/>
    <m/>
    <x v="34"/>
    <m/>
  </r>
  <r>
    <d v="2024-07-26T00:00:00"/>
    <x v="55"/>
    <s v="B"/>
    <n v="4"/>
    <s v="f"/>
    <n v="38"/>
    <s v="Vidro janela riscado (cozinha)"/>
    <s v="Serrialu"/>
    <m/>
    <x v="3"/>
    <x v="0"/>
    <d v="2024-03-08T00:00:00"/>
    <m/>
    <x v="78"/>
    <m/>
  </r>
  <r>
    <d v="2024-07-26T00:00:00"/>
    <x v="55"/>
    <s v="B"/>
    <n v="4"/>
    <s v="f"/>
    <n v="37"/>
    <s v="Porta entrada: Campainha na porta da fração não funciona"/>
    <s v="IEOL"/>
    <m/>
    <x v="3"/>
    <x v="0"/>
    <d v="2024-03-08T00:00:00"/>
    <m/>
    <x v="7"/>
    <m/>
  </r>
  <r>
    <d v="2024-07-26T00:00:00"/>
    <x v="55"/>
    <s v="B"/>
    <n v="4"/>
    <s v="f"/>
    <n v="36"/>
    <s v="Limpeza  de com ferrugem arrecardação ( marca )"/>
    <s v="AR"/>
    <m/>
    <x v="3"/>
    <x v="0"/>
    <d v="2024-03-08T00:00:00"/>
    <m/>
    <x v="7"/>
    <m/>
  </r>
  <r>
    <d v="2024-07-26T00:00:00"/>
    <x v="55"/>
    <s v="B"/>
    <n v="4"/>
    <s v="f"/>
    <n v="35"/>
    <s v="Remover parafusos no pilar da vaga 19 cave -04"/>
    <s v="AR"/>
    <m/>
    <x v="3"/>
    <x v="0"/>
    <d v="2024-03-08T00:00:00"/>
    <m/>
    <x v="7"/>
    <m/>
  </r>
  <r>
    <d v="2024-07-26T00:00:00"/>
    <x v="55"/>
    <s v="B"/>
    <n v="4"/>
    <s v="f"/>
    <n v="34"/>
    <s v="Guarnição da porta danificada "/>
    <s v="AR"/>
    <m/>
    <x v="3"/>
    <x v="0"/>
    <d v="2024-03-08T00:00:00"/>
    <m/>
    <x v="7"/>
    <m/>
  </r>
  <r>
    <d v="2024-07-26T00:00:00"/>
    <x v="55"/>
    <s v="B"/>
    <n v="4"/>
    <s v="f"/>
    <n v="33"/>
    <s v="Tranca da porta não funciona"/>
    <s v="Sweet Door"/>
    <m/>
    <x v="3"/>
    <x v="0"/>
    <d v="2024-03-08T00:00:00"/>
    <m/>
    <x v="139"/>
    <m/>
  </r>
  <r>
    <d v="2024-07-26T00:00:00"/>
    <x v="55"/>
    <s v="B"/>
    <n v="4"/>
    <s v="f"/>
    <n v="32"/>
    <s v="limpeza de resto de tinta azulejo"/>
    <s v="AR"/>
    <m/>
    <x v="3"/>
    <x v="0"/>
    <d v="2024-03-08T00:00:00"/>
    <m/>
    <x v="7"/>
    <m/>
  </r>
  <r>
    <d v="2024-07-26T00:00:00"/>
    <x v="55"/>
    <s v="B"/>
    <n v="4"/>
    <s v="f"/>
    <n v="31"/>
    <s v="Retoque pintura parede"/>
    <s v="AR"/>
    <m/>
    <x v="3"/>
    <x v="0"/>
    <d v="2024-03-08T00:00:00"/>
    <m/>
    <x v="7"/>
    <m/>
  </r>
  <r>
    <d v="2024-07-26T00:00:00"/>
    <x v="55"/>
    <s v="B"/>
    <n v="4"/>
    <s v="f"/>
    <n v="30"/>
    <s v="rodapé danificado"/>
    <s v="AR"/>
    <m/>
    <x v="3"/>
    <x v="0"/>
    <d v="2024-03-08T00:00:00"/>
    <m/>
    <x v="7"/>
    <m/>
  </r>
  <r>
    <d v="2024-07-26T00:00:00"/>
    <x v="55"/>
    <s v="B"/>
    <n v="4"/>
    <s v="f"/>
    <n v="29"/>
    <s v=" Limpeza de silicone azulejo banheira"/>
    <s v="AR"/>
    <m/>
    <x v="3"/>
    <x v="0"/>
    <d v="2024-03-08T00:00:00"/>
    <m/>
    <x v="7"/>
    <m/>
  </r>
  <r>
    <d v="2024-07-26T00:00:00"/>
    <x v="55"/>
    <s v="B"/>
    <n v="4"/>
    <s v="f"/>
    <n v="28"/>
    <s v="Fixar borracha da porta "/>
    <s v="AR"/>
    <m/>
    <x v="3"/>
    <x v="0"/>
    <d v="2024-03-08T00:00:00"/>
    <m/>
    <x v="7"/>
    <m/>
  </r>
  <r>
    <d v="2024-07-26T00:00:00"/>
    <x v="55"/>
    <s v="B"/>
    <n v="4"/>
    <s v="f"/>
    <n v="27"/>
    <s v="Fixador do espelho com ferrugem "/>
    <s v="AR"/>
    <m/>
    <x v="3"/>
    <x v="0"/>
    <d v="2024-03-08T00:00:00"/>
    <m/>
    <x v="7"/>
    <m/>
  </r>
  <r>
    <d v="2024-07-26T00:00:00"/>
    <x v="55"/>
    <s v="B"/>
    <n v="4"/>
    <s v="f"/>
    <n v="26"/>
    <s v="Falta batume "/>
    <s v="AR"/>
    <m/>
    <x v="3"/>
    <x v="0"/>
    <d v="2024-03-08T00:00:00"/>
    <m/>
    <x v="7"/>
    <m/>
  </r>
  <r>
    <d v="2024-07-26T00:00:00"/>
    <x v="55"/>
    <s v="B"/>
    <n v="4"/>
    <s v="f"/>
    <n v="25"/>
    <s v="Limpeza de massa na banheira"/>
    <s v="AR"/>
    <m/>
    <x v="3"/>
    <x v="0"/>
    <d v="2024-03-08T00:00:00"/>
    <m/>
    <x v="7"/>
    <m/>
  </r>
  <r>
    <d v="2024-07-26T00:00:00"/>
    <x v="55"/>
    <s v="B"/>
    <n v="4"/>
    <s v="f"/>
    <n v="24"/>
    <s v="Alinhar rodapé com guarnição da porta "/>
    <s v="AR"/>
    <m/>
    <x v="3"/>
    <x v="0"/>
    <d v="2024-03-08T00:00:00"/>
    <m/>
    <x v="7"/>
    <m/>
  </r>
  <r>
    <d v="2024-07-26T00:00:00"/>
    <x v="55"/>
    <s v="B"/>
    <n v="4"/>
    <s v="f"/>
    <n v="23"/>
    <s v="Limpeza caixilho da janela "/>
    <s v="AR"/>
    <m/>
    <x v="3"/>
    <x v="0"/>
    <d v="2024-03-08T00:00:00"/>
    <m/>
    <x v="7"/>
    <m/>
  </r>
  <r>
    <d v="2024-07-26T00:00:00"/>
    <x v="55"/>
    <s v="B"/>
    <n v="4"/>
    <s v="f"/>
    <n v="22"/>
    <s v="Fixar limitador "/>
    <s v="AR"/>
    <m/>
    <x v="3"/>
    <x v="0"/>
    <d v="2024-03-08T00:00:00"/>
    <m/>
    <x v="7"/>
    <m/>
  </r>
  <r>
    <d v="2024-07-26T00:00:00"/>
    <x v="55"/>
    <s v="B"/>
    <n v="4"/>
    <s v="f"/>
    <n v="21"/>
    <s v="Afinar puxador com folga "/>
    <s v="Serrialu"/>
    <m/>
    <x v="3"/>
    <x v="0"/>
    <d v="2024-03-08T00:00:00"/>
    <m/>
    <x v="7"/>
    <m/>
  </r>
  <r>
    <d v="2024-07-26T00:00:00"/>
    <x v="55"/>
    <s v="B"/>
    <n v="4"/>
    <s v="f"/>
    <n v="20"/>
    <s v="Afinar estores "/>
    <s v="AR"/>
    <m/>
    <x v="3"/>
    <x v="0"/>
    <d v="2024-03-08T00:00:00"/>
    <m/>
    <x v="7"/>
    <m/>
  </r>
  <r>
    <d v="2024-07-26T00:00:00"/>
    <x v="55"/>
    <s v="B"/>
    <n v="4"/>
    <s v="f"/>
    <n v="19"/>
    <s v="Ralo entupido ou não escoa ( peça de agua aparente )"/>
    <s v="AR"/>
    <m/>
    <x v="3"/>
    <x v="0"/>
    <d v="2024-03-08T00:00:00"/>
    <m/>
    <x v="7"/>
    <m/>
  </r>
  <r>
    <d v="2024-07-26T00:00:00"/>
    <x v="55"/>
    <s v="B"/>
    <n v="4"/>
    <s v="f"/>
    <n v="18"/>
    <s v="Limpeza resto de cimento na cerâmica"/>
    <s v="AR"/>
    <m/>
    <x v="3"/>
    <x v="0"/>
    <d v="2024-03-08T00:00:00"/>
    <m/>
    <x v="7"/>
    <m/>
  </r>
  <r>
    <d v="2024-07-26T00:00:00"/>
    <x v="55"/>
    <s v="B"/>
    <n v="4"/>
    <s v="f"/>
    <n v="17"/>
    <s v="Limpeza de cimento no tijolo da fachada "/>
    <s v="AR"/>
    <m/>
    <x v="3"/>
    <x v="0"/>
    <d v="2024-03-08T00:00:00"/>
    <m/>
    <x v="7"/>
    <m/>
  </r>
  <r>
    <d v="2024-07-26T00:00:00"/>
    <x v="55"/>
    <s v="B"/>
    <n v="4"/>
    <s v="f"/>
    <n v="16"/>
    <s v="Alinhar tampas da caixa de estores"/>
    <s v="AR"/>
    <m/>
    <x v="3"/>
    <x v="0"/>
    <d v="2024-03-08T00:00:00"/>
    <m/>
    <x v="7"/>
    <m/>
  </r>
  <r>
    <d v="2024-07-26T00:00:00"/>
    <x v="55"/>
    <s v="B"/>
    <n v="4"/>
    <s v="f"/>
    <n v="15"/>
    <s v="Remover tinta do rodapé"/>
    <s v="AR"/>
    <m/>
    <x v="3"/>
    <x v="0"/>
    <d v="2024-03-08T00:00:00"/>
    <m/>
    <x v="7"/>
    <m/>
  </r>
  <r>
    <d v="2024-07-26T00:00:00"/>
    <x v="55"/>
    <s v="B"/>
    <n v="4"/>
    <s v="f"/>
    <n v="14"/>
    <s v="Afinar porta quando porta esta fechada fica desalinhada"/>
    <s v="AR"/>
    <m/>
    <x v="3"/>
    <x v="0"/>
    <d v="2024-03-08T00:00:00"/>
    <m/>
    <x v="7"/>
    <m/>
  </r>
  <r>
    <d v="2024-07-26T00:00:00"/>
    <x v="55"/>
    <s v="B"/>
    <n v="4"/>
    <s v="f"/>
    <n v="13"/>
    <s v="Retoque no rodapé"/>
    <s v="AR"/>
    <m/>
    <x v="3"/>
    <x v="0"/>
    <d v="2024-03-08T00:00:00"/>
    <m/>
    <x v="7"/>
    <m/>
  </r>
  <r>
    <d v="2024-07-26T00:00:00"/>
    <x v="55"/>
    <s v="B"/>
    <n v="4"/>
    <s v="f"/>
    <n v="12"/>
    <s v="Limpeza de tinta no piso geral"/>
    <s v="AR"/>
    <m/>
    <x v="3"/>
    <x v="0"/>
    <d v="2024-03-08T00:00:00"/>
    <m/>
    <x v="7"/>
    <m/>
  </r>
  <r>
    <d v="2024-07-26T00:00:00"/>
    <x v="55"/>
    <s v="B"/>
    <n v="4"/>
    <s v="f"/>
    <n v="11"/>
    <s v="Limpeza de tinta no azuleijo"/>
    <s v="AR"/>
    <m/>
    <x v="3"/>
    <x v="0"/>
    <d v="2024-03-08T00:00:00"/>
    <m/>
    <x v="7"/>
    <m/>
  </r>
  <r>
    <d v="2024-07-26T00:00:00"/>
    <x v="55"/>
    <s v="B"/>
    <n v="4"/>
    <s v="f"/>
    <n v="10"/>
    <s v="Falta limitador da janela "/>
    <s v="AR"/>
    <m/>
    <x v="3"/>
    <x v="0"/>
    <d v="2024-03-08T00:00:00"/>
    <m/>
    <x v="7"/>
    <m/>
  </r>
  <r>
    <d v="2024-07-26T00:00:00"/>
    <x v="55"/>
    <s v="B"/>
    <n v="4"/>
    <s v="f"/>
    <n v="9"/>
    <s v="Reaplicar silicone partido"/>
    <s v="AR"/>
    <m/>
    <x v="3"/>
    <x v="0"/>
    <d v="2024-03-08T00:00:00"/>
    <m/>
    <x v="7"/>
    <m/>
  </r>
  <r>
    <d v="2024-07-26T00:00:00"/>
    <x v="55"/>
    <s v="B"/>
    <n v="4"/>
    <s v="f"/>
    <n v="8"/>
    <s v="Riscos no alumínio da janela "/>
    <s v="Serrialu"/>
    <m/>
    <x v="3"/>
    <x v="0"/>
    <d v="2024-03-08T00:00:00"/>
    <m/>
    <x v="2"/>
    <m/>
  </r>
  <r>
    <d v="2024-07-26T00:00:00"/>
    <x v="55"/>
    <s v="B"/>
    <n v="4"/>
    <s v="f"/>
    <n v="7"/>
    <s v="Espelho no tubo da pia  fixar melhor "/>
    <s v="AR"/>
    <m/>
    <x v="3"/>
    <x v="0"/>
    <d v="2024-03-08T00:00:00"/>
    <m/>
    <x v="7"/>
    <m/>
  </r>
  <r>
    <d v="2024-07-26T00:00:00"/>
    <x v="55"/>
    <s v="B"/>
    <n v="4"/>
    <s v="f"/>
    <n v="6"/>
    <s v="Perfil matalico no rodapé solto e torto "/>
    <s v="AR"/>
    <m/>
    <x v="3"/>
    <x v="0"/>
    <d v="2024-03-08T00:00:00"/>
    <m/>
    <x v="7"/>
    <m/>
  </r>
  <r>
    <d v="2024-07-26T00:00:00"/>
    <x v="55"/>
    <s v="B"/>
    <n v="4"/>
    <s v="f"/>
    <n v="5"/>
    <s v="Riscos na pedra da cozinha "/>
    <s v="AR"/>
    <m/>
    <x v="3"/>
    <x v="0"/>
    <d v="2024-03-08T00:00:00"/>
    <m/>
    <x v="7"/>
    <m/>
  </r>
  <r>
    <d v="2024-07-26T00:00:00"/>
    <x v="55"/>
    <s v="B"/>
    <n v="4"/>
    <s v="f"/>
    <n v="4"/>
    <s v="Riscos no piso da cozinha geral"/>
    <s v="AR"/>
    <m/>
    <x v="3"/>
    <x v="0"/>
    <d v="2024-03-08T00:00:00"/>
    <m/>
    <x v="7"/>
    <m/>
  </r>
  <r>
    <d v="2024-07-26T00:00:00"/>
    <x v="55"/>
    <s v="B"/>
    <n v="4"/>
    <s v="f"/>
    <n v="3"/>
    <s v="peça branca da parte de baixo no freezer maior "/>
    <s v="AR"/>
    <m/>
    <x v="3"/>
    <x v="0"/>
    <d v="2024-03-08T00:00:00"/>
    <m/>
    <x v="7"/>
    <m/>
  </r>
  <r>
    <d v="2024-07-26T00:00:00"/>
    <x v="55"/>
    <s v="B"/>
    <n v="4"/>
    <s v="f"/>
    <n v="2"/>
    <s v="Borracha do freezer solta"/>
    <s v="AR"/>
    <m/>
    <x v="3"/>
    <x v="0"/>
    <d v="2024-03-08T00:00:00"/>
    <m/>
    <x v="7"/>
    <m/>
  </r>
  <r>
    <d v="2024-07-26T00:00:00"/>
    <x v="55"/>
    <s v="B"/>
    <n v="4"/>
    <s v="f"/>
    <n v="69"/>
    <s v="Afinação das janela da &quot;casa das máquinas&quot;: Está a entrar ar de uma forma &quot;anormal&quot;, pelo que pedimos que revejam novamente o tema da afinação da janela. "/>
    <s v="Serrialu"/>
    <m/>
    <x v="90"/>
    <x v="0"/>
    <d v="2024-03-08T00:00:00"/>
    <m/>
    <x v="142"/>
    <m/>
  </r>
  <r>
    <d v="2024-07-26T00:00:00"/>
    <x v="55"/>
    <s v="B"/>
    <n v="4"/>
    <s v="f"/>
    <n v="1"/>
    <s v="Silicone entre quarnição e rodapé "/>
    <s v="AR"/>
    <m/>
    <x v="3"/>
    <x v="0"/>
    <d v="2024-03-08T00:00:00"/>
    <m/>
    <x v="7"/>
    <m/>
  </r>
  <r>
    <d v="2024-08-08T00:00:00"/>
    <x v="56"/>
    <s v="B"/>
    <n v="4"/>
    <s v="g"/>
    <n v="14"/>
    <s v="oculo esta solto "/>
    <s v="AR"/>
    <m/>
    <x v="3"/>
    <x v="0"/>
    <d v="2024-04-24T00:00:00"/>
    <m/>
    <x v="7"/>
    <m/>
  </r>
  <r>
    <d v="2024-08-08T00:00:00"/>
    <x v="56"/>
    <s v="B"/>
    <n v="4"/>
    <s v="g"/>
    <n v="13"/>
    <s v="Puxador porta entrada interna"/>
    <s v="Sweet Door"/>
    <m/>
    <x v="3"/>
    <x v="0"/>
    <d v="2024-04-24T00:00:00"/>
    <m/>
    <x v="7"/>
    <m/>
  </r>
  <r>
    <d v="2024-08-08T00:00:00"/>
    <x v="56"/>
    <s v="B"/>
    <n v="4"/>
    <s v="g"/>
    <n v="12"/>
    <s v="Manchas piso/geral "/>
    <s v="Silvas"/>
    <m/>
    <x v="3"/>
    <x v="0"/>
    <d v="2024-04-24T00:00:00"/>
    <m/>
    <x v="104"/>
    <m/>
  </r>
  <r>
    <d v="2024-08-08T00:00:00"/>
    <x v="56"/>
    <s v="B"/>
    <n v="4"/>
    <s v="g"/>
    <n v="11"/>
    <s v="Acabamento apoio"/>
    <s v="Globaldis"/>
    <m/>
    <x v="3"/>
    <x v="0"/>
    <d v="2024-04-24T00:00:00"/>
    <m/>
    <x v="7"/>
    <m/>
  </r>
  <r>
    <d v="2024-08-08T00:00:00"/>
    <x v="56"/>
    <s v="B"/>
    <n v="4"/>
    <s v="g"/>
    <n v="10"/>
    <s v="Sujo rodapé "/>
    <s v="AR"/>
    <m/>
    <x v="3"/>
    <x v="0"/>
    <d v="2024-04-24T00:00:00"/>
    <m/>
    <x v="7"/>
    <m/>
  </r>
  <r>
    <d v="2024-08-08T00:00:00"/>
    <x v="56"/>
    <s v="B"/>
    <n v="4"/>
    <s v="g"/>
    <n v="9"/>
    <s v="Sujo parede "/>
    <s v="AR"/>
    <m/>
    <x v="3"/>
    <x v="0"/>
    <d v="2024-04-24T00:00:00"/>
    <m/>
    <x v="7"/>
    <m/>
  </r>
  <r>
    <d v="2024-08-08T00:00:00"/>
    <x v="56"/>
    <s v="B"/>
    <n v="4"/>
    <s v="g"/>
    <n v="8"/>
    <s v="Risco espelho wc casal/ espelho partiu - substituir "/>
    <s v="AR"/>
    <m/>
    <x v="3"/>
    <x v="0"/>
    <d v="2024-04-24T00:00:00"/>
    <m/>
    <x v="36"/>
    <m/>
  </r>
  <r>
    <d v="2024-08-08T00:00:00"/>
    <x v="56"/>
    <s v="B"/>
    <n v="4"/>
    <s v="g"/>
    <n v="7"/>
    <s v="Guardas ferrugem/geral"/>
    <s v="AR"/>
    <m/>
    <x v="3"/>
    <x v="0"/>
    <d v="2024-04-24T00:00:00"/>
    <m/>
    <x v="7"/>
    <m/>
  </r>
  <r>
    <d v="2024-08-08T00:00:00"/>
    <x v="56"/>
    <s v="B"/>
    <n v="4"/>
    <s v="g"/>
    <n v="6"/>
    <s v="Partido ceramica varanda parede quarto casal "/>
    <s v="AR"/>
    <m/>
    <x v="3"/>
    <x v="0"/>
    <d v="2024-04-24T00:00:00"/>
    <m/>
    <x v="7"/>
    <m/>
  </r>
  <r>
    <d v="2024-08-08T00:00:00"/>
    <x v="56"/>
    <s v="B"/>
    <n v="4"/>
    <s v="g"/>
    <n v="5"/>
    <s v="Caimento do ralo na ceramica errada"/>
    <s v="AR"/>
    <m/>
    <x v="3"/>
    <x v="0"/>
    <d v="2024-04-24T00:00:00"/>
    <m/>
    <x v="7"/>
    <m/>
  </r>
  <r>
    <d v="2024-08-08T00:00:00"/>
    <x v="56"/>
    <s v="B"/>
    <n v="4"/>
    <s v="g"/>
    <n v="4"/>
    <s v="Sujo ceramica varanda/partido geral sujo "/>
    <s v="AR"/>
    <m/>
    <x v="3"/>
    <x v="0"/>
    <d v="2024-04-24T00:00:00"/>
    <m/>
    <x v="7"/>
    <m/>
  </r>
  <r>
    <d v="2024-08-08T00:00:00"/>
    <x v="56"/>
    <s v="B"/>
    <n v="4"/>
    <s v="g"/>
    <n v="3"/>
    <s v="Sujo no caixilho porta sala exterior "/>
    <s v="AR"/>
    <m/>
    <x v="3"/>
    <x v="0"/>
    <d v="2024-04-24T00:00:00"/>
    <m/>
    <x v="7"/>
    <m/>
  </r>
  <r>
    <d v="2024-11-21T00:00:00"/>
    <x v="57"/>
    <s v="B"/>
    <n v="4"/>
    <s v="a"/>
    <n v="54"/>
    <s v=" Intervenção na caixilharia da sala deixou uma zona da parede danificada, que é preciso reparar e pintar e também colocar silicone"/>
    <s v="AR"/>
    <m/>
    <x v="103"/>
    <x v="0"/>
    <d v="2024-10-15T00:00:00"/>
    <m/>
    <x v="69"/>
    <m/>
  </r>
  <r>
    <d v="2024-11-21T00:00:00"/>
    <x v="57"/>
    <s v="B"/>
    <n v="4"/>
    <s v="a"/>
    <n v="1"/>
    <s v="Clientes não viram a mesma arrecadação (houve troca?)"/>
    <s v="AR"/>
    <m/>
    <x v="54"/>
    <x v="0"/>
    <d v="2024-10-15T00:00:00"/>
    <m/>
    <x v="23"/>
    <m/>
  </r>
  <r>
    <d v="2024-11-21T00:00:00"/>
    <x v="57"/>
    <s v="B"/>
    <n v="4"/>
    <s v="a"/>
    <n v="2"/>
    <s v="Falta pintura na arrecadação / corredor "/>
    <s v="AR"/>
    <m/>
    <x v="54"/>
    <x v="1"/>
    <d v="2024-10-15T00:00:00"/>
    <m/>
    <x v="11"/>
    <m/>
  </r>
  <r>
    <d v="2024-11-21T00:00:00"/>
    <x v="57"/>
    <s v="B"/>
    <n v="4"/>
    <s v="a"/>
    <n v="3"/>
    <s v="Manchas amarelas pintura "/>
    <s v="AR"/>
    <m/>
    <x v="54"/>
    <x v="0"/>
    <d v="2024-10-15T00:00:00"/>
    <m/>
    <x v="13"/>
    <m/>
  </r>
  <r>
    <d v="2024-11-21T00:00:00"/>
    <x v="57"/>
    <s v="B"/>
    <n v="4"/>
    <s v="a"/>
    <n v="4"/>
    <s v="Gota tinta parede"/>
    <s v="AR"/>
    <m/>
    <x v="54"/>
    <x v="0"/>
    <d v="2024-10-15T00:00:00"/>
    <m/>
    <x v="13"/>
    <m/>
  </r>
  <r>
    <d v="2024-11-21T00:00:00"/>
    <x v="57"/>
    <s v="B"/>
    <n v="4"/>
    <s v="a"/>
    <n v="5"/>
    <s v="Silicone rodapé solto "/>
    <s v="AR"/>
    <m/>
    <x v="54"/>
    <x v="0"/>
    <d v="2024-10-15T00:00:00"/>
    <m/>
    <x v="13"/>
    <m/>
  </r>
  <r>
    <d v="2024-11-21T00:00:00"/>
    <x v="57"/>
    <s v="B"/>
    <n v="4"/>
    <s v="a"/>
    <n v="6"/>
    <s v="Remate e limpeza rodapé"/>
    <s v="AR"/>
    <m/>
    <x v="36"/>
    <x v="0"/>
    <d v="2024-10-15T00:00:00"/>
    <m/>
    <x v="52"/>
    <m/>
  </r>
  <r>
    <d v="2024-11-21T00:00:00"/>
    <x v="57"/>
    <s v="B"/>
    <n v="4"/>
    <s v="a"/>
    <n v="7"/>
    <s v="Falta caixa aplique teto "/>
    <s v="AR"/>
    <m/>
    <x v="54"/>
    <x v="0"/>
    <d v="2024-10-15T00:00:00"/>
    <m/>
    <x v="13"/>
    <m/>
  </r>
  <r>
    <d v="2024-11-21T00:00:00"/>
    <x v="57"/>
    <s v="B"/>
    <n v="4"/>
    <s v="a"/>
    <n v="8"/>
    <s v="Remate topo porta sala/demais portas (geral)"/>
    <s v="Globaldis"/>
    <m/>
    <x v="54"/>
    <x v="0"/>
    <d v="2024-10-15T00:00:00"/>
    <m/>
    <x v="13"/>
    <m/>
  </r>
  <r>
    <d v="2024-11-21T00:00:00"/>
    <x v="57"/>
    <s v="B"/>
    <n v="4"/>
    <s v="a"/>
    <n v="9"/>
    <s v="Limpeza porta vidro e madeira "/>
    <s v="AR"/>
    <m/>
    <x v="54"/>
    <x v="0"/>
    <d v="2024-10-15T00:00:00"/>
    <m/>
    <x v="13"/>
    <m/>
  </r>
  <r>
    <d v="2024-11-21T00:00:00"/>
    <x v="57"/>
    <s v="B"/>
    <n v="4"/>
    <s v="a"/>
    <n v="10"/>
    <s v="Limpeza ferrugem "/>
    <s v="AR"/>
    <m/>
    <x v="36"/>
    <x v="0"/>
    <d v="2024-10-15T00:00:00"/>
    <m/>
    <x v="52"/>
    <m/>
  </r>
  <r>
    <d v="2024-11-21T00:00:00"/>
    <x v="57"/>
    <s v="B"/>
    <n v="4"/>
    <s v="a"/>
    <n v="11"/>
    <s v="Sujos massa tijolos parede varanda "/>
    <s v="AR"/>
    <m/>
    <x v="54"/>
    <x v="0"/>
    <d v="2024-10-15T00:00:00"/>
    <m/>
    <x v="13"/>
    <m/>
  </r>
  <r>
    <d v="2024-11-21T00:00:00"/>
    <x v="57"/>
    <s v="B"/>
    <n v="4"/>
    <s v="a"/>
    <n v="12"/>
    <s v="Limpeza geral "/>
    <s v="AR"/>
    <m/>
    <x v="54"/>
    <x v="0"/>
    <d v="2024-10-15T00:00:00"/>
    <m/>
    <x v="13"/>
    <m/>
  </r>
  <r>
    <d v="2024-11-21T00:00:00"/>
    <x v="57"/>
    <s v="B"/>
    <n v="4"/>
    <s v="a"/>
    <n v="13"/>
    <s v="Falta acabamento peças teto varanda "/>
    <s v="AR"/>
    <m/>
    <x v="54"/>
    <x v="0"/>
    <d v="2024-10-15T00:00:00"/>
    <m/>
    <x v="0"/>
    <m/>
  </r>
  <r>
    <d v="2024-11-21T00:00:00"/>
    <x v="57"/>
    <s v="B"/>
    <n v="4"/>
    <s v="a"/>
    <n v="14"/>
    <s v="Sujo exaustor varanda"/>
    <s v="AR"/>
    <m/>
    <x v="54"/>
    <x v="0"/>
    <d v="2024-10-15T00:00:00"/>
    <m/>
    <x v="13"/>
    <m/>
  </r>
  <r>
    <d v="2024-11-21T00:00:00"/>
    <x v="57"/>
    <s v="B"/>
    <n v="4"/>
    <s v="a"/>
    <n v="15"/>
    <s v="Excesso de massa estore varanda "/>
    <s v="AR"/>
    <m/>
    <x v="54"/>
    <x v="0"/>
    <d v="2024-10-15T00:00:00"/>
    <m/>
    <x v="13"/>
    <m/>
  </r>
  <r>
    <d v="2024-11-21T00:00:00"/>
    <x v="57"/>
    <s v="B"/>
    <n v="4"/>
    <s v="a"/>
    <n v="16"/>
    <s v="Falta parafuso/sujo dobradiça porta"/>
    <s v="Globaldis"/>
    <m/>
    <x v="36"/>
    <x v="0"/>
    <d v="2024-10-15T00:00:00"/>
    <m/>
    <x v="52"/>
    <m/>
  </r>
  <r>
    <d v="2024-11-21T00:00:00"/>
    <x v="57"/>
    <s v="B"/>
    <n v="4"/>
    <s v="a"/>
    <n v="17"/>
    <s v="Falta silicone entre rodapé/ Molduras porta geral"/>
    <s v="AR"/>
    <m/>
    <x v="54"/>
    <x v="0"/>
    <d v="2024-10-15T00:00:00"/>
    <m/>
    <x v="13"/>
    <m/>
  </r>
  <r>
    <d v="2024-11-21T00:00:00"/>
    <x v="57"/>
    <s v="B"/>
    <n v="4"/>
    <s v="a"/>
    <n v="18"/>
    <s v="Manchas tinta azulejo parede /cozinha/teto"/>
    <s v="AR"/>
    <m/>
    <x v="36"/>
    <x v="0"/>
    <d v="2024-10-15T00:00:00"/>
    <m/>
    <x v="52"/>
    <m/>
  </r>
  <r>
    <d v="2024-11-21T00:00:00"/>
    <x v="57"/>
    <s v="B"/>
    <n v="4"/>
    <s v="a"/>
    <n v="19"/>
    <s v="Fissura encontro teto / Ceramica "/>
    <s v="AR"/>
    <m/>
    <x v="36"/>
    <x v="0"/>
    <d v="2024-10-15T00:00:00"/>
    <m/>
    <x v="52"/>
    <m/>
  </r>
  <r>
    <d v="2024-11-21T00:00:00"/>
    <x v="57"/>
    <s v="B"/>
    <n v="4"/>
    <s v="a"/>
    <n v="20"/>
    <s v="Mancha escura pintura teto proximo ceramica "/>
    <s v="AR"/>
    <m/>
    <x v="36"/>
    <x v="0"/>
    <d v="2024-10-15T00:00:00"/>
    <m/>
    <x v="52"/>
    <m/>
  </r>
  <r>
    <d v="2024-11-21T00:00:00"/>
    <x v="57"/>
    <s v="B"/>
    <n v="4"/>
    <s v="a"/>
    <n v="21"/>
    <s v="Limpar armarios cozinha "/>
    <s v="AR"/>
    <m/>
    <x v="54"/>
    <x v="0"/>
    <d v="2024-10-15T00:00:00"/>
    <m/>
    <x v="13"/>
    <m/>
  </r>
  <r>
    <d v="2024-11-21T00:00:00"/>
    <x v="57"/>
    <s v="B"/>
    <n v="4"/>
    <s v="a"/>
    <n v="22"/>
    <s v="Falta silicone topo rodabanca "/>
    <s v="AR"/>
    <m/>
    <x v="54"/>
    <x v="0"/>
    <d v="2024-10-15T00:00:00"/>
    <m/>
    <x v="13"/>
    <m/>
  </r>
  <r>
    <d v="2024-11-21T00:00:00"/>
    <x v="57"/>
    <s v="B"/>
    <n v="4"/>
    <s v="a"/>
    <n v="23"/>
    <s v="Remate silicone lavatorio cozinha falta / excesso"/>
    <s v="AR"/>
    <m/>
    <x v="54"/>
    <x v="0"/>
    <d v="2024-10-15T00:00:00"/>
    <m/>
    <x v="13"/>
    <m/>
  </r>
  <r>
    <d v="2024-11-21T00:00:00"/>
    <x v="57"/>
    <s v="B"/>
    <n v="4"/>
    <s v="a"/>
    <n v="24"/>
    <s v="Marcas nas portas / risco ou sujo ?"/>
    <s v="AR"/>
    <m/>
    <x v="36"/>
    <x v="0"/>
    <d v="2024-10-15T00:00:00"/>
    <m/>
    <x v="52"/>
    <m/>
  </r>
  <r>
    <d v="2024-11-21T00:00:00"/>
    <x v="57"/>
    <s v="B"/>
    <n v="4"/>
    <s v="a"/>
    <n v="25"/>
    <s v="Risco perfil metálico parede/porta"/>
    <s v="AR"/>
    <m/>
    <x v="54"/>
    <x v="0"/>
    <d v="2024-10-15T00:00:00"/>
    <m/>
    <x v="52"/>
    <m/>
  </r>
  <r>
    <d v="2024-11-21T00:00:00"/>
    <x v="57"/>
    <s v="B"/>
    <n v="4"/>
    <s v="a"/>
    <n v="26"/>
    <s v="Remate silicone exaustor "/>
    <s v="AR"/>
    <m/>
    <x v="54"/>
    <x v="0"/>
    <d v="2024-10-15T00:00:00"/>
    <m/>
    <x v="13"/>
    <m/>
  </r>
  <r>
    <d v="2024-11-21T00:00:00"/>
    <x v="57"/>
    <s v="B"/>
    <n v="4"/>
    <s v="a"/>
    <n v="27"/>
    <s v="Falta silicone topo ceramica /teto "/>
    <s v="AR"/>
    <m/>
    <x v="54"/>
    <x v="0"/>
    <d v="2024-10-15T00:00:00"/>
    <m/>
    <x v="13"/>
    <m/>
  </r>
  <r>
    <d v="2024-11-21T00:00:00"/>
    <x v="57"/>
    <s v="B"/>
    <n v="4"/>
    <s v="a"/>
    <n v="28"/>
    <s v="Colocar silicone armário/parede"/>
    <s v="AR"/>
    <m/>
    <x v="54"/>
    <x v="0"/>
    <d v="2024-10-15T00:00:00"/>
    <m/>
    <x v="13"/>
    <m/>
  </r>
  <r>
    <d v="2024-11-21T00:00:00"/>
    <x v="57"/>
    <s v="B"/>
    <n v="4"/>
    <s v="a"/>
    <n v="29"/>
    <s v="Remate silicone bancada wc"/>
    <s v="AR"/>
    <m/>
    <x v="54"/>
    <x v="0"/>
    <d v="2024-10-15T00:00:00"/>
    <m/>
    <x v="13"/>
    <m/>
  </r>
  <r>
    <d v="2024-11-21T00:00:00"/>
    <x v="57"/>
    <s v="B"/>
    <n v="4"/>
    <s v="a"/>
    <n v="30"/>
    <s v="Melhorar remate silicone/teto"/>
    <s v="AR"/>
    <m/>
    <x v="36"/>
    <x v="0"/>
    <d v="2024-10-15T00:00:00"/>
    <m/>
    <x v="52"/>
    <m/>
  </r>
  <r>
    <d v="2024-11-21T00:00:00"/>
    <x v="57"/>
    <s v="B"/>
    <n v="4"/>
    <s v="a"/>
    <n v="31"/>
    <s v="Remate moldura/parede/potas (geral)"/>
    <s v="AR"/>
    <m/>
    <x v="54"/>
    <x v="0"/>
    <d v="2024-10-15T00:00:00"/>
    <m/>
    <x v="13"/>
    <m/>
  </r>
  <r>
    <d v="2024-11-21T00:00:00"/>
    <x v="57"/>
    <s v="B"/>
    <n v="4"/>
    <s v="a"/>
    <n v="32"/>
    <s v="Defeitos laminação portas"/>
    <s v="AR"/>
    <m/>
    <x v="54"/>
    <x v="0"/>
    <d v="2024-10-15T00:00:00"/>
    <m/>
    <x v="52"/>
    <m/>
  </r>
  <r>
    <d v="2024-11-21T00:00:00"/>
    <x v="57"/>
    <s v="B"/>
    <n v="4"/>
    <s v="a"/>
    <n v="33"/>
    <s v="Marca na parede causado pela maçaneta (geral)"/>
    <s v="AR"/>
    <m/>
    <x v="54"/>
    <x v="0"/>
    <d v="2024-10-15T00:00:00"/>
    <m/>
    <x v="13"/>
    <m/>
  </r>
  <r>
    <d v="2024-11-21T00:00:00"/>
    <x v="57"/>
    <s v="B"/>
    <n v="4"/>
    <s v="a"/>
    <n v="34"/>
    <s v="Marcas portas guarda roupa "/>
    <s v="Globaldis"/>
    <m/>
    <x v="54"/>
    <x v="0"/>
    <d v="2024-10-15T00:00:00"/>
    <m/>
    <x v="0"/>
    <m/>
  </r>
  <r>
    <d v="2024-11-21T00:00:00"/>
    <x v="57"/>
    <s v="B"/>
    <n v="4"/>
    <s v="a"/>
    <n v="35"/>
    <s v="Fissura topo guarda roupa e laterais (geral)"/>
    <s v="Globaldis"/>
    <m/>
    <x v="54"/>
    <x v="0"/>
    <d v="2024-10-15T00:00:00"/>
    <m/>
    <x v="13"/>
    <m/>
  </r>
  <r>
    <d v="2024-11-21T00:00:00"/>
    <x v="57"/>
    <s v="B"/>
    <n v="4"/>
    <s v="a"/>
    <n v="36"/>
    <s v="Falta silicone topo caixas estore (geral)"/>
    <s v="AR"/>
    <m/>
    <x v="54"/>
    <x v="0"/>
    <d v="2024-10-15T00:00:00"/>
    <m/>
    <x v="13"/>
    <m/>
  </r>
  <r>
    <d v="2024-11-21T00:00:00"/>
    <x v="57"/>
    <s v="B"/>
    <n v="4"/>
    <s v="a"/>
    <n v="37"/>
    <s v="Sujos na pintura "/>
    <s v="AR"/>
    <m/>
    <x v="54"/>
    <x v="0"/>
    <d v="2024-10-15T00:00:00"/>
    <m/>
    <x v="13"/>
    <m/>
  </r>
  <r>
    <d v="2024-11-21T00:00:00"/>
    <x v="57"/>
    <s v="B"/>
    <n v="4"/>
    <s v="a"/>
    <n v="38"/>
    <s v="Remate alheta geral "/>
    <s v="AR"/>
    <m/>
    <x v="54"/>
    <x v="0"/>
    <d v="2024-10-15T00:00:00"/>
    <m/>
    <x v="13"/>
    <m/>
  </r>
  <r>
    <d v="2024-11-21T00:00:00"/>
    <x v="57"/>
    <s v="B"/>
    <n v="4"/>
    <s v="a"/>
    <n v="39"/>
    <s v="Melhoar remate topo banheira "/>
    <s v="AR"/>
    <m/>
    <x v="54"/>
    <x v="0"/>
    <d v="2024-10-15T00:00:00"/>
    <m/>
    <x v="13"/>
    <m/>
  </r>
  <r>
    <d v="2024-11-21T00:00:00"/>
    <x v="57"/>
    <s v="B"/>
    <n v="4"/>
    <s v="a"/>
    <n v="40"/>
    <s v="Limpeza portas armários geral "/>
    <s v="AR"/>
    <m/>
    <x v="36"/>
    <x v="0"/>
    <d v="2024-10-15T00:00:00"/>
    <m/>
    <x v="52"/>
    <m/>
  </r>
  <r>
    <d v="2024-11-21T00:00:00"/>
    <x v="57"/>
    <s v="B"/>
    <n v="4"/>
    <s v="a"/>
    <n v="41"/>
    <s v="Amolgado porta"/>
    <s v="Globaldis"/>
    <m/>
    <x v="54"/>
    <x v="0"/>
    <d v="2024-10-15T00:00:00"/>
    <m/>
    <x v="0"/>
    <m/>
  </r>
  <r>
    <d v="2024-11-21T00:00:00"/>
    <x v="57"/>
    <s v="B"/>
    <n v="4"/>
    <s v="a"/>
    <n v="42"/>
    <s v="Limpeza manchas brancas piso laminado (geral)"/>
    <s v="Silvas"/>
    <m/>
    <x v="54"/>
    <x v="0"/>
    <d v="2024-10-15T00:00:00"/>
    <m/>
    <x v="13"/>
    <m/>
  </r>
  <r>
    <d v="2024-11-21T00:00:00"/>
    <x v="57"/>
    <s v="B"/>
    <n v="4"/>
    <s v="a"/>
    <n v="43"/>
    <s v="Limpar sujo gaveta"/>
    <s v="AR"/>
    <m/>
    <x v="54"/>
    <x v="0"/>
    <d v="2024-10-15T00:00:00"/>
    <m/>
    <x v="0"/>
    <m/>
  </r>
  <r>
    <d v="2024-11-21T00:00:00"/>
    <x v="57"/>
    <s v="B"/>
    <n v="4"/>
    <s v="a"/>
    <n v="44"/>
    <s v="Afinar porta duche "/>
    <s v="Espaço Vidro "/>
    <m/>
    <x v="54"/>
    <x v="0"/>
    <d v="2024-10-15T00:00:00"/>
    <m/>
    <x v="0"/>
    <m/>
  </r>
  <r>
    <d v="2024-11-21T00:00:00"/>
    <x v="57"/>
    <s v="B"/>
    <n v="4"/>
    <s v="a"/>
    <n v="45"/>
    <s v="Fissura alheta "/>
    <s v="AR"/>
    <m/>
    <x v="54"/>
    <x v="0"/>
    <d v="2024-10-15T00:00:00"/>
    <m/>
    <x v="13"/>
    <m/>
  </r>
  <r>
    <d v="2024-11-21T00:00:00"/>
    <x v="57"/>
    <s v="B"/>
    <n v="4"/>
    <s v="a"/>
    <n v="46"/>
    <s v="Afinação caixilharia ( 2 pontos de fecho da vareta partidos e a vareta também 1 metro de vareta e dois pontos de fecho novos - Mau uso)"/>
    <s v="Serrialu"/>
    <m/>
    <x v="5"/>
    <x v="0"/>
    <d v="2024-10-15T00:00:00"/>
    <m/>
    <x v="13"/>
    <m/>
  </r>
  <r>
    <d v="2024-11-21T00:00:00"/>
    <x v="57"/>
    <s v="B"/>
    <n v="4"/>
    <s v="a"/>
    <n v="47"/>
    <s v="Limpeza cozinha e piso varanda "/>
    <s v="AR"/>
    <m/>
    <x v="6"/>
    <x v="0"/>
    <d v="2024-10-15T00:00:00"/>
    <m/>
    <x v="0"/>
    <m/>
  </r>
  <r>
    <d v="2024-11-21T00:00:00"/>
    <x v="57"/>
    <s v="B"/>
    <n v="4"/>
    <s v="a"/>
    <n v="48"/>
    <s v="Instalar bomba recirculadora"/>
    <s v="Luzimeca"/>
    <m/>
    <x v="32"/>
    <x v="0"/>
    <d v="2024-10-15T00:00:00"/>
    <m/>
    <x v="34"/>
    <m/>
  </r>
  <r>
    <d v="2024-11-21T00:00:00"/>
    <x v="57"/>
    <s v="B"/>
    <n v="4"/>
    <s v="a"/>
    <n v="49"/>
    <s v="Trocar 2 azulejos cozinha "/>
    <s v="AR"/>
    <m/>
    <x v="24"/>
    <x v="0"/>
    <d v="2024-10-15T00:00:00"/>
    <m/>
    <x v="34"/>
    <m/>
  </r>
  <r>
    <d v="2024-11-21T00:00:00"/>
    <x v="57"/>
    <s v="B"/>
    <n v="4"/>
    <s v="a"/>
    <n v="50"/>
    <s v="Faz muito barulho a bomba de calor / escrito erro no painel e06.48"/>
    <s v="Climacer"/>
    <m/>
    <x v="16"/>
    <x v="0"/>
    <d v="2024-10-15T00:00:00"/>
    <m/>
    <x v="85"/>
    <m/>
  </r>
  <r>
    <d v="2024-11-21T00:00:00"/>
    <x v="57"/>
    <s v="B"/>
    <n v="4"/>
    <s v="a"/>
    <n v="53"/>
    <s v="Estore da sala e quarto não funcionam."/>
    <s v="Nacional Blinds"/>
    <m/>
    <x v="104"/>
    <x v="0"/>
    <d v="2024-10-15T00:00:00"/>
    <m/>
    <x v="126"/>
    <s v="SIM"/>
  </r>
  <r>
    <d v="2024-11-21T00:00:00"/>
    <x v="57"/>
    <s v="B"/>
    <n v="4"/>
    <s v="a"/>
    <n v="51"/>
    <s v="Estore da sala e quarto não funcionam. Necessário puxar o Caixilho para trás./ Alterar o vão da sala de correr três folhas."/>
    <s v="Serrialu"/>
    <m/>
    <x v="104"/>
    <x v="0"/>
    <d v="2024-10-15T00:00:00"/>
    <m/>
    <x v="100"/>
    <s v="SIM"/>
  </r>
  <r>
    <d v="2024-11-21T00:00:00"/>
    <x v="57"/>
    <s v="B"/>
    <n v="4"/>
    <s v="a"/>
    <n v="52"/>
    <s v="Inserir tubagem bomba de calor"/>
    <s v="climacer"/>
    <m/>
    <x v="34"/>
    <x v="0"/>
    <d v="2024-10-15T00:00:00"/>
    <m/>
    <x v="18"/>
    <s v="SIM"/>
  </r>
  <r>
    <d v="2024-11-21T00:00:00"/>
    <x v="57"/>
    <s v="B"/>
    <n v="4"/>
    <s v="a"/>
    <n v="53"/>
    <s v="Estore do quarto (2) avariado (NACIONAL DIZ QUE ESTÁ AO ABRIGO DA GARANTIA, VISITA 21/03)"/>
    <s v="Nacional Blinds"/>
    <m/>
    <x v="105"/>
    <x v="0"/>
    <d v="2024-10-15T00:00:00"/>
    <m/>
    <x v="51"/>
    <s v="SIM"/>
  </r>
  <r>
    <d v="2024-07-08T00:00:00"/>
    <x v="58"/>
    <s v="B"/>
    <n v="5"/>
    <s v="b"/>
    <n v="30"/>
    <s v="Autoclismo"/>
    <s v="Luzimeca"/>
    <m/>
    <x v="106"/>
    <x v="0"/>
    <d v="2024-03-19T00:00:00"/>
    <m/>
    <x v="102"/>
    <m/>
  </r>
  <r>
    <d v="2024-07-08T00:00:00"/>
    <x v="58"/>
    <s v="B"/>
    <n v="5"/>
    <s v="b"/>
    <n v="29"/>
    <s v="substituição do espelho da casa de banho da suite, uma vez que o mesmo está com bolor (sistema de extração não funciona quando se toma banho"/>
    <s v="AR"/>
    <m/>
    <x v="49"/>
    <x v="0"/>
    <d v="2024-10-15T00:00:00"/>
    <m/>
    <x v="102"/>
    <s v="SIM"/>
  </r>
  <r>
    <d v="2024-07-08T00:00:00"/>
    <x v="58"/>
    <s v="B"/>
    <n v="5"/>
    <s v="b"/>
    <n v="28"/>
    <s v="Remates de pintura"/>
    <s v="AR"/>
    <m/>
    <x v="107"/>
    <x v="0"/>
    <d v="2024-03-19T00:00:00"/>
    <m/>
    <x v="78"/>
    <m/>
  </r>
  <r>
    <d v="2024-07-08T00:00:00"/>
    <x v="58"/>
    <s v="B"/>
    <n v="5"/>
    <s v="b"/>
    <n v="27"/>
    <s v="Humidade na parede traseira do quarto "/>
    <s v="Climacer"/>
    <m/>
    <x v="107"/>
    <x v="0"/>
    <d v="2024-03-19T00:00:00"/>
    <m/>
    <x v="90"/>
    <m/>
  </r>
  <r>
    <d v="2024-07-08T00:00:00"/>
    <x v="58"/>
    <s v="B"/>
    <n v="5"/>
    <s v="b"/>
    <n v="26"/>
    <s v="Afinar estores - colocar 8 novas réguas"/>
    <s v="Nacional Blinds"/>
    <m/>
    <x v="3"/>
    <x v="0"/>
    <d v="2024-03-19T00:00:00"/>
    <m/>
    <x v="143"/>
    <m/>
  </r>
  <r>
    <d v="2024-07-08T00:00:00"/>
    <x v="58"/>
    <s v="B"/>
    <n v="5"/>
    <s v="b"/>
    <n v="25"/>
    <s v="Retoque de pintura ao lado do painel"/>
    <s v="AR"/>
    <m/>
    <x v="3"/>
    <x v="0"/>
    <d v="2024-03-19T00:00:00"/>
    <m/>
    <x v="7"/>
    <m/>
  </r>
  <r>
    <d v="2024-07-08T00:00:00"/>
    <x v="58"/>
    <s v="B"/>
    <n v="5"/>
    <s v="b"/>
    <n v="24"/>
    <s v="Falta silicone entre a base de duche e o azulejo"/>
    <s v="AR"/>
    <m/>
    <x v="3"/>
    <x v="0"/>
    <d v="2024-03-19T00:00:00"/>
    <m/>
    <x v="7"/>
    <m/>
  </r>
  <r>
    <d v="2024-07-08T00:00:00"/>
    <x v="58"/>
    <s v="B"/>
    <n v="5"/>
    <s v="b"/>
    <n v="23"/>
    <s v="Foco não liga"/>
    <s v="AR"/>
    <m/>
    <x v="3"/>
    <x v="0"/>
    <d v="2024-03-19T00:00:00"/>
    <m/>
    <x v="7"/>
    <m/>
  </r>
  <r>
    <d v="2024-07-08T00:00:00"/>
    <x v="58"/>
    <s v="B"/>
    <n v="5"/>
    <s v="b"/>
    <n v="22"/>
    <s v="Racha entre as paredes"/>
    <s v="AR"/>
    <m/>
    <x v="3"/>
    <x v="0"/>
    <d v="2024-03-19T00:00:00"/>
    <m/>
    <x v="7"/>
    <m/>
  </r>
  <r>
    <d v="2024-07-08T00:00:00"/>
    <x v="58"/>
    <s v="B"/>
    <n v="5"/>
    <s v="b"/>
    <n v="21"/>
    <s v="Melhorar acabamento de pintura no teto"/>
    <s v="AR"/>
    <m/>
    <x v="3"/>
    <x v="0"/>
    <d v="2024-03-19T00:00:00"/>
    <m/>
    <x v="7"/>
    <m/>
  </r>
  <r>
    <d v="2024-07-08T00:00:00"/>
    <x v="58"/>
    <s v="B"/>
    <n v="5"/>
    <s v="b"/>
    <n v="20"/>
    <s v="Limpeza de risco preto no foco"/>
    <s v="AR"/>
    <m/>
    <x v="3"/>
    <x v="0"/>
    <d v="2024-03-19T00:00:00"/>
    <m/>
    <x v="7"/>
    <m/>
  </r>
  <r>
    <d v="2024-07-08T00:00:00"/>
    <x v="58"/>
    <s v="B"/>
    <n v="5"/>
    <s v="b"/>
    <n v="19"/>
    <s v="Melhorar acabamento de pintura entre a guarnição e o teto"/>
    <s v="AR"/>
    <m/>
    <x v="3"/>
    <x v="0"/>
    <d v="2024-03-19T00:00:00"/>
    <m/>
    <x v="7"/>
    <m/>
  </r>
  <r>
    <d v="2024-07-08T00:00:00"/>
    <x v="58"/>
    <s v="B"/>
    <n v="5"/>
    <s v="b"/>
    <n v="18"/>
    <s v="Borracha de silicone no puxador"/>
    <s v="AR"/>
    <m/>
    <x v="3"/>
    <x v="0"/>
    <d v="2024-03-19T00:00:00"/>
    <m/>
    <x v="7"/>
    <m/>
  </r>
  <r>
    <d v="2024-07-08T00:00:00"/>
    <x v="58"/>
    <s v="B"/>
    <n v="5"/>
    <s v="b"/>
    <n v="17"/>
    <s v="Limpeza de cola amarela"/>
    <s v="AR"/>
    <m/>
    <x v="3"/>
    <x v="0"/>
    <d v="2024-03-19T00:00:00"/>
    <m/>
    <x v="7"/>
    <m/>
  </r>
  <r>
    <d v="2024-07-08T00:00:00"/>
    <x v="58"/>
    <s v="B"/>
    <n v="5"/>
    <s v="b"/>
    <n v="16"/>
    <s v="Armário danificado por baixo da pia"/>
    <s v="Globaldis"/>
    <m/>
    <x v="3"/>
    <x v="0"/>
    <d v="2024-03-19T00:00:00"/>
    <m/>
    <x v="7"/>
    <m/>
  </r>
  <r>
    <d v="2024-07-08T00:00:00"/>
    <x v="58"/>
    <s v="B"/>
    <n v="5"/>
    <s v="b"/>
    <n v="15"/>
    <s v="Falta betume entre os azulejos"/>
    <s v="AR"/>
    <m/>
    <x v="3"/>
    <x v="0"/>
    <d v="2024-03-19T00:00:00"/>
    <m/>
    <x v="7"/>
    <m/>
  </r>
  <r>
    <d v="2024-07-08T00:00:00"/>
    <x v="58"/>
    <s v="B"/>
    <n v="5"/>
    <s v="b"/>
    <n v="14"/>
    <s v="Melhorar o acabamento com silicone entre a banheira e os azulejos"/>
    <s v="AR"/>
    <m/>
    <x v="3"/>
    <x v="0"/>
    <d v="2024-03-19T00:00:00"/>
    <m/>
    <x v="7"/>
    <m/>
  </r>
  <r>
    <d v="2024-07-08T00:00:00"/>
    <x v="58"/>
    <s v="B"/>
    <n v="5"/>
    <s v="b"/>
    <n v="13"/>
    <s v="Borrachas da porta soltas no Geral"/>
    <s v="AR"/>
    <m/>
    <x v="3"/>
    <x v="0"/>
    <d v="2024-03-19T00:00:00"/>
    <m/>
    <x v="7"/>
    <m/>
  </r>
  <r>
    <d v="2024-07-08T00:00:00"/>
    <x v="58"/>
    <s v="B"/>
    <n v="5"/>
    <s v="b"/>
    <n v="12"/>
    <s v="Retoque de pintura com gotas de tinta"/>
    <s v="AR"/>
    <m/>
    <x v="3"/>
    <x v="0"/>
    <d v="2024-03-19T00:00:00"/>
    <m/>
    <x v="7"/>
    <m/>
  </r>
  <r>
    <d v="2024-07-08T00:00:00"/>
    <x v="58"/>
    <s v="B"/>
    <n v="5"/>
    <s v="b"/>
    <n v="11"/>
    <s v="Verificar se a bomba de calor está riscada ou se tem plástico "/>
    <s v="AR"/>
    <m/>
    <x v="3"/>
    <x v="0"/>
    <d v="2024-03-19T00:00:00"/>
    <m/>
    <x v="7"/>
    <m/>
  </r>
  <r>
    <d v="2024-07-08T00:00:00"/>
    <x v="58"/>
    <s v="B"/>
    <n v="5"/>
    <s v="b"/>
    <n v="10"/>
    <s v="Melhorar parafusos da tampa de aplique"/>
    <s v="AR"/>
    <m/>
    <x v="3"/>
    <x v="0"/>
    <d v="2024-03-19T00:00:00"/>
    <m/>
    <x v="7"/>
    <m/>
  </r>
  <r>
    <d v="2024-07-08T00:00:00"/>
    <x v="58"/>
    <s v="B"/>
    <n v="5"/>
    <s v="b"/>
    <n v="9"/>
    <s v="Retificar a tampa de aplique (parafusos são diferentes)"/>
    <s v="AR"/>
    <m/>
    <x v="3"/>
    <x v="0"/>
    <d v="2024-03-19T00:00:00"/>
    <m/>
    <x v="7"/>
    <m/>
  </r>
  <r>
    <d v="2024-07-08T00:00:00"/>
    <x v="58"/>
    <s v="B"/>
    <n v="5"/>
    <s v="b"/>
    <n v="8"/>
    <s v="Retoque no betume entre os tijolinhos"/>
    <s v="AR"/>
    <m/>
    <x v="3"/>
    <x v="0"/>
    <d v="2024-03-19T00:00:00"/>
    <m/>
    <x v="7"/>
    <m/>
  </r>
  <r>
    <d v="2024-07-08T00:00:00"/>
    <x v="58"/>
    <s v="B"/>
    <n v="5"/>
    <s v="b"/>
    <n v="7"/>
    <s v="Retificar junta entre paredes "/>
    <s v="AR"/>
    <m/>
    <x v="3"/>
    <x v="0"/>
    <d v="2024-03-19T00:00:00"/>
    <m/>
    <x v="7"/>
    <m/>
  </r>
  <r>
    <d v="2024-07-08T00:00:00"/>
    <x v="58"/>
    <s v="B"/>
    <n v="5"/>
    <s v="b"/>
    <n v="6"/>
    <s v="Limpeza de sujidade preta no rodapé"/>
    <s v="AR"/>
    <m/>
    <x v="3"/>
    <x v="0"/>
    <d v="2024-03-19T00:00:00"/>
    <m/>
    <x v="7"/>
    <m/>
  </r>
  <r>
    <d v="2024-07-08T00:00:00"/>
    <x v="58"/>
    <s v="B"/>
    <n v="5"/>
    <s v="b"/>
    <n v="5"/>
    <s v="Limpeza da guarda com ferrugem"/>
    <s v="AR"/>
    <m/>
    <x v="3"/>
    <x v="0"/>
    <d v="2024-03-19T00:00:00"/>
    <m/>
    <x v="7"/>
    <m/>
  </r>
  <r>
    <d v="2024-07-08T00:00:00"/>
    <x v="58"/>
    <s v="B"/>
    <n v="5"/>
    <s v="b"/>
    <n v="4"/>
    <s v="Melhorar acabamento entre a parede a calha de estores"/>
    <s v="AR"/>
    <m/>
    <x v="3"/>
    <x v="0"/>
    <d v="2024-03-19T00:00:00"/>
    <m/>
    <x v="7"/>
    <m/>
  </r>
  <r>
    <d v="2024-07-08T00:00:00"/>
    <x v="58"/>
    <s v="B"/>
    <n v="5"/>
    <s v="b"/>
    <n v="3"/>
    <s v="Caixilho da porta danificado"/>
    <s v="Serrialu"/>
    <m/>
    <x v="3"/>
    <x v="0"/>
    <d v="2024-03-19T00:00:00"/>
    <m/>
    <x v="143"/>
    <m/>
  </r>
  <r>
    <d v="2024-07-08T00:00:00"/>
    <x v="58"/>
    <s v="B"/>
    <n v="5"/>
    <s v="b"/>
    <n v="2"/>
    <s v="Piso da arrecadação com cimento (porta não se move)"/>
    <s v="AR"/>
    <m/>
    <x v="3"/>
    <x v="0"/>
    <d v="2024-03-19T00:00:00"/>
    <m/>
    <x v="7"/>
    <m/>
  </r>
  <r>
    <d v="2024-07-08T00:00:00"/>
    <x v="58"/>
    <s v="B"/>
    <n v="5"/>
    <s v="b"/>
    <n v="1"/>
    <s v="Falta a tampa do tubo de ventilação da arrecadação"/>
    <s v="Climacer"/>
    <m/>
    <x v="3"/>
    <x v="0"/>
    <d v="2024-03-19T00:00:00"/>
    <m/>
    <x v="7"/>
    <m/>
  </r>
  <r>
    <d v="2024-07-18T00:00:00"/>
    <x v="59"/>
    <s v="B"/>
    <n v="5"/>
    <s v="c"/>
    <n v="1"/>
    <s v="Betume na junção das paredes"/>
    <s v="AR"/>
    <m/>
    <x v="3"/>
    <x v="0"/>
    <d v="2024-03-20T00:00:00"/>
    <m/>
    <x v="7"/>
    <m/>
  </r>
  <r>
    <d v="2024-07-18T00:00:00"/>
    <x v="59"/>
    <s v="B"/>
    <n v="5"/>
    <s v="c"/>
    <n v="2"/>
    <s v="Melhorar acabamento entre a calha e a parede"/>
    <s v="AR"/>
    <m/>
    <x v="3"/>
    <x v="0"/>
    <d v="2024-03-20T00:00:00"/>
    <m/>
    <x v="7"/>
    <m/>
  </r>
  <r>
    <d v="2024-07-18T00:00:00"/>
    <x v="59"/>
    <s v="B"/>
    <n v="5"/>
    <s v="c"/>
    <n v="3"/>
    <s v="Limpeza das guardas com ferrugem"/>
    <s v="AR"/>
    <m/>
    <x v="3"/>
    <x v="0"/>
    <d v="2024-03-20T00:00:00"/>
    <m/>
    <x v="7"/>
    <m/>
  </r>
  <r>
    <d v="2024-07-18T00:00:00"/>
    <x v="59"/>
    <s v="B"/>
    <n v="5"/>
    <s v="c"/>
    <n v="4"/>
    <s v="Colocar fixação da porta na caixilharia"/>
    <s v="Serrialu"/>
    <m/>
    <x v="3"/>
    <x v="0"/>
    <d v="2024-03-20T00:00:00"/>
    <m/>
    <x v="7"/>
    <m/>
  </r>
  <r>
    <d v="2024-07-18T00:00:00"/>
    <x v="59"/>
    <s v="B"/>
    <n v="5"/>
    <s v="c"/>
    <n v="5"/>
    <s v="Buraco no caixilho da porta"/>
    <s v="Serrialu"/>
    <m/>
    <x v="3"/>
    <x v="0"/>
    <d v="2024-03-20T00:00:00"/>
    <m/>
    <x v="7"/>
    <m/>
  </r>
  <r>
    <d v="2024-07-18T00:00:00"/>
    <x v="59"/>
    <s v="B"/>
    <n v="5"/>
    <s v="c"/>
    <n v="6"/>
    <s v="Limpeza geral"/>
    <s v="AR"/>
    <m/>
    <x v="3"/>
    <x v="0"/>
    <d v="2024-03-20T00:00:00"/>
    <m/>
    <x v="7"/>
    <m/>
  </r>
  <r>
    <d v="2024-07-18T00:00:00"/>
    <x v="59"/>
    <s v="B"/>
    <n v="5"/>
    <s v="c"/>
    <n v="7"/>
    <s v="Tapar ou colocar protecção nos buracos do caixilho da porta"/>
    <s v="Serrialu"/>
    <m/>
    <x v="3"/>
    <x v="0"/>
    <d v="2024-03-20T00:00:00"/>
    <m/>
    <x v="7"/>
    <m/>
  </r>
  <r>
    <d v="2024-07-18T00:00:00"/>
    <x v="59"/>
    <s v="B"/>
    <n v="5"/>
    <s v="c"/>
    <n v="8"/>
    <s v="Descer dispositivo do alarme para não encostar no quadro"/>
    <s v="IEOL"/>
    <m/>
    <x v="3"/>
    <x v="0"/>
    <d v="2024-03-20T00:00:00"/>
    <m/>
    <x v="7"/>
    <m/>
  </r>
  <r>
    <d v="2024-07-18T00:00:00"/>
    <x v="59"/>
    <s v="B"/>
    <n v="5"/>
    <s v="c"/>
    <n v="9"/>
    <s v="Barulho ao pisar o piso"/>
    <m/>
    <m/>
    <x v="3"/>
    <x v="1"/>
    <d v="2024-03-20T00:00:00"/>
    <m/>
    <x v="12"/>
    <m/>
  </r>
  <r>
    <d v="2024-07-18T00:00:00"/>
    <x v="59"/>
    <s v="B"/>
    <n v="5"/>
    <s v="c"/>
    <n v="10"/>
    <s v="Afinar a primeira gaveta que faz barulho"/>
    <s v="AR"/>
    <m/>
    <x v="3"/>
    <x v="0"/>
    <d v="2024-03-20T00:00:00"/>
    <m/>
    <x v="7"/>
    <m/>
  </r>
  <r>
    <d v="2024-07-18T00:00:00"/>
    <x v="59"/>
    <s v="B"/>
    <n v="5"/>
    <s v="c"/>
    <n v="11"/>
    <s v="Fixar melhor a prateleira da pia"/>
    <s v="AR"/>
    <m/>
    <x v="3"/>
    <x v="0"/>
    <d v="2024-03-20T00:00:00"/>
    <m/>
    <x v="7"/>
    <m/>
  </r>
  <r>
    <d v="2024-07-18T00:00:00"/>
    <x v="59"/>
    <s v="B"/>
    <n v="5"/>
    <s v="c"/>
    <n v="12"/>
    <s v="Espelho da misturadora da banheira está solto"/>
    <s v="Luzimeca"/>
    <m/>
    <x v="3"/>
    <x v="0"/>
    <d v="2024-03-20T00:00:00"/>
    <m/>
    <x v="7"/>
    <m/>
  </r>
  <r>
    <d v="2024-07-18T00:00:00"/>
    <x v="59"/>
    <s v="B"/>
    <n v="5"/>
    <s v="c"/>
    <n v="13"/>
    <s v="Tampa do Ar condicionado torta (faz barriga)"/>
    <s v="AR"/>
    <m/>
    <x v="3"/>
    <x v="0"/>
    <d v="2024-03-20T00:00:00"/>
    <m/>
    <x v="7"/>
    <m/>
  </r>
  <r>
    <d v="2024-07-18T00:00:00"/>
    <x v="59"/>
    <s v="B"/>
    <n v="5"/>
    <s v="c"/>
    <n v="14"/>
    <s v="Limpeza de fita nas portas dos roupeiros"/>
    <s v="AR"/>
    <m/>
    <x v="3"/>
    <x v="0"/>
    <d v="2024-03-20T00:00:00"/>
    <m/>
    <x v="7"/>
    <m/>
  </r>
  <r>
    <d v="2024-07-18T00:00:00"/>
    <x v="59"/>
    <s v="B"/>
    <n v="5"/>
    <s v="c"/>
    <n v="15"/>
    <s v="Falta protecção branca na guarnição da porta"/>
    <s v="Sweet Door"/>
    <m/>
    <x v="3"/>
    <x v="0"/>
    <d v="2024-03-20T00:00:00"/>
    <m/>
    <x v="7"/>
    <m/>
  </r>
  <r>
    <d v="2024-07-18T00:00:00"/>
    <x v="59"/>
    <s v="B"/>
    <n v="5"/>
    <s v="c"/>
    <n v="16"/>
    <s v="Afinar Porta "/>
    <s v="AR"/>
    <m/>
    <x v="3"/>
    <x v="0"/>
    <d v="2024-03-20T00:00:00"/>
    <m/>
    <x v="7"/>
    <m/>
  </r>
  <r>
    <d v="2024-07-18T00:00:00"/>
    <x v="59"/>
    <s v="B"/>
    <n v="5"/>
    <s v="c"/>
    <n v="17"/>
    <s v="Encaixar melhor protecção branca na guarda da porta"/>
    <s v="AR"/>
    <m/>
    <x v="3"/>
    <x v="0"/>
    <d v="2024-03-20T00:00:00"/>
    <m/>
    <x v="7"/>
    <m/>
  </r>
  <r>
    <d v="2024-07-18T00:00:00"/>
    <x v="59"/>
    <s v="B"/>
    <n v="5"/>
    <s v="c"/>
    <n v="18"/>
    <s v="Remover fita Led da arrecadação"/>
    <s v="AR"/>
    <m/>
    <x v="3"/>
    <x v="0"/>
    <d v="2024-03-20T00:00:00"/>
    <m/>
    <x v="7"/>
    <m/>
  </r>
  <r>
    <d v="2024-07-18T00:00:00"/>
    <x v="59"/>
    <s v="B"/>
    <n v="5"/>
    <s v="c"/>
    <n v="19"/>
    <s v="WC quarto principal: torneira direita solta"/>
    <s v="AR"/>
    <m/>
    <x v="107"/>
    <x v="0"/>
    <d v="2024-03-20T00:00:00"/>
    <m/>
    <x v="94"/>
    <m/>
  </r>
  <r>
    <d v="2024-07-18T00:00:00"/>
    <x v="59"/>
    <s v="B"/>
    <n v="5"/>
    <s v="c"/>
    <n v="20"/>
    <s v="Quarto principal - junta do armário com racha visível"/>
    <s v="AR"/>
    <m/>
    <x v="107"/>
    <x v="0"/>
    <d v="2024-03-20T00:00:00"/>
    <m/>
    <x v="94"/>
    <m/>
  </r>
  <r>
    <d v="2024-07-18T00:00:00"/>
    <x v="59"/>
    <s v="B"/>
    <n v="5"/>
    <s v="c"/>
    <n v="21"/>
    <s v="2º Quarto - junta do armário com racha visível"/>
    <s v="AR"/>
    <m/>
    <x v="107"/>
    <x v="0"/>
    <d v="2024-03-20T00:00:00"/>
    <m/>
    <x v="94"/>
    <m/>
  </r>
  <r>
    <d v="2024-07-18T00:00:00"/>
    <x v="59"/>
    <s v="B"/>
    <n v="5"/>
    <s v="c"/>
    <n v="22"/>
    <s v="WC corredor: chuveiro com falta de pressão mesmo quando se abre a torneira ao máximo – necessário substituir"/>
    <s v="Luzimeca"/>
    <m/>
    <x v="107"/>
    <x v="0"/>
    <d v="2024-03-20T00:00:00"/>
    <m/>
    <x v="52"/>
    <m/>
  </r>
  <r>
    <d v="2024-07-18T00:00:00"/>
    <x v="59"/>
    <s v="B"/>
    <n v="5"/>
    <s v="c"/>
    <n v="23"/>
    <s v="WC corredor: autoclismo (o maior) fica preso a descarregar água "/>
    <s v="Luzimeca"/>
    <m/>
    <x v="107"/>
    <x v="0"/>
    <d v="2024-03-20T00:00:00"/>
    <m/>
    <x v="52"/>
    <m/>
  </r>
  <r>
    <d v="2024-07-18T00:00:00"/>
    <x v="59"/>
    <s v="B"/>
    <n v="5"/>
    <s v="c"/>
    <n v="24"/>
    <s v="Quarto principal: AC não tem lança ar frio "/>
    <s v="Climacer"/>
    <m/>
    <x v="107"/>
    <x v="0"/>
    <d v="2024-03-20T00:00:00"/>
    <m/>
    <x v="33"/>
    <m/>
  </r>
  <r>
    <d v="2024-07-18T00:00:00"/>
    <x v="59"/>
    <s v="B"/>
    <n v="5"/>
    <s v="c"/>
    <n v="25"/>
    <s v="Por frente de gaveta no roupeiro "/>
    <s v="Globaldis"/>
    <m/>
    <x v="3"/>
    <x v="0"/>
    <d v="2024-03-20T00:00:00"/>
    <m/>
    <x v="7"/>
    <m/>
  </r>
  <r>
    <d v="2024-07-18T00:00:00"/>
    <x v="59"/>
    <s v="B"/>
    <n v="5"/>
    <s v="c"/>
    <n v="26"/>
    <s v="Varanda - tem um furo de berbequim na caixilharia da varanda (lado direito)"/>
    <s v="AR"/>
    <m/>
    <x v="8"/>
    <x v="0"/>
    <d v="2024-03-20T00:00:00"/>
    <m/>
    <x v="102"/>
    <m/>
  </r>
  <r>
    <d v="2024-07-18T00:00:00"/>
    <x v="59"/>
    <s v="B"/>
    <n v="5"/>
    <s v="c"/>
    <n v="34"/>
    <s v="Água no chão da garagem / A arrecadação está identificada no contrato com o número 9 localizada no piso -2."/>
    <s v="AR"/>
    <m/>
    <x v="34"/>
    <x v="2"/>
    <d v="2024-03-20T00:00:00"/>
    <m/>
    <x v="12"/>
    <m/>
  </r>
  <r>
    <d v="2024-07-18T00:00:00"/>
    <x v="59"/>
    <s v="B"/>
    <n v="5"/>
    <s v="c"/>
    <n v="27"/>
    <s v="Varanda - fecho porta direita está estragado (não tranca)"/>
    <s v="Serrialu"/>
    <m/>
    <x v="8"/>
    <x v="0"/>
    <d v="2024-03-20T00:00:00"/>
    <m/>
    <x v="121"/>
    <m/>
  </r>
  <r>
    <d v="2024-07-18T00:00:00"/>
    <x v="59"/>
    <s v="B"/>
    <n v="5"/>
    <s v="c"/>
    <n v="28"/>
    <s v="Varanda - fixação dos trincos mal colocada"/>
    <s v="Serrialu"/>
    <m/>
    <x v="8"/>
    <x v="0"/>
    <d v="2024-03-20T00:00:00"/>
    <m/>
    <x v="121"/>
    <m/>
  </r>
  <r>
    <d v="2024-07-18T00:00:00"/>
    <x v="59"/>
    <s v="B"/>
    <n v="5"/>
    <s v="c"/>
    <n v="29"/>
    <s v="Corredor - sons ao pisar o chão"/>
    <s v="Silvas"/>
    <m/>
    <x v="8"/>
    <x v="0"/>
    <d v="2024-03-20T00:00:00"/>
    <m/>
    <x v="106"/>
    <m/>
  </r>
  <r>
    <d v="2024-07-18T00:00:00"/>
    <x v="59"/>
    <s v="B"/>
    <n v="5"/>
    <s v="c"/>
    <n v="30"/>
    <s v="WC 2 - poliban verte água"/>
    <s v="Espaço Vidro"/>
    <m/>
    <x v="8"/>
    <x v="0"/>
    <d v="2024-03-20T00:00:00"/>
    <m/>
    <x v="120"/>
    <m/>
  </r>
  <r>
    <d v="2024-07-18T00:00:00"/>
    <x v="59"/>
    <s v="B"/>
    <n v="5"/>
    <s v="c"/>
    <n v="31"/>
    <s v="Quarto 2 - janela não abre (precisa de um truque: fechar ligeiramente, antes de abrir)"/>
    <s v="Serrialu"/>
    <m/>
    <x v="8"/>
    <x v="0"/>
    <d v="2024-03-20T00:00:00"/>
    <m/>
    <x v="121"/>
    <m/>
  </r>
  <r>
    <d v="2024-07-18T00:00:00"/>
    <x v="59"/>
    <s v="B"/>
    <n v="5"/>
    <s v="c"/>
    <n v="32"/>
    <s v="Quarto 2 - interruptor superior mal montado (difícil de carregar)"/>
    <s v="IEOL"/>
    <m/>
    <x v="8"/>
    <x v="0"/>
    <d v="2024-03-20T00:00:00"/>
    <m/>
    <x v="113"/>
    <m/>
  </r>
  <r>
    <d v="2024-07-18T00:00:00"/>
    <x v="59"/>
    <s v="B"/>
    <n v="5"/>
    <s v="c"/>
    <n v="33"/>
    <s v="Sala - interruptor superior mal montado (difícil de carregar)"/>
    <s v="IEOL"/>
    <m/>
    <x v="8"/>
    <x v="0"/>
    <d v="2024-03-20T00:00:00"/>
    <m/>
    <x v="113"/>
    <m/>
  </r>
  <r>
    <d v="2024-08-12T00:00:00"/>
    <x v="60"/>
    <s v="B"/>
    <n v="5"/>
    <s v="d"/>
    <n v="1"/>
    <s v="Um estore de um dos quartos voltou a ter problemas "/>
    <s v="Nacional Blinds"/>
    <m/>
    <x v="65"/>
    <x v="0"/>
    <d v="2024-07-31T00:00:00"/>
    <m/>
    <x v="106"/>
    <s v="SIM"/>
  </r>
  <r>
    <d v="2024-08-12T00:00:00"/>
    <x v="60"/>
    <s v="B"/>
    <n v="5"/>
    <s v="d"/>
    <n v="2"/>
    <s v="Borracha grande"/>
    <s v="Nacional Blinds"/>
    <m/>
    <x v="108"/>
    <x v="0"/>
    <d v="2024-07-31T00:00:00"/>
    <m/>
    <x v="106"/>
    <s v="SIM"/>
  </r>
  <r>
    <d v="2024-08-12T00:00:00"/>
    <x v="60"/>
    <s v="B"/>
    <n v="5"/>
    <s v="d"/>
    <n v="26"/>
    <s v="Bomba de calor esta na temperatura de 55 graus mas, ainda assim a agua quente não chega a suite "/>
    <s v="AR/Luzimeca"/>
    <m/>
    <x v="16"/>
    <x v="0"/>
    <d v="2024-07-31T00:00:00"/>
    <m/>
    <x v="52"/>
    <m/>
  </r>
  <r>
    <d v="2024-08-12T00:00:00"/>
    <x v="60"/>
    <s v="B"/>
    <n v="5"/>
    <s v="d"/>
    <n v="25"/>
    <s v="Pressão da água em toda casa não é suficiente "/>
    <s v="Luzimeca"/>
    <m/>
    <x v="24"/>
    <x v="0"/>
    <d v="2024-07-31T00:00:00"/>
    <m/>
    <x v="34"/>
    <m/>
  </r>
  <r>
    <d v="2024-08-12T00:00:00"/>
    <x v="60"/>
    <s v="B"/>
    <n v="5"/>
    <s v="d"/>
    <n v="24"/>
    <s v="Afinação caixilharia "/>
    <s v="Serrialu"/>
    <m/>
    <x v="67"/>
    <x v="0"/>
    <d v="2024-07-31T00:00:00"/>
    <m/>
    <x v="3"/>
    <m/>
  </r>
  <r>
    <d v="2024-08-12T00:00:00"/>
    <x v="60"/>
    <s v="B"/>
    <n v="5"/>
    <s v="d"/>
    <n v="22"/>
    <s v="Humidade no piso "/>
    <s v="Silvas"/>
    <m/>
    <x v="23"/>
    <x v="0"/>
    <d v="2024-07-31T00:00:00"/>
    <m/>
    <x v="8"/>
    <m/>
  </r>
  <r>
    <d v="2024-08-12T00:00:00"/>
    <x v="60"/>
    <s v="B"/>
    <n v="5"/>
    <s v="d"/>
    <n v="20"/>
    <s v=" a porta da cozinha tem uma marca/risco"/>
    <s v="AR"/>
    <m/>
    <x v="58"/>
    <x v="0"/>
    <d v="2024-07-31T00:00:00"/>
    <m/>
    <x v="8"/>
    <m/>
  </r>
  <r>
    <d v="2024-08-12T00:00:00"/>
    <x v="60"/>
    <s v="B"/>
    <n v="5"/>
    <s v="d"/>
    <n v="18"/>
    <s v="o espelho da wc social tem uma falha "/>
    <s v="AR"/>
    <m/>
    <x v="71"/>
    <x v="0"/>
    <d v="2024-07-31T00:00:00"/>
    <m/>
    <x v="31"/>
    <m/>
  </r>
  <r>
    <d v="2024-08-12T00:00:00"/>
    <x v="60"/>
    <s v="B"/>
    <n v="5"/>
    <s v="d"/>
    <n v="17"/>
    <s v="os estores de outro quarto não fecha totalmente, pois não ficam alinhados"/>
    <s v="Nacional Blinds"/>
    <m/>
    <x v="71"/>
    <x v="0"/>
    <d v="2024-07-31T00:00:00"/>
    <m/>
    <x v="31"/>
    <m/>
  </r>
  <r>
    <d v="2024-08-12T00:00:00"/>
    <x v="60"/>
    <s v="B"/>
    <n v="5"/>
    <s v="d"/>
    <n v="16"/>
    <s v="os estores de um dos quartos não funcionam, apenas se ouve a maquina a trabalhar mas os mesmos não sobem/descem"/>
    <s v="Nacional Blinds"/>
    <m/>
    <x v="71"/>
    <x v="0"/>
    <d v="2024-07-31T00:00:00"/>
    <m/>
    <x v="31"/>
    <m/>
  </r>
  <r>
    <d v="2024-08-12T00:00:00"/>
    <x v="60"/>
    <s v="B"/>
    <n v="5"/>
    <s v="d"/>
    <n v="15"/>
    <s v="Borracha porta arrecadação danificada "/>
    <s v="AR"/>
    <m/>
    <x v="3"/>
    <x v="0"/>
    <d v="2024-07-31T00:00:00"/>
    <m/>
    <x v="144"/>
    <m/>
  </r>
  <r>
    <d v="2024-08-12T00:00:00"/>
    <x v="60"/>
    <s v="B"/>
    <n v="5"/>
    <s v="d"/>
    <n v="14"/>
    <s v="Melhorar remate pintura topo caixa estore"/>
    <s v="AR"/>
    <m/>
    <x v="3"/>
    <x v="0"/>
    <d v="2024-07-31T00:00:00"/>
    <m/>
    <x v="144"/>
    <m/>
  </r>
  <r>
    <d v="2024-08-12T00:00:00"/>
    <x v="60"/>
    <s v="B"/>
    <n v="5"/>
    <s v="d"/>
    <n v="13"/>
    <s v="Melhorar remate perfil porta topo "/>
    <s v="AR"/>
    <m/>
    <x v="3"/>
    <x v="0"/>
    <d v="2024-07-31T00:00:00"/>
    <m/>
    <x v="144"/>
    <m/>
  </r>
  <r>
    <d v="2024-08-12T00:00:00"/>
    <x v="60"/>
    <s v="B"/>
    <n v="5"/>
    <s v="d"/>
    <n v="12"/>
    <s v="Melhorar remate silicone lavatorio "/>
    <s v="AR"/>
    <m/>
    <x v="3"/>
    <x v="0"/>
    <d v="2024-07-31T00:00:00"/>
    <m/>
    <x v="144"/>
    <m/>
  </r>
  <r>
    <d v="2024-08-12T00:00:00"/>
    <x v="60"/>
    <s v="B"/>
    <n v="5"/>
    <s v="d"/>
    <n v="11"/>
    <s v="Base duche partido - Substituir ou reparar "/>
    <s v="AR"/>
    <m/>
    <x v="3"/>
    <x v="0"/>
    <d v="2024-07-31T00:00:00"/>
    <m/>
    <x v="7"/>
    <m/>
  </r>
  <r>
    <d v="2024-08-12T00:00:00"/>
    <x v="60"/>
    <s v="B"/>
    <n v="5"/>
    <s v="d"/>
    <n v="10"/>
    <s v="Dobradiças desalinhadas resguardo "/>
    <s v="Espaço vidro "/>
    <m/>
    <x v="3"/>
    <x v="0"/>
    <d v="2024-07-31T00:00:00"/>
    <m/>
    <x v="31"/>
    <m/>
  </r>
  <r>
    <d v="2024-08-12T00:00:00"/>
    <x v="60"/>
    <s v="B"/>
    <n v="5"/>
    <s v="d"/>
    <n v="9"/>
    <s v="Melhoar remate encontro moldura guarda roupa "/>
    <s v="AR"/>
    <m/>
    <x v="3"/>
    <x v="0"/>
    <d v="2024-07-31T00:00:00"/>
    <m/>
    <x v="144"/>
    <m/>
  </r>
  <r>
    <d v="2024-08-12T00:00:00"/>
    <x v="60"/>
    <s v="B"/>
    <n v="5"/>
    <s v="d"/>
    <n v="8"/>
    <s v="Melhorar remate topo rodapé "/>
    <s v="AR"/>
    <m/>
    <x v="58"/>
    <x v="0"/>
    <d v="2024-07-31T00:00:00"/>
    <m/>
    <x v="8"/>
    <m/>
  </r>
  <r>
    <d v="2024-08-12T00:00:00"/>
    <x v="60"/>
    <s v="B"/>
    <n v="5"/>
    <s v="d"/>
    <n v="7"/>
    <s v="Melhoar remate porta/parede"/>
    <s v="AR"/>
    <m/>
    <x v="3"/>
    <x v="0"/>
    <d v="2024-07-31T00:00:00"/>
    <m/>
    <x v="144"/>
    <m/>
  </r>
  <r>
    <d v="2024-08-12T00:00:00"/>
    <x v="60"/>
    <s v="B"/>
    <n v="5"/>
    <s v="d"/>
    <n v="6"/>
    <s v="Sujos pintura "/>
    <s v="AR"/>
    <m/>
    <x v="3"/>
    <x v="0"/>
    <d v="2024-07-31T00:00:00"/>
    <m/>
    <x v="144"/>
    <m/>
  </r>
  <r>
    <d v="2024-08-12T00:00:00"/>
    <x v="60"/>
    <s v="B"/>
    <n v="5"/>
    <s v="d"/>
    <n v="5"/>
    <s v="Melhorar remate alheta/fissura"/>
    <s v="AR"/>
    <m/>
    <x v="3"/>
    <x v="0"/>
    <d v="2024-07-31T00:00:00"/>
    <m/>
    <x v="144"/>
    <m/>
  </r>
  <r>
    <d v="2024-08-12T00:00:00"/>
    <x v="60"/>
    <s v="B"/>
    <n v="5"/>
    <s v="d"/>
    <n v="4"/>
    <s v="Melhorar remate laterais/topo guarda roupa / fissura"/>
    <s v="Globaldis"/>
    <m/>
    <x v="3"/>
    <x v="0"/>
    <d v="2024-07-31T00:00:00"/>
    <m/>
    <x v="144"/>
    <m/>
  </r>
  <r>
    <d v="2024-08-12T00:00:00"/>
    <x v="60"/>
    <s v="B"/>
    <n v="5"/>
    <s v="d"/>
    <n v="3"/>
    <s v="Limpar guarda roupa "/>
    <s v="AR"/>
    <m/>
    <x v="3"/>
    <x v="0"/>
    <d v="2024-07-31T00:00:00"/>
    <m/>
    <x v="144"/>
    <m/>
  </r>
  <r>
    <d v="2024-08-12T00:00:00"/>
    <x v="60"/>
    <s v="B"/>
    <n v="5"/>
    <s v="d"/>
    <n v="2"/>
    <s v="Marcas na pintura parede"/>
    <s v="AR"/>
    <m/>
    <x v="3"/>
    <x v="0"/>
    <d v="2024-07-31T00:00:00"/>
    <m/>
    <x v="144"/>
    <m/>
  </r>
  <r>
    <d v="2024-08-12T00:00:00"/>
    <x v="60"/>
    <s v="B"/>
    <n v="5"/>
    <s v="d"/>
    <n v="1"/>
    <s v="Limpar ferrugem guardas geral"/>
    <s v="AR"/>
    <m/>
    <x v="3"/>
    <x v="0"/>
    <d v="2024-07-31T00:00:00"/>
    <m/>
    <x v="144"/>
    <m/>
  </r>
  <r>
    <d v="2024-08-12T00:00:00"/>
    <x v="60"/>
    <s v="B"/>
    <n v="5"/>
    <s v="d"/>
    <n v="23"/>
    <s v="problema na cobertura que faz com que entre/pingue bastante água para a nossa varanda, mais precisamente na zona da passagem da cozinha/lavandaria para a varanda."/>
    <s v="AR"/>
    <m/>
    <x v="23"/>
    <x v="0"/>
    <d v="2024-07-31T00:00:00"/>
    <m/>
    <x v="69"/>
    <m/>
  </r>
  <r>
    <d v="2024-08-12T00:00:00"/>
    <x v="60"/>
    <s v="B"/>
    <n v="5"/>
    <s v="d"/>
    <n v="21"/>
    <s v=" uma das portas do roupeiro da suite tem uma marca. Uma das outras portas tem também marcas no acabamento na lateral (2,32 x 0,535)"/>
    <s v="Globaldis"/>
    <m/>
    <x v="58"/>
    <x v="0"/>
    <d v="2024-07-31T00:00:00"/>
    <d v="2025-02-19T00:00:00"/>
    <x v="66"/>
    <m/>
  </r>
  <r>
    <d v="2024-08-12T00:00:00"/>
    <x v="60"/>
    <s v="B"/>
    <n v="5"/>
    <s v="d"/>
    <n v="19"/>
    <s v="o caixilho da janela da varanda da sala está com umas marcas no alumínio (não se pode Agendar, Ricardo da Serrialu vai confirmar encomenda com Rita Correia)"/>
    <s v="Serrialu"/>
    <m/>
    <x v="58"/>
    <x v="3"/>
    <d v="2024-07-31T00:00:00"/>
    <m/>
    <x v="12"/>
    <m/>
  </r>
  <r>
    <d v="2024-07-25T00:00:00"/>
    <x v="61"/>
    <s v="B"/>
    <n v="5"/>
    <s v="e"/>
    <n v="28"/>
    <s v="Pedra da lava loiça riscada – necessário polimento "/>
    <s v="Pardal"/>
    <m/>
    <x v="93"/>
    <x v="0"/>
    <d v="2024-04-23T00:00:00"/>
    <m/>
    <x v="145"/>
    <m/>
  </r>
  <r>
    <d v="2024-07-25T00:00:00"/>
    <x v="61"/>
    <s v="B"/>
    <n v="5"/>
    <s v="e"/>
    <n v="26"/>
    <s v="Cozinha: Placa fogão riscado – necessário substituir "/>
    <s v="Bosch"/>
    <m/>
    <x v="93"/>
    <x v="0"/>
    <d v="2024-04-23T00:00:00"/>
    <d v="2025-02-14T00:00:00"/>
    <x v="146"/>
    <m/>
  </r>
  <r>
    <d v="2024-07-25T00:00:00"/>
    <x v="61"/>
    <s v="B"/>
    <n v="5"/>
    <s v="e"/>
    <n v="44"/>
    <s v="Estore do quarto por reparar"/>
    <s v="Nacional Blinds "/>
    <m/>
    <x v="31"/>
    <x v="0"/>
    <d v="2024-04-23T00:00:00"/>
    <m/>
    <x v="40"/>
    <m/>
  </r>
  <r>
    <d v="2024-07-25T00:00:00"/>
    <x v="61"/>
    <s v="B"/>
    <n v="5"/>
    <s v="e"/>
    <n v="42"/>
    <s v="Piso corredor com juntas separadas"/>
    <s v="Silvas"/>
    <m/>
    <x v="31"/>
    <x v="0"/>
    <d v="2024-04-23T00:00:00"/>
    <m/>
    <x v="8"/>
    <m/>
  </r>
  <r>
    <d v="2024-07-25T00:00:00"/>
    <x v="61"/>
    <s v="B"/>
    <n v="5"/>
    <s v="e"/>
    <n v="41"/>
    <s v="piso da cozinha manchado"/>
    <s v="AR"/>
    <m/>
    <x v="31"/>
    <x v="0"/>
    <d v="2024-04-23T00:00:00"/>
    <m/>
    <x v="145"/>
    <m/>
  </r>
  <r>
    <d v="2024-07-25T00:00:00"/>
    <x v="61"/>
    <s v="B"/>
    <n v="5"/>
    <s v="e"/>
    <n v="40"/>
    <s v="Casa de banho suite, azulejo do piso partido"/>
    <s v="AR"/>
    <m/>
    <x v="31"/>
    <x v="0"/>
    <d v="2024-04-23T00:00:00"/>
    <m/>
    <x v="119"/>
    <m/>
  </r>
  <r>
    <d v="2024-07-25T00:00:00"/>
    <x v="61"/>
    <s v="B"/>
    <n v="5"/>
    <s v="e"/>
    <n v="39"/>
    <s v="Limpar marcações de caneta em todas as caixilharias da casa (lado interior)"/>
    <s v="Serrialu"/>
    <m/>
    <x v="109"/>
    <x v="0"/>
    <d v="2024-04-23T00:00:00"/>
    <m/>
    <x v="57"/>
    <m/>
  </r>
  <r>
    <d v="2024-07-25T00:00:00"/>
    <x v="61"/>
    <s v="B"/>
    <n v="5"/>
    <s v="e"/>
    <n v="38"/>
    <s v="Substituir a caixilharia da janela da sala, e cozinha e quarto pois está danificada (lado exterior)"/>
    <s v="Serrialu"/>
    <m/>
    <x v="109"/>
    <x v="0"/>
    <d v="2024-04-23T00:00:00"/>
    <m/>
    <x v="121"/>
    <m/>
  </r>
  <r>
    <d v="2024-07-25T00:00:00"/>
    <x v="61"/>
    <s v="B"/>
    <n v="5"/>
    <s v="e"/>
    <n v="37"/>
    <s v="Substituir vidro da vedação na varanda, em frente à sala, pois está partido "/>
    <s v="Serrialu"/>
    <m/>
    <x v="76"/>
    <x v="0"/>
    <d v="2024-04-23T00:00:00"/>
    <s v="V"/>
    <x v="36"/>
    <m/>
  </r>
  <r>
    <d v="2024-07-25T00:00:00"/>
    <x v="61"/>
    <s v="B"/>
    <n v="5"/>
    <s v="e"/>
    <n v="36"/>
    <s v="Avaliar situação (afinar?) portas da cozinha e escritório, pois entra vento pelas caixilharias (claro problema de isolamento) "/>
    <s v="Serrialu"/>
    <m/>
    <x v="109"/>
    <x v="0"/>
    <d v="2024-04-23T00:00:00"/>
    <m/>
    <x v="57"/>
    <m/>
  </r>
  <r>
    <d v="2024-07-25T00:00:00"/>
    <x v="61"/>
    <s v="B"/>
    <n v="5"/>
    <s v="e"/>
    <n v="35"/>
    <s v="Avaliar situação do exaustor, pois continua a cair sujidade de cada vez que o tentamos usar, a par do constante e forte som do vento que se faz ainda ouvir "/>
    <s v="AR"/>
    <m/>
    <x v="109"/>
    <x v="0"/>
    <d v="2024-04-23T00:00:00"/>
    <m/>
    <x v="36"/>
    <m/>
  </r>
  <r>
    <d v="2024-07-25T00:00:00"/>
    <x v="61"/>
    <s v="B"/>
    <n v="5"/>
    <s v="e"/>
    <n v="34"/>
    <s v="Finalizar remates nos rodapés (silicone) e nas paredes (retoques de tinta) dos quartos e sala"/>
    <s v="AR"/>
    <m/>
    <x v="109"/>
    <x v="0"/>
    <d v="2024-04-23T00:00:00"/>
    <m/>
    <x v="116"/>
    <m/>
  </r>
  <r>
    <d v="2024-07-25T00:00:00"/>
    <x v="61"/>
    <s v="B"/>
    <n v="5"/>
    <s v="e"/>
    <n v="33"/>
    <s v="Sala – Uma das tomadas não funciona – Necessário eletricista"/>
    <s v="IEOL"/>
    <m/>
    <x v="93"/>
    <x v="0"/>
    <d v="2024-04-23T00:00:00"/>
    <m/>
    <x v="37"/>
    <m/>
  </r>
  <r>
    <d v="2024-07-25T00:00:00"/>
    <x v="61"/>
    <s v="B"/>
    <n v="5"/>
    <s v="e"/>
    <n v="32"/>
    <s v="Quarto Solteiro – Varanda – Porta Alumínio manchado de cimento – necessária substituição"/>
    <s v="AR/Serrialu"/>
    <m/>
    <x v="93"/>
    <x v="0"/>
    <d v="2024-04-23T00:00:00"/>
    <m/>
    <x v="57"/>
    <m/>
  </r>
  <r>
    <d v="2024-07-25T00:00:00"/>
    <x v="61"/>
    <s v="B"/>
    <n v="5"/>
    <s v="e"/>
    <n v="31"/>
    <s v="isolamento das portas está solto nas extremidades"/>
    <s v="Globaldis"/>
    <m/>
    <x v="2"/>
    <x v="0"/>
    <d v="2024-04-23T00:00:00"/>
    <m/>
    <x v="104"/>
    <m/>
  </r>
  <r>
    <d v="2024-07-25T00:00:00"/>
    <x v="61"/>
    <s v="B"/>
    <n v="5"/>
    <s v="e"/>
    <n v="30"/>
    <s v="Porta Alumínio manchado de cimento – necessária substituição (cozinha)"/>
    <s v="AR/Serrialu"/>
    <m/>
    <x v="93"/>
    <x v="0"/>
    <d v="2024-04-23T00:00:00"/>
    <m/>
    <x v="57"/>
    <m/>
  </r>
  <r>
    <d v="2024-07-25T00:00:00"/>
    <x v="61"/>
    <s v="B"/>
    <n v="5"/>
    <s v="e"/>
    <n v="29"/>
    <s v="Box Duche Suíte: porta não abre totalmente. Arrasta no chão"/>
    <s v="Espaço Vidro "/>
    <m/>
    <x v="2"/>
    <x v="0"/>
    <d v="2024-04-23T00:00:00"/>
    <m/>
    <x v="49"/>
    <m/>
  </r>
  <r>
    <d v="2024-07-25T00:00:00"/>
    <x v="61"/>
    <s v="B"/>
    <n v="5"/>
    <s v="e"/>
    <n v="27"/>
    <s v="Pedra da varanda partida, passar lixa "/>
    <s v="Pardal"/>
    <m/>
    <x v="3"/>
    <x v="0"/>
    <d v="2024-04-23T00:00:00"/>
    <m/>
    <x v="119"/>
    <m/>
  </r>
  <r>
    <d v="2024-07-25T00:00:00"/>
    <x v="61"/>
    <s v="B"/>
    <n v="5"/>
    <s v="e"/>
    <n v="25"/>
    <s v="Pavimento com mancha escura ao lado da porta do 1º quarto vê-se de um lado e do outro "/>
    <s v="Silvas"/>
    <m/>
    <x v="3"/>
    <x v="0"/>
    <d v="2024-04-23T00:00:00"/>
    <m/>
    <x v="54"/>
    <m/>
  </r>
  <r>
    <d v="2024-07-25T00:00:00"/>
    <x v="61"/>
    <s v="B"/>
    <n v="5"/>
    <s v="e"/>
    <n v="24"/>
    <s v="Casa de Banho Social: azulejo partido – necessário substituir"/>
    <s v="AR"/>
    <m/>
    <x v="93"/>
    <x v="0"/>
    <d v="2024-04-23T00:00:00"/>
    <m/>
    <x v="119"/>
    <m/>
  </r>
  <r>
    <d v="2024-07-25T00:00:00"/>
    <x v="61"/>
    <s v="B"/>
    <n v="5"/>
    <s v="e"/>
    <n v="23"/>
    <s v="Roupeiro da suíte danificado "/>
    <s v="Globaldis"/>
    <m/>
    <x v="3"/>
    <x v="0"/>
    <d v="2024-04-23T00:00:00"/>
    <m/>
    <x v="104"/>
    <m/>
  </r>
  <r>
    <d v="2024-07-25T00:00:00"/>
    <x v="61"/>
    <s v="B"/>
    <n v="5"/>
    <s v="e"/>
    <n v="22"/>
    <s v="Armário Suíte: madeira interna de prateleira partida "/>
    <s v="Globaldis"/>
    <m/>
    <x v="93"/>
    <x v="0"/>
    <d v="2024-04-23T00:00:00"/>
    <m/>
    <x v="81"/>
    <m/>
  </r>
  <r>
    <d v="2024-07-25T00:00:00"/>
    <x v="61"/>
    <s v="B"/>
    <n v="5"/>
    <s v="e"/>
    <n v="21"/>
    <s v="Porta do móvel da cozinha ao lado do microondas está danificada "/>
    <s v="Cozimafra"/>
    <m/>
    <x v="3"/>
    <x v="0"/>
    <d v="2024-04-23T00:00:00"/>
    <m/>
    <x v="113"/>
    <m/>
  </r>
  <r>
    <d v="2024-07-25T00:00:00"/>
    <x v="61"/>
    <s v="B"/>
    <n v="5"/>
    <s v="e"/>
    <n v="20"/>
    <s v="Armário Cozinha: madeira interna de prateleira partida"/>
    <s v="Cozimafra"/>
    <m/>
    <x v="93"/>
    <x v="0"/>
    <d v="2024-04-23T00:00:00"/>
    <m/>
    <x v="113"/>
    <m/>
  </r>
  <r>
    <d v="2024-07-25T00:00:00"/>
    <x v="61"/>
    <s v="B"/>
    <n v="5"/>
    <s v="e"/>
    <n v="19"/>
    <s v="Juntas piso cozinha / mancha"/>
    <s v="AR"/>
    <m/>
    <x v="3"/>
    <x v="0"/>
    <d v="2024-04-23T00:00:00"/>
    <m/>
    <x v="139"/>
    <m/>
  </r>
  <r>
    <d v="2024-07-25T00:00:00"/>
    <x v="61"/>
    <s v="B"/>
    <n v="5"/>
    <s v="e"/>
    <n v="18"/>
    <s v="Trinca moldura porta exerna "/>
    <s v="Globaldis"/>
    <m/>
    <x v="3"/>
    <x v="0"/>
    <d v="2024-04-23T00:00:00"/>
    <m/>
    <x v="139"/>
    <m/>
  </r>
  <r>
    <d v="2024-07-25T00:00:00"/>
    <x v="61"/>
    <s v="B"/>
    <n v="5"/>
    <s v="e"/>
    <n v="17"/>
    <s v="Mancha pintura corredor"/>
    <s v="AR"/>
    <m/>
    <x v="3"/>
    <x v="0"/>
    <d v="2024-04-23T00:00:00"/>
    <m/>
    <x v="139"/>
    <m/>
  </r>
  <r>
    <d v="2024-07-25T00:00:00"/>
    <x v="61"/>
    <s v="B"/>
    <n v="5"/>
    <s v="e"/>
    <n v="16"/>
    <s v="Buraco rodapé e estufamento "/>
    <s v="AR"/>
    <m/>
    <x v="3"/>
    <x v="0"/>
    <d v="2024-04-23T00:00:00"/>
    <m/>
    <x v="139"/>
    <m/>
  </r>
  <r>
    <d v="2024-07-25T00:00:00"/>
    <x v="61"/>
    <s v="B"/>
    <n v="5"/>
    <s v="e"/>
    <n v="15"/>
    <s v="Descolamento silicone bidé"/>
    <s v="AR"/>
    <m/>
    <x v="3"/>
    <x v="0"/>
    <d v="2024-04-23T00:00:00"/>
    <m/>
    <x v="139"/>
    <m/>
  </r>
  <r>
    <d v="2024-07-25T00:00:00"/>
    <x v="61"/>
    <s v="B"/>
    <n v="5"/>
    <s v="e"/>
    <n v="14"/>
    <s v="Descolamento silicone banheira topo"/>
    <s v="AR"/>
    <m/>
    <x v="3"/>
    <x v="0"/>
    <d v="2024-04-23T00:00:00"/>
    <m/>
    <x v="139"/>
    <m/>
  </r>
  <r>
    <d v="2024-07-25T00:00:00"/>
    <x v="61"/>
    <s v="B"/>
    <n v="5"/>
    <s v="e"/>
    <n v="13"/>
    <s v="Buraco piso / duche rejunto"/>
    <s v="AR"/>
    <m/>
    <x v="3"/>
    <x v="0"/>
    <d v="2024-04-23T00:00:00"/>
    <m/>
    <x v="139"/>
    <m/>
  </r>
  <r>
    <d v="2024-07-25T00:00:00"/>
    <x v="61"/>
    <s v="B"/>
    <n v="5"/>
    <s v="e"/>
    <n v="12"/>
    <s v="Armário WC suite inchado "/>
    <s v="Globaldis"/>
    <m/>
    <x v="3"/>
    <x v="0"/>
    <d v="2024-04-23T00:00:00"/>
    <m/>
    <x v="147"/>
    <m/>
  </r>
  <r>
    <d v="2024-07-25T00:00:00"/>
    <x v="61"/>
    <s v="B"/>
    <n v="5"/>
    <s v="e"/>
    <n v="11"/>
    <s v="Manchas piso - limpar"/>
    <s v="AR"/>
    <m/>
    <x v="3"/>
    <x v="0"/>
    <d v="2024-04-23T00:00:00"/>
    <m/>
    <x v="139"/>
    <m/>
  </r>
  <r>
    <d v="2024-07-25T00:00:00"/>
    <x v="61"/>
    <s v="B"/>
    <n v="5"/>
    <s v="e"/>
    <n v="10"/>
    <s v="Ferrugem placa metalica superior teto varanda"/>
    <s v="AR"/>
    <m/>
    <x v="3"/>
    <x v="0"/>
    <d v="2024-04-23T00:00:00"/>
    <m/>
    <x v="139"/>
    <m/>
  </r>
  <r>
    <d v="2024-07-25T00:00:00"/>
    <x v="61"/>
    <s v="B"/>
    <n v="5"/>
    <s v="e"/>
    <n v="9"/>
    <s v="Rejunte placas teto"/>
    <s v="AR"/>
    <m/>
    <x v="3"/>
    <x v="0"/>
    <d v="2024-04-23T00:00:00"/>
    <m/>
    <x v="139"/>
    <m/>
  </r>
  <r>
    <d v="2024-07-25T00:00:00"/>
    <x v="61"/>
    <s v="B"/>
    <n v="5"/>
    <s v="e"/>
    <n v="8"/>
    <s v="Pintura parede ao lado porta / manutenção"/>
    <s v="AR"/>
    <m/>
    <x v="3"/>
    <x v="0"/>
    <d v="2024-04-23T00:00:00"/>
    <m/>
    <x v="139"/>
    <m/>
  </r>
  <r>
    <d v="2024-07-25T00:00:00"/>
    <x v="61"/>
    <s v="B"/>
    <n v="5"/>
    <s v="e"/>
    <n v="7"/>
    <s v="Afinar gavetas armário "/>
    <s v="AR"/>
    <m/>
    <x v="3"/>
    <x v="0"/>
    <d v="2024-04-23T00:00:00"/>
    <m/>
    <x v="139"/>
    <m/>
  </r>
  <r>
    <d v="2024-07-25T00:00:00"/>
    <x v="61"/>
    <s v="B"/>
    <n v="5"/>
    <s v="e"/>
    <n v="6"/>
    <s v="Peça cerâmica banheira / rejunte grosso/sujo "/>
    <s v="AR"/>
    <m/>
    <x v="3"/>
    <x v="0"/>
    <d v="2024-04-23T00:00:00"/>
    <m/>
    <x v="139"/>
    <m/>
  </r>
  <r>
    <d v="2024-07-25T00:00:00"/>
    <x v="61"/>
    <s v="B"/>
    <n v="5"/>
    <s v="e"/>
    <n v="5"/>
    <s v="Trinca junta corredor/Geral"/>
    <s v="AR"/>
    <m/>
    <x v="3"/>
    <x v="0"/>
    <d v="2024-04-23T00:00:00"/>
    <m/>
    <x v="139"/>
    <m/>
  </r>
  <r>
    <d v="2024-07-25T00:00:00"/>
    <x v="61"/>
    <s v="B"/>
    <n v="5"/>
    <s v="e"/>
    <n v="4"/>
    <s v="Junta parede sala pintura e desnível "/>
    <s v="AR"/>
    <m/>
    <x v="3"/>
    <x v="0"/>
    <d v="2024-04-23T00:00:00"/>
    <m/>
    <x v="139"/>
    <m/>
  </r>
  <r>
    <d v="2024-07-25T00:00:00"/>
    <x v="61"/>
    <s v="B"/>
    <n v="5"/>
    <s v="e"/>
    <n v="3"/>
    <s v="Picado interno Armário cozinha - prateleira "/>
    <s v="Cozimafra"/>
    <m/>
    <x v="3"/>
    <x v="0"/>
    <d v="2024-04-23T00:00:00"/>
    <m/>
    <x v="139"/>
    <m/>
  </r>
  <r>
    <d v="2024-07-25T00:00:00"/>
    <x v="61"/>
    <s v="B"/>
    <n v="5"/>
    <s v="e"/>
    <n v="2"/>
    <s v="Limpar caixilharia porta área serviço Ext. "/>
    <s v="AR"/>
    <m/>
    <x v="3"/>
    <x v="0"/>
    <d v="2024-04-23T00:00:00"/>
    <m/>
    <x v="139"/>
    <m/>
  </r>
  <r>
    <d v="2024-07-25T00:00:00"/>
    <x v="61"/>
    <s v="B"/>
    <n v="5"/>
    <s v="e"/>
    <n v="1"/>
    <s v="Limpar guardas ferrugem/ geral "/>
    <s v="AR"/>
    <m/>
    <x v="3"/>
    <x v="0"/>
    <d v="2024-04-23T00:00:00"/>
    <m/>
    <x v="139"/>
    <m/>
  </r>
  <r>
    <d v="2024-07-25T00:00:00"/>
    <x v="61"/>
    <s v="B"/>
    <n v="5"/>
    <s v="e"/>
    <n v="45"/>
    <s v="Trocar 3 peças"/>
    <s v="Silvas"/>
    <m/>
    <x v="79"/>
    <x v="0"/>
    <d v="2024-04-23T00:00:00"/>
    <m/>
    <x v="18"/>
    <s v="SIM"/>
  </r>
  <r>
    <d v="2024-07-25T00:00:00"/>
    <x v="61"/>
    <s v="B"/>
    <n v="5"/>
    <s v="e"/>
    <n v="46"/>
    <s v="Problema com água quente "/>
    <s v="AR"/>
    <m/>
    <x v="51"/>
    <x v="0"/>
    <d v="2024-04-23T00:00:00"/>
    <m/>
    <x v="22"/>
    <s v="SIM"/>
  </r>
  <r>
    <d v="2024-07-25T00:00:00"/>
    <x v="61"/>
    <s v="B"/>
    <n v="5"/>
    <s v="e"/>
    <n v="43"/>
    <s v="Continuidade teto da varanda"/>
    <s v="Komat"/>
    <m/>
    <x v="31"/>
    <x v="1"/>
    <d v="2024-04-23T00:00:00"/>
    <m/>
    <x v="17"/>
    <m/>
  </r>
  <r>
    <d v="2024-10-02T00:00:00"/>
    <x v="62"/>
    <s v="B"/>
    <n v="5"/>
    <s v="f"/>
    <n v="14"/>
    <s v="Afinar janela da sala (  isolamento )"/>
    <s v="Serrialu"/>
    <m/>
    <x v="32"/>
    <x v="4"/>
    <d v="2024-03-20T00:00:00"/>
    <m/>
    <x v="34"/>
    <m/>
  </r>
  <r>
    <d v="2024-10-02T00:00:00"/>
    <x v="62"/>
    <s v="B"/>
    <n v="5"/>
    <s v="f"/>
    <n v="13"/>
    <s v="Falta silicone porta Q.E"/>
    <s v="AR"/>
    <m/>
    <x v="48"/>
    <x v="0"/>
    <d v="2024-03-20T00:00:00"/>
    <m/>
    <x v="148"/>
    <m/>
  </r>
  <r>
    <d v="2024-10-02T00:00:00"/>
    <x v="62"/>
    <s v="B"/>
    <n v="5"/>
    <s v="f"/>
    <n v="12"/>
    <s v="Afinar janela (entrada de ar)"/>
    <s v="Serrialu"/>
    <m/>
    <x v="3"/>
    <x v="0"/>
    <d v="2024-03-20T00:00:00"/>
    <m/>
    <x v="148"/>
    <m/>
  </r>
  <r>
    <d v="2024-10-02T00:00:00"/>
    <x v="62"/>
    <s v="B"/>
    <n v="5"/>
    <s v="f"/>
    <n v="11"/>
    <s v="Remate entre guarnições "/>
    <s v="AR"/>
    <m/>
    <x v="3"/>
    <x v="0"/>
    <d v="2024-03-20T00:00:00"/>
    <m/>
    <x v="149"/>
    <m/>
  </r>
  <r>
    <d v="2024-10-02T00:00:00"/>
    <x v="62"/>
    <s v="B"/>
    <n v="5"/>
    <s v="f"/>
    <n v="10"/>
    <s v="Afinar dobradiças da janela "/>
    <s v="Serrialu"/>
    <m/>
    <x v="3"/>
    <x v="0"/>
    <d v="2024-03-20T00:00:00"/>
    <m/>
    <x v="148"/>
    <m/>
  </r>
  <r>
    <d v="2024-10-02T00:00:00"/>
    <x v="62"/>
    <s v="B"/>
    <n v="5"/>
    <s v="f"/>
    <n v="9"/>
    <s v="Guarnição danificada"/>
    <s v="Globaldis"/>
    <m/>
    <x v="3"/>
    <x v="0"/>
    <d v="2024-03-20T00:00:00"/>
    <m/>
    <x v="149"/>
    <m/>
  </r>
  <r>
    <d v="2024-10-02T00:00:00"/>
    <x v="62"/>
    <s v="B"/>
    <n v="5"/>
    <s v="f"/>
    <n v="8"/>
    <s v="Afinar gaveta"/>
    <s v="Globaldis"/>
    <m/>
    <x v="3"/>
    <x v="0"/>
    <d v="2024-03-20T00:00:00"/>
    <m/>
    <x v="149"/>
    <m/>
  </r>
  <r>
    <d v="2024-10-02T00:00:00"/>
    <x v="62"/>
    <s v="B"/>
    <n v="5"/>
    <s v="f"/>
    <n v="7"/>
    <s v="Racha nas paredes "/>
    <s v="AR"/>
    <m/>
    <x v="3"/>
    <x v="0"/>
    <d v="2024-03-20T00:00:00"/>
    <m/>
    <x v="149"/>
    <m/>
  </r>
  <r>
    <d v="2024-10-02T00:00:00"/>
    <x v="62"/>
    <s v="B"/>
    <n v="5"/>
    <s v="f"/>
    <n v="6"/>
    <s v="Arrumar e fixar tampa caixa de estores"/>
    <s v="Globaldis"/>
    <m/>
    <x v="48"/>
    <x v="0"/>
    <d v="2024-03-20T00:00:00"/>
    <m/>
    <x v="141"/>
    <m/>
  </r>
  <r>
    <d v="2024-10-02T00:00:00"/>
    <x v="62"/>
    <s v="B"/>
    <n v="5"/>
    <s v="f"/>
    <n v="5"/>
    <s v="Afinar estores da casa de banho da suite "/>
    <s v="Nacional Blinds "/>
    <m/>
    <x v="3"/>
    <x v="0"/>
    <d v="2024-03-20T00:00:00"/>
    <m/>
    <x v="58"/>
    <m/>
  </r>
  <r>
    <d v="2024-10-02T00:00:00"/>
    <x v="62"/>
    <s v="B"/>
    <n v="5"/>
    <s v="f"/>
    <n v="4"/>
    <s v="1ª Prateleira do congelador não fixa ao fechar "/>
    <s v="Cozimafra"/>
    <m/>
    <x v="3"/>
    <x v="0"/>
    <d v="2024-03-20T00:00:00"/>
    <m/>
    <x v="149"/>
    <m/>
  </r>
  <r>
    <d v="2024-10-02T00:00:00"/>
    <x v="62"/>
    <s v="B"/>
    <n v="5"/>
    <s v="f"/>
    <n v="3"/>
    <s v="Tubulação solta de baixo do lavatório "/>
    <s v="AR"/>
    <m/>
    <x v="3"/>
    <x v="0"/>
    <d v="2024-03-20T00:00:00"/>
    <m/>
    <x v="149"/>
    <m/>
  </r>
  <r>
    <d v="2024-10-02T00:00:00"/>
    <x v="62"/>
    <s v="B"/>
    <n v="5"/>
    <s v="f"/>
    <n v="2"/>
    <s v="Limpeza do vidro com escrita"/>
    <s v="AR"/>
    <m/>
    <x v="3"/>
    <x v="0"/>
    <d v="2024-03-20T00:00:00"/>
    <m/>
    <x v="149"/>
    <m/>
  </r>
  <r>
    <d v="2024-10-02T00:00:00"/>
    <x v="62"/>
    <s v="B"/>
    <n v="5"/>
    <s v="f"/>
    <n v="1"/>
    <s v="Guarnição fixar "/>
    <s v="AR"/>
    <m/>
    <x v="3"/>
    <x v="0"/>
    <d v="2024-03-20T00:00:00"/>
    <m/>
    <x v="149"/>
    <m/>
  </r>
  <r>
    <d v="2024-08-05T00:00:00"/>
    <x v="63"/>
    <s v="B"/>
    <n v="5"/>
    <s v="g"/>
    <n v="52"/>
    <s v="Fuga base duche"/>
    <s v="AR"/>
    <s v="NOVO"/>
    <x v="110"/>
    <x v="0"/>
    <d v="2024-04-10T00:00:00"/>
    <m/>
    <x v="15"/>
    <m/>
  </r>
  <r>
    <d v="2024-08-05T00:00:00"/>
    <x v="63"/>
    <s v="B"/>
    <n v="5"/>
    <s v="g"/>
    <n v="51"/>
    <s v="Tubagem da bomba de calor a verter água"/>
    <s v="Climacer"/>
    <m/>
    <x v="10"/>
    <x v="0"/>
    <d v="2024-04-10T00:00:00"/>
    <m/>
    <x v="15"/>
    <s v="SIM"/>
  </r>
  <r>
    <d v="2024-08-05T00:00:00"/>
    <x v="63"/>
    <s v="B"/>
    <n v="5"/>
    <s v="g"/>
    <n v="49"/>
    <s v="Placa de indução com riscos profundos  -trocar "/>
    <s v="Bosch"/>
    <m/>
    <x v="111"/>
    <x v="0"/>
    <d v="2024-04-10T00:00:00"/>
    <d v="2025-02-14T00:00:00"/>
    <x v="150"/>
    <m/>
  </r>
  <r>
    <d v="2024-08-05T00:00:00"/>
    <x v="63"/>
    <s v="B"/>
    <n v="5"/>
    <s v="g"/>
    <n v="50"/>
    <s v="Retificar rodapé"/>
    <s v="Globaldis"/>
    <m/>
    <x v="112"/>
    <x v="0"/>
    <d v="2024-04-10T00:00:00"/>
    <m/>
    <x v="151"/>
    <m/>
  </r>
  <r>
    <d v="2024-08-05T00:00:00"/>
    <x v="63"/>
    <s v="B"/>
    <n v="5"/>
    <s v="g"/>
    <n v="48"/>
    <s v="Fechadura por reparar - porta de entrada "/>
    <s v="Sweet Door"/>
    <m/>
    <x v="3"/>
    <x v="0"/>
    <d v="2024-04-10T00:00:00"/>
    <m/>
    <x v="7"/>
    <m/>
  </r>
  <r>
    <d v="2024-08-05T00:00:00"/>
    <x v="63"/>
    <s v="B"/>
    <n v="5"/>
    <s v="g"/>
    <n v="47"/>
    <s v="Remover escritas e manchas na parede de arrecardação"/>
    <s v="AR"/>
    <m/>
    <x v="3"/>
    <x v="0"/>
    <d v="2024-04-10T00:00:00"/>
    <m/>
    <x v="7"/>
    <m/>
  </r>
  <r>
    <d v="2024-08-05T00:00:00"/>
    <x v="63"/>
    <s v="B"/>
    <n v="5"/>
    <s v="g"/>
    <n v="46"/>
    <s v="Piso está com ruídos ao andar em cima , estados ao pisar "/>
    <m/>
    <m/>
    <x v="3"/>
    <x v="1"/>
    <d v="2024-04-10T00:00:00"/>
    <m/>
    <x v="12"/>
    <m/>
  </r>
  <r>
    <d v="2024-08-05T00:00:00"/>
    <x v="63"/>
    <s v="B"/>
    <n v="5"/>
    <s v="g"/>
    <n v="45"/>
    <s v="Espaçamento diferente parte superior e inferior do roupeiro"/>
    <s v="Globaldis"/>
    <m/>
    <x v="31"/>
    <x v="0"/>
    <d v="2024-04-10T00:00:00"/>
    <m/>
    <x v="98"/>
    <m/>
  </r>
  <r>
    <d v="2024-08-05T00:00:00"/>
    <x v="63"/>
    <s v="B"/>
    <n v="5"/>
    <s v="g"/>
    <n v="44"/>
    <s v="Fissura na parede"/>
    <s v="AR"/>
    <m/>
    <x v="3"/>
    <x v="0"/>
    <d v="2024-04-10T00:00:00"/>
    <m/>
    <x v="7"/>
    <m/>
  </r>
  <r>
    <d v="2024-08-05T00:00:00"/>
    <x v="63"/>
    <s v="B"/>
    <n v="5"/>
    <s v="g"/>
    <n v="43"/>
    <s v="Alheta está com fissura "/>
    <s v="AR"/>
    <m/>
    <x v="3"/>
    <x v="0"/>
    <d v="2024-04-10T00:00:00"/>
    <m/>
    <x v="7"/>
    <m/>
  </r>
  <r>
    <d v="2024-08-05T00:00:00"/>
    <x v="63"/>
    <s v="B"/>
    <n v="5"/>
    <s v="g"/>
    <n v="42"/>
    <s v="Fissura e melhoria do acabamento na esquina e não precisa nivelar "/>
    <s v="AR"/>
    <m/>
    <x v="3"/>
    <x v="0"/>
    <d v="2024-04-10T00:00:00"/>
    <m/>
    <x v="7"/>
    <m/>
  </r>
  <r>
    <d v="2024-08-05T00:00:00"/>
    <x v="63"/>
    <s v="B"/>
    <n v="5"/>
    <s v="g"/>
    <n v="41"/>
    <s v="Premeira gaveta do roupeiro precisa afinar"/>
    <s v="Globaldis"/>
    <m/>
    <x v="31"/>
    <x v="0"/>
    <d v="2024-04-10T00:00:00"/>
    <m/>
    <x v="98"/>
    <m/>
  </r>
  <r>
    <d v="2024-08-05T00:00:00"/>
    <x v="63"/>
    <s v="B"/>
    <n v="5"/>
    <s v="g"/>
    <n v="40"/>
    <s v="Parte inferior da prateleira está danificado"/>
    <s v="Globaldis"/>
    <m/>
    <x v="3"/>
    <x v="0"/>
    <d v="2024-04-10T00:00:00"/>
    <m/>
    <x v="7"/>
    <m/>
  </r>
  <r>
    <d v="2024-08-05T00:00:00"/>
    <x v="63"/>
    <s v="B"/>
    <n v="5"/>
    <s v="g"/>
    <n v="39"/>
    <s v="Varão do roupeiro não nivelado e reto"/>
    <s v="Globaldis"/>
    <m/>
    <x v="3"/>
    <x v="0"/>
    <d v="2024-04-10T00:00:00"/>
    <m/>
    <x v="7"/>
    <m/>
  </r>
  <r>
    <d v="2024-08-05T00:00:00"/>
    <x v="63"/>
    <s v="B"/>
    <n v="5"/>
    <s v="g"/>
    <n v="38"/>
    <s v="Placa de descarga está solta , fixar melhor "/>
    <s v="AR"/>
    <m/>
    <x v="3"/>
    <x v="0"/>
    <d v="2024-04-10T00:00:00"/>
    <m/>
    <x v="7"/>
    <m/>
  </r>
  <r>
    <d v="2024-08-05T00:00:00"/>
    <x v="63"/>
    <s v="B"/>
    <n v="5"/>
    <s v="g"/>
    <n v="37"/>
    <s v="Reguas do estore não fecha completamente ( 3 réguas)"/>
    <s v="Nacional Blinds"/>
    <m/>
    <x v="3"/>
    <x v="0"/>
    <d v="2024-04-10T00:00:00"/>
    <m/>
    <x v="32"/>
    <m/>
  </r>
  <r>
    <d v="2024-08-05T00:00:00"/>
    <x v="63"/>
    <s v="B"/>
    <n v="5"/>
    <s v="g"/>
    <n v="36"/>
    <s v="Remover plástico em volta puxador "/>
    <s v="AR"/>
    <m/>
    <x v="3"/>
    <x v="0"/>
    <d v="2024-04-10T00:00:00"/>
    <m/>
    <x v="7"/>
    <m/>
  </r>
  <r>
    <d v="2024-08-05T00:00:00"/>
    <x v="63"/>
    <s v="B"/>
    <n v="5"/>
    <s v="g"/>
    <n v="35"/>
    <s v="Interruptor está fora na parte que liga e desliga"/>
    <s v="IEOL"/>
    <m/>
    <x v="31"/>
    <x v="0"/>
    <d v="2024-04-10T00:00:00"/>
    <m/>
    <x v="33"/>
    <m/>
  </r>
  <r>
    <d v="2024-08-05T00:00:00"/>
    <x v="63"/>
    <s v="B"/>
    <n v="5"/>
    <s v="g"/>
    <n v="34"/>
    <s v="Remate entre a guarnição e a parede"/>
    <s v="AR"/>
    <m/>
    <x v="31"/>
    <x v="0"/>
    <d v="2024-04-10T00:00:00"/>
    <m/>
    <x v="98"/>
    <m/>
  </r>
  <r>
    <d v="2024-08-05T00:00:00"/>
    <x v="63"/>
    <s v="B"/>
    <n v="5"/>
    <s v="g"/>
    <n v="33"/>
    <s v="Lateral da porta está com sujidade e danificado "/>
    <s v="Globaldis"/>
    <m/>
    <x v="3"/>
    <x v="0"/>
    <d v="2024-04-10T00:00:00"/>
    <m/>
    <x v="7"/>
    <m/>
  </r>
  <r>
    <d v="2024-08-05T00:00:00"/>
    <x v="63"/>
    <s v="B"/>
    <n v="5"/>
    <s v="g"/>
    <n v="32"/>
    <s v="Puxador está mal instalado"/>
    <s v="Globaldis"/>
    <m/>
    <x v="3"/>
    <x v="0"/>
    <d v="2024-04-10T00:00:00"/>
    <m/>
    <x v="7"/>
    <m/>
  </r>
  <r>
    <d v="2024-08-05T00:00:00"/>
    <x v="63"/>
    <s v="B"/>
    <n v="5"/>
    <s v="g"/>
    <n v="31"/>
    <s v="Verificar as borrachas soltas em todas guarnição "/>
    <s v="Globaldis"/>
    <m/>
    <x v="3"/>
    <x v="0"/>
    <d v="2024-04-10T00:00:00"/>
    <m/>
    <x v="7"/>
    <m/>
  </r>
  <r>
    <d v="2024-08-05T00:00:00"/>
    <x v="63"/>
    <s v="B"/>
    <n v="5"/>
    <s v="g"/>
    <n v="30"/>
    <s v="Poleia esta com ferrugem"/>
    <s v="AR"/>
    <m/>
    <x v="3"/>
    <x v="0"/>
    <d v="2024-04-10T00:00:00"/>
    <m/>
    <x v="7"/>
    <m/>
  </r>
  <r>
    <d v="2024-08-05T00:00:00"/>
    <x v="63"/>
    <s v="B"/>
    <n v="5"/>
    <s v="g"/>
    <n v="29"/>
    <s v="Espelho sujidade de tinta superior "/>
    <s v="AR"/>
    <m/>
    <x v="3"/>
    <x v="0"/>
    <d v="2024-04-10T00:00:00"/>
    <m/>
    <x v="7"/>
    <m/>
  </r>
  <r>
    <d v="2024-08-05T00:00:00"/>
    <x v="63"/>
    <s v="B"/>
    <n v="5"/>
    <s v="g"/>
    <n v="28"/>
    <s v="Retoque  pintura no teto"/>
    <s v="AR"/>
    <m/>
    <x v="3"/>
    <x v="0"/>
    <d v="2024-04-10T00:00:00"/>
    <m/>
    <x v="7"/>
    <m/>
  </r>
  <r>
    <d v="2024-08-05T00:00:00"/>
    <x v="63"/>
    <s v="B"/>
    <n v="5"/>
    <s v="g"/>
    <n v="27"/>
    <s v="Limpeza nas portas do roupeiro "/>
    <s v="AR"/>
    <m/>
    <x v="3"/>
    <x v="0"/>
    <d v="2024-04-10T00:00:00"/>
    <m/>
    <x v="7"/>
    <m/>
  </r>
  <r>
    <d v="2024-08-05T00:00:00"/>
    <x v="63"/>
    <s v="B"/>
    <n v="5"/>
    <s v="g"/>
    <n v="26"/>
    <s v="Base do roupeiro em baixo gaveta está danificado "/>
    <s v="Globaldis"/>
    <m/>
    <x v="3"/>
    <x v="0"/>
    <d v="2024-04-10T00:00:00"/>
    <m/>
    <x v="98"/>
    <m/>
  </r>
  <r>
    <d v="2024-08-05T00:00:00"/>
    <x v="63"/>
    <s v="B"/>
    <n v="5"/>
    <s v="g"/>
    <n v="25"/>
    <s v="Gaveta está danificada na parte exterior (3ª)"/>
    <s v="Globaldis"/>
    <m/>
    <x v="3"/>
    <x v="0"/>
    <d v="2024-04-10T00:00:00"/>
    <m/>
    <x v="98"/>
    <m/>
  </r>
  <r>
    <d v="2024-08-05T00:00:00"/>
    <x v="63"/>
    <s v="B"/>
    <n v="5"/>
    <s v="g"/>
    <n v="24"/>
    <s v="Instalar silicone no puxador e porta para não bater "/>
    <s v="AR"/>
    <m/>
    <x v="3"/>
    <x v="0"/>
    <d v="2024-04-10T00:00:00"/>
    <m/>
    <x v="7"/>
    <m/>
  </r>
  <r>
    <d v="2024-08-05T00:00:00"/>
    <x v="63"/>
    <s v="B"/>
    <n v="5"/>
    <s v="g"/>
    <n v="23"/>
    <s v="Falta um ponto de luz na casa de banho, verificar no projecto"/>
    <m/>
    <m/>
    <x v="3"/>
    <x v="1"/>
    <d v="2024-04-10T00:00:00"/>
    <m/>
    <x v="12"/>
    <m/>
  </r>
  <r>
    <d v="2024-08-05T00:00:00"/>
    <x v="63"/>
    <s v="B"/>
    <n v="5"/>
    <s v="g"/>
    <n v="22"/>
    <s v="Downlight não acede a luz"/>
    <s v="IEOL"/>
    <m/>
    <x v="3"/>
    <x v="0"/>
    <d v="2024-04-10T00:00:00"/>
    <m/>
    <x v="33"/>
    <m/>
  </r>
  <r>
    <d v="2024-08-05T00:00:00"/>
    <x v="63"/>
    <s v="B"/>
    <n v="5"/>
    <s v="g"/>
    <n v="21"/>
    <s v="Retoque de pintura na parede"/>
    <s v="AR"/>
    <m/>
    <x v="31"/>
    <x v="0"/>
    <d v="2024-04-10T00:00:00"/>
    <m/>
    <x v="98"/>
    <m/>
  </r>
  <r>
    <d v="2024-08-05T00:00:00"/>
    <x v="63"/>
    <s v="B"/>
    <n v="5"/>
    <s v="g"/>
    <n v="20"/>
    <s v="Porta do armario está com folga na parte superior "/>
    <s v="Cozimafra"/>
    <m/>
    <x v="3"/>
    <x v="0"/>
    <d v="2024-04-10T00:00:00"/>
    <m/>
    <x v="7"/>
    <m/>
  </r>
  <r>
    <d v="2024-08-05T00:00:00"/>
    <x v="63"/>
    <s v="B"/>
    <n v="5"/>
    <s v="g"/>
    <n v="19"/>
    <s v="Porta do frigorifico está instalada para frente , alinhar "/>
    <s v="Cozimafra"/>
    <m/>
    <x v="3"/>
    <x v="0"/>
    <d v="2024-04-10T00:00:00"/>
    <m/>
    <x v="7"/>
    <m/>
  </r>
  <r>
    <d v="2024-08-05T00:00:00"/>
    <x v="63"/>
    <s v="B"/>
    <n v="5"/>
    <s v="g"/>
    <n v="18"/>
    <s v="Borrachas do frigorifico  está solta "/>
    <s v="Cozimafra/AR"/>
    <m/>
    <x v="31"/>
    <x v="0"/>
    <d v="2024-04-10T00:00:00"/>
    <m/>
    <x v="98"/>
    <m/>
  </r>
  <r>
    <d v="2024-08-05T00:00:00"/>
    <x v="63"/>
    <s v="B"/>
    <n v="5"/>
    <s v="g"/>
    <n v="17"/>
    <s v="Afinar o estore "/>
    <m/>
    <m/>
    <x v="3"/>
    <x v="1"/>
    <d v="2024-04-10T00:00:00"/>
    <m/>
    <x v="12"/>
    <m/>
  </r>
  <r>
    <d v="2024-08-05T00:00:00"/>
    <x v="63"/>
    <s v="B"/>
    <n v="5"/>
    <s v="g"/>
    <n v="16"/>
    <s v="Porta da maquina de lavar não abre  ( lavar roupas )"/>
    <s v="Cozimafra"/>
    <m/>
    <x v="3"/>
    <x v="0"/>
    <d v="2024-04-10T00:00:00"/>
    <m/>
    <x v="7"/>
    <m/>
  </r>
  <r>
    <d v="2024-08-05T00:00:00"/>
    <x v="63"/>
    <s v="B"/>
    <n v="5"/>
    <s v="g"/>
    <n v="15"/>
    <s v="Exaustor está desalinhada , melhorar a instalação "/>
    <s v="Cozimafra"/>
    <m/>
    <x v="3"/>
    <x v="0"/>
    <d v="2024-04-10T00:00:00"/>
    <m/>
    <x v="7"/>
    <m/>
  </r>
  <r>
    <d v="2024-08-05T00:00:00"/>
    <x v="63"/>
    <s v="B"/>
    <n v="5"/>
    <s v="g"/>
    <n v="14"/>
    <s v="Peça de borracha do exaustor está solta "/>
    <s v="Cozimafra/AR"/>
    <m/>
    <x v="31"/>
    <x v="0"/>
    <d v="2024-04-10T00:00:00"/>
    <m/>
    <x v="98"/>
    <m/>
  </r>
  <r>
    <d v="2024-08-05T00:00:00"/>
    <x v="63"/>
    <s v="B"/>
    <n v="5"/>
    <s v="g"/>
    <n v="13"/>
    <s v="Porta do armario está desnivelada "/>
    <s v="Globaldis"/>
    <m/>
    <x v="31"/>
    <x v="0"/>
    <d v="2024-04-10T00:00:00"/>
    <m/>
    <x v="98"/>
    <m/>
  </r>
  <r>
    <d v="2024-08-05T00:00:00"/>
    <x v="63"/>
    <s v="B"/>
    <n v="5"/>
    <s v="g"/>
    <n v="12"/>
    <s v="Instalação da porta do armario tecnico está desalinhada"/>
    <s v="Globaldis"/>
    <m/>
    <x v="3"/>
    <x v="0"/>
    <d v="2024-04-10T00:00:00"/>
    <m/>
    <x v="152"/>
    <m/>
  </r>
  <r>
    <d v="2024-08-05T00:00:00"/>
    <x v="63"/>
    <s v="B"/>
    <n v="5"/>
    <s v="g"/>
    <n v="11"/>
    <s v="Falta batume na junção do piso de madeira "/>
    <s v="AR"/>
    <m/>
    <x v="3"/>
    <x v="0"/>
    <d v="2024-04-10T00:00:00"/>
    <m/>
    <x v="7"/>
    <m/>
  </r>
  <r>
    <d v="2024-08-05T00:00:00"/>
    <x v="63"/>
    <s v="B"/>
    <n v="5"/>
    <s v="g"/>
    <n v="10"/>
    <s v="Manchas brancas no piso de maderira "/>
    <s v="AR"/>
    <m/>
    <x v="31"/>
    <x v="0"/>
    <d v="2024-04-10T00:00:00"/>
    <m/>
    <x v="98"/>
    <m/>
  </r>
  <r>
    <d v="2024-08-05T00:00:00"/>
    <x v="63"/>
    <s v="B"/>
    <n v="5"/>
    <s v="g"/>
    <n v="9"/>
    <s v="Piso está danificado"/>
    <s v="Silvas"/>
    <m/>
    <x v="31"/>
    <x v="0"/>
    <d v="2024-04-10T00:00:00"/>
    <m/>
    <x v="8"/>
    <m/>
  </r>
  <r>
    <d v="2024-08-05T00:00:00"/>
    <x v="63"/>
    <s v="B"/>
    <n v="5"/>
    <s v="g"/>
    <n v="8"/>
    <s v="Tijolo com pedras grudadas por toda parde da fachada "/>
    <s v="AR"/>
    <m/>
    <x v="3"/>
    <x v="0"/>
    <d v="2024-04-10T00:00:00"/>
    <m/>
    <x v="152"/>
    <m/>
  </r>
  <r>
    <d v="2024-08-05T00:00:00"/>
    <x v="63"/>
    <s v="B"/>
    <n v="5"/>
    <s v="g"/>
    <n v="7"/>
    <s v="Falta acabamento na parde superior entre caixilharia e tijolo"/>
    <s v="AR"/>
    <m/>
    <x v="3"/>
    <x v="0"/>
    <d v="2024-04-10T00:00:00"/>
    <m/>
    <x v="152"/>
    <m/>
  </r>
  <r>
    <d v="2024-08-05T00:00:00"/>
    <x v="63"/>
    <s v="B"/>
    <n v="5"/>
    <s v="g"/>
    <n v="6"/>
    <s v="Remover pedras acima do equitone "/>
    <s v="AR"/>
    <m/>
    <x v="3"/>
    <x v="0"/>
    <d v="2024-04-10T00:00:00"/>
    <m/>
    <x v="152"/>
    <m/>
  </r>
  <r>
    <d v="2024-08-05T00:00:00"/>
    <x v="63"/>
    <s v="B"/>
    <n v="5"/>
    <s v="g"/>
    <n v="5"/>
    <s v="Limpeza dos tijolos na parede da fachada escrita e sujidade"/>
    <s v="AR"/>
    <m/>
    <x v="3"/>
    <x v="0"/>
    <d v="2024-04-10T00:00:00"/>
    <m/>
    <x v="152"/>
    <m/>
  </r>
  <r>
    <d v="2024-08-05T00:00:00"/>
    <x v="63"/>
    <s v="B"/>
    <n v="5"/>
    <s v="g"/>
    <n v="4"/>
    <s v="Limpeza do equitone "/>
    <s v="AR"/>
    <m/>
    <x v="3"/>
    <x v="0"/>
    <d v="2024-04-10T00:00:00"/>
    <m/>
    <x v="152"/>
    <m/>
  </r>
  <r>
    <d v="2024-08-05T00:00:00"/>
    <x v="63"/>
    <s v="B"/>
    <n v="5"/>
    <s v="g"/>
    <n v="3"/>
    <s v="Espaçamento entre o piso e o rodapé "/>
    <s v="Silvas"/>
    <m/>
    <x v="31"/>
    <x v="0"/>
    <d v="2024-04-10T00:00:00"/>
    <m/>
    <x v="8"/>
    <m/>
  </r>
  <r>
    <d v="2024-08-05T00:00:00"/>
    <x v="63"/>
    <s v="B"/>
    <n v="5"/>
    <s v="g"/>
    <n v="2"/>
    <s v="Limpeza de escrita e sujidade na caixilharia (ok)  - caixilharia desgastada (falta arrumar )"/>
    <s v="AR"/>
    <m/>
    <x v="31"/>
    <x v="0"/>
    <d v="2024-04-10T00:00:00"/>
    <m/>
    <x v="78"/>
    <m/>
  </r>
  <r>
    <d v="2024-08-05T00:00:00"/>
    <x v="63"/>
    <s v="B"/>
    <n v="5"/>
    <s v="g"/>
    <n v="1"/>
    <s v="Melhorar instalação da moldura do vidro da porta "/>
    <s v="Globaldis"/>
    <m/>
    <x v="3"/>
    <x v="0"/>
    <d v="2024-04-10T00:00:00"/>
    <m/>
    <x v="7"/>
    <m/>
  </r>
  <r>
    <d v="2025-01-06T00:00:00"/>
    <x v="64"/>
    <s v="B"/>
    <n v="5"/>
    <s v="a"/>
    <n v="1"/>
    <s v="Fixar identificação Q.E"/>
    <s v="IEOL"/>
    <m/>
    <x v="39"/>
    <x v="0"/>
    <s v="S/ DATA VISTORIA"/>
    <m/>
    <x v="107"/>
    <m/>
  </r>
  <r>
    <d v="2025-01-06T00:00:00"/>
    <x v="64"/>
    <s v="B"/>
    <n v="5"/>
    <s v="a"/>
    <n v="2"/>
    <s v="Mancha amarela próxima alheta/humidade ?"/>
    <s v="AR"/>
    <m/>
    <x v="39"/>
    <x v="0"/>
    <s v="S/ DATA VISTORIA"/>
    <m/>
    <x v="38"/>
    <m/>
  </r>
  <r>
    <d v="2025-01-06T00:00:00"/>
    <x v="64"/>
    <s v="B"/>
    <n v="5"/>
    <s v="a"/>
    <n v="3"/>
    <s v="Afinar Porta - varanda"/>
    <s v="Serrialu"/>
    <m/>
    <x v="39"/>
    <x v="0"/>
    <s v="S/ DATA VISTORIA"/>
    <m/>
    <x v="38"/>
    <m/>
  </r>
  <r>
    <d v="2025-01-06T00:00:00"/>
    <x v="64"/>
    <s v="B"/>
    <n v="5"/>
    <s v="a"/>
    <n v="4"/>
    <s v="Marca Downlight corredor "/>
    <s v="AR"/>
    <m/>
    <x v="39"/>
    <x v="0"/>
    <s v="S/ DATA VISTORIA"/>
    <m/>
    <x v="38"/>
    <m/>
  </r>
  <r>
    <d v="2025-01-06T00:00:00"/>
    <x v="64"/>
    <s v="B"/>
    <n v="5"/>
    <s v="a"/>
    <n v="5"/>
    <s v="Falta isolamento vitrocerâmico e gaveta "/>
    <s v="AR"/>
    <m/>
    <x v="39"/>
    <x v="0"/>
    <s v="S/ DATA VISTORIA"/>
    <m/>
    <x v="38"/>
    <m/>
  </r>
  <r>
    <d v="2025-01-06T00:00:00"/>
    <x v="64"/>
    <s v="B"/>
    <n v="5"/>
    <s v="a"/>
    <n v="6"/>
    <s v="Ralo banheira não abre "/>
    <s v="AR"/>
    <m/>
    <x v="39"/>
    <x v="0"/>
    <s v="S/ DATA VISTORIA"/>
    <m/>
    <x v="38"/>
    <m/>
  </r>
  <r>
    <d v="2025-01-06T00:00:00"/>
    <x v="64"/>
    <s v="B"/>
    <n v="5"/>
    <s v="a"/>
    <n v="7"/>
    <s v="Fissura roupeiro/parede"/>
    <s v="Globaldis"/>
    <m/>
    <x v="39"/>
    <x v="0"/>
    <s v="S/ DATA VISTORIA"/>
    <m/>
    <x v="38"/>
    <m/>
  </r>
  <r>
    <d v="2025-01-06T00:00:00"/>
    <x v="64"/>
    <s v="B"/>
    <n v="5"/>
    <s v="a"/>
    <n v="8"/>
    <s v="Fissura topo guarda roupas"/>
    <s v="Globaldis"/>
    <m/>
    <x v="39"/>
    <x v="0"/>
    <s v="S/ DATA VISTORIA"/>
    <m/>
    <x v="38"/>
    <m/>
  </r>
  <r>
    <d v="2025-01-06T00:00:00"/>
    <x v="64"/>
    <s v="B"/>
    <n v="5"/>
    <s v="a"/>
    <n v="9"/>
    <s v="Sifão wc não é cromado (tubo)"/>
    <s v="Luzimeca"/>
    <m/>
    <x v="39"/>
    <x v="0"/>
    <s v="S/ DATA VISTORIA"/>
    <m/>
    <x v="38"/>
    <m/>
  </r>
  <r>
    <d v="2025-01-06T00:00:00"/>
    <x v="64"/>
    <s v="B"/>
    <n v="5"/>
    <s v="a"/>
    <n v="10"/>
    <s v="Marca no topo do guarda roupa "/>
    <s v="Globaldis"/>
    <m/>
    <x v="39"/>
    <x v="0"/>
    <s v="S/ DATA VISTORIA"/>
    <m/>
    <x v="38"/>
    <m/>
  </r>
  <r>
    <d v="2025-01-06T00:00:00"/>
    <x v="64"/>
    <s v="B"/>
    <n v="5"/>
    <s v="a"/>
    <n v="11"/>
    <s v="Marca na borracha janela devido a trava"/>
    <s v="Serrialu"/>
    <m/>
    <x v="39"/>
    <x v="0"/>
    <s v="S/ DATA VISTORIA"/>
    <m/>
    <x v="38"/>
    <m/>
  </r>
  <r>
    <d v="2025-01-06T00:00:00"/>
    <x v="64"/>
    <s v="B"/>
    <n v="5"/>
    <s v="a"/>
    <n v="12"/>
    <s v="Afinar gavetas guarda roupas "/>
    <s v="Globaldis"/>
    <m/>
    <x v="39"/>
    <x v="0"/>
    <s v="S/ DATA VISTORIA"/>
    <m/>
    <x v="34"/>
    <m/>
  </r>
  <r>
    <d v="2025-01-06T00:00:00"/>
    <x v="64"/>
    <s v="B"/>
    <n v="5"/>
    <s v="a"/>
    <n v="13"/>
    <s v="Marca na pintura "/>
    <s v="AR"/>
    <m/>
    <x v="39"/>
    <x v="0"/>
    <s v="S/ DATA VISTORIA"/>
    <m/>
    <x v="38"/>
    <m/>
  </r>
  <r>
    <d v="2025-01-06T00:00:00"/>
    <x v="64"/>
    <s v="B"/>
    <n v="5"/>
    <s v="a"/>
    <n v="14"/>
    <s v="Fita porta arrecadação solta "/>
    <s v="Sweet Door"/>
    <m/>
    <x v="39"/>
    <x v="0"/>
    <s v="S/ DATA VISTORIA"/>
    <m/>
    <x v="38"/>
    <m/>
  </r>
  <r>
    <d v="2025-01-06T00:00:00"/>
    <x v="64"/>
    <s v="B"/>
    <n v="5"/>
    <s v="a"/>
    <n v="15"/>
    <s v="Isolar Parafusos arrecadação "/>
    <s v="AR"/>
    <m/>
    <x v="39"/>
    <x v="0"/>
    <s v="S/ DATA VISTORIA"/>
    <m/>
    <x v="38"/>
    <m/>
  </r>
  <r>
    <d v="2025-01-06T00:00:00"/>
    <x v="64"/>
    <s v="B"/>
    <n v="5"/>
    <s v="a"/>
    <n v="17"/>
    <s v="Autoclismo não funciona"/>
    <s v="AR"/>
    <m/>
    <x v="39"/>
    <x v="0"/>
    <s v="S/ DATA VISTORIA"/>
    <m/>
    <x v="19"/>
    <m/>
  </r>
  <r>
    <d v="2025-01-06T00:00:00"/>
    <x v="64"/>
    <s v="B"/>
    <n v="5"/>
    <s v="a"/>
    <n v="19"/>
    <s v="Na casa de banhi social um dos circuladores de iluminação não funciona, aparentemente por defeito na lâmpada LED. A 22-4-25 IEOL detectou que transformador estava avariado, pelo que irá encomendar o mesmo."/>
    <s v="IEOL"/>
    <m/>
    <x v="63"/>
    <x v="5"/>
    <s v="S/ DATA VISTORIA"/>
    <m/>
    <x v="12"/>
    <m/>
  </r>
  <r>
    <d v="2025-01-06T00:00:00"/>
    <x v="64"/>
    <s v="B"/>
    <n v="5"/>
    <s v="a"/>
    <n v="20"/>
    <s v="No sistema de água quentes sanotárias instalado, a bomba de recirculação de água quente está desligada"/>
    <s v="Luzimeca"/>
    <m/>
    <x v="63"/>
    <x v="2"/>
    <s v="S/ DATA VISTORIA"/>
    <m/>
    <x v="12"/>
    <m/>
  </r>
  <r>
    <d v="2025-01-06T00:00:00"/>
    <x v="64"/>
    <s v="B"/>
    <n v="5"/>
    <s v="a"/>
    <n v="18"/>
    <s v="Casa de banho do quarto o ralo da banheira está desmontado"/>
    <s v="AR"/>
    <m/>
    <x v="39"/>
    <x v="0"/>
    <s v="S/ DATA VISTORIA"/>
    <m/>
    <x v="19"/>
    <m/>
  </r>
  <r>
    <d v="2024-11-27T00:00:00"/>
    <x v="65"/>
    <s v="B"/>
    <n v="6"/>
    <s v="a"/>
    <n v="1"/>
    <s v="Marca na moldura madeira porta no topo"/>
    <s v="Globaldis"/>
    <m/>
    <x v="48"/>
    <x v="0"/>
    <d v="2024-09-26T00:00:00"/>
    <m/>
    <x v="8"/>
    <m/>
  </r>
  <r>
    <d v="2024-11-27T00:00:00"/>
    <x v="65"/>
    <s v="B"/>
    <n v="6"/>
    <s v="a"/>
    <n v="2"/>
    <s v="Parte ondulada painel "/>
    <s v="Globaldis"/>
    <m/>
    <x v="48"/>
    <x v="0"/>
    <d v="2024-09-26T00:00:00"/>
    <m/>
    <x v="8"/>
    <m/>
  </r>
  <r>
    <d v="2024-11-27T00:00:00"/>
    <x v="65"/>
    <s v="B"/>
    <n v="6"/>
    <s v="a"/>
    <n v="3"/>
    <s v="Riscos painel "/>
    <s v="Globaldis"/>
    <m/>
    <x v="48"/>
    <x v="0"/>
    <d v="2024-09-26T00:00:00"/>
    <m/>
    <x v="8"/>
    <m/>
  </r>
  <r>
    <d v="2024-11-27T00:00:00"/>
    <x v="65"/>
    <s v="B"/>
    <n v="6"/>
    <s v="a"/>
    <n v="4"/>
    <s v="Remate painel/parede portas"/>
    <s v="Globaldis"/>
    <m/>
    <x v="48"/>
    <x v="0"/>
    <d v="2024-09-26T00:00:00"/>
    <m/>
    <x v="24"/>
    <m/>
  </r>
  <r>
    <d v="2024-11-27T00:00:00"/>
    <x v="65"/>
    <s v="B"/>
    <n v="6"/>
    <s v="a"/>
    <n v="5"/>
    <s v="Fissura topo quadro elétrico / outras paredes"/>
    <s v="AR"/>
    <m/>
    <x v="48"/>
    <x v="0"/>
    <d v="2024-09-26T00:00:00"/>
    <m/>
    <x v="9"/>
    <m/>
  </r>
  <r>
    <d v="2024-11-27T00:00:00"/>
    <x v="65"/>
    <s v="B"/>
    <n v="6"/>
    <s v="a"/>
    <n v="6"/>
    <s v="Limpeza portas geral "/>
    <s v="AR"/>
    <m/>
    <x v="48"/>
    <x v="0"/>
    <d v="2024-09-26T00:00:00"/>
    <m/>
    <x v="9"/>
    <m/>
  </r>
  <r>
    <d v="2024-11-27T00:00:00"/>
    <x v="65"/>
    <s v="B"/>
    <n v="6"/>
    <s v="a"/>
    <n v="7"/>
    <s v="Remate canto paredes"/>
    <s v="AR"/>
    <m/>
    <x v="48"/>
    <x v="0"/>
    <d v="2024-09-26T00:00:00"/>
    <m/>
    <x v="9"/>
    <m/>
  </r>
  <r>
    <d v="2024-11-27T00:00:00"/>
    <x v="65"/>
    <s v="B"/>
    <n v="6"/>
    <s v="a"/>
    <n v="8"/>
    <s v="Remate moldura portas/desnível"/>
    <s v="Sweet Door"/>
    <m/>
    <x v="48"/>
    <x v="0"/>
    <d v="2024-09-26T00:00:00"/>
    <m/>
    <x v="63"/>
    <m/>
  </r>
  <r>
    <d v="2024-11-27T00:00:00"/>
    <x v="65"/>
    <s v="B"/>
    <n v="6"/>
    <s v="a"/>
    <n v="9"/>
    <s v="Marcas na pintura"/>
    <s v="AR"/>
    <m/>
    <x v="48"/>
    <x v="0"/>
    <d v="2024-09-26T00:00:00"/>
    <m/>
    <x v="8"/>
    <m/>
  </r>
  <r>
    <d v="2024-11-27T00:00:00"/>
    <x v="65"/>
    <s v="B"/>
    <n v="6"/>
    <s v="a"/>
    <n v="10"/>
    <s v="Marcas nas portas "/>
    <s v="Globaldis"/>
    <m/>
    <x v="48"/>
    <x v="0"/>
    <d v="2024-09-26T00:00:00"/>
    <m/>
    <x v="24"/>
    <m/>
  </r>
  <r>
    <d v="2024-11-27T00:00:00"/>
    <x v="65"/>
    <s v="B"/>
    <n v="6"/>
    <s v="a"/>
    <n v="11"/>
    <s v="Marca no teto "/>
    <s v="AR"/>
    <m/>
    <x v="48"/>
    <x v="0"/>
    <d v="2024-09-26T00:00:00"/>
    <m/>
    <x v="9"/>
    <m/>
  </r>
  <r>
    <d v="2024-11-27T00:00:00"/>
    <x v="65"/>
    <s v="B"/>
    <n v="6"/>
    <s v="a"/>
    <n v="12"/>
    <s v="Remate dos rodapés /buraco/limpeza"/>
    <s v="AR"/>
    <m/>
    <x v="48"/>
    <x v="0"/>
    <d v="2024-09-26T00:00:00"/>
    <m/>
    <x v="9"/>
    <m/>
  </r>
  <r>
    <d v="2024-11-27T00:00:00"/>
    <x v="65"/>
    <s v="B"/>
    <n v="6"/>
    <s v="a"/>
    <n v="13"/>
    <s v="Marcas escuras piso/rodapé "/>
    <s v="Silvas"/>
    <m/>
    <x v="48"/>
    <x v="0"/>
    <d v="2024-09-26T00:00:00"/>
    <m/>
    <x v="3"/>
    <m/>
  </r>
  <r>
    <d v="2024-11-27T00:00:00"/>
    <x v="65"/>
    <s v="B"/>
    <n v="6"/>
    <s v="a"/>
    <n v="14"/>
    <s v="Ferrugem guardas "/>
    <s v="AR"/>
    <m/>
    <x v="48"/>
    <x v="0"/>
    <d v="2024-09-26T00:00:00"/>
    <m/>
    <x v="9"/>
    <m/>
  </r>
  <r>
    <d v="2024-11-27T00:00:00"/>
    <x v="65"/>
    <s v="B"/>
    <n v="6"/>
    <s v="a"/>
    <n v="15"/>
    <s v="Partido vidro guarda da guarda de inox"/>
    <s v="Serrialu"/>
    <m/>
    <x v="113"/>
    <x v="0"/>
    <d v="2024-09-26T00:00:00"/>
    <d v="2024-12-04T00:00:00"/>
    <x v="100"/>
    <m/>
  </r>
  <r>
    <d v="2024-11-27T00:00:00"/>
    <x v="65"/>
    <s v="B"/>
    <n v="6"/>
    <s v="a"/>
    <n v="16"/>
    <s v="Marcas cimento revestimento tijolo parede "/>
    <s v="AR"/>
    <m/>
    <x v="48"/>
    <x v="0"/>
    <d v="2024-09-26T00:00:00"/>
    <m/>
    <x v="9"/>
    <m/>
  </r>
  <r>
    <d v="2024-11-27T00:00:00"/>
    <x v="65"/>
    <s v="B"/>
    <n v="6"/>
    <s v="a"/>
    <n v="17"/>
    <s v="Afinar janelas/porta geral "/>
    <s v="Serrialu"/>
    <m/>
    <x v="48"/>
    <x v="0"/>
    <d v="2024-09-26T00:00:00"/>
    <m/>
    <x v="13"/>
    <m/>
  </r>
  <r>
    <d v="2024-11-27T00:00:00"/>
    <x v="65"/>
    <s v="B"/>
    <n v="6"/>
    <s v="a"/>
    <n v="18"/>
    <s v="Limpar peças iluminação "/>
    <s v="AR"/>
    <m/>
    <x v="48"/>
    <x v="0"/>
    <d v="2024-09-26T00:00:00"/>
    <m/>
    <x v="9"/>
    <m/>
  </r>
  <r>
    <d v="2024-11-27T00:00:00"/>
    <x v="65"/>
    <s v="B"/>
    <n v="6"/>
    <s v="a"/>
    <n v="19"/>
    <s v="Puxador danificado portas/janelas "/>
    <s v="Serrialu"/>
    <m/>
    <x v="48"/>
    <x v="0"/>
    <d v="2024-09-26T00:00:00"/>
    <m/>
    <x v="115"/>
    <m/>
  </r>
  <r>
    <d v="2024-11-27T00:00:00"/>
    <x v="65"/>
    <s v="B"/>
    <n v="6"/>
    <s v="a"/>
    <n v="20"/>
    <s v="Tomadas desniveladas "/>
    <s v="AR"/>
    <m/>
    <x v="48"/>
    <x v="0"/>
    <d v="2024-09-26T00:00:00"/>
    <m/>
    <x v="8"/>
    <m/>
  </r>
  <r>
    <d v="2024-11-27T00:00:00"/>
    <x v="65"/>
    <s v="B"/>
    <n v="6"/>
    <s v="a"/>
    <n v="21"/>
    <s v="Remate silicones caixilharias/falta "/>
    <s v="AR"/>
    <m/>
    <x v="48"/>
    <x v="0"/>
    <d v="2024-09-26T00:00:00"/>
    <m/>
    <x v="9"/>
    <m/>
  </r>
  <r>
    <d v="2024-11-27T00:00:00"/>
    <x v="65"/>
    <s v="B"/>
    <n v="6"/>
    <s v="a"/>
    <n v="22"/>
    <s v="Cerâmica partida parede"/>
    <s v="AR"/>
    <m/>
    <x v="48"/>
    <x v="0"/>
    <d v="2024-09-26T00:00:00"/>
    <m/>
    <x v="7"/>
    <m/>
  </r>
  <r>
    <d v="2024-11-27T00:00:00"/>
    <x v="65"/>
    <s v="B"/>
    <n v="6"/>
    <s v="a"/>
    <n v="23"/>
    <s v="Limpeza armários cozinha (geral)"/>
    <s v="AR"/>
    <m/>
    <x v="48"/>
    <x v="0"/>
    <d v="2024-09-26T00:00:00"/>
    <m/>
    <x v="8"/>
    <m/>
  </r>
  <r>
    <d v="2024-11-27T00:00:00"/>
    <x v="65"/>
    <s v="B"/>
    <n v="6"/>
    <s v="a"/>
    <n v="24"/>
    <s v="Melhorar remate topo guarda roupas "/>
    <s v="AR"/>
    <m/>
    <x v="48"/>
    <x v="0"/>
    <d v="2024-09-26T00:00:00"/>
    <m/>
    <x v="9"/>
    <m/>
  </r>
  <r>
    <d v="2024-11-27T00:00:00"/>
    <x v="65"/>
    <s v="B"/>
    <n v="6"/>
    <s v="a"/>
    <n v="25"/>
    <s v="Ferrugem 2 espelhos - 70,5 x120 cm e 80,5 x120 cm"/>
    <s v="AR"/>
    <m/>
    <x v="48"/>
    <x v="0"/>
    <d v="2024-09-26T00:00:00"/>
    <m/>
    <x v="8"/>
    <m/>
  </r>
  <r>
    <d v="2024-11-27T00:00:00"/>
    <x v="65"/>
    <s v="B"/>
    <n v="6"/>
    <s v="a"/>
    <n v="26"/>
    <s v="Espelho torto "/>
    <s v="AR"/>
    <m/>
    <x v="48"/>
    <x v="0"/>
    <d v="2024-09-26T00:00:00"/>
    <m/>
    <x v="8"/>
    <m/>
  </r>
  <r>
    <d v="2024-11-27T00:00:00"/>
    <x v="65"/>
    <s v="B"/>
    <n v="6"/>
    <s v="a"/>
    <n v="27"/>
    <s v="Manchas na pintura "/>
    <s v="AR"/>
    <m/>
    <x v="48"/>
    <x v="0"/>
    <d v="2024-09-26T00:00:00"/>
    <m/>
    <x v="9"/>
    <m/>
  </r>
  <r>
    <d v="2024-11-27T00:00:00"/>
    <x v="65"/>
    <s v="B"/>
    <n v="6"/>
    <s v="a"/>
    <n v="28"/>
    <s v="Marca na soleira "/>
    <s v="AR"/>
    <m/>
    <x v="48"/>
    <x v="0"/>
    <d v="2024-09-26T00:00:00"/>
    <m/>
    <x v="9"/>
    <m/>
  </r>
  <r>
    <d v="2024-11-27T00:00:00"/>
    <x v="65"/>
    <s v="B"/>
    <n v="6"/>
    <s v="a"/>
    <n v="29"/>
    <s v="Marca interior guarda roupa "/>
    <s v="Globaldis"/>
    <m/>
    <x v="48"/>
    <x v="0"/>
    <d v="2024-09-26T00:00:00"/>
    <m/>
    <x v="98"/>
    <m/>
  </r>
  <r>
    <d v="2024-11-27T00:00:00"/>
    <x v="65"/>
    <s v="B"/>
    <n v="6"/>
    <s v="a"/>
    <n v="30"/>
    <s v="Afinar resguardo duche "/>
    <s v="Espaço Vidro "/>
    <m/>
    <x v="48"/>
    <x v="0"/>
    <d v="2024-09-26T00:00:00"/>
    <m/>
    <x v="8"/>
    <m/>
  </r>
  <r>
    <d v="2024-11-27T00:00:00"/>
    <x v="65"/>
    <s v="B"/>
    <n v="6"/>
    <s v="a"/>
    <n v="31"/>
    <s v="Buraco piso/rodapé "/>
    <s v="Globaldis"/>
    <m/>
    <x v="48"/>
    <x v="0"/>
    <d v="2024-09-26T00:00:00"/>
    <m/>
    <x v="24"/>
    <m/>
  </r>
  <r>
    <d v="2024-11-27T00:00:00"/>
    <x v="65"/>
    <s v="B"/>
    <n v="6"/>
    <s v="a"/>
    <n v="32"/>
    <s v="2 varetas partidas"/>
    <s v="Serrialu"/>
    <m/>
    <x v="40"/>
    <x v="0"/>
    <d v="2024-09-26T00:00:00"/>
    <m/>
    <x v="8"/>
    <m/>
  </r>
  <r>
    <d v="2024-11-27T00:00:00"/>
    <x v="65"/>
    <s v="B"/>
    <n v="6"/>
    <s v="a"/>
    <n v="33"/>
    <s v="Fissura alheta "/>
    <s v="Globaldis"/>
    <m/>
    <x v="48"/>
    <x v="0"/>
    <d v="2024-09-26T00:00:00"/>
    <m/>
    <x v="24"/>
    <m/>
  </r>
  <r>
    <d v="2024-11-27T00:00:00"/>
    <x v="65"/>
    <s v="B"/>
    <n v="6"/>
    <s v="a"/>
    <n v="34"/>
    <s v="Afinar gavetas guarda roupas "/>
    <s v="Globaldis"/>
    <m/>
    <x v="48"/>
    <x v="0"/>
    <d v="2024-09-26T00:00:00"/>
    <m/>
    <x v="24"/>
    <m/>
  </r>
  <r>
    <d v="2024-11-27T00:00:00"/>
    <x v="65"/>
    <s v="B"/>
    <n v="6"/>
    <s v="a"/>
    <n v="35"/>
    <s v="Remates rodapés quartos"/>
    <s v="AR"/>
    <m/>
    <x v="114"/>
    <x v="0"/>
    <d v="2024-09-26T00:00:00"/>
    <m/>
    <x v="1"/>
    <m/>
  </r>
  <r>
    <d v="2024-11-27T00:00:00"/>
    <x v="65"/>
    <s v="B"/>
    <n v="6"/>
    <s v="a"/>
    <n v="36"/>
    <s v="Retificar rodapés"/>
    <s v="Globaldis"/>
    <m/>
    <x v="46"/>
    <x v="0"/>
    <d v="2024-09-26T00:00:00"/>
    <m/>
    <x v="40"/>
    <m/>
  </r>
  <r>
    <d v="2024-11-27T00:00:00"/>
    <x v="65"/>
    <s v="B"/>
    <n v="6"/>
    <s v="a"/>
    <n v="37"/>
    <s v="Tirar aro WC e por outro "/>
    <s v="Globaldis"/>
    <m/>
    <x v="46"/>
    <x v="0"/>
    <d v="2024-09-26T00:00:00"/>
    <m/>
    <x v="40"/>
    <m/>
  </r>
  <r>
    <d v="2024-11-27T00:00:00"/>
    <x v="65"/>
    <s v="B"/>
    <n v="6"/>
    <s v="a"/>
    <n v="38"/>
    <s v="Retirar rodapé "/>
    <s v="Globaldis"/>
    <m/>
    <x v="46"/>
    <x v="0"/>
    <d v="2024-09-26T00:00:00"/>
    <m/>
    <x v="40"/>
    <m/>
  </r>
  <r>
    <d v="2024-11-27T00:00:00"/>
    <x v="65"/>
    <s v="B"/>
    <n v="6"/>
    <s v="a"/>
    <n v="39"/>
    <s v="Tapa buraco debaixo dos bides"/>
    <s v="AR"/>
    <m/>
    <x v="10"/>
    <x v="0"/>
    <d v="2024-09-26T00:00:00"/>
    <m/>
    <x v="17"/>
    <m/>
  </r>
  <r>
    <d v="2024-11-27T00:00:00"/>
    <x v="65"/>
    <s v="B"/>
    <n v="6"/>
    <s v="a"/>
    <n v="40"/>
    <s v="ligar bomba correr"/>
    <s v="AR"/>
    <m/>
    <x v="10"/>
    <x v="0"/>
    <d v="2024-09-26T00:00:00"/>
    <m/>
    <x v="17"/>
    <m/>
  </r>
  <r>
    <d v="2024-11-27T00:00:00"/>
    <x v="65"/>
    <s v="B"/>
    <n v="6"/>
    <s v="a"/>
    <n v="41"/>
    <s v="Estores (geral)"/>
    <s v="AR"/>
    <m/>
    <x v="10"/>
    <x v="0"/>
    <d v="2024-09-26T00:00:00"/>
    <m/>
    <x v="17"/>
    <m/>
  </r>
  <r>
    <d v="2024-11-27T00:00:00"/>
    <x v="65"/>
    <s v="B"/>
    <n v="6"/>
    <s v="a"/>
    <n v="42"/>
    <s v="Espelho WC 1.20X0,84.5"/>
    <s v="AR"/>
    <m/>
    <x v="10"/>
    <x v="0"/>
    <d v="2024-09-26T00:00:00"/>
    <m/>
    <x v="17"/>
    <m/>
  </r>
  <r>
    <d v="2024-11-27T00:00:00"/>
    <x v="65"/>
    <s v="B"/>
    <n v="6"/>
    <s v="a"/>
    <n v="43"/>
    <s v="Esquadros Lavatório Pintura"/>
    <s v="AR"/>
    <m/>
    <x v="10"/>
    <x v="0"/>
    <d v="2024-09-26T00:00:00"/>
    <m/>
    <x v="17"/>
    <m/>
  </r>
  <r>
    <d v="2024-11-27T00:00:00"/>
    <x v="65"/>
    <s v="B"/>
    <n v="6"/>
    <s v="a"/>
    <n v="44"/>
    <s v="Interruptor mau contacto"/>
    <s v="IEOL"/>
    <m/>
    <x v="10"/>
    <x v="2"/>
    <d v="2024-09-26T00:00:00"/>
    <m/>
    <x v="12"/>
    <m/>
  </r>
  <r>
    <d v="2024-09-25T00:00:00"/>
    <x v="66"/>
    <s v="B"/>
    <n v="6"/>
    <s v="b"/>
    <n v="12"/>
    <s v="Em praticamente todos os estores nota-se alguma resistencia no seu movimento e alguns não fecham por completo e um dos estores soltou-se completamente e caiu ficando permanentemente fechado "/>
    <s v="Nacional Blinds"/>
    <m/>
    <x v="30"/>
    <x v="0"/>
    <d v="2024-04-23T00:00:00"/>
    <d v="2025-01-27T00:00:00"/>
    <x v="7"/>
    <m/>
  </r>
  <r>
    <d v="2024-09-25T00:00:00"/>
    <x v="66"/>
    <s v="B"/>
    <n v="6"/>
    <s v="b"/>
    <n v="11"/>
    <s v="Marca caixilharia porta proximo ao puxador interno "/>
    <s v="Serrialu"/>
    <m/>
    <x v="3"/>
    <x v="0"/>
    <d v="2024-04-23T00:00:00"/>
    <m/>
    <x v="7"/>
    <m/>
  </r>
  <r>
    <d v="2024-09-25T00:00:00"/>
    <x v="66"/>
    <s v="B"/>
    <n v="6"/>
    <s v="b"/>
    <n v="10"/>
    <s v="Marca vidro fosco sala interno"/>
    <s v="AR"/>
    <m/>
    <x v="3"/>
    <x v="0"/>
    <d v="2024-04-23T00:00:00"/>
    <m/>
    <x v="7"/>
    <m/>
  </r>
  <r>
    <d v="2024-09-25T00:00:00"/>
    <x v="66"/>
    <s v="B"/>
    <n v="6"/>
    <s v="b"/>
    <n v="9"/>
    <s v="Ferrugem parafuso peça luminária terraço"/>
    <s v="IEOL"/>
    <m/>
    <x v="3"/>
    <x v="0"/>
    <d v="2024-04-23T00:00:00"/>
    <m/>
    <x v="7"/>
    <m/>
  </r>
  <r>
    <d v="2024-09-25T00:00:00"/>
    <x v="66"/>
    <s v="B"/>
    <n v="6"/>
    <s v="b"/>
    <n v="8"/>
    <s v="Manchas no piso/geral"/>
    <s v="AR"/>
    <m/>
    <x v="3"/>
    <x v="0"/>
    <d v="2024-04-23T00:00:00"/>
    <m/>
    <x v="7"/>
    <m/>
  </r>
  <r>
    <d v="2024-09-25T00:00:00"/>
    <x v="66"/>
    <s v="B"/>
    <n v="6"/>
    <s v="b"/>
    <n v="7"/>
    <s v="Falta tampo ralo/acabamento buraco escoamento parede"/>
    <s v="AR"/>
    <m/>
    <x v="3"/>
    <x v="0"/>
    <d v="2024-04-23T00:00:00"/>
    <m/>
    <x v="7"/>
    <m/>
  </r>
  <r>
    <d v="2024-09-25T00:00:00"/>
    <x v="66"/>
    <s v="B"/>
    <n v="6"/>
    <s v="b"/>
    <n v="6"/>
    <s v="Estore quarto não fecha todo "/>
    <s v="Nacional Blinds/IEOL"/>
    <m/>
    <x v="3"/>
    <x v="0"/>
    <d v="2024-04-23T00:00:00"/>
    <m/>
    <x v="37"/>
    <m/>
  </r>
  <r>
    <d v="2024-09-25T00:00:00"/>
    <x v="66"/>
    <s v="B"/>
    <n v="6"/>
    <s v="b"/>
    <n v="5"/>
    <s v="Marcas parede"/>
    <s v="AR"/>
    <m/>
    <x v="3"/>
    <x v="0"/>
    <d v="2024-04-23T00:00:00"/>
    <m/>
    <x v="7"/>
    <m/>
  </r>
  <r>
    <d v="2024-09-25T00:00:00"/>
    <x v="66"/>
    <s v="B"/>
    <n v="6"/>
    <s v="b"/>
    <n v="4"/>
    <s v="Espelho marcado - Trocar 2 espelhos 168x120 e 63x120"/>
    <s v="Espaço Vidro"/>
    <m/>
    <x v="3"/>
    <x v="0"/>
    <d v="2024-04-23T00:00:00"/>
    <m/>
    <x v="83"/>
    <m/>
  </r>
  <r>
    <d v="2024-09-25T00:00:00"/>
    <x v="66"/>
    <s v="B"/>
    <n v="6"/>
    <s v="b"/>
    <n v="3"/>
    <s v="Torneira bide vazamento"/>
    <s v="Grohe"/>
    <m/>
    <x v="3"/>
    <x v="0"/>
    <d v="2024-04-23T00:00:00"/>
    <m/>
    <x v="113"/>
    <m/>
  </r>
  <r>
    <d v="2024-09-25T00:00:00"/>
    <x v="66"/>
    <s v="B"/>
    <n v="6"/>
    <s v="b"/>
    <n v="2"/>
    <s v="Marcas porta sala/picos externo na medida"/>
    <s v="AR"/>
    <m/>
    <x v="3"/>
    <x v="0"/>
    <d v="2024-04-23T00:00:00"/>
    <m/>
    <x v="7"/>
    <m/>
  </r>
  <r>
    <d v="2024-09-25T00:00:00"/>
    <x v="66"/>
    <s v="B"/>
    <n v="6"/>
    <s v="b"/>
    <n v="1"/>
    <s v="Limpeza de guardas ferrugem/geral"/>
    <s v="AR"/>
    <m/>
    <x v="3"/>
    <x v="0"/>
    <d v="2024-04-23T00:00:00"/>
    <m/>
    <x v="7"/>
    <m/>
  </r>
  <r>
    <d v="2024-09-25T00:00:00"/>
    <x v="66"/>
    <s v="B"/>
    <n v="6"/>
    <s v="b"/>
    <n v="13"/>
    <s v="Bomba de calor  ainda não estar a funcionar"/>
    <s v="Climacer"/>
    <m/>
    <x v="95"/>
    <x v="0"/>
    <d v="2024-04-23T00:00:00"/>
    <m/>
    <x v="138"/>
    <s v="SIM"/>
  </r>
  <r>
    <s v="S/ DATA BR"/>
    <x v="67"/>
    <s v="B"/>
    <n v="6"/>
    <s v="c"/>
    <n v="1"/>
    <s v="Ligação de bomba de calor "/>
    <s v="Luzimeca"/>
    <m/>
    <x v="61"/>
    <x v="0"/>
    <s v="S/ DATA VISTORIA"/>
    <m/>
    <x v="4"/>
    <m/>
  </r>
  <r>
    <s v="S/ DATA BR"/>
    <x v="67"/>
    <s v="B"/>
    <n v="6"/>
    <s v="c"/>
    <n v="2"/>
    <s v="Trocar peça do quarto"/>
    <s v="Silvas"/>
    <m/>
    <x v="79"/>
    <x v="0"/>
    <s v="S/ DATA VISTORIA"/>
    <m/>
    <x v="22"/>
    <s v="SIM"/>
  </r>
  <r>
    <d v="2025-01-23T00:00:00"/>
    <x v="68"/>
    <s v="B"/>
    <n v="7"/>
    <s v="a"/>
    <n v="1"/>
    <s v="Afinar porta duche "/>
    <s v="Espaço Vidro "/>
    <m/>
    <x v="77"/>
    <x v="0"/>
    <d v="2025-01-13T00:00:00"/>
    <m/>
    <x v="14"/>
    <m/>
  </r>
  <r>
    <d v="2025-01-23T00:00:00"/>
    <x v="68"/>
    <s v="B"/>
    <n v="7"/>
    <s v="a"/>
    <n v="2"/>
    <s v="Espelho lascado"/>
    <s v="AR"/>
    <m/>
    <x v="77"/>
    <x v="0"/>
    <d v="2025-01-13T00:00:00"/>
    <m/>
    <x v="36"/>
    <m/>
  </r>
  <r>
    <d v="2025-01-23T00:00:00"/>
    <x v="68"/>
    <s v="B"/>
    <n v="7"/>
    <s v="a"/>
    <n v="3"/>
    <s v="Bancada riscada"/>
    <s v="Pardal"/>
    <m/>
    <x v="77"/>
    <x v="0"/>
    <d v="2025-01-13T00:00:00"/>
    <m/>
    <x v="85"/>
    <m/>
  </r>
  <r>
    <d v="2025-01-23T00:00:00"/>
    <x v="68"/>
    <s v="B"/>
    <n v="7"/>
    <s v="a"/>
    <n v="4"/>
    <s v="Fissura em cima guarda roupas e laterais "/>
    <s v="Globaldis"/>
    <m/>
    <x v="77"/>
    <x v="0"/>
    <d v="2025-01-13T00:00:00"/>
    <m/>
    <x v="14"/>
    <m/>
  </r>
  <r>
    <d v="2025-01-23T00:00:00"/>
    <x v="68"/>
    <s v="B"/>
    <n v="7"/>
    <s v="a"/>
    <n v="5"/>
    <s v="Fissura alheta (buraco no teto)"/>
    <s v="AR"/>
    <m/>
    <x v="9"/>
    <x v="0"/>
    <d v="2025-01-13T00:00:00"/>
    <m/>
    <x v="58"/>
    <m/>
  </r>
  <r>
    <d v="2025-01-23T00:00:00"/>
    <x v="68"/>
    <s v="B"/>
    <n v="7"/>
    <s v="a"/>
    <n v="6"/>
    <s v="Melhorar remate rodapés/fissuras"/>
    <s v="Globaldis"/>
    <m/>
    <x v="77"/>
    <x v="0"/>
    <d v="2025-01-13T00:00:00"/>
    <m/>
    <x v="14"/>
    <m/>
  </r>
  <r>
    <d v="2025-01-23T00:00:00"/>
    <x v="68"/>
    <s v="B"/>
    <n v="7"/>
    <s v="a"/>
    <n v="7"/>
    <s v="Falta acabamento ralo/  tampa ralo"/>
    <s v="AR"/>
    <m/>
    <x v="9"/>
    <x v="0"/>
    <d v="2025-01-13T00:00:00"/>
    <m/>
    <x v="85"/>
    <m/>
  </r>
  <r>
    <d v="2025-01-23T00:00:00"/>
    <x v="68"/>
    <s v="B"/>
    <n v="7"/>
    <s v="a"/>
    <n v="8"/>
    <s v="Vidro manchado porta"/>
    <s v="AR/VIRCLAR"/>
    <m/>
    <x v="77"/>
    <x v="0"/>
    <d v="2025-01-13T00:00:00"/>
    <m/>
    <x v="14"/>
    <m/>
  </r>
  <r>
    <d v="2025-01-23T00:00:00"/>
    <x v="68"/>
    <s v="B"/>
    <n v="7"/>
    <s v="a"/>
    <n v="9"/>
    <s v="Sujos na parede "/>
    <s v="AR"/>
    <m/>
    <x v="77"/>
    <x v="0"/>
    <d v="2025-01-13T00:00:00"/>
    <m/>
    <x v="14"/>
    <m/>
  </r>
  <r>
    <d v="2025-01-23T00:00:00"/>
    <x v="68"/>
    <s v="B"/>
    <n v="7"/>
    <s v="a"/>
    <n v="10"/>
    <s v="Silicone solto rodapé "/>
    <s v="AR"/>
    <m/>
    <x v="77"/>
    <x v="0"/>
    <d v="2025-01-13T00:00:00"/>
    <m/>
    <x v="14"/>
    <m/>
  </r>
  <r>
    <d v="2025-01-23T00:00:00"/>
    <x v="68"/>
    <s v="B"/>
    <n v="7"/>
    <s v="a"/>
    <n v="11"/>
    <s v="Marcas na esquadria"/>
    <s v="Serrialu"/>
    <m/>
    <x v="77"/>
    <x v="0"/>
    <d v="2025-01-13T00:00:00"/>
    <m/>
    <x v="85"/>
    <m/>
  </r>
  <r>
    <d v="2025-01-23T00:00:00"/>
    <x v="68"/>
    <s v="B"/>
    <n v="7"/>
    <s v="a"/>
    <n v="12"/>
    <s v="Placa vidro ceramica riscada - A proprietária não apresentou questionamentos. A placa está em modo standby e, até o momento, o processo foi concluído"/>
    <s v="Bosch"/>
    <m/>
    <x v="77"/>
    <x v="4"/>
    <d v="2025-01-13T00:00:00"/>
    <d v="2025-02-14T00:00:00"/>
    <x v="12"/>
    <m/>
  </r>
  <r>
    <d v="2025-01-23T00:00:00"/>
    <x v="68"/>
    <s v="B"/>
    <n v="7"/>
    <s v="a"/>
    <n v="13"/>
    <s v="Melhorar remate teto/ceramica wc"/>
    <s v="AR"/>
    <m/>
    <x v="77"/>
    <x v="0"/>
    <d v="2025-01-13T00:00:00"/>
    <m/>
    <x v="14"/>
    <m/>
  </r>
  <r>
    <d v="2025-01-23T00:00:00"/>
    <x v="68"/>
    <s v="B"/>
    <n v="7"/>
    <s v="a"/>
    <n v="14"/>
    <s v="Sujos portas/ armários "/>
    <s v="AR"/>
    <m/>
    <x v="77"/>
    <x v="0"/>
    <d v="2025-01-13T00:00:00"/>
    <m/>
    <x v="14"/>
    <m/>
  </r>
  <r>
    <d v="2025-01-23T00:00:00"/>
    <x v="68"/>
    <s v="B"/>
    <n v="7"/>
    <s v="a"/>
    <n v="15"/>
    <s v="Manchas na pintura/ teto"/>
    <s v="AR"/>
    <m/>
    <x v="9"/>
    <x v="0"/>
    <d v="2025-01-13T00:00:00"/>
    <m/>
    <x v="113"/>
    <m/>
  </r>
  <r>
    <d v="2025-01-23T00:00:00"/>
    <x v="68"/>
    <s v="B"/>
    <n v="7"/>
    <s v="a"/>
    <n v="16"/>
    <s v="Falta madeira prateleira guarda roupa"/>
    <s v="Globaldis"/>
    <m/>
    <x v="96"/>
    <x v="0"/>
    <d v="2025-01-13T00:00:00"/>
    <m/>
    <x v="131"/>
    <m/>
  </r>
  <r>
    <d v="2025-01-23T00:00:00"/>
    <x v="68"/>
    <s v="B"/>
    <n v="7"/>
    <s v="a"/>
    <n v="17"/>
    <s v="Falta betume ceramica"/>
    <s v="AR"/>
    <m/>
    <x v="77"/>
    <x v="0"/>
    <d v="2025-01-13T00:00:00"/>
    <m/>
    <x v="120"/>
    <m/>
  </r>
  <r>
    <d v="2025-01-23T00:00:00"/>
    <x v="68"/>
    <s v="B"/>
    <n v="7"/>
    <s v="a"/>
    <n v="18"/>
    <s v="Melhorar remate peça iluminação WC"/>
    <s v="AR"/>
    <m/>
    <x v="77"/>
    <x v="0"/>
    <d v="2025-01-13T00:00:00"/>
    <m/>
    <x v="14"/>
    <m/>
  </r>
  <r>
    <d v="2025-01-23T00:00:00"/>
    <x v="68"/>
    <s v="B"/>
    <n v="7"/>
    <s v="a"/>
    <n v="19"/>
    <s v="Falta concha abertura porta correr"/>
    <s v="Serrialu"/>
    <m/>
    <x v="77"/>
    <x v="0"/>
    <d v="2025-01-13T00:00:00"/>
    <m/>
    <x v="14"/>
    <m/>
  </r>
  <r>
    <d v="2025-01-23T00:00:00"/>
    <x v="68"/>
    <s v="B"/>
    <n v="7"/>
    <s v="a"/>
    <n v="20"/>
    <s v="Fissura parede"/>
    <s v="AR"/>
    <m/>
    <x v="77"/>
    <x v="0"/>
    <d v="2025-01-13T00:00:00"/>
    <m/>
    <x v="14"/>
    <m/>
  </r>
  <r>
    <d v="2025-01-23T00:00:00"/>
    <x v="68"/>
    <s v="B"/>
    <n v="7"/>
    <s v="a"/>
    <n v="21"/>
    <s v="Finalizar limpeza apartamento"/>
    <s v="AR"/>
    <m/>
    <x v="77"/>
    <x v="0"/>
    <d v="2025-01-13T00:00:00"/>
    <m/>
    <x v="14"/>
    <m/>
  </r>
  <r>
    <d v="2025-01-23T00:00:00"/>
    <x v="68"/>
    <s v="B"/>
    <n v="7"/>
    <s v="a"/>
    <n v="22"/>
    <s v="Tubos bomba de calor "/>
    <s v="Climacer"/>
    <m/>
    <x v="77"/>
    <x v="0"/>
    <d v="2025-01-13T00:00:00"/>
    <m/>
    <x v="14"/>
    <m/>
  </r>
  <r>
    <d v="2025-01-23T00:00:00"/>
    <x v="68"/>
    <s v="B"/>
    <n v="7"/>
    <s v="a"/>
    <n v="23"/>
    <s v="Ligação de bomba de calor "/>
    <s v="Luzimeca"/>
    <m/>
    <x v="61"/>
    <x v="0"/>
    <d v="2025-01-13T00:00:00"/>
    <m/>
    <x v="4"/>
    <m/>
  </r>
  <r>
    <d v="2025-01-23T00:00:00"/>
    <x v="68"/>
    <s v="B"/>
    <n v="7"/>
    <s v="a"/>
    <n v="24"/>
    <s v="Réguas para Substituir"/>
    <s v="Silvas"/>
    <m/>
    <x v="9"/>
    <x v="0"/>
    <d v="2025-01-13T00:00:00"/>
    <m/>
    <x v="117"/>
    <m/>
  </r>
  <r>
    <d v="2025-01-23T00:00:00"/>
    <x v="68"/>
    <s v="B"/>
    <n v="7"/>
    <s v="a"/>
    <n v="25"/>
    <s v="Espelho com ferrugem (TIRAR MEDIDA)"/>
    <s v="AR"/>
    <m/>
    <x v="9"/>
    <x v="0"/>
    <d v="2025-01-13T00:00:00"/>
    <m/>
    <x v="106"/>
    <m/>
  </r>
  <r>
    <d v="2025-01-23T00:00:00"/>
    <x v="68"/>
    <s v="B"/>
    <n v="7"/>
    <s v="a"/>
    <n v="26"/>
    <s v="Silicone no lavatorio e Bancada"/>
    <s v="AR"/>
    <m/>
    <x v="9"/>
    <x v="0"/>
    <d v="2025-01-13T00:00:00"/>
    <m/>
    <x v="113"/>
    <m/>
  </r>
  <r>
    <d v="2025-01-23T00:00:00"/>
    <x v="68"/>
    <s v="B"/>
    <n v="7"/>
    <s v="a"/>
    <n v="27"/>
    <s v="Apoios bancada com ferrugem"/>
    <s v="AR"/>
    <m/>
    <x v="9"/>
    <x v="0"/>
    <d v="2025-01-13T00:00:00"/>
    <m/>
    <x v="113"/>
    <m/>
  </r>
  <r>
    <d v="2025-01-23T00:00:00"/>
    <x v="68"/>
    <s v="B"/>
    <n v="7"/>
    <s v="a"/>
    <n v="28"/>
    <s v="Porta de correr não fecha e suja de espuma"/>
    <s v="Serrialu"/>
    <m/>
    <x v="9"/>
    <x v="0"/>
    <d v="2025-01-13T00:00:00"/>
    <m/>
    <x v="106"/>
    <m/>
  </r>
  <r>
    <d v="2025-01-23T00:00:00"/>
    <x v="68"/>
    <s v="B"/>
    <n v="7"/>
    <s v="a"/>
    <n v="29"/>
    <s v="Faltam limitadores"/>
    <s v="Serrialu"/>
    <m/>
    <x v="9"/>
    <x v="0"/>
    <d v="2025-01-13T00:00:00"/>
    <m/>
    <x v="106"/>
    <m/>
  </r>
  <r>
    <d v="2025-01-23T00:00:00"/>
    <x v="68"/>
    <s v="B"/>
    <n v="7"/>
    <s v="a"/>
    <n v="30"/>
    <s v="Falta prato microondas"/>
    <s v="Bosch"/>
    <m/>
    <x v="9"/>
    <x v="0"/>
    <d v="2025-01-13T00:00:00"/>
    <m/>
    <x v="85"/>
    <m/>
  </r>
  <r>
    <d v="2025-01-23T00:00:00"/>
    <x v="68"/>
    <s v="B"/>
    <n v="7"/>
    <s v="a"/>
    <n v="31"/>
    <s v="Afinar porta lavandaria"/>
    <s v="Serrialu"/>
    <m/>
    <x v="9"/>
    <x v="0"/>
    <d v="2025-01-13T00:00:00"/>
    <m/>
    <x v="106"/>
    <m/>
  </r>
  <r>
    <d v="2025-01-23T00:00:00"/>
    <x v="68"/>
    <s v="B"/>
    <n v="7"/>
    <s v="a"/>
    <n v="32"/>
    <s v="Lavatório solto"/>
    <s v="AR"/>
    <m/>
    <x v="9"/>
    <x v="0"/>
    <d v="2025-01-13T00:00:00"/>
    <m/>
    <x v="113"/>
    <m/>
  </r>
  <r>
    <d v="2025-01-23T00:00:00"/>
    <x v="68"/>
    <s v="B"/>
    <n v="7"/>
    <s v="a"/>
    <n v="33"/>
    <s v="Porta do queadro eletrico (QE)"/>
    <s v="IEOL"/>
    <m/>
    <x v="9"/>
    <x v="0"/>
    <d v="2025-01-13T00:00:00"/>
    <m/>
    <x v="16"/>
    <m/>
  </r>
  <r>
    <d v="2025-01-23T00:00:00"/>
    <x v="68"/>
    <s v="B"/>
    <n v="7"/>
    <s v="a"/>
    <n v="34"/>
    <s v="Spot no teto fissurado"/>
    <s v="AR"/>
    <m/>
    <x v="9"/>
    <x v="0"/>
    <d v="2025-01-13T00:00:00"/>
    <m/>
    <x v="113"/>
    <m/>
  </r>
  <r>
    <d v="2025-01-23T00:00:00"/>
    <x v="68"/>
    <s v="B"/>
    <n v="7"/>
    <s v="a"/>
    <n v="35"/>
    <s v="Estores não Funciona"/>
    <s v="NacionalBlinds"/>
    <m/>
    <x v="9"/>
    <x v="0"/>
    <d v="2025-01-13T00:00:00"/>
    <m/>
    <x v="74"/>
    <m/>
  </r>
  <r>
    <d v="2025-01-23T00:00:00"/>
    <x v="68"/>
    <s v="B"/>
    <n v="7"/>
    <s v="a"/>
    <n v="36"/>
    <s v="substituir 2 torneiras de lavatório"/>
    <s v="Grohe"/>
    <m/>
    <x v="13"/>
    <x v="0"/>
    <d v="2025-01-13T00:00:00"/>
    <d v="2025-02-13T00:00:00"/>
    <x v="84"/>
    <m/>
  </r>
  <r>
    <d v="2025-01-23T00:00:00"/>
    <x v="68"/>
    <s v="B"/>
    <n v="7"/>
    <s v="a"/>
    <n v="37"/>
    <s v="Fuga água lavatório"/>
    <s v="AR"/>
    <m/>
    <x v="13"/>
    <x v="0"/>
    <d v="2025-01-13T00:00:00"/>
    <m/>
    <x v="22"/>
    <s v="SIM"/>
  </r>
  <r>
    <d v="2025-01-23T00:00:00"/>
    <x v="68"/>
    <s v="B"/>
    <n v="7"/>
    <s v="a"/>
    <n v="38"/>
    <s v="A torneira do bidé do WC da janela continua a pingar. A situação já anteriormente reportada não ficou resolvida."/>
    <s v="AR"/>
    <m/>
    <x v="55"/>
    <x v="0"/>
    <d v="2025-01-13T00:00:00"/>
    <m/>
    <x v="66"/>
    <m/>
  </r>
  <r>
    <d v="2025-01-23T00:00:00"/>
    <x v="68"/>
    <s v="B"/>
    <n v="7"/>
    <s v="a"/>
    <n v="39"/>
    <s v="Armário wc janela: Substituição de armário "/>
    <s v="Globaldis"/>
    <m/>
    <x v="9"/>
    <x v="2"/>
    <d v="2025-01-13T00:00:00"/>
    <m/>
    <x v="12"/>
    <m/>
  </r>
  <r>
    <d v="2025-01-23T00:00:00"/>
    <x v="68"/>
    <s v="B"/>
    <n v="7"/>
    <s v="a"/>
    <n v="40"/>
    <s v="Prateleira wc quartos (81,5 x 35 cm): Substituição prateleira debaixo do lavatório por estar empolada junto à parede "/>
    <s v="Globaldis"/>
    <m/>
    <x v="9"/>
    <x v="3"/>
    <d v="2025-01-13T00:00:00"/>
    <d v="2025-02-20T00:00:00"/>
    <x v="12"/>
    <m/>
  </r>
  <r>
    <d v="2025-01-23T00:00:00"/>
    <x v="68"/>
    <s v="B"/>
    <n v="7"/>
    <s v="a"/>
    <n v="41"/>
    <s v="Porta roupeiro quarto suite: Substituição da porta que está empolada"/>
    <s v="Globaldis"/>
    <m/>
    <x v="9"/>
    <x v="2"/>
    <d v="2025-01-13T00:00:00"/>
    <m/>
    <x v="12"/>
    <m/>
  </r>
  <r>
    <d v="2025-01-23T00:00:00"/>
    <x v="68"/>
    <s v="B"/>
    <n v="7"/>
    <s v="a"/>
    <n v="42"/>
    <s v="Infiltração arrecadação no canto: nada foi feito, a parede foi pintada, não tem chovido em abundância, pelo que até ao momento não notamos nova situação"/>
    <s v="AR"/>
    <m/>
    <x v="9"/>
    <x v="2"/>
    <d v="2025-01-13T00:00:00"/>
    <m/>
    <x v="12"/>
    <m/>
  </r>
  <r>
    <d v="2025-01-23T00:00:00"/>
    <x v="68"/>
    <s v="B"/>
    <n v="7"/>
    <s v="a"/>
    <n v="43"/>
    <s v="Porta do armario da cozinha picada, substituição "/>
    <s v="AM&amp;G"/>
    <m/>
    <x v="9"/>
    <x v="0"/>
    <d v="2025-01-13T00:00:00"/>
    <m/>
    <x v="153"/>
    <m/>
  </r>
  <r>
    <d v="2025-01-23T00:00:00"/>
    <x v="68"/>
    <s v="B"/>
    <n v="7"/>
    <s v="a"/>
    <n v="44"/>
    <s v="Troca de Móvel I.S (1,36m)"/>
    <s v="Globaldis"/>
    <m/>
    <x v="55"/>
    <x v="3"/>
    <d v="2025-01-13T00:00:00"/>
    <d v="2025-02-19T00:00:00"/>
    <x v="12"/>
    <s v="SIM"/>
  </r>
  <r>
    <d v="2025-01-23T00:00:00"/>
    <x v="68"/>
    <s v="B"/>
    <n v="7"/>
    <s v="a"/>
    <n v="45"/>
    <s v="Roupeiro (2.535x0,47)"/>
    <s v="Globaldis"/>
    <m/>
    <x v="55"/>
    <x v="3"/>
    <d v="2025-01-13T00:00:00"/>
    <d v="2025-02-19T00:00:00"/>
    <x v="12"/>
    <s v="SIM"/>
  </r>
  <r>
    <d v="2025-01-23T00:00:00"/>
    <x v="68"/>
    <s v="B"/>
    <n v="7"/>
    <s v="a"/>
    <n v="46"/>
    <s v="Estores da sala danificado "/>
    <s v="AR"/>
    <m/>
    <x v="115"/>
    <x v="0"/>
    <d v="2025-01-13T00:00:00"/>
    <m/>
    <x v="154"/>
    <m/>
  </r>
  <r>
    <d v="2025-01-23T00:00:00"/>
    <x v="68"/>
    <s v="B"/>
    <n v="7"/>
    <s v="a"/>
    <n v="48"/>
    <s v="estores da sala"/>
    <s v="AR"/>
    <m/>
    <x v="115"/>
    <x v="0"/>
    <d v="2025-01-13T00:00:00"/>
    <m/>
    <x v="76"/>
    <m/>
  </r>
  <r>
    <d v="2025-01-23T00:00:00"/>
    <x v="68"/>
    <s v="B"/>
    <n v="7"/>
    <s v="a"/>
    <n v="49"/>
    <s v="Estores da janela da suite partiu"/>
    <s v="AR"/>
    <m/>
    <x v="90"/>
    <x v="0"/>
    <d v="2025-01-13T00:00:00"/>
    <m/>
    <x v="39"/>
    <m/>
  </r>
  <r>
    <d v="2025-01-23T00:00:00"/>
    <x v="68"/>
    <s v="B"/>
    <n v="7"/>
    <s v="a"/>
    <n v="47"/>
    <s v="Estores da sala não funciona (EQUIPA AR EFETUOU A CORREÇÃO)"/>
    <s v="AR"/>
    <m/>
    <x v="3"/>
    <x v="0"/>
    <d v="2025-01-13T00:00:00"/>
    <d v="2025-03-21T00:00:00"/>
    <x v="127"/>
    <m/>
  </r>
  <r>
    <d v="2024-11-27T00:00:00"/>
    <x v="69"/>
    <s v="B"/>
    <n v="7"/>
    <s v="b"/>
    <n v="67"/>
    <s v="SUBSTITUIR PORTA DE FRIGORIFICO DA COZINHA"/>
    <s v="AM&amp;G"/>
    <m/>
    <x v="105"/>
    <x v="0"/>
    <d v="2024-11-27T00:00:00"/>
    <d v="2025-02-27T00:00:00"/>
    <x v="100"/>
    <s v="SIM"/>
  </r>
  <r>
    <d v="2024-11-27T00:00:00"/>
    <x v="69"/>
    <s v="B"/>
    <n v="7"/>
    <s v="b"/>
    <n v="66"/>
    <s v="Porta Roupeiro | medidas 2,555 m x 0,505 m"/>
    <s v="Globaldis"/>
    <m/>
    <x v="11"/>
    <x v="0"/>
    <d v="2024-11-27T00:00:00"/>
    <d v="2025-02-06T00:00:00"/>
    <x v="131"/>
    <s v="SIM"/>
  </r>
  <r>
    <d v="2024-11-27T00:00:00"/>
    <x v="69"/>
    <s v="B"/>
    <n v="7"/>
    <s v="b"/>
    <n v="65"/>
    <s v="Porta de Quarto esquerda (2,00mx0,80m)"/>
    <s v="Globaldis"/>
    <m/>
    <x v="79"/>
    <x v="3"/>
    <d v="2024-11-27T00:00:00"/>
    <d v="2025-02-20T00:00:00"/>
    <x v="12"/>
    <m/>
  </r>
  <r>
    <d v="2024-11-27T00:00:00"/>
    <x v="69"/>
    <s v="B"/>
    <n v="7"/>
    <s v="b"/>
    <n v="64"/>
    <s v="Arrecadação 64 na cave 3 esta com obras inacabadas o que faz com que esteja inutilizável"/>
    <s v="AR"/>
    <m/>
    <x v="20"/>
    <x v="0"/>
    <d v="2024-11-27T00:00:00"/>
    <m/>
    <x v="70"/>
    <m/>
  </r>
  <r>
    <d v="2024-11-27T00:00:00"/>
    <x v="69"/>
    <s v="B"/>
    <n v="7"/>
    <s v="b"/>
    <n v="63"/>
    <s v="Lomba porta casa de banho relevo "/>
    <s v="Silvas"/>
    <m/>
    <x v="36"/>
    <x v="0"/>
    <d v="2024-11-27T00:00:00"/>
    <m/>
    <x v="23"/>
    <m/>
  </r>
  <r>
    <d v="2024-11-27T00:00:00"/>
    <x v="69"/>
    <s v="B"/>
    <n v="7"/>
    <s v="b"/>
    <n v="62"/>
    <s v="Fissura quina parede "/>
    <s v="AR"/>
    <m/>
    <x v="36"/>
    <x v="0"/>
    <d v="2024-11-27T00:00:00"/>
    <m/>
    <x v="23"/>
    <m/>
  </r>
  <r>
    <d v="2024-11-27T00:00:00"/>
    <x v="69"/>
    <s v="B"/>
    <n v="7"/>
    <s v="b"/>
    <n v="61"/>
    <s v="Acabamento não está até o fim "/>
    <s v="AR"/>
    <m/>
    <x v="36"/>
    <x v="0"/>
    <d v="2024-11-27T00:00:00"/>
    <m/>
    <x v="23"/>
    <m/>
  </r>
  <r>
    <d v="2024-11-27T00:00:00"/>
    <x v="69"/>
    <s v="B"/>
    <n v="7"/>
    <s v="b"/>
    <n v="60"/>
    <s v="Junção MDF Moldudra armário no topo "/>
    <s v="Globaldis"/>
    <m/>
    <x v="36"/>
    <x v="0"/>
    <d v="2024-11-27T00:00:00"/>
    <m/>
    <x v="23"/>
    <m/>
  </r>
  <r>
    <d v="2024-11-27T00:00:00"/>
    <x v="69"/>
    <s v="B"/>
    <n v="7"/>
    <s v="b"/>
    <n v="59"/>
    <s v="Tirar fita cola A/C"/>
    <s v="AR"/>
    <m/>
    <x v="36"/>
    <x v="0"/>
    <d v="2024-11-27T00:00:00"/>
    <m/>
    <x v="23"/>
    <m/>
  </r>
  <r>
    <d v="2024-11-27T00:00:00"/>
    <x v="69"/>
    <s v="B"/>
    <n v="7"/>
    <s v="b"/>
    <n v="58"/>
    <s v="Acabamento moldura"/>
    <s v="Globaldis"/>
    <m/>
    <x v="36"/>
    <x v="0"/>
    <d v="2024-11-27T00:00:00"/>
    <m/>
    <x v="23"/>
    <m/>
  </r>
  <r>
    <d v="2024-11-27T00:00:00"/>
    <x v="69"/>
    <s v="B"/>
    <n v="7"/>
    <s v="b"/>
    <n v="57"/>
    <s v="Risco pedra bancada"/>
    <s v="Pardal"/>
    <m/>
    <x v="36"/>
    <x v="0"/>
    <d v="2024-11-27T00:00:00"/>
    <m/>
    <x v="120"/>
    <m/>
  </r>
  <r>
    <d v="2024-11-27T00:00:00"/>
    <x v="69"/>
    <s v="B"/>
    <n v="7"/>
    <s v="b"/>
    <n v="56"/>
    <s v="Armário picado/sujo"/>
    <s v="AR"/>
    <m/>
    <x v="36"/>
    <x v="0"/>
    <d v="2024-11-27T00:00:00"/>
    <m/>
    <x v="23"/>
    <m/>
  </r>
  <r>
    <d v="2024-11-27T00:00:00"/>
    <x v="69"/>
    <s v="B"/>
    <n v="7"/>
    <s v="b"/>
    <n v="55"/>
    <s v="Sujo espelho"/>
    <s v="AR"/>
    <m/>
    <x v="36"/>
    <x v="0"/>
    <d v="2024-11-27T00:00:00"/>
    <m/>
    <x v="23"/>
    <m/>
  </r>
  <r>
    <d v="2024-11-27T00:00:00"/>
    <x v="69"/>
    <s v="B"/>
    <n v="7"/>
    <s v="b"/>
    <n v="54"/>
    <s v="Sujos armário"/>
    <s v="AR"/>
    <m/>
    <x v="36"/>
    <x v="0"/>
    <d v="2024-11-27T00:00:00"/>
    <m/>
    <x v="23"/>
    <m/>
  </r>
  <r>
    <d v="2024-11-27T00:00:00"/>
    <x v="69"/>
    <s v="B"/>
    <n v="7"/>
    <s v="b"/>
    <n v="53"/>
    <s v="Parafuso aparente interno armario "/>
    <s v="AR"/>
    <m/>
    <x v="36"/>
    <x v="0"/>
    <d v="2024-11-27T00:00:00"/>
    <m/>
    <x v="23"/>
    <m/>
  </r>
  <r>
    <d v="2024-11-27T00:00:00"/>
    <x v="69"/>
    <s v="B"/>
    <n v="7"/>
    <s v="b"/>
    <n v="52"/>
    <s v="Sujo maçaneta"/>
    <s v="AR"/>
    <m/>
    <x v="36"/>
    <x v="0"/>
    <d v="2024-11-27T00:00:00"/>
    <m/>
    <x v="23"/>
    <m/>
  </r>
  <r>
    <d v="2024-11-27T00:00:00"/>
    <x v="69"/>
    <s v="B"/>
    <n v="7"/>
    <s v="b"/>
    <n v="51"/>
    <s v="Porta roupeiro danificada "/>
    <s v="Globaldis"/>
    <m/>
    <x v="20"/>
    <x v="0"/>
    <d v="2024-11-27T00:00:00"/>
    <m/>
    <x v="79"/>
    <m/>
  </r>
  <r>
    <d v="2024-11-27T00:00:00"/>
    <x v="69"/>
    <s v="B"/>
    <n v="7"/>
    <s v="b"/>
    <n v="50"/>
    <s v="Tira marcas lapis janelas "/>
    <s v="AR"/>
    <m/>
    <x v="36"/>
    <x v="0"/>
    <d v="2024-11-27T00:00:00"/>
    <m/>
    <x v="23"/>
    <m/>
  </r>
  <r>
    <d v="2024-11-27T00:00:00"/>
    <x v="69"/>
    <s v="B"/>
    <n v="7"/>
    <s v="b"/>
    <n v="49"/>
    <s v="Frente moldura janela caixa de estore"/>
    <s v="Serrialu"/>
    <m/>
    <x v="20"/>
    <x v="0"/>
    <d v="2024-11-27T00:00:00"/>
    <m/>
    <x v="117"/>
    <m/>
  </r>
  <r>
    <d v="2024-11-27T00:00:00"/>
    <x v="69"/>
    <s v="B"/>
    <n v="7"/>
    <s v="b"/>
    <n v="48"/>
    <s v="Muoldura superior desalinhado dois lados/risco"/>
    <s v="Globaldis"/>
    <m/>
    <x v="36"/>
    <x v="0"/>
    <d v="2024-11-27T00:00:00"/>
    <m/>
    <x v="23"/>
    <m/>
  </r>
  <r>
    <d v="2024-11-27T00:00:00"/>
    <x v="69"/>
    <s v="B"/>
    <n v="7"/>
    <s v="b"/>
    <n v="47"/>
    <s v="Espelho partido "/>
    <s v="AR"/>
    <m/>
    <x v="36"/>
    <x v="0"/>
    <d v="2024-11-27T00:00:00"/>
    <m/>
    <x v="23"/>
    <m/>
  </r>
  <r>
    <d v="2024-11-27T00:00:00"/>
    <x v="69"/>
    <s v="B"/>
    <n v="7"/>
    <s v="b"/>
    <n v="46"/>
    <s v="Puxador mal instalado "/>
    <s v="Globaldis"/>
    <m/>
    <x v="36"/>
    <x v="0"/>
    <d v="2024-11-27T00:00:00"/>
    <m/>
    <x v="23"/>
    <m/>
  </r>
  <r>
    <d v="2024-11-27T00:00:00"/>
    <x v="69"/>
    <s v="B"/>
    <n v="7"/>
    <s v="b"/>
    <n v="45"/>
    <s v="Azulejo lascado/sujo tomada"/>
    <s v="AR"/>
    <m/>
    <x v="20"/>
    <x v="0"/>
    <d v="2024-11-27T00:00:00"/>
    <m/>
    <x v="79"/>
    <m/>
  </r>
  <r>
    <d v="2024-11-27T00:00:00"/>
    <x v="69"/>
    <s v="B"/>
    <n v="7"/>
    <s v="b"/>
    <n v="44"/>
    <s v="Limpeza vidros"/>
    <s v="AR"/>
    <m/>
    <x v="36"/>
    <x v="0"/>
    <d v="2024-11-27T00:00:00"/>
    <m/>
    <x v="23"/>
    <m/>
  </r>
  <r>
    <d v="2024-11-27T00:00:00"/>
    <x v="69"/>
    <s v="B"/>
    <n v="7"/>
    <s v="b"/>
    <n v="43"/>
    <s v="Confirmar soft close tampa sanita"/>
    <s v="AR"/>
    <m/>
    <x v="36"/>
    <x v="1"/>
    <d v="2024-11-27T00:00:00"/>
    <m/>
    <x v="23"/>
    <m/>
  </r>
  <r>
    <d v="2024-11-27T00:00:00"/>
    <x v="69"/>
    <s v="B"/>
    <n v="7"/>
    <s v="b"/>
    <n v="42"/>
    <s v="Melhorar remate topo porta"/>
    <s v="Globaldis"/>
    <m/>
    <x v="36"/>
    <x v="0"/>
    <d v="2024-11-27T00:00:00"/>
    <m/>
    <x v="23"/>
    <m/>
  </r>
  <r>
    <d v="2024-11-27T00:00:00"/>
    <x v="69"/>
    <s v="B"/>
    <n v="7"/>
    <s v="b"/>
    <n v="41"/>
    <s v="Risco piso cozinha/geral"/>
    <s v="AR"/>
    <m/>
    <x v="36"/>
    <x v="0"/>
    <d v="2024-11-27T00:00:00"/>
    <m/>
    <x v="23"/>
    <m/>
  </r>
  <r>
    <d v="2024-11-27T00:00:00"/>
    <x v="69"/>
    <s v="B"/>
    <n v="7"/>
    <s v="b"/>
    <n v="40"/>
    <s v="Afinar porta lava loiça ao fechar "/>
    <s v="Cozimafra"/>
    <m/>
    <x v="36"/>
    <x v="0"/>
    <d v="2024-11-27T00:00:00"/>
    <m/>
    <x v="23"/>
    <m/>
  </r>
  <r>
    <d v="2024-11-27T00:00:00"/>
    <x v="69"/>
    <s v="B"/>
    <n v="7"/>
    <s v="b"/>
    <n v="39"/>
    <s v="Limpar armário inferior cozinha externo "/>
    <s v="AR"/>
    <m/>
    <x v="36"/>
    <x v="0"/>
    <d v="2024-11-27T00:00:00"/>
    <m/>
    <x v="23"/>
    <m/>
  </r>
  <r>
    <d v="2024-11-27T00:00:00"/>
    <x v="69"/>
    <s v="B"/>
    <n v="7"/>
    <s v="b"/>
    <n v="38"/>
    <s v="(27/11/24) Puxador janela riscado / afinar fecho _x000a_(30/01/25) 6 Puxadores que estavam riscados "/>
    <s v="Serrialu"/>
    <m/>
    <x v="36"/>
    <x v="0"/>
    <d v="2024-11-27T00:00:00"/>
    <m/>
    <x v="78"/>
    <m/>
  </r>
  <r>
    <d v="2024-11-27T00:00:00"/>
    <x v="69"/>
    <s v="B"/>
    <n v="7"/>
    <s v="b"/>
    <n v="37"/>
    <s v="Junta ceramica suja "/>
    <s v="AR"/>
    <m/>
    <x v="36"/>
    <x v="0"/>
    <d v="2024-11-27T00:00:00"/>
    <m/>
    <x v="23"/>
    <m/>
  </r>
  <r>
    <d v="2024-11-27T00:00:00"/>
    <x v="69"/>
    <s v="B"/>
    <n v="7"/>
    <s v="b"/>
    <n v="36"/>
    <s v="Fissura pedra soleira "/>
    <s v="Pardal"/>
    <m/>
    <x v="36"/>
    <x v="0"/>
    <d v="2024-11-27T00:00:00"/>
    <m/>
    <x v="23"/>
    <m/>
  </r>
  <r>
    <d v="2024-11-27T00:00:00"/>
    <x v="69"/>
    <s v="B"/>
    <n v="7"/>
    <s v="b"/>
    <n v="35"/>
    <s v="Remate teto refazer/geral"/>
    <s v="AR"/>
    <m/>
    <x v="36"/>
    <x v="0"/>
    <d v="2024-11-27T00:00:00"/>
    <m/>
    <x v="23"/>
    <m/>
  </r>
  <r>
    <d v="2024-11-27T00:00:00"/>
    <x v="69"/>
    <s v="B"/>
    <n v="7"/>
    <s v="b"/>
    <n v="34"/>
    <s v="Silicone amarelado /Sujo esquadra"/>
    <s v="AR"/>
    <m/>
    <x v="36"/>
    <x v="0"/>
    <d v="2024-11-27T00:00:00"/>
    <m/>
    <x v="23"/>
    <m/>
  </r>
  <r>
    <d v="2024-11-27T00:00:00"/>
    <x v="69"/>
    <s v="B"/>
    <n v="7"/>
    <s v="b"/>
    <n v="33"/>
    <s v="Silicone/sujo no inox porta"/>
    <s v="Globaldis"/>
    <m/>
    <x v="36"/>
    <x v="0"/>
    <d v="2024-11-27T00:00:00"/>
    <m/>
    <x v="23"/>
    <m/>
  </r>
  <r>
    <d v="2024-11-27T00:00:00"/>
    <x v="69"/>
    <s v="B"/>
    <n v="7"/>
    <s v="b"/>
    <n v="32"/>
    <s v="Batente porta correr fora de prumo "/>
    <s v="Globaldis"/>
    <m/>
    <x v="36"/>
    <x v="0"/>
    <d v="2024-11-27T00:00:00"/>
    <m/>
    <x v="23"/>
    <m/>
  </r>
  <r>
    <d v="2024-11-27T00:00:00"/>
    <x v="69"/>
    <s v="B"/>
    <n v="7"/>
    <s v="b"/>
    <n v="31"/>
    <s v="Sujo Revestimento cozinha / risco junto da caixa "/>
    <s v="AR"/>
    <m/>
    <x v="36"/>
    <x v="0"/>
    <d v="2024-11-27T00:00:00"/>
    <m/>
    <x v="23"/>
    <m/>
  </r>
  <r>
    <d v="2024-11-27T00:00:00"/>
    <x v="69"/>
    <s v="B"/>
    <n v="7"/>
    <s v="b"/>
    <n v="30"/>
    <s v="Sujo interior armário superior "/>
    <s v="Cozimafra"/>
    <m/>
    <x v="36"/>
    <x v="0"/>
    <d v="2024-11-27T00:00:00"/>
    <m/>
    <x v="23"/>
    <m/>
  </r>
  <r>
    <d v="2024-11-27T00:00:00"/>
    <x v="69"/>
    <s v="B"/>
    <n v="7"/>
    <s v="b"/>
    <n v="29"/>
    <s v="Furos armario superior e Parte inferior interna"/>
    <s v="Cozimafra"/>
    <m/>
    <x v="36"/>
    <x v="0"/>
    <d v="2024-11-27T00:00:00"/>
    <m/>
    <x v="128"/>
    <m/>
  </r>
  <r>
    <d v="2024-11-27T00:00:00"/>
    <x v="69"/>
    <s v="B"/>
    <n v="7"/>
    <s v="b"/>
    <n v="28"/>
    <s v="Restos tinta rodabanca "/>
    <s v="AR"/>
    <m/>
    <x v="36"/>
    <x v="0"/>
    <d v="2024-11-27T00:00:00"/>
    <m/>
    <x v="23"/>
    <m/>
  </r>
  <r>
    <d v="2024-11-27T00:00:00"/>
    <x v="69"/>
    <s v="B"/>
    <n v="7"/>
    <s v="b"/>
    <n v="27"/>
    <s v="Riscos vidro forno / Friso remate inf. Amolgado"/>
    <s v="Bosch"/>
    <m/>
    <x v="36"/>
    <x v="0"/>
    <d v="2024-11-27T00:00:00"/>
    <m/>
    <x v="23"/>
    <m/>
  </r>
  <r>
    <d v="2024-11-27T00:00:00"/>
    <x v="69"/>
    <s v="B"/>
    <n v="7"/>
    <s v="b"/>
    <n v="26"/>
    <s v="Limpar manchas placas vitroceramica"/>
    <s v="AR"/>
    <m/>
    <x v="36"/>
    <x v="0"/>
    <d v="2024-11-27T00:00:00"/>
    <m/>
    <x v="23"/>
    <m/>
  </r>
  <r>
    <d v="2024-11-27T00:00:00"/>
    <x v="69"/>
    <s v="B"/>
    <n v="7"/>
    <s v="b"/>
    <n v="25"/>
    <s v="Puxador riscado inox"/>
    <s v="Globaldis"/>
    <m/>
    <x v="36"/>
    <x v="0"/>
    <d v="2024-11-27T00:00:00"/>
    <m/>
    <x v="23"/>
    <m/>
  </r>
  <r>
    <d v="2024-11-27T00:00:00"/>
    <x v="69"/>
    <s v="B"/>
    <n v="7"/>
    <s v="b"/>
    <n v="24"/>
    <s v="Pintar por cima exaustor "/>
    <s v="AR"/>
    <m/>
    <x v="36"/>
    <x v="0"/>
    <d v="2024-11-27T00:00:00"/>
    <m/>
    <x v="23"/>
    <m/>
  </r>
  <r>
    <d v="2024-11-27T00:00:00"/>
    <x v="69"/>
    <s v="B"/>
    <n v="7"/>
    <s v="b"/>
    <n v="23"/>
    <s v="Limpar manchas cuba/silicone refazer"/>
    <s v="AR"/>
    <m/>
    <x v="36"/>
    <x v="0"/>
    <d v="2024-11-27T00:00:00"/>
    <m/>
    <x v="23"/>
    <m/>
  </r>
  <r>
    <d v="2024-11-27T00:00:00"/>
    <x v="69"/>
    <s v="B"/>
    <n v="7"/>
    <s v="b"/>
    <n v="22"/>
    <s v="Riscos armarios cozinha "/>
    <s v="Cozimafra"/>
    <m/>
    <x v="36"/>
    <x v="0"/>
    <d v="2024-11-27T00:00:00"/>
    <m/>
    <x v="117"/>
    <m/>
  </r>
  <r>
    <d v="2024-11-27T00:00:00"/>
    <x v="69"/>
    <s v="B"/>
    <n v="7"/>
    <s v="b"/>
    <n v="21"/>
    <s v="Borracha vedante descolando porta cozinha/wc"/>
    <s v="Globaldis"/>
    <m/>
    <x v="20"/>
    <x v="0"/>
    <d v="2024-11-27T00:00:00"/>
    <m/>
    <x v="155"/>
    <m/>
  </r>
  <r>
    <d v="2024-11-27T00:00:00"/>
    <x v="69"/>
    <s v="B"/>
    <n v="7"/>
    <s v="b"/>
    <n v="20"/>
    <s v="Manchas piso/circulo sala"/>
    <s v="Silvas"/>
    <m/>
    <x v="36"/>
    <x v="0"/>
    <d v="2024-11-27T00:00:00"/>
    <m/>
    <x v="70"/>
    <m/>
  </r>
  <r>
    <d v="2024-11-27T00:00:00"/>
    <x v="69"/>
    <s v="B"/>
    <n v="7"/>
    <s v="b"/>
    <n v="19"/>
    <s v="Riscos armarios moldura/sujeira"/>
    <s v="Globaldis"/>
    <m/>
    <x v="36"/>
    <x v="0"/>
    <d v="2024-11-27T00:00:00"/>
    <m/>
    <x v="23"/>
    <m/>
  </r>
  <r>
    <d v="2024-11-27T00:00:00"/>
    <x v="69"/>
    <s v="B"/>
    <n v="7"/>
    <s v="b"/>
    <n v="18"/>
    <s v="Fissuras rouparia na parte superior parede"/>
    <s v="Globaldis"/>
    <m/>
    <x v="36"/>
    <x v="0"/>
    <d v="2024-11-27T00:00:00"/>
    <m/>
    <x v="23"/>
    <m/>
  </r>
  <r>
    <d v="2024-11-27T00:00:00"/>
    <x v="69"/>
    <s v="B"/>
    <n v="7"/>
    <s v="b"/>
    <n v="17"/>
    <s v="Oculo marcado na porta"/>
    <s v="Sweet Door"/>
    <m/>
    <x v="36"/>
    <x v="0"/>
    <d v="2024-11-27T00:00:00"/>
    <m/>
    <x v="23"/>
    <m/>
  </r>
  <r>
    <d v="2024-11-27T00:00:00"/>
    <x v="69"/>
    <s v="B"/>
    <n v="7"/>
    <s v="b"/>
    <n v="16"/>
    <s v="Riscos porta topo esquerdo /porta desnivelada mold. Sup."/>
    <s v="Globaldis"/>
    <m/>
    <x v="36"/>
    <x v="0"/>
    <d v="2024-11-27T00:00:00"/>
    <m/>
    <x v="23"/>
    <m/>
  </r>
  <r>
    <d v="2024-11-27T00:00:00"/>
    <x v="69"/>
    <s v="B"/>
    <n v="7"/>
    <s v="b"/>
    <n v="15"/>
    <s v="Limpar rodapé geral/ colocar silicone "/>
    <s v="AR"/>
    <m/>
    <x v="36"/>
    <x v="0"/>
    <d v="2024-11-27T00:00:00"/>
    <m/>
    <x v="23"/>
    <m/>
  </r>
  <r>
    <d v="2024-11-27T00:00:00"/>
    <x v="69"/>
    <s v="B"/>
    <n v="7"/>
    <s v="b"/>
    <n v="14"/>
    <s v="Pregos aparentes portas"/>
    <s v="Globaldis"/>
    <m/>
    <x v="36"/>
    <x v="0"/>
    <d v="2024-11-27T00:00:00"/>
    <m/>
    <x v="23"/>
    <m/>
  </r>
  <r>
    <d v="2024-11-27T00:00:00"/>
    <x v="69"/>
    <s v="B"/>
    <n v="7"/>
    <s v="b"/>
    <n v="13"/>
    <s v=" vidro fosco  porta / riscos - partes do vidro não estao foscas"/>
    <s v="AR"/>
    <m/>
    <x v="20"/>
    <x v="0"/>
    <d v="2024-11-27T00:00:00"/>
    <m/>
    <x v="117"/>
    <m/>
  </r>
  <r>
    <d v="2024-11-27T00:00:00"/>
    <x v="69"/>
    <s v="B"/>
    <n v="7"/>
    <s v="b"/>
    <n v="12"/>
    <s v="Tinta descolar teto "/>
    <s v="AR"/>
    <m/>
    <x v="36"/>
    <x v="0"/>
    <d v="2024-11-27T00:00:00"/>
    <m/>
    <x v="23"/>
    <m/>
  </r>
  <r>
    <d v="2024-11-27T00:00:00"/>
    <x v="69"/>
    <s v="B"/>
    <n v="7"/>
    <s v="b"/>
    <n v="11"/>
    <s v="parede suja /riscos/manchas/gotas"/>
    <s v="AR"/>
    <m/>
    <x v="36"/>
    <x v="0"/>
    <d v="2024-11-27T00:00:00"/>
    <m/>
    <x v="23"/>
    <m/>
  </r>
  <r>
    <d v="2024-11-27T00:00:00"/>
    <x v="69"/>
    <s v="B"/>
    <n v="7"/>
    <s v="b"/>
    <n v="10"/>
    <s v="Borracha topo porta varanda esta solto "/>
    <s v="Serrialu"/>
    <m/>
    <x v="36"/>
    <x v="0"/>
    <d v="2024-11-27T00:00:00"/>
    <m/>
    <x v="23"/>
    <m/>
  </r>
  <r>
    <d v="2024-11-27T00:00:00"/>
    <x v="69"/>
    <s v="B"/>
    <n v="7"/>
    <s v="b"/>
    <n v="9"/>
    <s v="Repor silicone vidros "/>
    <s v="AR"/>
    <m/>
    <x v="36"/>
    <x v="0"/>
    <d v="2024-11-27T00:00:00"/>
    <m/>
    <x v="23"/>
    <m/>
  </r>
  <r>
    <d v="2024-11-27T00:00:00"/>
    <x v="69"/>
    <s v="B"/>
    <n v="7"/>
    <s v="b"/>
    <n v="8"/>
    <s v=" vidro partido / riscos guarda corpo de inox (entrega do vidro a 27/2/25 veio errada, faltou também a guarda) (aguardando posição sobre material)"/>
    <s v="Serrialu"/>
    <m/>
    <x v="36"/>
    <x v="2"/>
    <d v="2024-11-27T00:00:00"/>
    <d v="2024-12-04T00:00:00"/>
    <x v="12"/>
    <m/>
  </r>
  <r>
    <d v="2024-11-27T00:00:00"/>
    <x v="69"/>
    <s v="B"/>
    <n v="7"/>
    <s v="b"/>
    <n v="7"/>
    <s v="Guarda corpo manchas varanda"/>
    <s v="AR"/>
    <m/>
    <x v="36"/>
    <x v="0"/>
    <d v="2024-11-27T00:00:00"/>
    <m/>
    <x v="23"/>
    <m/>
  </r>
  <r>
    <d v="2024-11-27T00:00:00"/>
    <x v="69"/>
    <s v="B"/>
    <n v="7"/>
    <s v="b"/>
    <n v="6"/>
    <s v="Limpar o revestimento teto varanda "/>
    <s v="AR"/>
    <m/>
    <x v="36"/>
    <x v="0"/>
    <d v="2024-11-27T00:00:00"/>
    <m/>
    <x v="23"/>
    <m/>
  </r>
  <r>
    <d v="2024-11-27T00:00:00"/>
    <x v="69"/>
    <s v="B"/>
    <n v="7"/>
    <s v="b"/>
    <n v="5"/>
    <s v="Esquadrias picadas/manchadas amarelas"/>
    <s v="Serrialu"/>
    <m/>
    <x v="36"/>
    <x v="0"/>
    <d v="2024-11-27T00:00:00"/>
    <m/>
    <x v="23"/>
    <m/>
  </r>
  <r>
    <d v="2024-11-27T00:00:00"/>
    <x v="69"/>
    <s v="B"/>
    <n v="7"/>
    <s v="b"/>
    <n v="4"/>
    <s v="Vidro da janela partido (aguardando posição sobre material)"/>
    <s v="Serrialu"/>
    <m/>
    <x v="36"/>
    <x v="2"/>
    <d v="2024-11-27T00:00:00"/>
    <d v="2024-12-04T00:00:00"/>
    <x v="12"/>
    <m/>
  </r>
  <r>
    <d v="2024-11-27T00:00:00"/>
    <x v="69"/>
    <s v="B"/>
    <n v="7"/>
    <s v="b"/>
    <n v="3"/>
    <s v="Microondas picado inox/ Vidro riscado"/>
    <s v="Bosch"/>
    <m/>
    <x v="36"/>
    <x v="0"/>
    <d v="2024-11-27T00:00:00"/>
    <d v="2025-04-01T00:00:00"/>
    <x v="12"/>
    <m/>
  </r>
  <r>
    <d v="2024-11-27T00:00:00"/>
    <x v="69"/>
    <s v="B"/>
    <n v="7"/>
    <s v="b"/>
    <n v="2"/>
    <s v="Troca de movél I.S "/>
    <s v="Globaldis"/>
    <m/>
    <x v="108"/>
    <x v="3"/>
    <d v="2024-11-27T00:00:00"/>
    <d v="2025-01-22T00:00:00"/>
    <x v="12"/>
    <s v="SIM"/>
  </r>
  <r>
    <d v="2024-11-27T00:00:00"/>
    <x v="69"/>
    <s v="B"/>
    <n v="7"/>
    <s v="b"/>
    <n v="1"/>
    <s v="Prateleira sob lavatório"/>
    <s v="Globaldis"/>
    <m/>
    <x v="108"/>
    <x v="3"/>
    <d v="2024-11-27T00:00:00"/>
    <d v="2025-01-22T00:00:00"/>
    <x v="12"/>
    <s v="SIM"/>
  </r>
  <r>
    <s v="S/ DATA BU"/>
    <x v="70"/>
    <s v="B"/>
    <n v="7"/>
    <s v="c"/>
    <n v="22"/>
    <s v="Risco na placa vitroceramica - CHAVE EM OBRA IR REALIZAR. "/>
    <s v="Bosch"/>
    <m/>
    <x v="77"/>
    <x v="0"/>
    <d v="2024-11-29T00:00:00"/>
    <d v="2025-02-14T00:00:00"/>
    <x v="156"/>
    <m/>
  </r>
  <r>
    <s v="S/ DATA BU"/>
    <x v="70"/>
    <s v="B"/>
    <n v="7"/>
    <s v="c"/>
    <n v="1"/>
    <s v="Falta caixa estores wc"/>
    <s v="Globaldis"/>
    <m/>
    <x v="99"/>
    <x v="0"/>
    <d v="2024-11-29T00:00:00"/>
    <m/>
    <x v="106"/>
    <m/>
  </r>
  <r>
    <s v="S/ DATA BU"/>
    <x v="70"/>
    <s v="B"/>
    <n v="7"/>
    <s v="c"/>
    <n v="2"/>
    <s v="Afinar porta duche "/>
    <s v="Espaço Vidro "/>
    <m/>
    <x v="77"/>
    <x v="0"/>
    <d v="2024-11-29T00:00:00"/>
    <m/>
    <x v="70"/>
    <m/>
  </r>
  <r>
    <s v="S/ DATA BU"/>
    <x v="70"/>
    <s v="B"/>
    <n v="7"/>
    <s v="c"/>
    <n v="3"/>
    <s v="Batente piso solto/wc"/>
    <s v="AR"/>
    <m/>
    <x v="77"/>
    <x v="0"/>
    <d v="2024-11-29T00:00:00"/>
    <m/>
    <x v="70"/>
    <m/>
  </r>
  <r>
    <s v="S/ DATA BU"/>
    <x v="70"/>
    <s v="B"/>
    <n v="7"/>
    <s v="c"/>
    <n v="4"/>
    <s v="Fissura em cima guarda roupa ( em cima e laterais)"/>
    <s v="Globaldis"/>
    <m/>
    <x v="77"/>
    <x v="0"/>
    <d v="2024-11-29T00:00:00"/>
    <m/>
    <x v="70"/>
    <m/>
  </r>
  <r>
    <s v="S/ DATA BU"/>
    <x v="70"/>
    <s v="B"/>
    <n v="7"/>
    <s v="c"/>
    <n v="5"/>
    <s v="Sujo guarda roupas "/>
    <s v="AR"/>
    <m/>
    <x v="77"/>
    <x v="0"/>
    <d v="2024-11-29T00:00:00"/>
    <m/>
    <x v="70"/>
    <m/>
  </r>
  <r>
    <s v="S/ DATA BU"/>
    <x v="70"/>
    <s v="B"/>
    <n v="7"/>
    <s v="c"/>
    <n v="6"/>
    <s v="Fissura alheta"/>
    <s v="AR"/>
    <m/>
    <x v="77"/>
    <x v="0"/>
    <d v="2024-11-29T00:00:00"/>
    <m/>
    <x v="70"/>
    <m/>
  </r>
  <r>
    <s v="S/ DATA BU"/>
    <x v="70"/>
    <s v="B"/>
    <n v="7"/>
    <s v="c"/>
    <n v="7"/>
    <s v="Fissura parede"/>
    <s v="AR"/>
    <m/>
    <x v="77"/>
    <x v="0"/>
    <d v="2024-11-29T00:00:00"/>
    <m/>
    <x v="70"/>
    <m/>
  </r>
  <r>
    <s v="S/ DATA BU"/>
    <x v="70"/>
    <s v="B"/>
    <n v="7"/>
    <s v="c"/>
    <n v="8"/>
    <s v="Marcas no piso laminado "/>
    <s v="Silvas"/>
    <m/>
    <x v="77"/>
    <x v="0"/>
    <d v="2024-11-29T00:00:00"/>
    <m/>
    <x v="157"/>
    <m/>
  </r>
  <r>
    <s v="S/ DATA BU"/>
    <x v="70"/>
    <s v="B"/>
    <n v="7"/>
    <s v="c"/>
    <n v="9"/>
    <s v="Sujos na parede "/>
    <s v="AR"/>
    <m/>
    <x v="77"/>
    <x v="0"/>
    <d v="2024-11-29T00:00:00"/>
    <m/>
    <x v="70"/>
    <m/>
  </r>
  <r>
    <s v="S/ DATA BU"/>
    <x v="70"/>
    <s v="B"/>
    <n v="7"/>
    <s v="c"/>
    <n v="10"/>
    <s v="Melhorar remate silicone portas"/>
    <s v="AR"/>
    <m/>
    <x v="77"/>
    <x v="0"/>
    <d v="2024-11-29T00:00:00"/>
    <m/>
    <x v="70"/>
    <m/>
  </r>
  <r>
    <s v="S/ DATA BU"/>
    <x v="70"/>
    <s v="B"/>
    <n v="7"/>
    <s v="c"/>
    <n v="11"/>
    <s v="Melhorar remates caixa de estores"/>
    <s v="AR"/>
    <m/>
    <x v="77"/>
    <x v="0"/>
    <d v="2024-11-29T00:00:00"/>
    <m/>
    <x v="70"/>
    <m/>
  </r>
  <r>
    <s v="S/ DATA BU"/>
    <x v="70"/>
    <s v="B"/>
    <n v="7"/>
    <s v="c"/>
    <n v="13"/>
    <s v="Tubo curto bomba de calor "/>
    <s v="Climacer"/>
    <m/>
    <x v="77"/>
    <x v="0"/>
    <d v="2024-11-29T00:00:00"/>
    <m/>
    <x v="70"/>
    <m/>
  </r>
  <r>
    <s v="S/ DATA BU"/>
    <x v="70"/>
    <s v="B"/>
    <n v="7"/>
    <s v="c"/>
    <n v="14"/>
    <s v="Apoio mangueiras descolados "/>
    <s v="AR"/>
    <m/>
    <x v="77"/>
    <x v="0"/>
    <d v="2024-11-29T00:00:00"/>
    <m/>
    <x v="70"/>
    <m/>
  </r>
  <r>
    <s v="S/ DATA BU"/>
    <x v="70"/>
    <s v="B"/>
    <n v="7"/>
    <s v="c"/>
    <n v="15"/>
    <s v="Afinar janelas "/>
    <s v="Serrialu"/>
    <m/>
    <x v="77"/>
    <x v="0"/>
    <d v="2024-11-29T00:00:00"/>
    <m/>
    <x v="121"/>
    <m/>
  </r>
  <r>
    <s v="S/ DATA BU"/>
    <x v="70"/>
    <s v="B"/>
    <n v="7"/>
    <s v="c"/>
    <n v="16"/>
    <s v="Melhorar remate teto/ceramica wc"/>
    <s v="AR"/>
    <m/>
    <x v="77"/>
    <x v="0"/>
    <d v="2024-11-29T00:00:00"/>
    <m/>
    <x v="70"/>
    <m/>
  </r>
  <r>
    <s v="S/ DATA BU"/>
    <x v="70"/>
    <s v="B"/>
    <n v="7"/>
    <s v="c"/>
    <n v="18"/>
    <s v="Mancha na pintura "/>
    <s v="AR"/>
    <m/>
    <x v="77"/>
    <x v="0"/>
    <d v="2024-11-29T00:00:00"/>
    <m/>
    <x v="70"/>
    <m/>
  </r>
  <r>
    <s v="S/ DATA BU"/>
    <x v="70"/>
    <s v="B"/>
    <n v="7"/>
    <s v="c"/>
    <n v="19"/>
    <s v="espaços em baixo rodapé "/>
    <s v="Globaldis"/>
    <m/>
    <x v="77"/>
    <x v="0"/>
    <d v="2024-11-29T00:00:00"/>
    <m/>
    <x v="70"/>
    <m/>
  </r>
  <r>
    <s v="S/ DATA BU"/>
    <x v="70"/>
    <s v="B"/>
    <n v="7"/>
    <s v="c"/>
    <n v="20"/>
    <s v="Marcas na pintura "/>
    <s v="AR"/>
    <m/>
    <x v="77"/>
    <x v="0"/>
    <d v="2024-11-29T00:00:00"/>
    <m/>
    <x v="70"/>
    <m/>
  </r>
  <r>
    <s v="S/ DATA BU"/>
    <x v="70"/>
    <s v="B"/>
    <n v="7"/>
    <s v="c"/>
    <n v="21"/>
    <s v="Silicone rodapé solto "/>
    <s v="AR"/>
    <m/>
    <x v="77"/>
    <x v="0"/>
    <d v="2024-11-29T00:00:00"/>
    <m/>
    <x v="70"/>
    <m/>
  </r>
  <r>
    <s v="S/ DATA BU"/>
    <x v="70"/>
    <s v="B"/>
    <n v="7"/>
    <s v="c"/>
    <n v="24"/>
    <s v="Sujos tijolos varanda (geral)"/>
    <s v="AR"/>
    <m/>
    <x v="77"/>
    <x v="0"/>
    <d v="2024-11-29T00:00:00"/>
    <m/>
    <x v="70"/>
    <m/>
  </r>
  <r>
    <s v="S/ DATA BU"/>
    <x v="70"/>
    <s v="B"/>
    <n v="7"/>
    <s v="c"/>
    <n v="25"/>
    <s v="Melhorar limpeza pilar varanda"/>
    <s v="AR"/>
    <m/>
    <x v="77"/>
    <x v="0"/>
    <d v="2024-11-29T00:00:00"/>
    <m/>
    <x v="70"/>
    <m/>
  </r>
  <r>
    <s v="S/ DATA BU"/>
    <x v="70"/>
    <s v="B"/>
    <n v="7"/>
    <s v="c"/>
    <n v="26"/>
    <s v="Marcas na caixilharia "/>
    <s v="Serrialu"/>
    <m/>
    <x v="77"/>
    <x v="0"/>
    <d v="2024-11-29T00:00:00"/>
    <m/>
    <x v="121"/>
    <m/>
  </r>
  <r>
    <s v="S/ DATA BU"/>
    <x v="70"/>
    <s v="B"/>
    <n v="7"/>
    <s v="c"/>
    <n v="27"/>
    <s v="Borracha porta solta"/>
    <s v="Serrialu"/>
    <m/>
    <x v="77"/>
    <x v="0"/>
    <d v="2024-11-29T00:00:00"/>
    <m/>
    <x v="121"/>
    <m/>
  </r>
  <r>
    <s v="S/ DATA BU"/>
    <x v="70"/>
    <s v="B"/>
    <n v="7"/>
    <s v="c"/>
    <n v="28"/>
    <s v="Silicone vidro guardas"/>
    <s v="AR"/>
    <m/>
    <x v="77"/>
    <x v="0"/>
    <d v="2024-11-29T00:00:00"/>
    <m/>
    <x v="70"/>
    <m/>
  </r>
  <r>
    <s v="S/ DATA BU"/>
    <x v="70"/>
    <s v="B"/>
    <n v="7"/>
    <s v="c"/>
    <n v="12"/>
    <s v="Pedra cozinha lascada"/>
    <s v="AR/PARDAL"/>
    <m/>
    <x v="77"/>
    <x v="0"/>
    <d v="2024-11-29T00:00:00"/>
    <d v="2025-03-14T00:00:00"/>
    <x v="158"/>
    <m/>
  </r>
  <r>
    <s v="S/ DATA BU"/>
    <x v="70"/>
    <s v="B"/>
    <n v="7"/>
    <s v="c"/>
    <n v="17"/>
    <s v="Falta parte superior gavetas"/>
    <s v="Globaldis"/>
    <m/>
    <x v="96"/>
    <x v="0"/>
    <d v="2024-11-29T00:00:00"/>
    <d v="2025-02-07T00:00:00"/>
    <x v="156"/>
    <m/>
  </r>
  <r>
    <s v="S/ DATA BU"/>
    <x v="70"/>
    <s v="B"/>
    <n v="7"/>
    <s v="c"/>
    <n v="23"/>
    <s v="Deixar estores cozinha aberto "/>
    <s v="Nacional Blinds"/>
    <m/>
    <x v="77"/>
    <x v="0"/>
    <d v="2024-11-29T00:00:00"/>
    <m/>
    <x v="7"/>
    <m/>
  </r>
  <r>
    <d v="2025-02-18T00:00:00"/>
    <x v="71"/>
    <s v="B"/>
    <n v="8"/>
    <s v="a"/>
    <n v="1"/>
    <s v="Ponta do alçapão descaída"/>
    <s v="AR"/>
    <m/>
    <x v="3"/>
    <x v="0"/>
    <d v="2024-03-19T00:00:00"/>
    <m/>
    <x v="96"/>
    <m/>
  </r>
  <r>
    <d v="2025-02-18T00:00:00"/>
    <x v="71"/>
    <s v="B"/>
    <n v="8"/>
    <s v="a"/>
    <n v="2"/>
    <s v="Aduela da porta não está a face (silicone)"/>
    <s v="AR"/>
    <m/>
    <x v="3"/>
    <x v="0"/>
    <d v="2024-03-19T00:00:00"/>
    <m/>
    <x v="96"/>
    <m/>
  </r>
  <r>
    <d v="2025-02-18T00:00:00"/>
    <x v="71"/>
    <s v="B"/>
    <n v="8"/>
    <s v="a"/>
    <n v="3"/>
    <s v="Borracha a soltar "/>
    <s v="AR"/>
    <m/>
    <x v="3"/>
    <x v="0"/>
    <d v="2024-03-19T00:00:00"/>
    <m/>
    <x v="96"/>
    <m/>
  </r>
  <r>
    <d v="2025-02-18T00:00:00"/>
    <x v="71"/>
    <s v="B"/>
    <n v="8"/>
    <s v="a"/>
    <n v="4"/>
    <s v="Parede com fissura"/>
    <s v="AR"/>
    <m/>
    <x v="3"/>
    <x v="0"/>
    <d v="2024-03-19T00:00:00"/>
    <m/>
    <x v="96"/>
    <m/>
  </r>
  <r>
    <d v="2025-02-18T00:00:00"/>
    <x v="71"/>
    <s v="B"/>
    <n v="8"/>
    <s v="a"/>
    <n v="5"/>
    <s v="Vidros não estão conforme caderno de encargos geral - Não se percebe a anamolia "/>
    <s v="AR"/>
    <m/>
    <x v="3"/>
    <x v="4"/>
    <d v="2024-03-19T00:00:00"/>
    <m/>
    <x v="12"/>
    <m/>
  </r>
  <r>
    <d v="2025-02-18T00:00:00"/>
    <x v="71"/>
    <s v="B"/>
    <n v="8"/>
    <s v="a"/>
    <n v="6"/>
    <s v="Substiruição da guarda com ferrugem "/>
    <s v="AR"/>
    <m/>
    <x v="3"/>
    <x v="0"/>
    <d v="2024-03-19T00:00:00"/>
    <m/>
    <x v="122"/>
    <m/>
  </r>
  <r>
    <d v="2025-02-18T00:00:00"/>
    <x v="71"/>
    <s v="B"/>
    <n v="8"/>
    <s v="a"/>
    <n v="7"/>
    <s v="Caixilho amassado (substituir)"/>
    <s v="Serrialu"/>
    <m/>
    <x v="3"/>
    <x v="0"/>
    <d v="2024-03-19T00:00:00"/>
    <m/>
    <x v="122"/>
    <m/>
  </r>
  <r>
    <d v="2025-02-18T00:00:00"/>
    <x v="71"/>
    <s v="B"/>
    <n v="8"/>
    <s v="a"/>
    <n v="8"/>
    <s v="Tampa da caixa de estores mal instaladas "/>
    <s v="AR"/>
    <m/>
    <x v="3"/>
    <x v="0"/>
    <d v="2024-03-19T00:00:00"/>
    <m/>
    <x v="96"/>
    <m/>
  </r>
  <r>
    <d v="2025-02-18T00:00:00"/>
    <x v="71"/>
    <s v="B"/>
    <n v="8"/>
    <s v="a"/>
    <n v="9"/>
    <s v="Grande infiltração na parede e piso "/>
    <s v="Silvas"/>
    <m/>
    <x v="3"/>
    <x v="0"/>
    <d v="2024-03-19T00:00:00"/>
    <m/>
    <x v="94"/>
    <m/>
  </r>
  <r>
    <d v="2025-02-18T00:00:00"/>
    <x v="71"/>
    <s v="B"/>
    <n v="8"/>
    <s v="a"/>
    <n v="10"/>
    <s v="Verificar infiltração na facahda na varanda "/>
    <s v="AR"/>
    <m/>
    <x v="3"/>
    <x v="0"/>
    <d v="2024-03-19T00:00:00"/>
    <m/>
    <x v="96"/>
    <m/>
  </r>
  <r>
    <d v="2025-02-18T00:00:00"/>
    <x v="71"/>
    <s v="B"/>
    <n v="8"/>
    <s v="a"/>
    <n v="11"/>
    <s v="Substituir azulejos partidos e ocos"/>
    <s v="AR"/>
    <m/>
    <x v="3"/>
    <x v="0"/>
    <d v="2024-03-19T00:00:00"/>
    <m/>
    <x v="96"/>
    <m/>
  </r>
  <r>
    <d v="2025-02-18T00:00:00"/>
    <x v="71"/>
    <s v="B"/>
    <n v="8"/>
    <s v="a"/>
    <n v="12"/>
    <s v="Azulejo partido "/>
    <s v="AR"/>
    <m/>
    <x v="3"/>
    <x v="0"/>
    <d v="2024-03-19T00:00:00"/>
    <m/>
    <x v="96"/>
    <m/>
  </r>
  <r>
    <d v="2025-02-18T00:00:00"/>
    <x v="71"/>
    <s v="B"/>
    <n v="8"/>
    <s v="a"/>
    <n v="13"/>
    <s v="Porta danificada no topo "/>
    <s v="Cozimafra"/>
    <m/>
    <x v="3"/>
    <x v="0"/>
    <d v="2024-03-19T00:00:00"/>
    <m/>
    <x v="128"/>
    <m/>
  </r>
  <r>
    <d v="2025-02-18T00:00:00"/>
    <x v="71"/>
    <s v="B"/>
    <n v="8"/>
    <s v="a"/>
    <n v="14"/>
    <s v="Nivelar porta dos armarios "/>
    <s v="Globaldis"/>
    <m/>
    <x v="3"/>
    <x v="0"/>
    <d v="2024-03-19T00:00:00"/>
    <m/>
    <x v="96"/>
    <m/>
  </r>
  <r>
    <d v="2025-02-18T00:00:00"/>
    <x v="71"/>
    <s v="B"/>
    <n v="8"/>
    <s v="a"/>
    <n v="15"/>
    <s v="Buraco abaixo o interruptor "/>
    <s v="AR"/>
    <m/>
    <x v="3"/>
    <x v="0"/>
    <d v="2024-03-19T00:00:00"/>
    <m/>
    <x v="96"/>
    <m/>
  </r>
  <r>
    <d v="2025-02-18T00:00:00"/>
    <x v="71"/>
    <s v="B"/>
    <n v="8"/>
    <s v="a"/>
    <n v="16"/>
    <s v="Janela danificada na porta inferior (amassada)"/>
    <s v="Serrialu"/>
    <m/>
    <x v="3"/>
    <x v="0"/>
    <d v="2024-03-19T00:00:00"/>
    <m/>
    <x v="122"/>
    <m/>
  </r>
  <r>
    <d v="2025-02-18T00:00:00"/>
    <x v="71"/>
    <s v="B"/>
    <n v="8"/>
    <s v="a"/>
    <n v="17"/>
    <s v="0,84x1,20 / 1,39x1,20 Espelho com ferrugem nas bordas FALTARAM DOIS ESPELHOS 0,79x1,20 / 0,70x1,20"/>
    <s v="AR"/>
    <m/>
    <x v="3"/>
    <x v="0"/>
    <d v="2024-03-19T00:00:00"/>
    <m/>
    <x v="33"/>
    <m/>
  </r>
  <r>
    <d v="2025-02-18T00:00:00"/>
    <x v="71"/>
    <s v="B"/>
    <n v="8"/>
    <s v="a"/>
    <n v="18"/>
    <s v="Substituir porta danificada "/>
    <s v="Globaldis"/>
    <m/>
    <x v="3"/>
    <x v="0"/>
    <d v="2024-03-19T00:00:00"/>
    <m/>
    <x v="94"/>
    <m/>
  </r>
  <r>
    <d v="2025-02-18T00:00:00"/>
    <x v="71"/>
    <s v="B"/>
    <n v="8"/>
    <s v="a"/>
    <n v="19"/>
    <s v="Afinar puxador  "/>
    <s v="Globaldis"/>
    <m/>
    <x v="3"/>
    <x v="0"/>
    <d v="2024-03-19T00:00:00"/>
    <m/>
    <x v="96"/>
    <m/>
  </r>
  <r>
    <d v="2025-02-18T00:00:00"/>
    <x v="71"/>
    <s v="B"/>
    <n v="8"/>
    <s v="a"/>
    <n v="20"/>
    <s v="Fissura na parede "/>
    <s v="AR"/>
    <m/>
    <x v="3"/>
    <x v="0"/>
    <d v="2024-03-19T00:00:00"/>
    <m/>
    <x v="96"/>
    <m/>
  </r>
  <r>
    <d v="2025-02-18T00:00:00"/>
    <x v="71"/>
    <s v="B"/>
    <n v="8"/>
    <s v="a"/>
    <n v="21"/>
    <s v="Interruptor não é funcional estando atrás da porta (devendo abrir e fechar a porta para depois ligar a luz ao entrar no comando)"/>
    <s v="IEOL"/>
    <m/>
    <x v="3"/>
    <x v="1"/>
    <d v="2024-03-19T00:00:00"/>
    <m/>
    <x v="1"/>
    <m/>
  </r>
  <r>
    <d v="2025-02-18T00:00:00"/>
    <x v="71"/>
    <s v="B"/>
    <n v="8"/>
    <s v="a"/>
    <n v="22"/>
    <s v="Remate guarnições e parede todas"/>
    <s v="AR"/>
    <m/>
    <x v="3"/>
    <x v="0"/>
    <d v="2024-03-19T00:00:00"/>
    <m/>
    <x v="96"/>
    <m/>
  </r>
  <r>
    <d v="2025-02-18T00:00:00"/>
    <x v="71"/>
    <s v="B"/>
    <n v="8"/>
    <s v="a"/>
    <n v="23"/>
    <s v="Batente na porta para a porta não fechar por completo "/>
    <s v="Globaldis"/>
    <m/>
    <x v="3"/>
    <x v="0"/>
    <d v="2024-03-19T00:00:00"/>
    <m/>
    <x v="94"/>
    <m/>
  </r>
  <r>
    <d v="2025-02-18T00:00:00"/>
    <x v="71"/>
    <s v="B"/>
    <n v="8"/>
    <s v="a"/>
    <n v="24"/>
    <s v="Poleia velha e danificada (substituir)"/>
    <s v="AR"/>
    <m/>
    <x v="3"/>
    <x v="0"/>
    <d v="2024-03-19T00:00:00"/>
    <m/>
    <x v="96"/>
    <m/>
  </r>
  <r>
    <d v="2025-02-18T00:00:00"/>
    <x v="71"/>
    <s v="B"/>
    <n v="8"/>
    <s v="a"/>
    <n v="25"/>
    <s v="Substituir espelho e ao substituir subir o espelho de forma que tape a tampa aplique - Espelho tem de ser maior"/>
    <s v="AR"/>
    <m/>
    <x v="3"/>
    <x v="0"/>
    <d v="2024-03-19T00:00:00"/>
    <m/>
    <x v="33"/>
    <m/>
  </r>
  <r>
    <d v="2025-02-18T00:00:00"/>
    <x v="71"/>
    <s v="B"/>
    <n v="8"/>
    <s v="a"/>
    <n v="26"/>
    <s v="Colocar limitadores nas janelas "/>
    <s v="Serrialu"/>
    <m/>
    <x v="3"/>
    <x v="0"/>
    <d v="2024-03-19T00:00:00"/>
    <m/>
    <x v="122"/>
    <m/>
  </r>
  <r>
    <d v="2025-02-18T00:00:00"/>
    <x v="71"/>
    <s v="B"/>
    <n v="8"/>
    <s v="a"/>
    <n v="27"/>
    <s v="Madeira do roupeiro abaulada substituir "/>
    <s v="Globaldis"/>
    <m/>
    <x v="3"/>
    <x v="0"/>
    <d v="2024-03-19T00:00:00"/>
    <m/>
    <x v="96"/>
    <m/>
  </r>
  <r>
    <d v="2025-02-18T00:00:00"/>
    <x v="71"/>
    <s v="B"/>
    <n v="8"/>
    <s v="a"/>
    <n v="28"/>
    <s v="Porta do roupeiro danificada perto do puxador "/>
    <s v="Globaldis"/>
    <m/>
    <x v="3"/>
    <x v="0"/>
    <d v="2024-03-19T00:00:00"/>
    <m/>
    <x v="96"/>
    <m/>
  </r>
  <r>
    <d v="2025-02-18T00:00:00"/>
    <x v="71"/>
    <s v="B"/>
    <n v="8"/>
    <s v="a"/>
    <n v="29"/>
    <s v="Remate teto falso "/>
    <s v="AR"/>
    <m/>
    <x v="3"/>
    <x v="0"/>
    <d v="2024-03-19T00:00:00"/>
    <m/>
    <x v="96"/>
    <m/>
  </r>
  <r>
    <d v="2025-02-18T00:00:00"/>
    <x v="71"/>
    <s v="B"/>
    <n v="8"/>
    <s v="a"/>
    <n v="30"/>
    <s v="Fissura no teto falso "/>
    <s v="AR"/>
    <m/>
    <x v="3"/>
    <x v="0"/>
    <d v="2024-03-19T00:00:00"/>
    <m/>
    <x v="96"/>
    <m/>
  </r>
  <r>
    <d v="2025-02-18T00:00:00"/>
    <x v="71"/>
    <s v="B"/>
    <n v="8"/>
    <s v="a"/>
    <n v="31"/>
    <s v="Foco com mal contato no interruptor - Apartamento sem energia"/>
    <s v="IEOL"/>
    <m/>
    <x v="3"/>
    <x v="0"/>
    <d v="2024-03-19T00:00:00"/>
    <m/>
    <x v="34"/>
    <m/>
  </r>
  <r>
    <d v="2025-02-18T00:00:00"/>
    <x v="71"/>
    <s v="B"/>
    <n v="8"/>
    <s v="a"/>
    <n v="32"/>
    <s v="Melhorar acabamento parede (pintura) "/>
    <s v="AR"/>
    <m/>
    <x v="3"/>
    <x v="0"/>
    <d v="2024-03-19T00:00:00"/>
    <m/>
    <x v="122"/>
    <m/>
  </r>
  <r>
    <d v="2025-02-18T00:00:00"/>
    <x v="71"/>
    <s v="B"/>
    <n v="8"/>
    <s v="a"/>
    <n v="33"/>
    <s v="Rectificar Autoclismo"/>
    <s v="AR"/>
    <m/>
    <x v="13"/>
    <x v="0"/>
    <d v="2024-03-19T00:00:00"/>
    <m/>
    <x v="22"/>
    <s v="SIM"/>
  </r>
  <r>
    <d v="2025-02-18T00:00:00"/>
    <x v="71"/>
    <s v="B"/>
    <n v="8"/>
    <s v="a"/>
    <n v="34"/>
    <s v="Remover pregos e fios da parede da arrecadação "/>
    <s v="AR"/>
    <m/>
    <x v="3"/>
    <x v="0"/>
    <d v="2024-03-19T00:00:00"/>
    <m/>
    <x v="109"/>
    <m/>
  </r>
  <r>
    <d v="2025-02-18T00:00:00"/>
    <x v="71"/>
    <s v="B"/>
    <n v="8"/>
    <s v="a"/>
    <n v="35"/>
    <s v="Retificar tampa do estore"/>
    <s v="Globaldis"/>
    <m/>
    <x v="70"/>
    <x v="0"/>
    <d v="2024-03-19T00:00:00"/>
    <m/>
    <x v="7"/>
    <m/>
  </r>
  <r>
    <d v="2025-02-18T00:00:00"/>
    <x v="71"/>
    <s v="B"/>
    <n v="8"/>
    <s v="a"/>
    <n v="36"/>
    <s v="Uma porta de um roupeiro está riscada (reclamação já apresentada e considerada resolvida pelo empreiteiro, de acordo com a listagem de reparações efetuada)"/>
    <s v="AR"/>
    <m/>
    <x v="70"/>
    <x v="0"/>
    <d v="2024-03-19T00:00:00"/>
    <m/>
    <x v="69"/>
    <m/>
  </r>
  <r>
    <d v="2025-02-18T00:00:00"/>
    <x v="71"/>
    <s v="B"/>
    <n v="8"/>
    <s v="a"/>
    <n v="37"/>
    <s v="Tinta numa porta"/>
    <s v="AR"/>
    <m/>
    <x v="70"/>
    <x v="0"/>
    <d v="2024-03-19T00:00:00"/>
    <m/>
    <x v="69"/>
    <m/>
  </r>
  <r>
    <d v="2025-02-18T00:00:00"/>
    <x v="71"/>
    <s v="B"/>
    <n v="8"/>
    <s v="a"/>
    <n v="38"/>
    <s v="Fissura numa parede do escritório "/>
    <s v="AR"/>
    <m/>
    <x v="70"/>
    <x v="0"/>
    <d v="2024-03-19T00:00:00"/>
    <m/>
    <x v="69"/>
    <m/>
  </r>
  <r>
    <d v="2025-02-18T00:00:00"/>
    <x v="71"/>
    <s v="B"/>
    <n v="8"/>
    <s v="a"/>
    <n v="39"/>
    <s v="O folheado de uma ombreira de uma porta está a levantar"/>
    <s v="AR"/>
    <m/>
    <x v="70"/>
    <x v="0"/>
    <d v="2024-03-19T00:00:00"/>
    <m/>
    <x v="69"/>
    <m/>
  </r>
  <r>
    <d v="2025-02-18T00:00:00"/>
    <x v="71"/>
    <s v="B"/>
    <n v="8"/>
    <s v="a"/>
    <n v="40"/>
    <s v="Uma porta de um roupeiro está amachucada"/>
    <s v="AR"/>
    <m/>
    <x v="70"/>
    <x v="0"/>
    <d v="2024-03-19T00:00:00"/>
    <m/>
    <x v="69"/>
    <m/>
  </r>
  <r>
    <d v="2025-02-18T00:00:00"/>
    <x v="71"/>
    <s v="B"/>
    <n v="8"/>
    <s v="a"/>
    <n v="41"/>
    <s v="A placa de indução está riscada"/>
    <s v="AR"/>
    <m/>
    <x v="70"/>
    <x v="0"/>
    <d v="2024-03-19T00:00:00"/>
    <m/>
    <x v="69"/>
    <m/>
  </r>
  <r>
    <d v="2025-02-18T00:00:00"/>
    <x v="71"/>
    <s v="B"/>
    <n v="8"/>
    <s v="a"/>
    <n v="42"/>
    <s v="O alumínio do resguardo de duche está riscado"/>
    <s v="AR"/>
    <m/>
    <x v="70"/>
    <x v="0"/>
    <d v="2024-03-19T00:00:00"/>
    <m/>
    <x v="69"/>
    <m/>
  </r>
  <r>
    <d v="2025-02-18T00:00:00"/>
    <x v="71"/>
    <s v="B"/>
    <n v="8"/>
    <s v="a"/>
    <n v="43"/>
    <s v="Uma janela não fecha bem e deixa passar ruído e ar. Falta dois esquadros de reenvio, Serriau tirou medidas dos vidros riscados (28/3/25)"/>
    <s v="Serrialu"/>
    <s v="NOVO"/>
    <x v="116"/>
    <x v="5"/>
    <d v="2024-03-19T00:00:00"/>
    <m/>
    <x v="12"/>
    <s v="SIM"/>
  </r>
  <r>
    <d v="2025-02-18T00:00:00"/>
    <x v="71"/>
    <s v="B"/>
    <n v="8"/>
    <s v="a"/>
    <n v="44"/>
    <s v="O oscilobatente de uma janela não funciona"/>
    <s v="Serrialu"/>
    <s v="NOVO"/>
    <x v="116"/>
    <x v="0"/>
    <d v="2024-03-19T00:00:00"/>
    <m/>
    <x v="76"/>
    <s v="SIM "/>
  </r>
  <r>
    <d v="2025-02-18T00:00:00"/>
    <x v="71"/>
    <s v="B"/>
    <n v="8"/>
    <s v="a"/>
    <n v="45"/>
    <s v="Sifões de lavatórios que não vedam"/>
    <s v="AR"/>
    <m/>
    <x v="70"/>
    <x v="0"/>
    <d v="2024-03-19T00:00:00"/>
    <m/>
    <x v="69"/>
    <m/>
  </r>
  <r>
    <d v="2025-02-18T00:00:00"/>
    <x v="71"/>
    <s v="B"/>
    <n v="8"/>
    <s v="a"/>
    <n v="46"/>
    <s v="Estores não funcionam"/>
    <s v="AR"/>
    <m/>
    <x v="70"/>
    <x v="0"/>
    <d v="2024-03-19T00:00:00"/>
    <m/>
    <x v="69"/>
    <m/>
  </r>
  <r>
    <d v="2025-02-18T00:00:00"/>
    <x v="71"/>
    <s v="B"/>
    <n v="8"/>
    <s v="a"/>
    <n v="47"/>
    <s v="O pavimento da sala está danificado numa esquina de uma das réguas."/>
    <s v="Silvas"/>
    <s v="NOVO"/>
    <x v="116"/>
    <x v="0"/>
    <d v="2024-03-19T00:00:00"/>
    <m/>
    <x v="26"/>
    <m/>
  </r>
  <r>
    <d v="2025-02-18T00:00:00"/>
    <x v="71"/>
    <s v="B"/>
    <n v="8"/>
    <s v="a"/>
    <n v="48"/>
    <s v="A base de um roupeiro está empenada"/>
    <s v="AR"/>
    <m/>
    <x v="70"/>
    <x v="0"/>
    <d v="2024-03-19T00:00:00"/>
    <m/>
    <x v="69"/>
    <m/>
  </r>
  <r>
    <d v="2025-02-18T00:00:00"/>
    <x v="71"/>
    <s v="B"/>
    <n v="8"/>
    <s v="a"/>
    <n v="49"/>
    <s v="Bomba circuladora do sistema de água quente não funciona"/>
    <s v="Luzimeca"/>
    <s v="NOVO"/>
    <x v="117"/>
    <x v="2"/>
    <d v="2024-03-19T00:00:00"/>
    <m/>
    <x v="12"/>
    <m/>
  </r>
  <r>
    <d v="2025-02-18T00:00:00"/>
    <x v="71"/>
    <s v="B"/>
    <n v="8"/>
    <s v="a"/>
    <n v="50"/>
    <s v="Quadro elétrico mal identificado (siglas incompreensíveis)"/>
    <s v="IEOL"/>
    <s v="NOVO"/>
    <x v="117"/>
    <x v="0"/>
    <d v="2024-03-19T00:00:00"/>
    <m/>
    <x v="108"/>
    <m/>
  </r>
  <r>
    <d v="2025-02-18T00:00:00"/>
    <x v="71"/>
    <s v="B"/>
    <n v="8"/>
    <s v="a"/>
    <n v="51"/>
    <s v="1 - uma tomada junto às tomadas de TV da sala não tem corrente_x000a_2 - o interruptor da iluminação da casa de banho da suite tem mau contacto"/>
    <s v="IEOL"/>
    <s v="NOVO"/>
    <x v="59"/>
    <x v="0"/>
    <d v="2024-03-19T00:00:00"/>
    <m/>
    <x v="108"/>
    <m/>
  </r>
  <r>
    <d v="2025-02-18T00:00:00"/>
    <x v="71"/>
    <s v="B"/>
    <n v="8"/>
    <s v="a"/>
    <n v="52"/>
    <s v="Diversos estores está mau"/>
    <s v="Nacional Blinds"/>
    <s v="NOVO"/>
    <x v="117"/>
    <x v="0"/>
    <d v="2024-03-19T00:00:00"/>
    <m/>
    <x v="51"/>
    <m/>
  </r>
  <r>
    <d v="2025-02-18T00:00:00"/>
    <x v="71"/>
    <s v="B"/>
    <n v="8"/>
    <s v="a"/>
    <n v="53"/>
    <s v="Porta da arca congeladora bate no ármario despenseiro ao abrir e fechar"/>
    <s v="AR"/>
    <m/>
    <x v="117"/>
    <x v="0"/>
    <d v="2024-03-19T00:00:00"/>
    <m/>
    <x v="159"/>
    <m/>
  </r>
  <r>
    <d v="2025-02-18T00:00:00"/>
    <x v="71"/>
    <s v="B"/>
    <n v="8"/>
    <s v="a"/>
    <n v="54"/>
    <s v="Esgoto da máq de lavar roupa verte (deficiente ligação)"/>
    <s v="AR"/>
    <m/>
    <x v="117"/>
    <x v="0"/>
    <d v="2024-03-19T00:00:00"/>
    <m/>
    <x v="159"/>
    <m/>
  </r>
  <r>
    <d v="2025-02-18T00:00:00"/>
    <x v="71"/>
    <s v="B"/>
    <n v="8"/>
    <s v="a"/>
    <n v="55"/>
    <s v="Manchas (Salpicos) no teto da cozinha"/>
    <s v="AR"/>
    <m/>
    <x v="117"/>
    <x v="0"/>
    <d v="2024-03-19T00:00:00"/>
    <m/>
    <x v="159"/>
    <m/>
  </r>
  <r>
    <d v="2025-02-18T00:00:00"/>
    <x v="71"/>
    <s v="B"/>
    <n v="8"/>
    <s v="a"/>
    <n v="57"/>
    <s v="Provavelmente as deficiências já reportadas no pavimento (e para as quais aguardamos solução) são devidas a 2 anos de obra com o pavimento colocado e a sofrer infiltrações frequentes. Seja por este motivo ou outro, a verdade é que o pavimento em MDF está deformado e a perder o folheado em quase todo o apartamento"/>
    <s v="Silvas"/>
    <m/>
    <x v="118"/>
    <x v="2"/>
    <d v="2024-03-19T00:00:00"/>
    <m/>
    <x v="12"/>
    <m/>
  </r>
  <r>
    <d v="2025-02-18T00:00:00"/>
    <x v="71"/>
    <s v="B"/>
    <n v="8"/>
    <s v="a"/>
    <n v="56"/>
    <s v="As luminárias do teto de uma casa de banho estão colocadas aleatoriamente, sem qualquer alinhamento ou lógica"/>
    <s v="AR"/>
    <m/>
    <x v="70"/>
    <x v="1"/>
    <d v="2024-03-19T00:00:00"/>
    <m/>
    <x v="69"/>
    <m/>
  </r>
  <r>
    <d v="2024-07-11T00:00:00"/>
    <x v="72"/>
    <s v="B"/>
    <n v="8"/>
    <s v="b"/>
    <n v="54"/>
    <s v="Substituir microondas danificado "/>
    <s v="Bosch"/>
    <m/>
    <x v="54"/>
    <x v="5"/>
    <d v="2024-03-28T00:00:00"/>
    <m/>
    <x v="12"/>
    <m/>
  </r>
  <r>
    <d v="2024-07-11T00:00:00"/>
    <x v="72"/>
    <s v="B"/>
    <n v="8"/>
    <s v="b"/>
    <n v="55"/>
    <s v="Substituir torneira bidé "/>
    <s v="AR"/>
    <m/>
    <x v="40"/>
    <x v="0"/>
    <d v="2024-03-28T00:00:00"/>
    <m/>
    <x v="8"/>
    <m/>
  </r>
  <r>
    <d v="2024-07-11T00:00:00"/>
    <x v="72"/>
    <s v="B"/>
    <n v="8"/>
    <s v="b"/>
    <n v="53"/>
    <s v="Borrachas brancas batentes das portas - substituir estao a descolar nos cantos "/>
    <s v="Globaldis"/>
    <m/>
    <x v="54"/>
    <x v="0"/>
    <d v="2024-03-28T00:00:00"/>
    <m/>
    <x v="58"/>
    <m/>
  </r>
  <r>
    <d v="2024-07-11T00:00:00"/>
    <x v="72"/>
    <s v="B"/>
    <n v="8"/>
    <s v="b"/>
    <n v="52"/>
    <s v="Substituir algumas réguas de madeira do chão do hall de entrada (estalada/levantada)"/>
    <s v="Silvas"/>
    <m/>
    <x v="54"/>
    <x v="1"/>
    <d v="2024-03-28T00:00:00"/>
    <m/>
    <x v="3"/>
    <m/>
  </r>
  <r>
    <d v="2024-07-11T00:00:00"/>
    <x v="72"/>
    <s v="B"/>
    <n v="8"/>
    <s v="b"/>
    <n v="52"/>
    <s v="Trocar candeeiro exterior da varanda - vidro está estalado 5 cm "/>
    <s v="IEOL"/>
    <m/>
    <x v="54"/>
    <x v="0"/>
    <d v="2024-03-28T00:00:00"/>
    <m/>
    <x v="62"/>
    <m/>
  </r>
  <r>
    <d v="2024-07-11T00:00:00"/>
    <x v="72"/>
    <s v="B"/>
    <n v="8"/>
    <s v="b"/>
    <n v="51"/>
    <s v="Trocar monóculo e afinar porta de entrada "/>
    <s v="Sweet Door"/>
    <m/>
    <x v="22"/>
    <x v="0"/>
    <d v="2024-03-28T00:00:00"/>
    <m/>
    <x v="80"/>
    <m/>
  </r>
  <r>
    <d v="2024-07-11T00:00:00"/>
    <x v="72"/>
    <s v="B"/>
    <n v="8"/>
    <s v="b"/>
    <n v="51"/>
    <s v="Substituir porta branca quato 0,80 m Vicaima (está com bolha e lascada)"/>
    <s v="Globaldis"/>
    <m/>
    <x v="54"/>
    <x v="0"/>
    <d v="2024-03-28T00:00:00"/>
    <m/>
    <x v="58"/>
    <m/>
  </r>
  <r>
    <d v="2024-07-11T00:00:00"/>
    <x v="72"/>
    <s v="B"/>
    <n v="8"/>
    <s v="b"/>
    <n v="50"/>
    <s v="Video porteiro não funciona "/>
    <s v="IEOL"/>
    <m/>
    <x v="119"/>
    <x v="0"/>
    <d v="2024-03-28T00:00:00"/>
    <m/>
    <x v="5"/>
    <m/>
  </r>
  <r>
    <d v="2024-07-11T00:00:00"/>
    <x v="72"/>
    <s v="B"/>
    <n v="8"/>
    <s v="b"/>
    <n v="49"/>
    <s v="Trocar 2 espelhos oxidado  1,69 x 1,20m e outro de 0,64m- Trocar"/>
    <s v="AR"/>
    <m/>
    <x v="25"/>
    <x v="0"/>
    <d v="2024-03-28T00:00:00"/>
    <m/>
    <x v="25"/>
    <m/>
  </r>
  <r>
    <d v="2024-07-11T00:00:00"/>
    <x v="72"/>
    <s v="B"/>
    <n v="8"/>
    <s v="b"/>
    <n v="48"/>
    <s v="Falta Rodapé "/>
    <s v="Silvas"/>
    <m/>
    <x v="107"/>
    <x v="0"/>
    <d v="2024-03-28T00:00:00"/>
    <m/>
    <x v="7"/>
    <m/>
  </r>
  <r>
    <d v="2024-07-11T00:00:00"/>
    <x v="72"/>
    <s v="B"/>
    <n v="8"/>
    <s v="b"/>
    <n v="47"/>
    <s v="Janela com peças partidas da fechadura "/>
    <s v="Serrialu"/>
    <m/>
    <x v="3"/>
    <x v="0"/>
    <d v="2024-03-28T00:00:00"/>
    <m/>
    <x v="7"/>
    <m/>
  </r>
  <r>
    <d v="2024-07-11T00:00:00"/>
    <x v="72"/>
    <s v="B"/>
    <n v="8"/>
    <s v="b"/>
    <n v="46"/>
    <s v="Falta tampa do alarme de emergência dentro da arrecadação"/>
    <s v="IEOL"/>
    <m/>
    <x v="3"/>
    <x v="0"/>
    <d v="2024-03-28T00:00:00"/>
    <m/>
    <x v="7"/>
    <m/>
  </r>
  <r>
    <d v="2024-07-11T00:00:00"/>
    <x v="72"/>
    <s v="B"/>
    <n v="8"/>
    <s v="b"/>
    <n v="45"/>
    <s v="Fixar a fechadura da tomada do carregamento eletrico"/>
    <s v="IEOL"/>
    <m/>
    <x v="3"/>
    <x v="0"/>
    <d v="2024-03-28T00:00:00"/>
    <m/>
    <x v="7"/>
    <m/>
  </r>
  <r>
    <d v="2024-07-11T00:00:00"/>
    <x v="72"/>
    <s v="B"/>
    <n v="8"/>
    <s v="b"/>
    <n v="44"/>
    <s v="Borracha interna da caixilharia está solta "/>
    <s v="Serrialu"/>
    <m/>
    <x v="3"/>
    <x v="0"/>
    <d v="2024-03-28T00:00:00"/>
    <m/>
    <x v="7"/>
    <m/>
  </r>
  <r>
    <d v="2024-07-11T00:00:00"/>
    <x v="72"/>
    <s v="B"/>
    <n v="8"/>
    <s v="b"/>
    <n v="43"/>
    <s v="Limpeza atrás da bomba de calor "/>
    <s v="AR"/>
    <m/>
    <x v="3"/>
    <x v="0"/>
    <d v="2024-03-28T00:00:00"/>
    <m/>
    <x v="7"/>
    <m/>
  </r>
  <r>
    <d v="2024-07-11T00:00:00"/>
    <x v="72"/>
    <s v="B"/>
    <n v="8"/>
    <s v="b"/>
    <n v="42"/>
    <s v="Realocar máquina de A/C"/>
    <m/>
    <m/>
    <x v="3"/>
    <x v="1"/>
    <d v="2024-03-28T00:00:00"/>
    <m/>
    <x v="12"/>
    <m/>
  </r>
  <r>
    <d v="2024-07-11T00:00:00"/>
    <x v="72"/>
    <s v="B"/>
    <n v="8"/>
    <s v="b"/>
    <n v="41"/>
    <s v="Pedra da guarda danificada "/>
    <s v="AR"/>
    <m/>
    <x v="3"/>
    <x v="0"/>
    <d v="2024-03-28T00:00:00"/>
    <m/>
    <x v="7"/>
    <m/>
  </r>
  <r>
    <d v="2024-07-11T00:00:00"/>
    <x v="72"/>
    <s v="B"/>
    <n v="8"/>
    <s v="b"/>
    <n v="40"/>
    <s v="Caixilharia danificada "/>
    <s v="Serrialu"/>
    <m/>
    <x v="3"/>
    <x v="0"/>
    <d v="2024-03-28T00:00:00"/>
    <m/>
    <x v="7"/>
    <m/>
  </r>
  <r>
    <d v="2024-07-11T00:00:00"/>
    <x v="72"/>
    <s v="B"/>
    <n v="8"/>
    <s v="b"/>
    <n v="39"/>
    <s v="Puxador ds porta bate na caixilharia"/>
    <m/>
    <m/>
    <x v="3"/>
    <x v="1"/>
    <d v="2024-03-28T00:00:00"/>
    <m/>
    <x v="12"/>
    <m/>
  </r>
  <r>
    <d v="2024-07-11T00:00:00"/>
    <x v="72"/>
    <s v="B"/>
    <n v="8"/>
    <s v="b"/>
    <n v="38"/>
    <s v="Limpeza na porta e guarnição do armário técnico "/>
    <m/>
    <m/>
    <x v="3"/>
    <x v="0"/>
    <d v="2024-03-28T00:00:00"/>
    <m/>
    <x v="7"/>
    <m/>
  </r>
  <r>
    <d v="2024-07-11T00:00:00"/>
    <x v="72"/>
    <s v="B"/>
    <n v="8"/>
    <s v="b"/>
    <n v="37"/>
    <s v="Parede ao lado da guarnição está danificado"/>
    <s v="AR"/>
    <m/>
    <x v="3"/>
    <x v="0"/>
    <d v="2024-03-28T00:00:00"/>
    <m/>
    <x v="7"/>
    <m/>
  </r>
  <r>
    <d v="2024-07-11T00:00:00"/>
    <x v="72"/>
    <s v="B"/>
    <n v="8"/>
    <s v="b"/>
    <n v="36"/>
    <s v="Perfil da porta danificado"/>
    <s v="Globaldis"/>
    <m/>
    <x v="3"/>
    <x v="0"/>
    <d v="2024-03-28T00:00:00"/>
    <m/>
    <x v="7"/>
    <m/>
  </r>
  <r>
    <d v="2024-07-11T00:00:00"/>
    <x v="72"/>
    <s v="B"/>
    <n v="8"/>
    <s v="b"/>
    <n v="35"/>
    <s v="Limpeza no vidro da porta"/>
    <s v="AR"/>
    <m/>
    <x v="3"/>
    <x v="0"/>
    <d v="2024-03-28T00:00:00"/>
    <m/>
    <x v="7"/>
    <m/>
  </r>
  <r>
    <d v="2024-07-11T00:00:00"/>
    <x v="72"/>
    <s v="B"/>
    <n v="8"/>
    <s v="b"/>
    <n v="34"/>
    <s v="Limpeza dos silicones em volta da caixilharia"/>
    <s v="AR"/>
    <m/>
    <x v="3"/>
    <x v="0"/>
    <d v="2024-03-28T00:00:00"/>
    <m/>
    <x v="7"/>
    <m/>
  </r>
  <r>
    <d v="2024-07-11T00:00:00"/>
    <x v="72"/>
    <s v="B"/>
    <n v="8"/>
    <s v="b"/>
    <n v="33"/>
    <s v="Melhorar acabamento na junta da cerâmica"/>
    <s v="AR"/>
    <m/>
    <x v="3"/>
    <x v="0"/>
    <d v="2024-03-28T00:00:00"/>
    <m/>
    <x v="7"/>
    <m/>
  </r>
  <r>
    <d v="2024-07-11T00:00:00"/>
    <x v="72"/>
    <s v="B"/>
    <n v="8"/>
    <s v="b"/>
    <n v="32"/>
    <s v="Torneira está solta"/>
    <s v="AR"/>
    <m/>
    <x v="3"/>
    <x v="0"/>
    <d v="2024-03-28T00:00:00"/>
    <m/>
    <x v="7"/>
    <m/>
  </r>
  <r>
    <d v="2024-07-11T00:00:00"/>
    <x v="72"/>
    <s v="B"/>
    <n v="8"/>
    <s v="b"/>
    <n v="31"/>
    <s v="Porta do figorífico com ruídos e não fecha completamente"/>
    <s v="Cozimafra"/>
    <m/>
    <x v="54"/>
    <x v="0"/>
    <d v="2024-03-28T00:00:00"/>
    <m/>
    <x v="58"/>
    <m/>
  </r>
  <r>
    <d v="2024-07-11T00:00:00"/>
    <x v="72"/>
    <s v="B"/>
    <n v="8"/>
    <s v="b"/>
    <n v="30"/>
    <s v="Mudar a abertura da porta para não ficar em frente ao figorífico"/>
    <m/>
    <m/>
    <x v="3"/>
    <x v="1"/>
    <d v="2024-03-28T00:00:00"/>
    <m/>
    <x v="12"/>
    <m/>
  </r>
  <r>
    <d v="2024-07-11T00:00:00"/>
    <x v="72"/>
    <s v="B"/>
    <n v="8"/>
    <s v="b"/>
    <n v="29"/>
    <s v="Afinar os estores"/>
    <s v="Nacional Blinds"/>
    <m/>
    <x v="3"/>
    <x v="0"/>
    <d v="2024-03-28T00:00:00"/>
    <m/>
    <x v="24"/>
    <m/>
  </r>
  <r>
    <d v="2024-07-11T00:00:00"/>
    <x v="72"/>
    <s v="B"/>
    <n v="8"/>
    <s v="b"/>
    <n v="28"/>
    <s v="Melhorar instalação da caixa de estores (está desnivelada)"/>
    <s v="Globaldis"/>
    <m/>
    <x v="3"/>
    <x v="0"/>
    <d v="2024-03-28T00:00:00"/>
    <m/>
    <x v="147"/>
    <m/>
  </r>
  <r>
    <d v="2024-07-11T00:00:00"/>
    <x v="72"/>
    <s v="B"/>
    <n v="8"/>
    <s v="b"/>
    <n v="27"/>
    <s v="Caixa de estores está danificada na junta"/>
    <s v="Globaldis"/>
    <m/>
    <x v="3"/>
    <x v="0"/>
    <d v="2024-03-28T00:00:00"/>
    <m/>
    <x v="7"/>
    <m/>
  </r>
  <r>
    <d v="2024-07-11T00:00:00"/>
    <x v="72"/>
    <s v="B"/>
    <n v="8"/>
    <s v="b"/>
    <n v="26"/>
    <s v="Limpeza caixilharia"/>
    <s v="AR"/>
    <m/>
    <x v="3"/>
    <x v="0"/>
    <d v="2024-03-28T00:00:00"/>
    <m/>
    <x v="7"/>
    <m/>
  </r>
  <r>
    <d v="2024-07-11T00:00:00"/>
    <x v="72"/>
    <s v="B"/>
    <n v="8"/>
    <s v="b"/>
    <n v="25"/>
    <s v="Massa na pedra da soleira não conforme"/>
    <s v="AR"/>
    <m/>
    <x v="3"/>
    <x v="0"/>
    <d v="2024-03-28T00:00:00"/>
    <m/>
    <x v="7"/>
    <m/>
  </r>
  <r>
    <d v="2024-07-11T00:00:00"/>
    <x v="72"/>
    <s v="B"/>
    <n v="8"/>
    <s v="b"/>
    <n v="24"/>
    <s v="Afinar janela"/>
    <s v="Serrialu"/>
    <m/>
    <x v="3"/>
    <x v="0"/>
    <d v="2024-03-28T00:00:00"/>
    <m/>
    <x v="7"/>
    <m/>
  </r>
  <r>
    <d v="2024-07-11T00:00:00"/>
    <x v="72"/>
    <s v="B"/>
    <n v="8"/>
    <s v="b"/>
    <n v="23"/>
    <s v="Tampa da caixa de estores danificada"/>
    <s v="Globaldis"/>
    <m/>
    <x v="3"/>
    <x v="0"/>
    <d v="2024-03-28T00:00:00"/>
    <m/>
    <x v="7"/>
    <m/>
  </r>
  <r>
    <d v="2024-07-11T00:00:00"/>
    <x v="72"/>
    <s v="B"/>
    <n v="8"/>
    <s v="b"/>
    <n v="22"/>
    <s v="Limpeza geral dos pisos"/>
    <s v="AR"/>
    <m/>
    <x v="3"/>
    <x v="0"/>
    <d v="2024-03-28T00:00:00"/>
    <m/>
    <x v="7"/>
    <m/>
  </r>
  <r>
    <d v="2024-07-11T00:00:00"/>
    <x v="72"/>
    <s v="B"/>
    <n v="8"/>
    <s v="b"/>
    <n v="21"/>
    <s v="Tampa do AR condicionado para baixo"/>
    <s v="AR"/>
    <m/>
    <x v="3"/>
    <x v="0"/>
    <d v="2024-03-28T00:00:00"/>
    <m/>
    <x v="7"/>
    <m/>
  </r>
  <r>
    <d v="2024-07-11T00:00:00"/>
    <x v="72"/>
    <s v="B"/>
    <n v="8"/>
    <s v="b"/>
    <n v="20"/>
    <s v="Melhorar acabamento rodapé (juntas)"/>
    <s v="AR"/>
    <m/>
    <x v="3"/>
    <x v="0"/>
    <d v="2024-03-28T00:00:00"/>
    <m/>
    <x v="7"/>
    <m/>
  </r>
  <r>
    <d v="2024-07-11T00:00:00"/>
    <x v="72"/>
    <s v="B"/>
    <n v="8"/>
    <s v="b"/>
    <n v="19"/>
    <s v="Tinta no puxador"/>
    <s v="AR"/>
    <m/>
    <x v="3"/>
    <x v="0"/>
    <d v="2024-03-28T00:00:00"/>
    <m/>
    <x v="7"/>
    <m/>
  </r>
  <r>
    <d v="2024-07-11T00:00:00"/>
    <x v="72"/>
    <s v="B"/>
    <n v="8"/>
    <s v="b"/>
    <n v="18"/>
    <s v="Fundo do roupeiro com sujidade"/>
    <s v="AR"/>
    <m/>
    <x v="3"/>
    <x v="0"/>
    <d v="2024-03-28T00:00:00"/>
    <m/>
    <x v="7"/>
    <m/>
  </r>
  <r>
    <d v="2024-07-11T00:00:00"/>
    <x v="72"/>
    <s v="B"/>
    <n v="8"/>
    <s v="b"/>
    <n v="17"/>
    <s v="Limpeza de silicone na cerâmica da parede"/>
    <s v="AR"/>
    <m/>
    <x v="3"/>
    <x v="0"/>
    <d v="2024-03-28T00:00:00"/>
    <m/>
    <x v="7"/>
    <m/>
  </r>
  <r>
    <d v="2024-07-11T00:00:00"/>
    <x v="72"/>
    <s v="B"/>
    <n v="8"/>
    <s v="b"/>
    <n v="16"/>
    <s v="Retoque silicone entre parede e teto"/>
    <s v="AR"/>
    <m/>
    <x v="3"/>
    <x v="0"/>
    <d v="2024-03-28T00:00:00"/>
    <m/>
    <x v="7"/>
    <m/>
  </r>
  <r>
    <d v="2024-07-11T00:00:00"/>
    <x v="72"/>
    <s v="B"/>
    <n v="8"/>
    <s v="b"/>
    <n v="15"/>
    <s v="Retoque Pintura"/>
    <s v="AR"/>
    <m/>
    <x v="3"/>
    <x v="0"/>
    <d v="2024-03-28T00:00:00"/>
    <m/>
    <x v="7"/>
    <m/>
  </r>
  <r>
    <d v="2024-07-11T00:00:00"/>
    <x v="72"/>
    <s v="B"/>
    <n v="8"/>
    <s v="b"/>
    <n v="14"/>
    <s v="Fixar as borrachas da guarniçao"/>
    <s v="AR"/>
    <m/>
    <x v="3"/>
    <x v="0"/>
    <d v="2024-03-28T00:00:00"/>
    <m/>
    <x v="7"/>
    <m/>
  </r>
  <r>
    <d v="2024-07-11T00:00:00"/>
    <x v="72"/>
    <s v="B"/>
    <n v="8"/>
    <s v="b"/>
    <n v="13"/>
    <s v="Sujidade na guarnição"/>
    <s v="AR"/>
    <m/>
    <x v="3"/>
    <x v="0"/>
    <d v="2024-03-28T00:00:00"/>
    <m/>
    <x v="7"/>
    <m/>
  </r>
  <r>
    <d v="2024-07-11T00:00:00"/>
    <x v="72"/>
    <s v="B"/>
    <n v="8"/>
    <s v="b"/>
    <n v="12"/>
    <s v="Borracha com espaçamento entre a guarnição"/>
    <s v="AR"/>
    <m/>
    <x v="3"/>
    <x v="0"/>
    <d v="2024-03-28T00:00:00"/>
    <m/>
    <x v="7"/>
    <m/>
  </r>
  <r>
    <d v="2024-07-11T00:00:00"/>
    <x v="72"/>
    <s v="B"/>
    <n v="8"/>
    <s v="b"/>
    <n v="11"/>
    <s v="Guarda com ferrugem "/>
    <s v="AR"/>
    <m/>
    <x v="3"/>
    <x v="0"/>
    <d v="2024-03-28T00:00:00"/>
    <m/>
    <x v="7"/>
    <m/>
  </r>
  <r>
    <d v="2024-07-11T00:00:00"/>
    <x v="72"/>
    <s v="B"/>
    <n v="8"/>
    <s v="b"/>
    <n v="10"/>
    <s v="Buraquinhos na parede"/>
    <s v="AR"/>
    <m/>
    <x v="3"/>
    <x v="0"/>
    <d v="2024-03-28T00:00:00"/>
    <m/>
    <x v="7"/>
    <m/>
  </r>
  <r>
    <d v="2024-07-11T00:00:00"/>
    <x v="72"/>
    <s v="B"/>
    <n v="8"/>
    <s v="b"/>
    <n v="9"/>
    <s v="Limpeza na tinta AR condicionado"/>
    <s v="AR"/>
    <m/>
    <x v="3"/>
    <x v="0"/>
    <d v="2024-03-28T00:00:00"/>
    <m/>
    <x v="7"/>
    <m/>
  </r>
  <r>
    <d v="2024-07-11T00:00:00"/>
    <x v="72"/>
    <s v="B"/>
    <n v="8"/>
    <s v="b"/>
    <n v="8"/>
    <s v="Melhorar o acabamento do silicone em volta da caixilharia"/>
    <s v="AR"/>
    <m/>
    <x v="3"/>
    <x v="0"/>
    <d v="2024-03-28T00:00:00"/>
    <m/>
    <x v="7"/>
    <m/>
  </r>
  <r>
    <d v="2024-07-11T00:00:00"/>
    <x v="72"/>
    <s v="B"/>
    <n v="8"/>
    <s v="b"/>
    <n v="7"/>
    <s v="Fissura na alheta (Geral)"/>
    <s v="AR"/>
    <m/>
    <x v="3"/>
    <x v="0"/>
    <d v="2024-03-28T00:00:00"/>
    <m/>
    <x v="7"/>
    <m/>
  </r>
  <r>
    <d v="2024-07-11T00:00:00"/>
    <x v="72"/>
    <s v="B"/>
    <n v="8"/>
    <s v="b"/>
    <n v="6"/>
    <s v="Tinta em baixo do rodapé"/>
    <s v="AR"/>
    <m/>
    <x v="3"/>
    <x v="0"/>
    <d v="2024-03-28T00:00:00"/>
    <m/>
    <x v="7"/>
    <m/>
  </r>
  <r>
    <d v="2024-07-11T00:00:00"/>
    <x v="72"/>
    <s v="B"/>
    <n v="8"/>
    <s v="b"/>
    <n v="5"/>
    <s v="Limpeza na pedra da soleira"/>
    <s v="AR"/>
    <m/>
    <x v="3"/>
    <x v="0"/>
    <d v="2024-03-28T00:00:00"/>
    <m/>
    <x v="7"/>
    <m/>
  </r>
  <r>
    <d v="2024-07-11T00:00:00"/>
    <x v="72"/>
    <s v="B"/>
    <n v="8"/>
    <s v="b"/>
    <n v="4"/>
    <s v="Pintura na acheta (retoque)"/>
    <s v="AR"/>
    <m/>
    <x v="3"/>
    <x v="0"/>
    <d v="2024-03-28T00:00:00"/>
    <m/>
    <x v="7"/>
    <m/>
  </r>
  <r>
    <d v="2024-07-11T00:00:00"/>
    <x v="72"/>
    <s v="B"/>
    <n v="8"/>
    <s v="b"/>
    <n v="3"/>
    <s v="Fissura na parede"/>
    <s v="AR"/>
    <m/>
    <x v="3"/>
    <x v="0"/>
    <d v="2024-03-28T00:00:00"/>
    <m/>
    <x v="7"/>
    <m/>
  </r>
  <r>
    <d v="2024-07-11T00:00:00"/>
    <x v="72"/>
    <s v="B"/>
    <n v="8"/>
    <s v="b"/>
    <n v="2"/>
    <s v="Manchas brancas por todo o piso (Geral) "/>
    <s v="Silvas"/>
    <m/>
    <x v="3"/>
    <x v="0"/>
    <d v="2024-03-28T00:00:00"/>
    <m/>
    <x v="28"/>
    <m/>
  </r>
  <r>
    <d v="2024-07-11T00:00:00"/>
    <x v="72"/>
    <s v="B"/>
    <n v="8"/>
    <s v="b"/>
    <n v="1"/>
    <s v="Piso escurecido "/>
    <s v="Silvas"/>
    <m/>
    <x v="3"/>
    <x v="0"/>
    <d v="2024-03-28T00:00:00"/>
    <m/>
    <x v="94"/>
    <m/>
  </r>
  <r>
    <s v="S/ DATA BX"/>
    <x v="73"/>
    <s v="B"/>
    <n v="8"/>
    <s v="c"/>
    <n v="1"/>
    <s v="Ligação de bomba de calor "/>
    <s v="Luzimeca"/>
    <m/>
    <x v="61"/>
    <x v="0"/>
    <s v="S/ DATA VISTORIA"/>
    <m/>
    <x v="7"/>
    <m/>
  </r>
  <r>
    <s v="ZONAS COMUNS"/>
    <x v="24"/>
    <s v="B"/>
    <m/>
    <m/>
    <m/>
    <s v="Porta da Rua não tem mola. Parece me uma falta de segurança grande, sendo que é fácil deixá-la aberta. "/>
    <s v="AR"/>
    <m/>
    <x v="120"/>
    <x v="1"/>
    <s v="S/ DATA VISTORIA ZONA COMUM"/>
    <m/>
    <x v="25"/>
    <m/>
  </r>
  <r>
    <s v="ZONAS COMUNS"/>
    <x v="24"/>
    <s v="B"/>
    <m/>
    <m/>
    <m/>
    <s v="Temos um dos elevadores sem funcionar há algum tempo"/>
    <s v="GESTÃO DO CONDOMINIO "/>
    <m/>
    <x v="120"/>
    <x v="4"/>
    <s v="S/ DATA VISTORIA ZONA COMUM"/>
    <m/>
    <x v="25"/>
    <m/>
  </r>
  <r>
    <s v="ZONAS COMUNS"/>
    <x v="24"/>
    <s v="B"/>
    <m/>
    <m/>
    <m/>
    <s v="Nos botões do elevador, o zero tem um círculo verde como se fosse o local de saída  mas na realidade é o -1"/>
    <s v="GESTÃO DO CONDOMINIO "/>
    <m/>
    <x v="3"/>
    <x v="0"/>
    <s v="S/ DATA VISTORIA ZONA COMUM"/>
    <m/>
    <x v="25"/>
    <m/>
  </r>
  <r>
    <s v="ZONAS COMUNS"/>
    <x v="24"/>
    <s v="B"/>
    <m/>
    <m/>
    <m/>
    <s v="Buracos na parede da garagem "/>
    <m/>
    <m/>
    <x v="3"/>
    <x v="1"/>
    <s v="S/ DATA VISTORIA ZONA COMUM"/>
    <m/>
    <x v="12"/>
    <m/>
  </r>
  <r>
    <s v="ZONAS COMUNS"/>
    <x v="24"/>
    <s v="B"/>
    <m/>
    <m/>
    <m/>
    <s v="no corredor do Bloco B, piso -1. Existe uma grande mancha na parede que parece indicar uma infiltração"/>
    <s v="AR"/>
    <m/>
    <x v="19"/>
    <x v="0"/>
    <s v="S/ DATA VISTORIA ZONA COMUM"/>
    <m/>
    <x v="27"/>
    <m/>
  </r>
  <r>
    <s v="ZONAS COMUNS"/>
    <x v="24"/>
    <s v="B"/>
    <m/>
    <m/>
    <m/>
    <s v="Porta da Garagem riscada"/>
    <s v="GESTÃO DO CONDOMINIO "/>
    <m/>
    <x v="3"/>
    <x v="0"/>
    <s v="S/ DATA VISTORIA ZONA COMUM"/>
    <m/>
    <x v="7"/>
    <m/>
  </r>
  <r>
    <d v="2024-09-25T00:00:00"/>
    <x v="74"/>
    <s v="C"/>
    <n v="-1"/>
    <s v="a"/>
    <n v="41"/>
    <s v="Substituição do movel da casa de banho "/>
    <s v="AR"/>
    <m/>
    <x v="30"/>
    <x v="0"/>
    <d v="2024-07-25T00:00:00"/>
    <m/>
    <x v="44"/>
    <m/>
  </r>
  <r>
    <d v="2024-09-25T00:00:00"/>
    <x v="74"/>
    <s v="C"/>
    <n v="-1"/>
    <s v="a"/>
    <n v="40"/>
    <s v="Exaustor casa de banho Está constantemente ligado e não temos controle sobre quando o podemos ligar ou desligar, o que pode ter impacto na conta de eletricidade"/>
    <s v="AR"/>
    <m/>
    <x v="17"/>
    <x v="1"/>
    <d v="2024-07-25T00:00:00"/>
    <m/>
    <x v="2"/>
    <m/>
  </r>
  <r>
    <d v="2024-09-25T00:00:00"/>
    <x v="74"/>
    <s v="C"/>
    <n v="-1"/>
    <s v="a"/>
    <n v="39"/>
    <s v="1. Chaves - Chaves das portas dentro de casa em falta (faz uma enorme falta principalmente na casa de banho)"/>
    <s v="AR"/>
    <m/>
    <x v="17"/>
    <x v="0"/>
    <d v="2024-07-25T00:00:00"/>
    <m/>
    <x v="2"/>
    <m/>
  </r>
  <r>
    <d v="2024-09-25T00:00:00"/>
    <x v="74"/>
    <s v="C"/>
    <n v="-1"/>
    <s v="a"/>
    <n v="38"/>
    <s v="1. Banheira - Banheira partida com remendos de silicone enormes (a11) e ainda silicone já a sair do chão e da própria banheira (a12)."/>
    <s v="AR"/>
    <m/>
    <x v="17"/>
    <x v="0"/>
    <d v="2024-07-25T00:00:00"/>
    <m/>
    <x v="2"/>
    <m/>
  </r>
  <r>
    <d v="2024-09-25T00:00:00"/>
    <x v="74"/>
    <s v="C"/>
    <n v="-1"/>
    <s v="a"/>
    <n v="37"/>
    <s v="1. Porta de correr da cozinha - Dificuldade na abertura da porta esquerda"/>
    <s v="Globaldis"/>
    <m/>
    <x v="17"/>
    <x v="0"/>
    <d v="2024-07-25T00:00:00"/>
    <m/>
    <x v="44"/>
    <m/>
  </r>
  <r>
    <d v="2024-09-25T00:00:00"/>
    <x v="74"/>
    <s v="C"/>
    <n v="-1"/>
    <s v="a"/>
    <n v="36"/>
    <s v="Janelas - Dificuldade na abertura das janelas"/>
    <s v="AR"/>
    <m/>
    <x v="17"/>
    <x v="0"/>
    <d v="2024-07-25T00:00:00"/>
    <m/>
    <x v="2"/>
    <m/>
  </r>
  <r>
    <d v="2024-09-25T00:00:00"/>
    <x v="74"/>
    <s v="C"/>
    <n v="-1"/>
    <s v="a"/>
    <n v="35"/>
    <s v="1. Porta do armário - Porta mais à esquerda do quarto pouco alta, o que faz com que risque o chão a longo prazo (a9)."/>
    <s v="Globaldis"/>
    <m/>
    <x v="17"/>
    <x v="0"/>
    <d v="2024-07-25T00:00:00"/>
    <m/>
    <x v="44"/>
    <m/>
  </r>
  <r>
    <d v="2024-09-25T00:00:00"/>
    <x v="74"/>
    <s v="C"/>
    <n v="-1"/>
    <s v="a"/>
    <n v="34"/>
    <s v="Acesso entre -2 e -1 (garagem) - Não existe ligação direta por elevador entre o piso -2 da garagem e o piso -1, onde se situa o apartamento."/>
    <s v="AR"/>
    <m/>
    <x v="17"/>
    <x v="1"/>
    <d v="2024-07-25T00:00:00"/>
    <m/>
    <x v="2"/>
    <m/>
  </r>
  <r>
    <d v="2024-09-25T00:00:00"/>
    <x v="74"/>
    <s v="C"/>
    <n v="-1"/>
    <s v="a"/>
    <n v="33"/>
    <s v=" Canalização da bancada da cozinha - O cano do lava-louça está a pingar e está direcionado de uma forma que pode gerar entupimentos (a7) e peça está mal colocada"/>
    <s v="Luzimeca"/>
    <m/>
    <x v="17"/>
    <x v="0"/>
    <d v="2024-07-25T00:00:00"/>
    <m/>
    <x v="2"/>
    <m/>
  </r>
  <r>
    <d v="2024-09-25T00:00:00"/>
    <x v="74"/>
    <s v="C"/>
    <n v="-1"/>
    <s v="a"/>
    <n v="32"/>
    <s v=" Porta do quarto - Ao abrir e fechar, a porta faz um ruído que parece estar mal instalada"/>
    <s v="AR"/>
    <m/>
    <x v="17"/>
    <x v="0"/>
    <d v="2024-07-25T00:00:00"/>
    <m/>
    <x v="2"/>
    <m/>
  </r>
  <r>
    <d v="2024-09-25T00:00:00"/>
    <x v="74"/>
    <s v="C"/>
    <n v="-1"/>
    <s v="a"/>
    <n v="31"/>
    <s v="Quadro elétrico - Um dos fusíveis entrou em curto-circuito, afetando a fibra e o router (a6)."/>
    <s v="IEOL"/>
    <m/>
    <x v="17"/>
    <x v="0"/>
    <d v="2024-07-25T00:00:00"/>
    <m/>
    <x v="2"/>
    <m/>
  </r>
  <r>
    <d v="2024-09-25T00:00:00"/>
    <x v="74"/>
    <s v="C"/>
    <n v="-1"/>
    <s v="a"/>
    <n v="30"/>
    <s v=" Máquina de lavar roupa - A ligação ao esgoto está mal feita; ao escoar, a água é projetada para fora (a5)."/>
    <s v="Luzimeca"/>
    <m/>
    <x v="17"/>
    <x v="0"/>
    <d v="2024-07-25T00:00:00"/>
    <m/>
    <x v="2"/>
    <m/>
  </r>
  <r>
    <d v="2024-09-25T00:00:00"/>
    <x v="74"/>
    <s v="C"/>
    <n v="-1"/>
    <s v="a"/>
    <n v="29"/>
    <s v="Máquina de lavar loiça - A ligação de água não está finalizada, o que impede o funcionamento da mesma."/>
    <s v="Luzimeca"/>
    <m/>
    <x v="17"/>
    <x v="0"/>
    <d v="2024-07-25T00:00:00"/>
    <m/>
    <x v="2"/>
    <m/>
  </r>
  <r>
    <d v="2024-09-25T00:00:00"/>
    <x v="74"/>
    <s v="C"/>
    <n v="-1"/>
    <s v="a"/>
    <n v="28"/>
    <s v="Termoacumulador -Furo na canalização ao ser colocado o termoacumulador (a1), provocando infiltração nas paredes (a2) e nas tomadas (a3), resultando numa inundação por toda a sala (a4). Possivelmente, será necessária a substituição do chão da sala devido aos danos da água"/>
    <s v="Luzimeca"/>
    <m/>
    <x v="17"/>
    <x v="0"/>
    <d v="2024-07-25T00:00:00"/>
    <m/>
    <x v="2"/>
    <m/>
  </r>
  <r>
    <d v="2024-09-25T00:00:00"/>
    <x v="74"/>
    <s v="C"/>
    <n v="-1"/>
    <s v="a"/>
    <n v="27"/>
    <s v="Tampa da dobradiça e afinar porta "/>
    <s v="Sweet Door"/>
    <m/>
    <x v="47"/>
    <x v="0"/>
    <d v="2024-07-25T00:00:00"/>
    <m/>
    <x v="80"/>
    <m/>
  </r>
  <r>
    <d v="2024-09-25T00:00:00"/>
    <x v="74"/>
    <s v="C"/>
    <n v="-1"/>
    <s v="a"/>
    <n v="26"/>
    <s v="na dobradiça da porta está a faltar uma peça que cobre a dobradiça"/>
    <s v="Valco"/>
    <m/>
    <x v="23"/>
    <x v="0"/>
    <d v="2024-07-25T00:00:00"/>
    <m/>
    <x v="59"/>
    <m/>
  </r>
  <r>
    <d v="2024-09-25T00:00:00"/>
    <x v="74"/>
    <s v="C"/>
    <n v="-1"/>
    <s v="a"/>
    <n v="24"/>
    <s v="Gaveta do armário da casa de banho torta"/>
    <s v="Valco"/>
    <m/>
    <x v="23"/>
    <x v="0"/>
    <d v="2024-07-25T00:00:00"/>
    <m/>
    <x v="59"/>
    <m/>
  </r>
  <r>
    <d v="2024-09-25T00:00:00"/>
    <x v="74"/>
    <s v="C"/>
    <n v="-1"/>
    <s v="a"/>
    <n v="23"/>
    <s v="Tinta no chão"/>
    <s v="AR"/>
    <m/>
    <x v="23"/>
    <x v="0"/>
    <d v="2024-07-25T00:00:00"/>
    <m/>
    <x v="2"/>
    <m/>
  </r>
  <r>
    <d v="2024-09-25T00:00:00"/>
    <x v="74"/>
    <s v="C"/>
    <n v="-1"/>
    <s v="a"/>
    <n v="22"/>
    <s v="Remates entre 2 rodapés visíveis"/>
    <s v="AR"/>
    <m/>
    <x v="23"/>
    <x v="0"/>
    <d v="2024-07-25T00:00:00"/>
    <m/>
    <x v="2"/>
    <m/>
  </r>
  <r>
    <d v="2024-09-25T00:00:00"/>
    <x v="74"/>
    <s v="C"/>
    <n v="-1"/>
    <s v="a"/>
    <n v="21"/>
    <s v="Janelas sujas"/>
    <s v="AR"/>
    <m/>
    <x v="23"/>
    <x v="0"/>
    <d v="2024-07-25T00:00:00"/>
    <m/>
    <x v="2"/>
    <m/>
  </r>
  <r>
    <d v="2024-09-25T00:00:00"/>
    <x v="74"/>
    <s v="C"/>
    <n v="-1"/>
    <s v="a"/>
    <n v="20"/>
    <s v="Falta travão de segurança das janelas"/>
    <s v="Serrialu"/>
    <m/>
    <x v="23"/>
    <x v="1"/>
    <d v="2024-07-25T00:00:00"/>
    <m/>
    <x v="2"/>
    <m/>
  </r>
  <r>
    <d v="2024-09-25T00:00:00"/>
    <x v="74"/>
    <s v="C"/>
    <n v="-1"/>
    <s v="a"/>
    <n v="19"/>
    <s v="Estores não funcionam "/>
    <s v="Nacional Blinds"/>
    <m/>
    <x v="119"/>
    <x v="0"/>
    <d v="2024-07-25T00:00:00"/>
    <m/>
    <x v="2"/>
    <m/>
  </r>
  <r>
    <d v="2024-09-25T00:00:00"/>
    <x v="74"/>
    <s v="C"/>
    <n v="-1"/>
    <s v="a"/>
    <n v="18"/>
    <s v="Porta painel interior danificado"/>
    <s v="Sweet Door"/>
    <m/>
    <x v="3"/>
    <x v="0"/>
    <d v="2024-07-25T00:00:00"/>
    <m/>
    <x v="56"/>
    <m/>
  </r>
  <r>
    <d v="2024-09-25T00:00:00"/>
    <x v="74"/>
    <s v="C"/>
    <n v="-1"/>
    <s v="a"/>
    <n v="17"/>
    <s v="Falta afinar puxador porta cozinha ( Clécio diz ser globaldis )"/>
    <s v="Globaldis"/>
    <m/>
    <x v="3"/>
    <x v="0"/>
    <d v="2024-07-25T00:00:00"/>
    <m/>
    <x v="59"/>
    <m/>
  </r>
  <r>
    <d v="2024-09-25T00:00:00"/>
    <x v="74"/>
    <s v="C"/>
    <n v="-1"/>
    <s v="a"/>
    <n v="16"/>
    <s v="Remate acabamento piso cor diferente"/>
    <s v="AR"/>
    <m/>
    <x v="3"/>
    <x v="0"/>
    <d v="2024-07-25T00:00:00"/>
    <m/>
    <x v="7"/>
    <m/>
  </r>
  <r>
    <d v="2024-09-25T00:00:00"/>
    <x v="74"/>
    <s v="C"/>
    <n v="-1"/>
    <s v="a"/>
    <n v="15"/>
    <s v="Melhorar remate soleira pedra"/>
    <s v="AR"/>
    <m/>
    <x v="3"/>
    <x v="0"/>
    <d v="2024-07-25T00:00:00"/>
    <m/>
    <x v="7"/>
    <m/>
  </r>
  <r>
    <d v="2024-09-25T00:00:00"/>
    <x v="74"/>
    <s v="C"/>
    <n v="-1"/>
    <s v="a"/>
    <n v="14"/>
    <s v="Limpar excesso silicone bancada cozinha"/>
    <s v="AR"/>
    <m/>
    <x v="3"/>
    <x v="0"/>
    <d v="2024-07-25T00:00:00"/>
    <m/>
    <x v="7"/>
    <m/>
  </r>
  <r>
    <d v="2024-09-25T00:00:00"/>
    <x v="74"/>
    <s v="C"/>
    <n v="-1"/>
    <s v="a"/>
    <n v="13"/>
    <s v="Puxador danificado arm. Inferior"/>
    <s v="Cozimafra "/>
    <m/>
    <x v="3"/>
    <x v="0"/>
    <d v="2024-07-25T00:00:00"/>
    <m/>
    <x v="7"/>
    <m/>
  </r>
  <r>
    <d v="2024-09-25T00:00:00"/>
    <x v="74"/>
    <s v="C"/>
    <n v="-1"/>
    <s v="a"/>
    <n v="12"/>
    <s v="Limpeza porta/vidro"/>
    <s v="AR"/>
    <m/>
    <x v="3"/>
    <x v="0"/>
    <d v="2024-07-25T00:00:00"/>
    <m/>
    <x v="7"/>
    <m/>
  </r>
  <r>
    <d v="2024-09-25T00:00:00"/>
    <x v="74"/>
    <s v="C"/>
    <n v="-1"/>
    <s v="a"/>
    <n v="11"/>
    <s v="Limpar tinta exaustor WC"/>
    <s v="AR"/>
    <m/>
    <x v="3"/>
    <x v="0"/>
    <d v="2024-07-25T00:00:00"/>
    <m/>
    <x v="7"/>
    <m/>
  </r>
  <r>
    <d v="2024-09-25T00:00:00"/>
    <x v="74"/>
    <s v="C"/>
    <n v="-1"/>
    <s v="a"/>
    <n v="10"/>
    <s v="Melhorar limpeza e remate rodapés (geral)"/>
    <s v="AR"/>
    <m/>
    <x v="3"/>
    <x v="0"/>
    <d v="2024-07-25T00:00:00"/>
    <m/>
    <x v="7"/>
    <m/>
  </r>
  <r>
    <d v="2024-09-25T00:00:00"/>
    <x v="74"/>
    <s v="C"/>
    <n v="-1"/>
    <s v="a"/>
    <n v="9"/>
    <s v="Limpar massa/tinta armários"/>
    <s v="AR"/>
    <m/>
    <x v="3"/>
    <x v="0"/>
    <d v="2024-07-25T00:00:00"/>
    <m/>
    <x v="7"/>
    <m/>
  </r>
  <r>
    <d v="2024-09-25T00:00:00"/>
    <x v="74"/>
    <s v="C"/>
    <n v="-1"/>
    <s v="a"/>
    <n v="8"/>
    <s v="Falta puxador janela"/>
    <s v="Serrialu"/>
    <m/>
    <x v="3"/>
    <x v="0"/>
    <d v="2024-07-25T00:00:00"/>
    <m/>
    <x v="7"/>
    <m/>
  </r>
  <r>
    <d v="2024-09-25T00:00:00"/>
    <x v="74"/>
    <s v="C"/>
    <n v="-1"/>
    <s v="a"/>
    <n v="7"/>
    <s v="Falta varões guarda roupa da entrada (Clécio diz ser globaldis)"/>
    <s v="Globaldis"/>
    <m/>
    <x v="23"/>
    <x v="0"/>
    <d v="2024-07-25T00:00:00"/>
    <m/>
    <x v="59"/>
    <m/>
  </r>
  <r>
    <d v="2024-09-25T00:00:00"/>
    <x v="74"/>
    <s v="C"/>
    <n v="-1"/>
    <s v="a"/>
    <n v="6"/>
    <s v="Caixa pex sem parafuso encaixado"/>
    <s v="AR"/>
    <m/>
    <x v="3"/>
    <x v="0"/>
    <d v="2024-07-25T00:00:00"/>
    <m/>
    <x v="7"/>
    <m/>
  </r>
  <r>
    <d v="2024-09-25T00:00:00"/>
    <x v="74"/>
    <s v="C"/>
    <n v="-1"/>
    <s v="a"/>
    <n v="5"/>
    <s v="Ferrugem ralo bidê"/>
    <s v="AR"/>
    <m/>
    <x v="3"/>
    <x v="0"/>
    <d v="2024-07-25T00:00:00"/>
    <m/>
    <x v="7"/>
    <m/>
  </r>
  <r>
    <d v="2024-09-25T00:00:00"/>
    <x v="74"/>
    <s v="C"/>
    <n v="-1"/>
    <s v="a"/>
    <n v="4"/>
    <s v="Falta torneiras banheira"/>
    <s v="Luzimeca"/>
    <m/>
    <x v="3"/>
    <x v="0"/>
    <d v="2024-07-25T00:00:00"/>
    <m/>
    <x v="2"/>
    <m/>
  </r>
  <r>
    <d v="2024-09-25T00:00:00"/>
    <x v="74"/>
    <s v="C"/>
    <n v="-1"/>
    <s v="a"/>
    <n v="3"/>
    <s v="Melhorar remate silicone lavatório/falta/excesso"/>
    <s v="AR"/>
    <m/>
    <x v="3"/>
    <x v="0"/>
    <d v="2024-07-25T00:00:00"/>
    <m/>
    <x v="7"/>
    <m/>
  </r>
  <r>
    <d v="2024-09-25T00:00:00"/>
    <x v="74"/>
    <s v="C"/>
    <n v="-1"/>
    <s v="a"/>
    <n v="2"/>
    <s v="Melhorar remate entre roupeiro circulação"/>
    <s v="AR"/>
    <m/>
    <x v="3"/>
    <x v="0"/>
    <d v="2024-07-25T00:00:00"/>
    <m/>
    <x v="7"/>
    <m/>
  </r>
  <r>
    <d v="2024-09-25T00:00:00"/>
    <x v="74"/>
    <s v="C"/>
    <n v="-1"/>
    <s v="a"/>
    <n v="1"/>
    <s v="Limpar cola porta de entrada"/>
    <s v="AR"/>
    <m/>
    <x v="3"/>
    <x v="0"/>
    <d v="2024-07-25T00:00:00"/>
    <m/>
    <x v="7"/>
    <m/>
  </r>
  <r>
    <d v="2024-09-25T00:00:00"/>
    <x v="74"/>
    <s v="C"/>
    <n v="-1"/>
    <s v="a"/>
    <n v="25"/>
    <s v=" exaustor estar em constante a funcionar - mesmo com o quadro elétrico desligado"/>
    <s v="AR/Bosch"/>
    <m/>
    <x v="23"/>
    <x v="0"/>
    <d v="2024-07-25T00:00:00"/>
    <m/>
    <x v="2"/>
    <m/>
  </r>
  <r>
    <d v="2024-12-13T00:00:00"/>
    <x v="75"/>
    <s v="C"/>
    <n v="-1"/>
    <s v="b"/>
    <n v="1"/>
    <s v="estado deplorável da máquina de lavar e secar roupa - completamente riscada. Queiram Pfv subsituir a porta deste eletrodoméstico , que em qualquer circunstância seria vendido neste estado como “novo” "/>
    <s v="Bosch"/>
    <m/>
    <x v="85"/>
    <x v="4"/>
    <d v="2024-11-05T00:00:00"/>
    <m/>
    <x v="12"/>
    <s v="SIM"/>
  </r>
  <r>
    <d v="2024-12-13T00:00:00"/>
    <x v="75"/>
    <s v="C"/>
    <n v="-1"/>
    <s v="b"/>
    <n v="2"/>
    <s v="Limpar silicone placa vitroceramica"/>
    <s v="AR"/>
    <m/>
    <x v="85"/>
    <x v="0"/>
    <d v="2024-11-05T00:00:00"/>
    <m/>
    <x v="118"/>
    <m/>
  </r>
  <r>
    <d v="2024-12-13T00:00:00"/>
    <x v="75"/>
    <s v="C"/>
    <n v="-1"/>
    <s v="b"/>
    <n v="3"/>
    <s v="Marcas na maçaneta"/>
    <s v="Valco"/>
    <m/>
    <x v="26"/>
    <x v="0"/>
    <d v="2024-11-05T00:00:00"/>
    <m/>
    <x v="62"/>
    <m/>
  </r>
  <r>
    <d v="2024-12-13T00:00:00"/>
    <x v="75"/>
    <s v="C"/>
    <n v="-1"/>
    <s v="b"/>
    <n v="4"/>
    <s v="Vedar com silicone caixas de estores"/>
    <s v="Valco"/>
    <m/>
    <x v="26"/>
    <x v="0"/>
    <d v="2024-11-05T00:00:00"/>
    <m/>
    <x v="62"/>
    <m/>
  </r>
  <r>
    <d v="2024-12-13T00:00:00"/>
    <x v="75"/>
    <s v="C"/>
    <n v="-1"/>
    <s v="b"/>
    <n v="5"/>
    <s v="fissuras parede"/>
    <s v="AR"/>
    <m/>
    <x v="26"/>
    <x v="0"/>
    <d v="2024-11-05T00:00:00"/>
    <m/>
    <x v="34"/>
    <m/>
  </r>
  <r>
    <d v="2024-12-13T00:00:00"/>
    <x v="75"/>
    <s v="C"/>
    <n v="-1"/>
    <s v="b"/>
    <n v="6"/>
    <s v="limpeza pedra soleira "/>
    <s v="Pardal"/>
    <m/>
    <x v="26"/>
    <x v="0"/>
    <d v="2024-11-05T00:00:00"/>
    <m/>
    <x v="62"/>
    <m/>
  </r>
  <r>
    <d v="2024-12-13T00:00:00"/>
    <x v="75"/>
    <s v="C"/>
    <n v="-1"/>
    <s v="b"/>
    <n v="7"/>
    <s v="afinar portas"/>
    <s v="Valco"/>
    <m/>
    <x v="26"/>
    <x v="0"/>
    <d v="2024-11-05T00:00:00"/>
    <m/>
    <x v="34"/>
    <m/>
  </r>
  <r>
    <d v="2024-12-13T00:00:00"/>
    <x v="75"/>
    <s v="C"/>
    <n v="-1"/>
    <s v="b"/>
    <n v="8"/>
    <s v="Marcas porta "/>
    <s v="Valco"/>
    <m/>
    <x v="26"/>
    <x v="0"/>
    <d v="2024-11-05T00:00:00"/>
    <m/>
    <x v="62"/>
    <m/>
  </r>
  <r>
    <d v="2024-12-13T00:00:00"/>
    <x v="75"/>
    <s v="C"/>
    <n v="-1"/>
    <s v="b"/>
    <n v="9"/>
    <s v="Melhorar remate rejunte parede wc/geral "/>
    <s v="AR"/>
    <m/>
    <x v="26"/>
    <x v="0"/>
    <d v="2024-11-05T00:00:00"/>
    <m/>
    <x v="34"/>
    <m/>
  </r>
  <r>
    <d v="2024-12-13T00:00:00"/>
    <x v="75"/>
    <s v="C"/>
    <n v="-1"/>
    <s v="b"/>
    <n v="10"/>
    <s v="Melhorar remate silicone topo banheira "/>
    <s v="AR"/>
    <m/>
    <x v="26"/>
    <x v="0"/>
    <d v="2024-11-05T00:00:00"/>
    <m/>
    <x v="62"/>
    <m/>
  </r>
  <r>
    <d v="2024-12-13T00:00:00"/>
    <x v="75"/>
    <s v="C"/>
    <n v="-1"/>
    <s v="b"/>
    <n v="11"/>
    <s v="Melhorar remate betume piso wc"/>
    <s v="AR"/>
    <m/>
    <x v="85"/>
    <x v="0"/>
    <d v="2024-11-05T00:00:00"/>
    <m/>
    <x v="118"/>
    <m/>
  </r>
  <r>
    <d v="2024-12-13T00:00:00"/>
    <x v="75"/>
    <s v="C"/>
    <n v="-1"/>
    <s v="b"/>
    <n v="12"/>
    <s v="Ver se extrator wc deve ficar aberto "/>
    <s v="AR"/>
    <m/>
    <x v="85"/>
    <x v="0"/>
    <d v="2024-11-05T00:00:00"/>
    <m/>
    <x v="118"/>
    <m/>
  </r>
  <r>
    <d v="2024-12-13T00:00:00"/>
    <x v="75"/>
    <s v="C"/>
    <n v="-1"/>
    <s v="b"/>
    <n v="13"/>
    <s v="Falta parafuso guarda corpo "/>
    <s v="Serrialu"/>
    <m/>
    <x v="26"/>
    <x v="0"/>
    <d v="2024-11-05T00:00:00"/>
    <m/>
    <x v="34"/>
    <m/>
  </r>
  <r>
    <d v="2024-12-13T00:00:00"/>
    <x v="75"/>
    <s v="C"/>
    <n v="-1"/>
    <s v="b"/>
    <n v="14"/>
    <s v="Afinar porta guarda roupa "/>
    <s v="Valco"/>
    <m/>
    <x v="26"/>
    <x v="0"/>
    <d v="2024-11-05T00:00:00"/>
    <m/>
    <x v="34"/>
    <m/>
  </r>
  <r>
    <d v="2024-12-13T00:00:00"/>
    <x v="75"/>
    <s v="C"/>
    <n v="-1"/>
    <s v="b"/>
    <n v="15"/>
    <s v="Falta massa revestimento fachada "/>
    <s v="AR"/>
    <m/>
    <x v="85"/>
    <x v="0"/>
    <d v="2024-11-05T00:00:00"/>
    <m/>
    <x v="118"/>
    <m/>
  </r>
  <r>
    <d v="2024-12-13T00:00:00"/>
    <x v="75"/>
    <s v="C"/>
    <n v="-1"/>
    <s v="b"/>
    <n v="16"/>
    <s v="Melhorar remate pedra soleira - Quer apenas uma pedra e nã daus coladas - (Quarto e sala)"/>
    <s v="AR"/>
    <m/>
    <x v="85"/>
    <x v="0"/>
    <d v="2024-11-05T00:00:00"/>
    <m/>
    <x v="118"/>
    <m/>
  </r>
  <r>
    <d v="2024-12-13T00:00:00"/>
    <x v="75"/>
    <s v="C"/>
    <n v="-1"/>
    <s v="b"/>
    <n v="17"/>
    <s v="Melhorar remate betume piso/parede"/>
    <s v="AR"/>
    <m/>
    <x v="26"/>
    <x v="0"/>
    <d v="2024-11-05T00:00:00"/>
    <m/>
    <x v="34"/>
    <m/>
  </r>
  <r>
    <d v="2024-12-13T00:00:00"/>
    <x v="75"/>
    <s v="C"/>
    <n v="-1"/>
    <s v="b"/>
    <n v="18"/>
    <s v="Cliente se preocupa com humidade no piso laminado "/>
    <s v="Silvas"/>
    <m/>
    <x v="26"/>
    <x v="0"/>
    <d v="2024-11-05T00:00:00"/>
    <m/>
    <x v="34"/>
    <m/>
  </r>
  <r>
    <d v="2024-12-13T00:00:00"/>
    <x v="75"/>
    <s v="C"/>
    <n v="-1"/>
    <s v="b"/>
    <n v="19"/>
    <s v="Tampa Q.E Partido "/>
    <s v="IEOL"/>
    <m/>
    <x v="26"/>
    <x v="0"/>
    <d v="2024-11-05T00:00:00"/>
    <m/>
    <x v="107"/>
    <m/>
  </r>
  <r>
    <d v="2024-12-13T00:00:00"/>
    <x v="75"/>
    <s v="C"/>
    <n v="-1"/>
    <s v="b"/>
    <n v="20"/>
    <s v="Substituido  um foco no WC interior junto o espelho no lado direito"/>
    <s v="IEOL"/>
    <s v="NOVO"/>
    <x v="110"/>
    <x v="0"/>
    <d v="2024-11-05T00:00:00"/>
    <m/>
    <x v="15"/>
    <m/>
  </r>
  <r>
    <d v="2024-12-13T00:00:00"/>
    <x v="75"/>
    <s v="C"/>
    <n v="-1"/>
    <s v="b"/>
    <n v="21"/>
    <s v="26/12 : Ferrugem forno cozinha // 06/03/2025: Ferrugem Forno Cozinha - a ferrugem foi removida com recurso a abrasão, o que não só piorou a superfície do forno como também removeu parte dos símbolos - essenciais à operação correta do eletrodoméstico. Exijo que o eletródoméstico seja substituído ou, como mínimo, este painel."/>
    <s v="Bosch"/>
    <s v="NOVO"/>
    <x v="43"/>
    <x v="0"/>
    <d v="2024-11-05T00:00:00"/>
    <m/>
    <x v="160"/>
    <m/>
  </r>
  <r>
    <d v="2024-12-13T00:00:00"/>
    <x v="75"/>
    <s v="C"/>
    <n v="-1"/>
    <s v="b"/>
    <n v="22"/>
    <s v="betume piso WC / geral - continua a ser visível massa e pedaços cinza. A junta branca não está uniforme como era esperado"/>
    <s v="AR"/>
    <s v="NOVO"/>
    <x v="43"/>
    <x v="0"/>
    <d v="2024-11-05T00:00:00"/>
    <m/>
    <x v="105"/>
    <m/>
  </r>
  <r>
    <d v="2024-12-13T00:00:00"/>
    <x v="75"/>
    <s v="C"/>
    <n v="-1"/>
    <s v="b"/>
    <n v="23"/>
    <s v="Falta Massa de Revestimento na Fachada "/>
    <s v="AR"/>
    <s v="NOVO"/>
    <x v="43"/>
    <x v="0"/>
    <d v="2024-11-05T00:00:00"/>
    <m/>
    <x v="105"/>
    <m/>
  </r>
  <r>
    <d v="2024-10-01T00:00:00"/>
    <x v="76"/>
    <s v="C"/>
    <n v="-1"/>
    <s v="c"/>
    <n v="1"/>
    <s v="Limpeza arrecadação/piso/caneta porta"/>
    <s v="AR"/>
    <m/>
    <x v="3"/>
    <x v="0"/>
    <d v="2024-07-18T00:00:00"/>
    <m/>
    <x v="57"/>
    <m/>
  </r>
  <r>
    <d v="2024-10-01T00:00:00"/>
    <x v="76"/>
    <s v="C"/>
    <n v="-1"/>
    <s v="c"/>
    <n v="2"/>
    <s v="Sinaletica na porta arrecadação/portas acesso comum"/>
    <s v="AR"/>
    <m/>
    <x v="3"/>
    <x v="0"/>
    <d v="2024-07-18T00:00:00"/>
    <m/>
    <x v="57"/>
    <m/>
  </r>
  <r>
    <d v="2024-10-01T00:00:00"/>
    <x v="76"/>
    <s v="C"/>
    <n v="-1"/>
    <s v="c"/>
    <n v="4"/>
    <s v="Limpeza do apartamento /vidros/armários (geral)"/>
    <s v="AR"/>
    <m/>
    <x v="3"/>
    <x v="0"/>
    <d v="2024-07-18T00:00:00"/>
    <m/>
    <x v="96"/>
    <m/>
  </r>
  <r>
    <d v="2024-10-01T00:00:00"/>
    <x v="76"/>
    <s v="C"/>
    <n v="-1"/>
    <s v="c"/>
    <n v="5"/>
    <s v="2ª mão de tinta paredes (geral)"/>
    <s v="AR"/>
    <m/>
    <x v="3"/>
    <x v="0"/>
    <d v="2024-07-18T00:00:00"/>
    <m/>
    <x v="96"/>
    <m/>
  </r>
  <r>
    <d v="2024-10-01T00:00:00"/>
    <x v="76"/>
    <s v="C"/>
    <n v="-1"/>
    <s v="c"/>
    <n v="6"/>
    <s v="Limpeza rodapés/marcas/sujos "/>
    <s v="AR"/>
    <m/>
    <x v="3"/>
    <x v="0"/>
    <d v="2024-07-18T00:00:00"/>
    <m/>
    <x v="96"/>
    <m/>
  </r>
  <r>
    <d v="2024-10-01T00:00:00"/>
    <x v="76"/>
    <s v="C"/>
    <n v="-1"/>
    <s v="c"/>
    <n v="7"/>
    <s v="Afinar gavetas WC"/>
    <s v="AR"/>
    <m/>
    <x v="19"/>
    <x v="0"/>
    <d v="2024-07-18T00:00:00"/>
    <m/>
    <x v="31"/>
    <m/>
  </r>
  <r>
    <d v="2024-10-01T00:00:00"/>
    <x v="76"/>
    <s v="C"/>
    <n v="-1"/>
    <s v="c"/>
    <n v="8"/>
    <s v="A/C não funciona "/>
    <s v="Climacer"/>
    <m/>
    <x v="76"/>
    <x v="0"/>
    <d v="2024-07-18T00:00:00"/>
    <m/>
    <x v="27"/>
    <m/>
  </r>
  <r>
    <d v="2024-10-01T00:00:00"/>
    <x v="76"/>
    <s v="C"/>
    <n v="-1"/>
    <s v="c"/>
    <n v="9"/>
    <s v="Máquina de lavar roupa com vazamento de água"/>
    <s v="AR"/>
    <m/>
    <x v="3"/>
    <x v="0"/>
    <d v="2024-07-18T00:00:00"/>
    <m/>
    <x v="27"/>
    <m/>
  </r>
  <r>
    <d v="2024-10-01T00:00:00"/>
    <x v="76"/>
    <s v="C"/>
    <n v="-1"/>
    <s v="c"/>
    <n v="10"/>
    <s v="Máquina de lavar a loiça com fuga de água "/>
    <s v="AR"/>
    <m/>
    <x v="3"/>
    <x v="0"/>
    <d v="2024-07-18T00:00:00"/>
    <m/>
    <x v="88"/>
    <m/>
  </r>
  <r>
    <d v="2024-10-01T00:00:00"/>
    <x v="76"/>
    <s v="C"/>
    <n v="-1"/>
    <s v="c"/>
    <n v="11"/>
    <s v="Há uma fuga de água"/>
    <s v="AR"/>
    <m/>
    <x v="38"/>
    <x v="0"/>
    <d v="2024-07-18T00:00:00"/>
    <m/>
    <x v="18"/>
    <s v="SIM"/>
  </r>
  <r>
    <d v="2024-07-12T00:00:00"/>
    <x v="77"/>
    <s v="C"/>
    <n v="-1"/>
    <s v="d"/>
    <n v="15"/>
    <s v="Folgas nas janelas "/>
    <s v="Serrialu"/>
    <m/>
    <x v="58"/>
    <x v="0"/>
    <d v="2024-07-01T00:00:00"/>
    <m/>
    <x v="115"/>
    <m/>
  </r>
  <r>
    <d v="2024-07-12T00:00:00"/>
    <x v="77"/>
    <s v="C"/>
    <n v="-1"/>
    <s v="d"/>
    <n v="14"/>
    <s v="Pressão da água da banheira "/>
    <s v="AR"/>
    <m/>
    <x v="58"/>
    <x v="0"/>
    <d v="2024-07-01T00:00:00"/>
    <m/>
    <x v="57"/>
    <m/>
  </r>
  <r>
    <d v="2024-07-12T00:00:00"/>
    <x v="77"/>
    <s v="C"/>
    <n v="-1"/>
    <s v="d"/>
    <n v="13"/>
    <s v="Persiana da cozinha "/>
    <s v="Nacional Blinds "/>
    <m/>
    <x v="58"/>
    <x v="0"/>
    <d v="2024-07-01T00:00:00"/>
    <m/>
    <x v="57"/>
    <m/>
  </r>
  <r>
    <d v="2024-07-12T00:00:00"/>
    <x v="77"/>
    <s v="C"/>
    <n v="-1"/>
    <s v="d"/>
    <n v="12"/>
    <s v="Mosaico da cozinha partido "/>
    <s v="AR"/>
    <m/>
    <x v="58"/>
    <x v="0"/>
    <d v="2024-07-01T00:00:00"/>
    <m/>
    <x v="115"/>
    <m/>
  </r>
  <r>
    <d v="2024-07-12T00:00:00"/>
    <x v="77"/>
    <s v="C"/>
    <n v="-1"/>
    <s v="d"/>
    <n v="11"/>
    <s v="Porta do apartamento "/>
    <s v="Sweet Door"/>
    <m/>
    <x v="3"/>
    <x v="0"/>
    <d v="2024-07-01T00:00:00"/>
    <m/>
    <x v="115"/>
    <m/>
  </r>
  <r>
    <d v="2024-07-12T00:00:00"/>
    <x v="77"/>
    <s v="C"/>
    <n v="-1"/>
    <s v="d"/>
    <n v="10"/>
    <s v="Vedar caixa de estore"/>
    <s v="AR/Nacionalblinds"/>
    <m/>
    <x v="42"/>
    <x v="0"/>
    <d v="2024-07-01T00:00:00"/>
    <m/>
    <x v="7"/>
    <m/>
  </r>
  <r>
    <d v="2024-07-12T00:00:00"/>
    <x v="77"/>
    <s v="C"/>
    <n v="-1"/>
    <s v="d"/>
    <n v="9"/>
    <s v="Limitador janela de quarto não instalado"/>
    <s v="Serrialu"/>
    <m/>
    <x v="42"/>
    <x v="0"/>
    <d v="2024-07-01T00:00:00"/>
    <m/>
    <x v="7"/>
    <m/>
  </r>
  <r>
    <d v="2024-07-12T00:00:00"/>
    <x v="77"/>
    <s v="C"/>
    <n v="-1"/>
    <s v="d"/>
    <n v="8"/>
    <s v="Riscos bancada WC"/>
    <s v="Cozimafra"/>
    <m/>
    <x v="42"/>
    <x v="0"/>
    <d v="2024-07-01T00:00:00"/>
    <m/>
    <x v="7"/>
    <m/>
  </r>
  <r>
    <d v="2024-07-12T00:00:00"/>
    <x v="77"/>
    <s v="C"/>
    <n v="-1"/>
    <s v="d"/>
    <n v="7"/>
    <s v="Fixar espelho WC"/>
    <s v="AR"/>
    <m/>
    <x v="42"/>
    <x v="0"/>
    <d v="2024-07-01T00:00:00"/>
    <m/>
    <x v="7"/>
    <m/>
  </r>
  <r>
    <d v="2024-07-12T00:00:00"/>
    <x v="77"/>
    <s v="C"/>
    <n v="-1"/>
    <s v="d"/>
    <n v="6"/>
    <s v="Luzimeca ao fazer o reparo da água que estava a sair da pia, riscou o piso "/>
    <s v="AR"/>
    <m/>
    <x v="3"/>
    <x v="0"/>
    <d v="2024-07-01T00:00:00"/>
    <m/>
    <x v="57"/>
    <m/>
  </r>
  <r>
    <d v="2024-07-12T00:00:00"/>
    <x v="77"/>
    <s v="C"/>
    <n v="-1"/>
    <s v="d"/>
    <n v="5"/>
    <s v="A/C a deitar água"/>
    <s v="Climacer"/>
    <m/>
    <x v="3"/>
    <x v="0"/>
    <d v="2024-07-01T00:00:00"/>
    <m/>
    <x v="7"/>
    <m/>
  </r>
  <r>
    <d v="2024-07-12T00:00:00"/>
    <x v="77"/>
    <s v="C"/>
    <n v="-1"/>
    <s v="d"/>
    <n v="3"/>
    <s v="Bancada (pedra) casa de banho riscada"/>
    <s v="Pardal "/>
    <m/>
    <x v="3"/>
    <x v="0"/>
    <d v="2024-07-01T00:00:00"/>
    <m/>
    <x v="7"/>
    <m/>
  </r>
  <r>
    <d v="2024-07-12T00:00:00"/>
    <x v="77"/>
    <s v="C"/>
    <n v="-1"/>
    <s v="d"/>
    <n v="2"/>
    <s v="Rodapé da sala com risco "/>
    <s v="AR"/>
    <m/>
    <x v="3"/>
    <x v="0"/>
    <d v="2024-07-01T00:00:00"/>
    <m/>
    <x v="7"/>
    <m/>
  </r>
  <r>
    <d v="2024-07-12T00:00:00"/>
    <x v="77"/>
    <s v="C"/>
    <n v="-1"/>
    <s v="d"/>
    <n v="1"/>
    <s v="Afinar portas armários"/>
    <s v="Valco"/>
    <m/>
    <x v="3"/>
    <x v="0"/>
    <d v="2024-07-01T00:00:00"/>
    <m/>
    <x v="7"/>
    <m/>
  </r>
  <r>
    <d v="2024-07-12T00:00:00"/>
    <x v="77"/>
    <s v="C"/>
    <n v="-1"/>
    <s v="d"/>
    <n v="4"/>
    <s v="Vidro da sala riscado - detectado após limpeza pois casa foi entregue sem limpar "/>
    <s v="Serrialu"/>
    <m/>
    <x v="76"/>
    <x v="0"/>
    <d v="2024-07-01T00:00:00"/>
    <m/>
    <x v="109"/>
    <m/>
  </r>
  <r>
    <d v="2024-08-20T00:00:00"/>
    <x v="78"/>
    <s v="C"/>
    <n v="0"/>
    <s v="a"/>
    <n v="31"/>
    <s v="Prateleira partida guarda roupa"/>
    <s v="Globaldis"/>
    <m/>
    <x v="3"/>
    <x v="0"/>
    <d v="2024-07-04T00:00:00"/>
    <m/>
    <x v="7"/>
    <m/>
  </r>
  <r>
    <d v="2024-08-20T00:00:00"/>
    <x v="78"/>
    <s v="C"/>
    <n v="0"/>
    <s v="a"/>
    <n v="30"/>
    <s v="Melhorar remate caixa estore (geral)"/>
    <s v="AR"/>
    <m/>
    <x v="3"/>
    <x v="0"/>
    <d v="2024-07-04T00:00:00"/>
    <m/>
    <x v="7"/>
    <m/>
  </r>
  <r>
    <d v="2024-08-20T00:00:00"/>
    <x v="78"/>
    <s v="C"/>
    <n v="0"/>
    <s v="a"/>
    <n v="29"/>
    <s v="Mangueira termo acumulador curta"/>
    <s v="AR"/>
    <m/>
    <x v="3"/>
    <x v="0"/>
    <d v="2024-07-04T00:00:00"/>
    <m/>
    <x v="7"/>
    <m/>
  </r>
  <r>
    <d v="2024-08-20T00:00:00"/>
    <x v="78"/>
    <s v="C"/>
    <n v="0"/>
    <s v="a"/>
    <n v="28"/>
    <s v="Confirmar apertos tubos lavatório cozinha"/>
    <s v="AR"/>
    <m/>
    <x v="3"/>
    <x v="0"/>
    <d v="2024-07-04T00:00:00"/>
    <m/>
    <x v="7"/>
    <m/>
  </r>
  <r>
    <d v="2024-08-20T00:00:00"/>
    <x v="78"/>
    <s v="C"/>
    <n v="0"/>
    <s v="a"/>
    <n v="27"/>
    <s v="Falta 3 limitadores nas janelas (geral)"/>
    <s v="Serrialu"/>
    <m/>
    <x v="3"/>
    <x v="0"/>
    <d v="2024-07-04T00:00:00"/>
    <m/>
    <x v="7"/>
    <m/>
  </r>
  <r>
    <d v="2024-08-20T00:00:00"/>
    <x v="78"/>
    <s v="C"/>
    <n v="0"/>
    <s v="a"/>
    <n v="26"/>
    <s v="Limpar excesso silicone bancada"/>
    <s v="AR"/>
    <m/>
    <x v="3"/>
    <x v="0"/>
    <d v="2024-07-04T00:00:00"/>
    <m/>
    <x v="7"/>
    <m/>
  </r>
  <r>
    <d v="2024-08-20T00:00:00"/>
    <x v="78"/>
    <s v="C"/>
    <n v="0"/>
    <s v="a"/>
    <n v="25"/>
    <s v="Buraco no armário inferior cozinha"/>
    <s v="Cozimafra"/>
    <m/>
    <x v="3"/>
    <x v="0"/>
    <d v="2024-07-04T00:00:00"/>
    <m/>
    <x v="7"/>
    <m/>
  </r>
  <r>
    <d v="2024-08-20T00:00:00"/>
    <x v="78"/>
    <s v="C"/>
    <n v="0"/>
    <s v="a"/>
    <n v="24"/>
    <s v="Moldura porta com fissura no topo"/>
    <s v="Globaldis"/>
    <m/>
    <x v="3"/>
    <x v="0"/>
    <d v="2024-07-04T00:00:00"/>
    <m/>
    <x v="7"/>
    <m/>
  </r>
  <r>
    <d v="2024-08-20T00:00:00"/>
    <x v="78"/>
    <s v="C"/>
    <n v="0"/>
    <s v="a"/>
    <n v="23"/>
    <s v="Ajuste perfil piso sala/cozinha"/>
    <s v="Silvas"/>
    <m/>
    <x v="3"/>
    <x v="0"/>
    <d v="2024-07-04T00:00:00"/>
    <m/>
    <x v="7"/>
    <m/>
  </r>
  <r>
    <d v="2024-08-20T00:00:00"/>
    <x v="78"/>
    <s v="C"/>
    <n v="0"/>
    <s v="a"/>
    <n v="22"/>
    <s v="Furo na parede próximo porta/embaixo"/>
    <s v="AR"/>
    <m/>
    <x v="3"/>
    <x v="0"/>
    <d v="2024-07-04T00:00:00"/>
    <m/>
    <x v="7"/>
    <m/>
  </r>
  <r>
    <d v="2024-08-20T00:00:00"/>
    <x v="78"/>
    <s v="C"/>
    <n v="0"/>
    <s v="a"/>
    <n v="21"/>
    <s v="Fissura próximo caixa estore"/>
    <s v="AR"/>
    <m/>
    <x v="3"/>
    <x v="0"/>
    <d v="2024-07-04T00:00:00"/>
    <m/>
    <x v="7"/>
    <m/>
  </r>
  <r>
    <d v="2024-08-20T00:00:00"/>
    <x v="78"/>
    <s v="C"/>
    <n v="0"/>
    <s v="a"/>
    <n v="20"/>
    <s v="Porta raspa no chão quando aberta até o fim"/>
    <s v="Globaldis"/>
    <m/>
    <x v="3"/>
    <x v="0"/>
    <d v="2024-07-04T00:00:00"/>
    <m/>
    <x v="7"/>
    <m/>
  </r>
  <r>
    <d v="2024-08-20T00:00:00"/>
    <x v="78"/>
    <s v="C"/>
    <n v="0"/>
    <s v="a"/>
    <n v="19"/>
    <s v="Limpeza ferrugem guardas (geral)"/>
    <s v="AR"/>
    <m/>
    <x v="3"/>
    <x v="0"/>
    <d v="2024-07-04T00:00:00"/>
    <m/>
    <x v="7"/>
    <m/>
  </r>
  <r>
    <d v="2024-08-20T00:00:00"/>
    <x v="78"/>
    <s v="C"/>
    <n v="0"/>
    <s v="a"/>
    <n v="18"/>
    <s v="Fechar com silicone guardas (geral)"/>
    <s v="AR"/>
    <m/>
    <x v="3"/>
    <x v="0"/>
    <d v="2024-07-04T00:00:00"/>
    <m/>
    <x v="7"/>
    <m/>
  </r>
  <r>
    <d v="2024-08-20T00:00:00"/>
    <x v="78"/>
    <s v="C"/>
    <n v="0"/>
    <s v="a"/>
    <n v="17"/>
    <s v="Afinar portas/ Folga"/>
    <s v="Globaldis"/>
    <m/>
    <x v="3"/>
    <x v="0"/>
    <d v="2024-07-04T00:00:00"/>
    <m/>
    <x v="7"/>
    <m/>
  </r>
  <r>
    <d v="2024-08-20T00:00:00"/>
    <x v="78"/>
    <s v="C"/>
    <n v="0"/>
    <s v="a"/>
    <n v="16"/>
    <s v="Limpar manchas brancas no piso (geral)"/>
    <s v="AR"/>
    <m/>
    <x v="3"/>
    <x v="0"/>
    <d v="2024-07-04T00:00:00"/>
    <m/>
    <x v="7"/>
    <m/>
  </r>
  <r>
    <d v="2024-08-20T00:00:00"/>
    <x v="78"/>
    <s v="C"/>
    <n v="0"/>
    <s v="a"/>
    <n v="15"/>
    <s v="Melhorar remate silicone janela/buraco no topo"/>
    <s v="AR"/>
    <m/>
    <x v="3"/>
    <x v="0"/>
    <d v="2024-07-04T00:00:00"/>
    <m/>
    <x v="7"/>
    <m/>
  </r>
  <r>
    <d v="2024-08-20T00:00:00"/>
    <x v="78"/>
    <s v="C"/>
    <n v="0"/>
    <s v="a"/>
    <n v="14"/>
    <s v="Limpar portas (geral)"/>
    <s v="AR"/>
    <m/>
    <x v="3"/>
    <x v="0"/>
    <d v="2024-07-04T00:00:00"/>
    <m/>
    <x v="7"/>
    <m/>
  </r>
  <r>
    <d v="2024-08-20T00:00:00"/>
    <x v="78"/>
    <s v="C"/>
    <n v="0"/>
    <s v="a"/>
    <n v="13"/>
    <s v="Limpeza e remate rodapés (geral)"/>
    <s v="AR"/>
    <m/>
    <x v="3"/>
    <x v="0"/>
    <d v="2024-07-04T00:00:00"/>
    <m/>
    <x v="7"/>
    <m/>
  </r>
  <r>
    <d v="2024-08-20T00:00:00"/>
    <x v="78"/>
    <s v="C"/>
    <n v="0"/>
    <s v="a"/>
    <n v="12"/>
    <s v="Melhorar acabamento encontro borrachas porta (geral)"/>
    <s v="Globaldis"/>
    <m/>
    <x v="3"/>
    <x v="0"/>
    <d v="2024-07-04T00:00:00"/>
    <m/>
    <x v="7"/>
    <m/>
  </r>
  <r>
    <d v="2024-08-20T00:00:00"/>
    <x v="78"/>
    <s v="C"/>
    <n v="0"/>
    <s v="a"/>
    <n v="11"/>
    <s v="Remate da massa entre porta/ cerâmica WC/ fissura"/>
    <s v="AR"/>
    <m/>
    <x v="3"/>
    <x v="0"/>
    <d v="2024-07-04T00:00:00"/>
    <m/>
    <x v="7"/>
    <m/>
  </r>
  <r>
    <d v="2024-08-20T00:00:00"/>
    <x v="78"/>
    <s v="C"/>
    <n v="0"/>
    <s v="a"/>
    <n v="10"/>
    <s v="Piso riscado WC"/>
    <s v="AR"/>
    <m/>
    <x v="3"/>
    <x v="0"/>
    <d v="2024-07-04T00:00:00"/>
    <m/>
    <x v="7"/>
    <m/>
  </r>
  <r>
    <d v="2024-08-20T00:00:00"/>
    <x v="78"/>
    <s v="C"/>
    <n v="0"/>
    <s v="a"/>
    <n v="9"/>
    <s v="Limpar juntas pico WC"/>
    <s v="AR"/>
    <m/>
    <x v="3"/>
    <x v="0"/>
    <d v="2024-07-04T00:00:00"/>
    <m/>
    <x v="7"/>
    <m/>
  </r>
  <r>
    <d v="2024-08-20T00:00:00"/>
    <x v="78"/>
    <s v="C"/>
    <n v="0"/>
    <s v="a"/>
    <n v="8"/>
    <s v="Torneira banheira está torta"/>
    <s v="Luzimeca"/>
    <m/>
    <x v="3"/>
    <x v="0"/>
    <d v="2024-07-04T00:00:00"/>
    <m/>
    <x v="7"/>
    <m/>
  </r>
  <r>
    <d v="2024-08-20T00:00:00"/>
    <x v="78"/>
    <s v="C"/>
    <n v="0"/>
    <s v="a"/>
    <n v="7"/>
    <s v="Falta massa rejunte cerâmica (geral)"/>
    <s v="AR"/>
    <m/>
    <x v="3"/>
    <x v="0"/>
    <d v="2024-07-04T00:00:00"/>
    <m/>
    <x v="7"/>
    <m/>
  </r>
  <r>
    <d v="2024-08-20T00:00:00"/>
    <x v="78"/>
    <s v="C"/>
    <n v="0"/>
    <s v="a"/>
    <n v="6"/>
    <s v="Bancada WC com pedra riscada"/>
    <s v="Pardal"/>
    <m/>
    <x v="3"/>
    <x v="0"/>
    <d v="2024-07-04T00:00:00"/>
    <m/>
    <x v="7"/>
    <m/>
  </r>
  <r>
    <d v="2024-08-20T00:00:00"/>
    <x v="78"/>
    <s v="C"/>
    <n v="0"/>
    <s v="a"/>
    <n v="5"/>
    <s v="Reforçar base roupeiro/ ondulado/ frágil/solto/ fixar"/>
    <s v="Globaldis"/>
    <m/>
    <x v="3"/>
    <x v="0"/>
    <d v="2024-07-04T00:00:00"/>
    <m/>
    <x v="7"/>
    <m/>
  </r>
  <r>
    <d v="2024-08-20T00:00:00"/>
    <x v="78"/>
    <s v="C"/>
    <n v="0"/>
    <s v="a"/>
    <n v="4"/>
    <s v="Limpar focos de luz/ tinta"/>
    <s v="AR"/>
    <m/>
    <x v="3"/>
    <x v="0"/>
    <d v="2024-07-04T00:00:00"/>
    <m/>
    <x v="7"/>
    <m/>
  </r>
  <r>
    <d v="2024-08-20T00:00:00"/>
    <x v="78"/>
    <s v="C"/>
    <n v="0"/>
    <s v="a"/>
    <n v="3"/>
    <s v="Remate alheta/ fissura"/>
    <s v="AR"/>
    <m/>
    <x v="3"/>
    <x v="0"/>
    <d v="2024-07-04T00:00:00"/>
    <m/>
    <x v="7"/>
    <m/>
  </r>
  <r>
    <d v="2024-08-20T00:00:00"/>
    <x v="78"/>
    <s v="C"/>
    <n v="0"/>
    <s v="a"/>
    <n v="2"/>
    <s v="vão na moldura da porta"/>
    <s v="AR"/>
    <m/>
    <x v="3"/>
    <x v="0"/>
    <d v="2024-07-04T00:00:00"/>
    <m/>
    <x v="7"/>
    <m/>
  </r>
  <r>
    <d v="2024-08-20T00:00:00"/>
    <x v="78"/>
    <s v="C"/>
    <n v="0"/>
    <s v="a"/>
    <n v="1"/>
    <s v="Painel entrada apartamento lascado"/>
    <s v="Globaldis"/>
    <m/>
    <x v="3"/>
    <x v="0"/>
    <d v="2024-07-04T00:00:00"/>
    <m/>
    <x v="7"/>
    <m/>
  </r>
  <r>
    <d v="2024-11-28T00:00:00"/>
    <x v="79"/>
    <s v="C"/>
    <n v="0"/>
    <s v="b"/>
    <n v="4"/>
    <s v="Afinar gavetas guarda roupas"/>
    <s v="AR"/>
    <m/>
    <x v="3"/>
    <x v="0"/>
    <d v="2024-08-06T00:00:00"/>
    <m/>
    <x v="7"/>
    <m/>
  </r>
  <r>
    <d v="2024-11-28T00:00:00"/>
    <x v="79"/>
    <s v="C"/>
    <n v="0"/>
    <s v="b"/>
    <n v="3"/>
    <s v="Afinar gavetas wc (ruído)"/>
    <s v="AR"/>
    <m/>
    <x v="3"/>
    <x v="0"/>
    <d v="2024-08-06T00:00:00"/>
    <m/>
    <x v="7"/>
    <m/>
  </r>
  <r>
    <d v="2024-11-28T00:00:00"/>
    <x v="79"/>
    <s v="C"/>
    <n v="0"/>
    <s v="b"/>
    <n v="2"/>
    <s v="Limpar armários cozinha"/>
    <s v="AR"/>
    <m/>
    <x v="3"/>
    <x v="0"/>
    <d v="2024-08-06T00:00:00"/>
    <m/>
    <x v="7"/>
    <m/>
  </r>
  <r>
    <d v="2024-11-28T00:00:00"/>
    <x v="79"/>
    <s v="C"/>
    <n v="0"/>
    <s v="b"/>
    <n v="1"/>
    <s v="Limpar ferrugem guardas geral "/>
    <s v="AR"/>
    <m/>
    <x v="3"/>
    <x v="0"/>
    <d v="2024-08-06T00:00:00"/>
    <m/>
    <x v="7"/>
    <m/>
  </r>
  <r>
    <d v="2024-07-26T00:00:00"/>
    <x v="80"/>
    <s v="C"/>
    <n v="0"/>
    <s v="c"/>
    <n v="13"/>
    <s v="Porta raspa no chão arrecadação"/>
    <s v="Sweet Door"/>
    <m/>
    <x v="3"/>
    <x v="0"/>
    <d v="2024-06-21T00:00:00"/>
    <m/>
    <x v="75"/>
    <m/>
  </r>
  <r>
    <d v="2024-07-26T00:00:00"/>
    <x v="80"/>
    <s v="C"/>
    <n v="0"/>
    <s v="c"/>
    <n v="11"/>
    <s v="Afinar porta quadro eletrico "/>
    <s v="AR"/>
    <m/>
    <x v="3"/>
    <x v="0"/>
    <d v="2024-06-21T00:00:00"/>
    <m/>
    <x v="7"/>
    <m/>
  </r>
  <r>
    <d v="2024-07-26T00:00:00"/>
    <x v="80"/>
    <s v="C"/>
    <n v="0"/>
    <s v="c"/>
    <n v="10"/>
    <s v="Parede banheira fora prumo/limpar azulejo ( foi feito limpeza ref parede, está conforme projeto)"/>
    <s v="AR"/>
    <m/>
    <x v="3"/>
    <x v="0"/>
    <d v="2024-06-21T00:00:00"/>
    <m/>
    <x v="7"/>
    <m/>
  </r>
  <r>
    <d v="2024-07-26T00:00:00"/>
    <x v="80"/>
    <s v="C"/>
    <n v="0"/>
    <s v="c"/>
    <n v="9"/>
    <s v="Fissura encontro teto/ceramica wc"/>
    <s v="AR"/>
    <m/>
    <x v="3"/>
    <x v="0"/>
    <d v="2024-06-21T00:00:00"/>
    <m/>
    <x v="7"/>
    <m/>
  </r>
  <r>
    <d v="2024-07-26T00:00:00"/>
    <x v="80"/>
    <s v="C"/>
    <n v="0"/>
    <s v="c"/>
    <n v="8"/>
    <s v="Refazer remate silicone porta "/>
    <s v="AR"/>
    <m/>
    <x v="3"/>
    <x v="0"/>
    <d v="2024-06-21T00:00:00"/>
    <m/>
    <x v="7"/>
    <m/>
  </r>
  <r>
    <d v="2024-07-26T00:00:00"/>
    <x v="80"/>
    <s v="C"/>
    <n v="0"/>
    <s v="c"/>
    <n v="7"/>
    <s v="Afinar portas guardas roupa/ruído "/>
    <s v="Valco"/>
    <m/>
    <x v="3"/>
    <x v="0"/>
    <d v="2024-06-21T00:00:00"/>
    <m/>
    <x v="7"/>
    <m/>
  </r>
  <r>
    <d v="2024-07-26T00:00:00"/>
    <x v="80"/>
    <s v="C"/>
    <n v="0"/>
    <s v="c"/>
    <n v="6"/>
    <s v="Marcas caixa estore/remate silicone "/>
    <s v="AR"/>
    <m/>
    <x v="3"/>
    <x v="0"/>
    <d v="2024-06-21T00:00:00"/>
    <m/>
    <x v="7"/>
    <m/>
  </r>
  <r>
    <d v="2024-07-26T00:00:00"/>
    <x v="80"/>
    <s v="C"/>
    <n v="0"/>
    <s v="c"/>
    <n v="5"/>
    <s v="Limpar sujo soleira pedra"/>
    <s v="AR"/>
    <m/>
    <x v="3"/>
    <x v="0"/>
    <d v="2024-06-21T00:00:00"/>
    <m/>
    <x v="7"/>
    <m/>
  </r>
  <r>
    <d v="2024-07-26T00:00:00"/>
    <x v="80"/>
    <s v="C"/>
    <n v="0"/>
    <s v="c"/>
    <n v="4"/>
    <s v="Limpeza ferrugem guarda geral"/>
    <s v="AR"/>
    <m/>
    <x v="3"/>
    <x v="0"/>
    <d v="2024-06-21T00:00:00"/>
    <m/>
    <x v="7"/>
    <m/>
  </r>
  <r>
    <d v="2024-07-26T00:00:00"/>
    <x v="80"/>
    <s v="C"/>
    <n v="0"/>
    <s v="c"/>
    <n v="3"/>
    <s v="remate silicone moldura porta /ceramica"/>
    <s v="AR"/>
    <m/>
    <x v="3"/>
    <x v="0"/>
    <d v="2024-06-21T00:00:00"/>
    <m/>
    <x v="7"/>
    <m/>
  </r>
  <r>
    <d v="2024-07-26T00:00:00"/>
    <x v="80"/>
    <s v="C"/>
    <n v="0"/>
    <s v="c"/>
    <n v="2"/>
    <s v="Falta silicone no encontro com rodapé "/>
    <s v="AR"/>
    <m/>
    <x v="3"/>
    <x v="0"/>
    <d v="2024-06-21T00:00:00"/>
    <m/>
    <x v="7"/>
    <m/>
  </r>
  <r>
    <d v="2024-07-26T00:00:00"/>
    <x v="80"/>
    <s v="C"/>
    <n v="0"/>
    <s v="c"/>
    <n v="1"/>
    <s v="Falta betume cerâmica "/>
    <s v="AR"/>
    <m/>
    <x v="3"/>
    <x v="0"/>
    <d v="2024-06-21T00:00:00"/>
    <m/>
    <x v="7"/>
    <m/>
  </r>
  <r>
    <d v="2024-07-26T00:00:00"/>
    <x v="80"/>
    <s v="C"/>
    <n v="0"/>
    <s v="c"/>
    <n v="12"/>
    <s v="ver instalações exaustor cozinha/solto"/>
    <s v="Bosch"/>
    <m/>
    <x v="3"/>
    <x v="0"/>
    <d v="2024-06-21T00:00:00"/>
    <m/>
    <x v="74"/>
    <m/>
  </r>
  <r>
    <d v="2024-11-28T00:00:00"/>
    <x v="81"/>
    <s v="C"/>
    <n v="0"/>
    <s v="d"/>
    <n v="8"/>
    <s v="Afinar porta entrada / não fecha bem "/>
    <s v="Sweet Door"/>
    <m/>
    <x v="66"/>
    <x v="0"/>
    <d v="2024-11-12T00:00:00"/>
    <m/>
    <x v="62"/>
    <m/>
  </r>
  <r>
    <d v="2024-11-28T00:00:00"/>
    <x v="81"/>
    <s v="C"/>
    <n v="0"/>
    <s v="d"/>
    <n v="7"/>
    <s v="Marca na parede"/>
    <s v="AR"/>
    <m/>
    <x v="66"/>
    <x v="0"/>
    <d v="2024-11-12T00:00:00"/>
    <m/>
    <x v="62"/>
    <m/>
  </r>
  <r>
    <d v="2024-11-28T00:00:00"/>
    <x v="81"/>
    <s v="C"/>
    <n v="0"/>
    <s v="d"/>
    <n v="6"/>
    <s v="Melhorar remate teto/ceramica wc"/>
    <s v="AR"/>
    <m/>
    <x v="66"/>
    <x v="0"/>
    <d v="2024-11-12T00:00:00"/>
    <m/>
    <x v="62"/>
    <m/>
  </r>
  <r>
    <d v="2024-11-28T00:00:00"/>
    <x v="81"/>
    <s v="C"/>
    <n v="0"/>
    <s v="d"/>
    <n v="5"/>
    <s v="Fissura alheta (geral)"/>
    <s v="AR"/>
    <m/>
    <x v="66"/>
    <x v="0"/>
    <d v="2024-11-12T00:00:00"/>
    <m/>
    <x v="62"/>
    <m/>
  </r>
  <r>
    <d v="2024-11-28T00:00:00"/>
    <x v="81"/>
    <s v="C"/>
    <n v="0"/>
    <s v="d"/>
    <n v="4"/>
    <s v="Limpar manchas portas/amarelas/janelas"/>
    <s v="AR"/>
    <m/>
    <x v="66"/>
    <x v="0"/>
    <d v="2024-11-12T00:00:00"/>
    <m/>
    <x v="62"/>
    <m/>
  </r>
  <r>
    <d v="2024-11-28T00:00:00"/>
    <x v="81"/>
    <s v="C"/>
    <n v="0"/>
    <s v="d"/>
    <n v="3"/>
    <s v="Limpar ferrugem guardas"/>
    <s v="AR"/>
    <m/>
    <x v="66"/>
    <x v="0"/>
    <d v="2024-11-12T00:00:00"/>
    <m/>
    <x v="57"/>
    <m/>
  </r>
  <r>
    <d v="2024-11-28T00:00:00"/>
    <x v="81"/>
    <s v="C"/>
    <n v="0"/>
    <s v="d"/>
    <n v="2"/>
    <s v="Retoque pintura "/>
    <s v="AR"/>
    <m/>
    <x v="66"/>
    <x v="0"/>
    <d v="2024-11-12T00:00:00"/>
    <m/>
    <x v="62"/>
    <m/>
  </r>
  <r>
    <d v="2024-11-28T00:00:00"/>
    <x v="81"/>
    <s v="C"/>
    <n v="0"/>
    <s v="d"/>
    <n v="1"/>
    <s v="Limpeza geral do apartamento"/>
    <s v="AR"/>
    <m/>
    <x v="66"/>
    <x v="0"/>
    <d v="2024-11-12T00:00:00"/>
    <m/>
    <x v="62"/>
    <m/>
  </r>
  <r>
    <d v="2024-09-27T00:00:00"/>
    <x v="82"/>
    <s v="C"/>
    <n v="1"/>
    <s v="a"/>
    <n v="1"/>
    <s v="Colocar maquina AC mais para o fundo"/>
    <m/>
    <m/>
    <x v="3"/>
    <x v="1"/>
    <d v="2024-07-09T00:00:00"/>
    <m/>
    <x v="12"/>
    <m/>
  </r>
  <r>
    <d v="2024-09-27T00:00:00"/>
    <x v="82"/>
    <s v="C"/>
    <n v="1"/>
    <s v="a"/>
    <n v="2"/>
    <s v="Remover peças entre peças varanda"/>
    <s v="AR"/>
    <m/>
    <x v="3"/>
    <x v="0"/>
    <d v="2024-07-09T00:00:00"/>
    <d v="2024-12-03T00:00:00"/>
    <x v="148"/>
    <m/>
  </r>
  <r>
    <d v="2024-09-27T00:00:00"/>
    <x v="82"/>
    <s v="C"/>
    <n v="1"/>
    <s v="a"/>
    <n v="3"/>
    <s v="Afinar porta"/>
    <s v="Valco"/>
    <m/>
    <x v="102"/>
    <x v="0"/>
    <d v="2024-07-09T00:00:00"/>
    <m/>
    <x v="2"/>
    <m/>
  </r>
  <r>
    <d v="2024-09-27T00:00:00"/>
    <x v="82"/>
    <s v="C"/>
    <n v="1"/>
    <s v="a"/>
    <n v="4"/>
    <s v="Limpar soleira pedra"/>
    <s v="AR"/>
    <m/>
    <x v="102"/>
    <x v="0"/>
    <d v="2024-07-09T00:00:00"/>
    <d v="2024-12-03T00:00:00"/>
    <x v="148"/>
    <m/>
  </r>
  <r>
    <d v="2024-09-27T00:00:00"/>
    <x v="82"/>
    <s v="C"/>
    <n v="1"/>
    <s v="a"/>
    <n v="5"/>
    <s v="Falta massa cerâmica banheira"/>
    <s v="AR"/>
    <m/>
    <x v="102"/>
    <x v="0"/>
    <d v="2024-07-09T00:00:00"/>
    <d v="2024-12-03T00:00:00"/>
    <x v="148"/>
    <m/>
  </r>
  <r>
    <d v="2024-09-27T00:00:00"/>
    <x v="82"/>
    <s v="C"/>
    <n v="1"/>
    <s v="a"/>
    <n v="6"/>
    <s v="Porta resguardo duche não abre / dobradiça desalinhada/ falta puxador "/>
    <s v="Espaço Vidro"/>
    <m/>
    <x v="102"/>
    <x v="0"/>
    <d v="2024-07-09T00:00:00"/>
    <m/>
    <x v="31"/>
    <m/>
  </r>
  <r>
    <d v="2024-09-27T00:00:00"/>
    <x v="82"/>
    <s v="C"/>
    <n v="1"/>
    <s v="a"/>
    <n v="7"/>
    <s v="Limpar porta roupeiro / cola / sujo - DESALINHADA "/>
    <s v="Valco"/>
    <m/>
    <x v="102"/>
    <x v="0"/>
    <d v="2024-07-09T00:00:00"/>
    <m/>
    <x v="2"/>
    <m/>
  </r>
  <r>
    <d v="2024-09-27T00:00:00"/>
    <x v="82"/>
    <s v="C"/>
    <n v="1"/>
    <s v="a"/>
    <n v="8"/>
    <s v="Limpar apartamento antes entregar"/>
    <s v="AR"/>
    <m/>
    <x v="102"/>
    <x v="0"/>
    <d v="2024-07-09T00:00:00"/>
    <d v="2024-12-03T00:00:00"/>
    <x v="148"/>
    <m/>
  </r>
  <r>
    <d v="2024-09-27T00:00:00"/>
    <x v="82"/>
    <s v="C"/>
    <n v="1"/>
    <s v="a"/>
    <n v="9"/>
    <s v="Melhorar remate e limpeza rodapé (geral)"/>
    <s v="AR"/>
    <m/>
    <x v="102"/>
    <x v="0"/>
    <d v="2024-07-09T00:00:00"/>
    <d v="2024-12-03T00:00:00"/>
    <x v="148"/>
    <m/>
  </r>
  <r>
    <d v="2024-09-27T00:00:00"/>
    <x v="82"/>
    <s v="C"/>
    <n v="1"/>
    <s v="a"/>
    <n v="10"/>
    <s v="Melhorar remate / limpeza caixa estore"/>
    <s v="AR"/>
    <m/>
    <x v="102"/>
    <x v="0"/>
    <d v="2024-07-09T00:00:00"/>
    <d v="2024-12-03T00:00:00"/>
    <x v="148"/>
    <m/>
  </r>
  <r>
    <d v="2024-09-27T00:00:00"/>
    <x v="82"/>
    <s v="C"/>
    <n v="1"/>
    <s v="a"/>
    <n v="11"/>
    <s v="Limpar ferrugem guardas (geral)"/>
    <s v="AR"/>
    <m/>
    <x v="102"/>
    <x v="0"/>
    <d v="2024-07-09T00:00:00"/>
    <d v="2024-12-03T00:00:00"/>
    <x v="148"/>
    <m/>
  </r>
  <r>
    <d v="2024-09-27T00:00:00"/>
    <x v="82"/>
    <s v="C"/>
    <n v="1"/>
    <s v="a"/>
    <n v="12"/>
    <s v="Melhorar fixação guardas"/>
    <s v="Serrialu"/>
    <m/>
    <x v="29"/>
    <x v="0"/>
    <d v="2024-07-09T00:00:00"/>
    <m/>
    <x v="57"/>
    <m/>
  </r>
  <r>
    <d v="2024-09-27T00:00:00"/>
    <x v="82"/>
    <s v="C"/>
    <n v="1"/>
    <s v="a"/>
    <n v="13"/>
    <s v="Limpar tijolos varanda"/>
    <s v="AR"/>
    <m/>
    <x v="102"/>
    <x v="0"/>
    <d v="2024-07-09T00:00:00"/>
    <d v="2024-12-03T00:00:00"/>
    <x v="148"/>
    <m/>
  </r>
  <r>
    <d v="2024-09-27T00:00:00"/>
    <x v="82"/>
    <s v="C"/>
    <n v="1"/>
    <s v="a"/>
    <n v="14"/>
    <s v="Janela lavandaria não abre"/>
    <s v="Serrialu"/>
    <m/>
    <x v="29"/>
    <x v="0"/>
    <d v="2024-07-09T00:00:00"/>
    <m/>
    <x v="57"/>
    <m/>
  </r>
  <r>
    <d v="2024-09-27T00:00:00"/>
    <x v="82"/>
    <s v="C"/>
    <n v="1"/>
    <s v="a"/>
    <n v="15"/>
    <s v="Limpar cerâmica lavandaria / paraede / cola"/>
    <s v="AR"/>
    <m/>
    <x v="102"/>
    <x v="0"/>
    <d v="2024-07-09T00:00:00"/>
    <d v="2024-12-03T00:00:00"/>
    <x v="148"/>
    <m/>
  </r>
  <r>
    <d v="2024-09-27T00:00:00"/>
    <x v="82"/>
    <s v="C"/>
    <n v="1"/>
    <s v="a"/>
    <n v="16"/>
    <s v="Afinar janela"/>
    <s v="Serrialu"/>
    <m/>
    <x v="29"/>
    <x v="0"/>
    <d v="2024-07-09T00:00:00"/>
    <m/>
    <x v="57"/>
    <m/>
  </r>
  <r>
    <d v="2024-09-27T00:00:00"/>
    <x v="82"/>
    <s v="C"/>
    <n v="1"/>
    <s v="a"/>
    <n v="17"/>
    <s v="Limpar lavatório WC"/>
    <s v="AR"/>
    <m/>
    <x v="102"/>
    <x v="0"/>
    <d v="2024-07-09T00:00:00"/>
    <m/>
    <x v="151"/>
    <m/>
  </r>
  <r>
    <d v="2024-09-27T00:00:00"/>
    <x v="82"/>
    <s v="C"/>
    <n v="1"/>
    <s v="a"/>
    <n v="18"/>
    <s v="Melhorar encaixe ralo lavatório / levantado"/>
    <s v="AR"/>
    <m/>
    <x v="102"/>
    <x v="0"/>
    <d v="2024-07-09T00:00:00"/>
    <m/>
    <x v="151"/>
    <m/>
  </r>
  <r>
    <d v="2024-09-27T00:00:00"/>
    <x v="82"/>
    <s v="C"/>
    <n v="1"/>
    <s v="a"/>
    <n v="19"/>
    <s v="Pedra da fachada a cair na varanda"/>
    <s v="Pardal "/>
    <m/>
    <x v="102"/>
    <x v="0"/>
    <d v="2024-07-09T00:00:00"/>
    <d v="2024-12-03T00:00:00"/>
    <x v="148"/>
    <m/>
  </r>
  <r>
    <d v="2024-09-27T00:00:00"/>
    <x v="82"/>
    <s v="C"/>
    <n v="1"/>
    <s v="a"/>
    <n v="20"/>
    <s v="Porta de entrada com fechadura perra e a chiar"/>
    <s v="Sweet Door"/>
    <m/>
    <x v="102"/>
    <x v="0"/>
    <d v="2024-07-09T00:00:00"/>
    <m/>
    <x v="87"/>
    <m/>
  </r>
  <r>
    <d v="2024-09-27T00:00:00"/>
    <x v="82"/>
    <s v="C"/>
    <n v="1"/>
    <s v="a"/>
    <n v="21"/>
    <s v="Porta do armário eléctrico descaída/empenada"/>
    <s v="Valco"/>
    <m/>
    <x v="18"/>
    <x v="0"/>
    <d v="2024-07-09T00:00:00"/>
    <d v="2024-12-03T00:00:00"/>
    <x v="2"/>
    <m/>
  </r>
  <r>
    <d v="2024-09-27T00:00:00"/>
    <x v="82"/>
    <s v="C"/>
    <n v="1"/>
    <s v="a"/>
    <n v="22"/>
    <s v="Colocar suporte de vidro no lado oposto do chuveiro, pois o resguardo abana "/>
    <s v="Espaço Vidro "/>
    <m/>
    <x v="6"/>
    <x v="0"/>
    <d v="2024-07-09T00:00:00"/>
    <m/>
    <x v="1"/>
    <m/>
  </r>
  <r>
    <d v="2024-09-27T00:00:00"/>
    <x v="82"/>
    <s v="C"/>
    <n v="1"/>
    <s v="a"/>
    <n v="23"/>
    <s v="Azulejo partido na cozinha "/>
    <s v="AR"/>
    <m/>
    <x v="36"/>
    <x v="0"/>
    <d v="2024-07-09T00:00:00"/>
    <m/>
    <x v="98"/>
    <m/>
  </r>
  <r>
    <d v="2024-09-27T00:00:00"/>
    <x v="82"/>
    <s v="C"/>
    <n v="1"/>
    <s v="a"/>
    <n v="25"/>
    <s v="Coloco silicone nos vão da janela"/>
    <s v="AR"/>
    <m/>
    <x v="60"/>
    <x v="0"/>
    <d v="2024-07-09T00:00:00"/>
    <m/>
    <x v="159"/>
    <m/>
  </r>
  <r>
    <d v="2024-09-27T00:00:00"/>
    <x v="82"/>
    <s v="C"/>
    <n v="1"/>
    <s v="a"/>
    <n v="26"/>
    <s v="Afinar janelas do quarto que está torta"/>
    <s v="Serrialu"/>
    <m/>
    <x v="60"/>
    <x v="0"/>
    <d v="2024-07-09T00:00:00"/>
    <m/>
    <x v="161"/>
    <m/>
  </r>
  <r>
    <d v="2024-09-27T00:00:00"/>
    <x v="82"/>
    <s v="C"/>
    <n v="1"/>
    <s v="a"/>
    <n v="24"/>
    <s v="Apareceu uma racha grande numa parede do quarto"/>
    <s v="AR"/>
    <m/>
    <x v="121"/>
    <x v="0"/>
    <d v="2024-07-09T00:00:00"/>
    <m/>
    <x v="102"/>
    <s v="SIM"/>
  </r>
  <r>
    <d v="2024-08-06T00:00:00"/>
    <x v="83"/>
    <s v="C"/>
    <n v="1"/>
    <s v="b"/>
    <n v="7"/>
    <s v="Falta borracha no limitador da porta "/>
    <s v="AR"/>
    <m/>
    <x v="3"/>
    <x v="0"/>
    <d v="2024-06-04T00:00:00"/>
    <m/>
    <x v="7"/>
    <m/>
  </r>
  <r>
    <d v="2024-08-06T00:00:00"/>
    <x v="83"/>
    <s v="C"/>
    <n v="1"/>
    <s v="b"/>
    <n v="6"/>
    <s v="Afinar janela"/>
    <s v="AR"/>
    <m/>
    <x v="3"/>
    <x v="0"/>
    <d v="2024-06-04T00:00:00"/>
    <m/>
    <x v="7"/>
    <m/>
  </r>
  <r>
    <d v="2024-08-06T00:00:00"/>
    <x v="83"/>
    <s v="C"/>
    <n v="1"/>
    <s v="b"/>
    <n v="5"/>
    <s v="Limpar vidro fosco porta "/>
    <s v="AR"/>
    <m/>
    <x v="3"/>
    <x v="0"/>
    <d v="2024-06-04T00:00:00"/>
    <m/>
    <x v="7"/>
    <m/>
  </r>
  <r>
    <d v="2024-08-06T00:00:00"/>
    <x v="83"/>
    <s v="C"/>
    <n v="1"/>
    <s v="b"/>
    <n v="4"/>
    <s v="Afinar porta entrada com ruído "/>
    <s v="Sweet Door"/>
    <m/>
    <x v="3"/>
    <x v="0"/>
    <d v="2024-06-04T00:00:00"/>
    <m/>
    <x v="90"/>
    <m/>
  </r>
  <r>
    <d v="2024-08-06T00:00:00"/>
    <x v="83"/>
    <s v="C"/>
    <n v="1"/>
    <s v="b"/>
    <n v="3"/>
    <s v="Remover excesso de massa da banheira "/>
    <s v="AR"/>
    <m/>
    <x v="3"/>
    <x v="0"/>
    <d v="2024-06-04T00:00:00"/>
    <m/>
    <x v="7"/>
    <m/>
  </r>
  <r>
    <d v="2024-08-06T00:00:00"/>
    <x v="83"/>
    <s v="C"/>
    <n v="1"/>
    <s v="b"/>
    <n v="2"/>
    <s v="Afinar gaveta WC"/>
    <s v="Valco"/>
    <m/>
    <x v="3"/>
    <x v="0"/>
    <d v="2024-06-04T00:00:00"/>
    <m/>
    <x v="68"/>
    <m/>
  </r>
  <r>
    <d v="2024-08-06T00:00:00"/>
    <x v="83"/>
    <s v="C"/>
    <n v="1"/>
    <s v="b"/>
    <n v="1"/>
    <s v="Limpeza ferrugem guarda (geral)"/>
    <s v="AR"/>
    <m/>
    <x v="3"/>
    <x v="0"/>
    <d v="2024-06-04T00:00:00"/>
    <m/>
    <x v="7"/>
    <m/>
  </r>
  <r>
    <d v="2024-09-25T00:00:00"/>
    <x v="84"/>
    <s v="C"/>
    <n v="1"/>
    <s v="c"/>
    <n v="10"/>
    <s v="Falta trocar o espelho 1,38 x 1,20"/>
    <s v="AR"/>
    <m/>
    <x v="40"/>
    <x v="0"/>
    <d v="2024-05-31T00:00:00"/>
    <m/>
    <x v="34"/>
    <m/>
  </r>
  <r>
    <d v="2024-09-25T00:00:00"/>
    <x v="84"/>
    <s v="C"/>
    <n v="1"/>
    <s v="c"/>
    <n v="9"/>
    <s v="Pedra varanda ( fachada)"/>
    <s v="AR"/>
    <m/>
    <x v="40"/>
    <x v="0"/>
    <d v="2024-05-31T00:00:00"/>
    <m/>
    <x v="8"/>
    <m/>
  </r>
  <r>
    <d v="2024-09-25T00:00:00"/>
    <x v="84"/>
    <s v="C"/>
    <n v="1"/>
    <s v="c"/>
    <n v="8"/>
    <s v="Fuga de agua no bidé "/>
    <s v="AR"/>
    <m/>
    <x v="40"/>
    <x v="0"/>
    <d v="2024-05-31T00:00:00"/>
    <m/>
    <x v="8"/>
    <m/>
  </r>
  <r>
    <d v="2024-09-25T00:00:00"/>
    <x v="84"/>
    <s v="C"/>
    <n v="1"/>
    <s v="c"/>
    <n v="7"/>
    <s v="Pintura na porta principal "/>
    <s v="AR"/>
    <m/>
    <x v="40"/>
    <x v="0"/>
    <d v="2024-05-31T00:00:00"/>
    <m/>
    <x v="8"/>
    <m/>
  </r>
  <r>
    <d v="2024-09-25T00:00:00"/>
    <x v="84"/>
    <s v="C"/>
    <n v="1"/>
    <s v="c"/>
    <n v="6"/>
    <s v="Substituição da torneira de segurança do lavatório "/>
    <s v="AR"/>
    <m/>
    <x v="40"/>
    <x v="0"/>
    <d v="2024-05-31T00:00:00"/>
    <m/>
    <x v="8"/>
    <m/>
  </r>
  <r>
    <d v="2024-09-25T00:00:00"/>
    <x v="84"/>
    <s v="C"/>
    <n v="1"/>
    <s v="c"/>
    <n v="5"/>
    <s v="Estore bate no alumínio"/>
    <s v="Nacional Blinds"/>
    <m/>
    <x v="48"/>
    <x v="0"/>
    <d v="2024-05-31T00:00:00"/>
    <m/>
    <x v="81"/>
    <m/>
  </r>
  <r>
    <d v="2024-09-25T00:00:00"/>
    <x v="84"/>
    <s v="C"/>
    <n v="1"/>
    <s v="c"/>
    <n v="4"/>
    <s v="Rejunte no piso da banheira /falta parte"/>
    <m/>
    <m/>
    <x v="3"/>
    <x v="0"/>
    <d v="2024-05-31T00:00:00"/>
    <m/>
    <x v="96"/>
    <m/>
  </r>
  <r>
    <d v="2024-09-25T00:00:00"/>
    <x v="84"/>
    <s v="C"/>
    <n v="1"/>
    <s v="c"/>
    <n v="3"/>
    <s v="Limpar ferrugem guardas geral"/>
    <s v="AR"/>
    <m/>
    <x v="3"/>
    <x v="0"/>
    <d v="2024-05-31T00:00:00"/>
    <m/>
    <x v="96"/>
    <m/>
  </r>
  <r>
    <d v="2024-09-25T00:00:00"/>
    <x v="84"/>
    <s v="C"/>
    <n v="1"/>
    <s v="c"/>
    <n v="2"/>
    <s v="Falta puxador porta "/>
    <s v="Serrialu"/>
    <m/>
    <x v="3"/>
    <x v="0"/>
    <d v="2024-05-31T00:00:00"/>
    <m/>
    <x v="96"/>
    <m/>
  </r>
  <r>
    <d v="2024-09-25T00:00:00"/>
    <x v="84"/>
    <s v="C"/>
    <n v="1"/>
    <s v="c"/>
    <n v="1"/>
    <s v="Falta caixa estore"/>
    <m/>
    <m/>
    <x v="3"/>
    <x v="0"/>
    <d v="2024-05-31T00:00:00"/>
    <m/>
    <x v="96"/>
    <m/>
  </r>
  <r>
    <d v="2024-08-28T00:00:00"/>
    <x v="85"/>
    <s v="C"/>
    <n v="1"/>
    <s v="d"/>
    <n v="32"/>
    <s v="Não há agua quente no lavatório da casa de banho"/>
    <s v="Luzimeca"/>
    <m/>
    <x v="49"/>
    <x v="0"/>
    <d v="2024-06-11T00:00:00"/>
    <d v="2025-02-15T00:00:00"/>
    <x v="138"/>
    <s v="SIM"/>
  </r>
  <r>
    <d v="2024-08-28T00:00:00"/>
    <x v="85"/>
    <s v="C"/>
    <n v="1"/>
    <s v="d"/>
    <n v="30"/>
    <s v="Apoio para iniciar a bomba de calor (sr pascoal?)"/>
    <s v="AR"/>
    <m/>
    <x v="36"/>
    <x v="0"/>
    <d v="2024-06-11T00:00:00"/>
    <m/>
    <x v="98"/>
    <m/>
  </r>
  <r>
    <d v="2024-08-28T00:00:00"/>
    <x v="85"/>
    <s v="C"/>
    <n v="1"/>
    <s v="d"/>
    <n v="28"/>
    <s v="Riscos na parede depois das reparações dos estores"/>
    <s v="AR"/>
    <m/>
    <x v="36"/>
    <x v="0"/>
    <d v="2024-06-11T00:00:00"/>
    <m/>
    <x v="98"/>
    <m/>
  </r>
  <r>
    <d v="2024-08-28T00:00:00"/>
    <x v="85"/>
    <s v="C"/>
    <n v="1"/>
    <s v="d"/>
    <n v="27"/>
    <s v="Carpintarias dos estores que ficaram estragadas apos intervenção da N.B"/>
    <s v="Valco/AR"/>
    <m/>
    <x v="36"/>
    <x v="0"/>
    <d v="2024-06-11T00:00:00"/>
    <m/>
    <x v="98"/>
    <m/>
  </r>
  <r>
    <d v="2024-08-28T00:00:00"/>
    <x v="85"/>
    <s v="C"/>
    <n v="1"/>
    <s v="d"/>
    <n v="26"/>
    <s v="Fechaduras das portas de acesso (remarcar)"/>
    <s v="AR/Sweet Door"/>
    <m/>
    <x v="36"/>
    <x v="0"/>
    <d v="2024-06-11T00:00:00"/>
    <m/>
    <x v="117"/>
    <m/>
  </r>
  <r>
    <d v="2024-08-28T00:00:00"/>
    <x v="85"/>
    <s v="C"/>
    <n v="1"/>
    <s v="d"/>
    <n v="25"/>
    <s v="Estores de vários lugares da cara ficaram presos e não funcionam "/>
    <s v="Nacional Blinds"/>
    <m/>
    <x v="32"/>
    <x v="0"/>
    <d v="2024-06-11T00:00:00"/>
    <m/>
    <x v="62"/>
    <m/>
  </r>
  <r>
    <d v="2024-08-28T00:00:00"/>
    <x v="85"/>
    <s v="C"/>
    <n v="1"/>
    <s v="d"/>
    <n v="24"/>
    <s v="Falta maçaneta arrecadação "/>
    <s v="Sweet Door"/>
    <m/>
    <x v="3"/>
    <x v="0"/>
    <d v="2024-06-11T00:00:00"/>
    <m/>
    <x v="98"/>
    <m/>
  </r>
  <r>
    <d v="2024-08-28T00:00:00"/>
    <x v="85"/>
    <s v="C"/>
    <n v="1"/>
    <s v="d"/>
    <n v="23"/>
    <s v="Fissura topo guarda roupa "/>
    <s v="Valco"/>
    <m/>
    <x v="3"/>
    <x v="0"/>
    <d v="2024-06-11T00:00:00"/>
    <m/>
    <x v="68"/>
    <m/>
  </r>
  <r>
    <d v="2024-08-28T00:00:00"/>
    <x v="85"/>
    <s v="C"/>
    <n v="1"/>
    <s v="d"/>
    <n v="22"/>
    <s v="Remate alheta"/>
    <s v="AR"/>
    <m/>
    <x v="3"/>
    <x v="0"/>
    <d v="2024-06-11T00:00:00"/>
    <m/>
    <x v="141"/>
    <m/>
  </r>
  <r>
    <d v="2024-08-28T00:00:00"/>
    <x v="85"/>
    <s v="C"/>
    <n v="1"/>
    <s v="d"/>
    <n v="21"/>
    <s v="Rodapé danificado "/>
    <s v="Valco"/>
    <m/>
    <x v="3"/>
    <x v="0"/>
    <d v="2024-06-11T00:00:00"/>
    <m/>
    <x v="94"/>
    <m/>
  </r>
  <r>
    <d v="2024-08-28T00:00:00"/>
    <x v="85"/>
    <s v="C"/>
    <n v="1"/>
    <s v="d"/>
    <n v="20"/>
    <s v="Defeito piso laminado "/>
    <s v="Silvas"/>
    <m/>
    <x v="3"/>
    <x v="0"/>
    <d v="2024-06-11T00:00:00"/>
    <m/>
    <x v="81"/>
    <m/>
  </r>
  <r>
    <d v="2024-08-28T00:00:00"/>
    <x v="85"/>
    <s v="C"/>
    <n v="1"/>
    <s v="d"/>
    <n v="19"/>
    <s v="Rever posição batente piso/porta batem "/>
    <s v="Valco"/>
    <m/>
    <x v="3"/>
    <x v="0"/>
    <d v="2024-06-11T00:00:00"/>
    <m/>
    <x v="94"/>
    <m/>
  </r>
  <r>
    <d v="2024-08-28T00:00:00"/>
    <x v="85"/>
    <s v="C"/>
    <n v="1"/>
    <s v="d"/>
    <n v="18"/>
    <s v="Partido base duche"/>
    <s v="AR"/>
    <m/>
    <x v="3"/>
    <x v="0"/>
    <d v="2024-06-11T00:00:00"/>
    <m/>
    <x v="141"/>
    <m/>
  </r>
  <r>
    <d v="2024-08-28T00:00:00"/>
    <x v="85"/>
    <s v="C"/>
    <n v="1"/>
    <s v="d"/>
    <n v="17"/>
    <s v="Partido pedra bancada IS"/>
    <s v="Pardal"/>
    <m/>
    <x v="3"/>
    <x v="0"/>
    <d v="2024-06-11T00:00:00"/>
    <m/>
    <x v="98"/>
    <m/>
  </r>
  <r>
    <d v="2024-08-28T00:00:00"/>
    <x v="85"/>
    <s v="C"/>
    <n v="1"/>
    <s v="d"/>
    <n v="16"/>
    <s v="Trocar espelho ferrugem "/>
    <s v="Espaço Vidro "/>
    <m/>
    <x v="3"/>
    <x v="0"/>
    <d v="2024-06-11T00:00:00"/>
    <m/>
    <x v="141"/>
    <m/>
  </r>
  <r>
    <d v="2024-08-28T00:00:00"/>
    <x v="85"/>
    <s v="C"/>
    <n v="1"/>
    <s v="d"/>
    <n v="15"/>
    <s v="Refazer rejunte partes que faltam parede wc"/>
    <s v="AR"/>
    <m/>
    <x v="3"/>
    <x v="0"/>
    <d v="2024-06-11T00:00:00"/>
    <m/>
    <x v="141"/>
    <m/>
  </r>
  <r>
    <d v="2024-08-28T00:00:00"/>
    <x v="85"/>
    <s v="C"/>
    <n v="1"/>
    <s v="d"/>
    <n v="14"/>
    <s v="Limpeza fachada porta"/>
    <s v="AR"/>
    <m/>
    <x v="3"/>
    <x v="0"/>
    <d v="2024-06-11T00:00:00"/>
    <m/>
    <x v="141"/>
    <m/>
  </r>
  <r>
    <d v="2024-08-28T00:00:00"/>
    <x v="85"/>
    <s v="C"/>
    <n v="1"/>
    <s v="d"/>
    <n v="13"/>
    <s v="Fissura parede"/>
    <s v="AR"/>
    <m/>
    <x v="3"/>
    <x v="0"/>
    <d v="2024-06-11T00:00:00"/>
    <m/>
    <x v="141"/>
    <m/>
  </r>
  <r>
    <d v="2024-08-28T00:00:00"/>
    <x v="85"/>
    <s v="C"/>
    <n v="1"/>
    <s v="d"/>
    <n v="12"/>
    <s v="Pedra bancada não encosta parede"/>
    <s v="AR"/>
    <m/>
    <x v="3"/>
    <x v="0"/>
    <d v="2024-06-11T00:00:00"/>
    <m/>
    <x v="141"/>
    <m/>
  </r>
  <r>
    <d v="2024-08-28T00:00:00"/>
    <x v="85"/>
    <s v="C"/>
    <n v="1"/>
    <s v="d"/>
    <n v="11"/>
    <s v="Remate teto /ceramica wc geral "/>
    <s v="AR"/>
    <m/>
    <x v="3"/>
    <x v="0"/>
    <d v="2024-06-11T00:00:00"/>
    <m/>
    <x v="141"/>
    <m/>
  </r>
  <r>
    <d v="2024-08-28T00:00:00"/>
    <x v="85"/>
    <s v="C"/>
    <n v="1"/>
    <s v="d"/>
    <n v="10"/>
    <s v="Mancha escura piso entrada cozinha "/>
    <s v="Silvas"/>
    <m/>
    <x v="3"/>
    <x v="0"/>
    <d v="2024-06-11T00:00:00"/>
    <m/>
    <x v="81"/>
    <m/>
  </r>
  <r>
    <d v="2024-08-28T00:00:00"/>
    <x v="85"/>
    <s v="C"/>
    <n v="1"/>
    <s v="d"/>
    <n v="9"/>
    <s v="Chapa metalica solta base armário "/>
    <s v="AR"/>
    <m/>
    <x v="3"/>
    <x v="0"/>
    <d v="2024-06-11T00:00:00"/>
    <m/>
    <x v="141"/>
    <m/>
  </r>
  <r>
    <d v="2024-08-28T00:00:00"/>
    <x v="85"/>
    <s v="C"/>
    <n v="1"/>
    <s v="d"/>
    <n v="8"/>
    <s v="Sujos tintas topo ceramica geral cozinha"/>
    <s v="AR"/>
    <m/>
    <x v="3"/>
    <x v="0"/>
    <d v="2024-06-11T00:00:00"/>
    <m/>
    <x v="141"/>
    <m/>
  </r>
  <r>
    <d v="2024-08-28T00:00:00"/>
    <x v="85"/>
    <s v="C"/>
    <n v="1"/>
    <s v="d"/>
    <n v="7"/>
    <s v="Estragado alizar porta teto "/>
    <s v="AR"/>
    <m/>
    <x v="3"/>
    <x v="0"/>
    <d v="2024-06-11T00:00:00"/>
    <m/>
    <x v="141"/>
    <m/>
  </r>
  <r>
    <d v="2024-08-28T00:00:00"/>
    <x v="85"/>
    <s v="C"/>
    <n v="1"/>
    <s v="d"/>
    <n v="6"/>
    <s v="Limpar vidro porta "/>
    <s v="AR"/>
    <m/>
    <x v="3"/>
    <x v="0"/>
    <d v="2024-06-11T00:00:00"/>
    <m/>
    <x v="141"/>
    <m/>
  </r>
  <r>
    <d v="2024-08-28T00:00:00"/>
    <x v="85"/>
    <s v="C"/>
    <n v="1"/>
    <s v="d"/>
    <n v="5"/>
    <s v="Limpar pilar varanda"/>
    <s v="AR"/>
    <m/>
    <x v="3"/>
    <x v="0"/>
    <d v="2024-06-11T00:00:00"/>
    <m/>
    <x v="141"/>
    <m/>
  </r>
  <r>
    <d v="2024-08-28T00:00:00"/>
    <x v="85"/>
    <s v="C"/>
    <n v="1"/>
    <s v="d"/>
    <n v="4"/>
    <s v="Limpar ferrugem guardas"/>
    <s v="AR"/>
    <m/>
    <x v="3"/>
    <x v="0"/>
    <d v="2024-06-11T00:00:00"/>
    <m/>
    <x v="111"/>
    <m/>
  </r>
  <r>
    <d v="2024-08-28T00:00:00"/>
    <x v="85"/>
    <s v="C"/>
    <n v="1"/>
    <s v="d"/>
    <n v="3"/>
    <s v="Limpar rejunte silicone "/>
    <s v="AR"/>
    <m/>
    <x v="3"/>
    <x v="0"/>
    <d v="2024-06-11T00:00:00"/>
    <m/>
    <x v="141"/>
    <m/>
  </r>
  <r>
    <d v="2024-08-28T00:00:00"/>
    <x v="85"/>
    <s v="C"/>
    <n v="1"/>
    <s v="d"/>
    <n v="2"/>
    <s v="Borrachas pretas portas soltas "/>
    <s v="Serrialu"/>
    <m/>
    <x v="3"/>
    <x v="0"/>
    <d v="2024-06-11T00:00:00"/>
    <m/>
    <x v="141"/>
    <m/>
  </r>
  <r>
    <d v="2024-08-28T00:00:00"/>
    <x v="85"/>
    <s v="C"/>
    <n v="1"/>
    <s v="d"/>
    <n v="1"/>
    <s v="Limpar piso sala "/>
    <s v="AR"/>
    <m/>
    <x v="3"/>
    <x v="0"/>
    <d v="2024-06-11T00:00:00"/>
    <m/>
    <x v="111"/>
    <m/>
  </r>
  <r>
    <d v="2024-08-28T00:00:00"/>
    <x v="85"/>
    <s v="C"/>
    <n v="1"/>
    <s v="d"/>
    <n v="31"/>
    <s v="A/C com erra &quot;CH&quot; nunca funcionou "/>
    <s v="Climacer"/>
    <m/>
    <x v="8"/>
    <x v="0"/>
    <d v="2024-06-11T00:00:00"/>
    <m/>
    <x v="126"/>
    <m/>
  </r>
  <r>
    <d v="2024-08-28T00:00:00"/>
    <x v="85"/>
    <s v="C"/>
    <n v="1"/>
    <s v="d"/>
    <n v="29"/>
    <s v="separadores para estore da sala | deslocar caixilharia "/>
    <s v="Serrialu"/>
    <m/>
    <x v="36"/>
    <x v="0"/>
    <d v="2024-06-11T00:00:00"/>
    <m/>
    <x v="17"/>
    <m/>
  </r>
  <r>
    <d v="2024-07-12T00:00:00"/>
    <x v="86"/>
    <s v="C"/>
    <n v="2"/>
    <s v="c"/>
    <n v="1"/>
    <s v="Piso danificado na sala /Quarto"/>
    <s v="Silvas"/>
    <m/>
    <x v="3"/>
    <x v="0"/>
    <d v="2024-06-24T00:00:00"/>
    <m/>
    <x v="47"/>
    <m/>
  </r>
  <r>
    <d v="2024-07-12T00:00:00"/>
    <x v="86"/>
    <s v="C"/>
    <n v="2"/>
    <s v="c"/>
    <n v="2"/>
    <s v="Marcas na Moldura da porta"/>
    <s v="Valco"/>
    <m/>
    <x v="3"/>
    <x v="0"/>
    <d v="2024-06-24T00:00:00"/>
    <m/>
    <x v="94"/>
    <m/>
  </r>
  <r>
    <d v="2024-07-12T00:00:00"/>
    <x v="86"/>
    <s v="C"/>
    <n v="2"/>
    <s v="c"/>
    <n v="3"/>
    <s v="Afinar porta"/>
    <s v="Valco"/>
    <m/>
    <x v="3"/>
    <x v="0"/>
    <d v="2024-06-24T00:00:00"/>
    <m/>
    <x v="94"/>
    <m/>
  </r>
  <r>
    <d v="2024-07-12T00:00:00"/>
    <x v="86"/>
    <s v="C"/>
    <n v="2"/>
    <s v="c"/>
    <n v="4"/>
    <s v="Afinar portas armários cozinha (ruído)"/>
    <s v="Cozimafra"/>
    <m/>
    <x v="3"/>
    <x v="0"/>
    <d v="2024-06-24T00:00:00"/>
    <m/>
    <x v="139"/>
    <m/>
  </r>
  <r>
    <d v="2024-07-12T00:00:00"/>
    <x v="86"/>
    <s v="C"/>
    <n v="2"/>
    <s v="c"/>
    <n v="5"/>
    <s v="Limpar base armário/ Remover rodapé para limpar"/>
    <s v="AR"/>
    <m/>
    <x v="3"/>
    <x v="0"/>
    <d v="2024-06-24T00:00:00"/>
    <m/>
    <x v="7"/>
    <m/>
  </r>
  <r>
    <d v="2024-07-12T00:00:00"/>
    <x v="86"/>
    <s v="C"/>
    <n v="2"/>
    <s v="c"/>
    <n v="6"/>
    <s v="Sujos na porta do armário"/>
    <s v="AR"/>
    <m/>
    <x v="3"/>
    <x v="0"/>
    <d v="2024-06-24T00:00:00"/>
    <m/>
    <x v="7"/>
    <m/>
  </r>
  <r>
    <d v="2024-07-12T00:00:00"/>
    <x v="86"/>
    <s v="C"/>
    <n v="2"/>
    <s v="c"/>
    <n v="7"/>
    <s v="Remate moldura guarda roupa"/>
    <s v="AR"/>
    <m/>
    <x v="3"/>
    <x v="0"/>
    <d v="2024-06-24T00:00:00"/>
    <m/>
    <x v="7"/>
    <m/>
  </r>
  <r>
    <d v="2024-07-12T00:00:00"/>
    <x v="86"/>
    <s v="C"/>
    <n v="2"/>
    <s v="c"/>
    <n v="8"/>
    <s v="afinar janela ( não fecha bem )"/>
    <s v="Serrialu"/>
    <m/>
    <x v="3"/>
    <x v="0"/>
    <d v="2024-06-24T00:00:00"/>
    <m/>
    <x v="7"/>
    <m/>
  </r>
  <r>
    <d v="2024-07-12T00:00:00"/>
    <x v="86"/>
    <s v="C"/>
    <n v="2"/>
    <s v="c"/>
    <n v="9"/>
    <s v="Remate rodapé (geral)"/>
    <s v="AR"/>
    <m/>
    <x v="3"/>
    <x v="0"/>
    <d v="2024-06-24T00:00:00"/>
    <m/>
    <x v="7"/>
    <m/>
  </r>
  <r>
    <d v="2024-07-12T00:00:00"/>
    <x v="86"/>
    <s v="C"/>
    <n v="2"/>
    <s v="c"/>
    <n v="10"/>
    <s v="Azulejo partido/junta aberta "/>
    <s v="AR"/>
    <m/>
    <x v="3"/>
    <x v="0"/>
    <d v="2024-06-24T00:00:00"/>
    <m/>
    <x v="7"/>
    <m/>
  </r>
  <r>
    <d v="2024-07-12T00:00:00"/>
    <x v="86"/>
    <s v="C"/>
    <n v="2"/>
    <s v="c"/>
    <n v="11"/>
    <s v="Remate silicone lavatório"/>
    <s v="AR"/>
    <m/>
    <x v="3"/>
    <x v="0"/>
    <d v="2024-06-24T00:00:00"/>
    <m/>
    <x v="7"/>
    <m/>
  </r>
  <r>
    <d v="2024-07-12T00:00:00"/>
    <x v="86"/>
    <s v="C"/>
    <n v="2"/>
    <s v="c"/>
    <n v="12"/>
    <s v="Fissura teto / cerâmica"/>
    <s v="AR"/>
    <m/>
    <x v="3"/>
    <x v="0"/>
    <d v="2024-06-24T00:00:00"/>
    <m/>
    <x v="7"/>
    <m/>
  </r>
  <r>
    <d v="2024-07-12T00:00:00"/>
    <x v="86"/>
    <s v="C"/>
    <n v="2"/>
    <s v="c"/>
    <n v="13"/>
    <s v="Rever remate - Torneira/ceramica/buraco"/>
    <s v="AR"/>
    <m/>
    <x v="3"/>
    <x v="0"/>
    <d v="2024-06-24T00:00:00"/>
    <m/>
    <x v="7"/>
    <m/>
  </r>
  <r>
    <d v="2024-07-12T00:00:00"/>
    <x v="86"/>
    <s v="C"/>
    <n v="2"/>
    <s v="c"/>
    <n v="14"/>
    <s v="Melhorar remate - Piso/Banheira/Parede"/>
    <s v="AR"/>
    <m/>
    <x v="3"/>
    <x v="0"/>
    <d v="2024-06-24T00:00:00"/>
    <m/>
    <x v="7"/>
    <m/>
  </r>
  <r>
    <d v="2024-07-12T00:00:00"/>
    <x v="86"/>
    <s v="C"/>
    <n v="2"/>
    <s v="c"/>
    <n v="15"/>
    <s v="Rever topo por acabar por baixo do lavatório - Cliente vai falar com dono de obra "/>
    <s v="AR"/>
    <m/>
    <x v="3"/>
    <x v="1"/>
    <d v="2024-06-24T00:00:00"/>
    <m/>
    <x v="12"/>
    <m/>
  </r>
  <r>
    <d v="2024-07-12T00:00:00"/>
    <x v="86"/>
    <s v="C"/>
    <n v="2"/>
    <s v="c"/>
    <n v="16"/>
    <s v="Sujo de tinta por baixo do lavatório"/>
    <s v="AR"/>
    <m/>
    <x v="3"/>
    <x v="0"/>
    <d v="2024-06-24T00:00:00"/>
    <m/>
    <x v="7"/>
    <m/>
  </r>
  <r>
    <d v="2024-07-12T00:00:00"/>
    <x v="86"/>
    <s v="C"/>
    <n v="2"/>
    <s v="c"/>
    <n v="17"/>
    <s v="Melhorar remate - Alheta"/>
    <s v="AR"/>
    <m/>
    <x v="3"/>
    <x v="0"/>
    <d v="2024-06-24T00:00:00"/>
    <m/>
    <x v="7"/>
    <m/>
  </r>
  <r>
    <d v="2024-07-12T00:00:00"/>
    <x v="86"/>
    <s v="C"/>
    <n v="2"/>
    <s v="c"/>
    <n v="18"/>
    <s v="Fissura parede"/>
    <s v="AR"/>
    <m/>
    <x v="3"/>
    <x v="0"/>
    <d v="2024-06-24T00:00:00"/>
    <m/>
    <x v="7"/>
    <m/>
  </r>
  <r>
    <d v="2024-07-12T00:00:00"/>
    <x v="86"/>
    <s v="C"/>
    <n v="2"/>
    <s v="c"/>
    <n v="19"/>
    <s v="Limpar focos de luz (geral)"/>
    <s v="AR"/>
    <m/>
    <x v="3"/>
    <x v="0"/>
    <d v="2024-06-24T00:00:00"/>
    <m/>
    <x v="7"/>
    <m/>
  </r>
  <r>
    <d v="2024-07-12T00:00:00"/>
    <x v="86"/>
    <s v="C"/>
    <n v="2"/>
    <s v="c"/>
    <n v="20"/>
    <s v="Melhorar fixação espelhos - Lavatório/tubos "/>
    <s v="AR"/>
    <m/>
    <x v="3"/>
    <x v="0"/>
    <d v="2024-06-24T00:00:00"/>
    <m/>
    <x v="7"/>
    <m/>
  </r>
  <r>
    <d v="2024-07-12T00:00:00"/>
    <x v="86"/>
    <s v="C"/>
    <n v="2"/>
    <s v="c"/>
    <n v="21"/>
    <s v="Poleias com marcas"/>
    <s v="AR"/>
    <m/>
    <x v="3"/>
    <x v="0"/>
    <d v="2024-06-24T00:00:00"/>
    <m/>
    <x v="7"/>
    <m/>
  </r>
  <r>
    <d v="2024-07-12T00:00:00"/>
    <x v="86"/>
    <s v="C"/>
    <n v="2"/>
    <s v="c"/>
    <n v="22"/>
    <s v="Limpar marcas portas"/>
    <s v="AR"/>
    <m/>
    <x v="3"/>
    <x v="0"/>
    <d v="2024-06-24T00:00:00"/>
    <m/>
    <x v="7"/>
    <m/>
  </r>
  <r>
    <d v="2024-07-12T00:00:00"/>
    <x v="86"/>
    <s v="C"/>
    <n v="2"/>
    <s v="c"/>
    <n v="23"/>
    <s v="Marca interior gaveta da cozinha"/>
    <s v="AR"/>
    <m/>
    <x v="3"/>
    <x v="0"/>
    <d v="2024-06-24T00:00:00"/>
    <m/>
    <x v="7"/>
    <m/>
  </r>
  <r>
    <d v="2024-07-12T00:00:00"/>
    <x v="86"/>
    <s v="C"/>
    <n v="2"/>
    <s v="c"/>
    <n v="24"/>
    <s v="Limpar resto de tinta no painel - entrada"/>
    <s v="AR"/>
    <m/>
    <x v="3"/>
    <x v="0"/>
    <d v="2024-06-24T00:00:00"/>
    <m/>
    <x v="7"/>
    <m/>
  </r>
  <r>
    <d v="2024-07-12T00:00:00"/>
    <x v="86"/>
    <s v="C"/>
    <n v="2"/>
    <s v="c"/>
    <n v="25"/>
    <s v="Escrito a caneta/plástico rasgado - Quadro elétrico "/>
    <s v="AR"/>
    <m/>
    <x v="3"/>
    <x v="0"/>
    <d v="2024-06-24T00:00:00"/>
    <m/>
    <x v="7"/>
    <m/>
  </r>
  <r>
    <d v="2024-07-12T00:00:00"/>
    <x v="86"/>
    <s v="C"/>
    <n v="2"/>
    <s v="c"/>
    <n v="26"/>
    <s v="Afinar porta quadro elétrico "/>
    <s v="IEOL"/>
    <m/>
    <x v="3"/>
    <x v="0"/>
    <d v="2024-06-24T00:00:00"/>
    <m/>
    <x v="7"/>
    <m/>
  </r>
  <r>
    <d v="2024-07-12T00:00:00"/>
    <x v="86"/>
    <s v="C"/>
    <n v="2"/>
    <s v="c"/>
    <n v="27"/>
    <s v="Limpar guardas ferrugem "/>
    <s v="AR"/>
    <m/>
    <x v="3"/>
    <x v="0"/>
    <d v="2024-06-24T00:00:00"/>
    <m/>
    <x v="7"/>
    <m/>
  </r>
  <r>
    <d v="2024-07-12T00:00:00"/>
    <x v="86"/>
    <s v="C"/>
    <n v="2"/>
    <s v="c"/>
    <n v="28"/>
    <s v="Porta de acesso ao corredor com lacagem danificada "/>
    <s v="Valco"/>
    <m/>
    <x v="3"/>
    <x v="0"/>
    <d v="2024-06-24T00:00:00"/>
    <m/>
    <x v="94"/>
    <m/>
  </r>
  <r>
    <d v="2024-07-12T00:00:00"/>
    <x v="86"/>
    <s v="C"/>
    <n v="2"/>
    <s v="c"/>
    <n v="29"/>
    <s v="Ruido na fechadura porta de entrada"/>
    <s v="Sweet Door"/>
    <m/>
    <x v="3"/>
    <x v="0"/>
    <d v="2024-06-24T00:00:00"/>
    <m/>
    <x v="7"/>
    <m/>
  </r>
  <r>
    <d v="2024-07-12T00:00:00"/>
    <x v="86"/>
    <s v="C"/>
    <n v="2"/>
    <s v="c"/>
    <n v="30"/>
    <s v="Exaustor com mancha de oxidação e peça de remate deformada."/>
    <s v="AR"/>
    <m/>
    <x v="3"/>
    <x v="0"/>
    <d v="2024-06-24T00:00:00"/>
    <m/>
    <x v="7"/>
    <m/>
  </r>
  <r>
    <d v="2024-07-12T00:00:00"/>
    <x v="86"/>
    <s v="C"/>
    <n v="2"/>
    <s v="c"/>
    <n v="31"/>
    <s v="Gaveta da cozinha com frente danificada (2 gavetas)"/>
    <s v="Cozimafra"/>
    <m/>
    <x v="3"/>
    <x v="0"/>
    <d v="2024-06-24T00:00:00"/>
    <m/>
    <x v="128"/>
    <m/>
  </r>
  <r>
    <d v="2024-07-12T00:00:00"/>
    <x v="86"/>
    <s v="C"/>
    <n v="2"/>
    <s v="c"/>
    <n v="32"/>
    <s v="Tubos cobre e cablagem de ligação à Unidade Exterior mal acomodados e com isolamento danificado A/C"/>
    <s v="AR"/>
    <m/>
    <x v="3"/>
    <x v="0"/>
    <d v="2024-06-24T00:00:00"/>
    <m/>
    <x v="7"/>
    <m/>
  </r>
  <r>
    <d v="2024-07-12T00:00:00"/>
    <x v="86"/>
    <s v="C"/>
    <n v="2"/>
    <s v="c"/>
    <n v="33"/>
    <s v="Serpentina danificada A/C  - Substituir  - Necessário passar pente de alheta "/>
    <s v="Climacer"/>
    <m/>
    <x v="3"/>
    <x v="0"/>
    <d v="2024-06-24T00:00:00"/>
    <m/>
    <x v="7"/>
    <m/>
  </r>
  <r>
    <d v="2024-07-12T00:00:00"/>
    <x v="86"/>
    <s v="C"/>
    <n v="2"/>
    <s v="c"/>
    <n v="34"/>
    <s v="Pé do AC em cima do ralo "/>
    <m/>
    <m/>
    <x v="3"/>
    <x v="1"/>
    <d v="2024-06-24T00:00:00"/>
    <m/>
    <x v="12"/>
    <m/>
  </r>
  <r>
    <d v="2024-07-12T00:00:00"/>
    <x v="86"/>
    <s v="C"/>
    <n v="2"/>
    <s v="c"/>
    <n v="35"/>
    <s v="Varanda (incluido interior da maquina de ac que esta cheio de pó da obra) e cozinha extremamente sujas com resto de obra, necessario limpar"/>
    <s v="AR"/>
    <m/>
    <x v="3"/>
    <x v="0"/>
    <d v="2024-06-24T00:00:00"/>
    <m/>
    <x v="7"/>
    <m/>
  </r>
  <r>
    <d v="2024-07-12T00:00:00"/>
    <x v="86"/>
    <s v="C"/>
    <n v="2"/>
    <s v="c"/>
    <n v="36"/>
    <s v="Aros das portas e rodapés com diversos danos na lacagem"/>
    <s v="Valco"/>
    <m/>
    <x v="3"/>
    <x v="0"/>
    <d v="2024-06-24T00:00:00"/>
    <m/>
    <x v="94"/>
    <m/>
  </r>
  <r>
    <d v="2024-07-12T00:00:00"/>
    <x v="86"/>
    <s v="C"/>
    <n v="2"/>
    <s v="c"/>
    <n v="37"/>
    <s v="Parede por acabar por baixo do bidé"/>
    <s v="AR"/>
    <m/>
    <x v="3"/>
    <x v="0"/>
    <d v="2024-06-24T00:00:00"/>
    <m/>
    <x v="7"/>
    <m/>
  </r>
  <r>
    <d v="2024-07-12T00:00:00"/>
    <x v="86"/>
    <s v="C"/>
    <n v="2"/>
    <s v="c"/>
    <n v="38"/>
    <s v="Limpeza geral apartamento "/>
    <s v="AR"/>
    <m/>
    <x v="3"/>
    <x v="0"/>
    <d v="2024-06-24T00:00:00"/>
    <m/>
    <x v="7"/>
    <m/>
  </r>
  <r>
    <d v="2024-07-12T00:00:00"/>
    <x v="86"/>
    <s v="C"/>
    <n v="2"/>
    <s v="c"/>
    <n v="39"/>
    <s v="na sequencia da intervenção da sweetdoor na porta de entrada, a lacagem do painel interior ficou danificada"/>
    <s v="Sweet Door"/>
    <m/>
    <x v="80"/>
    <x v="0"/>
    <d v="2024-06-24T00:00:00"/>
    <m/>
    <x v="7"/>
    <m/>
  </r>
  <r>
    <d v="2024-07-12T00:00:00"/>
    <x v="86"/>
    <s v="C"/>
    <n v="2"/>
    <s v="c"/>
    <n v="40"/>
    <s v="A  porta do WC com poliban não fecha"/>
    <s v="Valco"/>
    <m/>
    <x v="80"/>
    <x v="0"/>
    <d v="2024-06-24T00:00:00"/>
    <m/>
    <x v="7"/>
    <m/>
  </r>
  <r>
    <d v="2024-07-12T00:00:00"/>
    <x v="86"/>
    <s v="C"/>
    <n v="2"/>
    <s v="c"/>
    <n v="41"/>
    <s v="Aro da porta wc esta danificado "/>
    <s v="Valco"/>
    <m/>
    <x v="80"/>
    <x v="0"/>
    <d v="2024-06-24T00:00:00"/>
    <m/>
    <x v="7"/>
    <m/>
  </r>
  <r>
    <d v="2024-07-12T00:00:00"/>
    <x v="86"/>
    <s v="C"/>
    <n v="2"/>
    <s v="c"/>
    <n v="42"/>
    <s v="A porta de acesso à suite está (já) com o revestimento a descascar"/>
    <s v="Valco"/>
    <m/>
    <x v="80"/>
    <x v="0"/>
    <d v="2024-06-24T00:00:00"/>
    <m/>
    <x v="7"/>
    <m/>
  </r>
  <r>
    <d v="2024-07-12T00:00:00"/>
    <x v="86"/>
    <s v="C"/>
    <n v="2"/>
    <s v="c"/>
    <n v="43"/>
    <s v=" Estores: Necessario afinar estores dos quartos que não fecham completamente"/>
    <s v="Nacional Blinds"/>
    <m/>
    <x v="80"/>
    <x v="0"/>
    <d v="2024-06-24T00:00:00"/>
    <m/>
    <x v="24"/>
    <m/>
  </r>
  <r>
    <d v="2024-07-12T00:00:00"/>
    <x v="86"/>
    <s v="C"/>
    <n v="2"/>
    <s v="c"/>
    <n v="44"/>
    <s v="Espelho do WC Poliban riscado"/>
    <s v="Espaço Vidro"/>
    <m/>
    <x v="80"/>
    <x v="0"/>
    <d v="2024-06-24T00:00:00"/>
    <m/>
    <x v="67"/>
    <m/>
  </r>
  <r>
    <d v="2024-07-12T00:00:00"/>
    <x v="86"/>
    <s v="C"/>
    <n v="2"/>
    <s v="c"/>
    <n v="45"/>
    <s v=" azulejo aro porta wc suite partido;"/>
    <s v="AR"/>
    <m/>
    <x v="80"/>
    <x v="0"/>
    <d v="2024-06-24T00:00:00"/>
    <m/>
    <x v="7"/>
    <m/>
  </r>
  <r>
    <d v="2024-07-12T00:00:00"/>
    <x v="86"/>
    <s v="C"/>
    <n v="2"/>
    <s v="c"/>
    <n v="46"/>
    <s v="a courette do exaustor não se encontra devidamente selada (vento em volta do tubo de extração) - esclarecer funcionamento ventilação dos WC´s; -  Explicado o funcionamento das ventilações "/>
    <s v="AR"/>
    <m/>
    <x v="122"/>
    <x v="1"/>
    <d v="2024-06-24T00:00:00"/>
    <m/>
    <x v="12"/>
    <m/>
  </r>
  <r>
    <d v="2024-07-12T00:00:00"/>
    <x v="86"/>
    <s v="C"/>
    <n v="2"/>
    <s v="c"/>
    <n v="47"/>
    <s v="interruptor iluminação da sala danificado;"/>
    <s v="IEOL"/>
    <m/>
    <x v="80"/>
    <x v="0"/>
    <d v="2024-06-24T00:00:00"/>
    <m/>
    <x v="104"/>
    <m/>
  </r>
  <r>
    <d v="2024-07-12T00:00:00"/>
    <x v="86"/>
    <s v="C"/>
    <n v="2"/>
    <s v="c"/>
    <n v="48"/>
    <s v="Caixilharia da varanda danificada "/>
    <s v="Serrialu"/>
    <m/>
    <x v="80"/>
    <x v="0"/>
    <d v="2024-06-24T00:00:00"/>
    <m/>
    <x v="7"/>
    <m/>
  </r>
  <r>
    <d v="2024-07-12T00:00:00"/>
    <x v="86"/>
    <s v="C"/>
    <n v="2"/>
    <s v="c"/>
    <n v="49"/>
    <s v="1 Porta de armário"/>
    <s v="Cozimafra"/>
    <m/>
    <x v="80"/>
    <x v="0"/>
    <d v="2024-06-24T00:00:00"/>
    <m/>
    <x v="128"/>
    <m/>
  </r>
  <r>
    <d v="2024-07-12T00:00:00"/>
    <x v="86"/>
    <s v="C"/>
    <n v="2"/>
    <s v="c"/>
    <n v="50"/>
    <s v="Tampo da bancada da cozinha"/>
    <s v="PARDAL"/>
    <m/>
    <x v="39"/>
    <x v="0"/>
    <d v="2024-06-24T00:00:00"/>
    <d v="2025-01-27T00:00:00"/>
    <x v="84"/>
    <m/>
  </r>
  <r>
    <d v="2024-07-12T00:00:00"/>
    <x v="86"/>
    <s v="C"/>
    <n v="2"/>
    <s v="c"/>
    <n v="51"/>
    <s v="Peça de remate do exaustor danificada"/>
    <s v="Bosch"/>
    <m/>
    <x v="19"/>
    <x v="4"/>
    <d v="2024-06-24T00:00:00"/>
    <m/>
    <x v="95"/>
    <m/>
  </r>
  <r>
    <d v="2024-07-12T00:00:00"/>
    <x v="86"/>
    <s v="C"/>
    <n v="2"/>
    <s v="c"/>
    <n v="52"/>
    <s v="Instalações Sanitárias – rever acabamento das orlas das bancadas "/>
    <s v="AR"/>
    <m/>
    <x v="80"/>
    <x v="0"/>
    <d v="2024-06-24T00:00:00"/>
    <m/>
    <x v="7"/>
    <m/>
  </r>
  <r>
    <d v="2024-07-12T00:00:00"/>
    <x v="86"/>
    <s v="C"/>
    <n v="2"/>
    <s v="c"/>
    <n v="53"/>
    <s v="Revisão de aros de portas - lacados + quadro elétrico "/>
    <s v="Valco"/>
    <m/>
    <x v="80"/>
    <x v="0"/>
    <d v="2024-06-24T00:00:00"/>
    <m/>
    <x v="7"/>
    <m/>
  </r>
  <r>
    <d v="2024-07-12T00:00:00"/>
    <x v="86"/>
    <s v="C"/>
    <n v="2"/>
    <s v="c"/>
    <n v="54"/>
    <s v="calha para tapar cobre na varanda. - É preciso orçamento - Necessário autorização Engº Rodrigo Pais"/>
    <s v="Climacer"/>
    <m/>
    <x v="107"/>
    <x v="0"/>
    <d v="2024-06-24T00:00:00"/>
    <m/>
    <x v="7"/>
    <m/>
  </r>
  <r>
    <d v="2024-07-12T00:00:00"/>
    <x v="86"/>
    <s v="C"/>
    <n v="2"/>
    <s v="c"/>
    <n v="55"/>
    <s v="Vedação da base de duche - Silicone que servia como remate do azulejo que pousa sobre a base destacou/descolou)"/>
    <s v="AR"/>
    <m/>
    <x v="119"/>
    <x v="0"/>
    <d v="2024-06-24T00:00:00"/>
    <m/>
    <x v="9"/>
    <m/>
  </r>
  <r>
    <d v="2024-07-12T00:00:00"/>
    <x v="86"/>
    <s v="C"/>
    <n v="2"/>
    <s v="c"/>
    <n v="56"/>
    <s v="Padieira da porta da arrecadação que se encontrava fixa com argamassa (por motivos óbvios) descaiu, porta abra com dificuldade"/>
    <s v="AR"/>
    <m/>
    <x v="4"/>
    <x v="0"/>
    <d v="2024-06-24T00:00:00"/>
    <m/>
    <x v="9"/>
    <m/>
  </r>
  <r>
    <d v="2024-07-12T00:00:00"/>
    <x v="86"/>
    <s v="C"/>
    <n v="2"/>
    <s v="c"/>
    <n v="57"/>
    <s v="Janela da suite só abre na função oscilo"/>
    <s v="AR"/>
    <m/>
    <x v="4"/>
    <x v="0"/>
    <d v="2024-06-24T00:00:00"/>
    <m/>
    <x v="9"/>
    <m/>
  </r>
  <r>
    <d v="2024-07-12T00:00:00"/>
    <x v="86"/>
    <s v="C"/>
    <n v="2"/>
    <s v="c"/>
    <n v="58"/>
    <s v="Recolocação da caixa  de derivação na varanda "/>
    <s v="AR"/>
    <m/>
    <x v="3"/>
    <x v="0"/>
    <d v="2024-06-24T00:00:00"/>
    <m/>
    <x v="117"/>
    <m/>
  </r>
  <r>
    <d v="2024-07-12T00:00:00"/>
    <x v="86"/>
    <s v="C"/>
    <n v="2"/>
    <s v="c"/>
    <n v="59"/>
    <s v="Fissuras no quarto e na sala "/>
    <s v="AR"/>
    <m/>
    <x v="4"/>
    <x v="0"/>
    <d v="2024-06-24T00:00:00"/>
    <m/>
    <x v="162"/>
    <m/>
  </r>
  <r>
    <d v="2024-07-12T00:00:00"/>
    <x v="86"/>
    <s v="C"/>
    <n v="2"/>
    <s v="c"/>
    <n v="60"/>
    <s v="Grelha de extração WC"/>
    <s v="AR"/>
    <m/>
    <x v="4"/>
    <x v="0"/>
    <d v="2024-06-24T00:00:00"/>
    <m/>
    <x v="122"/>
    <m/>
  </r>
  <r>
    <d v="2024-07-12T00:00:00"/>
    <x v="86"/>
    <s v="C"/>
    <n v="2"/>
    <s v="c"/>
    <n v="61"/>
    <s v="Mancha no caixilho | A solicitar substituição de novo perfil do aro e perfil da janela de correr / Mancha esta no interior do vidro, defeito de fabrico. - Falta encomendar. "/>
    <s v="Serrialu"/>
    <s v="NOVO"/>
    <x v="4"/>
    <x v="5"/>
    <d v="2024-06-24T00:00:00"/>
    <m/>
    <x v="12"/>
    <m/>
  </r>
  <r>
    <d v="2024-07-12T00:00:00"/>
    <x v="86"/>
    <s v="C"/>
    <n v="2"/>
    <s v="c"/>
    <n v="62"/>
    <s v="Picados no pavimento - SRA VAI VER SE ACEITA APÓS REPARAÇÃO "/>
    <s v="Silvas"/>
    <m/>
    <x v="4"/>
    <x v="0"/>
    <d v="2024-06-24T00:00:00"/>
    <m/>
    <x v="3"/>
    <m/>
  </r>
  <r>
    <d v="2024-07-12T00:00:00"/>
    <x v="86"/>
    <s v="C"/>
    <n v="2"/>
    <s v="c"/>
    <n v="63"/>
    <s v="Remate azulejo debaixo do bidé "/>
    <s v="AR"/>
    <m/>
    <x v="4"/>
    <x v="0"/>
    <d v="2024-06-24T00:00:00"/>
    <m/>
    <x v="162"/>
    <m/>
  </r>
  <r>
    <d v="2024-07-12T00:00:00"/>
    <x v="86"/>
    <s v="C"/>
    <n v="2"/>
    <s v="c"/>
    <n v="64"/>
    <s v="Luz da arrecadação "/>
    <s v="IEOL"/>
    <m/>
    <x v="5"/>
    <x v="0"/>
    <d v="2024-06-24T00:00:00"/>
    <m/>
    <x v="34"/>
    <m/>
  </r>
  <r>
    <d v="2024-07-12T00:00:00"/>
    <x v="86"/>
    <s v="C"/>
    <n v="2"/>
    <s v="c"/>
    <n v="65"/>
    <s v="Tubos cobre e cablagem de ligação à Unidade Exterior mal acomodados e com isolamento danificado/ressequido | Soleira já encomenda para ocultar tubagem"/>
    <s v="AR"/>
    <m/>
    <x v="19"/>
    <x v="0"/>
    <d v="2024-06-24T00:00:00"/>
    <m/>
    <x v="103"/>
    <m/>
  </r>
  <r>
    <d v="2024-07-12T00:00:00"/>
    <x v="86"/>
    <s v="C"/>
    <n v="2"/>
    <s v="c"/>
    <n v="66"/>
    <s v="Extração dos Wc´s não funciona. Horário comunicado pelo AC 7h às 10h00 e 18h – 22h00 (NOVO)"/>
    <s v="Climacer "/>
    <m/>
    <x v="19"/>
    <x v="0"/>
    <d v="2024-06-24T00:00:00"/>
    <m/>
    <x v="7"/>
    <m/>
  </r>
  <r>
    <d v="2024-07-12T00:00:00"/>
    <x v="86"/>
    <s v="C"/>
    <n v="2"/>
    <s v="c"/>
    <n v="67"/>
    <s v="2 laminas de estores manchadas "/>
    <s v="Nacional Blinds"/>
    <m/>
    <x v="19"/>
    <x v="0"/>
    <d v="2024-06-24T00:00:00"/>
    <m/>
    <x v="122"/>
    <m/>
  </r>
  <r>
    <d v="2024-07-12T00:00:00"/>
    <x v="86"/>
    <s v="C"/>
    <n v="2"/>
    <s v="c"/>
    <n v="68"/>
    <s v="Fixadores da porta do frigorifico desencaixaram/partiram (1 dia de uso)"/>
    <s v="Cozimafra"/>
    <m/>
    <x v="19"/>
    <x v="0"/>
    <d v="2024-06-24T00:00:00"/>
    <d v="2025-01-21T00:00:00"/>
    <x v="7"/>
    <m/>
  </r>
  <r>
    <d v="2024-07-12T00:00:00"/>
    <x v="86"/>
    <s v="C"/>
    <n v="2"/>
    <s v="c"/>
    <n v="69"/>
    <s v=" remate da estrutura do poliban encontra-se partido e curto"/>
    <s v="AR"/>
    <m/>
    <x v="32"/>
    <x v="0"/>
    <d v="2024-06-24T00:00:00"/>
    <d v="2025-01-30T00:00:00"/>
    <x v="7"/>
    <m/>
  </r>
  <r>
    <d v="2024-07-12T00:00:00"/>
    <x v="86"/>
    <s v="C"/>
    <n v="2"/>
    <s v="c"/>
    <n v="70"/>
    <s v="porta wc fecha com dificuldade"/>
    <s v="Valco"/>
    <m/>
    <x v="123"/>
    <x v="0"/>
    <d v="2024-06-24T00:00:00"/>
    <d v="2025-01-30T00:00:00"/>
    <x v="16"/>
    <m/>
  </r>
  <r>
    <d v="2024-07-12T00:00:00"/>
    <x v="86"/>
    <s v="C"/>
    <n v="2"/>
    <s v="c"/>
    <n v="71"/>
    <s v=" peça de remate do pavimento esta levantada."/>
    <s v="Silvas"/>
    <m/>
    <x v="32"/>
    <x v="0"/>
    <d v="2024-06-24T00:00:00"/>
    <m/>
    <x v="135"/>
    <m/>
  </r>
  <r>
    <d v="2024-07-12T00:00:00"/>
    <x v="86"/>
    <s v="C"/>
    <n v="2"/>
    <s v="c"/>
    <n v="72"/>
    <s v="Bomba de calor a perder agua"/>
    <s v="Climacer"/>
    <m/>
    <x v="123"/>
    <x v="0"/>
    <d v="2024-06-24T00:00:00"/>
    <m/>
    <x v="138"/>
    <s v="SIM"/>
  </r>
  <r>
    <d v="2024-06-12T00:00:00"/>
    <x v="87"/>
    <s v="C"/>
    <n v="2"/>
    <s v="c"/>
    <n v="73"/>
    <s v="cheiro e passagem de ar através do rodapé do roupeiro (eventualmente tratar-se-a de negativo por selar na zona da galeria. Apartamento sobre esta zona (Selagem das conetes no átrio) - corta fogo"/>
    <s v="AR"/>
    <m/>
    <x v="85"/>
    <x v="0"/>
    <d v="2024-06-24T00:00:00"/>
    <m/>
    <x v="76"/>
    <s v="SIM"/>
  </r>
  <r>
    <d v="2024-06-12T00:00:00"/>
    <x v="87"/>
    <s v="C"/>
    <n v="2"/>
    <s v="c"/>
    <n v="74"/>
    <s v="Esgoto do lavatório esquerdo is suite pinga na ligação do sifão ao tubo"/>
    <s v="AR"/>
    <m/>
    <x v="101"/>
    <x v="0"/>
    <d v="2024-06-24T00:00:00"/>
    <m/>
    <x v="163"/>
    <s v="SIM"/>
  </r>
  <r>
    <d v="2024-06-12T00:00:00"/>
    <x v="87"/>
    <s v="C"/>
    <n v="2"/>
    <s v="c"/>
    <n v="76"/>
    <s v="Substituição do Sifão"/>
    <s v="AR"/>
    <m/>
    <x v="92"/>
    <x v="4"/>
    <d v="2024-06-24T00:00:00"/>
    <m/>
    <x v="95"/>
    <m/>
  </r>
  <r>
    <d v="2024-06-12T00:00:00"/>
    <x v="87"/>
    <s v="C"/>
    <n v="2"/>
    <s v="c"/>
    <n v="77"/>
    <s v="Peril caixilharia sala - Falta encomendar"/>
    <s v="Serrialu"/>
    <s v="NOVO"/>
    <x v="90"/>
    <x v="5"/>
    <d v="2024-06-24T00:00:00"/>
    <m/>
    <x v="12"/>
    <m/>
  </r>
  <r>
    <d v="2024-06-12T00:00:00"/>
    <x v="87"/>
    <s v="C"/>
    <n v="2"/>
    <s v="c"/>
    <n v="78"/>
    <s v="Lavatorio WC, não chega água quente a um dos lavatórios"/>
    <s v="AR"/>
    <m/>
    <x v="98"/>
    <x v="0"/>
    <d v="2024-06-24T00:00:00"/>
    <m/>
    <x v="95"/>
    <m/>
  </r>
  <r>
    <d v="2024-07-12T00:00:00"/>
    <x v="86"/>
    <s v="C"/>
    <n v="2"/>
    <s v="c"/>
    <n v="75"/>
    <s v="Esgoto canatorio"/>
    <s v="AR"/>
    <m/>
    <x v="3"/>
    <x v="0"/>
    <d v="2024-06-24T00:00:00"/>
    <m/>
    <x v="77"/>
    <m/>
  </r>
  <r>
    <d v="2024-07-15T00:00:00"/>
    <x v="88"/>
    <s v="C"/>
    <n v="2"/>
    <s v="d"/>
    <n v="11"/>
    <s v="na varanda, quando chove, a água fica estancada"/>
    <s v="AR"/>
    <m/>
    <x v="0"/>
    <x v="0"/>
    <d v="2024-06-17T00:00:00"/>
    <d v="2024-09-05T00:00:00"/>
    <x v="70"/>
    <m/>
  </r>
  <r>
    <d v="2024-07-15T00:00:00"/>
    <x v="88"/>
    <s v="C"/>
    <n v="2"/>
    <s v="d"/>
    <n v="10"/>
    <s v="a janela da suíte do apartamento em referência, ficou avariada, não fecha."/>
    <s v="Serrialu"/>
    <m/>
    <x v="0"/>
    <x v="0"/>
    <d v="2024-06-17T00:00:00"/>
    <d v="2024-09-05T00:00:00"/>
    <x v="38"/>
    <m/>
  </r>
  <r>
    <d v="2024-07-15T00:00:00"/>
    <x v="88"/>
    <s v="C"/>
    <n v="2"/>
    <s v="d"/>
    <n v="9"/>
    <s v="Janela amolgada parte inferior "/>
    <s v="Serrialu"/>
    <m/>
    <x v="3"/>
    <x v="0"/>
    <d v="2024-06-17T00:00:00"/>
    <m/>
    <x v="7"/>
    <m/>
  </r>
  <r>
    <d v="2024-07-15T00:00:00"/>
    <x v="88"/>
    <s v="C"/>
    <n v="2"/>
    <s v="d"/>
    <n v="8"/>
    <s v="Falta batente piso porta arrecadação "/>
    <s v="AR"/>
    <m/>
    <x v="3"/>
    <x v="0"/>
    <d v="2024-06-17T00:00:00"/>
    <m/>
    <x v="7"/>
    <m/>
  </r>
  <r>
    <d v="2024-07-15T00:00:00"/>
    <x v="88"/>
    <s v="C"/>
    <n v="2"/>
    <s v="d"/>
    <n v="7"/>
    <s v="Falta batente como no outro lado duche/não está firme "/>
    <m/>
    <m/>
    <x v="3"/>
    <x v="1"/>
    <d v="2024-06-17T00:00:00"/>
    <m/>
    <x v="31"/>
    <m/>
  </r>
  <r>
    <d v="2024-07-15T00:00:00"/>
    <x v="88"/>
    <s v="C"/>
    <n v="2"/>
    <s v="d"/>
    <n v="6"/>
    <s v="Armário estufado/inchado "/>
    <s v="Valco"/>
    <m/>
    <x v="33"/>
    <x v="0"/>
    <d v="2024-06-17T00:00:00"/>
    <m/>
    <x v="164"/>
    <m/>
  </r>
  <r>
    <d v="2024-07-15T00:00:00"/>
    <x v="88"/>
    <s v="C"/>
    <n v="2"/>
    <s v="d"/>
    <n v="5"/>
    <s v="Afinar porta duche/Desalinhado "/>
    <s v="Espaço Vidro"/>
    <m/>
    <x v="47"/>
    <x v="0"/>
    <d v="2024-06-17T00:00:00"/>
    <m/>
    <x v="1"/>
    <m/>
  </r>
  <r>
    <d v="2024-07-15T00:00:00"/>
    <x v="88"/>
    <s v="C"/>
    <n v="2"/>
    <s v="d"/>
    <n v="4"/>
    <s v="Limpar cola rodapé "/>
    <s v="AR"/>
    <m/>
    <x v="3"/>
    <x v="0"/>
    <d v="2024-06-17T00:00:00"/>
    <m/>
    <x v="7"/>
    <m/>
  </r>
  <r>
    <d v="2024-07-15T00:00:00"/>
    <x v="88"/>
    <s v="C"/>
    <n v="2"/>
    <s v="d"/>
    <n v="3"/>
    <s v="Colocar batente piso lavanderia "/>
    <s v="AR"/>
    <m/>
    <x v="3"/>
    <x v="0"/>
    <d v="2024-06-17T00:00:00"/>
    <m/>
    <x v="7"/>
    <m/>
  </r>
  <r>
    <d v="2024-07-15T00:00:00"/>
    <x v="88"/>
    <s v="C"/>
    <n v="2"/>
    <s v="d"/>
    <n v="2"/>
    <s v="Ralo tapado pelo pé do A/C - Deslocar "/>
    <m/>
    <m/>
    <x v="3"/>
    <x v="1"/>
    <d v="2024-06-17T00:00:00"/>
    <m/>
    <x v="12"/>
    <m/>
  </r>
  <r>
    <d v="2024-07-15T00:00:00"/>
    <x v="88"/>
    <s v="C"/>
    <n v="2"/>
    <s v="d"/>
    <n v="12"/>
    <s v="Estores empenado, não sobe nem desce"/>
    <s v="Nacional Blinds"/>
    <m/>
    <x v="124"/>
    <x v="0"/>
    <d v="2024-06-17T00:00:00"/>
    <m/>
    <x v="18"/>
    <m/>
  </r>
  <r>
    <d v="2024-07-30T00:00:00"/>
    <x v="89"/>
    <s v="C"/>
    <n v="2"/>
    <s v="e"/>
    <n v="17"/>
    <s v="sinais de uma infiltração no hall de acesso ao quarto e casa de  banho"/>
    <s v="AR"/>
    <m/>
    <x v="34"/>
    <x v="0"/>
    <d v="2024-07-01T00:00:00"/>
    <m/>
    <x v="102"/>
    <m/>
  </r>
  <r>
    <d v="2024-07-30T00:00:00"/>
    <x v="89"/>
    <s v="C"/>
    <n v="2"/>
    <s v="e"/>
    <n v="16"/>
    <s v="Substituir 2 peças ceramico IS"/>
    <s v="AR"/>
    <m/>
    <x v="3"/>
    <x v="0"/>
    <d v="2024-07-01T00:00:00"/>
    <m/>
    <x v="7"/>
    <m/>
  </r>
  <r>
    <d v="2024-07-30T00:00:00"/>
    <x v="89"/>
    <s v="C"/>
    <n v="2"/>
    <s v="e"/>
    <n v="15"/>
    <s v="Contador água  trocado "/>
    <s v="Luzimeca"/>
    <m/>
    <x v="3"/>
    <x v="0"/>
    <d v="2024-07-01T00:00:00"/>
    <m/>
    <x v="7"/>
    <m/>
  </r>
  <r>
    <d v="2024-07-30T00:00:00"/>
    <x v="89"/>
    <s v="C"/>
    <n v="2"/>
    <s v="e"/>
    <n v="14"/>
    <s v="Pedra que faz o contorno da bancada estava partida "/>
    <s v="Pedro Granito "/>
    <m/>
    <x v="39"/>
    <x v="0"/>
    <d v="2024-07-01T00:00:00"/>
    <m/>
    <x v="34"/>
    <m/>
  </r>
  <r>
    <d v="2024-07-30T00:00:00"/>
    <x v="89"/>
    <s v="C"/>
    <n v="2"/>
    <s v="e"/>
    <n v="13"/>
    <s v="Porta da arrecadação não abre "/>
    <s v="Sweet Door"/>
    <m/>
    <x v="3"/>
    <x v="0"/>
    <d v="2024-07-01T00:00:00"/>
    <m/>
    <x v="7"/>
    <m/>
  </r>
  <r>
    <d v="2024-07-30T00:00:00"/>
    <x v="89"/>
    <s v="C"/>
    <n v="2"/>
    <s v="e"/>
    <n v="12"/>
    <s v="Massa na porta de entrada (amolgado)"/>
    <s v="AR"/>
    <m/>
    <x v="3"/>
    <x v="0"/>
    <d v="2024-07-01T00:00:00"/>
    <m/>
    <x v="7"/>
    <m/>
  </r>
  <r>
    <d v="2024-07-30T00:00:00"/>
    <x v="89"/>
    <s v="C"/>
    <n v="2"/>
    <s v="e"/>
    <n v="11"/>
    <s v="Limpar parede (lapis)"/>
    <s v="AR"/>
    <m/>
    <x v="3"/>
    <x v="0"/>
    <d v="2024-07-01T00:00:00"/>
    <m/>
    <x v="7"/>
    <m/>
  </r>
  <r>
    <d v="2024-07-30T00:00:00"/>
    <x v="89"/>
    <s v="C"/>
    <n v="2"/>
    <s v="e"/>
    <n v="10"/>
    <s v="Gaveta lascada por dentro no topo"/>
    <s v="Valco"/>
    <m/>
    <x v="3"/>
    <x v="0"/>
    <d v="2024-07-01T00:00:00"/>
    <m/>
    <x v="7"/>
    <m/>
  </r>
  <r>
    <d v="2024-07-30T00:00:00"/>
    <x v="89"/>
    <s v="C"/>
    <n v="2"/>
    <s v="e"/>
    <n v="9"/>
    <s v="Remate rodapé (geral)/espaço no piso"/>
    <s v="AR"/>
    <m/>
    <x v="3"/>
    <x v="0"/>
    <d v="2024-07-01T00:00:00"/>
    <m/>
    <x v="7"/>
    <m/>
  </r>
  <r>
    <d v="2024-07-30T00:00:00"/>
    <x v="89"/>
    <s v="C"/>
    <n v="2"/>
    <s v="e"/>
    <n v="8"/>
    <s v="Mancha escura no piso/Rodapé"/>
    <s v="Silvas"/>
    <m/>
    <x v="3"/>
    <x v="0"/>
    <d v="2024-07-01T00:00:00"/>
    <m/>
    <x v="28"/>
    <m/>
  </r>
  <r>
    <d v="2024-07-30T00:00:00"/>
    <x v="89"/>
    <s v="C"/>
    <n v="2"/>
    <s v="e"/>
    <n v="7"/>
    <s v="Borrachas soltas na porta"/>
    <s v="AR"/>
    <m/>
    <x v="3"/>
    <x v="0"/>
    <d v="2024-07-01T00:00:00"/>
    <m/>
    <x v="7"/>
    <m/>
  </r>
  <r>
    <d v="2024-07-30T00:00:00"/>
    <x v="89"/>
    <s v="C"/>
    <n v="2"/>
    <s v="e"/>
    <n v="6"/>
    <s v="Pedra partida wc / trocar pedra "/>
    <s v="AR"/>
    <m/>
    <x v="3"/>
    <x v="0"/>
    <d v="2024-07-01T00:00:00"/>
    <m/>
    <x v="34"/>
    <m/>
  </r>
  <r>
    <d v="2024-07-30T00:00:00"/>
    <x v="89"/>
    <s v="C"/>
    <n v="2"/>
    <s v="e"/>
    <n v="5"/>
    <s v="Limpar Manchas porta"/>
    <s v="AR"/>
    <m/>
    <x v="3"/>
    <x v="0"/>
    <d v="2024-07-01T00:00:00"/>
    <m/>
    <x v="7"/>
    <m/>
  </r>
  <r>
    <d v="2024-07-30T00:00:00"/>
    <x v="89"/>
    <s v="C"/>
    <n v="2"/>
    <s v="e"/>
    <n v="4"/>
    <s v="Afinar porta"/>
    <s v="Valco"/>
    <m/>
    <x v="3"/>
    <x v="0"/>
    <d v="2024-07-01T00:00:00"/>
    <m/>
    <x v="7"/>
    <m/>
  </r>
  <r>
    <d v="2024-07-30T00:00:00"/>
    <x v="89"/>
    <s v="C"/>
    <n v="2"/>
    <s v="e"/>
    <n v="3"/>
    <s v="Borracha frigorifico solta/cliente colocou no lugar"/>
    <s v="AR"/>
    <m/>
    <x v="3"/>
    <x v="0"/>
    <d v="2024-07-01T00:00:00"/>
    <m/>
    <x v="7"/>
    <m/>
  </r>
  <r>
    <d v="2024-07-30T00:00:00"/>
    <x v="89"/>
    <s v="C"/>
    <n v="2"/>
    <s v="e"/>
    <n v="2"/>
    <s v="Limpar ferrugem guardas (geral)"/>
    <s v="AR"/>
    <m/>
    <x v="3"/>
    <x v="0"/>
    <d v="2024-07-01T00:00:00"/>
    <m/>
    <x v="7"/>
    <m/>
  </r>
  <r>
    <d v="2024-07-30T00:00:00"/>
    <x v="89"/>
    <s v="C"/>
    <n v="2"/>
    <s v="e"/>
    <n v="1"/>
    <s v="Mangueiras curtas nas bombas de calor da lavanderia"/>
    <s v="AR"/>
    <m/>
    <x v="3"/>
    <x v="0"/>
    <d v="2024-07-01T00:00:00"/>
    <m/>
    <x v="7"/>
    <m/>
  </r>
  <r>
    <d v="2024-07-12T00:00:00"/>
    <x v="90"/>
    <s v="C"/>
    <n v="2"/>
    <s v="f"/>
    <n v="37"/>
    <s v="Guarnição da porta de um dos quartos danificada - Pedir nova guarnição "/>
    <s v="Valco"/>
    <m/>
    <x v="18"/>
    <x v="0"/>
    <d v="2024-06-04T00:00:00"/>
    <m/>
    <x v="118"/>
    <m/>
  </r>
  <r>
    <d v="2024-07-12T00:00:00"/>
    <x v="90"/>
    <s v="C"/>
    <n v="2"/>
    <s v="f"/>
    <n v="36"/>
    <s v="Buraco no aro da porta da sala -pedir aro novo e guarnições "/>
    <s v="Valco"/>
    <m/>
    <x v="18"/>
    <x v="0"/>
    <d v="2024-06-04T00:00:00"/>
    <m/>
    <x v="118"/>
    <m/>
  </r>
  <r>
    <d v="2024-07-12T00:00:00"/>
    <x v="90"/>
    <s v="C"/>
    <n v="2"/>
    <s v="f"/>
    <n v="35"/>
    <s v="Falta tampa sensor arrecardação"/>
    <s v="IEOL"/>
    <m/>
    <x v="3"/>
    <x v="0"/>
    <d v="2024-06-04T00:00:00"/>
    <m/>
    <x v="7"/>
    <m/>
  </r>
  <r>
    <d v="2024-07-12T00:00:00"/>
    <x v="90"/>
    <s v="C"/>
    <n v="2"/>
    <s v="f"/>
    <n v="34"/>
    <s v="Limpar rejunte piso cozinha "/>
    <s v="AR"/>
    <m/>
    <x v="3"/>
    <x v="0"/>
    <d v="2024-06-04T00:00:00"/>
    <m/>
    <x v="7"/>
    <m/>
  </r>
  <r>
    <d v="2024-07-12T00:00:00"/>
    <x v="90"/>
    <s v="C"/>
    <n v="2"/>
    <s v="f"/>
    <n v="33"/>
    <s v="Sujo silicone base porta lavandaria"/>
    <s v="AR"/>
    <m/>
    <x v="3"/>
    <x v="0"/>
    <d v="2024-06-04T00:00:00"/>
    <m/>
    <x v="7"/>
    <m/>
  </r>
  <r>
    <d v="2024-07-12T00:00:00"/>
    <x v="90"/>
    <s v="C"/>
    <n v="2"/>
    <s v="f"/>
    <n v="32"/>
    <s v="Sujo tinta  cerâmica"/>
    <s v="AR"/>
    <m/>
    <x v="3"/>
    <x v="0"/>
    <d v="2024-06-04T00:00:00"/>
    <m/>
    <x v="7"/>
    <m/>
  </r>
  <r>
    <d v="2024-07-12T00:00:00"/>
    <x v="90"/>
    <s v="C"/>
    <n v="2"/>
    <s v="f"/>
    <n v="31"/>
    <s v="Afinar porta com ruído lavandaria"/>
    <s v="Serrialu"/>
    <m/>
    <x v="3"/>
    <x v="0"/>
    <d v="2024-06-04T00:00:00"/>
    <m/>
    <x v="7"/>
    <m/>
  </r>
  <r>
    <d v="2024-07-12T00:00:00"/>
    <x v="90"/>
    <s v="C"/>
    <n v="2"/>
    <s v="f"/>
    <n v="30"/>
    <s v="Falta silicone rodabanca "/>
    <s v="Cozimafra"/>
    <m/>
    <x v="3"/>
    <x v="0"/>
    <d v="2024-06-04T00:00:00"/>
    <m/>
    <x v="7"/>
    <m/>
  </r>
  <r>
    <d v="2024-07-12T00:00:00"/>
    <x v="90"/>
    <s v="C"/>
    <n v="2"/>
    <s v="f"/>
    <n v="29"/>
    <s v="Excesso tinta madeira exaustor cozinha "/>
    <s v="AR"/>
    <m/>
    <x v="3"/>
    <x v="0"/>
    <d v="2024-06-04T00:00:00"/>
    <m/>
    <x v="7"/>
    <m/>
  </r>
  <r>
    <d v="2024-07-12T00:00:00"/>
    <x v="90"/>
    <s v="C"/>
    <n v="2"/>
    <s v="f"/>
    <n v="28"/>
    <s v="Sujo tinta porta roupeiro"/>
    <s v="AR"/>
    <m/>
    <x v="3"/>
    <x v="0"/>
    <d v="2024-06-04T00:00:00"/>
    <m/>
    <x v="7"/>
    <m/>
  </r>
  <r>
    <d v="2024-07-12T00:00:00"/>
    <x v="90"/>
    <s v="C"/>
    <n v="2"/>
    <s v="f"/>
    <n v="27"/>
    <s v="Limpar piso base roupeiro"/>
    <s v="AR"/>
    <m/>
    <x v="3"/>
    <x v="0"/>
    <d v="2024-06-04T00:00:00"/>
    <m/>
    <x v="7"/>
    <m/>
  </r>
  <r>
    <d v="2024-07-12T00:00:00"/>
    <x v="90"/>
    <s v="C"/>
    <n v="2"/>
    <s v="f"/>
    <n v="26"/>
    <s v="Peça fixação espelho com ferrugem "/>
    <s v="Espaço vidro"/>
    <m/>
    <x v="3"/>
    <x v="0"/>
    <d v="2024-06-04T00:00:00"/>
    <m/>
    <x v="7"/>
    <m/>
  </r>
  <r>
    <d v="2024-07-12T00:00:00"/>
    <x v="90"/>
    <s v="C"/>
    <n v="2"/>
    <s v="f"/>
    <n v="25"/>
    <s v="Rejunte massa banheira está soltando"/>
    <s v="AR"/>
    <m/>
    <x v="3"/>
    <x v="0"/>
    <d v="2024-06-04T00:00:00"/>
    <m/>
    <x v="7"/>
    <m/>
  </r>
  <r>
    <d v="2024-07-12T00:00:00"/>
    <x v="90"/>
    <s v="C"/>
    <n v="2"/>
    <s v="f"/>
    <n v="24"/>
    <s v="Sujo tinta maçaneta "/>
    <s v="AR"/>
    <m/>
    <x v="3"/>
    <x v="0"/>
    <d v="2024-06-04T00:00:00"/>
    <m/>
    <x v="7"/>
    <m/>
  </r>
  <r>
    <d v="2024-07-12T00:00:00"/>
    <x v="90"/>
    <s v="C"/>
    <n v="2"/>
    <s v="f"/>
    <n v="23"/>
    <s v="Sujo tinta piso próximo porta "/>
    <s v="AR"/>
    <m/>
    <x v="3"/>
    <x v="0"/>
    <d v="2024-06-04T00:00:00"/>
    <m/>
    <x v="7"/>
    <m/>
  </r>
  <r>
    <d v="2024-07-12T00:00:00"/>
    <x v="90"/>
    <s v="C"/>
    <n v="2"/>
    <s v="f"/>
    <n v="22"/>
    <s v="Limpar focos luz tinta geral"/>
    <s v="AR"/>
    <m/>
    <x v="3"/>
    <x v="0"/>
    <d v="2024-06-04T00:00:00"/>
    <m/>
    <x v="7"/>
    <m/>
  </r>
  <r>
    <d v="2024-07-12T00:00:00"/>
    <x v="90"/>
    <s v="C"/>
    <n v="2"/>
    <s v="f"/>
    <n v="21"/>
    <s v="Retirar plástico na base guarda roupa"/>
    <s v="AR"/>
    <m/>
    <x v="3"/>
    <x v="0"/>
    <d v="2024-06-04T00:00:00"/>
    <m/>
    <x v="7"/>
    <m/>
  </r>
  <r>
    <d v="2024-07-12T00:00:00"/>
    <x v="90"/>
    <s v="C"/>
    <n v="2"/>
    <s v="f"/>
    <n v="20"/>
    <s v="Limpar excesso massa moldura topo guarda roupa"/>
    <s v="AR"/>
    <m/>
    <x v="3"/>
    <x v="0"/>
    <d v="2024-06-04T00:00:00"/>
    <m/>
    <x v="7"/>
    <m/>
  </r>
  <r>
    <d v="2024-07-12T00:00:00"/>
    <x v="90"/>
    <s v="C"/>
    <n v="2"/>
    <s v="f"/>
    <n v="19"/>
    <s v="Mancha azul na prateleira guarda roupa "/>
    <s v="AR"/>
    <m/>
    <x v="3"/>
    <x v="0"/>
    <d v="2024-06-04T00:00:00"/>
    <m/>
    <x v="7"/>
    <m/>
  </r>
  <r>
    <d v="2024-07-12T00:00:00"/>
    <x v="90"/>
    <s v="C"/>
    <n v="2"/>
    <s v="f"/>
    <n v="18"/>
    <s v="Ajustar borracha peça inox "/>
    <s v="Espaço vidro"/>
    <m/>
    <x v="3"/>
    <x v="0"/>
    <d v="2024-06-04T00:00:00"/>
    <m/>
    <x v="7"/>
    <m/>
  </r>
  <r>
    <d v="2024-07-12T00:00:00"/>
    <x v="90"/>
    <s v="C"/>
    <n v="2"/>
    <s v="f"/>
    <n v="17"/>
    <s v="Afinar porta duche "/>
    <s v="Espaço vidro"/>
    <m/>
    <x v="3"/>
    <x v="0"/>
    <d v="2024-06-04T00:00:00"/>
    <m/>
    <x v="7"/>
    <m/>
  </r>
  <r>
    <d v="2024-07-12T00:00:00"/>
    <x v="90"/>
    <s v="C"/>
    <n v="2"/>
    <s v="f"/>
    <n v="16"/>
    <s v="Trocar espelho"/>
    <s v="Espaço vidro"/>
    <m/>
    <x v="3"/>
    <x v="0"/>
    <d v="2024-06-04T00:00:00"/>
    <m/>
    <x v="7"/>
    <m/>
  </r>
  <r>
    <d v="2024-07-12T00:00:00"/>
    <x v="90"/>
    <s v="C"/>
    <n v="2"/>
    <s v="f"/>
    <n v="15"/>
    <s v="Marcas no exaustor wc"/>
    <s v="AR"/>
    <m/>
    <x v="3"/>
    <x v="0"/>
    <d v="2024-06-04T00:00:00"/>
    <m/>
    <x v="7"/>
    <m/>
  </r>
  <r>
    <d v="2024-07-12T00:00:00"/>
    <x v="90"/>
    <s v="C"/>
    <n v="2"/>
    <s v="f"/>
    <n v="14"/>
    <s v="Limpar caixilharia porta "/>
    <s v="AR"/>
    <m/>
    <x v="3"/>
    <x v="0"/>
    <d v="2024-06-04T00:00:00"/>
    <m/>
    <x v="7"/>
    <m/>
  </r>
  <r>
    <d v="2024-07-12T00:00:00"/>
    <x v="90"/>
    <s v="C"/>
    <n v="2"/>
    <s v="f"/>
    <n v="13"/>
    <s v="Caixa estore desnivelada "/>
    <s v="Valco"/>
    <m/>
    <x v="3"/>
    <x v="0"/>
    <d v="2024-06-04T00:00:00"/>
    <m/>
    <x v="7"/>
    <m/>
  </r>
  <r>
    <d v="2024-07-12T00:00:00"/>
    <x v="90"/>
    <s v="C"/>
    <n v="2"/>
    <s v="f"/>
    <n v="12"/>
    <s v="Sujo nas portas "/>
    <s v="AR"/>
    <m/>
    <x v="3"/>
    <x v="0"/>
    <d v="2024-06-04T00:00:00"/>
    <m/>
    <x v="7"/>
    <m/>
  </r>
  <r>
    <d v="2024-07-12T00:00:00"/>
    <x v="90"/>
    <s v="C"/>
    <n v="2"/>
    <s v="f"/>
    <n v="11"/>
    <s v="Afinar porta - é necessario novo aro e novas guarnições"/>
    <s v="Valco"/>
    <m/>
    <x v="3"/>
    <x v="0"/>
    <d v="2024-06-04T00:00:00"/>
    <m/>
    <x v="2"/>
    <m/>
  </r>
  <r>
    <d v="2024-07-12T00:00:00"/>
    <x v="90"/>
    <s v="C"/>
    <n v="2"/>
    <s v="f"/>
    <n v="10"/>
    <s v="Limitador porta  sujo tinta"/>
    <s v="AR"/>
    <m/>
    <x v="3"/>
    <x v="0"/>
    <d v="2024-06-04T00:00:00"/>
    <m/>
    <x v="7"/>
    <m/>
  </r>
  <r>
    <d v="2024-07-12T00:00:00"/>
    <x v="90"/>
    <s v="C"/>
    <n v="2"/>
    <s v="f"/>
    <n v="9"/>
    <s v="Limpeza rodapé geral"/>
    <s v="AR"/>
    <m/>
    <x v="3"/>
    <x v="0"/>
    <d v="2024-06-04T00:00:00"/>
    <m/>
    <x v="7"/>
    <m/>
  </r>
  <r>
    <d v="2024-07-12T00:00:00"/>
    <x v="90"/>
    <s v="C"/>
    <n v="2"/>
    <s v="f"/>
    <n v="8"/>
    <s v="Refazer remate silicone sujo tinta janelas geral"/>
    <s v="AR/Serrialu"/>
    <m/>
    <x v="3"/>
    <x v="0"/>
    <d v="2024-06-04T00:00:00"/>
    <m/>
    <x v="7"/>
    <m/>
  </r>
  <r>
    <d v="2024-07-12T00:00:00"/>
    <x v="90"/>
    <s v="C"/>
    <n v="2"/>
    <s v="f"/>
    <n v="7"/>
    <s v="Excesso massa na pedra soleira  pardas"/>
    <s v="AR"/>
    <m/>
    <x v="3"/>
    <x v="0"/>
    <d v="2024-06-04T00:00:00"/>
    <m/>
    <x v="7"/>
    <m/>
  </r>
  <r>
    <d v="2024-07-12T00:00:00"/>
    <x v="90"/>
    <s v="C"/>
    <n v="2"/>
    <s v="f"/>
    <n v="6"/>
    <s v="Sujo cimento no ladrilho "/>
    <s v="AR"/>
    <m/>
    <x v="3"/>
    <x v="0"/>
    <d v="2024-06-04T00:00:00"/>
    <m/>
    <x v="7"/>
    <m/>
  </r>
  <r>
    <d v="2024-07-12T00:00:00"/>
    <x v="90"/>
    <s v="C"/>
    <n v="2"/>
    <s v="f"/>
    <n v="5"/>
    <s v="Rejunte canto parede portas varanda geral"/>
    <s v="AR"/>
    <m/>
    <x v="3"/>
    <x v="0"/>
    <d v="2024-06-04T00:00:00"/>
    <m/>
    <x v="7"/>
    <m/>
  </r>
  <r>
    <d v="2024-07-12T00:00:00"/>
    <x v="90"/>
    <s v="C"/>
    <n v="2"/>
    <s v="f"/>
    <n v="4"/>
    <s v="Limpar ferrugem guardas geral"/>
    <s v="AR"/>
    <m/>
    <x v="3"/>
    <x v="0"/>
    <d v="2024-06-04T00:00:00"/>
    <m/>
    <x v="7"/>
    <m/>
  </r>
  <r>
    <d v="2024-07-12T00:00:00"/>
    <x v="90"/>
    <s v="C"/>
    <n v="2"/>
    <s v="f"/>
    <n v="3"/>
    <s v="Fissura no topo da porta "/>
    <s v="Valco"/>
    <m/>
    <x v="3"/>
    <x v="0"/>
    <d v="2024-06-04T00:00:00"/>
    <m/>
    <x v="7"/>
    <m/>
  </r>
  <r>
    <d v="2024-07-12T00:00:00"/>
    <x v="90"/>
    <s v="C"/>
    <n v="2"/>
    <s v="f"/>
    <n v="2"/>
    <s v="Amolgado caixa de estore "/>
    <s v="Valco"/>
    <m/>
    <x v="3"/>
    <x v="0"/>
    <d v="2024-06-04T00:00:00"/>
    <m/>
    <x v="7"/>
    <m/>
  </r>
  <r>
    <d v="2024-07-12T00:00:00"/>
    <x v="90"/>
    <s v="C"/>
    <n v="2"/>
    <s v="f"/>
    <n v="1"/>
    <s v="Limpeza vidro fosco porta"/>
    <s v="AR"/>
    <m/>
    <x v="3"/>
    <x v="0"/>
    <d v="2024-06-04T00:00:00"/>
    <m/>
    <x v="7"/>
    <m/>
  </r>
  <r>
    <d v="2024-07-12T00:00:00"/>
    <x v="91"/>
    <s v="C"/>
    <n v="2"/>
    <s v="g"/>
    <n v="45"/>
    <s v="Arrecadação sem luz "/>
    <s v="IEOL"/>
    <m/>
    <x v="2"/>
    <x v="0"/>
    <d v="2024-05-27T00:00:00"/>
    <m/>
    <x v="37"/>
    <m/>
  </r>
  <r>
    <d v="2024-07-12T00:00:00"/>
    <x v="91"/>
    <s v="C"/>
    <n v="2"/>
    <s v="g"/>
    <n v="44"/>
    <s v="Substituir régua do piso quarto principal "/>
    <s v="Silvas"/>
    <m/>
    <x v="2"/>
    <x v="0"/>
    <d v="2024-05-27T00:00:00"/>
    <m/>
    <x v="48"/>
    <m/>
  </r>
  <r>
    <d v="2024-07-12T00:00:00"/>
    <x v="91"/>
    <s v="C"/>
    <n v="2"/>
    <s v="g"/>
    <n v="43"/>
    <s v="Estore preso - asa de banho suíte"/>
    <s v="Nacional Blinds"/>
    <m/>
    <x v="2"/>
    <x v="0"/>
    <d v="2024-05-27T00:00:00"/>
    <m/>
    <x v="67"/>
    <m/>
  </r>
  <r>
    <d v="2024-07-12T00:00:00"/>
    <x v="91"/>
    <s v="C"/>
    <n v="2"/>
    <s v="g"/>
    <n v="42"/>
    <s v="Azulejo do chão partido - Casa de banho suíte"/>
    <s v="AR"/>
    <m/>
    <x v="2"/>
    <x v="0"/>
    <d v="2024-05-27T00:00:00"/>
    <m/>
    <x v="67"/>
    <m/>
  </r>
  <r>
    <d v="2024-07-12T00:00:00"/>
    <x v="91"/>
    <s v="C"/>
    <n v="2"/>
    <s v="g"/>
    <n v="41"/>
    <s v="espelho da maçaneta de um dos quartos está solto"/>
    <s v="AR"/>
    <m/>
    <x v="3"/>
    <x v="0"/>
    <d v="2024-05-27T00:00:00"/>
    <m/>
    <x v="90"/>
    <m/>
  </r>
  <r>
    <d v="2024-07-12T00:00:00"/>
    <x v="91"/>
    <s v="C"/>
    <n v="2"/>
    <s v="g"/>
    <n v="40"/>
    <s v="torneira da cozinha está mais ou menos solta"/>
    <s v="AR"/>
    <m/>
    <x v="3"/>
    <x v="0"/>
    <d v="2024-05-27T00:00:00"/>
    <m/>
    <x v="67"/>
    <m/>
  </r>
  <r>
    <d v="2024-07-12T00:00:00"/>
    <x v="91"/>
    <s v="C"/>
    <n v="2"/>
    <s v="g"/>
    <n v="39"/>
    <s v="portas do armário da casa de banho da suíte voltaram a ficar desniveladas"/>
    <s v="Valco"/>
    <m/>
    <x v="3"/>
    <x v="0"/>
    <d v="2024-05-27T00:00:00"/>
    <m/>
    <x v="49"/>
    <m/>
  </r>
  <r>
    <d v="2024-07-12T00:00:00"/>
    <x v="91"/>
    <s v="C"/>
    <n v="2"/>
    <s v="g"/>
    <n v="38"/>
    <s v="A porta da casa de banho social custa muito a fechar"/>
    <s v="Valco"/>
    <m/>
    <x v="3"/>
    <x v="0"/>
    <d v="2024-05-27T00:00:00"/>
    <m/>
    <x v="68"/>
    <m/>
  </r>
  <r>
    <d v="2024-07-12T00:00:00"/>
    <x v="91"/>
    <s v="C"/>
    <n v="2"/>
    <s v="g"/>
    <n v="37"/>
    <s v="As tampas dos autoclismos estão a descolar da parede"/>
    <s v="AR"/>
    <m/>
    <x v="3"/>
    <x v="0"/>
    <d v="2024-05-27T00:00:00"/>
    <m/>
    <x v="90"/>
    <m/>
  </r>
  <r>
    <d v="2024-07-12T00:00:00"/>
    <x v="91"/>
    <s v="C"/>
    <n v="2"/>
    <s v="g"/>
    <n v="36"/>
    <s v="Desnível porta no piso "/>
    <s v="Valco"/>
    <m/>
    <x v="3"/>
    <x v="0"/>
    <d v="2024-05-27T00:00:00"/>
    <m/>
    <x v="7"/>
    <m/>
  </r>
  <r>
    <d v="2024-07-12T00:00:00"/>
    <x v="91"/>
    <s v="C"/>
    <n v="2"/>
    <s v="g"/>
    <n v="35"/>
    <s v="Afinar porta armário corredor "/>
    <s v="Valco"/>
    <m/>
    <x v="3"/>
    <x v="0"/>
    <d v="2024-05-27T00:00:00"/>
    <m/>
    <x v="7"/>
    <m/>
  </r>
  <r>
    <d v="2024-07-12T00:00:00"/>
    <x v="91"/>
    <s v="C"/>
    <n v="2"/>
    <s v="g"/>
    <n v="34"/>
    <s v="Limpar foco luz"/>
    <s v="AR"/>
    <m/>
    <x v="3"/>
    <x v="0"/>
    <d v="2024-05-27T00:00:00"/>
    <m/>
    <x v="7"/>
    <m/>
  </r>
  <r>
    <d v="2024-07-12T00:00:00"/>
    <x v="91"/>
    <s v="C"/>
    <n v="2"/>
    <s v="g"/>
    <n v="33"/>
    <s v="Trinca no topo madeira porta "/>
    <s v="AR"/>
    <m/>
    <x v="3"/>
    <x v="0"/>
    <d v="2024-05-27T00:00:00"/>
    <m/>
    <x v="7"/>
    <m/>
  </r>
  <r>
    <d v="2024-07-12T00:00:00"/>
    <x v="91"/>
    <s v="C"/>
    <n v="2"/>
    <s v="g"/>
    <n v="32"/>
    <s v="Trinca na pintura no topo porta circulação "/>
    <s v="AR"/>
    <m/>
    <x v="3"/>
    <x v="0"/>
    <d v="2024-05-27T00:00:00"/>
    <m/>
    <x v="7"/>
    <m/>
  </r>
  <r>
    <d v="2024-07-12T00:00:00"/>
    <x v="91"/>
    <s v="C"/>
    <n v="2"/>
    <s v="g"/>
    <n v="31"/>
    <s v="Remate rodapés geral"/>
    <s v="AR"/>
    <m/>
    <x v="3"/>
    <x v="0"/>
    <d v="2024-05-27T00:00:00"/>
    <m/>
    <x v="7"/>
    <m/>
  </r>
  <r>
    <d v="2024-07-12T00:00:00"/>
    <x v="91"/>
    <s v="C"/>
    <n v="2"/>
    <s v="g"/>
    <n v="30"/>
    <s v="Rever todas as caixas estores moldura madeira"/>
    <s v="AR"/>
    <m/>
    <x v="3"/>
    <x v="0"/>
    <d v="2024-05-27T00:00:00"/>
    <m/>
    <x v="7"/>
    <m/>
  </r>
  <r>
    <d v="2024-07-12T00:00:00"/>
    <x v="91"/>
    <s v="C"/>
    <n v="2"/>
    <s v="g"/>
    <n v="29"/>
    <s v="Trinca entre madeira e pintura guarda roupa "/>
    <s v="AR"/>
    <m/>
    <x v="3"/>
    <x v="0"/>
    <d v="2024-05-27T00:00:00"/>
    <m/>
    <x v="7"/>
    <m/>
  </r>
  <r>
    <d v="2024-07-12T00:00:00"/>
    <x v="91"/>
    <s v="C"/>
    <n v="2"/>
    <s v="g"/>
    <n v="28"/>
    <s v="Afinar porta guarda roupa "/>
    <s v="AR"/>
    <m/>
    <x v="3"/>
    <x v="0"/>
    <d v="2024-05-27T00:00:00"/>
    <m/>
    <x v="7"/>
    <m/>
  </r>
  <r>
    <d v="2024-07-12T00:00:00"/>
    <x v="91"/>
    <s v="C"/>
    <n v="2"/>
    <s v="g"/>
    <n v="27"/>
    <s v="cerâmica mal assentada na duche refazer"/>
    <s v="AR"/>
    <m/>
    <x v="3"/>
    <x v="0"/>
    <d v="2024-05-27T00:00:00"/>
    <m/>
    <x v="7"/>
    <m/>
  </r>
  <r>
    <d v="2024-07-12T00:00:00"/>
    <x v="91"/>
    <s v="C"/>
    <n v="2"/>
    <s v="g"/>
    <n v="26"/>
    <s v="Afinar armário  wc"/>
    <s v="AR"/>
    <m/>
    <x v="3"/>
    <x v="0"/>
    <d v="2024-05-27T00:00:00"/>
    <m/>
    <x v="7"/>
    <m/>
  </r>
  <r>
    <d v="2024-07-12T00:00:00"/>
    <x v="91"/>
    <s v="C"/>
    <n v="2"/>
    <s v="g"/>
    <n v="25"/>
    <s v="Substituir espelho wc"/>
    <s v="Espaço vidro "/>
    <m/>
    <x v="3"/>
    <x v="0"/>
    <d v="2024-05-27T00:00:00"/>
    <m/>
    <x v="90"/>
    <m/>
  </r>
  <r>
    <d v="2024-07-12T00:00:00"/>
    <x v="91"/>
    <s v="C"/>
    <n v="2"/>
    <s v="g"/>
    <n v="24"/>
    <s v="Espelho porta entrada solta "/>
    <s v="AR"/>
    <m/>
    <x v="3"/>
    <x v="0"/>
    <d v="2024-05-27T00:00:00"/>
    <m/>
    <x v="7"/>
    <m/>
  </r>
  <r>
    <d v="2024-07-12T00:00:00"/>
    <x v="91"/>
    <s v="C"/>
    <n v="2"/>
    <s v="g"/>
    <n v="23"/>
    <s v="Mancha na porta cozinha lado circulação"/>
    <s v="Valco"/>
    <m/>
    <x v="3"/>
    <x v="0"/>
    <d v="2024-05-27T00:00:00"/>
    <m/>
    <x v="165"/>
    <m/>
  </r>
  <r>
    <d v="2024-07-12T00:00:00"/>
    <x v="91"/>
    <s v="C"/>
    <n v="2"/>
    <s v="g"/>
    <n v="22"/>
    <s v="Afinar portas guarda roupa "/>
    <s v="AR"/>
    <m/>
    <x v="3"/>
    <x v="0"/>
    <d v="2024-05-27T00:00:00"/>
    <m/>
    <x v="7"/>
    <m/>
  </r>
  <r>
    <d v="2024-07-12T00:00:00"/>
    <x v="91"/>
    <s v="C"/>
    <n v="2"/>
    <s v="g"/>
    <n v="21"/>
    <s v="Afinar porta fuche disponível no inox "/>
    <s v="AR"/>
    <m/>
    <x v="3"/>
    <x v="0"/>
    <d v="2024-05-27T00:00:00"/>
    <m/>
    <x v="7"/>
    <m/>
  </r>
  <r>
    <d v="2024-07-12T00:00:00"/>
    <x v="91"/>
    <s v="C"/>
    <n v="2"/>
    <s v="g"/>
    <n v="20"/>
    <s v="Falta silicone na base de duche"/>
    <s v="AR"/>
    <m/>
    <x v="3"/>
    <x v="0"/>
    <d v="2024-05-27T00:00:00"/>
    <m/>
    <x v="7"/>
    <m/>
  </r>
  <r>
    <d v="2024-07-12T00:00:00"/>
    <x v="91"/>
    <s v="C"/>
    <n v="2"/>
    <s v="g"/>
    <n v="19"/>
    <s v="Remate alheta "/>
    <s v="AR"/>
    <m/>
    <x v="3"/>
    <x v="0"/>
    <d v="2024-05-27T00:00:00"/>
    <m/>
    <x v="7"/>
    <m/>
  </r>
  <r>
    <d v="2024-07-12T00:00:00"/>
    <x v="91"/>
    <s v="C"/>
    <n v="2"/>
    <s v="g"/>
    <n v="18"/>
    <s v="trinca tinta parede e guarda roupa "/>
    <s v="AR"/>
    <m/>
    <x v="3"/>
    <x v="0"/>
    <d v="2024-05-27T00:00:00"/>
    <m/>
    <x v="7"/>
    <m/>
  </r>
  <r>
    <d v="2024-07-12T00:00:00"/>
    <x v="91"/>
    <s v="C"/>
    <n v="2"/>
    <s v="g"/>
    <n v="17"/>
    <s v="Ferrugem nas guardas geral "/>
    <s v="AR"/>
    <m/>
    <x v="3"/>
    <x v="0"/>
    <d v="2024-05-27T00:00:00"/>
    <m/>
    <x v="7"/>
    <m/>
  </r>
  <r>
    <d v="2024-07-12T00:00:00"/>
    <x v="91"/>
    <s v="C"/>
    <n v="2"/>
    <s v="g"/>
    <n v="16"/>
    <s v="Espaçamento na madeira da porta no topo "/>
    <s v="AR"/>
    <m/>
    <x v="3"/>
    <x v="0"/>
    <d v="2024-05-27T00:00:00"/>
    <m/>
    <x v="7"/>
    <m/>
  </r>
  <r>
    <d v="2024-07-12T00:00:00"/>
    <x v="91"/>
    <s v="C"/>
    <n v="2"/>
    <s v="g"/>
    <n v="15"/>
    <s v="Massa da banheira  está se desafinado  cerâmica"/>
    <s v="AR"/>
    <m/>
    <x v="3"/>
    <x v="0"/>
    <d v="2024-05-27T00:00:00"/>
    <m/>
    <x v="7"/>
    <m/>
  </r>
  <r>
    <d v="2024-07-12T00:00:00"/>
    <x v="91"/>
    <s v="C"/>
    <n v="2"/>
    <s v="g"/>
    <n v="14"/>
    <s v="Remate cerâmica teto com trincas "/>
    <s v="AR"/>
    <m/>
    <x v="3"/>
    <x v="0"/>
    <d v="2024-05-27T00:00:00"/>
    <m/>
    <x v="7"/>
    <m/>
  </r>
  <r>
    <d v="2024-07-12T00:00:00"/>
    <x v="91"/>
    <s v="C"/>
    <n v="2"/>
    <s v="g"/>
    <n v="13"/>
    <s v="Trinca no teto cerâmica na lavandaria "/>
    <s v="AR"/>
    <m/>
    <x v="3"/>
    <x v="0"/>
    <d v="2024-05-27T00:00:00"/>
    <m/>
    <x v="7"/>
    <m/>
  </r>
  <r>
    <d v="2024-07-12T00:00:00"/>
    <x v="91"/>
    <s v="C"/>
    <n v="2"/>
    <s v="g"/>
    <n v="12"/>
    <s v="Entra Ar nas janelas cozinha e lavandaria "/>
    <s v="Serrialu"/>
    <m/>
    <x v="3"/>
    <x v="0"/>
    <d v="2024-05-27T00:00:00"/>
    <m/>
    <x v="7"/>
    <m/>
  </r>
  <r>
    <d v="2024-07-12T00:00:00"/>
    <x v="91"/>
    <s v="C"/>
    <n v="2"/>
    <s v="g"/>
    <n v="11"/>
    <s v="Limpeza junta cerâmica com sujo"/>
    <s v="AR"/>
    <m/>
    <x v="3"/>
    <x v="0"/>
    <d v="2024-05-27T00:00:00"/>
    <m/>
    <x v="7"/>
    <m/>
  </r>
  <r>
    <d v="2024-07-12T00:00:00"/>
    <x v="91"/>
    <s v="C"/>
    <n v="2"/>
    <s v="g"/>
    <n v="10"/>
    <s v="Trinca no remate teto cerâmica geral cozinha"/>
    <s v="AR"/>
    <m/>
    <x v="3"/>
    <x v="0"/>
    <d v="2024-05-27T00:00:00"/>
    <m/>
    <x v="7"/>
    <m/>
  </r>
  <r>
    <d v="2024-07-12T00:00:00"/>
    <x v="91"/>
    <s v="C"/>
    <n v="2"/>
    <s v="g"/>
    <n v="9"/>
    <s v="Fazer silicone piso cerâmica geral cozinha "/>
    <s v="AR"/>
    <m/>
    <x v="3"/>
    <x v="0"/>
    <d v="2024-05-27T00:00:00"/>
    <m/>
    <x v="7"/>
    <m/>
  </r>
  <r>
    <d v="2024-07-12T00:00:00"/>
    <x v="91"/>
    <s v="C"/>
    <n v="2"/>
    <s v="g"/>
    <n v="8"/>
    <s v="Afinar janela cozinha "/>
    <s v="Serrialu"/>
    <m/>
    <x v="3"/>
    <x v="0"/>
    <d v="2024-05-27T00:00:00"/>
    <m/>
    <x v="7"/>
    <m/>
  </r>
  <r>
    <d v="2024-07-12T00:00:00"/>
    <x v="91"/>
    <s v="C"/>
    <n v="2"/>
    <s v="g"/>
    <n v="7"/>
    <s v="Limpeza rodapés  geral "/>
    <s v="AR"/>
    <m/>
    <x v="3"/>
    <x v="0"/>
    <d v="2024-05-27T00:00:00"/>
    <m/>
    <x v="7"/>
    <m/>
  </r>
  <r>
    <d v="2024-07-12T00:00:00"/>
    <x v="91"/>
    <s v="C"/>
    <n v="2"/>
    <s v="g"/>
    <n v="6"/>
    <s v="Sujo no pilar varanda "/>
    <s v="AR"/>
    <m/>
    <x v="3"/>
    <x v="0"/>
    <d v="2024-05-27T00:00:00"/>
    <m/>
    <x v="7"/>
    <m/>
  </r>
  <r>
    <d v="2024-07-12T00:00:00"/>
    <x v="91"/>
    <s v="C"/>
    <n v="2"/>
    <s v="g"/>
    <n v="5"/>
    <s v="Defeito na quina parede no topo do rodapé"/>
    <s v="AR"/>
    <m/>
    <x v="3"/>
    <x v="0"/>
    <d v="2024-05-27T00:00:00"/>
    <m/>
    <x v="7"/>
    <m/>
  </r>
  <r>
    <d v="2024-07-12T00:00:00"/>
    <x v="91"/>
    <s v="C"/>
    <n v="2"/>
    <s v="g"/>
    <n v="4"/>
    <s v="Sujo caixilharia porta "/>
    <s v="AR"/>
    <m/>
    <x v="3"/>
    <x v="0"/>
    <d v="2024-05-27T00:00:00"/>
    <m/>
    <x v="7"/>
    <m/>
  </r>
  <r>
    <d v="2024-07-12T00:00:00"/>
    <x v="91"/>
    <s v="C"/>
    <n v="2"/>
    <s v="g"/>
    <n v="3"/>
    <s v="Trocar caixa moldura porta trinca parafuso falta tampa"/>
    <s v="AR"/>
    <m/>
    <x v="3"/>
    <x v="0"/>
    <d v="2024-05-27T00:00:00"/>
    <m/>
    <x v="7"/>
    <m/>
  </r>
  <r>
    <d v="2024-07-12T00:00:00"/>
    <x v="91"/>
    <s v="C"/>
    <n v="2"/>
    <s v="g"/>
    <n v="2"/>
    <s v="Rachadura madeira porta sala no topo"/>
    <s v="AR"/>
    <m/>
    <x v="3"/>
    <x v="0"/>
    <d v="2024-05-27T00:00:00"/>
    <m/>
    <x v="7"/>
    <m/>
  </r>
  <r>
    <d v="2024-07-12T00:00:00"/>
    <x v="91"/>
    <s v="C"/>
    <n v="2"/>
    <s v="g"/>
    <n v="1"/>
    <s v="Limpar vidro porta e na madeira"/>
    <s v="AR"/>
    <m/>
    <x v="3"/>
    <x v="0"/>
    <d v="2024-05-27T00:00:00"/>
    <m/>
    <x v="7"/>
    <m/>
  </r>
  <r>
    <d v="2024-07-29T00:00:00"/>
    <x v="92"/>
    <s v="C"/>
    <n v="2"/>
    <s v="h"/>
    <n v="16"/>
    <s v="Quadro elétrico despara quando liga o forno "/>
    <s v="Bosch"/>
    <m/>
    <x v="32"/>
    <x v="0"/>
    <d v="2024-05-27T00:00:00"/>
    <d v="2025-01-17T00:00:00"/>
    <x v="7"/>
    <m/>
  </r>
  <r>
    <d v="2024-07-29T00:00:00"/>
    <x v="92"/>
    <s v="C"/>
    <n v="2"/>
    <s v="h"/>
    <n v="15"/>
    <s v="Remate no canto da porta sala lado varanda"/>
    <s v="AR"/>
    <m/>
    <x v="3"/>
    <x v="0"/>
    <d v="2024-05-27T00:00:00"/>
    <m/>
    <x v="7"/>
    <m/>
  </r>
  <r>
    <d v="2024-07-29T00:00:00"/>
    <x v="92"/>
    <s v="C"/>
    <n v="2"/>
    <s v="h"/>
    <n v="14"/>
    <s v="Limpar ferrugem guardas"/>
    <s v="AR"/>
    <m/>
    <x v="3"/>
    <x v="0"/>
    <d v="2024-05-27T00:00:00"/>
    <m/>
    <x v="7"/>
    <m/>
  </r>
  <r>
    <d v="2024-07-29T00:00:00"/>
    <x v="92"/>
    <s v="C"/>
    <n v="2"/>
    <s v="h"/>
    <n v="13"/>
    <s v="Trinca na pintura (geral)"/>
    <s v="AR"/>
    <m/>
    <x v="3"/>
    <x v="0"/>
    <d v="2024-05-27T00:00:00"/>
    <m/>
    <x v="7"/>
    <m/>
  </r>
  <r>
    <d v="2024-07-29T00:00:00"/>
    <x v="92"/>
    <s v="C"/>
    <n v="2"/>
    <s v="h"/>
    <n v="12"/>
    <s v="Trinca no teto( geral) "/>
    <s v="AR"/>
    <m/>
    <x v="3"/>
    <x v="0"/>
    <d v="2024-05-27T00:00:00"/>
    <m/>
    <x v="7"/>
    <m/>
  </r>
  <r>
    <d v="2024-07-29T00:00:00"/>
    <x v="92"/>
    <s v="C"/>
    <n v="2"/>
    <s v="h"/>
    <n v="11"/>
    <s v="Porta abre do tipo basculante ? - Não "/>
    <m/>
    <m/>
    <x v="3"/>
    <x v="1"/>
    <d v="2024-05-27T00:00:00"/>
    <m/>
    <x v="12"/>
    <m/>
  </r>
  <r>
    <d v="2024-07-29T00:00:00"/>
    <x v="92"/>
    <s v="C"/>
    <n v="2"/>
    <s v="h"/>
    <n v="10"/>
    <s v="Marca na pintura "/>
    <s v="AR"/>
    <m/>
    <x v="3"/>
    <x v="0"/>
    <d v="2024-05-27T00:00:00"/>
    <m/>
    <x v="7"/>
    <m/>
  </r>
  <r>
    <d v="2024-07-29T00:00:00"/>
    <x v="92"/>
    <s v="C"/>
    <n v="2"/>
    <s v="h"/>
    <n v="9"/>
    <s v="Afinar porta"/>
    <s v="Valco"/>
    <m/>
    <x v="3"/>
    <x v="0"/>
    <d v="2024-05-27T00:00:00"/>
    <m/>
    <x v="68"/>
    <m/>
  </r>
  <r>
    <d v="2024-07-29T00:00:00"/>
    <x v="92"/>
    <s v="C"/>
    <n v="2"/>
    <s v="h"/>
    <n v="8"/>
    <s v="trinca na pintura próximo alheta"/>
    <s v="AR"/>
    <m/>
    <x v="3"/>
    <x v="0"/>
    <d v="2024-05-27T00:00:00"/>
    <m/>
    <x v="7"/>
    <m/>
  </r>
  <r>
    <d v="2024-07-29T00:00:00"/>
    <x v="92"/>
    <s v="C"/>
    <n v="2"/>
    <s v="h"/>
    <n v="7"/>
    <s v="Sujo porta no topo da moldura madeira"/>
    <s v="AR"/>
    <m/>
    <x v="3"/>
    <x v="0"/>
    <d v="2024-05-27T00:00:00"/>
    <m/>
    <x v="7"/>
    <m/>
  </r>
  <r>
    <d v="2024-07-29T00:00:00"/>
    <x v="92"/>
    <s v="C"/>
    <n v="2"/>
    <s v="h"/>
    <n v="6"/>
    <s v="Amalgado pintura"/>
    <s v="AR"/>
    <m/>
    <x v="3"/>
    <x v="0"/>
    <d v="2024-05-27T00:00:00"/>
    <m/>
    <x v="7"/>
    <m/>
  </r>
  <r>
    <d v="2024-07-29T00:00:00"/>
    <x v="92"/>
    <s v="C"/>
    <n v="2"/>
    <s v="h"/>
    <n v="5"/>
    <s v="Mancha Teto "/>
    <s v="AR"/>
    <m/>
    <x v="3"/>
    <x v="0"/>
    <d v="2024-05-27T00:00:00"/>
    <m/>
    <x v="7"/>
    <m/>
  </r>
  <r>
    <d v="2024-07-29T00:00:00"/>
    <x v="92"/>
    <s v="C"/>
    <n v="2"/>
    <s v="h"/>
    <n v="4"/>
    <s v="Afinar porta cozinha /não fecha direito "/>
    <s v="Valco"/>
    <m/>
    <x v="3"/>
    <x v="0"/>
    <d v="2024-05-27T00:00:00"/>
    <m/>
    <x v="68"/>
    <m/>
  </r>
  <r>
    <d v="2024-07-29T00:00:00"/>
    <x v="92"/>
    <s v="C"/>
    <n v="2"/>
    <s v="h"/>
    <n v="3"/>
    <s v="Trinca na pintura no topo porta circulação "/>
    <s v="AR"/>
    <m/>
    <x v="3"/>
    <x v="0"/>
    <d v="2024-05-27T00:00:00"/>
    <m/>
    <x v="166"/>
    <m/>
  </r>
  <r>
    <d v="2024-07-29T00:00:00"/>
    <x v="92"/>
    <s v="C"/>
    <n v="2"/>
    <s v="h"/>
    <n v="2"/>
    <s v="Sujo na base no alizar da porta"/>
    <s v="AR"/>
    <m/>
    <x v="3"/>
    <x v="0"/>
    <d v="2024-05-27T00:00:00"/>
    <m/>
    <x v="166"/>
    <m/>
  </r>
  <r>
    <d v="2024-07-29T00:00:00"/>
    <x v="92"/>
    <s v="C"/>
    <n v="2"/>
    <s v="h"/>
    <n v="1"/>
    <s v="Remate alheta "/>
    <s v="AR"/>
    <m/>
    <x v="3"/>
    <x v="0"/>
    <d v="2024-05-27T00:00:00"/>
    <m/>
    <x v="7"/>
    <m/>
  </r>
  <r>
    <d v="2024-10-24T00:00:00"/>
    <x v="93"/>
    <s v="C"/>
    <n v="2"/>
    <s v="a"/>
    <n v="13"/>
    <s v="Campainha não funciona "/>
    <s v="IEOL/MEO"/>
    <m/>
    <x v="36"/>
    <x v="0"/>
    <d v="2024-10-23T00:00:00"/>
    <d v="2025-01-23T00:00:00"/>
    <x v="7"/>
    <m/>
  </r>
  <r>
    <d v="2024-10-24T00:00:00"/>
    <x v="93"/>
    <s v="C"/>
    <n v="2"/>
    <s v="a"/>
    <n v="12"/>
    <s v="Estores não funcionam . Régua base apertada nas calhas"/>
    <s v="Nacional Blinds"/>
    <m/>
    <x v="32"/>
    <x v="0"/>
    <d v="2024-10-23T00:00:00"/>
    <d v="2025-01-27T00:00:00"/>
    <x v="106"/>
    <m/>
  </r>
  <r>
    <d v="2024-10-24T00:00:00"/>
    <x v="93"/>
    <s v="C"/>
    <n v="2"/>
    <s v="a"/>
    <n v="10"/>
    <s v="Afinar porta"/>
    <s v="Valco"/>
    <m/>
    <x v="112"/>
    <x v="0"/>
    <d v="2024-10-23T00:00:00"/>
    <m/>
    <x v="25"/>
    <m/>
  </r>
  <r>
    <d v="2024-10-24T00:00:00"/>
    <x v="93"/>
    <s v="C"/>
    <n v="2"/>
    <s v="a"/>
    <n v="9"/>
    <s v="Limpar massa caixa aplique "/>
    <s v="AR"/>
    <m/>
    <x v="112"/>
    <x v="0"/>
    <d v="2024-10-23T00:00:00"/>
    <m/>
    <x v="34"/>
    <m/>
  </r>
  <r>
    <d v="2024-10-24T00:00:00"/>
    <x v="93"/>
    <s v="C"/>
    <n v="2"/>
    <s v="a"/>
    <n v="8"/>
    <s v="Trocar espelho com ferrugem wc"/>
    <s v="AR"/>
    <m/>
    <x v="112"/>
    <x v="0"/>
    <d v="2024-10-23T00:00:00"/>
    <m/>
    <x v="34"/>
    <m/>
  </r>
  <r>
    <d v="2024-10-24T00:00:00"/>
    <x v="93"/>
    <s v="C"/>
    <n v="2"/>
    <s v="a"/>
    <n v="7"/>
    <s v="Melhorar limpeza tijolos varanda (geral)"/>
    <s v="AR"/>
    <m/>
    <x v="112"/>
    <x v="0"/>
    <d v="2024-10-23T00:00:00"/>
    <m/>
    <x v="23"/>
    <m/>
  </r>
  <r>
    <d v="2024-10-24T00:00:00"/>
    <x v="93"/>
    <s v="C"/>
    <n v="2"/>
    <s v="a"/>
    <n v="6"/>
    <s v="Retirar tabua piso laminado sobra "/>
    <s v="AR"/>
    <m/>
    <x v="112"/>
    <x v="0"/>
    <d v="2024-10-23T00:00:00"/>
    <m/>
    <x v="151"/>
    <m/>
  </r>
  <r>
    <d v="2024-10-24T00:00:00"/>
    <x v="93"/>
    <s v="C"/>
    <n v="2"/>
    <s v="a"/>
    <n v="5"/>
    <s v="Fissura cerâmica cozinha/proximo porta "/>
    <s v="AR"/>
    <m/>
    <x v="112"/>
    <x v="0"/>
    <d v="2024-10-23T00:00:00"/>
    <m/>
    <x v="34"/>
    <m/>
  </r>
  <r>
    <d v="2024-10-24T00:00:00"/>
    <x v="93"/>
    <s v="C"/>
    <n v="2"/>
    <s v="a"/>
    <n v="4"/>
    <s v="Melhorar limpeza piso "/>
    <s v="AR"/>
    <m/>
    <x v="112"/>
    <x v="0"/>
    <d v="2024-10-23T00:00:00"/>
    <m/>
    <x v="34"/>
    <m/>
  </r>
  <r>
    <d v="2024-10-24T00:00:00"/>
    <x v="93"/>
    <s v="C"/>
    <n v="2"/>
    <s v="a"/>
    <n v="3"/>
    <s v="Melhorar remate parede/rodapé"/>
    <s v="AR"/>
    <m/>
    <x v="112"/>
    <x v="0"/>
    <d v="2024-10-23T00:00:00"/>
    <m/>
    <x v="34"/>
    <m/>
  </r>
  <r>
    <d v="2024-10-24T00:00:00"/>
    <x v="93"/>
    <s v="C"/>
    <n v="2"/>
    <s v="a"/>
    <n v="2"/>
    <s v="Falta sensor intrusão"/>
    <s v="IEOL "/>
    <m/>
    <x v="112"/>
    <x v="0"/>
    <d v="2024-10-23T00:00:00"/>
    <m/>
    <x v="107"/>
    <m/>
  </r>
  <r>
    <d v="2024-10-24T00:00:00"/>
    <x v="93"/>
    <s v="C"/>
    <n v="2"/>
    <s v="a"/>
    <n v="1"/>
    <s v="Encaixar peça em baixo exaustor "/>
    <s v="AR"/>
    <m/>
    <x v="112"/>
    <x v="0"/>
    <d v="2024-10-23T00:00:00"/>
    <m/>
    <x v="0"/>
    <m/>
  </r>
  <r>
    <d v="2024-10-24T00:00:00"/>
    <x v="93"/>
    <s v="C"/>
    <n v="2"/>
    <s v="a"/>
    <n v="11"/>
    <s v="Video porteiro não funciona "/>
    <s v="IEOL"/>
    <m/>
    <x v="44"/>
    <x v="0"/>
    <d v="2024-10-23T00:00:00"/>
    <m/>
    <x v="132"/>
    <s v="SIM"/>
  </r>
  <r>
    <d v="2024-08-12T00:00:00"/>
    <x v="94"/>
    <s v="C"/>
    <n v="2"/>
    <s v="b"/>
    <n v="18"/>
    <s v=" Humidade na parede da sala: neste momento, a parede ainda tem humidade. Foi identificada como sendo causada por uma infiltração numa fração acima, chegando à minha fração através da corete entre a sala e WC"/>
    <s v="AR"/>
    <m/>
    <x v="3"/>
    <x v="0"/>
    <d v="2024-07-02T00:00:00"/>
    <m/>
    <x v="77"/>
    <s v="SIM"/>
  </r>
  <r>
    <d v="2024-08-12T00:00:00"/>
    <x v="94"/>
    <s v="C"/>
    <n v="2"/>
    <s v="b"/>
    <n v="17"/>
    <s v="Acumulação de água da varanda, devido ao declive do pavimento"/>
    <s v="AR"/>
    <m/>
    <x v="13"/>
    <x v="0"/>
    <d v="2024-07-02T00:00:00"/>
    <m/>
    <x v="18"/>
    <s v="SIM"/>
  </r>
  <r>
    <d v="2024-08-12T00:00:00"/>
    <x v="94"/>
    <s v="C"/>
    <n v="2"/>
    <s v="b"/>
    <n v="16"/>
    <s v="Vidros do resguardo da varanda estão apenas encaixados dentro das respectivas calhas com bastante folga"/>
    <s v="AR"/>
    <m/>
    <x v="13"/>
    <x v="0"/>
    <d v="2024-07-02T00:00:00"/>
    <m/>
    <x v="18"/>
    <s v="SIM"/>
  </r>
  <r>
    <d v="2024-08-12T00:00:00"/>
    <x v="94"/>
    <s v="C"/>
    <n v="2"/>
    <s v="b"/>
    <n v="15"/>
    <s v="Todo silicone ao redor da banheira tem fendas e não veda corretamente"/>
    <s v="AR"/>
    <m/>
    <x v="13"/>
    <x v="0"/>
    <d v="2024-07-02T00:00:00"/>
    <m/>
    <x v="18"/>
    <s v="SIM"/>
  </r>
  <r>
    <d v="2024-08-12T00:00:00"/>
    <x v="94"/>
    <s v="C"/>
    <n v="2"/>
    <s v="b"/>
    <n v="14"/>
    <s v="Pintura duma das paredes da sala está a levantar"/>
    <s v="AR"/>
    <m/>
    <x v="13"/>
    <x v="0"/>
    <d v="2024-07-02T00:00:00"/>
    <m/>
    <x v="18"/>
    <s v="SIM"/>
  </r>
  <r>
    <d v="2024-08-12T00:00:00"/>
    <x v="94"/>
    <s v="C"/>
    <n v="2"/>
    <s v="b"/>
    <n v="13"/>
    <s v="AC não funciona"/>
    <s v="Climacer"/>
    <m/>
    <x v="45"/>
    <x v="0"/>
    <d v="2024-07-02T00:00:00"/>
    <m/>
    <x v="113"/>
    <s v="SIM"/>
  </r>
  <r>
    <d v="2024-08-12T00:00:00"/>
    <x v="94"/>
    <s v="C"/>
    <n v="2"/>
    <s v="b"/>
    <n v="15"/>
    <s v="borracha preta porta partida 2 lados "/>
    <s v="Serrialu"/>
    <m/>
    <x v="3"/>
    <x v="0"/>
    <d v="2024-07-02T00:00:00"/>
    <m/>
    <x v="7"/>
    <m/>
  </r>
  <r>
    <d v="2024-08-12T00:00:00"/>
    <x v="94"/>
    <s v="C"/>
    <n v="2"/>
    <s v="b"/>
    <n v="14"/>
    <s v="Afinar porta sala"/>
    <s v="Serrialu"/>
    <m/>
    <x v="3"/>
    <x v="0"/>
    <d v="2024-07-02T00:00:00"/>
    <m/>
    <x v="7"/>
    <m/>
  </r>
  <r>
    <d v="2024-08-12T00:00:00"/>
    <x v="94"/>
    <s v="C"/>
    <n v="2"/>
    <s v="b"/>
    <n v="13"/>
    <s v="Trocar revestimento pedra parede varanda"/>
    <s v="AR"/>
    <m/>
    <x v="3"/>
    <x v="0"/>
    <d v="2024-07-02T00:00:00"/>
    <m/>
    <x v="106"/>
    <m/>
  </r>
  <r>
    <d v="2024-08-12T00:00:00"/>
    <x v="94"/>
    <s v="C"/>
    <n v="2"/>
    <s v="b"/>
    <n v="12"/>
    <s v="2º mão de tinta paredes geral"/>
    <s v="AR"/>
    <m/>
    <x v="3"/>
    <x v="0"/>
    <d v="2024-07-02T00:00:00"/>
    <m/>
    <x v="7"/>
    <m/>
  </r>
  <r>
    <d v="2024-08-12T00:00:00"/>
    <x v="94"/>
    <s v="C"/>
    <n v="2"/>
    <s v="b"/>
    <n v="11"/>
    <s v="Fissura por toda a alheta /teto/parede geral"/>
    <s v="AR"/>
    <m/>
    <x v="3"/>
    <x v="0"/>
    <d v="2024-07-02T00:00:00"/>
    <m/>
    <x v="7"/>
    <m/>
  </r>
  <r>
    <d v="2024-08-12T00:00:00"/>
    <x v="94"/>
    <s v="C"/>
    <n v="2"/>
    <s v="b"/>
    <n v="10"/>
    <s v="Maçaneta oxidada"/>
    <s v="Valco"/>
    <m/>
    <x v="3"/>
    <x v="0"/>
    <d v="2024-07-02T00:00:00"/>
    <m/>
    <x v="7"/>
    <m/>
  </r>
  <r>
    <d v="2024-08-12T00:00:00"/>
    <x v="94"/>
    <s v="C"/>
    <n v="2"/>
    <s v="b"/>
    <n v="9"/>
    <s v="Afinar Janela "/>
    <s v="Serrialu"/>
    <m/>
    <x v="3"/>
    <x v="0"/>
    <d v="2024-07-02T00:00:00"/>
    <m/>
    <x v="7"/>
    <m/>
  </r>
  <r>
    <d v="2024-08-12T00:00:00"/>
    <x v="94"/>
    <s v="C"/>
    <n v="2"/>
    <s v="b"/>
    <n v="8"/>
    <s v="Afinar porta lavanderia "/>
    <s v="Serrialu"/>
    <m/>
    <x v="3"/>
    <x v="0"/>
    <d v="2024-07-02T00:00:00"/>
    <m/>
    <x v="7"/>
    <m/>
  </r>
  <r>
    <d v="2024-08-12T00:00:00"/>
    <x v="94"/>
    <s v="C"/>
    <n v="2"/>
    <s v="b"/>
    <n v="7"/>
    <s v="afinar porta armario "/>
    <s v="Cozimafra"/>
    <m/>
    <x v="3"/>
    <x v="0"/>
    <d v="2024-07-02T00:00:00"/>
    <m/>
    <x v="7"/>
    <m/>
  </r>
  <r>
    <d v="2024-08-12T00:00:00"/>
    <x v="94"/>
    <s v="C"/>
    <n v="2"/>
    <s v="b"/>
    <n v="6"/>
    <s v="Fissura entre porta "/>
    <s v="AR"/>
    <m/>
    <x v="3"/>
    <x v="0"/>
    <d v="2024-07-02T00:00:00"/>
    <m/>
    <x v="7"/>
    <m/>
  </r>
  <r>
    <d v="2024-08-12T00:00:00"/>
    <x v="94"/>
    <s v="C"/>
    <n v="2"/>
    <s v="b"/>
    <n v="5"/>
    <s v="Limpar portas /silicone /cola/massa "/>
    <s v="AR"/>
    <m/>
    <x v="3"/>
    <x v="0"/>
    <d v="2024-07-02T00:00:00"/>
    <m/>
    <x v="7"/>
    <m/>
  </r>
  <r>
    <d v="2024-08-12T00:00:00"/>
    <x v="94"/>
    <s v="C"/>
    <n v="2"/>
    <s v="b"/>
    <n v="4"/>
    <s v="Melhorar remate e limpar rodapés geral"/>
    <s v="AR"/>
    <m/>
    <x v="3"/>
    <x v="0"/>
    <d v="2024-07-02T00:00:00"/>
    <m/>
    <x v="7"/>
    <m/>
  </r>
  <r>
    <d v="2024-08-12T00:00:00"/>
    <x v="94"/>
    <s v="C"/>
    <n v="2"/>
    <s v="b"/>
    <n v="3"/>
    <s v="Marcas na pintura parede"/>
    <s v="AR"/>
    <m/>
    <x v="3"/>
    <x v="0"/>
    <d v="2024-07-02T00:00:00"/>
    <m/>
    <x v="7"/>
    <m/>
  </r>
  <r>
    <d v="2024-08-12T00:00:00"/>
    <x v="94"/>
    <s v="C"/>
    <n v="2"/>
    <s v="b"/>
    <n v="2"/>
    <s v="Fissura na parede proximo ar condicionado"/>
    <s v="AR"/>
    <m/>
    <x v="3"/>
    <x v="0"/>
    <d v="2024-07-02T00:00:00"/>
    <m/>
    <x v="18"/>
    <m/>
  </r>
  <r>
    <d v="2024-08-12T00:00:00"/>
    <x v="94"/>
    <s v="C"/>
    <n v="2"/>
    <s v="b"/>
    <n v="1"/>
    <s v="Marca na moldura madeira porta "/>
    <s v="Valco"/>
    <m/>
    <x v="3"/>
    <x v="0"/>
    <d v="2024-07-02T00:00:00"/>
    <m/>
    <x v="7"/>
    <m/>
  </r>
  <r>
    <d v="2024-08-07T00:00:00"/>
    <x v="95"/>
    <s v="C"/>
    <n v="3"/>
    <s v="c"/>
    <n v="48"/>
    <s v="Estore encravado, não fecha - Afinar "/>
    <s v="Nacional Blinds"/>
    <m/>
    <x v="3"/>
    <x v="0"/>
    <d v="2024-06-06T00:00:00"/>
    <m/>
    <x v="94"/>
    <m/>
  </r>
  <r>
    <d v="2024-08-07T00:00:00"/>
    <x v="95"/>
    <s v="C"/>
    <n v="3"/>
    <s v="c"/>
    <n v="47"/>
    <s v="Fixar mangueira arrecadação "/>
    <s v="AR"/>
    <m/>
    <x v="3"/>
    <x v="0"/>
    <d v="2024-06-06T00:00:00"/>
    <m/>
    <x v="7"/>
    <m/>
  </r>
  <r>
    <d v="2024-08-07T00:00:00"/>
    <x v="95"/>
    <s v="C"/>
    <n v="3"/>
    <s v="c"/>
    <n v="46"/>
    <s v="Refazer rejunte arrecadação /buracos "/>
    <s v="AR"/>
    <m/>
    <x v="3"/>
    <x v="0"/>
    <d v="2024-06-06T00:00:00"/>
    <m/>
    <x v="7"/>
    <m/>
  </r>
  <r>
    <d v="2024-08-07T00:00:00"/>
    <x v="95"/>
    <s v="C"/>
    <n v="3"/>
    <s v="c"/>
    <n v="45"/>
    <s v="Pintar aplique "/>
    <s v="AR"/>
    <m/>
    <x v="3"/>
    <x v="0"/>
    <d v="2024-06-06T00:00:00"/>
    <m/>
    <x v="7"/>
    <m/>
  </r>
  <r>
    <d v="2024-08-07T00:00:00"/>
    <x v="95"/>
    <s v="C"/>
    <n v="3"/>
    <s v="c"/>
    <n v="44"/>
    <s v="Rever ficação rolamento duche "/>
    <s v="AR"/>
    <m/>
    <x v="3"/>
    <x v="0"/>
    <d v="2024-06-06T00:00:00"/>
    <m/>
    <x v="7"/>
    <m/>
  </r>
  <r>
    <d v="2024-08-07T00:00:00"/>
    <x v="95"/>
    <s v="C"/>
    <n v="3"/>
    <s v="c"/>
    <n v="43"/>
    <s v="Limpar silicone porta duche "/>
    <s v="AR"/>
    <m/>
    <x v="3"/>
    <x v="0"/>
    <d v="2024-06-06T00:00:00"/>
    <m/>
    <x v="7"/>
    <m/>
  </r>
  <r>
    <d v="2024-08-07T00:00:00"/>
    <x v="95"/>
    <s v="C"/>
    <n v="3"/>
    <s v="c"/>
    <n v="42"/>
    <s v="Refazer rejunte piso wc"/>
    <s v="AR"/>
    <m/>
    <x v="3"/>
    <x v="0"/>
    <d v="2024-06-06T00:00:00"/>
    <m/>
    <x v="7"/>
    <m/>
  </r>
  <r>
    <d v="2024-08-07T00:00:00"/>
    <x v="95"/>
    <s v="C"/>
    <n v="3"/>
    <s v="c"/>
    <n v="41"/>
    <s v="Buraco piso/alizar"/>
    <s v="AR"/>
    <m/>
    <x v="3"/>
    <x v="0"/>
    <d v="2024-06-06T00:00:00"/>
    <m/>
    <x v="7"/>
    <m/>
  </r>
  <r>
    <d v="2024-08-07T00:00:00"/>
    <x v="95"/>
    <s v="C"/>
    <n v="3"/>
    <s v="c"/>
    <n v="40"/>
    <s v="Limpar rodapés geral"/>
    <s v="AR"/>
    <m/>
    <x v="3"/>
    <x v="0"/>
    <d v="2024-06-06T00:00:00"/>
    <m/>
    <x v="7"/>
    <m/>
  </r>
  <r>
    <d v="2024-08-07T00:00:00"/>
    <x v="95"/>
    <s v="C"/>
    <n v="3"/>
    <s v="c"/>
    <n v="39"/>
    <s v="Buraco entre a/c e parede "/>
    <s v="AR"/>
    <m/>
    <x v="3"/>
    <x v="0"/>
    <d v="2024-06-06T00:00:00"/>
    <m/>
    <x v="7"/>
    <m/>
  </r>
  <r>
    <d v="2024-08-07T00:00:00"/>
    <x v="95"/>
    <s v="C"/>
    <n v="3"/>
    <s v="c"/>
    <n v="38"/>
    <s v="Buraco base porta entrada "/>
    <s v="AR"/>
    <m/>
    <x v="3"/>
    <x v="0"/>
    <d v="2024-06-06T00:00:00"/>
    <m/>
    <x v="7"/>
    <m/>
  </r>
  <r>
    <d v="2024-08-07T00:00:00"/>
    <x v="95"/>
    <s v="C"/>
    <n v="3"/>
    <s v="c"/>
    <n v="37"/>
    <s v="afinar porta entrada/ruido"/>
    <s v="Sweet Door"/>
    <m/>
    <x v="3"/>
    <x v="0"/>
    <d v="2024-06-06T00:00:00"/>
    <m/>
    <x v="90"/>
    <m/>
  </r>
  <r>
    <d v="2024-08-07T00:00:00"/>
    <x v="95"/>
    <s v="C"/>
    <n v="3"/>
    <s v="c"/>
    <n v="36"/>
    <s v="Afinar frigorifico "/>
    <s v="Cozimafra"/>
    <m/>
    <x v="3"/>
    <x v="0"/>
    <d v="2024-06-06T00:00:00"/>
    <m/>
    <x v="7"/>
    <m/>
  </r>
  <r>
    <d v="2024-08-07T00:00:00"/>
    <x v="95"/>
    <s v="C"/>
    <n v="3"/>
    <s v="c"/>
    <n v="35"/>
    <s v="Remate rodap+e geral"/>
    <s v="AR"/>
    <m/>
    <x v="3"/>
    <x v="0"/>
    <d v="2024-06-06T00:00:00"/>
    <m/>
    <x v="7"/>
    <m/>
  </r>
  <r>
    <d v="2024-08-07T00:00:00"/>
    <x v="95"/>
    <s v="C"/>
    <n v="3"/>
    <s v="c"/>
    <n v="34"/>
    <s v="Exaustão está com entrada de ar para wc"/>
    <s v="AR"/>
    <m/>
    <x v="3"/>
    <x v="0"/>
    <d v="2024-06-06T00:00:00"/>
    <m/>
    <x v="7"/>
    <m/>
  </r>
  <r>
    <d v="2024-08-07T00:00:00"/>
    <x v="95"/>
    <s v="C"/>
    <n v="3"/>
    <s v="c"/>
    <n v="33"/>
    <s v="Serrilhado porta quadro eletrico "/>
    <s v="AR"/>
    <m/>
    <x v="3"/>
    <x v="0"/>
    <d v="2024-06-06T00:00:00"/>
    <m/>
    <x v="7"/>
    <m/>
  </r>
  <r>
    <d v="2024-08-07T00:00:00"/>
    <x v="95"/>
    <s v="C"/>
    <n v="3"/>
    <s v="c"/>
    <n v="32"/>
    <s v="Falta dobradiça base roupeiro "/>
    <s v="Valco"/>
    <m/>
    <x v="3"/>
    <x v="0"/>
    <d v="2024-06-06T00:00:00"/>
    <m/>
    <x v="7"/>
    <m/>
  </r>
  <r>
    <d v="2024-08-07T00:00:00"/>
    <x v="95"/>
    <s v="C"/>
    <n v="3"/>
    <s v="c"/>
    <n v="31"/>
    <s v="Falta rejunte ceramica parede wc"/>
    <s v="AR"/>
    <m/>
    <x v="3"/>
    <x v="0"/>
    <d v="2024-06-06T00:00:00"/>
    <m/>
    <x v="7"/>
    <m/>
  </r>
  <r>
    <d v="2024-08-07T00:00:00"/>
    <x v="95"/>
    <s v="C"/>
    <n v="3"/>
    <s v="c"/>
    <n v="30"/>
    <s v="Alizar porta está desigual no topo "/>
    <s v="Valco"/>
    <m/>
    <x v="3"/>
    <x v="0"/>
    <d v="2024-06-06T00:00:00"/>
    <m/>
    <x v="7"/>
    <m/>
  </r>
  <r>
    <d v="2024-08-07T00:00:00"/>
    <x v="95"/>
    <s v="C"/>
    <n v="3"/>
    <s v="c"/>
    <n v="29"/>
    <s v="Limpar silicone banheira /remate silicone "/>
    <s v="AR"/>
    <m/>
    <x v="3"/>
    <x v="0"/>
    <d v="2024-06-06T00:00:00"/>
    <m/>
    <x v="7"/>
    <m/>
  </r>
  <r>
    <d v="2024-08-07T00:00:00"/>
    <x v="95"/>
    <s v="C"/>
    <n v="3"/>
    <s v="c"/>
    <n v="28"/>
    <s v="Limpar manchas guarda roupa"/>
    <s v="AR"/>
    <m/>
    <x v="3"/>
    <x v="0"/>
    <d v="2024-06-06T00:00:00"/>
    <m/>
    <x v="7"/>
    <m/>
  </r>
  <r>
    <d v="2024-08-07T00:00:00"/>
    <x v="95"/>
    <s v="C"/>
    <n v="3"/>
    <s v="c"/>
    <n v="27"/>
    <s v="Risco no azulejo wc"/>
    <s v="AR"/>
    <m/>
    <x v="3"/>
    <x v="0"/>
    <d v="2024-06-06T00:00:00"/>
    <m/>
    <x v="7"/>
    <m/>
  </r>
  <r>
    <d v="2024-08-07T00:00:00"/>
    <x v="95"/>
    <s v="C"/>
    <n v="3"/>
    <s v="c"/>
    <n v="26"/>
    <s v="Limpar marca parede"/>
    <s v="AR"/>
    <m/>
    <x v="3"/>
    <x v="0"/>
    <d v="2024-06-06T00:00:00"/>
    <m/>
    <x v="7"/>
    <m/>
  </r>
  <r>
    <d v="2024-08-07T00:00:00"/>
    <x v="95"/>
    <s v="C"/>
    <n v="3"/>
    <s v="c"/>
    <n v="25"/>
    <s v="Limpar tinta focos luz "/>
    <s v="AR"/>
    <m/>
    <x v="3"/>
    <x v="0"/>
    <d v="2024-06-06T00:00:00"/>
    <m/>
    <x v="7"/>
    <m/>
  </r>
  <r>
    <d v="2024-08-07T00:00:00"/>
    <x v="95"/>
    <s v="C"/>
    <n v="3"/>
    <s v="c"/>
    <n v="24"/>
    <s v="Moldura topo guarda roupa/mal acabada "/>
    <s v="AR"/>
    <m/>
    <x v="3"/>
    <x v="0"/>
    <d v="2024-06-06T00:00:00"/>
    <m/>
    <x v="7"/>
    <m/>
  </r>
  <r>
    <d v="2024-08-07T00:00:00"/>
    <x v="95"/>
    <s v="C"/>
    <n v="3"/>
    <s v="c"/>
    <n v="23"/>
    <s v="Marca quina parede"/>
    <s v="AR"/>
    <m/>
    <x v="3"/>
    <x v="0"/>
    <d v="2024-06-06T00:00:00"/>
    <m/>
    <x v="7"/>
    <m/>
  </r>
  <r>
    <d v="2024-08-07T00:00:00"/>
    <x v="95"/>
    <s v="C"/>
    <n v="3"/>
    <s v="c"/>
    <n v="22"/>
    <s v="afinar janela "/>
    <s v="Serrialu"/>
    <m/>
    <x v="29"/>
    <x v="0"/>
    <d v="2024-06-06T00:00:00"/>
    <m/>
    <x v="122"/>
    <m/>
  </r>
  <r>
    <d v="2024-08-07T00:00:00"/>
    <x v="95"/>
    <s v="C"/>
    <n v="3"/>
    <s v="c"/>
    <n v="21"/>
    <s v="Afinar porta guarda roupa "/>
    <s v="Valco"/>
    <m/>
    <x v="3"/>
    <x v="0"/>
    <d v="2024-06-06T00:00:00"/>
    <m/>
    <x v="7"/>
    <m/>
  </r>
  <r>
    <d v="2024-08-07T00:00:00"/>
    <x v="95"/>
    <s v="C"/>
    <n v="3"/>
    <s v="c"/>
    <n v="20"/>
    <s v="Afinar porta "/>
    <s v="Valco"/>
    <m/>
    <x v="3"/>
    <x v="0"/>
    <d v="2024-06-06T00:00:00"/>
    <m/>
    <x v="7"/>
    <m/>
  </r>
  <r>
    <d v="2024-08-07T00:00:00"/>
    <x v="95"/>
    <s v="C"/>
    <n v="3"/>
    <s v="c"/>
    <n v="19"/>
    <s v="Remate silicone teto/ceramica"/>
    <s v="AR"/>
    <m/>
    <x v="3"/>
    <x v="0"/>
    <d v="2024-06-06T00:00:00"/>
    <m/>
    <x v="7"/>
    <m/>
  </r>
  <r>
    <d v="2024-08-07T00:00:00"/>
    <x v="95"/>
    <s v="C"/>
    <n v="3"/>
    <s v="c"/>
    <n v="18"/>
    <s v="Trocar espelho com ferrugem "/>
    <s v="Espaço vidro "/>
    <m/>
    <x v="3"/>
    <x v="0"/>
    <d v="2024-06-06T00:00:00"/>
    <m/>
    <x v="7"/>
    <m/>
  </r>
  <r>
    <d v="2024-08-07T00:00:00"/>
    <x v="95"/>
    <s v="C"/>
    <n v="3"/>
    <s v="c"/>
    <n v="17"/>
    <s v="Marcas na porta/marco "/>
    <s v="AR"/>
    <m/>
    <x v="3"/>
    <x v="0"/>
    <d v="2024-06-06T00:00:00"/>
    <m/>
    <x v="7"/>
    <m/>
  </r>
  <r>
    <d v="2024-08-07T00:00:00"/>
    <x v="95"/>
    <s v="C"/>
    <n v="3"/>
    <s v="c"/>
    <n v="16"/>
    <s v="Refazer pintura parede proximo porta"/>
    <s v="AR"/>
    <m/>
    <x v="3"/>
    <x v="0"/>
    <d v="2024-06-06T00:00:00"/>
    <m/>
    <x v="7"/>
    <m/>
  </r>
  <r>
    <d v="2024-08-07T00:00:00"/>
    <x v="95"/>
    <s v="C"/>
    <n v="3"/>
    <s v="c"/>
    <n v="15"/>
    <s v="Limpar piso com tinta"/>
    <s v="AR"/>
    <m/>
    <x v="3"/>
    <x v="0"/>
    <d v="2024-06-06T00:00:00"/>
    <m/>
    <x v="7"/>
    <m/>
  </r>
  <r>
    <d v="2024-08-07T00:00:00"/>
    <x v="95"/>
    <s v="C"/>
    <n v="3"/>
    <s v="c"/>
    <n v="14"/>
    <s v="Parafuso solto janela "/>
    <s v="AR"/>
    <m/>
    <x v="3"/>
    <x v="0"/>
    <d v="2024-06-06T00:00:00"/>
    <m/>
    <x v="7"/>
    <m/>
  </r>
  <r>
    <d v="2024-08-07T00:00:00"/>
    <x v="95"/>
    <s v="C"/>
    <n v="3"/>
    <s v="c"/>
    <n v="13"/>
    <s v="Afinar janela "/>
    <s v="AR"/>
    <m/>
    <x v="3"/>
    <x v="0"/>
    <d v="2024-06-06T00:00:00"/>
    <m/>
    <x v="7"/>
    <m/>
  </r>
  <r>
    <d v="2024-08-07T00:00:00"/>
    <x v="95"/>
    <s v="C"/>
    <n v="3"/>
    <s v="c"/>
    <n v="12"/>
    <s v="Afinar porta cozinha/armarios inferiores e superiores geral "/>
    <s v="Cozimafra "/>
    <m/>
    <x v="3"/>
    <x v="0"/>
    <d v="2024-06-06T00:00:00"/>
    <m/>
    <x v="7"/>
    <m/>
  </r>
  <r>
    <d v="2024-08-07T00:00:00"/>
    <x v="95"/>
    <s v="C"/>
    <n v="3"/>
    <s v="c"/>
    <n v="11"/>
    <s v="Gotas de massa canto parede "/>
    <s v="AR"/>
    <m/>
    <x v="3"/>
    <x v="0"/>
    <d v="2024-06-06T00:00:00"/>
    <m/>
    <x v="7"/>
    <m/>
  </r>
  <r>
    <d v="2024-08-07T00:00:00"/>
    <x v="95"/>
    <s v="C"/>
    <n v="3"/>
    <s v="c"/>
    <n v="10"/>
    <s v="Rachado marco porta "/>
    <s v="Valco"/>
    <m/>
    <x v="3"/>
    <x v="0"/>
    <d v="2024-06-06T00:00:00"/>
    <m/>
    <x v="48"/>
    <m/>
  </r>
  <r>
    <d v="2024-08-07T00:00:00"/>
    <x v="95"/>
    <s v="C"/>
    <n v="3"/>
    <s v="c"/>
    <n v="9"/>
    <s v="Lixar quina parede /mal acabada "/>
    <s v="AR"/>
    <m/>
    <x v="3"/>
    <x v="0"/>
    <d v="2024-06-06T00:00:00"/>
    <m/>
    <x v="7"/>
    <m/>
  </r>
  <r>
    <d v="2024-08-07T00:00:00"/>
    <x v="95"/>
    <s v="C"/>
    <n v="3"/>
    <s v="c"/>
    <n v="8"/>
    <s v="Descascado na quina parede "/>
    <s v="AR"/>
    <m/>
    <x v="3"/>
    <x v="0"/>
    <d v="2024-06-06T00:00:00"/>
    <m/>
    <x v="7"/>
    <m/>
  </r>
  <r>
    <d v="2024-08-07T00:00:00"/>
    <x v="95"/>
    <s v="C"/>
    <n v="3"/>
    <s v="c"/>
    <n v="7"/>
    <s v="Buraco proximo estore/topo porta "/>
    <s v="Serrialu"/>
    <m/>
    <x v="3"/>
    <x v="0"/>
    <d v="2024-06-06T00:00:00"/>
    <m/>
    <x v="7"/>
    <m/>
  </r>
  <r>
    <d v="2024-08-07T00:00:00"/>
    <x v="95"/>
    <s v="C"/>
    <n v="3"/>
    <s v="c"/>
    <n v="6"/>
    <s v="Limpar ferrugem guardas /riscos geral "/>
    <s v="AR"/>
    <m/>
    <x v="3"/>
    <x v="0"/>
    <d v="2024-06-06T00:00:00"/>
    <m/>
    <x v="7"/>
    <m/>
  </r>
  <r>
    <d v="2024-08-07T00:00:00"/>
    <x v="95"/>
    <s v="C"/>
    <n v="3"/>
    <s v="c"/>
    <n v="5"/>
    <s v="Não está assentado corretamente placas teto "/>
    <s v="Komat"/>
    <m/>
    <x v="3"/>
    <x v="0"/>
    <d v="2024-06-06T00:00:00"/>
    <m/>
    <x v="57"/>
    <m/>
  </r>
  <r>
    <d v="2024-08-07T00:00:00"/>
    <x v="95"/>
    <s v="C"/>
    <n v="3"/>
    <s v="c"/>
    <n v="4"/>
    <s v="Tijolo partido "/>
    <s v="AR"/>
    <m/>
    <x v="3"/>
    <x v="0"/>
    <d v="2024-06-06T00:00:00"/>
    <m/>
    <x v="7"/>
    <m/>
  </r>
  <r>
    <d v="2024-08-07T00:00:00"/>
    <x v="95"/>
    <s v="C"/>
    <n v="3"/>
    <s v="c"/>
    <n v="3"/>
    <s v="Remate canto porta varanda "/>
    <s v="AR"/>
    <m/>
    <x v="3"/>
    <x v="0"/>
    <d v="2024-06-06T00:00:00"/>
    <m/>
    <x v="7"/>
    <m/>
  </r>
  <r>
    <d v="2024-08-07T00:00:00"/>
    <x v="95"/>
    <s v="C"/>
    <n v="3"/>
    <s v="c"/>
    <n v="2"/>
    <s v="Colocar silicone caixas estore (geral)"/>
    <s v="AR"/>
    <m/>
    <x v="3"/>
    <x v="0"/>
    <d v="2024-06-06T00:00:00"/>
    <m/>
    <x v="7"/>
    <m/>
  </r>
  <r>
    <d v="2024-08-07T00:00:00"/>
    <x v="95"/>
    <s v="C"/>
    <n v="3"/>
    <s v="c"/>
    <n v="1"/>
    <s v="Limpar manchas amarelas porta (geral)"/>
    <s v="AR"/>
    <m/>
    <x v="3"/>
    <x v="0"/>
    <d v="2024-06-06T00:00:00"/>
    <m/>
    <x v="7"/>
    <m/>
  </r>
  <r>
    <d v="2024-10-10T00:00:00"/>
    <x v="96"/>
    <s v="C"/>
    <n v="3"/>
    <s v="d"/>
    <n v="19"/>
    <s v="Luz teto candeeiro pintado"/>
    <s v="AR"/>
    <m/>
    <x v="3"/>
    <x v="0"/>
    <d v="2024-07-23T00:00:00"/>
    <m/>
    <x v="9"/>
    <m/>
  </r>
  <r>
    <d v="2024-10-10T00:00:00"/>
    <x v="96"/>
    <s v="C"/>
    <n v="3"/>
    <s v="d"/>
    <n v="18"/>
    <s v="A/C sujo"/>
    <s v="Climacer"/>
    <m/>
    <x v="3"/>
    <x v="0"/>
    <d v="2024-07-23T00:00:00"/>
    <m/>
    <x v="9"/>
    <m/>
  </r>
  <r>
    <d v="2024-10-10T00:00:00"/>
    <x v="96"/>
    <s v="C"/>
    <n v="3"/>
    <s v="d"/>
    <n v="17"/>
    <s v="Fissura na alheta "/>
    <s v="AR"/>
    <m/>
    <x v="3"/>
    <x v="0"/>
    <d v="2024-07-23T00:00:00"/>
    <m/>
    <x v="144"/>
    <m/>
  </r>
  <r>
    <d v="2024-10-10T00:00:00"/>
    <x v="96"/>
    <s v="C"/>
    <n v="3"/>
    <s v="d"/>
    <n v="16"/>
    <s v="Melhorar remate rodapé/remover papel geral "/>
    <s v="AR"/>
    <m/>
    <x v="3"/>
    <x v="0"/>
    <d v="2024-07-23T00:00:00"/>
    <m/>
    <x v="144"/>
    <m/>
  </r>
  <r>
    <d v="2024-10-10T00:00:00"/>
    <x v="96"/>
    <s v="C"/>
    <n v="3"/>
    <s v="d"/>
    <n v="15"/>
    <s v="Melhorar remate caixa estore /buraco "/>
    <s v="AR"/>
    <m/>
    <x v="3"/>
    <x v="0"/>
    <d v="2024-07-23T00:00:00"/>
    <m/>
    <x v="144"/>
    <m/>
  </r>
  <r>
    <d v="2024-10-10T00:00:00"/>
    <x v="96"/>
    <s v="C"/>
    <n v="3"/>
    <s v="d"/>
    <n v="24"/>
    <s v="Afianr porta resguardo duche /vidro desalinhado "/>
    <s v="Espaço vidro "/>
    <m/>
    <x v="3"/>
    <x v="0"/>
    <d v="2024-07-23T00:00:00"/>
    <m/>
    <x v="144"/>
    <m/>
  </r>
  <r>
    <d v="2024-10-10T00:00:00"/>
    <x v="96"/>
    <s v="C"/>
    <n v="3"/>
    <s v="d"/>
    <n v="13"/>
    <s v="Falta betume parede ceramica banheira "/>
    <s v="AR"/>
    <m/>
    <x v="3"/>
    <x v="0"/>
    <d v="2024-07-23T00:00:00"/>
    <m/>
    <x v="144"/>
    <m/>
  </r>
  <r>
    <d v="2024-10-10T00:00:00"/>
    <x v="96"/>
    <s v="C"/>
    <n v="3"/>
    <s v="d"/>
    <n v="12"/>
    <s v="Limpar portas/cola/massa/silicone "/>
    <s v="AR"/>
    <m/>
    <x v="3"/>
    <x v="0"/>
    <d v="2024-07-23T00:00:00"/>
    <m/>
    <x v="144"/>
    <m/>
  </r>
  <r>
    <d v="2024-10-10T00:00:00"/>
    <x v="96"/>
    <s v="C"/>
    <n v="3"/>
    <s v="d"/>
    <n v="11"/>
    <s v="Limpar espaço entre porta /parede"/>
    <s v="AR"/>
    <m/>
    <x v="3"/>
    <x v="0"/>
    <d v="2024-07-23T00:00:00"/>
    <m/>
    <x v="144"/>
    <m/>
  </r>
  <r>
    <d v="2024-10-10T00:00:00"/>
    <x v="96"/>
    <s v="C"/>
    <n v="3"/>
    <s v="d"/>
    <n v="10"/>
    <s v="Falta acabamento topo moldura guarda roupa "/>
    <s v="Valco"/>
    <m/>
    <x v="3"/>
    <x v="0"/>
    <d v="2024-07-23T00:00:00"/>
    <m/>
    <x v="144"/>
    <m/>
  </r>
  <r>
    <d v="2024-10-10T00:00:00"/>
    <x v="96"/>
    <s v="C"/>
    <n v="3"/>
    <s v="d"/>
    <n v="9"/>
    <s v="Melhorar remate rodapé"/>
    <s v="AR"/>
    <m/>
    <x v="3"/>
    <x v="0"/>
    <d v="2024-07-23T00:00:00"/>
    <m/>
    <x v="144"/>
    <m/>
  </r>
  <r>
    <d v="2024-10-10T00:00:00"/>
    <x v="96"/>
    <s v="C"/>
    <n v="3"/>
    <s v="d"/>
    <n v="8"/>
    <s v="Ajustar caixa estores /não entra todo"/>
    <s v="Valco"/>
    <m/>
    <x v="3"/>
    <x v="0"/>
    <d v="2024-07-23T00:00:00"/>
    <m/>
    <x v="144"/>
    <m/>
  </r>
  <r>
    <d v="2024-10-10T00:00:00"/>
    <x v="96"/>
    <s v="C"/>
    <n v="3"/>
    <s v="d"/>
    <n v="7"/>
    <s v="Limpar apartamento /piso/armários/caixilhria/ vidros "/>
    <s v="AR"/>
    <m/>
    <x v="3"/>
    <x v="0"/>
    <d v="2024-07-23T00:00:00"/>
    <m/>
    <x v="144"/>
    <m/>
  </r>
  <r>
    <d v="2024-10-10T00:00:00"/>
    <x v="96"/>
    <s v="C"/>
    <n v="3"/>
    <s v="d"/>
    <n v="6"/>
    <s v="Porta Danificada entrada por dentro - Fechadura nova "/>
    <s v="Sweet Door"/>
    <m/>
    <x v="3"/>
    <x v="0"/>
    <d v="2024-07-23T00:00:00"/>
    <m/>
    <x v="117"/>
    <m/>
  </r>
  <r>
    <d v="2024-10-10T00:00:00"/>
    <x v="96"/>
    <s v="C"/>
    <n v="3"/>
    <s v="d"/>
    <n v="22"/>
    <s v="Afinar a fechadura da janela da marquise (lavandaria)"/>
    <s v="Serrialu"/>
    <m/>
    <x v="53"/>
    <x v="0"/>
    <d v="2024-07-23T00:00:00"/>
    <m/>
    <x v="167"/>
    <s v="SIM"/>
  </r>
  <r>
    <d v="2024-10-10T00:00:00"/>
    <x v="96"/>
    <s v="C"/>
    <n v="3"/>
    <s v="d"/>
    <n v="21"/>
    <s v="Afinar a porta da lavanderia"/>
    <s v="Serrialu"/>
    <m/>
    <x v="53"/>
    <x v="0"/>
    <d v="2024-07-23T00:00:00"/>
    <m/>
    <x v="167"/>
    <s v="SIM"/>
  </r>
  <r>
    <d v="2024-10-10T00:00:00"/>
    <x v="96"/>
    <s v="C"/>
    <n v="3"/>
    <s v="d"/>
    <n v="20"/>
    <s v="Afinar a janela do 2 º quarto (Suite)"/>
    <s v="Serrialu"/>
    <m/>
    <x v="53"/>
    <x v="0"/>
    <d v="2024-07-23T00:00:00"/>
    <m/>
    <x v="167"/>
    <s v="SIM"/>
  </r>
  <r>
    <d v="2024-10-10T00:00:00"/>
    <x v="96"/>
    <s v="C"/>
    <n v="3"/>
    <s v="d"/>
    <n v="3"/>
    <s v="No wc da suite a cabine de duche com dificuldade para abrir e fechar, afinar"/>
    <s v="Espaço Vidro "/>
    <m/>
    <x v="85"/>
    <x v="0"/>
    <d v="2024-07-23T00:00:00"/>
    <m/>
    <x v="167"/>
    <s v="SIM"/>
  </r>
  <r>
    <d v="2024-10-10T00:00:00"/>
    <x v="96"/>
    <s v="C"/>
    <n v="3"/>
    <s v="d"/>
    <n v="2"/>
    <s v="Sai pouca agua fria da torneira do wc "/>
    <s v="Luzimeca"/>
    <m/>
    <x v="85"/>
    <x v="0"/>
    <d v="2024-07-23T00:00:00"/>
    <m/>
    <x v="168"/>
    <s v="SIM"/>
  </r>
  <r>
    <d v="2024-10-10T00:00:00"/>
    <x v="96"/>
    <s v="C"/>
    <n v="3"/>
    <s v="d"/>
    <n v="5"/>
    <s v="Ventilação do WC injeta ar, não se pode usar o wc durante o dia "/>
    <s v="AR"/>
    <m/>
    <x v="85"/>
    <x v="0"/>
    <d v="2024-07-23T00:00:00"/>
    <m/>
    <x v="16"/>
    <s v="SIM"/>
  </r>
  <r>
    <d v="2024-10-10T00:00:00"/>
    <x v="96"/>
    <s v="C"/>
    <n v="3"/>
    <s v="d"/>
    <n v="4"/>
    <s v="1 estore que necessita de afinação"/>
    <s v="Nacional Blinds"/>
    <m/>
    <x v="85"/>
    <x v="0"/>
    <d v="2024-07-23T00:00:00"/>
    <m/>
    <x v="120"/>
    <s v="SIM"/>
  </r>
  <r>
    <d v="2024-10-10T00:00:00"/>
    <x v="96"/>
    <s v="C"/>
    <n v="3"/>
    <s v="d"/>
    <n v="1"/>
    <s v="A porta da entrada está presa e fecha mal "/>
    <s v="Sweet Door"/>
    <m/>
    <x v="85"/>
    <x v="0"/>
    <d v="2024-07-23T00:00:00"/>
    <m/>
    <x v="82"/>
    <s v="SIM"/>
  </r>
  <r>
    <d v="2024-07-25T00:00:00"/>
    <x v="97"/>
    <s v="C"/>
    <n v="3"/>
    <s v="e"/>
    <n v="43"/>
    <s v="Duas tomadas não funcionam, nem conseguimos introduzir nenhuma ficha)"/>
    <s v="IEOL"/>
    <m/>
    <x v="23"/>
    <x v="0"/>
    <d v="2024-07-05T00:00:00"/>
    <m/>
    <x v="1"/>
    <m/>
  </r>
  <r>
    <d v="2024-07-25T00:00:00"/>
    <x v="97"/>
    <s v="C"/>
    <n v="3"/>
    <s v="e"/>
    <n v="42"/>
    <s v="Torneira do duche a vazar água "/>
    <s v="AR"/>
    <m/>
    <x v="23"/>
    <x v="0"/>
    <d v="2024-07-05T00:00:00"/>
    <m/>
    <x v="1"/>
    <m/>
  </r>
  <r>
    <d v="2024-07-25T00:00:00"/>
    <x v="97"/>
    <s v="C"/>
    <n v="3"/>
    <s v="e"/>
    <n v="41"/>
    <s v="Torneira da cozinha laça "/>
    <s v="AR"/>
    <m/>
    <x v="23"/>
    <x v="0"/>
    <d v="2024-07-05T00:00:00"/>
    <m/>
    <x v="1"/>
    <m/>
  </r>
  <r>
    <d v="2024-07-25T00:00:00"/>
    <x v="97"/>
    <s v="C"/>
    <n v="3"/>
    <s v="e"/>
    <n v="40"/>
    <s v="Limpar guardas"/>
    <s v="AR"/>
    <m/>
    <x v="81"/>
    <x v="0"/>
    <d v="2024-07-05T00:00:00"/>
    <m/>
    <x v="10"/>
    <m/>
  </r>
  <r>
    <d v="2024-07-25T00:00:00"/>
    <x v="97"/>
    <s v="C"/>
    <n v="3"/>
    <s v="e"/>
    <n v="39"/>
    <s v="Termoacumulador com fuga dágua "/>
    <s v="Luzimeca"/>
    <m/>
    <x v="23"/>
    <x v="0"/>
    <d v="2024-07-05T00:00:00"/>
    <m/>
    <x v="113"/>
    <m/>
  </r>
  <r>
    <d v="2024-07-25T00:00:00"/>
    <x v="97"/>
    <s v="C"/>
    <n v="3"/>
    <s v="e"/>
    <n v="38"/>
    <s v="Contador de água trocado - MORADORA NÃO SABE DO QUE SE TRATA DIZ NUNCA TER RECLAMADO DISSO "/>
    <s v="Luzimeca"/>
    <m/>
    <x v="3"/>
    <x v="0"/>
    <d v="2024-07-05T00:00:00"/>
    <m/>
    <x v="116"/>
    <m/>
  </r>
  <r>
    <d v="2024-07-25T00:00:00"/>
    <x v="97"/>
    <s v="C"/>
    <n v="3"/>
    <s v="e"/>
    <n v="37"/>
    <s v="Rever isolamento janelas "/>
    <s v="Serrialu"/>
    <m/>
    <x v="23"/>
    <x v="0"/>
    <d v="2024-07-05T00:00:00"/>
    <m/>
    <x v="169"/>
    <m/>
  </r>
  <r>
    <d v="2024-07-25T00:00:00"/>
    <x v="97"/>
    <s v="C"/>
    <n v="3"/>
    <s v="e"/>
    <n v="36"/>
    <s v="Afinar estores (tortos) "/>
    <s v="Nacional Blinds "/>
    <m/>
    <x v="3"/>
    <x v="0"/>
    <d v="2024-07-05T00:00:00"/>
    <m/>
    <x v="31"/>
    <m/>
  </r>
  <r>
    <d v="2024-07-25T00:00:00"/>
    <x v="97"/>
    <s v="C"/>
    <n v="3"/>
    <s v="e"/>
    <n v="35"/>
    <s v="Limpeza apartamento (geral)"/>
    <s v="AR"/>
    <m/>
    <x v="3"/>
    <x v="0"/>
    <d v="2024-07-05T00:00:00"/>
    <m/>
    <x v="7"/>
    <m/>
  </r>
  <r>
    <d v="2024-07-25T00:00:00"/>
    <x v="97"/>
    <s v="C"/>
    <n v="3"/>
    <s v="e"/>
    <n v="34"/>
    <s v="Porta quadro eletrico estragada "/>
    <s v="Valco"/>
    <m/>
    <x v="3"/>
    <x v="0"/>
    <d v="2024-07-05T00:00:00"/>
    <m/>
    <x v="118"/>
    <m/>
  </r>
  <r>
    <d v="2024-07-25T00:00:00"/>
    <x v="97"/>
    <s v="C"/>
    <n v="3"/>
    <s v="e"/>
    <n v="33"/>
    <s v="Manchas brancas no piso/tinta"/>
    <s v="AR"/>
    <m/>
    <x v="3"/>
    <x v="0"/>
    <d v="2024-07-05T00:00:00"/>
    <m/>
    <x v="7"/>
    <m/>
  </r>
  <r>
    <d v="2024-07-25T00:00:00"/>
    <x v="97"/>
    <s v="C"/>
    <n v="3"/>
    <s v="e"/>
    <n v="32"/>
    <s v="Falta massa soleira porta"/>
    <s v="AR"/>
    <m/>
    <x v="3"/>
    <x v="0"/>
    <d v="2024-07-05T00:00:00"/>
    <m/>
    <x v="7"/>
    <m/>
  </r>
  <r>
    <d v="2024-07-25T00:00:00"/>
    <x v="97"/>
    <s v="C"/>
    <n v="3"/>
    <s v="e"/>
    <n v="31"/>
    <s v="Sujos tinta painel madeira entrada"/>
    <s v="AR"/>
    <m/>
    <x v="3"/>
    <x v="0"/>
    <d v="2024-07-05T00:00:00"/>
    <m/>
    <x v="7"/>
    <m/>
  </r>
  <r>
    <d v="2024-07-25T00:00:00"/>
    <x v="97"/>
    <s v="C"/>
    <n v="3"/>
    <s v="e"/>
    <n v="30"/>
    <s v="Limpar canto soleita porta entrada"/>
    <s v="AR"/>
    <m/>
    <x v="3"/>
    <x v="0"/>
    <d v="2024-07-05T00:00:00"/>
    <m/>
    <x v="7"/>
    <m/>
  </r>
  <r>
    <d v="2024-07-25T00:00:00"/>
    <x v="97"/>
    <s v="C"/>
    <n v="3"/>
    <s v="e"/>
    <n v="29"/>
    <s v="Melhorar remate rejunte soleira entrada/buracos"/>
    <s v="AR"/>
    <m/>
    <x v="3"/>
    <x v="0"/>
    <d v="2024-07-05T00:00:00"/>
    <m/>
    <x v="7"/>
    <m/>
  </r>
  <r>
    <d v="2024-07-25T00:00:00"/>
    <x v="97"/>
    <s v="C"/>
    <n v="3"/>
    <s v="e"/>
    <n v="28"/>
    <s v="Melhorar remate piso/porta lavanderia/silicone"/>
    <s v="AR"/>
    <m/>
    <x v="3"/>
    <x v="0"/>
    <d v="2024-07-05T00:00:00"/>
    <m/>
    <x v="7"/>
    <m/>
  </r>
  <r>
    <d v="2024-07-25T00:00:00"/>
    <x v="97"/>
    <s v="C"/>
    <n v="3"/>
    <s v="e"/>
    <n v="27"/>
    <s v="Marca no óculo porta entrada"/>
    <s v="AR"/>
    <m/>
    <x v="3"/>
    <x v="0"/>
    <d v="2024-07-05T00:00:00"/>
    <m/>
    <x v="7"/>
    <m/>
  </r>
  <r>
    <d v="2024-07-25T00:00:00"/>
    <x v="97"/>
    <s v="C"/>
    <n v="3"/>
    <s v="e"/>
    <n v="26"/>
    <s v="Almogado porta roupeiro"/>
    <s v="Valco"/>
    <m/>
    <x v="3"/>
    <x v="0"/>
    <d v="2024-07-05T00:00:00"/>
    <m/>
    <x v="7"/>
    <m/>
  </r>
  <r>
    <d v="2024-07-25T00:00:00"/>
    <x v="97"/>
    <s v="C"/>
    <n v="3"/>
    <s v="e"/>
    <n v="25"/>
    <s v="Melhorar remate teto/cerâmica cozinha"/>
    <s v="AR"/>
    <m/>
    <x v="3"/>
    <x v="0"/>
    <d v="2024-07-05T00:00:00"/>
    <m/>
    <x v="7"/>
    <m/>
  </r>
  <r>
    <d v="2024-07-25T00:00:00"/>
    <x v="97"/>
    <s v="C"/>
    <n v="3"/>
    <s v="e"/>
    <n v="24"/>
    <s v="Melhorar fixação caixa aplique lavanderia"/>
    <s v="AR"/>
    <m/>
    <x v="3"/>
    <x v="0"/>
    <d v="2024-07-05T00:00:00"/>
    <m/>
    <x v="7"/>
    <m/>
  </r>
  <r>
    <d v="2024-07-25T00:00:00"/>
    <x v="97"/>
    <s v="C"/>
    <n v="3"/>
    <s v="e"/>
    <n v="23"/>
    <s v="Melhorar remate silicone janela"/>
    <s v="AR"/>
    <m/>
    <x v="3"/>
    <x v="0"/>
    <d v="2024-07-05T00:00:00"/>
    <m/>
    <x v="7"/>
    <m/>
  </r>
  <r>
    <d v="2024-07-25T00:00:00"/>
    <x v="97"/>
    <s v="C"/>
    <n v="3"/>
    <s v="e"/>
    <n v="22"/>
    <s v="Limpar cerâmica/sujos/cola"/>
    <s v="AR"/>
    <m/>
    <x v="3"/>
    <x v="0"/>
    <d v="2024-07-05T00:00:00"/>
    <m/>
    <x v="7"/>
    <m/>
  </r>
  <r>
    <d v="2024-07-25T00:00:00"/>
    <x v="97"/>
    <s v="C"/>
    <n v="3"/>
    <s v="e"/>
    <n v="21"/>
    <s v="Risco na bancada cozinha"/>
    <s v="AR"/>
    <m/>
    <x v="3"/>
    <x v="0"/>
    <d v="2024-07-05T00:00:00"/>
    <m/>
    <x v="7"/>
    <m/>
  </r>
  <r>
    <d v="2024-07-25T00:00:00"/>
    <x v="97"/>
    <s v="C"/>
    <n v="3"/>
    <s v="e"/>
    <n v="20"/>
    <s v="Limpar excesso silicone bancada cozinha"/>
    <s v="AR"/>
    <m/>
    <x v="3"/>
    <x v="0"/>
    <d v="2024-07-05T00:00:00"/>
    <m/>
    <x v="7"/>
    <m/>
  </r>
  <r>
    <d v="2024-07-25T00:00:00"/>
    <x v="97"/>
    <s v="C"/>
    <n v="3"/>
    <s v="e"/>
    <n v="19"/>
    <s v="Melhorar remate rejunte banheira/buraco"/>
    <s v="AR"/>
    <m/>
    <x v="3"/>
    <x v="0"/>
    <d v="2024-07-05T00:00:00"/>
    <m/>
    <x v="7"/>
    <m/>
  </r>
  <r>
    <d v="2024-07-25T00:00:00"/>
    <x v="97"/>
    <s v="C"/>
    <n v="3"/>
    <s v="e"/>
    <n v="18"/>
    <s v="Risco no piso WC "/>
    <s v="AR"/>
    <m/>
    <x v="3"/>
    <x v="0"/>
    <d v="2024-07-05T00:00:00"/>
    <m/>
    <x v="7"/>
    <m/>
  </r>
  <r>
    <d v="2024-07-25T00:00:00"/>
    <x v="97"/>
    <s v="C"/>
    <n v="3"/>
    <s v="e"/>
    <n v="17"/>
    <s v="Sifão banheira não está funcionando"/>
    <s v="AR"/>
    <m/>
    <x v="3"/>
    <x v="0"/>
    <d v="2024-07-05T00:00:00"/>
    <m/>
    <x v="7"/>
    <m/>
  </r>
  <r>
    <d v="2024-07-25T00:00:00"/>
    <x v="97"/>
    <s v="C"/>
    <n v="3"/>
    <s v="e"/>
    <n v="16"/>
    <s v="Limpar armário WC/Silicone"/>
    <s v="AR"/>
    <m/>
    <x v="3"/>
    <x v="0"/>
    <d v="2024-07-05T00:00:00"/>
    <m/>
    <x v="7"/>
    <m/>
  </r>
  <r>
    <d v="2024-07-25T00:00:00"/>
    <x v="97"/>
    <s v="C"/>
    <n v="3"/>
    <s v="e"/>
    <n v="15"/>
    <s v="Espelho partido"/>
    <s v="Espaço Vidro"/>
    <m/>
    <x v="3"/>
    <x v="0"/>
    <d v="2024-07-05T00:00:00"/>
    <m/>
    <x v="7"/>
    <m/>
  </r>
  <r>
    <d v="2024-07-25T00:00:00"/>
    <x v="97"/>
    <s v="C"/>
    <n v="3"/>
    <s v="e"/>
    <n v="14"/>
    <s v="Amolgado na porta WC"/>
    <s v="AR"/>
    <m/>
    <x v="3"/>
    <x v="0"/>
    <d v="2024-07-05T00:00:00"/>
    <m/>
    <x v="7"/>
    <m/>
  </r>
  <r>
    <d v="2024-07-25T00:00:00"/>
    <x v="97"/>
    <s v="C"/>
    <n v="3"/>
    <s v="e"/>
    <n v="13"/>
    <s v="Afinar portas armários"/>
    <s v="Valco"/>
    <m/>
    <x v="3"/>
    <x v="0"/>
    <d v="2024-07-05T00:00:00"/>
    <m/>
    <x v="7"/>
    <m/>
  </r>
  <r>
    <d v="2024-07-25T00:00:00"/>
    <x v="97"/>
    <s v="C"/>
    <n v="3"/>
    <s v="e"/>
    <n v="12"/>
    <s v="Limpar caixilharia janelas"/>
    <s v="AR"/>
    <m/>
    <x v="3"/>
    <x v="0"/>
    <d v="2024-07-05T00:00:00"/>
    <m/>
    <x v="7"/>
    <m/>
  </r>
  <r>
    <d v="2024-07-25T00:00:00"/>
    <x v="97"/>
    <s v="C"/>
    <n v="3"/>
    <s v="e"/>
    <n v="11"/>
    <s v="Melhorar encaixe caixa aplique no topo porta"/>
    <s v="AR"/>
    <m/>
    <x v="3"/>
    <x v="0"/>
    <d v="2024-07-05T00:00:00"/>
    <m/>
    <x v="7"/>
    <m/>
  </r>
  <r>
    <d v="2024-07-25T00:00:00"/>
    <x v="97"/>
    <s v="C"/>
    <n v="3"/>
    <s v="e"/>
    <n v="10"/>
    <s v="Falta fita acabamento madeira caixa estore"/>
    <s v="Valco"/>
    <m/>
    <x v="3"/>
    <x v="0"/>
    <d v="2024-07-05T00:00:00"/>
    <m/>
    <x v="7"/>
    <m/>
  </r>
  <r>
    <d v="2024-07-25T00:00:00"/>
    <x v="97"/>
    <s v="C"/>
    <n v="3"/>
    <s v="e"/>
    <n v="9"/>
    <s v="Limpar ferrugem ralo"/>
    <s v="AR"/>
    <m/>
    <x v="3"/>
    <x v="0"/>
    <d v="2024-07-05T00:00:00"/>
    <m/>
    <x v="7"/>
    <m/>
  </r>
  <r>
    <d v="2024-07-25T00:00:00"/>
    <x v="97"/>
    <s v="C"/>
    <n v="3"/>
    <s v="e"/>
    <n v="8"/>
    <s v="Melhorar remate cantos tijolos parede/buraco/varanda"/>
    <s v="AR"/>
    <m/>
    <x v="3"/>
    <x v="0"/>
    <d v="2024-07-05T00:00:00"/>
    <m/>
    <x v="7"/>
    <m/>
  </r>
  <r>
    <d v="2024-07-25T00:00:00"/>
    <x v="97"/>
    <s v="C"/>
    <n v="3"/>
    <s v="e"/>
    <n v="7"/>
    <s v="Fissura no canto da soleira"/>
    <s v="AR"/>
    <m/>
    <x v="3"/>
    <x v="0"/>
    <d v="2024-07-05T00:00:00"/>
    <m/>
    <x v="7"/>
    <m/>
  </r>
  <r>
    <d v="2024-07-25T00:00:00"/>
    <x v="97"/>
    <s v="C"/>
    <n v="3"/>
    <s v="e"/>
    <n v="6"/>
    <s v="Limpar ferrugem guardas (geral)"/>
    <s v="AR"/>
    <m/>
    <x v="3"/>
    <x v="0"/>
    <d v="2024-07-05T00:00:00"/>
    <m/>
    <x v="7"/>
    <m/>
  </r>
  <r>
    <d v="2024-07-25T00:00:00"/>
    <x v="97"/>
    <s v="C"/>
    <n v="3"/>
    <s v="e"/>
    <n v="5"/>
    <s v="Peça Iluminação partida/trocar - Varanda "/>
    <s v="IEOL"/>
    <m/>
    <x v="23"/>
    <x v="0"/>
    <d v="2024-07-05T00:00:00"/>
    <m/>
    <x v="1"/>
    <m/>
  </r>
  <r>
    <d v="2024-07-25T00:00:00"/>
    <x v="97"/>
    <s v="C"/>
    <n v="3"/>
    <s v="e"/>
    <n v="4"/>
    <s v="Falta acabamento tomada"/>
    <s v="IEOL"/>
    <m/>
    <x v="3"/>
    <x v="0"/>
    <d v="2024-07-05T00:00:00"/>
    <m/>
    <x v="7"/>
    <m/>
  </r>
  <r>
    <d v="2024-07-25T00:00:00"/>
    <x v="97"/>
    <s v="C"/>
    <n v="3"/>
    <s v="e"/>
    <n v="3"/>
    <s v="Limpar foco luz/tinta"/>
    <s v="AR"/>
    <m/>
    <x v="3"/>
    <x v="0"/>
    <d v="2024-07-05T00:00:00"/>
    <m/>
    <x v="7"/>
    <m/>
  </r>
  <r>
    <d v="2024-07-25T00:00:00"/>
    <x v="97"/>
    <s v="C"/>
    <n v="3"/>
    <s v="e"/>
    <n v="2"/>
    <s v="Marca nas porta/cola/limpar"/>
    <s v="AR"/>
    <m/>
    <x v="3"/>
    <x v="0"/>
    <d v="2024-07-05T00:00:00"/>
    <m/>
    <x v="7"/>
    <m/>
  </r>
  <r>
    <d v="2024-07-25T00:00:00"/>
    <x v="97"/>
    <s v="C"/>
    <n v="3"/>
    <s v="e"/>
    <n v="1"/>
    <s v="Falta batente piso/ porta entrada/colocar no fundo"/>
    <s v="AR"/>
    <m/>
    <x v="3"/>
    <x v="0"/>
    <d v="2024-07-05T00:00:00"/>
    <m/>
    <x v="7"/>
    <m/>
  </r>
  <r>
    <d v="2024-11-12T00:00:00"/>
    <x v="98"/>
    <s v="C"/>
    <n v="3"/>
    <s v="f"/>
    <n v="8"/>
    <s v="Poliban da suite tem o vidro descalibrado "/>
    <s v="Espaço Vidro "/>
    <m/>
    <x v="32"/>
    <x v="0"/>
    <d v="2024-09-27T00:00:00"/>
    <m/>
    <x v="62"/>
    <m/>
  </r>
  <r>
    <d v="2024-11-12T00:00:00"/>
    <x v="98"/>
    <s v="C"/>
    <n v="3"/>
    <s v="f"/>
    <n v="7"/>
    <s v="retificação de peças (tijolinho) da parede da varanda "/>
    <s v="AR"/>
    <m/>
    <x v="19"/>
    <x v="0"/>
    <d v="2024-09-27T00:00:00"/>
    <m/>
    <x v="31"/>
    <m/>
  </r>
  <r>
    <d v="2024-11-12T00:00:00"/>
    <x v="98"/>
    <s v="C"/>
    <n v="3"/>
    <s v="f"/>
    <n v="6"/>
    <s v="guarnição porta roupeiro desaprumada "/>
    <s v="Valco"/>
    <m/>
    <x v="19"/>
    <x v="0"/>
    <d v="2024-09-27T00:00:00"/>
    <m/>
    <x v="31"/>
    <m/>
  </r>
  <r>
    <d v="2024-11-12T00:00:00"/>
    <x v="98"/>
    <s v="C"/>
    <n v="3"/>
    <s v="f"/>
    <n v="5"/>
    <s v="Amolgado porta mais baixo "/>
    <s v="Valco"/>
    <m/>
    <x v="5"/>
    <x v="0"/>
    <d v="2024-09-27T00:00:00"/>
    <m/>
    <x v="57"/>
    <m/>
  </r>
  <r>
    <d v="2024-11-12T00:00:00"/>
    <x v="98"/>
    <s v="C"/>
    <n v="3"/>
    <s v="f"/>
    <n v="4"/>
    <s v="Marcas na porta "/>
    <s v="Valco"/>
    <m/>
    <x v="58"/>
    <x v="0"/>
    <d v="2024-09-27T00:00:00"/>
    <m/>
    <x v="170"/>
    <m/>
  </r>
  <r>
    <d v="2024-11-12T00:00:00"/>
    <x v="98"/>
    <s v="C"/>
    <n v="3"/>
    <s v="f"/>
    <n v="3"/>
    <s v="Limpeza ferrugem maçanetas "/>
    <s v="AR"/>
    <m/>
    <x v="58"/>
    <x v="0"/>
    <d v="2024-09-27T00:00:00"/>
    <m/>
    <x v="170"/>
    <m/>
  </r>
  <r>
    <d v="2024-11-12T00:00:00"/>
    <x v="98"/>
    <s v="C"/>
    <n v="3"/>
    <s v="f"/>
    <n v="2"/>
    <s v="Limpeza ferrugem guardas"/>
    <s v="AR"/>
    <m/>
    <x v="58"/>
    <x v="0"/>
    <d v="2024-09-27T00:00:00"/>
    <m/>
    <x v="170"/>
    <m/>
  </r>
  <r>
    <d v="2024-11-12T00:00:00"/>
    <x v="98"/>
    <s v="C"/>
    <n v="3"/>
    <s v="f"/>
    <n v="1"/>
    <s v="Rodapé Lascado"/>
    <s v="Silvas"/>
    <m/>
    <x v="58"/>
    <x v="0"/>
    <d v="2024-09-27T00:00:00"/>
    <m/>
    <x v="170"/>
    <m/>
  </r>
  <r>
    <d v="2024-08-09T00:00:00"/>
    <x v="99"/>
    <s v="C"/>
    <n v="3"/>
    <s v="g"/>
    <n v="54"/>
    <s v="Água sai muito facilmente da base de duche"/>
    <s v="Espaço Vidro"/>
    <m/>
    <x v="91"/>
    <x v="0"/>
    <d v="2024-06-03T00:00:00"/>
    <m/>
    <x v="142"/>
    <s v="SIM"/>
  </r>
  <r>
    <d v="2024-08-09T00:00:00"/>
    <x v="99"/>
    <s v="C"/>
    <n v="3"/>
    <s v="g"/>
    <n v="53"/>
    <s v="Poli pedra"/>
    <s v="Pardal"/>
    <m/>
    <x v="12"/>
    <x v="4"/>
    <d v="2024-06-03T00:00:00"/>
    <m/>
    <x v="66"/>
    <m/>
  </r>
  <r>
    <d v="2024-08-09T00:00:00"/>
    <x v="99"/>
    <s v="C"/>
    <n v="3"/>
    <s v="g"/>
    <n v="52"/>
    <s v="Afinar resguardo duche "/>
    <s v="Espaço Vidro "/>
    <m/>
    <x v="47"/>
    <x v="0"/>
    <d v="2024-06-03T00:00:00"/>
    <m/>
    <x v="7"/>
    <m/>
  </r>
  <r>
    <d v="2024-08-09T00:00:00"/>
    <x v="99"/>
    <s v="C"/>
    <n v="3"/>
    <s v="g"/>
    <n v="51"/>
    <s v="Isolamento tubagem de água quente inexistente nas ligações visiveis à bomba de calor dentro da área ventilada (urgente)"/>
    <s v="Luzimeca"/>
    <m/>
    <x v="19"/>
    <x v="0"/>
    <d v="2024-06-03T00:00:00"/>
    <m/>
    <x v="0"/>
    <m/>
  </r>
  <r>
    <d v="2024-08-09T00:00:00"/>
    <x v="99"/>
    <s v="C"/>
    <n v="3"/>
    <s v="g"/>
    <n v="50"/>
    <s v="Bomba recirculadora do circuito de águas quentes não ligada à corrente, não estando a funcionar (urgente);"/>
    <s v="Luzimeca"/>
    <m/>
    <x v="19"/>
    <x v="0"/>
    <d v="2024-06-03T00:00:00"/>
    <m/>
    <x v="113"/>
    <m/>
  </r>
  <r>
    <d v="2024-08-09T00:00:00"/>
    <x v="99"/>
    <s v="C"/>
    <n v="3"/>
    <s v="g"/>
    <n v="49"/>
    <s v="Luz intermitente hall suite (não urgente)"/>
    <s v="IEOL"/>
    <m/>
    <x v="19"/>
    <x v="0"/>
    <d v="2024-06-03T00:00:00"/>
    <m/>
    <x v="71"/>
    <m/>
  </r>
  <r>
    <d v="2024-08-09T00:00:00"/>
    <x v="99"/>
    <s v="C"/>
    <n v="3"/>
    <s v="g"/>
    <n v="48"/>
    <s v="Tampas caixa de estores não calafetados (urgente); **AR ir reforçar silicone os estores não devem ser calafetados"/>
    <s v="AR"/>
    <m/>
    <x v="19"/>
    <x v="0"/>
    <d v="2024-06-03T00:00:00"/>
    <m/>
    <x v="113"/>
    <m/>
  </r>
  <r>
    <d v="2024-08-09T00:00:00"/>
    <x v="99"/>
    <s v="C"/>
    <n v="3"/>
    <s v="g"/>
    <n v="47"/>
    <s v="Extração da IS não funciona (urgente!!!);"/>
    <s v="Climacer"/>
    <m/>
    <x v="19"/>
    <x v="0"/>
    <d v="2024-06-03T00:00:00"/>
    <m/>
    <x v="57"/>
    <m/>
  </r>
  <r>
    <d v="2024-08-09T00:00:00"/>
    <x v="99"/>
    <s v="C"/>
    <n v="3"/>
    <s v="g"/>
    <n v="46"/>
    <s v="Revestimento interior em &quot;linho&quot; remendado (não urgente);"/>
    <s v="Valco"/>
    <m/>
    <x v="19"/>
    <x v="0"/>
    <d v="2024-06-03T00:00:00"/>
    <m/>
    <x v="118"/>
    <m/>
  </r>
  <r>
    <d v="2024-08-09T00:00:00"/>
    <x v="99"/>
    <s v="C"/>
    <n v="3"/>
    <s v="g"/>
    <n v="45"/>
    <s v="Porta &quot;empenada&quot; de roupeiro principal (não urgente);"/>
    <s v="Valco"/>
    <m/>
    <x v="19"/>
    <x v="0"/>
    <d v="2024-06-03T00:00:00"/>
    <m/>
    <x v="118"/>
    <m/>
  </r>
  <r>
    <d v="2024-08-09T00:00:00"/>
    <x v="99"/>
    <s v="C"/>
    <n v="3"/>
    <s v="g"/>
    <n v="44"/>
    <s v="Espelho IS principal queimado (não urgente);"/>
    <s v="AR"/>
    <m/>
    <x v="19"/>
    <x v="0"/>
    <d v="2024-06-03T00:00:00"/>
    <m/>
    <x v="88"/>
    <m/>
  </r>
  <r>
    <d v="2024-08-09T00:00:00"/>
    <x v="99"/>
    <s v="C"/>
    <n v="3"/>
    <s v="g"/>
    <n v="43"/>
    <s v="Bancada IS principal riscada (não urgente);"/>
    <s v="Pardal"/>
    <m/>
    <x v="19"/>
    <x v="0"/>
    <d v="2024-06-03T00:00:00"/>
    <m/>
    <x v="89"/>
    <m/>
  </r>
  <r>
    <d v="2024-08-09T00:00:00"/>
    <x v="99"/>
    <s v="C"/>
    <n v="3"/>
    <s v="g"/>
    <n v="42"/>
    <s v="Porta principal roça no chão, encosta mal no perímetro e carece de silicone de remate ao aro interior que dá para a zona comum, passando vento (urgente);"/>
    <s v="Sweet Door"/>
    <m/>
    <x v="19"/>
    <x v="0"/>
    <d v="2024-06-03T00:00:00"/>
    <m/>
    <x v="38"/>
    <m/>
  </r>
  <r>
    <d v="2024-08-09T00:00:00"/>
    <x v="99"/>
    <s v="C"/>
    <n v="3"/>
    <s v="g"/>
    <n v="41"/>
    <s v="Tomada elétrica sala não funciona (não urgente);"/>
    <s v="IEOL"/>
    <m/>
    <x v="19"/>
    <x v="0"/>
    <d v="2024-06-03T00:00:00"/>
    <m/>
    <x v="71"/>
    <m/>
  </r>
  <r>
    <d v="2024-08-09T00:00:00"/>
    <x v="99"/>
    <s v="C"/>
    <n v="3"/>
    <s v="g"/>
    <n v="40"/>
    <s v="Condensados da bomba de calor curtos, carecem de retificação na ligação ao esgoto, deitando água fora (urgente)"/>
    <s v="Climacer"/>
    <m/>
    <x v="19"/>
    <x v="0"/>
    <d v="2024-06-03T00:00:00"/>
    <m/>
    <x v="113"/>
    <m/>
  </r>
  <r>
    <d v="2024-08-09T00:00:00"/>
    <x v="99"/>
    <s v="C"/>
    <n v="3"/>
    <s v="g"/>
    <n v="39"/>
    <s v="Riscos vidros diversas janelas. Por mais que se possam aceitar riscos, há janelas com diversos riscos, visíveis a mais de 3 metros sem luz direta, o que não cumpre a norma, pelo que se solicita a troca urgente dos mesmos. (urgente);"/>
    <s v="Serrialu"/>
    <m/>
    <x v="19"/>
    <x v="0"/>
    <d v="2024-06-03T00:00:00"/>
    <s v="V"/>
    <x v="106"/>
    <m/>
  </r>
  <r>
    <d v="2024-08-09T00:00:00"/>
    <x v="99"/>
    <s v="C"/>
    <n v="3"/>
    <s v="g"/>
    <n v="38"/>
    <s v="Remate alheta c/ desnível "/>
    <s v="AR"/>
    <m/>
    <x v="3"/>
    <x v="0"/>
    <d v="2024-06-03T00:00:00"/>
    <m/>
    <x v="139"/>
    <m/>
  </r>
  <r>
    <d v="2024-08-09T00:00:00"/>
    <x v="99"/>
    <s v="C"/>
    <n v="3"/>
    <s v="g"/>
    <n v="37"/>
    <s v="Falta adesivo parafuso armário"/>
    <s v="Valco"/>
    <m/>
    <x v="3"/>
    <x v="0"/>
    <d v="2024-06-03T00:00:00"/>
    <m/>
    <x v="7"/>
    <m/>
  </r>
  <r>
    <d v="2024-08-09T00:00:00"/>
    <x v="99"/>
    <s v="C"/>
    <n v="3"/>
    <s v="g"/>
    <n v="36"/>
    <s v="Remate silicone lavatorio "/>
    <s v="AR"/>
    <m/>
    <x v="3"/>
    <x v="0"/>
    <d v="2024-06-03T00:00:00"/>
    <m/>
    <x v="7"/>
    <m/>
  </r>
  <r>
    <d v="2024-08-09T00:00:00"/>
    <x v="99"/>
    <s v="C"/>
    <n v="3"/>
    <s v="g"/>
    <n v="35"/>
    <s v="Sujo piso duche "/>
    <s v="AR"/>
    <m/>
    <x v="3"/>
    <x v="0"/>
    <d v="2024-06-03T00:00:00"/>
    <m/>
    <x v="7"/>
    <m/>
  </r>
  <r>
    <d v="2024-08-09T00:00:00"/>
    <x v="99"/>
    <s v="C"/>
    <n v="3"/>
    <s v="g"/>
    <n v="34"/>
    <s v="Afinar porta duche "/>
    <s v="AR"/>
    <m/>
    <x v="3"/>
    <x v="0"/>
    <d v="2024-06-03T00:00:00"/>
    <m/>
    <x v="7"/>
    <m/>
  </r>
  <r>
    <d v="2024-08-09T00:00:00"/>
    <x v="99"/>
    <s v="C"/>
    <n v="3"/>
    <s v="g"/>
    <n v="33"/>
    <s v="Fissura topo porta"/>
    <s v="Valco"/>
    <m/>
    <x v="3"/>
    <x v="0"/>
    <d v="2024-06-03T00:00:00"/>
    <m/>
    <x v="7"/>
    <m/>
  </r>
  <r>
    <d v="2024-08-09T00:00:00"/>
    <x v="99"/>
    <s v="C"/>
    <n v="3"/>
    <s v="g"/>
    <n v="32"/>
    <s v="Sujo tinta guarda roupa "/>
    <s v="AR"/>
    <m/>
    <x v="3"/>
    <x v="0"/>
    <d v="2024-06-03T00:00:00"/>
    <m/>
    <x v="7"/>
    <m/>
  </r>
  <r>
    <d v="2024-08-09T00:00:00"/>
    <x v="99"/>
    <s v="C"/>
    <n v="3"/>
    <s v="g"/>
    <n v="31"/>
    <s v="Afinar gavetas guarda roupa "/>
    <s v="Valco"/>
    <m/>
    <x v="3"/>
    <x v="0"/>
    <d v="2024-06-03T00:00:00"/>
    <m/>
    <x v="7"/>
    <m/>
  </r>
  <r>
    <d v="2024-08-09T00:00:00"/>
    <x v="99"/>
    <s v="C"/>
    <n v="3"/>
    <s v="g"/>
    <n v="30"/>
    <s v="Afinar portas guarda roupa "/>
    <s v="Valco"/>
    <m/>
    <x v="3"/>
    <x v="0"/>
    <d v="2024-06-03T00:00:00"/>
    <m/>
    <x v="7"/>
    <m/>
  </r>
  <r>
    <d v="2024-08-09T00:00:00"/>
    <x v="99"/>
    <s v="C"/>
    <n v="3"/>
    <s v="g"/>
    <n v="29"/>
    <s v="Falta massa rejunte "/>
    <s v="AR"/>
    <m/>
    <x v="3"/>
    <x v="0"/>
    <d v="2024-06-03T00:00:00"/>
    <m/>
    <x v="7"/>
    <m/>
  </r>
  <r>
    <d v="2024-08-09T00:00:00"/>
    <x v="99"/>
    <s v="C"/>
    <n v="3"/>
    <s v="g"/>
    <n v="28"/>
    <s v="Acabamento massa banheira / refazer"/>
    <s v="AR"/>
    <m/>
    <x v="3"/>
    <x v="0"/>
    <d v="2024-06-03T00:00:00"/>
    <m/>
    <x v="7"/>
    <m/>
  </r>
  <r>
    <d v="2024-08-09T00:00:00"/>
    <x v="99"/>
    <s v="C"/>
    <n v="3"/>
    <s v="g"/>
    <n v="27"/>
    <s v="Marcas portas "/>
    <s v="AR"/>
    <m/>
    <x v="3"/>
    <x v="0"/>
    <d v="2024-06-03T00:00:00"/>
    <m/>
    <x v="7"/>
    <m/>
  </r>
  <r>
    <d v="2024-08-09T00:00:00"/>
    <x v="99"/>
    <s v="C"/>
    <n v="3"/>
    <s v="g"/>
    <n v="26"/>
    <s v="Perfil piso mal assentado "/>
    <s v="Silvas"/>
    <m/>
    <x v="3"/>
    <x v="0"/>
    <d v="2024-06-03T00:00:00"/>
    <m/>
    <x v="104"/>
    <m/>
  </r>
  <r>
    <d v="2024-08-09T00:00:00"/>
    <x v="99"/>
    <s v="C"/>
    <n v="3"/>
    <s v="g"/>
    <n v="25"/>
    <s v="Ajustar interruptor "/>
    <s v="AR"/>
    <m/>
    <x v="3"/>
    <x v="0"/>
    <d v="2024-06-03T00:00:00"/>
    <m/>
    <x v="7"/>
    <m/>
  </r>
  <r>
    <d v="2024-08-09T00:00:00"/>
    <x v="99"/>
    <s v="C"/>
    <n v="3"/>
    <s v="g"/>
    <n v="24"/>
    <s v="Remate Silicone geral"/>
    <s v="AR"/>
    <m/>
    <x v="3"/>
    <x v="0"/>
    <d v="2024-06-03T00:00:00"/>
    <m/>
    <x v="7"/>
    <m/>
  </r>
  <r>
    <d v="2024-08-09T00:00:00"/>
    <x v="99"/>
    <s v="C"/>
    <n v="3"/>
    <s v="g"/>
    <n v="23"/>
    <s v="Buraco na parede caixa estore "/>
    <s v="AR"/>
    <m/>
    <x v="3"/>
    <x v="0"/>
    <d v="2024-06-03T00:00:00"/>
    <m/>
    <x v="7"/>
    <m/>
  </r>
  <r>
    <d v="2024-08-09T00:00:00"/>
    <x v="99"/>
    <s v="C"/>
    <n v="3"/>
    <s v="g"/>
    <n v="22"/>
    <s v="Risco no caixilho topo "/>
    <s v="AR"/>
    <m/>
    <x v="3"/>
    <x v="0"/>
    <d v="2024-06-03T00:00:00"/>
    <m/>
    <x v="7"/>
    <m/>
  </r>
  <r>
    <d v="2024-08-09T00:00:00"/>
    <x v="99"/>
    <s v="C"/>
    <n v="3"/>
    <s v="g"/>
    <n v="21"/>
    <s v="Esconder tubos AC "/>
    <m/>
    <m/>
    <x v="3"/>
    <x v="1"/>
    <d v="2024-06-03T00:00:00"/>
    <m/>
    <x v="12"/>
    <m/>
  </r>
  <r>
    <d v="2024-08-09T00:00:00"/>
    <x v="99"/>
    <s v="C"/>
    <n v="3"/>
    <s v="g"/>
    <n v="20"/>
    <s v="Remate pilar piso "/>
    <s v="AR"/>
    <m/>
    <x v="3"/>
    <x v="0"/>
    <d v="2024-06-03T00:00:00"/>
    <m/>
    <x v="7"/>
    <m/>
  </r>
  <r>
    <d v="2024-08-09T00:00:00"/>
    <x v="99"/>
    <s v="C"/>
    <n v="3"/>
    <s v="g"/>
    <n v="19"/>
    <s v="Limpeza geral apartamento "/>
    <s v="AR"/>
    <m/>
    <x v="3"/>
    <x v="0"/>
    <d v="2024-06-03T00:00:00"/>
    <m/>
    <x v="7"/>
    <m/>
  </r>
  <r>
    <d v="2024-08-09T00:00:00"/>
    <x v="99"/>
    <s v="C"/>
    <n v="3"/>
    <s v="g"/>
    <n v="18"/>
    <s v="Limpeza ferrugem guardas"/>
    <s v="AR"/>
    <m/>
    <x v="3"/>
    <x v="0"/>
    <d v="2024-06-03T00:00:00"/>
    <m/>
    <x v="7"/>
    <m/>
  </r>
  <r>
    <d v="2024-08-09T00:00:00"/>
    <x v="99"/>
    <s v="C"/>
    <n v="3"/>
    <s v="g"/>
    <n v="17"/>
    <s v="Buraco caixa estore sala "/>
    <s v="AR"/>
    <m/>
    <x v="3"/>
    <x v="0"/>
    <d v="2024-06-03T00:00:00"/>
    <m/>
    <x v="7"/>
    <m/>
  </r>
  <r>
    <d v="2024-08-09T00:00:00"/>
    <x v="99"/>
    <s v="C"/>
    <n v="3"/>
    <s v="g"/>
    <n v="16"/>
    <s v="Pode rejuntar caixa de estore com silicone ?"/>
    <s v="AR"/>
    <m/>
    <x v="3"/>
    <x v="0"/>
    <d v="2024-06-03T00:00:00"/>
    <m/>
    <x v="7"/>
    <m/>
  </r>
  <r>
    <d v="2024-08-09T00:00:00"/>
    <x v="99"/>
    <s v="C"/>
    <n v="3"/>
    <s v="g"/>
    <n v="15"/>
    <s v="Afinar janela/buraco topo"/>
    <s v="AR"/>
    <m/>
    <x v="3"/>
    <x v="0"/>
    <d v="2024-06-03T00:00:00"/>
    <m/>
    <x v="7"/>
    <m/>
  </r>
  <r>
    <d v="2024-08-09T00:00:00"/>
    <x v="99"/>
    <s v="C"/>
    <n v="3"/>
    <s v="g"/>
    <n v="14"/>
    <s v="Limpar excesso silicone cuba "/>
    <s v="AR"/>
    <m/>
    <x v="3"/>
    <x v="0"/>
    <d v="2024-06-03T00:00:00"/>
    <m/>
    <x v="7"/>
    <m/>
  </r>
  <r>
    <d v="2024-08-09T00:00:00"/>
    <x v="99"/>
    <s v="C"/>
    <n v="3"/>
    <s v="g"/>
    <n v="13"/>
    <s v="Risco na porta armário superior"/>
    <s v="Cozimafra "/>
    <m/>
    <x v="0"/>
    <x v="0"/>
    <d v="2024-06-03T00:00:00"/>
    <m/>
    <x v="113"/>
    <m/>
  </r>
  <r>
    <d v="2024-08-09T00:00:00"/>
    <x v="99"/>
    <s v="C"/>
    <n v="3"/>
    <s v="g"/>
    <n v="12"/>
    <s v="Afinar porta frigorífico - Substituir "/>
    <s v="Cozimafra "/>
    <m/>
    <x v="0"/>
    <x v="0"/>
    <d v="2024-06-03T00:00:00"/>
    <m/>
    <x v="113"/>
    <m/>
  </r>
  <r>
    <d v="2024-08-09T00:00:00"/>
    <x v="99"/>
    <s v="C"/>
    <n v="3"/>
    <s v="g"/>
    <n v="11"/>
    <s v="Porta armário riscada"/>
    <s v="Cozimafra "/>
    <m/>
    <x v="0"/>
    <x v="0"/>
    <d v="2024-06-03T00:00:00"/>
    <m/>
    <x v="113"/>
    <m/>
  </r>
  <r>
    <d v="2024-08-09T00:00:00"/>
    <x v="99"/>
    <s v="C"/>
    <n v="3"/>
    <s v="g"/>
    <n v="10"/>
    <s v="Cerâmica riscada cozinha "/>
    <s v="AR"/>
    <m/>
    <x v="3"/>
    <x v="4"/>
    <d v="2024-06-03T00:00:00"/>
    <m/>
    <x v="12"/>
    <m/>
  </r>
  <r>
    <d v="2024-08-09T00:00:00"/>
    <x v="99"/>
    <s v="C"/>
    <n v="3"/>
    <s v="g"/>
    <n v="9"/>
    <s v="Porta lascada"/>
    <s v="Valco"/>
    <m/>
    <x v="3"/>
    <x v="0"/>
    <d v="2024-06-03T00:00:00"/>
    <m/>
    <x v="7"/>
    <m/>
  </r>
  <r>
    <d v="2024-08-09T00:00:00"/>
    <x v="99"/>
    <s v="C"/>
    <n v="3"/>
    <s v="g"/>
    <n v="8"/>
    <s v="Afinar porta"/>
    <s v="Valco"/>
    <m/>
    <x v="3"/>
    <x v="0"/>
    <d v="2024-06-03T00:00:00"/>
    <m/>
    <x v="7"/>
    <m/>
  </r>
  <r>
    <d v="2024-08-09T00:00:00"/>
    <x v="99"/>
    <s v="C"/>
    <n v="3"/>
    <s v="g"/>
    <n v="7"/>
    <s v="Remate Alheta "/>
    <s v="AR"/>
    <m/>
    <x v="3"/>
    <x v="0"/>
    <d v="2024-06-03T00:00:00"/>
    <m/>
    <x v="7"/>
    <m/>
  </r>
  <r>
    <d v="2024-08-09T00:00:00"/>
    <x v="99"/>
    <s v="C"/>
    <n v="3"/>
    <s v="g"/>
    <n v="6"/>
    <s v="Amalgado porta entrada e afinação "/>
    <s v="Sweet Door"/>
    <m/>
    <x v="3"/>
    <x v="0"/>
    <d v="2024-06-03T00:00:00"/>
    <m/>
    <x v="7"/>
    <m/>
  </r>
  <r>
    <d v="2024-08-09T00:00:00"/>
    <x v="99"/>
    <s v="C"/>
    <n v="3"/>
    <s v="g"/>
    <n v="5"/>
    <s v="Falta folha com legenda quadro elétrico "/>
    <s v="IEOL"/>
    <m/>
    <x v="3"/>
    <x v="0"/>
    <d v="2024-06-03T00:00:00"/>
    <m/>
    <x v="139"/>
    <m/>
  </r>
  <r>
    <d v="2024-08-09T00:00:00"/>
    <x v="99"/>
    <s v="C"/>
    <n v="3"/>
    <s v="g"/>
    <n v="4"/>
    <s v="Afinar porta do quadro elétrico"/>
    <s v="Valco"/>
    <m/>
    <x v="3"/>
    <x v="0"/>
    <d v="2024-06-03T00:00:00"/>
    <m/>
    <x v="139"/>
    <m/>
  </r>
  <r>
    <d v="2024-08-09T00:00:00"/>
    <x v="99"/>
    <s v="C"/>
    <n v="3"/>
    <s v="g"/>
    <n v="3"/>
    <s v="Limpeza rodapés geral"/>
    <s v="AR"/>
    <m/>
    <x v="3"/>
    <x v="0"/>
    <d v="2024-06-03T00:00:00"/>
    <m/>
    <x v="7"/>
    <m/>
  </r>
  <r>
    <d v="2024-08-09T00:00:00"/>
    <x v="99"/>
    <s v="C"/>
    <n v="3"/>
    <s v="g"/>
    <n v="2"/>
    <s v="Restos de cola quadro elétrico "/>
    <s v="AR"/>
    <m/>
    <x v="3"/>
    <x v="0"/>
    <d v="2024-06-03T00:00:00"/>
    <m/>
    <x v="7"/>
    <m/>
  </r>
  <r>
    <d v="2024-08-09T00:00:00"/>
    <x v="99"/>
    <s v="C"/>
    <n v="3"/>
    <s v="g"/>
    <n v="1"/>
    <s v="Afinar porta do quadro elétrico"/>
    <s v="Valco"/>
    <m/>
    <x v="3"/>
    <x v="0"/>
    <d v="2024-06-03T00:00:00"/>
    <m/>
    <x v="139"/>
    <m/>
  </r>
  <r>
    <d v="2024-11-04T00:00:00"/>
    <x v="100"/>
    <s v="C"/>
    <n v="3"/>
    <s v="h"/>
    <n v="1"/>
    <s v="Substituição da torneira do lavatório da casa de banho que faz parte da suíte "/>
    <s v="AR"/>
    <m/>
    <x v="125"/>
    <x v="0"/>
    <d v="2024-07-15T00:00:00"/>
    <m/>
    <x v="16"/>
    <s v="SIM"/>
  </r>
  <r>
    <d v="2024-11-04T00:00:00"/>
    <x v="100"/>
    <s v="C"/>
    <n v="3"/>
    <s v="h"/>
    <n v="1"/>
    <s v="Limpeza guardas geral"/>
    <s v="AR"/>
    <m/>
    <x v="3"/>
    <x v="0"/>
    <d v="2024-07-15T00:00:00"/>
    <m/>
    <x v="171"/>
    <m/>
  </r>
  <r>
    <d v="2024-11-04T00:00:00"/>
    <x v="100"/>
    <s v="C"/>
    <n v="3"/>
    <s v="h"/>
    <n v="2"/>
    <s v="Espelho da casa de banho que faz parte da suíte está com humidade na parte de baixo, pelo que é necessário substituir (já me derem indicação de que já foi encomendado e é necessário substituir);"/>
    <s v="AR"/>
    <m/>
    <x v="125"/>
    <x v="0"/>
    <d v="2024-07-15T00:00:00"/>
    <m/>
    <x v="16"/>
    <s v="SIM"/>
  </r>
  <r>
    <d v="2024-11-04T00:00:00"/>
    <x v="100"/>
    <s v="C"/>
    <n v="3"/>
    <s v="h"/>
    <n v="2"/>
    <s v="Melhorar acabamento exaustão parede varanda "/>
    <s v="AR"/>
    <m/>
    <x v="3"/>
    <x v="0"/>
    <d v="2024-07-15T00:00:00"/>
    <m/>
    <x v="171"/>
    <m/>
  </r>
  <r>
    <d v="2024-11-04T00:00:00"/>
    <x v="100"/>
    <s v="C"/>
    <n v="3"/>
    <s v="h"/>
    <n v="3"/>
    <s v="Porta do duche da casa de banho social não fecha"/>
    <s v="Espaço Vidro "/>
    <m/>
    <x v="125"/>
    <x v="0"/>
    <d v="2024-07-15T00:00:00"/>
    <m/>
    <x v="74"/>
    <s v="SIM"/>
  </r>
  <r>
    <d v="2024-11-04T00:00:00"/>
    <x v="100"/>
    <s v="C"/>
    <n v="3"/>
    <s v="h"/>
    <n v="3"/>
    <s v="Limpeza portas cola "/>
    <s v="AR"/>
    <m/>
    <x v="3"/>
    <x v="0"/>
    <d v="2024-07-15T00:00:00"/>
    <m/>
    <x v="171"/>
    <m/>
  </r>
  <r>
    <d v="2024-11-04T00:00:00"/>
    <x v="100"/>
    <s v="C"/>
    <n v="3"/>
    <s v="h"/>
    <n v="4"/>
    <s v="Perfil caixa estore pequeno / buraco visivel "/>
    <s v="Valco"/>
    <m/>
    <x v="3"/>
    <x v="0"/>
    <d v="2024-07-15T00:00:00"/>
    <m/>
    <x v="171"/>
    <m/>
  </r>
  <r>
    <d v="2024-11-04T00:00:00"/>
    <x v="100"/>
    <s v="C"/>
    <n v="3"/>
    <s v="h"/>
    <n v="5"/>
    <s v="Melhorar remate acabamento topo banheira "/>
    <s v="AR"/>
    <m/>
    <x v="3"/>
    <x v="0"/>
    <d v="2024-07-15T00:00:00"/>
    <m/>
    <x v="171"/>
    <m/>
  </r>
  <r>
    <d v="2024-11-04T00:00:00"/>
    <x v="100"/>
    <s v="C"/>
    <n v="3"/>
    <s v="h"/>
    <n v="6"/>
    <s v="Limpar caixilharia porta/cola"/>
    <s v="AR"/>
    <m/>
    <x v="3"/>
    <x v="0"/>
    <d v="2024-07-15T00:00:00"/>
    <m/>
    <x v="171"/>
    <m/>
  </r>
  <r>
    <d v="2024-11-04T00:00:00"/>
    <x v="100"/>
    <s v="C"/>
    <n v="3"/>
    <s v="h"/>
    <n v="7"/>
    <s v="Caixa estore desnivelada "/>
    <s v="Valco"/>
    <m/>
    <x v="3"/>
    <x v="0"/>
    <d v="2024-07-15T00:00:00"/>
    <m/>
    <x v="171"/>
    <m/>
  </r>
  <r>
    <d v="2024-11-04T00:00:00"/>
    <x v="100"/>
    <s v="C"/>
    <n v="3"/>
    <s v="h"/>
    <n v="8"/>
    <s v="Fissura ceramica cozinha "/>
    <s v="AR"/>
    <m/>
    <x v="3"/>
    <x v="0"/>
    <d v="2024-07-15T00:00:00"/>
    <m/>
    <x v="88"/>
    <m/>
  </r>
  <r>
    <d v="2024-11-04T00:00:00"/>
    <x v="100"/>
    <s v="C"/>
    <n v="3"/>
    <s v="h"/>
    <n v="9"/>
    <s v="Falta Betume ceramica cozinha "/>
    <s v="AR"/>
    <m/>
    <x v="3"/>
    <x v="0"/>
    <d v="2024-07-15T00:00:00"/>
    <m/>
    <x v="171"/>
    <m/>
  </r>
  <r>
    <d v="2024-11-04T00:00:00"/>
    <x v="100"/>
    <s v="C"/>
    <n v="3"/>
    <s v="h"/>
    <n v="10"/>
    <s v="Ferrugem fechadura porta entrada "/>
    <s v="Sweet Door"/>
    <m/>
    <x v="3"/>
    <x v="0"/>
    <d v="2024-07-15T00:00:00"/>
    <m/>
    <x v="172"/>
    <m/>
  </r>
  <r>
    <d v="2024-11-04T00:00:00"/>
    <x v="100"/>
    <s v="C"/>
    <n v="3"/>
    <s v="h"/>
    <n v="11"/>
    <s v="Estores DO QUARTO por afinar "/>
    <s v="Nacional Blinds"/>
    <m/>
    <x v="16"/>
    <x v="0"/>
    <d v="2024-07-15T00:00:00"/>
    <m/>
    <x v="21"/>
    <m/>
  </r>
  <r>
    <d v="2024-11-04T00:00:00"/>
    <x v="100"/>
    <s v="C"/>
    <n v="3"/>
    <s v="h"/>
    <n v="12"/>
    <s v="Substituição peças PVC no aro "/>
    <s v="Serrialu"/>
    <m/>
    <x v="67"/>
    <x v="0"/>
    <d v="2024-07-15T00:00:00"/>
    <m/>
    <x v="3"/>
    <m/>
  </r>
  <r>
    <d v="2024-11-04T00:00:00"/>
    <x v="100"/>
    <s v="C"/>
    <n v="3"/>
    <s v="h"/>
    <n v="13"/>
    <s v="Placa do fogão partida/riscada"/>
    <s v="Bosch"/>
    <m/>
    <x v="26"/>
    <x v="0"/>
    <d v="2024-07-15T00:00:00"/>
    <d v="2025-02-14T00:00:00"/>
    <x v="103"/>
    <m/>
  </r>
  <r>
    <d v="2024-11-04T00:00:00"/>
    <x v="100"/>
    <s v="C"/>
    <n v="3"/>
    <s v="h"/>
    <n v="14"/>
    <s v="há 2 fissuras nos azulejos da cozinha (na parede atrás da porta da cozinha)"/>
    <s v="AR"/>
    <m/>
    <x v="26"/>
    <x v="0"/>
    <d v="2024-07-15T00:00:00"/>
    <m/>
    <x v="88"/>
    <m/>
  </r>
  <r>
    <d v="2024-11-04T00:00:00"/>
    <x v="100"/>
    <s v="C"/>
    <n v="3"/>
    <s v="h"/>
    <n v="15"/>
    <s v="As fechaduras da cozinha e do 2ª quarto não trancam"/>
    <s v="Valco"/>
    <m/>
    <x v="0"/>
    <x v="0"/>
    <d v="2024-07-15T00:00:00"/>
    <m/>
    <x v="78"/>
    <m/>
  </r>
  <r>
    <d v="2024-11-04T00:00:00"/>
    <x v="100"/>
    <s v="C"/>
    <n v="3"/>
    <s v="h"/>
    <n v="17"/>
    <s v="URGENTE - Fuga no termoacumulador"/>
    <s v="Climacer"/>
    <m/>
    <x v="27"/>
    <x v="0"/>
    <d v="2024-07-15T00:00:00"/>
    <m/>
    <x v="93"/>
    <m/>
  </r>
  <r>
    <d v="2024-11-04T00:00:00"/>
    <x v="100"/>
    <s v="C"/>
    <n v="3"/>
    <s v="h"/>
    <n v="16"/>
    <s v="Temos em falta o batente cilíndrico da porta do 2º quarto"/>
    <s v="Valco"/>
    <m/>
    <x v="0"/>
    <x v="0"/>
    <d v="2024-07-15T00:00:00"/>
    <m/>
    <x v="52"/>
    <m/>
  </r>
  <r>
    <d v="2024-10-24T00:00:00"/>
    <x v="101"/>
    <s v="C"/>
    <n v="3"/>
    <s v="a"/>
    <n v="23"/>
    <s v="Faltam tubos de ligação da MLR - AR JÁ ESTA A TRATAR 27/11"/>
    <s v="AR"/>
    <m/>
    <x v="36"/>
    <x v="0"/>
    <d v="2024-10-22T00:00:00"/>
    <m/>
    <x v="111"/>
    <m/>
  </r>
  <r>
    <d v="2024-10-24T00:00:00"/>
    <x v="101"/>
    <s v="C"/>
    <n v="3"/>
    <s v="a"/>
    <n v="22"/>
    <s v="Estores não funcionam - NÃO TEM LUZ "/>
    <s v="Nacional Blinds"/>
    <m/>
    <x v="3"/>
    <x v="0"/>
    <d v="2024-10-22T00:00:00"/>
    <m/>
    <x v="50"/>
    <m/>
  </r>
  <r>
    <d v="2024-10-24T00:00:00"/>
    <x v="101"/>
    <s v="C"/>
    <n v="3"/>
    <s v="a"/>
    <n v="21"/>
    <s v="Afinação caixilharia «"/>
    <s v="Serrialu"/>
    <m/>
    <x v="112"/>
    <x v="0"/>
    <d v="2024-10-22T00:00:00"/>
    <m/>
    <x v="3"/>
    <m/>
  </r>
  <r>
    <d v="2024-10-24T00:00:00"/>
    <x v="101"/>
    <s v="C"/>
    <n v="3"/>
    <s v="a"/>
    <n v="20"/>
    <s v="Afinar portas dos roupeiros "/>
    <s v="Valco"/>
    <m/>
    <x v="112"/>
    <x v="0"/>
    <d v="2024-10-22T00:00:00"/>
    <m/>
    <x v="151"/>
    <m/>
  </r>
  <r>
    <d v="2024-10-24T00:00:00"/>
    <x v="101"/>
    <s v="C"/>
    <n v="3"/>
    <s v="a"/>
    <n v="19"/>
    <s v="Afinar 3 portas dos quartos "/>
    <s v="Valco"/>
    <m/>
    <x v="112"/>
    <x v="0"/>
    <d v="2024-10-22T00:00:00"/>
    <m/>
    <x v="151"/>
    <m/>
  </r>
  <r>
    <d v="2024-10-24T00:00:00"/>
    <x v="101"/>
    <s v="C"/>
    <n v="3"/>
    <s v="a"/>
    <n v="18"/>
    <s v="Limpeza geral antes da escritura "/>
    <s v="AR"/>
    <m/>
    <x v="47"/>
    <x v="0"/>
    <d v="2024-10-22T00:00:00"/>
    <m/>
    <x v="151"/>
    <m/>
  </r>
  <r>
    <d v="2024-10-24T00:00:00"/>
    <x v="101"/>
    <s v="C"/>
    <n v="3"/>
    <s v="a"/>
    <n v="24"/>
    <s v="Estore da cozinha, calhas apertadas"/>
    <s v="Nacional Blinds"/>
    <m/>
    <x v="47"/>
    <x v="0"/>
    <d v="2024-10-22T00:00:00"/>
    <m/>
    <x v="106"/>
    <s v="SIM"/>
  </r>
  <r>
    <d v="2024-10-24T00:00:00"/>
    <x v="101"/>
    <s v="C"/>
    <n v="3"/>
    <s v="a"/>
    <n v="17"/>
    <s v="Betumar soleira varanda"/>
    <s v="AR"/>
    <m/>
    <x v="47"/>
    <x v="0"/>
    <d v="2024-10-22T00:00:00"/>
    <m/>
    <x v="151"/>
    <m/>
  </r>
  <r>
    <d v="2024-10-24T00:00:00"/>
    <x v="101"/>
    <s v="C"/>
    <n v="3"/>
    <s v="a"/>
    <n v="16"/>
    <s v="Buracos Tijolos varanda "/>
    <s v="AR"/>
    <m/>
    <x v="47"/>
    <x v="0"/>
    <d v="2024-10-22T00:00:00"/>
    <m/>
    <x v="151"/>
    <m/>
  </r>
  <r>
    <d v="2024-10-24T00:00:00"/>
    <x v="101"/>
    <s v="C"/>
    <n v="3"/>
    <s v="a"/>
    <n v="15"/>
    <s v="Betumar piso/parede varanda"/>
    <s v="AR"/>
    <m/>
    <x v="47"/>
    <x v="0"/>
    <d v="2024-10-22T00:00:00"/>
    <m/>
    <x v="151"/>
    <m/>
  </r>
  <r>
    <d v="2024-10-24T00:00:00"/>
    <x v="101"/>
    <s v="C"/>
    <n v="3"/>
    <s v="a"/>
    <n v="14"/>
    <s v="Rever fixação resguardo duche "/>
    <s v="Espaço Vidro "/>
    <m/>
    <x v="47"/>
    <x v="0"/>
    <d v="2024-10-22T00:00:00"/>
    <m/>
    <x v="57"/>
    <m/>
  </r>
  <r>
    <d v="2024-10-24T00:00:00"/>
    <x v="101"/>
    <s v="C"/>
    <n v="3"/>
    <s v="a"/>
    <n v="13"/>
    <s v="Fixar melhor espelho em volta tubagem "/>
    <s v="AR"/>
    <m/>
    <x v="47"/>
    <x v="0"/>
    <d v="2024-10-22T00:00:00"/>
    <m/>
    <x v="157"/>
    <m/>
  </r>
  <r>
    <d v="2024-10-24T00:00:00"/>
    <x v="101"/>
    <s v="C"/>
    <n v="3"/>
    <s v="a"/>
    <n v="12"/>
    <s v="Afinar fechadura porta (geral)"/>
    <s v="Valco"/>
    <m/>
    <x v="47"/>
    <x v="0"/>
    <d v="2024-10-22T00:00:00"/>
    <m/>
    <x v="151"/>
    <m/>
  </r>
  <r>
    <d v="2024-10-24T00:00:00"/>
    <x v="101"/>
    <s v="C"/>
    <n v="3"/>
    <s v="a"/>
    <n v="11"/>
    <s v="Pedra soleira com mass/melhorar acabamento "/>
    <s v="AR"/>
    <m/>
    <x v="47"/>
    <x v="0"/>
    <d v="2024-10-22T00:00:00"/>
    <m/>
    <x v="151"/>
    <m/>
  </r>
  <r>
    <d v="2024-10-24T00:00:00"/>
    <x v="101"/>
    <s v="C"/>
    <n v="3"/>
    <s v="a"/>
    <n v="10"/>
    <s v="Fixar melhor peça em baixo exaustor "/>
    <s v="AR"/>
    <m/>
    <x v="47"/>
    <x v="0"/>
    <d v="2024-10-22T00:00:00"/>
    <m/>
    <x v="151"/>
    <m/>
  </r>
  <r>
    <d v="2024-10-24T00:00:00"/>
    <x v="101"/>
    <s v="C"/>
    <n v="3"/>
    <s v="a"/>
    <n v="9"/>
    <s v="Melhorar limpeza e remate downlight "/>
    <s v="AR"/>
    <m/>
    <x v="47"/>
    <x v="0"/>
    <d v="2024-10-22T00:00:00"/>
    <m/>
    <x v="151"/>
    <m/>
  </r>
  <r>
    <d v="2024-10-24T00:00:00"/>
    <x v="101"/>
    <s v="C"/>
    <n v="3"/>
    <s v="a"/>
    <n v="8"/>
    <s v="Buraco lateral guarda roupa"/>
    <s v="Valco"/>
    <m/>
    <x v="47"/>
    <x v="0"/>
    <d v="2024-10-22T00:00:00"/>
    <m/>
    <x v="157"/>
    <m/>
  </r>
  <r>
    <d v="2024-10-24T00:00:00"/>
    <x v="101"/>
    <s v="C"/>
    <n v="3"/>
    <s v="a"/>
    <n v="7"/>
    <s v="Afinar porta duche "/>
    <s v="Espaço Vidro "/>
    <m/>
    <x v="47"/>
    <x v="0"/>
    <d v="2024-10-22T00:00:00"/>
    <m/>
    <x v="57"/>
    <m/>
  </r>
  <r>
    <d v="2024-10-24T00:00:00"/>
    <x v="101"/>
    <s v="C"/>
    <n v="3"/>
    <s v="a"/>
    <n v="6"/>
    <s v="Falta Rejunte acesso banheira "/>
    <s v="AR"/>
    <m/>
    <x v="47"/>
    <x v="0"/>
    <d v="2024-10-22T00:00:00"/>
    <m/>
    <x v="151"/>
    <m/>
  </r>
  <r>
    <d v="2024-10-24T00:00:00"/>
    <x v="101"/>
    <s v="C"/>
    <n v="3"/>
    <s v="a"/>
    <n v="5"/>
    <s v="Limpar tijolos varanda"/>
    <s v="AR"/>
    <m/>
    <x v="47"/>
    <x v="0"/>
    <d v="2024-10-22T00:00:00"/>
    <m/>
    <x v="151"/>
    <m/>
  </r>
  <r>
    <d v="2024-10-24T00:00:00"/>
    <x v="101"/>
    <s v="C"/>
    <n v="3"/>
    <s v="a"/>
    <n v="4"/>
    <s v="Pintura teto cozinha "/>
    <s v="AR"/>
    <m/>
    <x v="47"/>
    <x v="0"/>
    <d v="2024-10-22T00:00:00"/>
    <m/>
    <x v="151"/>
    <m/>
  </r>
  <r>
    <d v="2024-10-24T00:00:00"/>
    <x v="101"/>
    <s v="C"/>
    <n v="3"/>
    <s v="a"/>
    <n v="3"/>
    <s v="Pintura parede/retoque geral "/>
    <s v="AR"/>
    <m/>
    <x v="47"/>
    <x v="0"/>
    <d v="2024-10-22T00:00:00"/>
    <m/>
    <x v="151"/>
    <m/>
  </r>
  <r>
    <d v="2024-10-24T00:00:00"/>
    <x v="101"/>
    <s v="C"/>
    <n v="3"/>
    <s v="a"/>
    <n v="2"/>
    <s v="Remate alheta "/>
    <s v="AR"/>
    <m/>
    <x v="47"/>
    <x v="0"/>
    <d v="2024-10-22T00:00:00"/>
    <m/>
    <x v="151"/>
    <m/>
  </r>
  <r>
    <d v="2024-10-24T00:00:00"/>
    <x v="101"/>
    <s v="C"/>
    <n v="3"/>
    <s v="a"/>
    <n v="1"/>
    <s v="Fissura Parede"/>
    <s v="AR"/>
    <m/>
    <x v="47"/>
    <x v="0"/>
    <d v="2024-10-22T00:00:00"/>
    <m/>
    <x v="151"/>
    <m/>
  </r>
  <r>
    <d v="2024-08-13T00:00:00"/>
    <x v="102"/>
    <s v="C"/>
    <n v="3"/>
    <s v="b"/>
    <n v="1"/>
    <s v="Afinar porta quadro elétrico "/>
    <s v="Valco"/>
    <m/>
    <x v="3"/>
    <x v="0"/>
    <d v="2024-07-16T00:00:00"/>
    <m/>
    <x v="166"/>
    <m/>
  </r>
  <r>
    <d v="2024-08-13T00:00:00"/>
    <x v="102"/>
    <s v="C"/>
    <n v="3"/>
    <s v="b"/>
    <n v="2"/>
    <s v="Limpar apartamento antes de entregar "/>
    <s v="AR"/>
    <m/>
    <x v="3"/>
    <x v="0"/>
    <d v="2024-07-16T00:00:00"/>
    <m/>
    <x v="7"/>
    <m/>
  </r>
  <r>
    <d v="2024-08-13T00:00:00"/>
    <x v="102"/>
    <s v="C"/>
    <n v="3"/>
    <s v="b"/>
    <n v="3"/>
    <s v="Fissura na parede"/>
    <s v="AR"/>
    <m/>
    <x v="3"/>
    <x v="0"/>
    <d v="2024-07-16T00:00:00"/>
    <m/>
    <x v="7"/>
    <m/>
  </r>
  <r>
    <d v="2024-08-13T00:00:00"/>
    <x v="102"/>
    <s v="C"/>
    <n v="3"/>
    <s v="b"/>
    <n v="4"/>
    <s v="Limpar porta/tinta/Massa/Cola"/>
    <s v="AR"/>
    <m/>
    <x v="3"/>
    <x v="0"/>
    <d v="2024-07-16T00:00:00"/>
    <m/>
    <x v="7"/>
    <m/>
  </r>
  <r>
    <d v="2024-08-13T00:00:00"/>
    <x v="102"/>
    <s v="C"/>
    <n v="3"/>
    <s v="b"/>
    <n v="5"/>
    <s v="Marca na porta"/>
    <s v="AR"/>
    <m/>
    <x v="3"/>
    <x v="0"/>
    <d v="2024-07-16T00:00:00"/>
    <m/>
    <x v="7"/>
    <m/>
  </r>
  <r>
    <d v="2024-08-13T00:00:00"/>
    <x v="102"/>
    <s v="C"/>
    <n v="3"/>
    <s v="b"/>
    <n v="6"/>
    <s v="Remate encontro teto /ceramica "/>
    <s v="AR"/>
    <m/>
    <x v="3"/>
    <x v="0"/>
    <d v="2024-07-16T00:00:00"/>
    <m/>
    <x v="7"/>
    <m/>
  </r>
  <r>
    <d v="2024-08-13T00:00:00"/>
    <x v="102"/>
    <s v="C"/>
    <n v="3"/>
    <s v="b"/>
    <n v="7"/>
    <s v="Parede partida próximo soleira porta "/>
    <s v="AR"/>
    <m/>
    <x v="3"/>
    <x v="0"/>
    <d v="2024-07-16T00:00:00"/>
    <m/>
    <x v="7"/>
    <m/>
  </r>
  <r>
    <d v="2024-08-13T00:00:00"/>
    <x v="102"/>
    <s v="C"/>
    <n v="3"/>
    <s v="b"/>
    <n v="8"/>
    <s v="Finalizar caixas estores"/>
    <s v="Valco"/>
    <m/>
    <x v="3"/>
    <x v="0"/>
    <d v="2024-07-16T00:00:00"/>
    <m/>
    <x v="7"/>
    <m/>
  </r>
  <r>
    <d v="2024-08-13T00:00:00"/>
    <x v="102"/>
    <s v="C"/>
    <n v="3"/>
    <s v="b"/>
    <n v="9"/>
    <s v="Limpar perfil porta lavanderia"/>
    <s v="AR"/>
    <m/>
    <x v="3"/>
    <x v="0"/>
    <d v="2024-07-16T00:00:00"/>
    <m/>
    <x v="7"/>
    <m/>
  </r>
  <r>
    <d v="2024-08-13T00:00:00"/>
    <x v="102"/>
    <s v="C"/>
    <n v="3"/>
    <s v="b"/>
    <n v="10"/>
    <s v="Afinar Janela "/>
    <s v="Serrialu"/>
    <m/>
    <x v="3"/>
    <x v="0"/>
    <d v="2024-07-16T00:00:00"/>
    <m/>
    <x v="7"/>
    <m/>
  </r>
  <r>
    <d v="2024-08-13T00:00:00"/>
    <x v="102"/>
    <s v="C"/>
    <n v="3"/>
    <s v="b"/>
    <n v="11"/>
    <s v="Ferrugem peças atrás bomba calor "/>
    <s v="AR"/>
    <m/>
    <x v="3"/>
    <x v="0"/>
    <d v="2024-07-16T00:00:00"/>
    <m/>
    <x v="7"/>
    <m/>
  </r>
  <r>
    <d v="2024-08-13T00:00:00"/>
    <x v="102"/>
    <s v="C"/>
    <n v="3"/>
    <s v="b"/>
    <n v="12"/>
    <s v="Limpar ferrugem guardas(geral)"/>
    <s v="AR"/>
    <m/>
    <x v="3"/>
    <x v="0"/>
    <d v="2024-07-16T00:00:00"/>
    <m/>
    <x v="7"/>
    <m/>
  </r>
  <r>
    <d v="2024-08-13T00:00:00"/>
    <x v="102"/>
    <s v="C"/>
    <n v="3"/>
    <s v="b"/>
    <n v="13"/>
    <s v="Mancha circular piso sala "/>
    <s v="AR"/>
    <m/>
    <x v="3"/>
    <x v="0"/>
    <d v="2024-07-16T00:00:00"/>
    <m/>
    <x v="7"/>
    <m/>
  </r>
  <r>
    <d v="2024-08-13T00:00:00"/>
    <x v="102"/>
    <s v="C"/>
    <n v="3"/>
    <s v="b"/>
    <n v="14"/>
    <s v="Fissura encontro teto parede"/>
    <s v="AR"/>
    <m/>
    <x v="3"/>
    <x v="0"/>
    <d v="2024-07-16T00:00:00"/>
    <m/>
    <x v="7"/>
    <m/>
  </r>
  <r>
    <d v="2024-08-13T00:00:00"/>
    <x v="102"/>
    <s v="C"/>
    <n v="3"/>
    <s v="b"/>
    <n v="15"/>
    <s v="Limpar caixilharia janela "/>
    <s v="AR"/>
    <m/>
    <x v="3"/>
    <x v="0"/>
    <d v="2024-07-16T00:00:00"/>
    <m/>
    <x v="7"/>
    <m/>
  </r>
  <r>
    <d v="2024-08-13T00:00:00"/>
    <x v="102"/>
    <s v="C"/>
    <n v="3"/>
    <s v="b"/>
    <n v="16"/>
    <s v="Remate e Limpeza rodapes (geral)"/>
    <s v="AR"/>
    <m/>
    <x v="3"/>
    <x v="0"/>
    <d v="2024-07-16T00:00:00"/>
    <m/>
    <x v="7"/>
    <m/>
  </r>
  <r>
    <d v="2024-08-13T00:00:00"/>
    <x v="102"/>
    <s v="C"/>
    <n v="3"/>
    <s v="b"/>
    <n v="17"/>
    <s v="Limpar parede"/>
    <s v="AR"/>
    <m/>
    <x v="3"/>
    <x v="0"/>
    <d v="2024-07-16T00:00:00"/>
    <m/>
    <x v="7"/>
    <m/>
  </r>
  <r>
    <d v="2024-08-13T00:00:00"/>
    <x v="102"/>
    <s v="C"/>
    <n v="3"/>
    <s v="b"/>
    <n v="18"/>
    <s v="Limpar mancha branca piso"/>
    <s v="AR"/>
    <m/>
    <x v="3"/>
    <x v="0"/>
    <d v="2024-07-16T00:00:00"/>
    <m/>
    <x v="7"/>
    <m/>
  </r>
  <r>
    <d v="2024-08-13T00:00:00"/>
    <x v="102"/>
    <s v="C"/>
    <n v="3"/>
    <s v="b"/>
    <n v="19"/>
    <s v="Amolgado na parede na base"/>
    <s v="AR"/>
    <m/>
    <x v="3"/>
    <x v="0"/>
    <d v="2024-07-16T00:00:00"/>
    <m/>
    <x v="7"/>
    <m/>
  </r>
  <r>
    <d v="2024-08-13T00:00:00"/>
    <x v="102"/>
    <s v="C"/>
    <n v="3"/>
    <s v="b"/>
    <n v="20"/>
    <s v="Afinar porta"/>
    <s v="Valco"/>
    <m/>
    <x v="3"/>
    <x v="0"/>
    <d v="2024-07-16T00:00:00"/>
    <m/>
    <x v="7"/>
    <m/>
  </r>
  <r>
    <d v="2024-08-13T00:00:00"/>
    <x v="102"/>
    <s v="C"/>
    <n v="3"/>
    <s v="b"/>
    <n v="21"/>
    <s v="Trocar espelho WC - 138X120"/>
    <s v="AR"/>
    <m/>
    <x v="3"/>
    <x v="0"/>
    <d v="2024-07-16T00:00:00"/>
    <m/>
    <x v="125"/>
    <m/>
  </r>
  <r>
    <d v="2024-08-13T00:00:00"/>
    <x v="102"/>
    <s v="C"/>
    <n v="3"/>
    <s v="b"/>
    <n v="22"/>
    <s v="Melhorar remate silicone topo banheira "/>
    <s v="AR"/>
    <m/>
    <x v="3"/>
    <x v="0"/>
    <d v="2024-07-16T00:00:00"/>
    <m/>
    <x v="7"/>
    <m/>
  </r>
  <r>
    <d v="2024-08-13T00:00:00"/>
    <x v="102"/>
    <s v="C"/>
    <n v="3"/>
    <s v="b"/>
    <n v="23"/>
    <s v="Moldura porta com abertura"/>
    <s v="AR"/>
    <m/>
    <x v="3"/>
    <x v="0"/>
    <d v="2024-07-16T00:00:00"/>
    <m/>
    <x v="7"/>
    <m/>
  </r>
  <r>
    <d v="2024-08-13T00:00:00"/>
    <x v="102"/>
    <s v="C"/>
    <n v="3"/>
    <s v="b"/>
    <n v="24"/>
    <s v="Ajustar dobradiça porta guarda roupa torta"/>
    <s v="Valco"/>
    <m/>
    <x v="3"/>
    <x v="0"/>
    <d v="2024-07-16T00:00:00"/>
    <m/>
    <x v="166"/>
    <m/>
  </r>
  <r>
    <d v="2024-08-13T00:00:00"/>
    <x v="102"/>
    <s v="C"/>
    <n v="3"/>
    <s v="b"/>
    <n v="25"/>
    <s v="Ferrugem fechadura porta entrada "/>
    <s v="Sweet Door"/>
    <m/>
    <x v="3"/>
    <x v="0"/>
    <d v="2024-07-16T00:00:00"/>
    <m/>
    <x v="172"/>
    <m/>
  </r>
  <r>
    <d v="2024-08-13T00:00:00"/>
    <x v="102"/>
    <s v="C"/>
    <n v="3"/>
    <s v="b"/>
    <n v="26"/>
    <s v="Aplicação de topos na sacada de correr "/>
    <s v="Serrialu"/>
    <m/>
    <x v="29"/>
    <x v="0"/>
    <d v="2024-07-16T00:00:00"/>
    <m/>
    <x v="102"/>
    <m/>
  </r>
  <r>
    <d v="2024-08-13T00:00:00"/>
    <x v="102"/>
    <s v="C"/>
    <n v="3"/>
    <s v="b"/>
    <n v="28"/>
    <s v="RODATAMPO LAVA-LOIÇA DA COZINHA PEDRA RISCADA"/>
    <s v="AR"/>
    <m/>
    <x v="78"/>
    <x v="0"/>
    <d v="2024-07-16T00:00:00"/>
    <m/>
    <x v="132"/>
    <m/>
  </r>
  <r>
    <d v="2024-08-13T00:00:00"/>
    <x v="102"/>
    <s v="C"/>
    <n v="3"/>
    <s v="b"/>
    <n v="27"/>
    <s v="intervenção na sala desta fracção, para aceder à courette do edificio para correcção de fuga em tubo de esgoto doméstico. Preciso abrir parede de alvenaria barrada a estuque."/>
    <s v="AR/LUZIMECA"/>
    <m/>
    <x v="89"/>
    <x v="0"/>
    <d v="2024-07-16T00:00:00"/>
    <m/>
    <x v="102"/>
    <s v="SIM"/>
  </r>
  <r>
    <d v="2024-07-15T00:00:00"/>
    <x v="103"/>
    <s v="C"/>
    <n v="4"/>
    <s v="c"/>
    <n v="1"/>
    <s v="Sujo de tinta na porta "/>
    <s v="AR"/>
    <m/>
    <x v="3"/>
    <x v="0"/>
    <d v="2024-06-07T00:00:00"/>
    <m/>
    <x v="7"/>
    <m/>
  </r>
  <r>
    <d v="2024-07-15T00:00:00"/>
    <x v="103"/>
    <s v="C"/>
    <n v="4"/>
    <s v="c"/>
    <n v="2"/>
    <s v="Buraco no marco da porta "/>
    <s v="Valco"/>
    <m/>
    <x v="3"/>
    <x v="0"/>
    <d v="2024-06-07T00:00:00"/>
    <m/>
    <x v="7"/>
    <m/>
  </r>
  <r>
    <d v="2024-07-15T00:00:00"/>
    <x v="103"/>
    <s v="C"/>
    <n v="4"/>
    <s v="c"/>
    <n v="3"/>
    <s v="Limpar ferrugem guardas geral "/>
    <s v="AR"/>
    <m/>
    <x v="3"/>
    <x v="0"/>
    <d v="2024-06-07T00:00:00"/>
    <m/>
    <x v="7"/>
    <m/>
  </r>
  <r>
    <d v="2024-07-15T00:00:00"/>
    <x v="103"/>
    <s v="C"/>
    <n v="4"/>
    <s v="c"/>
    <n v="4"/>
    <s v="Encaixar máquina ar condicionado recuo"/>
    <m/>
    <m/>
    <x v="3"/>
    <x v="1"/>
    <d v="2024-06-07T00:00:00"/>
    <m/>
    <x v="12"/>
    <m/>
  </r>
  <r>
    <d v="2024-07-15T00:00:00"/>
    <x v="103"/>
    <s v="C"/>
    <n v="4"/>
    <s v="c"/>
    <n v="5"/>
    <s v="Rever pintura parede sala com manchas geral "/>
    <s v="AR"/>
    <m/>
    <x v="3"/>
    <x v="0"/>
    <d v="2024-06-07T00:00:00"/>
    <m/>
    <x v="7"/>
    <m/>
  </r>
  <r>
    <d v="2024-07-15T00:00:00"/>
    <x v="103"/>
    <s v="C"/>
    <n v="4"/>
    <s v="c"/>
    <n v="6"/>
    <s v="Tijolos partidos na parede varanda "/>
    <s v="AR"/>
    <m/>
    <x v="3"/>
    <x v="0"/>
    <d v="2024-06-07T00:00:00"/>
    <m/>
    <x v="7"/>
    <m/>
  </r>
  <r>
    <d v="2024-07-15T00:00:00"/>
    <x v="103"/>
    <s v="C"/>
    <n v="4"/>
    <s v="c"/>
    <n v="7"/>
    <s v="Afinar portas armário suspenso "/>
    <s v="Cozimafra"/>
    <m/>
    <x v="3"/>
    <x v="0"/>
    <d v="2024-06-07T00:00:00"/>
    <m/>
    <x v="7"/>
    <m/>
  </r>
  <r>
    <d v="2024-07-15T00:00:00"/>
    <x v="103"/>
    <s v="C"/>
    <n v="4"/>
    <s v="c"/>
    <n v="8"/>
    <s v="Afinar janela "/>
    <s v="Serrialu"/>
    <m/>
    <x v="3"/>
    <x v="0"/>
    <d v="2024-06-07T00:00:00"/>
    <m/>
    <x v="7"/>
    <m/>
  </r>
  <r>
    <d v="2024-07-15T00:00:00"/>
    <x v="103"/>
    <s v="C"/>
    <n v="4"/>
    <s v="c"/>
    <n v="9"/>
    <s v="Afinar porta frigórifico"/>
    <s v="Cozimafra"/>
    <m/>
    <x v="3"/>
    <x v="0"/>
    <d v="2024-06-07T00:00:00"/>
    <m/>
    <x v="7"/>
    <m/>
  </r>
  <r>
    <d v="2024-07-15T00:00:00"/>
    <x v="103"/>
    <s v="C"/>
    <n v="4"/>
    <s v="c"/>
    <n v="10"/>
    <s v="Limpar inox cuba cozinha"/>
    <s v="AR"/>
    <m/>
    <x v="3"/>
    <x v="0"/>
    <d v="2024-06-07T00:00:00"/>
    <m/>
    <x v="7"/>
    <m/>
  </r>
  <r>
    <d v="2024-07-15T00:00:00"/>
    <x v="103"/>
    <s v="C"/>
    <n v="4"/>
    <s v="c"/>
    <n v="11"/>
    <s v="Teto com Saliência próximo do exaustor "/>
    <s v="AR"/>
    <m/>
    <x v="3"/>
    <x v="0"/>
    <d v="2024-06-07T00:00:00"/>
    <m/>
    <x v="7"/>
    <m/>
  </r>
  <r>
    <d v="2024-07-15T00:00:00"/>
    <x v="103"/>
    <s v="C"/>
    <n v="4"/>
    <s v="c"/>
    <n v="12"/>
    <s v="Remate canto armario cozinha / limpar armário"/>
    <s v="AR"/>
    <m/>
    <x v="3"/>
    <x v="0"/>
    <d v="2024-06-07T00:00:00"/>
    <m/>
    <x v="7"/>
    <m/>
  </r>
  <r>
    <d v="2024-07-15T00:00:00"/>
    <x v="103"/>
    <s v="C"/>
    <n v="4"/>
    <s v="c"/>
    <n v="13"/>
    <s v="Remate teto cerâmica cozinha geral"/>
    <s v="AR"/>
    <m/>
    <x v="3"/>
    <x v="0"/>
    <d v="2024-06-07T00:00:00"/>
    <m/>
    <x v="7"/>
    <m/>
  </r>
  <r>
    <d v="2024-07-15T00:00:00"/>
    <x v="103"/>
    <s v="C"/>
    <n v="4"/>
    <s v="c"/>
    <n v="14"/>
    <s v="Serrilhado armário quadro elétrico"/>
    <s v="AR"/>
    <m/>
    <x v="3"/>
    <x v="0"/>
    <d v="2024-06-07T00:00:00"/>
    <m/>
    <x v="7"/>
    <m/>
  </r>
  <r>
    <d v="2024-07-15T00:00:00"/>
    <x v="103"/>
    <s v="C"/>
    <n v="4"/>
    <s v="c"/>
    <n v="15"/>
    <s v="Encaixe foco de luz "/>
    <s v="AR"/>
    <m/>
    <x v="3"/>
    <x v="0"/>
    <d v="2024-06-07T00:00:00"/>
    <m/>
    <x v="7"/>
    <m/>
  </r>
  <r>
    <d v="2024-07-15T00:00:00"/>
    <x v="103"/>
    <s v="C"/>
    <n v="4"/>
    <s v="c"/>
    <n v="16"/>
    <s v="Limpeza focos de luz "/>
    <s v="AR"/>
    <m/>
    <x v="3"/>
    <x v="0"/>
    <d v="2024-06-07T00:00:00"/>
    <m/>
    <x v="7"/>
    <m/>
  </r>
  <r>
    <d v="2024-07-15T00:00:00"/>
    <x v="103"/>
    <s v="C"/>
    <n v="4"/>
    <s v="c"/>
    <n v="17"/>
    <s v="2ª Mão de tinta geral  tento paredes"/>
    <s v="AR"/>
    <m/>
    <x v="3"/>
    <x v="0"/>
    <d v="2024-06-07T00:00:00"/>
    <m/>
    <x v="7"/>
    <m/>
  </r>
  <r>
    <d v="2024-07-15T00:00:00"/>
    <x v="103"/>
    <s v="C"/>
    <n v="4"/>
    <s v="c"/>
    <n v="18"/>
    <s v="Remate rejunte cerâmica falta massa "/>
    <s v="AR"/>
    <m/>
    <x v="3"/>
    <x v="0"/>
    <d v="2024-06-07T00:00:00"/>
    <m/>
    <x v="7"/>
    <m/>
  </r>
  <r>
    <d v="2024-07-15T00:00:00"/>
    <x v="103"/>
    <s v="C"/>
    <n v="4"/>
    <s v="c"/>
    <n v="19"/>
    <s v="Trocar espelho wc"/>
    <s v="Espaço Vidro"/>
    <m/>
    <x v="3"/>
    <x v="0"/>
    <d v="2024-06-07T00:00:00"/>
    <m/>
    <x v="65"/>
    <m/>
  </r>
  <r>
    <d v="2024-07-15T00:00:00"/>
    <x v="103"/>
    <s v="C"/>
    <n v="4"/>
    <s v="c"/>
    <n v="20"/>
    <s v="Limpar portas "/>
    <s v="AR"/>
    <m/>
    <x v="3"/>
    <x v="0"/>
    <d v="2024-06-07T00:00:00"/>
    <m/>
    <x v="7"/>
    <m/>
  </r>
  <r>
    <d v="2024-07-15T00:00:00"/>
    <x v="103"/>
    <s v="C"/>
    <n v="4"/>
    <s v="c"/>
    <n v="21"/>
    <s v="Pedra soleira suja e partida "/>
    <s v="AR"/>
    <m/>
    <x v="3"/>
    <x v="0"/>
    <d v="2024-06-07T00:00:00"/>
    <m/>
    <x v="7"/>
    <m/>
  </r>
  <r>
    <d v="2024-07-15T00:00:00"/>
    <x v="103"/>
    <s v="C"/>
    <n v="4"/>
    <s v="c"/>
    <n v="22"/>
    <s v="Remate focos de luz "/>
    <s v="AR"/>
    <m/>
    <x v="3"/>
    <x v="0"/>
    <d v="2024-06-07T00:00:00"/>
    <m/>
    <x v="7"/>
    <m/>
  </r>
  <r>
    <d v="2024-07-15T00:00:00"/>
    <x v="103"/>
    <s v="C"/>
    <n v="4"/>
    <s v="c"/>
    <n v="23"/>
    <s v="Gaveta não abre "/>
    <s v="Valco"/>
    <m/>
    <x v="3"/>
    <x v="0"/>
    <d v="2024-06-07T00:00:00"/>
    <m/>
    <x v="7"/>
    <m/>
  </r>
  <r>
    <d v="2024-07-15T00:00:00"/>
    <x v="103"/>
    <s v="C"/>
    <n v="4"/>
    <s v="c"/>
    <n v="24"/>
    <s v="Silicone a volta da banheira "/>
    <s v="AR"/>
    <m/>
    <x v="3"/>
    <x v="0"/>
    <d v="2024-06-07T00:00:00"/>
    <m/>
    <x v="7"/>
    <m/>
  </r>
  <r>
    <d v="2024-07-15T00:00:00"/>
    <x v="103"/>
    <s v="C"/>
    <n v="4"/>
    <s v="c"/>
    <n v="25"/>
    <s v="Borracha nas portas "/>
    <s v="AR"/>
    <m/>
    <x v="3"/>
    <x v="0"/>
    <d v="2024-06-07T00:00:00"/>
    <m/>
    <x v="7"/>
    <m/>
  </r>
  <r>
    <d v="2024-07-15T00:00:00"/>
    <x v="103"/>
    <s v="C"/>
    <n v="4"/>
    <s v="c"/>
    <n v="26"/>
    <s v="Régua madeia diferente "/>
    <m/>
    <m/>
    <x v="3"/>
    <x v="1"/>
    <d v="2024-06-07T00:00:00"/>
    <m/>
    <x v="12"/>
    <m/>
  </r>
  <r>
    <d v="2024-07-15T00:00:00"/>
    <x v="103"/>
    <s v="C"/>
    <n v="4"/>
    <s v="c"/>
    <n v="27"/>
    <s v="A placa de Vitroceramica danificada - Encomendada a 19/08"/>
    <s v="Bosch"/>
    <m/>
    <x v="3"/>
    <x v="0"/>
    <d v="2024-06-07T00:00:00"/>
    <m/>
    <x v="7"/>
    <m/>
  </r>
  <r>
    <d v="2024-07-15T00:00:00"/>
    <x v="103"/>
    <s v="C"/>
    <n v="4"/>
    <s v="c"/>
    <n v="28"/>
    <s v="Borracha do exaustor danificada"/>
    <s v="Cozimafra"/>
    <m/>
    <x v="3"/>
    <x v="0"/>
    <d v="2024-06-07T00:00:00"/>
    <m/>
    <x v="7"/>
    <m/>
  </r>
  <r>
    <d v="2024-07-15T00:00:00"/>
    <x v="103"/>
    <s v="C"/>
    <n v="4"/>
    <s v="c"/>
    <n v="29"/>
    <s v="Retirar fita pintor da chaminé do exasutor "/>
    <s v="AR"/>
    <m/>
    <x v="3"/>
    <x v="0"/>
    <d v="2024-06-07T00:00:00"/>
    <m/>
    <x v="14"/>
    <m/>
  </r>
  <r>
    <d v="2024-07-15T00:00:00"/>
    <x v="103"/>
    <s v="C"/>
    <n v="4"/>
    <s v="c"/>
    <n v="30"/>
    <s v="Tábua de obra por cima da janela que não foi retirada durante a obra - retirar e fazer remate "/>
    <s v="AR"/>
    <m/>
    <x v="3"/>
    <x v="0"/>
    <d v="2024-06-07T00:00:00"/>
    <m/>
    <x v="14"/>
    <m/>
  </r>
  <r>
    <d v="2024-07-15T00:00:00"/>
    <x v="103"/>
    <s v="C"/>
    <n v="4"/>
    <s v="c"/>
    <n v="31"/>
    <s v="Portas da casa de banho principal e do 2º quarto não fecham a chave "/>
    <s v="Valco"/>
    <m/>
    <x v="3"/>
    <x v="0"/>
    <d v="2024-06-07T00:00:00"/>
    <m/>
    <x v="7"/>
    <m/>
  </r>
  <r>
    <d v="2024-07-15T00:00:00"/>
    <x v="103"/>
    <s v="C"/>
    <n v="4"/>
    <s v="c"/>
    <n v="32"/>
    <s v="Porta da cozinha danificada "/>
    <s v="Valco"/>
    <m/>
    <x v="3"/>
    <x v="0"/>
    <d v="2024-06-07T00:00:00"/>
    <m/>
    <x v="7"/>
    <m/>
  </r>
  <r>
    <d v="2024-07-15T00:00:00"/>
    <x v="103"/>
    <s v="C"/>
    <n v="4"/>
    <s v="c"/>
    <n v="33"/>
    <s v="O puxador/porta por baixo do forno e lateral do frigorifico estão a friccionar na porta de vidro do forno ( esta situação poderá danificar a curto prazo a porta do forno e precisa ser corrigido)."/>
    <s v="Cozimafra"/>
    <m/>
    <x v="3"/>
    <x v="0"/>
    <d v="2024-06-07T00:00:00"/>
    <m/>
    <x v="68"/>
    <m/>
  </r>
  <r>
    <d v="2024-07-15T00:00:00"/>
    <x v="103"/>
    <s v="C"/>
    <n v="4"/>
    <s v="c"/>
    <n v="34"/>
    <s v="Limpeza geral apartamento "/>
    <s v="AR"/>
    <m/>
    <x v="3"/>
    <x v="0"/>
    <d v="2024-06-07T00:00:00"/>
    <m/>
    <x v="7"/>
    <m/>
  </r>
  <r>
    <d v="2024-07-15T00:00:00"/>
    <x v="103"/>
    <s v="C"/>
    <n v="4"/>
    <s v="c"/>
    <n v="35"/>
    <s v="Verificar se estores funcionam bem - não funcionam "/>
    <s v="AR"/>
    <m/>
    <x v="3"/>
    <x v="0"/>
    <d v="2024-06-07T00:00:00"/>
    <m/>
    <x v="99"/>
    <m/>
  </r>
  <r>
    <d v="2024-07-15T00:00:00"/>
    <x v="103"/>
    <s v="C"/>
    <n v="4"/>
    <s v="c"/>
    <n v="36"/>
    <s v="Estore do quarto de dormir secundário , não funciona."/>
    <s v="Nacional Blinds "/>
    <m/>
    <x v="3"/>
    <x v="0"/>
    <d v="2024-06-07T00:00:00"/>
    <m/>
    <x v="2"/>
    <m/>
  </r>
  <r>
    <d v="2024-07-15T00:00:00"/>
    <x v="103"/>
    <s v="C"/>
    <n v="4"/>
    <s v="c"/>
    <n v="37"/>
    <s v="Verificar se estores funcionam bem -  não funcionam "/>
    <s v="AR"/>
    <m/>
    <x v="3"/>
    <x v="0"/>
    <d v="2024-06-07T00:00:00"/>
    <m/>
    <x v="99"/>
    <m/>
  </r>
  <r>
    <d v="2024-07-15T00:00:00"/>
    <x v="103"/>
    <s v="C"/>
    <n v="4"/>
    <s v="c"/>
    <n v="38"/>
    <s v="Fuga de água na arrecadação "/>
    <s v="AR"/>
    <m/>
    <x v="3"/>
    <x v="0"/>
    <d v="2024-06-07T00:00:00"/>
    <m/>
    <x v="14"/>
    <m/>
  </r>
  <r>
    <d v="2024-07-15T00:00:00"/>
    <x v="103"/>
    <s v="C"/>
    <n v="4"/>
    <s v="c"/>
    <n v="39"/>
    <s v="frigorífico está a fazer gelo ( é um frigorifico no frost)_x000a_"/>
    <s v="Bosch"/>
    <m/>
    <x v="81"/>
    <x v="1"/>
    <d v="2024-06-07T00:00:00"/>
    <m/>
    <x v="14"/>
    <m/>
  </r>
  <r>
    <d v="2024-07-15T00:00:00"/>
    <x v="103"/>
    <s v="C"/>
    <n v="4"/>
    <s v="c"/>
    <n v="40"/>
    <s v="torneira da cozinha que a maçaneta do quente e do frio estão trocadas."/>
    <s v="Luzimeca"/>
    <m/>
    <x v="81"/>
    <x v="0"/>
    <d v="2024-06-07T00:00:00"/>
    <m/>
    <x v="23"/>
    <m/>
  </r>
  <r>
    <d v="2024-07-15T00:00:00"/>
    <x v="103"/>
    <s v="C"/>
    <n v="4"/>
    <s v="c"/>
    <n v="41"/>
    <s v="torneiras do bidé derramam água "/>
    <s v="AR"/>
    <m/>
    <x v="81"/>
    <x v="0"/>
    <d v="2024-06-07T00:00:00"/>
    <m/>
    <x v="118"/>
    <m/>
  </r>
  <r>
    <d v="2024-07-15T00:00:00"/>
    <x v="103"/>
    <s v="C"/>
    <n v="4"/>
    <s v="c"/>
    <n v="42"/>
    <s v="Placa de indução que foi pedido que fizessem o favor de trocar, pois apareceu manchada após a vistoria. Disseram- nos que iriam encomendar uma placa de indução para substiruir a que está estragada.Gostaria de saber se já a encomendaram"/>
    <s v="Bosch"/>
    <m/>
    <x v="81"/>
    <x v="0"/>
    <d v="2024-06-07T00:00:00"/>
    <d v="2025-02-14T00:00:00"/>
    <x v="17"/>
    <m/>
  </r>
  <r>
    <d v="2024-07-15T00:00:00"/>
    <x v="103"/>
    <s v="C"/>
    <n v="4"/>
    <s v="c"/>
    <n v="44"/>
    <s v="Bidé da casa de banho esta a derramar água"/>
    <s v="AR"/>
    <m/>
    <x v="98"/>
    <x v="0"/>
    <d v="2024-06-07T00:00:00"/>
    <m/>
    <x v="137"/>
    <m/>
  </r>
  <r>
    <d v="2024-07-15T00:00:00"/>
    <x v="103"/>
    <s v="C"/>
    <n v="4"/>
    <s v="c"/>
    <m/>
    <s v="Cortar um pouco da aba da caixa, a meio, o estore faz barulho a descer "/>
    <s v="AR"/>
    <m/>
    <x v="17"/>
    <x v="0"/>
    <d v="2024-06-07T00:00:00"/>
    <m/>
    <x v="14"/>
    <m/>
  </r>
  <r>
    <d v="2024-12-04T00:00:00"/>
    <x v="104"/>
    <s v="C"/>
    <n v="4"/>
    <s v="d"/>
    <n v="10"/>
    <s v="Afinação caixilharia «"/>
    <s v="Serrialu"/>
    <m/>
    <x v="3"/>
    <x v="0"/>
    <d v="2024-07-23T00:00:00"/>
    <m/>
    <x v="3"/>
    <m/>
  </r>
  <r>
    <d v="2024-12-04T00:00:00"/>
    <x v="104"/>
    <s v="C"/>
    <n v="4"/>
    <s v="d"/>
    <n v="9"/>
    <s v="Melhorar remate rodapé geral"/>
    <s v="AR"/>
    <m/>
    <x v="3"/>
    <x v="0"/>
    <d v="2024-07-23T00:00:00"/>
    <m/>
    <x v="148"/>
    <m/>
  </r>
  <r>
    <d v="2024-12-04T00:00:00"/>
    <x v="104"/>
    <s v="C"/>
    <n v="4"/>
    <s v="d"/>
    <n v="8"/>
    <s v="Melhorar remate caixa estore/buraco/parede"/>
    <s v="Valco"/>
    <m/>
    <x v="3"/>
    <x v="0"/>
    <d v="2024-07-23T00:00:00"/>
    <m/>
    <x v="148"/>
    <m/>
  </r>
  <r>
    <d v="2024-12-04T00:00:00"/>
    <x v="104"/>
    <s v="C"/>
    <n v="4"/>
    <s v="d"/>
    <n v="7"/>
    <s v="Afinar resguardo duche/rasca no chão "/>
    <s v="Espaço vidro "/>
    <m/>
    <x v="3"/>
    <x v="0"/>
    <d v="2024-07-23T00:00:00"/>
    <m/>
    <x v="148"/>
    <m/>
  </r>
  <r>
    <d v="2024-12-04T00:00:00"/>
    <x v="104"/>
    <s v="C"/>
    <n v="4"/>
    <s v="d"/>
    <n v="6"/>
    <s v="Falta acabamento lateral caixa estore"/>
    <s v="Valco"/>
    <m/>
    <x v="3"/>
    <x v="0"/>
    <d v="2024-07-23T00:00:00"/>
    <m/>
    <x v="148"/>
    <m/>
  </r>
  <r>
    <d v="2024-12-04T00:00:00"/>
    <x v="104"/>
    <s v="C"/>
    <n v="4"/>
    <s v="d"/>
    <n v="5"/>
    <s v="Limpar quadro elétrico"/>
    <s v="AR"/>
    <m/>
    <x v="3"/>
    <x v="0"/>
    <d v="2024-07-23T00:00:00"/>
    <m/>
    <x v="148"/>
    <m/>
  </r>
  <r>
    <d v="2024-12-04T00:00:00"/>
    <x v="104"/>
    <s v="C"/>
    <n v="4"/>
    <s v="d"/>
    <n v="4"/>
    <s v="Limpar frigorifico"/>
    <s v="AR"/>
    <m/>
    <x v="3"/>
    <x v="0"/>
    <d v="2024-07-23T00:00:00"/>
    <m/>
    <x v="148"/>
    <m/>
  </r>
  <r>
    <d v="2024-12-04T00:00:00"/>
    <x v="104"/>
    <s v="C"/>
    <n v="4"/>
    <s v="d"/>
    <n v="3"/>
    <s v="Limpeza apartamento piso/Vidro/armario/bancada"/>
    <s v="AR"/>
    <m/>
    <x v="3"/>
    <x v="0"/>
    <d v="2024-07-23T00:00:00"/>
    <m/>
    <x v="148"/>
    <m/>
  </r>
  <r>
    <d v="2024-12-04T00:00:00"/>
    <x v="104"/>
    <s v="C"/>
    <n v="4"/>
    <s v="d"/>
    <n v="2"/>
    <s v="Tubos dreno baxi curtos e fora da caixa "/>
    <s v="Climacer"/>
    <m/>
    <x v="3"/>
    <x v="0"/>
    <d v="2024-07-23T00:00:00"/>
    <m/>
    <x v="148"/>
    <m/>
  </r>
  <r>
    <d v="2024-12-04T00:00:00"/>
    <x v="104"/>
    <s v="C"/>
    <n v="4"/>
    <s v="d"/>
    <n v="1"/>
    <s v="Falta betume lateral exasutor cozinha"/>
    <s v="AR"/>
    <m/>
    <x v="3"/>
    <x v="0"/>
    <d v="2024-07-23T00:00:00"/>
    <m/>
    <x v="148"/>
    <m/>
  </r>
  <r>
    <d v="2024-12-04T00:00:00"/>
    <x v="104"/>
    <s v="C"/>
    <n v="4"/>
    <s v="d"/>
    <n v="1"/>
    <s v="A Janela da lavanderia prende e não fecha bem, fica presa e dificil de abrir "/>
    <s v="Serrialu"/>
    <m/>
    <x v="85"/>
    <x v="0"/>
    <d v="2024-07-23T00:00:00"/>
    <m/>
    <x v="126"/>
    <s v="SIM"/>
  </r>
  <r>
    <d v="2024-12-04T00:00:00"/>
    <x v="104"/>
    <s v="C"/>
    <n v="4"/>
    <s v="d"/>
    <n v="3"/>
    <s v="A janela da suite não fecha bem, o isolamento não se faz, ouve-se o barulho da rua "/>
    <s v="Serrialu"/>
    <m/>
    <x v="85"/>
    <x v="0"/>
    <d v="2024-07-23T00:00:00"/>
    <m/>
    <x v="126"/>
    <s v="SIM"/>
  </r>
  <r>
    <d v="2024-12-04T00:00:00"/>
    <x v="104"/>
    <s v="C"/>
    <n v="4"/>
    <s v="d"/>
    <n v="2"/>
    <s v="Torneira da cozinha está solta, deixa cair água para dentro dos armários"/>
    <s v="AR"/>
    <m/>
    <x v="85"/>
    <x v="0"/>
    <d v="2024-07-23T00:00:00"/>
    <m/>
    <x v="16"/>
    <s v="SIM"/>
  </r>
  <r>
    <d v="2024-12-04T00:00:00"/>
    <x v="104"/>
    <s v="C"/>
    <n v="4"/>
    <s v="d"/>
    <n v="3"/>
    <s v="4 estores que necessitam de intervenção: _x000a_- 2 nos quartos, que estão caídos e não abrem, estando os quartos sempre sem luz natural;_x000a_- 1 na sala, que funciona mas faz barulho na caixa de estore, e que, se não for intervencionado poderá avariar;_x000a_- 1 na lavandaria, que funciona mal (prende ao descer)."/>
    <s v="Nacional Blinds "/>
    <m/>
    <x v="85"/>
    <x v="0"/>
    <d v="2024-07-23T00:00:00"/>
    <m/>
    <x v="7"/>
    <s v="SIM"/>
  </r>
  <r>
    <d v="2024-09-26T00:00:00"/>
    <x v="105"/>
    <s v="C"/>
    <n v="4"/>
    <s v="e"/>
    <n v="40"/>
    <s v="Infiltração de água no teto do WC- Proprietário ciente. O apartamento acima não tem água, e não há vestígios de infiltração."/>
    <s v="AR"/>
    <m/>
    <x v="105"/>
    <x v="4"/>
    <d v="2024-07-17T00:00:00"/>
    <m/>
    <x v="17"/>
    <s v="SIM"/>
  </r>
  <r>
    <d v="2024-09-26T00:00:00"/>
    <x v="105"/>
    <s v="C"/>
    <n v="4"/>
    <s v="e"/>
    <n v="39"/>
    <s v=" reparação do termoacumulador que está com uma fuga de água"/>
    <s v="Climacer"/>
    <m/>
    <x v="62"/>
    <x v="0"/>
    <d v="2024-07-17T00:00:00"/>
    <m/>
    <x v="85"/>
    <m/>
  </r>
  <r>
    <d v="2024-09-26T00:00:00"/>
    <x v="105"/>
    <s v="C"/>
    <n v="4"/>
    <s v="e"/>
    <n v="38"/>
    <s v="correção do pavimento no hall de entrada - (já foi corrigida uma placa com bolha de ar, contudo detetou-se um problema noutra placa)"/>
    <s v="Silvas "/>
    <m/>
    <x v="19"/>
    <x v="1"/>
    <d v="2024-07-17T00:00:00"/>
    <m/>
    <x v="34"/>
    <m/>
  </r>
  <r>
    <d v="2024-09-26T00:00:00"/>
    <x v="105"/>
    <s v="C"/>
    <n v="4"/>
    <s v="e"/>
    <n v="37"/>
    <s v="estores em geral não funcionam corretamente"/>
    <s v="Nacional Blinds "/>
    <m/>
    <x v="19"/>
    <x v="0"/>
    <d v="2024-07-17T00:00:00"/>
    <m/>
    <x v="36"/>
    <m/>
  </r>
  <r>
    <d v="2024-09-26T00:00:00"/>
    <x v="105"/>
    <s v="C"/>
    <n v="4"/>
    <s v="e"/>
    <n v="36"/>
    <s v="fuga de água no lavatório da casa de banho "/>
    <s v="AR"/>
    <m/>
    <x v="19"/>
    <x v="0"/>
    <d v="2024-07-17T00:00:00"/>
    <m/>
    <x v="36"/>
    <m/>
  </r>
  <r>
    <d v="2024-09-26T00:00:00"/>
    <x v="105"/>
    <s v="C"/>
    <n v="4"/>
    <s v="e"/>
    <n v="35"/>
    <s v="folga no tampo da sanita"/>
    <s v="AR"/>
    <m/>
    <x v="19"/>
    <x v="0"/>
    <d v="2024-07-17T00:00:00"/>
    <m/>
    <x v="36"/>
    <m/>
  </r>
  <r>
    <d v="2024-09-26T00:00:00"/>
    <x v="105"/>
    <s v="C"/>
    <n v="4"/>
    <s v="e"/>
    <n v="34"/>
    <s v="fuga de água no tubo da máquina de lavar roupa"/>
    <s v="AR"/>
    <m/>
    <x v="19"/>
    <x v="0"/>
    <d v="2024-07-17T00:00:00"/>
    <m/>
    <x v="36"/>
    <m/>
  </r>
  <r>
    <d v="2024-09-26T00:00:00"/>
    <x v="105"/>
    <s v="C"/>
    <n v="4"/>
    <s v="e"/>
    <n v="33"/>
    <s v="Bolha no pavimento flutuante ( substituir 2 peças)"/>
    <s v="Silvas "/>
    <m/>
    <x v="58"/>
    <x v="0"/>
    <d v="2024-07-17T00:00:00"/>
    <m/>
    <x v="141"/>
    <m/>
  </r>
  <r>
    <d v="2024-09-26T00:00:00"/>
    <x v="105"/>
    <s v="C"/>
    <n v="4"/>
    <s v="e"/>
    <n v="32"/>
    <s v="Porta do roupeiro danificada parte inferior - armario hall do quarto "/>
    <s v="Valco"/>
    <m/>
    <x v="18"/>
    <x v="0"/>
    <d v="2024-07-17T00:00:00"/>
    <m/>
    <x v="50"/>
    <m/>
  </r>
  <r>
    <d v="2024-09-26T00:00:00"/>
    <x v="105"/>
    <s v="C"/>
    <n v="4"/>
    <s v="e"/>
    <n v="31"/>
    <s v="Afinar Janelas "/>
    <s v="Serrialu"/>
    <m/>
    <x v="58"/>
    <x v="0"/>
    <d v="2024-07-17T00:00:00"/>
    <m/>
    <x v="57"/>
    <m/>
  </r>
  <r>
    <d v="2024-09-26T00:00:00"/>
    <x v="105"/>
    <s v="C"/>
    <n v="4"/>
    <s v="e"/>
    <n v="30"/>
    <s v="Fechadura da porta da lavandaria não fecha nem abre"/>
    <s v="Serrialu"/>
    <m/>
    <x v="58"/>
    <x v="0"/>
    <d v="2024-07-17T00:00:00"/>
    <m/>
    <x v="57"/>
    <m/>
  </r>
  <r>
    <d v="2024-09-26T00:00:00"/>
    <x v="105"/>
    <s v="C"/>
    <n v="4"/>
    <s v="e"/>
    <n v="29"/>
    <s v="Porta principal, painel interior danificado "/>
    <s v="AR"/>
    <m/>
    <x v="58"/>
    <x v="0"/>
    <d v="2024-07-17T00:00:00"/>
    <m/>
    <x v="36"/>
    <m/>
  </r>
  <r>
    <d v="2024-09-26T00:00:00"/>
    <x v="105"/>
    <s v="C"/>
    <n v="4"/>
    <s v="e"/>
    <n v="28"/>
    <s v="Limpar excesso silicone soleirra / rodapé"/>
    <s v="AR"/>
    <m/>
    <x v="3"/>
    <x v="0"/>
    <d v="2024-07-17T00:00:00"/>
    <m/>
    <x v="7"/>
    <m/>
  </r>
  <r>
    <d v="2024-09-26T00:00:00"/>
    <x v="105"/>
    <s v="C"/>
    <n v="4"/>
    <s v="e"/>
    <n v="27"/>
    <s v="Melhorar remate alheta geral "/>
    <s v="AR"/>
    <m/>
    <x v="3"/>
    <x v="0"/>
    <d v="2024-07-17T00:00:00"/>
    <m/>
    <x v="7"/>
    <m/>
  </r>
  <r>
    <d v="2024-09-26T00:00:00"/>
    <x v="105"/>
    <s v="C"/>
    <n v="4"/>
    <s v="e"/>
    <n v="26"/>
    <s v="Espaço grande entre piso/rodapé"/>
    <s v="AR"/>
    <m/>
    <x v="3"/>
    <x v="0"/>
    <d v="2024-07-17T00:00:00"/>
    <m/>
    <x v="7"/>
    <m/>
  </r>
  <r>
    <d v="2024-09-26T00:00:00"/>
    <x v="105"/>
    <s v="C"/>
    <n v="4"/>
    <s v="e"/>
    <n v="25"/>
    <s v="Melhorar remate silicone topo banheira "/>
    <s v="AR"/>
    <m/>
    <x v="3"/>
    <x v="0"/>
    <d v="2024-07-17T00:00:00"/>
    <m/>
    <x v="7"/>
    <m/>
  </r>
  <r>
    <d v="2024-09-26T00:00:00"/>
    <x v="105"/>
    <s v="C"/>
    <n v="4"/>
    <s v="e"/>
    <n v="24"/>
    <s v="Amolgado porta guarda roupa na base "/>
    <s v="Valco"/>
    <m/>
    <x v="3"/>
    <x v="0"/>
    <d v="2024-07-17T00:00:00"/>
    <m/>
    <x v="8"/>
    <m/>
  </r>
  <r>
    <d v="2024-09-26T00:00:00"/>
    <x v="105"/>
    <s v="C"/>
    <n v="4"/>
    <s v="e"/>
    <n v="23"/>
    <s v="Limpar piso/manchas brancas (geral)"/>
    <s v="AR"/>
    <m/>
    <x v="3"/>
    <x v="0"/>
    <d v="2024-07-17T00:00:00"/>
    <m/>
    <x v="56"/>
    <m/>
  </r>
  <r>
    <d v="2024-09-26T00:00:00"/>
    <x v="105"/>
    <s v="C"/>
    <n v="4"/>
    <s v="e"/>
    <n v="22"/>
    <s v="Limpar exaustor wc"/>
    <s v="AR"/>
    <m/>
    <x v="3"/>
    <x v="0"/>
    <d v="2024-07-17T00:00:00"/>
    <m/>
    <x v="7"/>
    <m/>
  </r>
  <r>
    <d v="2024-09-26T00:00:00"/>
    <x v="105"/>
    <s v="C"/>
    <n v="4"/>
    <s v="e"/>
    <n v="21"/>
    <s v="Limpar focos de luz "/>
    <s v="AR"/>
    <m/>
    <x v="3"/>
    <x v="0"/>
    <d v="2024-07-17T00:00:00"/>
    <m/>
    <x v="7"/>
    <m/>
  </r>
  <r>
    <d v="2024-09-26T00:00:00"/>
    <x v="105"/>
    <s v="C"/>
    <n v="4"/>
    <s v="e"/>
    <n v="20"/>
    <s v="Afinar gavetas WC"/>
    <s v="Valco"/>
    <m/>
    <x v="3"/>
    <x v="0"/>
    <d v="2024-07-17T00:00:00"/>
    <m/>
    <x v="7"/>
    <m/>
  </r>
  <r>
    <d v="2024-09-26T00:00:00"/>
    <x v="105"/>
    <s v="C"/>
    <n v="4"/>
    <s v="e"/>
    <n v="19"/>
    <s v="Maquina a/c torta (ajustar)"/>
    <m/>
    <m/>
    <x v="3"/>
    <x v="1"/>
    <d v="2024-07-17T00:00:00"/>
    <m/>
    <x v="12"/>
    <m/>
  </r>
  <r>
    <d v="2024-09-26T00:00:00"/>
    <x v="105"/>
    <s v="C"/>
    <n v="4"/>
    <s v="e"/>
    <n v="18"/>
    <s v="Fissura na junta tijolo no topo "/>
    <s v="AR"/>
    <m/>
    <x v="3"/>
    <x v="0"/>
    <d v="2024-07-17T00:00:00"/>
    <m/>
    <x v="7"/>
    <m/>
  </r>
  <r>
    <d v="2024-09-26T00:00:00"/>
    <x v="105"/>
    <s v="C"/>
    <n v="4"/>
    <s v="e"/>
    <n v="17"/>
    <s v="Melhorar remate tijolo varanda no top porta"/>
    <s v="AR"/>
    <m/>
    <x v="3"/>
    <x v="0"/>
    <d v="2024-07-17T00:00:00"/>
    <m/>
    <x v="7"/>
    <m/>
  </r>
  <r>
    <d v="2024-09-26T00:00:00"/>
    <x v="105"/>
    <s v="C"/>
    <n v="4"/>
    <s v="e"/>
    <n v="16"/>
    <s v="Porta não tranca com a chave /buraco fechadura "/>
    <s v="Valco"/>
    <m/>
    <x v="3"/>
    <x v="0"/>
    <d v="2024-07-17T00:00:00"/>
    <m/>
    <x v="94"/>
    <m/>
  </r>
  <r>
    <d v="2024-09-26T00:00:00"/>
    <x v="105"/>
    <s v="C"/>
    <n v="4"/>
    <s v="e"/>
    <n v="15"/>
    <s v="Limpar portas/cola/tinta/massa"/>
    <s v="AR"/>
    <m/>
    <x v="3"/>
    <x v="0"/>
    <d v="2024-07-17T00:00:00"/>
    <m/>
    <x v="7"/>
    <m/>
  </r>
  <r>
    <d v="2024-09-26T00:00:00"/>
    <x v="105"/>
    <s v="C"/>
    <n v="4"/>
    <s v="e"/>
    <n v="14"/>
    <s v="Marcas nas portas "/>
    <s v="Valco"/>
    <m/>
    <x v="3"/>
    <x v="0"/>
    <d v="2024-07-17T00:00:00"/>
    <m/>
    <x v="7"/>
    <m/>
  </r>
  <r>
    <d v="2024-09-26T00:00:00"/>
    <x v="105"/>
    <s v="C"/>
    <n v="4"/>
    <s v="e"/>
    <n v="13"/>
    <s v="Checar montagem tubos lava e seca"/>
    <s v="AR"/>
    <m/>
    <x v="3"/>
    <x v="0"/>
    <d v="2024-07-17T00:00:00"/>
    <m/>
    <x v="7"/>
    <m/>
  </r>
  <r>
    <d v="2024-09-26T00:00:00"/>
    <x v="105"/>
    <s v="C"/>
    <n v="4"/>
    <s v="e"/>
    <n v="12"/>
    <s v="Porta lava e seca não abre "/>
    <s v="Cozimafra"/>
    <m/>
    <x v="3"/>
    <x v="0"/>
    <d v="2024-07-17T00:00:00"/>
    <m/>
    <x v="54"/>
    <m/>
  </r>
  <r>
    <d v="2024-09-26T00:00:00"/>
    <x v="105"/>
    <s v="C"/>
    <n v="4"/>
    <s v="e"/>
    <n v="11"/>
    <s v="Afinar janela "/>
    <s v="Serrialu"/>
    <m/>
    <x v="3"/>
    <x v="0"/>
    <d v="2024-07-17T00:00:00"/>
    <m/>
    <x v="7"/>
    <m/>
  </r>
  <r>
    <d v="2024-09-26T00:00:00"/>
    <x v="105"/>
    <s v="C"/>
    <n v="4"/>
    <s v="e"/>
    <n v="10"/>
    <s v="Ceramica parede falta betume nas juntas "/>
    <s v="AR"/>
    <m/>
    <x v="3"/>
    <x v="0"/>
    <d v="2024-07-17T00:00:00"/>
    <m/>
    <x v="7"/>
    <m/>
  </r>
  <r>
    <d v="2024-09-26T00:00:00"/>
    <x v="105"/>
    <s v="C"/>
    <n v="4"/>
    <s v="e"/>
    <n v="9"/>
    <s v="Limpar encontro teto / ceramica /marca geral "/>
    <s v="AR"/>
    <m/>
    <x v="3"/>
    <x v="0"/>
    <d v="2024-07-17T00:00:00"/>
    <m/>
    <x v="7"/>
    <m/>
  </r>
  <r>
    <d v="2024-09-26T00:00:00"/>
    <x v="105"/>
    <s v="C"/>
    <n v="4"/>
    <s v="e"/>
    <n v="8"/>
    <s v="Melhorar acabamento ceramico proximo porta/afundada"/>
    <s v="Serrialu"/>
    <m/>
    <x v="3"/>
    <x v="0"/>
    <d v="2024-07-17T00:00:00"/>
    <m/>
    <x v="7"/>
    <m/>
  </r>
  <r>
    <d v="2024-09-26T00:00:00"/>
    <x v="105"/>
    <s v="C"/>
    <n v="4"/>
    <s v="e"/>
    <n v="7"/>
    <s v="Borrachas portas soltas (geral)"/>
    <s v="Valco"/>
    <m/>
    <x v="3"/>
    <x v="0"/>
    <d v="2024-07-17T00:00:00"/>
    <m/>
    <x v="7"/>
    <m/>
  </r>
  <r>
    <d v="2024-09-26T00:00:00"/>
    <x v="105"/>
    <s v="C"/>
    <n v="4"/>
    <s v="e"/>
    <n v="6"/>
    <s v="Limpeza rodapés"/>
    <s v="AR"/>
    <m/>
    <x v="3"/>
    <x v="0"/>
    <d v="2024-07-17T00:00:00"/>
    <m/>
    <x v="7"/>
    <m/>
  </r>
  <r>
    <d v="2024-09-26T00:00:00"/>
    <x v="105"/>
    <s v="C"/>
    <n v="4"/>
    <s v="e"/>
    <n v="5"/>
    <s v="Melhorar remate rodapés"/>
    <s v="AR"/>
    <m/>
    <x v="3"/>
    <x v="0"/>
    <d v="2024-07-17T00:00:00"/>
    <m/>
    <x v="7"/>
    <m/>
  </r>
  <r>
    <d v="2024-09-26T00:00:00"/>
    <x v="105"/>
    <s v="C"/>
    <n v="4"/>
    <s v="e"/>
    <n v="4"/>
    <s v="Limpar apartamento e armário antes de entregar "/>
    <s v="AR"/>
    <m/>
    <x v="3"/>
    <x v="0"/>
    <d v="2024-07-17T00:00:00"/>
    <m/>
    <x v="7"/>
    <m/>
  </r>
  <r>
    <d v="2024-09-26T00:00:00"/>
    <x v="105"/>
    <s v="C"/>
    <n v="4"/>
    <s v="e"/>
    <n v="3"/>
    <s v="Afinar portas "/>
    <s v="Valco"/>
    <m/>
    <x v="3"/>
    <x v="0"/>
    <d v="2024-07-17T00:00:00"/>
    <m/>
    <x v="7"/>
    <m/>
  </r>
  <r>
    <d v="2024-09-26T00:00:00"/>
    <x v="105"/>
    <s v="C"/>
    <n v="4"/>
    <s v="e"/>
    <n v="2"/>
    <s v="Porta entrada amolgada/com massa "/>
    <s v="AR"/>
    <m/>
    <x v="3"/>
    <x v="0"/>
    <d v="2024-07-17T00:00:00"/>
    <m/>
    <x v="7"/>
    <m/>
  </r>
  <r>
    <d v="2024-09-26T00:00:00"/>
    <x v="105"/>
    <s v="C"/>
    <n v="4"/>
    <s v="e"/>
    <n v="1"/>
    <s v="Falta acabamento pintura/arrecadação"/>
    <m/>
    <m/>
    <x v="3"/>
    <x v="1"/>
    <d v="2024-07-17T00:00:00"/>
    <m/>
    <x v="12"/>
    <m/>
  </r>
  <r>
    <d v="2024-08-14T00:00:00"/>
    <x v="106"/>
    <s v="C"/>
    <n v="4"/>
    <s v="f"/>
    <n v="1"/>
    <s v="Reparação dos estores"/>
    <s v="Nacional Blinds"/>
    <m/>
    <x v="61"/>
    <x v="0"/>
    <d v="2024-06-06T00:00:00"/>
    <m/>
    <x v="85"/>
    <s v="SIM"/>
  </r>
  <r>
    <d v="2024-08-14T00:00:00"/>
    <x v="106"/>
    <s v="C"/>
    <n v="4"/>
    <s v="f"/>
    <n v="41"/>
    <s v="Dano na guarnição da porta do quarto"/>
    <s v="Valco"/>
    <m/>
    <x v="32"/>
    <x v="0"/>
    <d v="2024-06-06T00:00:00"/>
    <m/>
    <x v="135"/>
    <m/>
  </r>
  <r>
    <d v="2024-08-14T00:00:00"/>
    <x v="106"/>
    <s v="C"/>
    <n v="4"/>
    <s v="f"/>
    <n v="40"/>
    <s v="Fissuras na parede do hall de entrada"/>
    <s v="AR"/>
    <m/>
    <x v="32"/>
    <x v="0"/>
    <d v="2024-06-06T00:00:00"/>
    <m/>
    <x v="135"/>
    <m/>
  </r>
  <r>
    <d v="2024-08-14T00:00:00"/>
    <x v="106"/>
    <s v="C"/>
    <n v="4"/>
    <s v="f"/>
    <n v="39"/>
    <s v="Azulejo da casa-de-banho de serviço parcialmente danificado"/>
    <s v="AR"/>
    <m/>
    <x v="32"/>
    <x v="0"/>
    <d v="2024-06-06T00:00:00"/>
    <m/>
    <x v="135"/>
    <m/>
  </r>
  <r>
    <d v="2024-08-14T00:00:00"/>
    <x v="106"/>
    <s v="C"/>
    <n v="4"/>
    <s v="f"/>
    <n v="38"/>
    <s v="Soalho do hall de entrada danificado"/>
    <s v="Silvas"/>
    <m/>
    <x v="32"/>
    <x v="0"/>
    <d v="2024-06-06T00:00:00"/>
    <m/>
    <x v="135"/>
    <m/>
  </r>
  <r>
    <d v="2024-08-14T00:00:00"/>
    <x v="106"/>
    <s v="C"/>
    <n v="4"/>
    <s v="f"/>
    <n v="37"/>
    <s v="Danos na quina da parede de entrada"/>
    <s v="AR"/>
    <m/>
    <x v="32"/>
    <x v="0"/>
    <d v="2024-06-06T00:00:00"/>
    <m/>
    <x v="135"/>
    <m/>
  </r>
  <r>
    <d v="2024-08-14T00:00:00"/>
    <x v="106"/>
    <s v="C"/>
    <n v="4"/>
    <s v="f"/>
    <n v="36"/>
    <s v="Intercomunicador não funciona/ecrã congelado"/>
    <s v="IEOL"/>
    <m/>
    <x v="82"/>
    <x v="0"/>
    <d v="2024-06-06T00:00:00"/>
    <m/>
    <x v="37"/>
    <m/>
  </r>
  <r>
    <d v="2024-08-14T00:00:00"/>
    <x v="106"/>
    <s v="C"/>
    <n v="4"/>
    <s v="f"/>
    <n v="35"/>
    <s v="Bidé da casa de banho de serviço não funciona"/>
    <s v="AR"/>
    <m/>
    <x v="82"/>
    <x v="0"/>
    <d v="2024-06-06T00:00:00"/>
    <m/>
    <x v="85"/>
    <m/>
  </r>
  <r>
    <d v="2024-08-14T00:00:00"/>
    <x v="106"/>
    <s v="C"/>
    <n v="4"/>
    <s v="f"/>
    <n v="34"/>
    <s v="Porta da casa-de-banho do quarto principal com dificuldade em fechar"/>
    <s v="Valco"/>
    <m/>
    <x v="82"/>
    <x v="0"/>
    <d v="2024-06-06T00:00:00"/>
    <m/>
    <x v="49"/>
    <m/>
  </r>
  <r>
    <d v="2024-08-14T00:00:00"/>
    <x v="106"/>
    <s v="C"/>
    <n v="4"/>
    <s v="f"/>
    <n v="33"/>
    <s v="Parede junto a janela da varanda danificada/tinta na pedra"/>
    <s v="AR"/>
    <m/>
    <x v="82"/>
    <x v="0"/>
    <d v="2024-06-06T00:00:00"/>
    <m/>
    <x v="135"/>
    <m/>
  </r>
  <r>
    <d v="2024-08-14T00:00:00"/>
    <x v="106"/>
    <s v="C"/>
    <n v="4"/>
    <s v="f"/>
    <n v="32"/>
    <s v="Silicone no vidro da varanda por remover"/>
    <s v="AR"/>
    <m/>
    <x v="82"/>
    <x v="0"/>
    <d v="2024-06-06T00:00:00"/>
    <m/>
    <x v="135"/>
    <m/>
  </r>
  <r>
    <d v="2024-08-14T00:00:00"/>
    <x v="106"/>
    <s v="C"/>
    <n v="4"/>
    <s v="f"/>
    <n v="31"/>
    <s v="Pedra da varanda parcialmente partida"/>
    <s v="AR"/>
    <m/>
    <x v="82"/>
    <x v="0"/>
    <d v="2024-06-06T00:00:00"/>
    <m/>
    <x v="135"/>
    <m/>
  </r>
  <r>
    <d v="2024-08-14T00:00:00"/>
    <x v="106"/>
    <s v="C"/>
    <n v="4"/>
    <s v="f"/>
    <n v="30"/>
    <s v="Alumínios das janelas da varanda gastos/danificados"/>
    <s v="Serrialu"/>
    <m/>
    <x v="82"/>
    <x v="0"/>
    <d v="2024-06-06T00:00:00"/>
    <m/>
    <x v="7"/>
    <m/>
  </r>
  <r>
    <d v="2024-08-14T00:00:00"/>
    <x v="106"/>
    <s v="C"/>
    <n v="4"/>
    <s v="f"/>
    <n v="29"/>
    <s v="Parede atrás do interruptor e interruptor da cozinha danificados"/>
    <s v="AR"/>
    <m/>
    <x v="82"/>
    <x v="0"/>
    <d v="2024-06-06T00:00:00"/>
    <m/>
    <x v="135"/>
    <m/>
  </r>
  <r>
    <d v="2024-08-14T00:00:00"/>
    <x v="106"/>
    <s v="C"/>
    <n v="4"/>
    <s v="f"/>
    <n v="28"/>
    <s v="Parede do quarto principal com pequenos furos/riscos"/>
    <s v="AR"/>
    <m/>
    <x v="82"/>
    <x v="0"/>
    <d v="2024-06-06T00:00:00"/>
    <m/>
    <x v="135"/>
    <m/>
  </r>
  <r>
    <d v="2024-08-14T00:00:00"/>
    <x v="106"/>
    <s v="C"/>
    <n v="4"/>
    <s v="f"/>
    <n v="27"/>
    <s v="Pedra da casa de banho do quarto principal riscada"/>
    <s v="Pardal"/>
    <m/>
    <x v="82"/>
    <x v="0"/>
    <d v="2024-06-06T00:00:00"/>
    <m/>
    <x v="135"/>
    <m/>
  </r>
  <r>
    <d v="2024-08-14T00:00:00"/>
    <x v="106"/>
    <s v="C"/>
    <n v="4"/>
    <s v="f"/>
    <n v="26"/>
    <s v="Quina da parede do quarto principal"/>
    <s v="AR"/>
    <m/>
    <x v="82"/>
    <x v="0"/>
    <d v="2024-06-06T00:00:00"/>
    <m/>
    <x v="135"/>
    <m/>
  </r>
  <r>
    <d v="2024-08-14T00:00:00"/>
    <x v="106"/>
    <s v="C"/>
    <n v="4"/>
    <s v="f"/>
    <n v="25"/>
    <s v="Ecrã solto (video porteiro)"/>
    <s v="AR"/>
    <m/>
    <x v="3"/>
    <x v="0"/>
    <d v="2024-06-06T00:00:00"/>
    <m/>
    <x v="7"/>
    <m/>
  </r>
  <r>
    <d v="2024-08-14T00:00:00"/>
    <x v="106"/>
    <s v="C"/>
    <n v="4"/>
    <s v="f"/>
    <n v="24"/>
    <s v="Falta massa na base do tijolo porta "/>
    <s v="AR"/>
    <m/>
    <x v="3"/>
    <x v="0"/>
    <d v="2024-06-06T00:00:00"/>
    <m/>
    <x v="7"/>
    <m/>
  </r>
  <r>
    <d v="2024-08-14T00:00:00"/>
    <x v="106"/>
    <s v="C"/>
    <n v="4"/>
    <s v="f"/>
    <n v="23"/>
    <s v="Limpar cimento tijolo fachada "/>
    <s v="AR"/>
    <m/>
    <x v="3"/>
    <x v="0"/>
    <d v="2024-06-06T00:00:00"/>
    <m/>
    <x v="7"/>
    <m/>
  </r>
  <r>
    <d v="2024-08-14T00:00:00"/>
    <x v="106"/>
    <s v="C"/>
    <n v="4"/>
    <s v="f"/>
    <n v="22"/>
    <s v="Remate quina da parede "/>
    <s v="AR"/>
    <m/>
    <x v="3"/>
    <x v="0"/>
    <d v="2024-06-06T00:00:00"/>
    <m/>
    <x v="7"/>
    <m/>
  </r>
  <r>
    <d v="2024-08-14T00:00:00"/>
    <x v="106"/>
    <s v="C"/>
    <n v="4"/>
    <s v="f"/>
    <n v="21"/>
    <s v="Remate rejunte teto /ceramica"/>
    <s v="AR"/>
    <m/>
    <x v="3"/>
    <x v="0"/>
    <d v="2024-06-06T00:00:00"/>
    <m/>
    <x v="7"/>
    <m/>
  </r>
  <r>
    <d v="2024-08-14T00:00:00"/>
    <x v="106"/>
    <s v="C"/>
    <n v="4"/>
    <s v="f"/>
    <n v="20"/>
    <s v="Fissura topo guarda roupa "/>
    <s v="AR"/>
    <m/>
    <x v="3"/>
    <x v="0"/>
    <d v="2024-06-06T00:00:00"/>
    <m/>
    <x v="7"/>
    <m/>
  </r>
  <r>
    <d v="2024-08-14T00:00:00"/>
    <x v="106"/>
    <s v="C"/>
    <n v="4"/>
    <s v="f"/>
    <n v="19"/>
    <s v="Limpar tinta no piso proximo marco porta"/>
    <s v="AR"/>
    <m/>
    <x v="3"/>
    <x v="0"/>
    <d v="2024-06-06T00:00:00"/>
    <m/>
    <x v="7"/>
    <m/>
  </r>
  <r>
    <d v="2024-08-14T00:00:00"/>
    <x v="106"/>
    <s v="C"/>
    <n v="4"/>
    <s v="f"/>
    <n v="18"/>
    <s v="Fita da porta soltando "/>
    <s v="AR"/>
    <m/>
    <x v="3"/>
    <x v="0"/>
    <d v="2024-06-06T00:00:00"/>
    <m/>
    <x v="7"/>
    <m/>
  </r>
  <r>
    <d v="2024-08-14T00:00:00"/>
    <x v="106"/>
    <s v="C"/>
    <n v="4"/>
    <s v="f"/>
    <n v="17"/>
    <s v="Marco na porta partido "/>
    <s v="Valco"/>
    <m/>
    <x v="3"/>
    <x v="0"/>
    <d v="2024-06-06T00:00:00"/>
    <m/>
    <x v="94"/>
    <m/>
  </r>
  <r>
    <d v="2024-08-14T00:00:00"/>
    <x v="106"/>
    <s v="C"/>
    <n v="4"/>
    <s v="f"/>
    <n v="16"/>
    <s v="Limpar tinta soleira pedra"/>
    <s v="AR"/>
    <m/>
    <x v="3"/>
    <x v="0"/>
    <d v="2024-06-06T00:00:00"/>
    <m/>
    <x v="7"/>
    <m/>
  </r>
  <r>
    <d v="2024-08-14T00:00:00"/>
    <x v="106"/>
    <s v="C"/>
    <n v="4"/>
    <s v="f"/>
    <n v="15"/>
    <s v="Limpar tinta parede gotas"/>
    <s v="AR"/>
    <m/>
    <x v="3"/>
    <x v="0"/>
    <d v="2024-06-06T00:00:00"/>
    <m/>
    <x v="7"/>
    <m/>
  </r>
  <r>
    <d v="2024-08-14T00:00:00"/>
    <x v="106"/>
    <s v="C"/>
    <n v="4"/>
    <s v="f"/>
    <n v="14"/>
    <s v="Limpar tintas caixa tomada "/>
    <s v="AR"/>
    <m/>
    <x v="3"/>
    <x v="0"/>
    <d v="2024-06-06T00:00:00"/>
    <m/>
    <x v="7"/>
    <m/>
  </r>
  <r>
    <d v="2024-08-14T00:00:00"/>
    <x v="106"/>
    <s v="C"/>
    <n v="4"/>
    <s v="f"/>
    <n v="13"/>
    <s v="Remate silicone porta do quarto "/>
    <s v="AR"/>
    <m/>
    <x v="3"/>
    <x v="0"/>
    <d v="2024-06-06T00:00:00"/>
    <m/>
    <x v="7"/>
    <m/>
  </r>
  <r>
    <d v="2024-08-14T00:00:00"/>
    <x v="106"/>
    <s v="C"/>
    <n v="4"/>
    <s v="f"/>
    <n v="12"/>
    <s v="Limpar rodapés geral "/>
    <s v="AR"/>
    <m/>
    <x v="3"/>
    <x v="0"/>
    <d v="2024-06-06T00:00:00"/>
    <m/>
    <x v="7"/>
    <m/>
  </r>
  <r>
    <d v="2024-08-14T00:00:00"/>
    <x v="106"/>
    <s v="C"/>
    <n v="4"/>
    <s v="f"/>
    <n v="11"/>
    <s v="Marca na pintura parede / fissura"/>
    <s v="AR"/>
    <m/>
    <x v="3"/>
    <x v="0"/>
    <d v="2024-06-06T00:00:00"/>
    <m/>
    <x v="7"/>
    <m/>
  </r>
  <r>
    <d v="2024-08-14T00:00:00"/>
    <x v="106"/>
    <s v="C"/>
    <n v="4"/>
    <s v="f"/>
    <n v="10"/>
    <s v="Limpar foco de luz /tinta/geral"/>
    <s v="AR"/>
    <m/>
    <x v="3"/>
    <x v="0"/>
    <d v="2024-06-06T00:00:00"/>
    <m/>
    <x v="7"/>
    <m/>
  </r>
  <r>
    <d v="2024-08-14T00:00:00"/>
    <x v="106"/>
    <s v="C"/>
    <n v="4"/>
    <s v="f"/>
    <n v="9"/>
    <s v="Marca no marco da porta "/>
    <s v="AR"/>
    <m/>
    <x v="3"/>
    <x v="0"/>
    <d v="2024-06-06T00:00:00"/>
    <m/>
    <x v="7"/>
    <m/>
  </r>
  <r>
    <d v="2024-08-14T00:00:00"/>
    <x v="106"/>
    <s v="C"/>
    <n v="4"/>
    <s v="f"/>
    <n v="8"/>
    <s v="Limpar silicone rodabanca próximo a placa vitroceramica "/>
    <s v="AR"/>
    <m/>
    <x v="3"/>
    <x v="0"/>
    <d v="2024-06-06T00:00:00"/>
    <m/>
    <x v="7"/>
    <m/>
  </r>
  <r>
    <d v="2024-08-14T00:00:00"/>
    <x v="106"/>
    <s v="C"/>
    <n v="4"/>
    <s v="f"/>
    <n v="7"/>
    <s v="Ceramica partida "/>
    <s v="AR"/>
    <m/>
    <x v="3"/>
    <x v="0"/>
    <d v="2024-06-06T00:00:00"/>
    <m/>
    <x v="7"/>
    <m/>
  </r>
  <r>
    <d v="2024-08-14T00:00:00"/>
    <x v="106"/>
    <s v="C"/>
    <n v="4"/>
    <s v="f"/>
    <n v="6"/>
    <s v="Cerâmica partida próximo interruptor "/>
    <s v="AR"/>
    <m/>
    <x v="3"/>
    <x v="0"/>
    <d v="2024-06-06T00:00:00"/>
    <m/>
    <x v="7"/>
    <m/>
  </r>
  <r>
    <d v="2024-08-14T00:00:00"/>
    <x v="106"/>
    <s v="C"/>
    <n v="4"/>
    <s v="f"/>
    <n v="5"/>
    <s v="Borracha preta solta na base porta "/>
    <s v="Serrialu"/>
    <m/>
    <x v="3"/>
    <x v="0"/>
    <d v="2024-06-06T00:00:00"/>
    <m/>
    <x v="7"/>
    <m/>
  </r>
  <r>
    <d v="2024-08-14T00:00:00"/>
    <x v="106"/>
    <s v="C"/>
    <n v="4"/>
    <s v="f"/>
    <n v="4"/>
    <s v="Limpar ferrugem guardas geral"/>
    <s v="AR"/>
    <m/>
    <x v="3"/>
    <x v="0"/>
    <d v="2024-06-06T00:00:00"/>
    <m/>
    <x v="7"/>
    <m/>
  </r>
  <r>
    <d v="2024-08-14T00:00:00"/>
    <x v="106"/>
    <s v="C"/>
    <n v="4"/>
    <s v="f"/>
    <n v="3"/>
    <s v="Limpar excesso massa no topo da porta"/>
    <s v="AR"/>
    <m/>
    <x v="3"/>
    <x v="0"/>
    <d v="2024-06-06T00:00:00"/>
    <m/>
    <x v="7"/>
    <m/>
  </r>
  <r>
    <d v="2024-08-14T00:00:00"/>
    <x v="106"/>
    <s v="C"/>
    <n v="4"/>
    <s v="f"/>
    <n v="2"/>
    <s v="Remate rejunte canto portas geral "/>
    <s v="AR"/>
    <m/>
    <x v="3"/>
    <x v="0"/>
    <d v="2024-06-06T00:00:00"/>
    <m/>
    <x v="7"/>
    <m/>
  </r>
  <r>
    <d v="2024-08-14T00:00:00"/>
    <x v="106"/>
    <s v="C"/>
    <n v="4"/>
    <s v="f"/>
    <n v="1"/>
    <s v="Falta tinta na parede próximo caixas estores"/>
    <s v="AR"/>
    <m/>
    <x v="3"/>
    <x v="0"/>
    <d v="2024-06-06T00:00:00"/>
    <m/>
    <x v="7"/>
    <m/>
  </r>
  <r>
    <d v="2024-08-14T00:00:00"/>
    <x v="106"/>
    <s v="C"/>
    <n v="4"/>
    <s v="f"/>
    <n v="43"/>
    <s v="Reparação do pavimento da casa de banho comum "/>
    <s v="AR"/>
    <m/>
    <x v="124"/>
    <x v="0"/>
    <d v="2024-06-06T00:00:00"/>
    <m/>
    <x v="109"/>
    <m/>
  </r>
  <r>
    <d v="2024-08-14T00:00:00"/>
    <x v="106"/>
    <s v="C"/>
    <n v="4"/>
    <s v="f"/>
    <n v="42"/>
    <s v="Reparação do pavimento da cozinha "/>
    <s v="AR"/>
    <m/>
    <x v="124"/>
    <x v="0"/>
    <d v="2024-06-06T00:00:00"/>
    <m/>
    <x v="109"/>
    <m/>
  </r>
  <r>
    <d v="2025-01-23T00:00:00"/>
    <x v="107"/>
    <s v="C"/>
    <n v="4"/>
    <s v="g"/>
    <n v="2"/>
    <s v="Bomba a seguir a bomba de calor esta a fazer barulho (O ruído é na bomba recirculadora de a.q.s., não sendo da responsabilidade da Climacer.)"/>
    <s v="AR/Luzimeca"/>
    <m/>
    <x v="70"/>
    <x v="2"/>
    <s v="S/ DATA VISTORIA"/>
    <m/>
    <x v="12"/>
    <m/>
  </r>
  <r>
    <d v="2025-01-23T00:00:00"/>
    <x v="107"/>
    <s v="C"/>
    <n v="4"/>
    <s v="g"/>
    <n v="3"/>
    <s v="Base de duche nicada - com &quot;faltas de tinta&quot; no revestimento"/>
    <s v="AR"/>
    <m/>
    <x v="117"/>
    <x v="0"/>
    <s v="S/ DATA VISTORIA"/>
    <m/>
    <x v="51"/>
    <m/>
  </r>
  <r>
    <d v="2025-01-23T00:00:00"/>
    <x v="107"/>
    <s v="C"/>
    <n v="4"/>
    <s v="g"/>
    <n v="4"/>
    <s v="Alguns estores descalibrados"/>
    <s v="AR"/>
    <m/>
    <x v="117"/>
    <x v="0"/>
    <s v="S/ DATA VISTORIA"/>
    <m/>
    <x v="51"/>
    <m/>
  </r>
  <r>
    <d v="2025-01-23T00:00:00"/>
    <x v="107"/>
    <s v="C"/>
    <n v="4"/>
    <s v="g"/>
    <n v="5"/>
    <s v="Móveis da cozinha com zona onde está a sair o revestimento superficial"/>
    <s v="AR"/>
    <m/>
    <x v="117"/>
    <x v="0"/>
    <s v="S/ DATA VISTORIA"/>
    <m/>
    <x v="51"/>
    <m/>
  </r>
  <r>
    <d v="2025-01-23T00:00:00"/>
    <x v="107"/>
    <s v="C"/>
    <n v="4"/>
    <s v="g"/>
    <n v="6"/>
    <s v="móvel da cozinha escrito a caneta"/>
    <s v="AR"/>
    <m/>
    <x v="117"/>
    <x v="0"/>
    <s v="S/ DATA VISTORIA"/>
    <m/>
    <x v="51"/>
    <m/>
  </r>
  <r>
    <d v="2025-01-23T00:00:00"/>
    <x v="107"/>
    <s v="C"/>
    <n v="4"/>
    <s v="g"/>
    <n v="7"/>
    <s v="Pontuamente, nas WCs, há falta de massa na juntas do azuleijos"/>
    <s v="AR"/>
    <m/>
    <x v="117"/>
    <x v="0"/>
    <s v="S/ DATA VISTORIA"/>
    <m/>
    <x v="51"/>
    <m/>
  </r>
  <r>
    <d v="2025-01-23T00:00:00"/>
    <x v="107"/>
    <s v="C"/>
    <n v="4"/>
    <s v="g"/>
    <n v="8"/>
    <s v="Borrachas do batente da porta de uma das WCs está partida"/>
    <s v="AR"/>
    <m/>
    <x v="117"/>
    <x v="0"/>
    <s v="S/ DATA VISTORIA"/>
    <m/>
    <x v="51"/>
    <m/>
  </r>
  <r>
    <d v="2025-01-23T00:00:00"/>
    <x v="107"/>
    <s v="C"/>
    <n v="4"/>
    <s v="g"/>
    <n v="9"/>
    <s v="dois dos espelhos de WC tem degfeitos nas extermidades"/>
    <s v="AR"/>
    <m/>
    <x v="117"/>
    <x v="0"/>
    <s v="S/ DATA VISTORIA"/>
    <m/>
    <x v="51"/>
    <m/>
  </r>
  <r>
    <d v="2025-01-23T00:00:00"/>
    <x v="107"/>
    <s v="C"/>
    <n v="4"/>
    <s v="g"/>
    <n v="10"/>
    <s v="torneira de um dos bides a pingar"/>
    <s v="AR"/>
    <m/>
    <x v="117"/>
    <x v="0"/>
    <s v="S/ DATA VISTORIA"/>
    <m/>
    <x v="51"/>
    <m/>
  </r>
  <r>
    <d v="2025-01-23T00:00:00"/>
    <x v="107"/>
    <s v="C"/>
    <n v="4"/>
    <s v="g"/>
    <n v="11"/>
    <s v="Sai água pela porta da base de duche"/>
    <s v="AR"/>
    <m/>
    <x v="117"/>
    <x v="0"/>
    <s v="S/ DATA VISTORIA"/>
    <m/>
    <x v="51"/>
    <m/>
  </r>
  <r>
    <d v="2025-01-23T00:00:00"/>
    <x v="107"/>
    <s v="C"/>
    <n v="4"/>
    <s v="g"/>
    <n v="12"/>
    <s v="Luz da arrecadação não funciona"/>
    <s v="IEOL"/>
    <m/>
    <x v="117"/>
    <x v="2"/>
    <s v="S/ DATA VISTORIA"/>
    <m/>
    <x v="12"/>
    <m/>
  </r>
  <r>
    <d v="2025-01-23T00:00:00"/>
    <x v="107"/>
    <s v="C"/>
    <n v="4"/>
    <s v="g"/>
    <n v="13"/>
    <s v="Porta do apartamento faz pressão constante para dentro, sendo necessario puxar a porta na maçaneta para abrir"/>
    <s v="Sweet Door"/>
    <m/>
    <x v="117"/>
    <x v="0"/>
    <s v="S/ DATA VISTORIA"/>
    <m/>
    <x v="20"/>
    <m/>
  </r>
  <r>
    <d v="2025-01-23T00:00:00"/>
    <x v="107"/>
    <s v="C"/>
    <n v="4"/>
    <s v="g"/>
    <n v="14"/>
    <s v="Estores (solicitou no dia da vinda da Nacional)"/>
    <s v="Nacional Blinds"/>
    <m/>
    <x v="117"/>
    <x v="0"/>
    <s v="S/ DATA VISTORIA"/>
    <m/>
    <x v="51"/>
    <m/>
  </r>
  <r>
    <d v="2025-01-23T00:00:00"/>
    <x v="107"/>
    <s v="C"/>
    <n v="4"/>
    <s v="g"/>
    <n v="1"/>
    <s v="Ligação de bomba de calor "/>
    <s v="Luzimeca"/>
    <m/>
    <x v="61"/>
    <x v="0"/>
    <s v="S/ DATA VISTORIA"/>
    <m/>
    <x v="4"/>
    <m/>
  </r>
  <r>
    <d v="2024-08-09T00:00:00"/>
    <x v="108"/>
    <s v="C"/>
    <n v="4"/>
    <s v="h"/>
    <n v="11"/>
    <s v="Limpar vidro fosco porta"/>
    <m/>
    <m/>
    <x v="3"/>
    <x v="0"/>
    <d v="2024-05-29T00:00:00"/>
    <m/>
    <x v="7"/>
    <m/>
  </r>
  <r>
    <d v="2024-08-09T00:00:00"/>
    <x v="108"/>
    <s v="C"/>
    <n v="4"/>
    <s v="h"/>
    <n v="10"/>
    <s v="Limpar massa encontro ceramica/teto"/>
    <m/>
    <m/>
    <x v="3"/>
    <x v="0"/>
    <d v="2024-05-29T00:00:00"/>
    <m/>
    <x v="7"/>
    <m/>
  </r>
  <r>
    <d v="2024-08-09T00:00:00"/>
    <x v="108"/>
    <s v="C"/>
    <n v="4"/>
    <s v="h"/>
    <n v="9"/>
    <s v="Remate silicone caixilharia porta"/>
    <m/>
    <m/>
    <x v="3"/>
    <x v="0"/>
    <d v="2024-05-29T00:00:00"/>
    <m/>
    <x v="7"/>
    <m/>
  </r>
  <r>
    <d v="2024-08-09T00:00:00"/>
    <x v="108"/>
    <s v="C"/>
    <n v="4"/>
    <s v="h"/>
    <n v="8"/>
    <s v="Limpar marca tinta porta entrada"/>
    <m/>
    <m/>
    <x v="3"/>
    <x v="0"/>
    <d v="2024-05-29T00:00:00"/>
    <m/>
    <x v="7"/>
    <m/>
  </r>
  <r>
    <d v="2024-08-09T00:00:00"/>
    <x v="108"/>
    <s v="C"/>
    <n v="4"/>
    <s v="h"/>
    <n v="7"/>
    <s v="Remate alheta refazer pintura geral "/>
    <m/>
    <m/>
    <x v="3"/>
    <x v="0"/>
    <d v="2024-05-29T00:00:00"/>
    <m/>
    <x v="7"/>
    <m/>
  </r>
  <r>
    <d v="2024-08-09T00:00:00"/>
    <x v="108"/>
    <s v="C"/>
    <n v="4"/>
    <s v="h"/>
    <n v="6"/>
    <s v="Guarda corpo desalinhado com o do lado"/>
    <s v="Serrialu"/>
    <m/>
    <x v="3"/>
    <x v="0"/>
    <d v="2024-05-29T00:00:00"/>
    <m/>
    <x v="148"/>
    <m/>
  </r>
  <r>
    <d v="2024-08-09T00:00:00"/>
    <x v="108"/>
    <s v="C"/>
    <n v="4"/>
    <s v="h"/>
    <n v="5"/>
    <s v="Remate silicone no topo caixilharia porta"/>
    <m/>
    <m/>
    <x v="3"/>
    <x v="0"/>
    <d v="2024-05-29T00:00:00"/>
    <m/>
    <x v="7"/>
    <m/>
  </r>
  <r>
    <d v="2024-08-09T00:00:00"/>
    <x v="108"/>
    <s v="C"/>
    <n v="4"/>
    <s v="h"/>
    <n v="4"/>
    <s v="Limpar ferrugem guardas"/>
    <m/>
    <m/>
    <x v="3"/>
    <x v="0"/>
    <d v="2024-05-29T00:00:00"/>
    <m/>
    <x v="7"/>
    <m/>
  </r>
  <r>
    <d v="2024-08-09T00:00:00"/>
    <x v="108"/>
    <s v="C"/>
    <n v="4"/>
    <s v="h"/>
    <n v="3"/>
    <s v="Remate silicone banheira "/>
    <m/>
    <m/>
    <x v="3"/>
    <x v="0"/>
    <d v="2024-05-29T00:00:00"/>
    <m/>
    <x v="7"/>
    <m/>
  </r>
  <r>
    <d v="2024-08-09T00:00:00"/>
    <x v="108"/>
    <s v="C"/>
    <n v="4"/>
    <s v="h"/>
    <n v="2"/>
    <s v="Limpar portas guarda roupa "/>
    <m/>
    <m/>
    <x v="3"/>
    <x v="0"/>
    <d v="2024-05-29T00:00:00"/>
    <m/>
    <x v="7"/>
    <m/>
  </r>
  <r>
    <d v="2024-08-09T00:00:00"/>
    <x v="108"/>
    <s v="C"/>
    <n v="4"/>
    <s v="h"/>
    <n v="1"/>
    <s v="Afinar gavetas guarda roupa"/>
    <s v="Valco"/>
    <m/>
    <x v="3"/>
    <x v="0"/>
    <d v="2024-05-29T00:00:00"/>
    <m/>
    <x v="7"/>
    <m/>
  </r>
  <r>
    <d v="2024-08-14T00:00:00"/>
    <x v="109"/>
    <s v="C"/>
    <n v="4"/>
    <s v="a"/>
    <n v="1"/>
    <s v="Estores avariados do quarto"/>
    <s v="Nacional Blinds"/>
    <m/>
    <x v="61"/>
    <x v="0"/>
    <d v="2024-07-11T00:00:00"/>
    <m/>
    <x v="7"/>
    <s v="SIM"/>
  </r>
  <r>
    <d v="2024-08-14T00:00:00"/>
    <x v="109"/>
    <s v="C"/>
    <n v="4"/>
    <s v="a"/>
    <n v="20"/>
    <s v="Peça do exaustor estava solta e acabou por cair "/>
    <s v="Bosch"/>
    <m/>
    <x v="124"/>
    <x v="0"/>
    <d v="2024-07-11T00:00:00"/>
    <m/>
    <x v="106"/>
    <m/>
  </r>
  <r>
    <d v="2024-08-14T00:00:00"/>
    <x v="109"/>
    <s v="C"/>
    <n v="4"/>
    <s v="a"/>
    <n v="19"/>
    <s v="Friso porta fora de esquadria "/>
    <s v="Valco"/>
    <m/>
    <x v="31"/>
    <x v="0"/>
    <d v="2024-07-11T00:00:00"/>
    <m/>
    <x v="23"/>
    <m/>
  </r>
  <r>
    <d v="2024-08-14T00:00:00"/>
    <x v="109"/>
    <s v="C"/>
    <n v="4"/>
    <s v="a"/>
    <n v="19"/>
    <s v="Friso porta fora de esquadria "/>
    <s v="Valco"/>
    <m/>
    <x v="31"/>
    <x v="0"/>
    <d v="2024-07-11T00:00:00"/>
    <m/>
    <x v="23"/>
    <m/>
  </r>
  <r>
    <d v="2024-08-14T00:00:00"/>
    <x v="109"/>
    <s v="C"/>
    <n v="4"/>
    <s v="a"/>
    <n v="18"/>
    <s v="Trocar torneira do bidé "/>
    <s v="AR"/>
    <m/>
    <x v="16"/>
    <x v="0"/>
    <d v="2024-07-11T00:00:00"/>
    <m/>
    <x v="106"/>
    <m/>
  </r>
  <r>
    <d v="2024-08-14T00:00:00"/>
    <x v="109"/>
    <s v="C"/>
    <n v="4"/>
    <s v="a"/>
    <n v="17"/>
    <s v="Moldura porta solta no topo"/>
    <s v="Valco"/>
    <m/>
    <x v="31"/>
    <x v="0"/>
    <d v="2024-07-11T00:00:00"/>
    <m/>
    <x v="106"/>
    <m/>
  </r>
  <r>
    <d v="2024-08-14T00:00:00"/>
    <x v="109"/>
    <s v="C"/>
    <n v="4"/>
    <s v="a"/>
    <n v="16"/>
    <s v="Afinar portas entrada"/>
    <s v="Sweet Door"/>
    <m/>
    <x v="119"/>
    <x v="0"/>
    <d v="2024-07-11T00:00:00"/>
    <m/>
    <x v="63"/>
    <m/>
  </r>
  <r>
    <d v="2024-08-14T00:00:00"/>
    <x v="109"/>
    <s v="C"/>
    <n v="4"/>
    <s v="a"/>
    <n v="15"/>
    <s v="Borrachas soltas nas portas (geral)"/>
    <s v="Valco"/>
    <m/>
    <x v="3"/>
    <x v="0"/>
    <d v="2024-07-11T00:00:00"/>
    <m/>
    <x v="73"/>
    <m/>
  </r>
  <r>
    <d v="2024-08-14T00:00:00"/>
    <x v="109"/>
    <s v="C"/>
    <n v="4"/>
    <s v="a"/>
    <n v="14"/>
    <s v="Falta massa cerâmica wc/ no topo duche"/>
    <s v="AR"/>
    <m/>
    <x v="3"/>
    <x v="0"/>
    <d v="2024-07-11T00:00:00"/>
    <m/>
    <x v="73"/>
    <m/>
  </r>
  <r>
    <d v="2024-08-14T00:00:00"/>
    <x v="109"/>
    <s v="C"/>
    <n v="4"/>
    <s v="a"/>
    <n v="13"/>
    <s v="Dobradiça resguardo esta torta/afinar porta duche"/>
    <s v="Espaço Vidro "/>
    <m/>
    <x v="16"/>
    <x v="0"/>
    <d v="2024-07-11T00:00:00"/>
    <m/>
    <x v="85"/>
    <m/>
  </r>
  <r>
    <d v="2024-08-14T00:00:00"/>
    <x v="109"/>
    <s v="C"/>
    <n v="4"/>
    <s v="a"/>
    <n v="12"/>
    <s v="Afinar gavetas guarda roupa "/>
    <s v="Valco"/>
    <m/>
    <x v="3"/>
    <x v="0"/>
    <d v="2024-07-11T00:00:00"/>
    <m/>
    <x v="73"/>
    <m/>
  </r>
  <r>
    <d v="2024-08-14T00:00:00"/>
    <x v="109"/>
    <s v="C"/>
    <n v="4"/>
    <s v="a"/>
    <n v="11"/>
    <s v="Remate e Limpeza rodapes (geral)"/>
    <s v="AR"/>
    <m/>
    <x v="3"/>
    <x v="0"/>
    <d v="2024-07-11T00:00:00"/>
    <m/>
    <x v="73"/>
    <m/>
  </r>
  <r>
    <d v="2024-08-14T00:00:00"/>
    <x v="109"/>
    <s v="C"/>
    <n v="4"/>
    <s v="a"/>
    <n v="10"/>
    <s v="Limpar focos de luz/tinta"/>
    <s v="AR"/>
    <m/>
    <x v="3"/>
    <x v="0"/>
    <d v="2024-07-11T00:00:00"/>
    <m/>
    <x v="73"/>
    <m/>
  </r>
  <r>
    <d v="2024-08-14T00:00:00"/>
    <x v="109"/>
    <s v="C"/>
    <n v="4"/>
    <s v="a"/>
    <n v="9"/>
    <s v="Afinar porta  "/>
    <s v="Valco"/>
    <m/>
    <x v="3"/>
    <x v="0"/>
    <d v="2024-07-11T00:00:00"/>
    <m/>
    <x v="73"/>
    <m/>
  </r>
  <r>
    <d v="2024-08-14T00:00:00"/>
    <x v="109"/>
    <s v="C"/>
    <n v="4"/>
    <s v="a"/>
    <n v="8"/>
    <s v="Porta com amolgado na moldura no topo"/>
    <s v="Valco"/>
    <m/>
    <x v="3"/>
    <x v="0"/>
    <d v="2024-07-11T00:00:00"/>
    <m/>
    <x v="73"/>
    <m/>
  </r>
  <r>
    <d v="2024-08-14T00:00:00"/>
    <x v="109"/>
    <s v="C"/>
    <n v="4"/>
    <s v="a"/>
    <n v="7"/>
    <s v="Remate alheta/ marca"/>
    <s v="AR"/>
    <m/>
    <x v="3"/>
    <x v="0"/>
    <d v="2024-07-11T00:00:00"/>
    <m/>
    <x v="73"/>
    <m/>
  </r>
  <r>
    <d v="2024-08-14T00:00:00"/>
    <x v="109"/>
    <s v="C"/>
    <n v="4"/>
    <s v="a"/>
    <n v="6"/>
    <s v="Limpar portas/tinta/colas/massa"/>
    <s v="AR"/>
    <m/>
    <x v="3"/>
    <x v="0"/>
    <d v="2024-07-11T00:00:00"/>
    <m/>
    <x v="73"/>
    <m/>
  </r>
  <r>
    <d v="2024-08-14T00:00:00"/>
    <x v="109"/>
    <s v="C"/>
    <n v="4"/>
    <s v="a"/>
    <n v="5"/>
    <s v="Limpar soleira pedra"/>
    <s v="AR"/>
    <m/>
    <x v="3"/>
    <x v="0"/>
    <d v="2024-07-11T00:00:00"/>
    <m/>
    <x v="73"/>
    <m/>
  </r>
  <r>
    <d v="2024-08-14T00:00:00"/>
    <x v="109"/>
    <s v="C"/>
    <n v="4"/>
    <s v="a"/>
    <n v="4"/>
    <s v="Limpar apartamento antes de entregar"/>
    <s v="AR"/>
    <m/>
    <x v="3"/>
    <x v="0"/>
    <d v="2024-07-11T00:00:00"/>
    <m/>
    <x v="73"/>
    <m/>
  </r>
  <r>
    <d v="2024-08-14T00:00:00"/>
    <x v="109"/>
    <s v="C"/>
    <n v="4"/>
    <s v="a"/>
    <n v="3"/>
    <s v="Remate piso esta solto"/>
    <s v="Silvas"/>
    <m/>
    <x v="31"/>
    <x v="0"/>
    <d v="2024-07-11T00:00:00"/>
    <m/>
    <x v="3"/>
    <m/>
  </r>
  <r>
    <d v="2024-08-14T00:00:00"/>
    <x v="109"/>
    <s v="C"/>
    <n v="4"/>
    <s v="a"/>
    <n v="2"/>
    <s v="Fissura na parede"/>
    <s v="AR"/>
    <m/>
    <x v="3"/>
    <x v="0"/>
    <d v="2024-07-11T00:00:00"/>
    <m/>
    <x v="73"/>
    <m/>
  </r>
  <r>
    <d v="2024-08-14T00:00:00"/>
    <x v="109"/>
    <s v="C"/>
    <n v="4"/>
    <s v="a"/>
    <n v="1"/>
    <s v="Limpar guardas (geral)"/>
    <s v="AR"/>
    <m/>
    <x v="3"/>
    <x v="0"/>
    <d v="2024-07-11T00:00:00"/>
    <m/>
    <x v="73"/>
    <m/>
  </r>
  <r>
    <d v="2024-07-15T00:00:00"/>
    <x v="110"/>
    <s v="C"/>
    <n v="4"/>
    <s v="b"/>
    <n v="11"/>
    <s v="Candeeiro da Varanda"/>
    <s v="IEOL"/>
    <m/>
    <x v="105"/>
    <x v="0"/>
    <d v="2024-07-03T00:00:00"/>
    <m/>
    <x v="15"/>
    <s v="SIM"/>
  </r>
  <r>
    <d v="2024-07-15T00:00:00"/>
    <x v="110"/>
    <s v="C"/>
    <n v="4"/>
    <s v="b"/>
    <n v="10"/>
    <s v="Afinar porta da cabine da base de duche "/>
    <s v="AR"/>
    <m/>
    <x v="58"/>
    <x v="0"/>
    <d v="2024-07-03T00:00:00"/>
    <m/>
    <x v="120"/>
    <m/>
  </r>
  <r>
    <d v="2024-07-15T00:00:00"/>
    <x v="110"/>
    <s v="C"/>
    <n v="4"/>
    <s v="b"/>
    <n v="9"/>
    <s v="Afinar a fechadura da porta principal "/>
    <s v="Sweet Door"/>
    <m/>
    <x v="58"/>
    <x v="0"/>
    <d v="2024-07-03T00:00:00"/>
    <m/>
    <x v="7"/>
    <m/>
  </r>
  <r>
    <d v="2024-07-15T00:00:00"/>
    <x v="110"/>
    <s v="C"/>
    <n v="4"/>
    <s v="b"/>
    <n v="8"/>
    <s v="Máquina não funciona "/>
    <s v="AR"/>
    <m/>
    <x v="122"/>
    <x v="0"/>
    <d v="2024-07-03T00:00:00"/>
    <m/>
    <x v="120"/>
    <m/>
  </r>
  <r>
    <d v="2024-07-15T00:00:00"/>
    <x v="110"/>
    <s v="C"/>
    <n v="4"/>
    <s v="b"/>
    <n v="7"/>
    <s v="Azulejo riscado"/>
    <s v="AR"/>
    <m/>
    <x v="3"/>
    <x v="0"/>
    <d v="2024-07-03T00:00:00"/>
    <m/>
    <x v="7"/>
    <m/>
  </r>
  <r>
    <d v="2024-07-15T00:00:00"/>
    <x v="110"/>
    <s v="C"/>
    <n v="4"/>
    <s v="b"/>
    <n v="6"/>
    <s v="Fissura na parede"/>
    <s v="AR"/>
    <m/>
    <x v="3"/>
    <x v="0"/>
    <d v="2024-07-03T00:00:00"/>
    <m/>
    <x v="7"/>
    <m/>
  </r>
  <r>
    <d v="2024-07-15T00:00:00"/>
    <x v="110"/>
    <s v="C"/>
    <n v="4"/>
    <s v="b"/>
    <n v="5"/>
    <s v="Limpeza guardas (geral)"/>
    <s v="AR"/>
    <m/>
    <x v="3"/>
    <x v="0"/>
    <d v="2024-07-03T00:00:00"/>
    <m/>
    <x v="7"/>
    <m/>
  </r>
  <r>
    <d v="2024-07-15T00:00:00"/>
    <x v="110"/>
    <s v="C"/>
    <n v="4"/>
    <s v="b"/>
    <n v="4"/>
    <s v="Azulejo riscado/ partido"/>
    <s v="AR"/>
    <m/>
    <x v="3"/>
    <x v="0"/>
    <d v="2024-07-03T00:00:00"/>
    <m/>
    <x v="7"/>
    <m/>
  </r>
  <r>
    <d v="2024-07-15T00:00:00"/>
    <x v="110"/>
    <s v="C"/>
    <n v="4"/>
    <s v="b"/>
    <n v="3"/>
    <s v="Fissura na parede"/>
    <s v="AR"/>
    <m/>
    <x v="3"/>
    <x v="0"/>
    <d v="2024-07-03T00:00:00"/>
    <m/>
    <x v="7"/>
    <m/>
  </r>
  <r>
    <d v="2024-07-15T00:00:00"/>
    <x v="110"/>
    <s v="C"/>
    <n v="4"/>
    <s v="b"/>
    <n v="2"/>
    <s v="Afinar porta"/>
    <s v="Valco"/>
    <m/>
    <x v="3"/>
    <x v="0"/>
    <d v="2024-07-03T00:00:00"/>
    <m/>
    <x v="94"/>
    <m/>
  </r>
  <r>
    <d v="2024-07-15T00:00:00"/>
    <x v="110"/>
    <s v="C"/>
    <n v="4"/>
    <s v="b"/>
    <n v="1"/>
    <s v="Limpeza Guardas (Geral)"/>
    <s v="AR"/>
    <m/>
    <x v="3"/>
    <x v="0"/>
    <d v="2024-07-03T00:00:00"/>
    <m/>
    <x v="7"/>
    <m/>
  </r>
  <r>
    <d v="2024-08-13T00:00:00"/>
    <x v="111"/>
    <s v="C"/>
    <n v="5"/>
    <s v="c"/>
    <n v="1"/>
    <s v="Trinca na alheta ( geral)"/>
    <m/>
    <m/>
    <x v="3"/>
    <x v="0"/>
    <d v="2024-05-28T00:00:00"/>
    <m/>
    <x v="7"/>
    <m/>
  </r>
  <r>
    <d v="2024-08-13T00:00:00"/>
    <x v="111"/>
    <s v="C"/>
    <n v="5"/>
    <s v="c"/>
    <n v="2"/>
    <s v="Trinca na pintura parede "/>
    <m/>
    <m/>
    <x v="3"/>
    <x v="0"/>
    <d v="2024-05-28T00:00:00"/>
    <m/>
    <x v="7"/>
    <m/>
  </r>
  <r>
    <d v="2024-08-13T00:00:00"/>
    <x v="111"/>
    <s v="C"/>
    <n v="5"/>
    <s v="c"/>
    <n v="3"/>
    <s v="Risco na moldura porta no topo"/>
    <m/>
    <m/>
    <x v="3"/>
    <x v="0"/>
    <d v="2024-05-28T00:00:00"/>
    <m/>
    <x v="7"/>
    <m/>
  </r>
  <r>
    <d v="2024-08-13T00:00:00"/>
    <x v="111"/>
    <s v="C"/>
    <n v="5"/>
    <s v="c"/>
    <n v="4"/>
    <s v="Limpar focos de luz geral "/>
    <m/>
    <m/>
    <x v="3"/>
    <x v="0"/>
    <d v="2024-05-28T00:00:00"/>
    <m/>
    <x v="7"/>
    <m/>
  </r>
  <r>
    <d v="2024-08-13T00:00:00"/>
    <x v="111"/>
    <s v="C"/>
    <n v="5"/>
    <s v="c"/>
    <n v="5"/>
    <s v="Marca na pintura parede "/>
    <m/>
    <m/>
    <x v="3"/>
    <x v="0"/>
    <d v="2024-05-28T00:00:00"/>
    <m/>
    <x v="7"/>
    <m/>
  </r>
  <r>
    <d v="2024-08-13T00:00:00"/>
    <x v="111"/>
    <s v="C"/>
    <n v="5"/>
    <s v="c"/>
    <n v="6"/>
    <s v="Remate pintura alheta"/>
    <m/>
    <m/>
    <x v="3"/>
    <x v="0"/>
    <d v="2024-05-28T00:00:00"/>
    <m/>
    <x v="7"/>
    <m/>
  </r>
  <r>
    <d v="2024-08-13T00:00:00"/>
    <x v="111"/>
    <s v="C"/>
    <n v="5"/>
    <s v="c"/>
    <n v="7"/>
    <s v="Colocar massa rejunte piso muito fundo "/>
    <m/>
    <m/>
    <x v="3"/>
    <x v="0"/>
    <d v="2024-05-28T00:00:00"/>
    <m/>
    <x v="7"/>
    <m/>
  </r>
  <r>
    <d v="2024-08-13T00:00:00"/>
    <x v="111"/>
    <s v="C"/>
    <n v="5"/>
    <s v="c"/>
    <n v="8"/>
    <s v="Reparar prateleira estragada embaixo cuba "/>
    <m/>
    <m/>
    <x v="3"/>
    <x v="0"/>
    <d v="2024-05-28T00:00:00"/>
    <m/>
    <x v="7"/>
    <m/>
  </r>
  <r>
    <d v="2024-08-13T00:00:00"/>
    <x v="111"/>
    <s v="C"/>
    <n v="5"/>
    <s v="c"/>
    <n v="9"/>
    <s v="Remate ceramica/teto wc geral"/>
    <m/>
    <m/>
    <x v="3"/>
    <x v="0"/>
    <d v="2024-05-28T00:00:00"/>
    <m/>
    <x v="7"/>
    <m/>
  </r>
  <r>
    <d v="2024-08-13T00:00:00"/>
    <x v="111"/>
    <s v="C"/>
    <n v="5"/>
    <s v="c"/>
    <n v="10"/>
    <s v="Pintura porta estalada no topo na parte dentro "/>
    <m/>
    <m/>
    <x v="3"/>
    <x v="0"/>
    <d v="2024-05-28T00:00:00"/>
    <m/>
    <x v="7"/>
    <m/>
  </r>
  <r>
    <d v="2024-08-13T00:00:00"/>
    <x v="111"/>
    <s v="C"/>
    <n v="5"/>
    <s v="c"/>
    <n v="11"/>
    <s v="Marca no alizar da porta wc lado circulação "/>
    <m/>
    <m/>
    <x v="3"/>
    <x v="0"/>
    <d v="2024-05-28T00:00:00"/>
    <m/>
    <x v="7"/>
    <m/>
  </r>
  <r>
    <d v="2024-08-13T00:00:00"/>
    <x v="111"/>
    <s v="C"/>
    <n v="5"/>
    <s v="c"/>
    <n v="12"/>
    <s v="Limpeza espelho wc"/>
    <m/>
    <m/>
    <x v="3"/>
    <x v="0"/>
    <d v="2024-05-28T00:00:00"/>
    <m/>
    <x v="7"/>
    <m/>
  </r>
  <r>
    <d v="2024-08-13T00:00:00"/>
    <x v="111"/>
    <s v="C"/>
    <n v="5"/>
    <s v="c"/>
    <n v="13"/>
    <s v="Falta massa rejunte ceramica wc"/>
    <m/>
    <m/>
    <x v="3"/>
    <x v="0"/>
    <d v="2024-05-28T00:00:00"/>
    <m/>
    <x v="7"/>
    <m/>
  </r>
  <r>
    <d v="2024-08-13T00:00:00"/>
    <x v="111"/>
    <s v="C"/>
    <n v="5"/>
    <s v="c"/>
    <n v="14"/>
    <s v="Refazer silicione encontro banheira/ceramica "/>
    <m/>
    <m/>
    <x v="3"/>
    <x v="0"/>
    <d v="2024-05-28T00:00:00"/>
    <m/>
    <x v="7"/>
    <m/>
  </r>
  <r>
    <d v="2024-08-13T00:00:00"/>
    <x v="111"/>
    <s v="C"/>
    <n v="5"/>
    <s v="c"/>
    <n v="15"/>
    <s v="Afinar janela(não fecha)"/>
    <m/>
    <m/>
    <x v="3"/>
    <x v="0"/>
    <d v="2024-05-28T00:00:00"/>
    <m/>
    <x v="7"/>
    <m/>
  </r>
  <r>
    <d v="2024-08-13T00:00:00"/>
    <x v="111"/>
    <s v="C"/>
    <n v="5"/>
    <s v="c"/>
    <n v="16"/>
    <s v="Refazer silicone caixilharia caixilharia janela "/>
    <m/>
    <m/>
    <x v="3"/>
    <x v="0"/>
    <d v="2024-05-28T00:00:00"/>
    <m/>
    <x v="7"/>
    <m/>
  </r>
  <r>
    <d v="2024-08-13T00:00:00"/>
    <x v="111"/>
    <s v="C"/>
    <n v="5"/>
    <s v="c"/>
    <n v="17"/>
    <s v="Limpeza rodapé geral"/>
    <m/>
    <m/>
    <x v="3"/>
    <x v="0"/>
    <d v="2024-05-28T00:00:00"/>
    <m/>
    <x v="7"/>
    <m/>
  </r>
  <r>
    <d v="2024-08-13T00:00:00"/>
    <x v="111"/>
    <s v="C"/>
    <n v="5"/>
    <s v="c"/>
    <n v="18"/>
    <s v="Espaçamento piso muito grande em um ponto "/>
    <m/>
    <m/>
    <x v="3"/>
    <x v="0"/>
    <d v="2024-05-28T00:00:00"/>
    <m/>
    <x v="7"/>
    <m/>
  </r>
  <r>
    <d v="2024-08-13T00:00:00"/>
    <x v="111"/>
    <s v="C"/>
    <n v="5"/>
    <s v="c"/>
    <n v="19"/>
    <s v="Gota de tinta acima do rodapé"/>
    <m/>
    <m/>
    <x v="3"/>
    <x v="0"/>
    <d v="2024-05-28T00:00:00"/>
    <m/>
    <x v="7"/>
    <m/>
  </r>
  <r>
    <d v="2024-08-13T00:00:00"/>
    <x v="111"/>
    <s v="C"/>
    <n v="5"/>
    <s v="c"/>
    <n v="20"/>
    <s v="Encontro moldura madeira guarda roupa no topo"/>
    <m/>
    <m/>
    <x v="3"/>
    <x v="0"/>
    <d v="2024-05-28T00:00:00"/>
    <m/>
    <x v="7"/>
    <m/>
  </r>
  <r>
    <d v="2024-08-13T00:00:00"/>
    <x v="111"/>
    <s v="C"/>
    <n v="5"/>
    <s v="c"/>
    <n v="21"/>
    <s v="Buraco na régua do piso /colocar silicone "/>
    <m/>
    <m/>
    <x v="3"/>
    <x v="0"/>
    <d v="2024-05-28T00:00:00"/>
    <m/>
    <x v="7"/>
    <m/>
  </r>
  <r>
    <d v="2024-08-13T00:00:00"/>
    <x v="111"/>
    <s v="C"/>
    <n v="5"/>
    <s v="c"/>
    <n v="22"/>
    <s v="Afinar porta cozinha /não fecha direito "/>
    <s v="Valco"/>
    <m/>
    <x v="3"/>
    <x v="0"/>
    <d v="2024-05-28T00:00:00"/>
    <m/>
    <x v="7"/>
    <m/>
  </r>
  <r>
    <d v="2024-08-13T00:00:00"/>
    <x v="111"/>
    <s v="C"/>
    <n v="5"/>
    <s v="c"/>
    <n v="23"/>
    <s v="Limpeza excesso rejunte "/>
    <m/>
    <m/>
    <x v="3"/>
    <x v="0"/>
    <d v="2024-05-28T00:00:00"/>
    <m/>
    <x v="7"/>
    <m/>
  </r>
  <r>
    <d v="2024-08-13T00:00:00"/>
    <x v="111"/>
    <s v="C"/>
    <n v="5"/>
    <s v="c"/>
    <n v="24"/>
    <s v="Substituir porta armário superior  c/ Amolgado e tres buraquinhos "/>
    <s v="Cozimafra"/>
    <m/>
    <x v="0"/>
    <x v="0"/>
    <d v="2024-05-28T00:00:00"/>
    <m/>
    <x v="128"/>
    <m/>
  </r>
  <r>
    <d v="2024-08-13T00:00:00"/>
    <x v="111"/>
    <s v="C"/>
    <n v="5"/>
    <s v="c"/>
    <n v="25"/>
    <s v="Defeito na pintura teto "/>
    <m/>
    <m/>
    <x v="3"/>
    <x v="0"/>
    <d v="2024-05-28T00:00:00"/>
    <m/>
    <x v="7"/>
    <m/>
  </r>
  <r>
    <d v="2024-08-13T00:00:00"/>
    <x v="111"/>
    <s v="C"/>
    <n v="5"/>
    <s v="c"/>
    <n v="26"/>
    <s v="Refazer silicone da pia "/>
    <m/>
    <m/>
    <x v="3"/>
    <x v="0"/>
    <d v="2024-05-28T00:00:00"/>
    <m/>
    <x v="7"/>
    <m/>
  </r>
  <r>
    <d v="2024-08-13T00:00:00"/>
    <x v="111"/>
    <s v="C"/>
    <n v="5"/>
    <s v="c"/>
    <n v="27"/>
    <s v="Limpar caixilharia janela/porta"/>
    <m/>
    <m/>
    <x v="3"/>
    <x v="0"/>
    <d v="2024-05-28T00:00:00"/>
    <m/>
    <x v="7"/>
    <m/>
  </r>
  <r>
    <d v="2024-08-13T00:00:00"/>
    <x v="111"/>
    <s v="C"/>
    <n v="5"/>
    <s v="c"/>
    <n v="28"/>
    <s v="Falta silicone ceramica proximo porta inferior (Q.E)"/>
    <s v="AR"/>
    <m/>
    <x v="69"/>
    <x v="0"/>
    <d v="2024-05-28T00:00:00"/>
    <m/>
    <x v="25"/>
    <m/>
  </r>
  <r>
    <d v="2024-08-13T00:00:00"/>
    <x v="111"/>
    <s v="C"/>
    <n v="5"/>
    <s v="c"/>
    <n v="29"/>
    <s v="Alterar cor rejunte piso cozinha "/>
    <m/>
    <m/>
    <x v="3"/>
    <x v="0"/>
    <d v="2024-05-28T00:00:00"/>
    <m/>
    <x v="7"/>
    <m/>
  </r>
  <r>
    <d v="2024-08-13T00:00:00"/>
    <x v="111"/>
    <s v="C"/>
    <n v="5"/>
    <s v="c"/>
    <n v="30"/>
    <s v="Afinar porta"/>
    <s v="Valco"/>
    <m/>
    <x v="3"/>
    <x v="0"/>
    <d v="2024-05-28T00:00:00"/>
    <m/>
    <x v="7"/>
    <m/>
  </r>
  <r>
    <d v="2024-08-13T00:00:00"/>
    <x v="111"/>
    <s v="C"/>
    <n v="5"/>
    <s v="c"/>
    <n v="31"/>
    <s v="Limpar ferrugem guardas geral"/>
    <m/>
    <m/>
    <x v="3"/>
    <x v="0"/>
    <d v="2024-05-28T00:00:00"/>
    <m/>
    <x v="7"/>
    <m/>
  </r>
  <r>
    <d v="2024-08-13T00:00:00"/>
    <x v="111"/>
    <s v="C"/>
    <n v="5"/>
    <s v="c"/>
    <n v="32"/>
    <s v="Falta massa no remate caixilharia /parede "/>
    <m/>
    <m/>
    <x v="3"/>
    <x v="0"/>
    <d v="2024-05-28T00:00:00"/>
    <m/>
    <x v="7"/>
    <m/>
  </r>
  <r>
    <d v="2024-08-13T00:00:00"/>
    <x v="111"/>
    <s v="C"/>
    <n v="5"/>
    <s v="c"/>
    <n v="33"/>
    <s v="Pedra da bancada da casa de banho (de serviço) apresenta um buraco - A face lateral direita da pedra mármore está irregular/recorte lateral, e os apoios em L (do lavatório) estão oxidados e sem tinta.Colocaram no apoio em L um cartão de papel 75,5 x 37"/>
    <s v="Pardal"/>
    <m/>
    <x v="3"/>
    <x v="0"/>
    <d v="2024-05-28T00:00:00"/>
    <m/>
    <x v="25"/>
    <m/>
  </r>
  <r>
    <d v="2024-08-13T00:00:00"/>
    <x v="111"/>
    <s v="C"/>
    <n v="5"/>
    <s v="c"/>
    <n v="34"/>
    <s v="Casa de banho da suite - Encontrámos um mosaico com um buraco/anomalia que precisa de ser mudado/substituído por um novo, entre o bidé e a sanita. "/>
    <s v="AR"/>
    <m/>
    <x v="3"/>
    <x v="0"/>
    <d v="2024-05-28T00:00:00"/>
    <m/>
    <x v="34"/>
    <m/>
  </r>
  <r>
    <d v="2024-08-13T00:00:00"/>
    <x v="111"/>
    <s v="C"/>
    <n v="5"/>
    <s v="c"/>
    <n v="35"/>
    <s v=" Espaço de estacionamento/Ponto de carregamento n.º 53 - O nosso ponto de carregamento não tem corrente "/>
    <s v="IEOL"/>
    <m/>
    <x v="69"/>
    <x v="0"/>
    <d v="2024-05-28T00:00:00"/>
    <m/>
    <x v="57"/>
    <m/>
  </r>
  <r>
    <d v="2024-08-13T00:00:00"/>
    <x v="111"/>
    <s v="C"/>
    <n v="5"/>
    <s v="c"/>
    <n v="36"/>
    <s v="Casa de banho da suite - Nesta casa de banho está em falta a chave da porta."/>
    <s v="Valco"/>
    <m/>
    <x v="3"/>
    <x v="0"/>
    <d v="2024-05-28T00:00:00"/>
    <m/>
    <x v="1"/>
    <m/>
  </r>
  <r>
    <d v="2024-08-13T00:00:00"/>
    <x v="111"/>
    <s v="C"/>
    <n v="5"/>
    <s v="c"/>
    <n v="37"/>
    <s v=" falta batente na porta da lavandaria. A colocação deste batente (em falta) irá evitar que a porta da lavandaria bata no móvel"/>
    <s v="Serrialu"/>
    <m/>
    <x v="3"/>
    <x v="1"/>
    <d v="2024-05-28T00:00:00"/>
    <m/>
    <x v="173"/>
    <m/>
  </r>
  <r>
    <d v="2024-08-13T00:00:00"/>
    <x v="111"/>
    <s v="C"/>
    <n v="5"/>
    <s v="c"/>
    <n v="38"/>
    <s v="Porta de entrada - Detectámos que o espelho canhão da fechadura se encontra gasta. Agradecemos a sua substituição."/>
    <s v="Sweet Door"/>
    <m/>
    <x v="3"/>
    <x v="0"/>
    <d v="2024-05-28T00:00:00"/>
    <m/>
    <x v="90"/>
    <m/>
  </r>
  <r>
    <d v="2024-08-13T00:00:00"/>
    <x v="111"/>
    <s v="C"/>
    <n v="5"/>
    <s v="c"/>
    <n v="39"/>
    <s v="A placa 5C da nossa porta de entrada encontra-se com falhas, e os pontos de apoio de inox estão oxidados"/>
    <s v="AR"/>
    <m/>
    <x v="3"/>
    <x v="0"/>
    <d v="2024-05-28T00:00:00"/>
    <m/>
    <x v="34"/>
    <m/>
  </r>
  <r>
    <d v="2024-08-13T00:00:00"/>
    <x v="111"/>
    <s v="C"/>
    <n v="5"/>
    <s v="c"/>
    <n v="40"/>
    <s v="A porta de entrada da componente do quadro elétrico e da internet está empenada 52x201 cm"/>
    <s v="Valco"/>
    <m/>
    <x v="3"/>
    <x v="0"/>
    <d v="2024-05-28T00:00:00"/>
    <m/>
    <x v="50"/>
    <m/>
  </r>
  <r>
    <d v="2024-08-13T00:00:00"/>
    <x v="111"/>
    <s v="C"/>
    <n v="5"/>
    <s v="c"/>
    <n v="41"/>
    <s v="Encontra-se em falta a pintura do interior da arrecadação. Verificámos que pelo menos uma arrecadação se encontrava pintada. "/>
    <m/>
    <m/>
    <x v="3"/>
    <x v="1"/>
    <d v="2024-05-28T00:00:00"/>
    <m/>
    <x v="12"/>
    <m/>
  </r>
  <r>
    <d v="2024-08-13T00:00:00"/>
    <x v="111"/>
    <s v="C"/>
    <n v="5"/>
    <s v="c"/>
    <n v="42"/>
    <s v="Não entendemos porque é que no quadro elétrico da casa temos um interruptor para a máquina de secar, contudo, não existe tomada para esse efeito. Poderiam esclarecer-nos, por favor?"/>
    <s v="AR"/>
    <m/>
    <x v="3"/>
    <x v="0"/>
    <d v="2024-05-28T00:00:00"/>
    <m/>
    <x v="52"/>
    <m/>
  </r>
  <r>
    <d v="2024-08-13T00:00:00"/>
    <x v="111"/>
    <s v="C"/>
    <n v="5"/>
    <s v="c"/>
    <n v="43"/>
    <s v="Verificámos que várias torneiras apresentam riscos/o inox está picado. Também a torneira associada ao lavatório (3)"/>
    <s v="Grohe"/>
    <m/>
    <x v="120"/>
    <x v="0"/>
    <d v="2024-05-28T00:00:00"/>
    <m/>
    <x v="34"/>
    <m/>
  </r>
  <r>
    <d v="2024-08-13T00:00:00"/>
    <x v="111"/>
    <s v="C"/>
    <n v="5"/>
    <s v="c"/>
    <n v="44"/>
    <s v="As luzes da casa de banho da suite estão intermitentes. Nem sempre correspondem ao ligar no interruptor. mau contacto. "/>
    <s v="IEOL"/>
    <m/>
    <x v="120"/>
    <x v="0"/>
    <d v="2024-05-28T00:00:00"/>
    <m/>
    <x v="31"/>
    <m/>
  </r>
  <r>
    <d v="2024-08-13T00:00:00"/>
    <x v="111"/>
    <s v="C"/>
    <n v="5"/>
    <s v="c"/>
    <n v="45"/>
    <s v=" A porta associada ao quadro elétrico apresenta anomalias no lacado em duas localizações.  "/>
    <s v="Valco"/>
    <m/>
    <x v="120"/>
    <x v="0"/>
    <d v="2024-05-28T00:00:00"/>
    <m/>
    <x v="50"/>
    <m/>
  </r>
  <r>
    <d v="2024-08-13T00:00:00"/>
    <x v="111"/>
    <s v="C"/>
    <n v="5"/>
    <s v="c"/>
    <n v="46"/>
    <s v="Das três janelas oscilobatentes, apenas a janela da suite tem as duas peças em plástico associadas ao fecho desta. As restantes janelas não têm. "/>
    <s v="Serrialu"/>
    <m/>
    <x v="120"/>
    <x v="0"/>
    <d v="2024-05-28T00:00:00"/>
    <m/>
    <x v="13"/>
    <m/>
  </r>
  <r>
    <d v="2024-08-13T00:00:00"/>
    <x v="111"/>
    <s v="C"/>
    <n v="5"/>
    <s v="c"/>
    <n v="47"/>
    <s v="Espelho para trocar 2m x 1,20m"/>
    <s v="AR"/>
    <m/>
    <x v="33"/>
    <x v="0"/>
    <d v="2024-05-28T00:00:00"/>
    <m/>
    <x v="115"/>
    <m/>
  </r>
  <r>
    <d v="2024-08-13T00:00:00"/>
    <x v="111"/>
    <s v="C"/>
    <n v="5"/>
    <s v="c"/>
    <n v="48"/>
    <s v="Silicone na lavanderia - aplicar"/>
    <s v="AR"/>
    <m/>
    <x v="114"/>
    <x v="0"/>
    <d v="2024-05-28T00:00:00"/>
    <m/>
    <x v="87"/>
    <m/>
  </r>
  <r>
    <d v="2024-08-13T00:00:00"/>
    <x v="111"/>
    <s v="C"/>
    <n v="5"/>
    <s v="c"/>
    <n v="49"/>
    <s v="Retificar mosaico WC"/>
    <s v="AR"/>
    <m/>
    <x v="114"/>
    <x v="0"/>
    <d v="2024-05-28T00:00:00"/>
    <m/>
    <x v="87"/>
    <m/>
  </r>
  <r>
    <d v="2024-08-13T00:00:00"/>
    <x v="111"/>
    <s v="C"/>
    <n v="5"/>
    <s v="c"/>
    <n v="50"/>
    <s v="as chaves abrem vários pontos de carregamento "/>
    <s v="IEOL"/>
    <m/>
    <x v="47"/>
    <x v="1"/>
    <d v="2024-05-28T00:00:00"/>
    <m/>
    <x v="80"/>
    <m/>
  </r>
  <r>
    <d v="2024-08-13T00:00:00"/>
    <x v="111"/>
    <s v="C"/>
    <n v="5"/>
    <s v="c"/>
    <n v="51"/>
    <s v="Riscos nas janelas de um dos quartos "/>
    <s v="Serrialu"/>
    <m/>
    <x v="69"/>
    <x v="0"/>
    <d v="2024-05-28T00:00:00"/>
    <s v="V"/>
    <x v="85"/>
    <m/>
  </r>
  <r>
    <d v="2024-08-13T00:00:00"/>
    <x v="111"/>
    <s v="C"/>
    <n v="5"/>
    <s v="c"/>
    <n v="52"/>
    <s v="Nos cantos/esquinas das paredes há falta de tinta "/>
    <s v="AR"/>
    <m/>
    <x v="69"/>
    <x v="0"/>
    <d v="2024-05-28T00:00:00"/>
    <m/>
    <x v="25"/>
    <m/>
  </r>
  <r>
    <d v="2024-08-13T00:00:00"/>
    <x v="111"/>
    <s v="C"/>
    <n v="5"/>
    <s v="c"/>
    <n v="53"/>
    <s v="Máquina de Lavar a Roupa (E-Nr: WNA13400ES/02 e FD: 0208) _x000a_Apresenta ferrugem no tambor._x000a_Encontra-se danificada com picos na parte metálica (como se pode ver nas imagens abaixo)._x000a_Dada a nula utilização da máquina, de acordo com o Técnico da Bosh, o facto do equipamento ter sido colocado há algum tempo no apartamento levou ao aparecimento deste tipo anomalias. "/>
    <s v="Bosch"/>
    <m/>
    <x v="18"/>
    <x v="4"/>
    <d v="2024-05-28T00:00:00"/>
    <m/>
    <x v="98"/>
    <m/>
  </r>
  <r>
    <d v="2024-08-13T00:00:00"/>
    <x v="111"/>
    <s v="C"/>
    <n v="5"/>
    <s v="c"/>
    <n v="54"/>
    <s v=" Microondas (E-Nr: BEL623MS3/01 e FD: 0206) _x000a_Apresenta igualmente ferrugem. _x000a_O Técnico na Bosh disse-me que quem colocou o microondas deverá responsabilizar-se, dado que o facto do equipamento ter sido colocado há algum tempo no apartamento levou ao aparecimento deste tipo anomalias. _x000a_Disse ainda que no momento da colocação na cozinha poderá ter levado alguma pancada. "/>
    <s v="Bosch"/>
    <m/>
    <x v="18"/>
    <x v="4"/>
    <d v="2024-05-28T00:00:00"/>
    <m/>
    <x v="98"/>
    <m/>
  </r>
  <r>
    <d v="2024-08-13T00:00:00"/>
    <x v="111"/>
    <s v="C"/>
    <n v="5"/>
    <s v="c"/>
    <n v="55"/>
    <s v=" Forno Eléctrico (E-NR: HBA510BR0/67 e FD: 0201):_x000a_O Técnico fez 1 teste ao forno nas posições salientadas abaixo e a 250ºC (ver imagem abaixo), automaticamente o forno desliga._x000a_O Técnico mencionou que a resistência do forno poderá estar danificada, algo que vão averiguar na segunda-feira. _x000a_Ainda assim, ressaltam que o facto do equipamento ter estado muito tempo sem utilização, após instalação, leva à avaria da resistência."/>
    <s v="Bosch"/>
    <m/>
    <x v="18"/>
    <x v="4"/>
    <d v="2024-05-28T00:00:00"/>
    <m/>
    <x v="98"/>
    <m/>
  </r>
  <r>
    <d v="2024-08-13T00:00:00"/>
    <x v="111"/>
    <s v="C"/>
    <n v="5"/>
    <s v="c"/>
    <n v="56"/>
    <s v="Desvio na torneira da casa de banho social, detalhado na imagem abaixo. A parte esquerda deveria ter igual alinhamento à da parte direita."/>
    <s v="Luzimeca"/>
    <m/>
    <x v="26"/>
    <x v="0"/>
    <d v="2024-05-28T00:00:00"/>
    <m/>
    <x v="34"/>
    <m/>
  </r>
  <r>
    <d v="2024-08-13T00:00:00"/>
    <x v="111"/>
    <s v="C"/>
    <n v="5"/>
    <s v="c"/>
    <n v="57"/>
    <s v=" Reparámos que a banheira do WC da Suite tem um defeito, uma espécie de corte (no centro da banheira). "/>
    <s v="AR"/>
    <m/>
    <x v="26"/>
    <x v="0"/>
    <d v="2024-05-28T00:00:00"/>
    <m/>
    <x v="25"/>
    <m/>
  </r>
  <r>
    <d v="2024-08-13T00:00:00"/>
    <x v="111"/>
    <s v="C"/>
    <n v="5"/>
    <s v="c"/>
    <n v="58"/>
    <s v="Constatámos que existem peças metálicas em ambos os wcs bastante riscadas (abaixo do lavatório)_x000a_"/>
    <s v="AR/Grohe"/>
    <m/>
    <x v="26"/>
    <x v="0"/>
    <d v="2024-05-28T00:00:00"/>
    <m/>
    <x v="25"/>
    <m/>
  </r>
  <r>
    <d v="2024-08-13T00:00:00"/>
    <x v="111"/>
    <s v="C"/>
    <n v="5"/>
    <s v="c"/>
    <n v="59"/>
    <s v="Continua a fazer-me muita confusão o facto deste tudo ser diferente dos restantes - como salientado em pontos em emails anteriores."/>
    <s v="AR/Grohe"/>
    <m/>
    <x v="26"/>
    <x v="0"/>
    <d v="2024-05-28T00:00:00"/>
    <m/>
    <x v="25"/>
    <m/>
  </r>
  <r>
    <d v="2024-08-13T00:00:00"/>
    <x v="111"/>
    <s v="C"/>
    <n v="5"/>
    <s v="c"/>
    <n v="61"/>
    <s v="Na cozinha, num dos móveis da cozinha observámos a falta de uma peça de &quot;tapa parafuso&quot;, como a 19 de Novembro temos agendado as carpintarias da cozinha, falaremos desse ponto."/>
    <s v="Cozimafra"/>
    <m/>
    <x v="26"/>
    <x v="0"/>
    <d v="2024-05-28T00:00:00"/>
    <m/>
    <x v="128"/>
    <m/>
  </r>
  <r>
    <d v="2024-08-13T00:00:00"/>
    <x v="111"/>
    <s v="C"/>
    <n v="5"/>
    <s v="c"/>
    <n v="62"/>
    <s v="O armário de um dos quartos necessita de alguma afinação, pois mete barulho até atingir a abertura total. Mas quando vierem as carpintarias (de portas, etc.) podemos pedir a atenção do técnico para esse efeito. "/>
    <s v="Valco"/>
    <m/>
    <x v="26"/>
    <x v="0"/>
    <d v="2024-05-28T00:00:00"/>
    <m/>
    <x v="25"/>
    <m/>
  </r>
  <r>
    <d v="2024-08-13T00:00:00"/>
    <x v="111"/>
    <s v="C"/>
    <n v="5"/>
    <s v="c"/>
    <n v="62"/>
    <s v=" Bosch retirou o forno para realizar a análise do seu funcionamento e salientou que havia danos na parte escondida atrás do forno"/>
    <s v="Cozimafra"/>
    <m/>
    <x v="26"/>
    <x v="0"/>
    <d v="2024-05-28T00:00:00"/>
    <m/>
    <x v="52"/>
    <m/>
  </r>
  <r>
    <d v="2024-08-13T00:00:00"/>
    <x v="111"/>
    <s v="C"/>
    <n v="5"/>
    <s v="c"/>
    <n v="63"/>
    <s v="O forno tem uma enorme amolgadela no centro"/>
    <s v="Bosch"/>
    <m/>
    <x v="26"/>
    <x v="4"/>
    <d v="2024-05-28T00:00:00"/>
    <m/>
    <x v="98"/>
    <m/>
  </r>
  <r>
    <d v="2024-08-13T00:00:00"/>
    <x v="111"/>
    <s v="C"/>
    <n v="5"/>
    <s v="c"/>
    <n v="64"/>
    <s v="Salientamos ainda que os armários estão desalinhados entre o microondas e o forno"/>
    <s v="Cozimafra"/>
    <m/>
    <x v="26"/>
    <x v="0"/>
    <d v="2024-05-28T00:00:00"/>
    <m/>
    <x v="128"/>
    <m/>
  </r>
  <r>
    <d v="2024-08-13T00:00:00"/>
    <x v="111"/>
    <s v="C"/>
    <n v="5"/>
    <s v="c"/>
    <n v="65"/>
    <s v="ponto de carregamento do estacionamento sem electricidade"/>
    <s v="IEOL"/>
    <m/>
    <x v="57"/>
    <x v="0"/>
    <d v="2024-05-28T00:00:00"/>
    <m/>
    <x v="107"/>
    <m/>
  </r>
  <r>
    <d v="2024-08-13T00:00:00"/>
    <x v="111"/>
    <s v="C"/>
    <n v="5"/>
    <s v="c"/>
    <n v="66"/>
    <s v="Aperto no tubo de ligação à bomba de calor, uma vez que existem fugas de água"/>
    <s v="Climacer "/>
    <m/>
    <x v="57"/>
    <x v="0"/>
    <d v="2024-05-28T00:00:00"/>
    <m/>
    <x v="25"/>
    <m/>
  </r>
  <r>
    <d v="2024-08-13T00:00:00"/>
    <x v="111"/>
    <s v="C"/>
    <n v="5"/>
    <s v="c"/>
    <n v="67"/>
    <s v=" Pedido de isolamento dos tubos da bomba de calor através da colocação de mangas térmicas de isolamento, idênticas às imagens abaixo. A imagem que coloco é de um condómino que nos disse que a Climacer lhe colocou estas mangas de isolamento."/>
    <s v="Climacer "/>
    <m/>
    <x v="57"/>
    <x v="0"/>
    <d v="2024-05-28T00:00:00"/>
    <m/>
    <x v="25"/>
    <m/>
  </r>
  <r>
    <d v="2024-08-13T00:00:00"/>
    <x v="111"/>
    <s v="C"/>
    <n v="5"/>
    <s v="c"/>
    <n v="68"/>
    <s v=" No hall de entrada, a comunicação eléctrica/comutação entre os dois interruptores tem falhado. "/>
    <s v="IEOL"/>
    <m/>
    <x v="57"/>
    <x v="0"/>
    <d v="2024-05-28T00:00:00"/>
    <m/>
    <x v="107"/>
    <m/>
  </r>
  <r>
    <d v="2024-08-13T00:00:00"/>
    <x v="111"/>
    <s v="C"/>
    <n v="5"/>
    <s v="c"/>
    <n v="69"/>
    <s v=" Na Casa de Banho Social, um dos botões do autoclismo encontra-se desalinhado."/>
    <s v="Luzimeca"/>
    <m/>
    <x v="57"/>
    <x v="0"/>
    <d v="2024-05-28T00:00:00"/>
    <m/>
    <x v="34"/>
    <m/>
  </r>
  <r>
    <d v="2024-08-13T00:00:00"/>
    <x v="111"/>
    <s v="C"/>
    <n v="5"/>
    <s v="c"/>
    <n v="70"/>
    <s v="Detectei que a torneira do wc social, tem a água quente e fria trocada em relação ao que está indicado na torneira"/>
    <s v="Luzimeca"/>
    <m/>
    <x v="72"/>
    <x v="0"/>
    <d v="2024-05-28T00:00:00"/>
    <m/>
    <x v="34"/>
    <m/>
  </r>
  <r>
    <d v="2024-08-13T00:00:00"/>
    <x v="111"/>
    <s v="C"/>
    <n v="5"/>
    <s v="c"/>
    <n v="71"/>
    <s v="Bomba de calor aparecer fissura, plastico parece estar rachar"/>
    <s v="Climacer"/>
    <m/>
    <x v="10"/>
    <x v="0"/>
    <d v="2024-05-28T00:00:00"/>
    <m/>
    <x v="17"/>
    <m/>
  </r>
  <r>
    <d v="2024-08-13T00:00:00"/>
    <x v="111"/>
    <s v="C"/>
    <n v="5"/>
    <s v="c"/>
    <n v="73"/>
    <s v="Mudar perfil de aluminio da sacada do  lado fecho (inf. Conforme Ricardo Serrialu)"/>
    <s v="Serrialu"/>
    <m/>
    <x v="59"/>
    <x v="4"/>
    <d v="2024-05-28T00:00:00"/>
    <m/>
    <x v="174"/>
    <m/>
  </r>
  <r>
    <d v="2024-08-13T00:00:00"/>
    <x v="111"/>
    <s v="C"/>
    <n v="5"/>
    <s v="c"/>
    <n v="72"/>
    <s v="Afinação Janela c/ grelha"/>
    <s v="Serrialu"/>
    <m/>
    <x v="10"/>
    <x v="0"/>
    <d v="2024-05-28T00:00:00"/>
    <m/>
    <x v="66"/>
    <m/>
  </r>
  <r>
    <d v="2024-08-05T00:00:00"/>
    <x v="112"/>
    <s v="C"/>
    <n v="5"/>
    <s v="d"/>
    <n v="1"/>
    <s v="Remover lagarto na arrecadação/teto"/>
    <s v="AR"/>
    <m/>
    <x v="3"/>
    <x v="0"/>
    <d v="2024-07-10T00:00:00"/>
    <m/>
    <x v="71"/>
    <m/>
  </r>
  <r>
    <d v="2024-08-05T00:00:00"/>
    <x v="112"/>
    <s v="C"/>
    <n v="5"/>
    <s v="d"/>
    <n v="2"/>
    <s v="Lixar e limpar pisos e parede arrecadação"/>
    <s v="AR"/>
    <m/>
    <x v="3"/>
    <x v="0"/>
    <d v="2024-07-10T00:00:00"/>
    <m/>
    <x v="98"/>
    <m/>
  </r>
  <r>
    <d v="2024-08-05T00:00:00"/>
    <x v="112"/>
    <s v="C"/>
    <n v="5"/>
    <s v="d"/>
    <n v="3"/>
    <s v="Limpar apartamento antes de entregar /vidro/espelhos"/>
    <s v="AR"/>
    <m/>
    <x v="3"/>
    <x v="0"/>
    <d v="2024-07-10T00:00:00"/>
    <m/>
    <x v="7"/>
    <m/>
  </r>
  <r>
    <d v="2024-08-05T00:00:00"/>
    <x v="112"/>
    <s v="C"/>
    <n v="5"/>
    <s v="d"/>
    <n v="4"/>
    <s v="Limpar guardas (geral)"/>
    <s v="AR"/>
    <m/>
    <x v="3"/>
    <x v="0"/>
    <d v="2024-07-10T00:00:00"/>
    <m/>
    <x v="7"/>
    <m/>
  </r>
  <r>
    <d v="2024-08-05T00:00:00"/>
    <x v="112"/>
    <s v="C"/>
    <n v="5"/>
    <s v="d"/>
    <n v="5"/>
    <s v="Limpar restos de tinta parede/teto/varanda (geral)"/>
    <s v="AR"/>
    <m/>
    <x v="3"/>
    <x v="0"/>
    <d v="2024-07-10T00:00:00"/>
    <m/>
    <x v="7"/>
    <m/>
  </r>
  <r>
    <d v="2024-08-05T00:00:00"/>
    <x v="112"/>
    <s v="C"/>
    <n v="5"/>
    <s v="d"/>
    <n v="6"/>
    <s v="Riscos e massa nos tijolos parede varanda"/>
    <s v="AR"/>
    <m/>
    <x v="3"/>
    <x v="0"/>
    <d v="2024-07-10T00:00:00"/>
    <m/>
    <x v="7"/>
    <m/>
  </r>
  <r>
    <d v="2024-08-05T00:00:00"/>
    <x v="112"/>
    <s v="C"/>
    <n v="5"/>
    <s v="d"/>
    <n v="7"/>
    <s v="Pedras soleita varanda partida em varios pontos/trocar"/>
    <s v="AR"/>
    <m/>
    <x v="3"/>
    <x v="0"/>
    <d v="2024-07-10T00:00:00"/>
    <m/>
    <x v="7"/>
    <m/>
  </r>
  <r>
    <d v="2024-08-05T00:00:00"/>
    <x v="112"/>
    <s v="C"/>
    <n v="5"/>
    <s v="d"/>
    <n v="8"/>
    <s v="Tijolo partido parede varanda"/>
    <s v="AR"/>
    <m/>
    <x v="3"/>
    <x v="0"/>
    <d v="2024-07-10T00:00:00"/>
    <m/>
    <x v="7"/>
    <m/>
  </r>
  <r>
    <d v="2024-08-05T00:00:00"/>
    <x v="112"/>
    <s v="C"/>
    <n v="5"/>
    <s v="d"/>
    <n v="9"/>
    <s v="Melhor remate parede/porta/falta massa"/>
    <s v="AR"/>
    <m/>
    <x v="3"/>
    <x v="0"/>
    <d v="2024-07-10T00:00:00"/>
    <m/>
    <x v="7"/>
    <m/>
  </r>
  <r>
    <d v="2024-08-05T00:00:00"/>
    <x v="112"/>
    <s v="C"/>
    <n v="5"/>
    <s v="d"/>
    <n v="10"/>
    <s v="Sujos de tinta/silicone porta varanda"/>
    <s v="AR"/>
    <m/>
    <x v="3"/>
    <x v="0"/>
    <d v="2024-07-10T00:00:00"/>
    <m/>
    <x v="7"/>
    <m/>
  </r>
  <r>
    <d v="2024-08-05T00:00:00"/>
    <x v="112"/>
    <s v="C"/>
    <n v="5"/>
    <s v="d"/>
    <n v="11"/>
    <s v="Falta puxador porta varanda"/>
    <s v="Serrialu"/>
    <m/>
    <x v="3"/>
    <x v="0"/>
    <d v="2024-07-10T00:00:00"/>
    <m/>
    <x v="7"/>
    <m/>
  </r>
  <r>
    <d v="2024-08-05T00:00:00"/>
    <x v="112"/>
    <s v="C"/>
    <n v="5"/>
    <s v="d"/>
    <n v="12"/>
    <s v="Trocar porta varanda/riscos caixilharia (1h de intervenção, agendar pfv)"/>
    <s v="Serrialu"/>
    <m/>
    <x v="90"/>
    <x v="0"/>
    <d v="2024-07-10T00:00:00"/>
    <m/>
    <x v="51"/>
    <m/>
  </r>
  <r>
    <d v="2024-08-05T00:00:00"/>
    <x v="112"/>
    <s v="C"/>
    <n v="5"/>
    <s v="d"/>
    <n v="13"/>
    <s v="Buraco no piso proximo rodape"/>
    <s v="AR"/>
    <m/>
    <x v="3"/>
    <x v="0"/>
    <d v="2024-07-10T00:00:00"/>
    <m/>
    <x v="58"/>
    <m/>
  </r>
  <r>
    <d v="2024-08-05T00:00:00"/>
    <x v="112"/>
    <s v="C"/>
    <n v="5"/>
    <s v="d"/>
    <n v="14"/>
    <s v="Trocar reguas piso piso/lascada"/>
    <s v="Silvas"/>
    <m/>
    <x v="3"/>
    <x v="0"/>
    <d v="2024-07-10T00:00:00"/>
    <m/>
    <x v="104"/>
    <m/>
  </r>
  <r>
    <d v="2024-08-05T00:00:00"/>
    <x v="112"/>
    <s v="C"/>
    <n v="5"/>
    <s v="d"/>
    <n v="15"/>
    <s v="Marcas na porta"/>
    <s v="Valco"/>
    <m/>
    <x v="3"/>
    <x v="0"/>
    <d v="2024-07-10T00:00:00"/>
    <m/>
    <x v="7"/>
    <m/>
  </r>
  <r>
    <d v="2024-08-05T00:00:00"/>
    <x v="112"/>
    <s v="C"/>
    <n v="5"/>
    <s v="d"/>
    <n v="16"/>
    <s v="Limpar portas/tinta/cola"/>
    <s v="AR"/>
    <m/>
    <x v="3"/>
    <x v="0"/>
    <d v="2024-07-10T00:00:00"/>
    <m/>
    <x v="7"/>
    <m/>
  </r>
  <r>
    <d v="2024-08-05T00:00:00"/>
    <x v="112"/>
    <s v="C"/>
    <n v="5"/>
    <s v="d"/>
    <n v="17"/>
    <s v="Riscos nas dobradiças porta"/>
    <s v="AR"/>
    <m/>
    <x v="3"/>
    <x v="0"/>
    <d v="2024-07-10T00:00:00"/>
    <m/>
    <x v="7"/>
    <m/>
  </r>
  <r>
    <d v="2024-08-05T00:00:00"/>
    <x v="112"/>
    <s v="C"/>
    <n v="5"/>
    <s v="d"/>
    <n v="18"/>
    <s v="Melhorar acabamento furo fechar porta"/>
    <s v="AR"/>
    <m/>
    <x v="3"/>
    <x v="0"/>
    <d v="2024-07-10T00:00:00"/>
    <m/>
    <x v="7"/>
    <m/>
  </r>
  <r>
    <d v="2024-08-05T00:00:00"/>
    <x v="112"/>
    <s v="C"/>
    <n v="5"/>
    <s v="d"/>
    <n v="19"/>
    <s v="Remate e Limpeza rodapes (geral)"/>
    <s v="AR"/>
    <m/>
    <x v="3"/>
    <x v="0"/>
    <d v="2024-07-10T00:00:00"/>
    <m/>
    <x v="7"/>
    <m/>
  </r>
  <r>
    <d v="2024-08-05T00:00:00"/>
    <x v="112"/>
    <s v="C"/>
    <n v="5"/>
    <s v="d"/>
    <n v="20"/>
    <s v="Afinar portas/folga grande"/>
    <s v="Sweet Door"/>
    <m/>
    <x v="3"/>
    <x v="0"/>
    <d v="2024-07-10T00:00:00"/>
    <m/>
    <x v="7"/>
    <m/>
  </r>
  <r>
    <d v="2024-08-05T00:00:00"/>
    <x v="112"/>
    <s v="C"/>
    <n v="5"/>
    <s v="d"/>
    <n v="21"/>
    <s v="Ferrugem puxador/sujos"/>
    <s v="AR"/>
    <m/>
    <x v="3"/>
    <x v="0"/>
    <d v="2024-07-10T00:00:00"/>
    <m/>
    <x v="7"/>
    <m/>
  </r>
  <r>
    <d v="2024-08-05T00:00:00"/>
    <x v="112"/>
    <s v="C"/>
    <n v="5"/>
    <s v="d"/>
    <n v="22"/>
    <s v="Melhorar descrição circuito quadro elétrico"/>
    <s v="IEOL"/>
    <m/>
    <x v="3"/>
    <x v="0"/>
    <d v="2024-07-10T00:00:00"/>
    <m/>
    <x v="104"/>
    <m/>
  </r>
  <r>
    <d v="2024-08-05T00:00:00"/>
    <x v="112"/>
    <s v="C"/>
    <n v="5"/>
    <s v="d"/>
    <n v="23"/>
    <s v="Riscos na bancada e rodabanca"/>
    <s v="Cozimafra"/>
    <m/>
    <x v="3"/>
    <x v="0"/>
    <d v="2024-07-10T00:00:00"/>
    <m/>
    <x v="7"/>
    <m/>
  </r>
  <r>
    <d v="2024-08-05T00:00:00"/>
    <x v="112"/>
    <s v="C"/>
    <n v="5"/>
    <s v="d"/>
    <n v="24"/>
    <s v="Peça exaustor/está faltando? - NÃO "/>
    <s v="Cozimafra"/>
    <m/>
    <x v="3"/>
    <x v="0"/>
    <d v="2024-07-10T00:00:00"/>
    <m/>
    <x v="7"/>
    <m/>
  </r>
  <r>
    <d v="2024-08-05T00:00:00"/>
    <x v="112"/>
    <s v="C"/>
    <n v="5"/>
    <s v="d"/>
    <n v="25"/>
    <s v="Limpar armários cozinha"/>
    <s v="AR"/>
    <m/>
    <x v="3"/>
    <x v="0"/>
    <d v="2024-07-10T00:00:00"/>
    <m/>
    <x v="7"/>
    <m/>
  </r>
  <r>
    <d v="2024-08-05T00:00:00"/>
    <x v="112"/>
    <s v="C"/>
    <n v="5"/>
    <s v="d"/>
    <n v="26"/>
    <s v="Melhorar remate silicone portas/sujos"/>
    <s v="AR"/>
    <m/>
    <x v="3"/>
    <x v="0"/>
    <d v="2024-07-10T00:00:00"/>
    <m/>
    <x v="7"/>
    <m/>
  </r>
  <r>
    <d v="2024-08-05T00:00:00"/>
    <x v="112"/>
    <s v="C"/>
    <n v="5"/>
    <s v="d"/>
    <n v="27"/>
    <s v="Marcas no perfil porta/cerâmica"/>
    <s v="AR"/>
    <m/>
    <x v="3"/>
    <x v="0"/>
    <d v="2024-07-10T00:00:00"/>
    <m/>
    <x v="7"/>
    <m/>
  </r>
  <r>
    <d v="2024-08-05T00:00:00"/>
    <x v="112"/>
    <s v="C"/>
    <n v="5"/>
    <s v="d"/>
    <n v="28"/>
    <s v="Falta massa cerâmica/parede"/>
    <s v="AR"/>
    <m/>
    <x v="3"/>
    <x v="0"/>
    <d v="2024-07-10T00:00:00"/>
    <m/>
    <x v="7"/>
    <m/>
  </r>
  <r>
    <d v="2024-08-05T00:00:00"/>
    <x v="112"/>
    <s v="C"/>
    <n v="5"/>
    <s v="d"/>
    <n v="29"/>
    <s v="Limpar cerâmica tinta/cola/silicone"/>
    <s v="AR"/>
    <m/>
    <x v="3"/>
    <x v="0"/>
    <d v="2024-07-10T00:00:00"/>
    <m/>
    <x v="7"/>
    <m/>
  </r>
  <r>
    <d v="2024-08-05T00:00:00"/>
    <x v="112"/>
    <s v="C"/>
    <n v="5"/>
    <s v="d"/>
    <n v="30"/>
    <s v="Riscos caixilharia janela (1h de intervenção, agendar pfv)"/>
    <s v="Serrialu"/>
    <m/>
    <x v="66"/>
    <x v="0"/>
    <d v="2024-07-10T00:00:00"/>
    <m/>
    <x v="51"/>
    <m/>
  </r>
  <r>
    <d v="2024-08-05T00:00:00"/>
    <x v="112"/>
    <s v="C"/>
    <n v="5"/>
    <s v="d"/>
    <n v="31"/>
    <s v="Limpar piso"/>
    <s v="AR"/>
    <m/>
    <x v="3"/>
    <x v="0"/>
    <d v="2024-07-10T00:00:00"/>
    <m/>
    <x v="98"/>
    <m/>
  </r>
  <r>
    <d v="2024-08-05T00:00:00"/>
    <x v="112"/>
    <s v="C"/>
    <n v="5"/>
    <s v="d"/>
    <n v="32"/>
    <s v="Limpar armários"/>
    <s v="AR"/>
    <m/>
    <x v="3"/>
    <x v="0"/>
    <d v="2024-07-10T00:00:00"/>
    <m/>
    <x v="7"/>
    <m/>
  </r>
  <r>
    <d v="2024-08-05T00:00:00"/>
    <x v="112"/>
    <s v="C"/>
    <n v="5"/>
    <s v="d"/>
    <n v="33"/>
    <s v="Marca na pintura parede"/>
    <s v="AR"/>
    <m/>
    <x v="3"/>
    <x v="0"/>
    <d v="2024-07-10T00:00:00"/>
    <m/>
    <x v="7"/>
    <m/>
  </r>
  <r>
    <d v="2024-08-05T00:00:00"/>
    <x v="112"/>
    <s v="C"/>
    <n v="5"/>
    <s v="d"/>
    <n v="34"/>
    <s v="Remate alheta/ amolgado"/>
    <s v="AR"/>
    <m/>
    <x v="3"/>
    <x v="0"/>
    <d v="2024-07-10T00:00:00"/>
    <m/>
    <x v="7"/>
    <m/>
  </r>
  <r>
    <d v="2024-08-05T00:00:00"/>
    <x v="112"/>
    <s v="C"/>
    <n v="5"/>
    <s v="d"/>
    <n v="35"/>
    <s v="Limpar cerâmica WC (geral)"/>
    <s v="AR"/>
    <m/>
    <x v="3"/>
    <x v="0"/>
    <d v="2024-07-10T00:00:00"/>
    <m/>
    <x v="7"/>
    <m/>
  </r>
  <r>
    <d v="2024-08-05T00:00:00"/>
    <x v="112"/>
    <s v="C"/>
    <n v="5"/>
    <s v="d"/>
    <n v="36"/>
    <s v="Melhorar remate teto/parede (geral)"/>
    <s v="AR"/>
    <m/>
    <x v="3"/>
    <x v="0"/>
    <d v="2024-07-10T00:00:00"/>
    <m/>
    <x v="7"/>
    <m/>
  </r>
  <r>
    <d v="2024-08-05T00:00:00"/>
    <x v="112"/>
    <s v="C"/>
    <n v="5"/>
    <s v="d"/>
    <n v="37"/>
    <s v="Fechamento do exausto wc/retorno cheiros"/>
    <s v="Climacer"/>
    <m/>
    <x v="3"/>
    <x v="0"/>
    <d v="2024-07-10T00:00:00"/>
    <m/>
    <x v="7"/>
    <m/>
  </r>
  <r>
    <d v="2024-08-05T00:00:00"/>
    <x v="112"/>
    <s v="C"/>
    <n v="5"/>
    <s v="d"/>
    <n v="38"/>
    <s v="Afinar janelas "/>
    <s v="Serrialu"/>
    <m/>
    <x v="3"/>
    <x v="0"/>
    <d v="2024-07-10T00:00:00"/>
    <m/>
    <x v="7"/>
    <m/>
  </r>
  <r>
    <d v="2024-08-05T00:00:00"/>
    <x v="112"/>
    <s v="C"/>
    <n v="5"/>
    <s v="d"/>
    <n v="39"/>
    <s v="Limpar janelas"/>
    <s v="AR"/>
    <m/>
    <x v="3"/>
    <x v="0"/>
    <d v="2024-07-10T00:00:00"/>
    <m/>
    <x v="7"/>
    <m/>
  </r>
  <r>
    <d v="2024-08-05T00:00:00"/>
    <x v="112"/>
    <s v="C"/>
    <n v="5"/>
    <s v="d"/>
    <n v="40"/>
    <s v="Marca na parede"/>
    <s v="AR"/>
    <m/>
    <x v="3"/>
    <x v="0"/>
    <d v="2024-07-10T00:00:00"/>
    <m/>
    <x v="7"/>
    <m/>
  </r>
  <r>
    <d v="2024-08-05T00:00:00"/>
    <x v="112"/>
    <s v="C"/>
    <n v="5"/>
    <s v="d"/>
    <n v="41"/>
    <s v="Azulejos ocos wc/cozinha/checar"/>
    <s v="AR"/>
    <m/>
    <x v="3"/>
    <x v="0"/>
    <d v="2024-07-10T00:00:00"/>
    <m/>
    <x v="7"/>
    <m/>
  </r>
  <r>
    <d v="2024-08-05T00:00:00"/>
    <x v="112"/>
    <s v="C"/>
    <n v="5"/>
    <s v="d"/>
    <n v="42"/>
    <s v="Ver tampa ar condicionado não fecha"/>
    <s v="AR"/>
    <m/>
    <x v="3"/>
    <x v="0"/>
    <d v="2024-07-10T00:00:00"/>
    <m/>
    <x v="7"/>
    <m/>
  </r>
  <r>
    <d v="2024-08-05T00:00:00"/>
    <x v="112"/>
    <s v="C"/>
    <n v="5"/>
    <s v="d"/>
    <n v="43"/>
    <s v="Fuga de água no bidé - Trocar torneira"/>
    <s v="Grohe"/>
    <m/>
    <x v="3"/>
    <x v="0"/>
    <d v="2024-07-10T00:00:00"/>
    <m/>
    <x v="7"/>
    <m/>
  </r>
  <r>
    <d v="2024-08-05T00:00:00"/>
    <x v="112"/>
    <s v="C"/>
    <n v="5"/>
    <s v="d"/>
    <n v="44"/>
    <s v="Porta do duche da suite desnivelada a arrastar no chão ao ser aberta e depois não fecha "/>
    <s v="Espaço Vidro"/>
    <m/>
    <x v="3"/>
    <x v="0"/>
    <d v="2024-07-10T00:00:00"/>
    <m/>
    <x v="94"/>
    <m/>
  </r>
  <r>
    <d v="2024-08-05T00:00:00"/>
    <x v="112"/>
    <s v="C"/>
    <n v="5"/>
    <s v="d"/>
    <n v="45"/>
    <s v="O silicone aplicado na porta que liga a cozinha à lavandaria está mal feito, apresentando buracos e imperfeições"/>
    <s v="AR"/>
    <m/>
    <x v="3"/>
    <x v="0"/>
    <d v="2024-07-10T00:00:00"/>
    <m/>
    <x v="59"/>
    <m/>
  </r>
  <r>
    <d v="2024-08-05T00:00:00"/>
    <x v="112"/>
    <s v="C"/>
    <n v="5"/>
    <s v="d"/>
    <n v="46"/>
    <s v="tampa de proteção do alarme de incêndio na arrecadação não foi removida, o que impede o seu correto funcionamento. Este alarme está instalado num pé alto, o que torna difícil a remoção da tampa de proteção."/>
    <s v="AR"/>
    <m/>
    <x v="3"/>
    <x v="0"/>
    <d v="2024-07-10T00:00:00"/>
    <m/>
    <x v="98"/>
    <m/>
  </r>
  <r>
    <d v="2024-08-05T00:00:00"/>
    <x v="112"/>
    <s v="C"/>
    <n v="5"/>
    <s v="d"/>
    <n v="47"/>
    <s v="Torneira avariada na casa de banho social(Bidé)"/>
    <s v="Grohe "/>
    <m/>
    <x v="3"/>
    <x v="0"/>
    <d v="2024-07-10T00:00:00"/>
    <m/>
    <x v="119"/>
    <m/>
  </r>
  <r>
    <d v="2024-08-05T00:00:00"/>
    <x v="112"/>
    <s v="C"/>
    <n v="5"/>
    <s v="d"/>
    <n v="48"/>
    <s v="Teto deformado na cozinha"/>
    <s v="AR"/>
    <m/>
    <x v="3"/>
    <x v="0"/>
    <d v="2024-07-10T00:00:00"/>
    <m/>
    <x v="59"/>
    <m/>
  </r>
  <r>
    <d v="2024-08-05T00:00:00"/>
    <x v="112"/>
    <s v="C"/>
    <n v="5"/>
    <s v="d"/>
    <n v="49"/>
    <s v="Vidro lascado na varanda"/>
    <s v="Serrialu"/>
    <m/>
    <x v="3"/>
    <x v="0"/>
    <d v="2024-07-10T00:00:00"/>
    <m/>
    <x v="7"/>
    <m/>
  </r>
  <r>
    <d v="2024-08-05T00:00:00"/>
    <x v="112"/>
    <s v="C"/>
    <n v="5"/>
    <s v="d"/>
    <n v="50"/>
    <s v="Tomada atrás da tv não funciona "/>
    <s v="IEOL"/>
    <m/>
    <x v="3"/>
    <x v="0"/>
    <d v="2024-07-10T00:00:00"/>
    <m/>
    <x v="175"/>
    <m/>
  </r>
  <r>
    <d v="2024-08-05T00:00:00"/>
    <x v="112"/>
    <s v="C"/>
    <n v="5"/>
    <s v="d"/>
    <n v="51"/>
    <s v=" O frigorífico apresenta um problema de congelamento, estando a parte superior sempre a congelar, mesmo quando ajustado para a temperatura mais baixa. Essa situação não é normal para o funcionamento adequado do equipamento, estragando a conservação dos alimentos e de medicamentos."/>
    <s v="AR"/>
    <m/>
    <x v="3"/>
    <x v="1"/>
    <d v="2024-07-10T00:00:00"/>
    <d v="2024-09-05T00:00:00"/>
    <x v="12"/>
    <m/>
  </r>
  <r>
    <d v="2024-08-05T00:00:00"/>
    <x v="112"/>
    <s v="C"/>
    <n v="5"/>
    <s v="d"/>
    <n v="52"/>
    <s v="A baixo da sanita da WC do quarto de suite NÃO tem Silicone"/>
    <s v="AR"/>
    <m/>
    <x v="3"/>
    <x v="0"/>
    <d v="2024-07-10T00:00:00"/>
    <m/>
    <x v="59"/>
    <m/>
  </r>
  <r>
    <d v="2024-08-05T00:00:00"/>
    <x v="112"/>
    <s v="C"/>
    <n v="5"/>
    <s v="d"/>
    <n v="53"/>
    <s v="Portas das duas casas de banho não fecham, necessitando de ser afinadas - Encomendar uma verga e borrachas"/>
    <s v="Valco"/>
    <m/>
    <x v="3"/>
    <x v="0"/>
    <d v="2024-07-10T00:00:00"/>
    <m/>
    <x v="50"/>
    <m/>
  </r>
  <r>
    <d v="2024-08-05T00:00:00"/>
    <x v="112"/>
    <s v="C"/>
    <n v="5"/>
    <s v="d"/>
    <n v="54"/>
    <s v="Vidro da casa de banho apresenta defeito "/>
    <s v="Espaço Vidro "/>
    <m/>
    <x v="56"/>
    <x v="0"/>
    <d v="2024-07-10T00:00:00"/>
    <m/>
    <x v="98"/>
    <m/>
  </r>
  <r>
    <d v="2024-08-05T00:00:00"/>
    <x v="112"/>
    <s v="C"/>
    <n v="5"/>
    <s v="d"/>
    <n v="55"/>
    <s v="O vidro da varanda, que está lascado,"/>
    <s v="Serrialu"/>
    <m/>
    <x v="56"/>
    <x v="0"/>
    <d v="2024-07-10T00:00:00"/>
    <s v="V"/>
    <x v="176"/>
    <m/>
  </r>
  <r>
    <d v="2024-08-05T00:00:00"/>
    <x v="112"/>
    <s v="C"/>
    <n v="5"/>
    <s v="d"/>
    <n v="56"/>
    <s v="A tampa de proteção ainda não foi removida, o que compromete o correto funcionamento do alarme, especialmente devido à altura em que este está instalado. - arrecadação"/>
    <s v="AR/IEOL"/>
    <m/>
    <x v="56"/>
    <x v="0"/>
    <d v="2024-07-10T00:00:00"/>
    <m/>
    <x v="111"/>
    <m/>
  </r>
  <r>
    <d v="2024-08-05T00:00:00"/>
    <x v="112"/>
    <s v="C"/>
    <n v="5"/>
    <s v="d"/>
    <n v="57"/>
    <s v="Puxador da porta da arrecadação - está partido"/>
    <s v="Sweet Door"/>
    <m/>
    <x v="56"/>
    <x v="0"/>
    <d v="2024-07-10T00:00:00"/>
    <m/>
    <x v="38"/>
    <m/>
  </r>
  <r>
    <d v="2024-08-05T00:00:00"/>
    <x v="112"/>
    <s v="C"/>
    <n v="5"/>
    <s v="d"/>
    <n v="58"/>
    <s v="Troca das chaves do correio "/>
    <s v="Serrialu"/>
    <m/>
    <x v="7"/>
    <x v="0"/>
    <d v="2024-07-10T00:00:00"/>
    <m/>
    <x v="14"/>
    <m/>
  </r>
  <r>
    <d v="2024-08-05T00:00:00"/>
    <x v="112"/>
    <s v="C"/>
    <n v="5"/>
    <s v="d"/>
    <n v="59"/>
    <s v="o meu estore da sala encravou. Não sobe nem desce. Já tentei limpar a calha, desligar a alimentação eléctrica e voltar a ligar mas mesmo assim nada. Até ao momento os outros estores têm funcionado mais ou menos bem. Encravam por um instante mas depois de algumas tentativas consigo voltar a abrir e fechar."/>
    <s v="Nacional Blinds"/>
    <m/>
    <x v="94"/>
    <x v="0"/>
    <d v="2024-07-10T00:00:00"/>
    <m/>
    <x v="16"/>
    <s v="SIM"/>
  </r>
  <r>
    <d v="2024-08-05T00:00:00"/>
    <x v="112"/>
    <s v="C"/>
    <n v="5"/>
    <s v="d"/>
    <n v="60"/>
    <s v="Caldeira a verter agua e esta a danificar o chão - já fomos la 3 vezes aquilo não deita agua, (Assunto da Climacer)"/>
    <s v="CLIMACER"/>
    <m/>
    <x v="62"/>
    <x v="0"/>
    <d v="2024-07-10T00:00:00"/>
    <m/>
    <x v="17"/>
    <s v="SIM"/>
  </r>
  <r>
    <d v="2024-08-05T00:00:00"/>
    <x v="112"/>
    <s v="C"/>
    <n v="5"/>
    <s v="d"/>
    <n v="61"/>
    <s v="Torneira da cozinha"/>
    <s v="AR"/>
    <s v="NOVO"/>
    <x v="43"/>
    <x v="0"/>
    <d v="2024-07-10T00:00:00"/>
    <m/>
    <x v="17"/>
    <m/>
  </r>
  <r>
    <d v="2024-08-05T00:00:00"/>
    <x v="112"/>
    <s v="C"/>
    <n v="5"/>
    <s v="d"/>
    <n v="62"/>
    <s v="Tubos de esgoto do bidé de ambas as casas de banho estão estragadas"/>
    <s v="AR"/>
    <s v="NOVO"/>
    <x v="43"/>
    <x v="0"/>
    <d v="2024-07-10T00:00:00"/>
    <m/>
    <x v="17"/>
    <s v="SIM"/>
  </r>
  <r>
    <d v="2024-08-05T00:00:00"/>
    <x v="112"/>
    <s v="C"/>
    <n v="5"/>
    <s v="d"/>
    <n v="63"/>
    <s v="Ricado diz: &quot;Falta vidro da guarda de inox, vidro veio mal tem que i c/ 350 de altura e 1058 de largura"/>
    <s v="Serrialu"/>
    <m/>
    <x v="27"/>
    <x v="2"/>
    <d v="2024-07-10T00:00:00"/>
    <m/>
    <x v="12"/>
    <m/>
  </r>
  <r>
    <d v="2024-11-19T00:00:00"/>
    <x v="113"/>
    <s v="C"/>
    <n v="5"/>
    <s v="e"/>
    <n v="11"/>
    <s v="Colocar 1 batente "/>
    <s v="Valco"/>
    <m/>
    <x v="112"/>
    <x v="0"/>
    <d v="2024-09-27T00:00:00"/>
    <m/>
    <x v="151"/>
    <m/>
  </r>
  <r>
    <d v="2024-11-19T00:00:00"/>
    <x v="113"/>
    <s v="C"/>
    <n v="5"/>
    <s v="e"/>
    <n v="10"/>
    <s v="Colocar 3 portas roupeiro "/>
    <s v="Valco"/>
    <m/>
    <x v="112"/>
    <x v="0"/>
    <d v="2024-09-27T00:00:00"/>
    <m/>
    <x v="151"/>
    <m/>
  </r>
  <r>
    <d v="2024-11-19T00:00:00"/>
    <x v="113"/>
    <s v="C"/>
    <n v="5"/>
    <s v="e"/>
    <n v="9"/>
    <s v="colocar rodapé"/>
    <s v="Valco"/>
    <m/>
    <x v="112"/>
    <x v="0"/>
    <d v="2024-09-27T00:00:00"/>
    <m/>
    <x v="151"/>
    <m/>
  </r>
  <r>
    <d v="2024-11-19T00:00:00"/>
    <x v="113"/>
    <s v="C"/>
    <n v="5"/>
    <s v="e"/>
    <n v="8"/>
    <m/>
    <s v="AR"/>
    <m/>
    <x v="58"/>
    <x v="0"/>
    <d v="2024-09-27T00:00:00"/>
    <m/>
    <x v="2"/>
    <m/>
  </r>
  <r>
    <d v="2024-11-19T00:00:00"/>
    <x v="113"/>
    <s v="C"/>
    <n v="5"/>
    <s v="e"/>
    <n v="7"/>
    <s v="Troca bancada wc ( muito curta)"/>
    <s v="Pardal"/>
    <m/>
    <x v="58"/>
    <x v="1"/>
    <d v="2024-09-27T00:00:00"/>
    <m/>
    <x v="34"/>
    <m/>
  </r>
  <r>
    <d v="2024-11-19T00:00:00"/>
    <x v="113"/>
    <s v="C"/>
    <n v="5"/>
    <s v="e"/>
    <n v="6"/>
    <s v="Buraco piso rodapé"/>
    <s v="Silvas"/>
    <m/>
    <x v="58"/>
    <x v="0"/>
    <d v="2024-09-27T00:00:00"/>
    <m/>
    <x v="8"/>
    <m/>
  </r>
  <r>
    <d v="2024-11-19T00:00:00"/>
    <x v="113"/>
    <s v="C"/>
    <n v="5"/>
    <s v="e"/>
    <n v="5"/>
    <s v="Remate rodapé"/>
    <s v="Silvas"/>
    <m/>
    <x v="58"/>
    <x v="0"/>
    <d v="2024-09-27T00:00:00"/>
    <m/>
    <x v="8"/>
    <m/>
  </r>
  <r>
    <d v="2024-11-19T00:00:00"/>
    <x v="113"/>
    <s v="C"/>
    <n v="5"/>
    <s v="e"/>
    <n v="4"/>
    <s v="Piso Escuro, encontro rodapé"/>
    <s v="Silvas"/>
    <m/>
    <x v="58"/>
    <x v="0"/>
    <d v="2024-09-27T00:00:00"/>
    <m/>
    <x v="8"/>
    <m/>
  </r>
  <r>
    <d v="2024-11-19T00:00:00"/>
    <x v="113"/>
    <s v="C"/>
    <n v="5"/>
    <s v="e"/>
    <n v="3"/>
    <s v="Sujos na pintura"/>
    <s v="AR"/>
    <m/>
    <x v="58"/>
    <x v="0"/>
    <d v="2024-09-27T00:00:00"/>
    <m/>
    <x v="2"/>
    <m/>
  </r>
  <r>
    <d v="2024-11-19T00:00:00"/>
    <x v="113"/>
    <s v="C"/>
    <n v="5"/>
    <s v="e"/>
    <n v="2"/>
    <s v="Melhorar remate rejunte parede cozinha "/>
    <s v="AR"/>
    <m/>
    <x v="58"/>
    <x v="0"/>
    <d v="2024-09-27T00:00:00"/>
    <m/>
    <x v="2"/>
    <m/>
  </r>
  <r>
    <d v="2024-11-19T00:00:00"/>
    <x v="113"/>
    <s v="C"/>
    <n v="5"/>
    <s v="e"/>
    <n v="1"/>
    <s v="Fissura na cerâmica do topo da porta"/>
    <s v="AR"/>
    <m/>
    <x v="58"/>
    <x v="0"/>
    <d v="2024-09-27T00:00:00"/>
    <m/>
    <x v="57"/>
    <m/>
  </r>
  <r>
    <d v="2024-08-06T00:00:00"/>
    <x v="114"/>
    <s v="C"/>
    <n v="5"/>
    <s v="f"/>
    <n v="34"/>
    <s v="Máquina exterior sem corrente. Não chega alimentação ao equipamento. "/>
    <s v="IEOL"/>
    <m/>
    <x v="107"/>
    <x v="0"/>
    <d v="2024-06-07T00:00:00"/>
    <m/>
    <x v="9"/>
    <m/>
  </r>
  <r>
    <d v="2024-08-06T00:00:00"/>
    <x v="114"/>
    <s v="C"/>
    <n v="5"/>
    <s v="f"/>
    <n v="33"/>
    <s v="Espelho suíte com ferrugem - Substituir 1,30 x 1,20 - ** Verificar para quem vamos pedir "/>
    <s v="Espaço Vidro"/>
    <m/>
    <x v="3"/>
    <x v="0"/>
    <d v="2024-06-07T00:00:00"/>
    <m/>
    <x v="5"/>
    <m/>
  </r>
  <r>
    <d v="2024-08-06T00:00:00"/>
    <x v="114"/>
    <s v="C"/>
    <n v="5"/>
    <s v="f"/>
    <n v="32"/>
    <s v="Vídeo porteiro não funciona "/>
    <s v="IEOL"/>
    <m/>
    <x v="3"/>
    <x v="0"/>
    <d v="2024-06-07T00:00:00"/>
    <m/>
    <x v="5"/>
    <m/>
  </r>
  <r>
    <d v="2024-08-06T00:00:00"/>
    <x v="114"/>
    <s v="C"/>
    <n v="5"/>
    <s v="f"/>
    <n v="31"/>
    <s v="Frigorífico a fazer muito gelo por dentro "/>
    <s v="Cozimafra "/>
    <m/>
    <x v="3"/>
    <x v="0"/>
    <d v="2024-06-07T00:00:00"/>
    <m/>
    <x v="5"/>
    <m/>
  </r>
  <r>
    <d v="2024-08-06T00:00:00"/>
    <x v="114"/>
    <s v="C"/>
    <n v="5"/>
    <s v="f"/>
    <n v="30"/>
    <s v="Ralo terraço entupido "/>
    <s v="AR"/>
    <m/>
    <x v="3"/>
    <x v="0"/>
    <d v="2024-06-07T00:00:00"/>
    <m/>
    <x v="5"/>
    <m/>
  </r>
  <r>
    <d v="2024-08-06T00:00:00"/>
    <x v="114"/>
    <s v="C"/>
    <n v="5"/>
    <s v="f"/>
    <n v="29"/>
    <s v="Reparar paredes "/>
    <s v="AR"/>
    <m/>
    <x v="3"/>
    <x v="0"/>
    <d v="2024-06-07T00:00:00"/>
    <m/>
    <x v="5"/>
    <m/>
  </r>
  <r>
    <d v="2024-08-06T00:00:00"/>
    <x v="114"/>
    <s v="C"/>
    <n v="5"/>
    <s v="f"/>
    <n v="28"/>
    <s v="Betumar juntas do WC do meio "/>
    <s v="AR"/>
    <m/>
    <x v="3"/>
    <x v="0"/>
    <d v="2024-06-07T00:00:00"/>
    <m/>
    <x v="5"/>
    <m/>
  </r>
  <r>
    <d v="2024-08-06T00:00:00"/>
    <x v="114"/>
    <s v="C"/>
    <n v="5"/>
    <s v="f"/>
    <n v="27"/>
    <s v="Porta do quarto do meio não tranca "/>
    <s v="Valco"/>
    <m/>
    <x v="3"/>
    <x v="0"/>
    <d v="2024-06-07T00:00:00"/>
    <m/>
    <x v="48"/>
    <m/>
  </r>
  <r>
    <d v="2024-08-06T00:00:00"/>
    <x v="114"/>
    <s v="C"/>
    <n v="5"/>
    <s v="f"/>
    <n v="26"/>
    <s v="Porta WC não tranca "/>
    <s v="Valco"/>
    <m/>
    <x v="3"/>
    <x v="0"/>
    <d v="2024-06-07T00:00:00"/>
    <m/>
    <x v="48"/>
    <m/>
  </r>
  <r>
    <d v="2024-08-06T00:00:00"/>
    <x v="114"/>
    <s v="C"/>
    <n v="5"/>
    <s v="f"/>
    <n v="25"/>
    <s v="Estores suíte não fecha "/>
    <s v="Nacional Blinds"/>
    <m/>
    <x v="82"/>
    <x v="0"/>
    <d v="2024-06-07T00:00:00"/>
    <m/>
    <x v="5"/>
    <m/>
  </r>
  <r>
    <d v="2024-08-06T00:00:00"/>
    <x v="114"/>
    <s v="C"/>
    <n v="5"/>
    <s v="f"/>
    <n v="24"/>
    <s v="Poliban suíte deita água "/>
    <s v="AR"/>
    <m/>
    <x v="3"/>
    <x v="0"/>
    <d v="2024-06-07T00:00:00"/>
    <m/>
    <x v="5"/>
    <m/>
  </r>
  <r>
    <d v="2024-08-06T00:00:00"/>
    <x v="114"/>
    <s v="C"/>
    <n v="5"/>
    <s v="f"/>
    <n v="23"/>
    <s v="Tijolo fachada partido"/>
    <s v="AR"/>
    <m/>
    <x v="3"/>
    <x v="0"/>
    <d v="2024-06-07T00:00:00"/>
    <m/>
    <x v="7"/>
    <m/>
  </r>
  <r>
    <d v="2024-08-06T00:00:00"/>
    <x v="114"/>
    <s v="C"/>
    <n v="5"/>
    <s v="f"/>
    <n v="22"/>
    <s v="Limpar excesso massa piso parede varanda "/>
    <s v="AR"/>
    <m/>
    <x v="3"/>
    <x v="0"/>
    <d v="2024-06-07T00:00:00"/>
    <m/>
    <x v="7"/>
    <m/>
  </r>
  <r>
    <d v="2024-08-06T00:00:00"/>
    <x v="114"/>
    <s v="C"/>
    <n v="5"/>
    <s v="f"/>
    <n v="21"/>
    <s v="Ver caimento piso varanda água "/>
    <s v="AR"/>
    <m/>
    <x v="3"/>
    <x v="0"/>
    <d v="2024-06-07T00:00:00"/>
    <m/>
    <x v="7"/>
    <m/>
  </r>
  <r>
    <d v="2024-08-06T00:00:00"/>
    <x v="114"/>
    <s v="C"/>
    <n v="5"/>
    <s v="f"/>
    <n v="20"/>
    <s v="Ver acabamneto tinta próximo caixilharia "/>
    <s v="AR"/>
    <m/>
    <x v="3"/>
    <x v="0"/>
    <d v="2024-06-07T00:00:00"/>
    <m/>
    <x v="7"/>
    <m/>
  </r>
  <r>
    <d v="2024-08-06T00:00:00"/>
    <x v="114"/>
    <s v="C"/>
    <n v="5"/>
    <s v="f"/>
    <n v="19"/>
    <s v="Remate portas varanda falta massa geral"/>
    <s v="AR"/>
    <m/>
    <x v="3"/>
    <x v="0"/>
    <d v="2024-06-07T00:00:00"/>
    <m/>
    <x v="7"/>
    <m/>
  </r>
  <r>
    <d v="2024-08-06T00:00:00"/>
    <x v="114"/>
    <s v="C"/>
    <n v="5"/>
    <s v="f"/>
    <n v="18"/>
    <s v="Fissura parede"/>
    <s v="AR"/>
    <m/>
    <x v="3"/>
    <x v="0"/>
    <d v="2024-06-07T00:00:00"/>
    <m/>
    <x v="7"/>
    <m/>
  </r>
  <r>
    <d v="2024-08-06T00:00:00"/>
    <x v="114"/>
    <s v="C"/>
    <n v="5"/>
    <s v="f"/>
    <n v="17"/>
    <s v="Infiltração parede"/>
    <s v="AR"/>
    <m/>
    <x v="3"/>
    <x v="0"/>
    <d v="2024-06-07T00:00:00"/>
    <m/>
    <x v="7"/>
    <m/>
  </r>
  <r>
    <d v="2024-08-06T00:00:00"/>
    <x v="114"/>
    <s v="C"/>
    <n v="5"/>
    <s v="f"/>
    <n v="16"/>
    <s v="Trocar espelho  wc "/>
    <s v="Espaço Vidro"/>
    <m/>
    <x v="3"/>
    <x v="0"/>
    <d v="2024-06-07T00:00:00"/>
    <m/>
    <x v="7"/>
    <m/>
  </r>
  <r>
    <d v="2024-08-06T00:00:00"/>
    <x v="114"/>
    <s v="C"/>
    <n v="5"/>
    <s v="f"/>
    <n v="15"/>
    <s v="Cerâmica partida parede banheira"/>
    <s v="AR"/>
    <m/>
    <x v="3"/>
    <x v="0"/>
    <d v="2024-06-07T00:00:00"/>
    <m/>
    <x v="7"/>
    <m/>
  </r>
  <r>
    <d v="2024-08-06T00:00:00"/>
    <x v="114"/>
    <s v="C"/>
    <n v="5"/>
    <s v="f"/>
    <n v="14"/>
    <s v="Remate teto/ cerâmica"/>
    <m/>
    <m/>
    <x v="3"/>
    <x v="0"/>
    <d v="2024-06-07T00:00:00"/>
    <m/>
    <x v="7"/>
    <m/>
  </r>
  <r>
    <d v="2024-08-06T00:00:00"/>
    <x v="114"/>
    <s v="C"/>
    <n v="5"/>
    <s v="f"/>
    <n v="13"/>
    <s v="Limpar cerâmica parede e banheira "/>
    <s v="AR"/>
    <m/>
    <x v="3"/>
    <x v="0"/>
    <d v="2024-06-07T00:00:00"/>
    <m/>
    <x v="7"/>
    <m/>
  </r>
  <r>
    <d v="2024-08-06T00:00:00"/>
    <x v="114"/>
    <s v="C"/>
    <n v="5"/>
    <s v="f"/>
    <n v="12"/>
    <s v="Remate foco"/>
    <s v="AR"/>
    <m/>
    <x v="3"/>
    <x v="0"/>
    <d v="2024-06-07T00:00:00"/>
    <m/>
    <x v="7"/>
    <m/>
  </r>
  <r>
    <d v="2024-08-06T00:00:00"/>
    <x v="114"/>
    <s v="C"/>
    <n v="5"/>
    <s v="f"/>
    <n v="11"/>
    <s v="Limpar tinta exaustor "/>
    <s v="AR"/>
    <m/>
    <x v="3"/>
    <x v="0"/>
    <d v="2024-06-07T00:00:00"/>
    <m/>
    <x v="7"/>
    <m/>
  </r>
  <r>
    <d v="2024-08-06T00:00:00"/>
    <x v="114"/>
    <s v="C"/>
    <n v="5"/>
    <s v="f"/>
    <n v="10"/>
    <s v="Rever assentamento interruptor "/>
    <s v="AR"/>
    <m/>
    <x v="3"/>
    <x v="0"/>
    <d v="2024-06-07T00:00:00"/>
    <m/>
    <x v="7"/>
    <m/>
  </r>
  <r>
    <d v="2024-08-06T00:00:00"/>
    <x v="114"/>
    <s v="C"/>
    <n v="5"/>
    <s v="f"/>
    <n v="9"/>
    <s v="Limpar massa cerâmica"/>
    <s v="AR"/>
    <m/>
    <x v="3"/>
    <x v="0"/>
    <d v="2024-06-07T00:00:00"/>
    <m/>
    <x v="7"/>
    <m/>
  </r>
  <r>
    <d v="2024-08-06T00:00:00"/>
    <x v="114"/>
    <s v="C"/>
    <n v="5"/>
    <s v="f"/>
    <n v="8"/>
    <s v="Pintar fechamento exaustor "/>
    <s v="AR"/>
    <m/>
    <x v="3"/>
    <x v="0"/>
    <d v="2024-06-07T00:00:00"/>
    <m/>
    <x v="7"/>
    <m/>
  </r>
  <r>
    <d v="2024-08-06T00:00:00"/>
    <x v="114"/>
    <s v="C"/>
    <n v="5"/>
    <s v="f"/>
    <n v="7"/>
    <s v="Fissura rejunte cerâmica"/>
    <s v="AR"/>
    <m/>
    <x v="3"/>
    <x v="0"/>
    <d v="2024-06-07T00:00:00"/>
    <m/>
    <x v="7"/>
    <m/>
  </r>
  <r>
    <d v="2024-08-06T00:00:00"/>
    <x v="114"/>
    <s v="C"/>
    <n v="5"/>
    <s v="f"/>
    <n v="6"/>
    <s v="Limpar sujidade cerâmica próximo porta "/>
    <s v="AR"/>
    <m/>
    <x v="3"/>
    <x v="0"/>
    <d v="2024-06-07T00:00:00"/>
    <m/>
    <x v="7"/>
    <m/>
  </r>
  <r>
    <d v="2024-08-06T00:00:00"/>
    <x v="114"/>
    <s v="C"/>
    <n v="5"/>
    <s v="f"/>
    <n v="5"/>
    <s v="Afinar porta roupeiro"/>
    <s v="Valco"/>
    <m/>
    <x v="3"/>
    <x v="0"/>
    <d v="2024-06-07T00:00:00"/>
    <m/>
    <x v="7"/>
    <m/>
  </r>
  <r>
    <d v="2024-08-06T00:00:00"/>
    <x v="114"/>
    <s v="C"/>
    <n v="5"/>
    <s v="f"/>
    <n v="4"/>
    <s v="Afinar porta"/>
    <s v="Valco"/>
    <m/>
    <x v="3"/>
    <x v="0"/>
    <d v="2024-06-07T00:00:00"/>
    <m/>
    <x v="7"/>
    <m/>
  </r>
  <r>
    <d v="2024-08-06T00:00:00"/>
    <x v="114"/>
    <s v="C"/>
    <n v="5"/>
    <s v="f"/>
    <n v="3"/>
    <s v="Ver acabamento exaustor varanda "/>
    <s v="AR"/>
    <m/>
    <x v="3"/>
    <x v="0"/>
    <d v="2024-06-07T00:00:00"/>
    <m/>
    <x v="7"/>
    <m/>
  </r>
  <r>
    <d v="2024-08-06T00:00:00"/>
    <x v="114"/>
    <s v="C"/>
    <n v="5"/>
    <s v="f"/>
    <n v="2"/>
    <s v="Limpar ferrugem geral guardas "/>
    <s v="AR"/>
    <m/>
    <x v="3"/>
    <x v="0"/>
    <d v="2024-06-07T00:00:00"/>
    <m/>
    <x v="7"/>
    <m/>
  </r>
  <r>
    <d v="2024-08-06T00:00:00"/>
    <x v="114"/>
    <s v="C"/>
    <n v="5"/>
    <s v="f"/>
    <n v="1"/>
    <s v="Limpar rodapé (excesso massa geral)"/>
    <s v="AR"/>
    <m/>
    <x v="3"/>
    <x v="0"/>
    <d v="2024-06-07T00:00:00"/>
    <m/>
    <x v="7"/>
    <m/>
  </r>
  <r>
    <d v="2024-07-15T00:00:00"/>
    <x v="115"/>
    <s v="C"/>
    <n v="5"/>
    <s v="g"/>
    <n v="15"/>
    <s v="Tomada elétrica da garagem para carregamento do veículo"/>
    <s v="IEOL"/>
    <m/>
    <x v="54"/>
    <x v="0"/>
    <d v="2024-06-27T00:00:00"/>
    <m/>
    <x v="8"/>
    <m/>
  </r>
  <r>
    <d v="2024-07-15T00:00:00"/>
    <x v="115"/>
    <s v="C"/>
    <n v="5"/>
    <s v="g"/>
    <n v="14"/>
    <s v="Estore desalinhado por mau uso "/>
    <s v="Nacional Blinds"/>
    <m/>
    <x v="48"/>
    <x v="0"/>
    <d v="2024-06-27T00:00:00"/>
    <m/>
    <x v="81"/>
    <m/>
  </r>
  <r>
    <d v="2024-07-15T00:00:00"/>
    <x v="115"/>
    <s v="C"/>
    <n v="5"/>
    <s v="g"/>
    <n v="13"/>
    <s v="Reparação de fechadura "/>
    <s v="Sweet Door"/>
    <m/>
    <x v="122"/>
    <x v="0"/>
    <d v="2024-06-27T00:00:00"/>
    <m/>
    <x v="90"/>
    <m/>
  </r>
  <r>
    <d v="2024-07-15T00:00:00"/>
    <x v="115"/>
    <s v="C"/>
    <n v="5"/>
    <s v="g"/>
    <n v="12"/>
    <s v="Afinar estores"/>
    <s v="Nacional Blinds"/>
    <m/>
    <x v="80"/>
    <x v="0"/>
    <d v="2024-06-27T00:00:00"/>
    <m/>
    <x v="32"/>
    <m/>
  </r>
  <r>
    <d v="2024-07-15T00:00:00"/>
    <x v="115"/>
    <s v="C"/>
    <n v="5"/>
    <s v="g"/>
    <n v="11"/>
    <s v="Guardas varanda sem silicone "/>
    <s v="Serrialu"/>
    <m/>
    <x v="3"/>
    <x v="0"/>
    <d v="2024-06-27T00:00:00"/>
    <m/>
    <x v="7"/>
    <m/>
  </r>
  <r>
    <d v="2024-07-15T00:00:00"/>
    <x v="115"/>
    <s v="C"/>
    <n v="5"/>
    <s v="g"/>
    <n v="10"/>
    <s v="Janela suite "/>
    <s v="Serrialu"/>
    <m/>
    <x v="3"/>
    <x v="0"/>
    <d v="2024-06-27T00:00:00"/>
    <m/>
    <x v="7"/>
    <m/>
  </r>
  <r>
    <d v="2024-07-15T00:00:00"/>
    <x v="115"/>
    <s v="C"/>
    <n v="5"/>
    <s v="g"/>
    <n v="9"/>
    <s v="Trocar espelho wc"/>
    <s v="Espaço Vidro"/>
    <m/>
    <x v="3"/>
    <x v="0"/>
    <d v="2024-06-27T00:00:00"/>
    <m/>
    <x v="7"/>
    <m/>
  </r>
  <r>
    <d v="2024-07-15T00:00:00"/>
    <x v="115"/>
    <s v="C"/>
    <n v="5"/>
    <s v="g"/>
    <n v="8"/>
    <s v="Fissura moldura guarda rouapa /teto"/>
    <s v="Valco"/>
    <m/>
    <x v="3"/>
    <x v="0"/>
    <d v="2024-06-27T00:00:00"/>
    <m/>
    <x v="7"/>
    <m/>
  </r>
  <r>
    <d v="2024-07-15T00:00:00"/>
    <x v="115"/>
    <s v="C"/>
    <n v="5"/>
    <s v="g"/>
    <n v="7"/>
    <s v="Remate acabamento moldura guarda roupa "/>
    <s v="AR"/>
    <m/>
    <x v="3"/>
    <x v="0"/>
    <d v="2024-06-27T00:00:00"/>
    <m/>
    <x v="7"/>
    <m/>
  </r>
  <r>
    <d v="2024-07-15T00:00:00"/>
    <x v="115"/>
    <s v="C"/>
    <n v="5"/>
    <s v="g"/>
    <n v="6"/>
    <s v="Remate foco de luz wc/ melhorar acabamento"/>
    <s v="AR"/>
    <m/>
    <x v="3"/>
    <x v="0"/>
    <d v="2024-06-27T00:00:00"/>
    <m/>
    <x v="7"/>
    <m/>
  </r>
  <r>
    <d v="2024-07-15T00:00:00"/>
    <x v="115"/>
    <s v="C"/>
    <n v="5"/>
    <s v="g"/>
    <n v="5"/>
    <s v="Melhorar pintura proximo parede cozinha"/>
    <s v="AR"/>
    <m/>
    <x v="3"/>
    <x v="0"/>
    <d v="2024-06-27T00:00:00"/>
    <m/>
    <x v="7"/>
    <m/>
  </r>
  <r>
    <d v="2024-07-15T00:00:00"/>
    <x v="115"/>
    <s v="C"/>
    <n v="5"/>
    <s v="g"/>
    <n v="4"/>
    <s v="Remate encontro cerâmica/teto (Geral)"/>
    <s v="AR"/>
    <m/>
    <x v="3"/>
    <x v="0"/>
    <d v="2024-06-27T00:00:00"/>
    <m/>
    <x v="7"/>
    <m/>
  </r>
  <r>
    <d v="2024-07-15T00:00:00"/>
    <x v="115"/>
    <s v="C"/>
    <n v="5"/>
    <s v="g"/>
    <n v="3"/>
    <s v="Melhorar pintura teto sala"/>
    <s v="AR"/>
    <m/>
    <x v="3"/>
    <x v="0"/>
    <d v="2024-06-27T00:00:00"/>
    <m/>
    <x v="7"/>
    <m/>
  </r>
  <r>
    <d v="2024-07-15T00:00:00"/>
    <x v="115"/>
    <s v="C"/>
    <n v="5"/>
    <s v="g"/>
    <n v="2"/>
    <s v="Fissura acima caixa de estore"/>
    <s v="AR"/>
    <m/>
    <x v="3"/>
    <x v="0"/>
    <d v="2024-06-27T00:00:00"/>
    <m/>
    <x v="7"/>
    <m/>
  </r>
  <r>
    <d v="2024-07-15T00:00:00"/>
    <x v="115"/>
    <s v="C"/>
    <n v="5"/>
    <s v="g"/>
    <n v="1"/>
    <s v="Remate caixa de estore/Silicone (Geral)"/>
    <s v="AR"/>
    <m/>
    <x v="3"/>
    <x v="0"/>
    <d v="2024-06-27T00:00:00"/>
    <m/>
    <x v="7"/>
    <m/>
  </r>
  <r>
    <d v="2024-07-26T00:00:00"/>
    <x v="116"/>
    <s v="C"/>
    <n v="5"/>
    <s v="h"/>
    <n v="1"/>
    <s v="Defeito na pintura"/>
    <s v="AR"/>
    <m/>
    <x v="3"/>
    <x v="0"/>
    <d v="2024-06-11T00:00:00"/>
    <m/>
    <x v="7"/>
    <m/>
  </r>
  <r>
    <d v="2024-07-26T00:00:00"/>
    <x v="116"/>
    <s v="C"/>
    <n v="5"/>
    <s v="h"/>
    <n v="2"/>
    <s v="Fissura topo rodapé "/>
    <m/>
    <m/>
    <x v="3"/>
    <x v="0"/>
    <d v="2024-06-11T00:00:00"/>
    <m/>
    <x v="7"/>
    <m/>
  </r>
  <r>
    <d v="2024-07-26T00:00:00"/>
    <x v="116"/>
    <s v="C"/>
    <n v="5"/>
    <s v="h"/>
    <n v="3"/>
    <s v="Remate junção rodapé/porta"/>
    <m/>
    <m/>
    <x v="3"/>
    <x v="0"/>
    <d v="2024-06-11T00:00:00"/>
    <m/>
    <x v="7"/>
    <m/>
  </r>
  <r>
    <d v="2024-07-26T00:00:00"/>
    <x v="116"/>
    <s v="C"/>
    <n v="5"/>
    <s v="h"/>
    <n v="4"/>
    <s v="Remate rodapé geral"/>
    <m/>
    <m/>
    <x v="3"/>
    <x v="0"/>
    <d v="2024-06-11T00:00:00"/>
    <m/>
    <x v="7"/>
    <m/>
  </r>
  <r>
    <d v="2024-07-26T00:00:00"/>
    <x v="116"/>
    <s v="C"/>
    <n v="5"/>
    <s v="h"/>
    <n v="5"/>
    <s v="Marcas na porta - sala"/>
    <m/>
    <m/>
    <x v="3"/>
    <x v="0"/>
    <d v="2024-06-11T00:00:00"/>
    <m/>
    <x v="7"/>
    <m/>
  </r>
  <r>
    <d v="2024-07-26T00:00:00"/>
    <x v="116"/>
    <s v="C"/>
    <n v="5"/>
    <s v="h"/>
    <n v="6"/>
    <s v="Sujo rejunte parede cozinha "/>
    <m/>
    <m/>
    <x v="3"/>
    <x v="0"/>
    <d v="2024-06-11T00:00:00"/>
    <m/>
    <x v="7"/>
    <m/>
  </r>
  <r>
    <d v="2024-07-26T00:00:00"/>
    <x v="116"/>
    <s v="C"/>
    <n v="5"/>
    <s v="h"/>
    <n v="7"/>
    <s v="Remate teto/ceramica cozinha geral lavanderia "/>
    <m/>
    <m/>
    <x v="3"/>
    <x v="0"/>
    <d v="2024-06-11T00:00:00"/>
    <m/>
    <x v="7"/>
    <m/>
  </r>
  <r>
    <d v="2024-07-26T00:00:00"/>
    <x v="116"/>
    <s v="C"/>
    <n v="5"/>
    <s v="h"/>
    <n v="8"/>
    <s v="Afinar porta armário em cima microondas não fecha "/>
    <s v="Cozimafra"/>
    <m/>
    <x v="3"/>
    <x v="0"/>
    <d v="2024-06-11T00:00:00"/>
    <m/>
    <x v="54"/>
    <m/>
  </r>
  <r>
    <d v="2024-07-26T00:00:00"/>
    <x v="116"/>
    <s v="C"/>
    <n v="5"/>
    <s v="h"/>
    <n v="9"/>
    <s v="Partes ocas na parede cozinha / lavanderia"/>
    <m/>
    <m/>
    <x v="3"/>
    <x v="0"/>
    <d v="2024-06-11T00:00:00"/>
    <m/>
    <x v="7"/>
    <m/>
  </r>
  <r>
    <d v="2024-07-26T00:00:00"/>
    <x v="116"/>
    <s v="C"/>
    <n v="5"/>
    <s v="h"/>
    <n v="10"/>
    <s v="Partido ceramica caixas tomadas"/>
    <m/>
    <m/>
    <x v="3"/>
    <x v="0"/>
    <d v="2024-06-11T00:00:00"/>
    <m/>
    <x v="7"/>
    <m/>
  </r>
  <r>
    <d v="2024-07-26T00:00:00"/>
    <x v="116"/>
    <s v="C"/>
    <n v="5"/>
    <s v="h"/>
    <n v="11"/>
    <s v="Peça solta exaustor /cozinha "/>
    <m/>
    <m/>
    <x v="3"/>
    <x v="0"/>
    <d v="2024-06-11T00:00:00"/>
    <m/>
    <x v="7"/>
    <m/>
  </r>
  <r>
    <d v="2024-07-26T00:00:00"/>
    <x v="116"/>
    <s v="C"/>
    <n v="5"/>
    <s v="h"/>
    <n v="12"/>
    <s v="Limpar silicone pia cozinha "/>
    <m/>
    <m/>
    <x v="3"/>
    <x v="0"/>
    <d v="2024-06-11T00:00:00"/>
    <m/>
    <x v="7"/>
    <m/>
  </r>
  <r>
    <d v="2024-07-26T00:00:00"/>
    <x v="116"/>
    <s v="C"/>
    <n v="5"/>
    <s v="h"/>
    <n v="13"/>
    <s v="Remate alheta geral"/>
    <m/>
    <m/>
    <x v="3"/>
    <x v="0"/>
    <d v="2024-06-11T00:00:00"/>
    <m/>
    <x v="7"/>
    <m/>
  </r>
  <r>
    <d v="2024-07-26T00:00:00"/>
    <x v="116"/>
    <s v="C"/>
    <n v="5"/>
    <s v="h"/>
    <n v="14"/>
    <s v="Fissura parede proximo porta"/>
    <m/>
    <m/>
    <x v="3"/>
    <x v="0"/>
    <d v="2024-06-11T00:00:00"/>
    <m/>
    <x v="7"/>
    <m/>
  </r>
  <r>
    <d v="2024-07-26T00:00:00"/>
    <x v="116"/>
    <s v="C"/>
    <n v="5"/>
    <s v="h"/>
    <n v="15"/>
    <s v="Limpar portas/manchas tinta/silicone/cola"/>
    <m/>
    <m/>
    <x v="3"/>
    <x v="0"/>
    <d v="2024-06-11T00:00:00"/>
    <m/>
    <x v="7"/>
    <m/>
  </r>
  <r>
    <d v="2024-07-26T00:00:00"/>
    <x v="116"/>
    <s v="C"/>
    <n v="5"/>
    <s v="h"/>
    <n v="16"/>
    <s v="Limpar portas guarda roupa/roupeiro com tinta"/>
    <m/>
    <m/>
    <x v="3"/>
    <x v="0"/>
    <d v="2024-06-11T00:00:00"/>
    <m/>
    <x v="7"/>
    <m/>
  </r>
  <r>
    <d v="2024-07-26T00:00:00"/>
    <x v="116"/>
    <s v="C"/>
    <n v="5"/>
    <s v="h"/>
    <n v="17"/>
    <s v="Afinar porta"/>
    <s v="Valco"/>
    <m/>
    <x v="3"/>
    <x v="0"/>
    <d v="2024-06-11T00:00:00"/>
    <m/>
    <x v="7"/>
    <m/>
  </r>
  <r>
    <d v="2024-07-26T00:00:00"/>
    <x v="116"/>
    <s v="C"/>
    <n v="5"/>
    <s v="h"/>
    <n v="18"/>
    <s v="Partes ocas parede wc / duche "/>
    <m/>
    <m/>
    <x v="3"/>
    <x v="0"/>
    <d v="2024-06-11T00:00:00"/>
    <m/>
    <x v="7"/>
    <m/>
  </r>
  <r>
    <d v="2024-07-26T00:00:00"/>
    <x v="116"/>
    <s v="C"/>
    <n v="5"/>
    <s v="h"/>
    <n v="19"/>
    <s v="Instalação interruptores e tomadas (geral)"/>
    <m/>
    <m/>
    <x v="3"/>
    <x v="0"/>
    <d v="2024-06-11T00:00:00"/>
    <m/>
    <x v="7"/>
    <m/>
  </r>
  <r>
    <d v="2024-07-26T00:00:00"/>
    <x v="116"/>
    <s v="C"/>
    <n v="5"/>
    <s v="h"/>
    <n v="20"/>
    <s v="Defeito na parede/infiltração"/>
    <m/>
    <m/>
    <x v="3"/>
    <x v="0"/>
    <d v="2024-06-11T00:00:00"/>
    <m/>
    <x v="7"/>
    <m/>
  </r>
  <r>
    <d v="2024-07-26T00:00:00"/>
    <x v="116"/>
    <s v="C"/>
    <n v="5"/>
    <s v="h"/>
    <n v="21"/>
    <s v="Marcas alizar porta no topo "/>
    <m/>
    <m/>
    <x v="3"/>
    <x v="0"/>
    <d v="2024-06-11T00:00:00"/>
    <m/>
    <x v="7"/>
    <m/>
  </r>
  <r>
    <d v="2024-07-26T00:00:00"/>
    <x v="116"/>
    <s v="C"/>
    <n v="5"/>
    <s v="h"/>
    <n v="22"/>
    <s v="Remate topo banheira e base mal feitos "/>
    <m/>
    <m/>
    <x v="3"/>
    <x v="0"/>
    <d v="2024-06-11T00:00:00"/>
    <m/>
    <x v="7"/>
    <m/>
  </r>
  <r>
    <d v="2024-07-26T00:00:00"/>
    <x v="116"/>
    <s v="C"/>
    <n v="5"/>
    <s v="h"/>
    <n v="23"/>
    <s v="Acabamento saída de água parede"/>
    <m/>
    <m/>
    <x v="3"/>
    <x v="0"/>
    <d v="2024-06-11T00:00:00"/>
    <m/>
    <x v="7"/>
    <m/>
  </r>
  <r>
    <d v="2024-07-26T00:00:00"/>
    <x v="116"/>
    <s v="C"/>
    <n v="5"/>
    <s v="h"/>
    <n v="24"/>
    <s v="Afinar porta entrada"/>
    <s v="Sweet Door"/>
    <m/>
    <x v="3"/>
    <x v="0"/>
    <d v="2024-06-11T00:00:00"/>
    <m/>
    <x v="75"/>
    <m/>
  </r>
  <r>
    <d v="2024-07-26T00:00:00"/>
    <x v="116"/>
    <s v="C"/>
    <n v="5"/>
    <s v="h"/>
    <n v="25"/>
    <s v="Afinar estores ( fica a meio )"/>
    <s v="Nacional Blinds"/>
    <m/>
    <x v="3"/>
    <x v="0"/>
    <d v="2024-06-11T00:00:00"/>
    <m/>
    <x v="49"/>
    <m/>
  </r>
  <r>
    <d v="2024-07-26T00:00:00"/>
    <x v="116"/>
    <s v="C"/>
    <n v="5"/>
    <s v="h"/>
    <n v="26"/>
    <s v="Estore da sala encravado (está encravado a meio do seu percurso)"/>
    <s v="Nacional Blinds"/>
    <m/>
    <x v="42"/>
    <x v="0"/>
    <d v="2024-06-11T00:00:00"/>
    <m/>
    <x v="49"/>
    <m/>
  </r>
  <r>
    <d v="2024-07-26T00:00:00"/>
    <x v="116"/>
    <s v="C"/>
    <n v="5"/>
    <s v="h"/>
    <n v="27"/>
    <s v="Fechadura da porta entre a cozinha e lavandaria não tranca"/>
    <s v="Serrialu"/>
    <m/>
    <x v="18"/>
    <x v="0"/>
    <d v="2024-06-11T00:00:00"/>
    <m/>
    <x v="124"/>
    <m/>
  </r>
  <r>
    <d v="2024-07-26T00:00:00"/>
    <x v="116"/>
    <s v="C"/>
    <n v="5"/>
    <s v="h"/>
    <n v="28"/>
    <s v="Defeito na parede entre as portas dos dois quartos"/>
    <s v="AR"/>
    <m/>
    <x v="42"/>
    <x v="0"/>
    <d v="2024-06-11T00:00:00"/>
    <m/>
    <x v="118"/>
    <m/>
  </r>
  <r>
    <d v="2024-07-26T00:00:00"/>
    <x v="116"/>
    <s v="C"/>
    <n v="5"/>
    <s v="h"/>
    <n v="29"/>
    <s v="Moldura do microondas com muitos pontos de ferrugem (reparado Eng ª Ana Ouro e Bruno Florindo)"/>
    <s v="AR"/>
    <m/>
    <x v="42"/>
    <x v="0"/>
    <d v="2024-06-11T00:00:00"/>
    <m/>
    <x v="104"/>
    <m/>
  </r>
  <r>
    <d v="2024-07-26T00:00:00"/>
    <x v="116"/>
    <s v="C"/>
    <n v="5"/>
    <s v="h"/>
    <n v="30"/>
    <s v="Máquina de lavar roupa  apresentou a mensagem de erro &quot;E05&quot;."/>
    <s v="AR/Bosch"/>
    <m/>
    <x v="42"/>
    <x v="0"/>
    <d v="2024-06-11T00:00:00"/>
    <m/>
    <x v="118"/>
    <m/>
  </r>
  <r>
    <d v="2024-07-26T00:00:00"/>
    <x v="116"/>
    <s v="C"/>
    <n v="5"/>
    <s v="h"/>
    <n v="31"/>
    <s v="Espelho oxidado "/>
    <s v="AR"/>
    <m/>
    <x v="126"/>
    <x v="0"/>
    <d v="2024-06-11T00:00:00"/>
    <m/>
    <x v="118"/>
    <m/>
  </r>
  <r>
    <d v="2024-07-26T00:00:00"/>
    <x v="116"/>
    <s v="C"/>
    <n v="5"/>
    <s v="h"/>
    <n v="32"/>
    <s v="O videoporteiro indica um erro de estabelecimento de chamada quando se tenta tocar para o 5H a partir da entrada, não tocando na fração. O equipamento na fração indica o erro de &quot;Falha ao ver ao Vivo. Ocorreu um erro na conexão&quot; quando se tenta ver a câmara a partir da fração"/>
    <s v="IEOL/MEO"/>
    <m/>
    <x v="126"/>
    <x v="0"/>
    <d v="2024-06-11T00:00:00"/>
    <m/>
    <x v="25"/>
    <m/>
  </r>
  <r>
    <d v="2024-07-26T00:00:00"/>
    <x v="116"/>
    <s v="C"/>
    <n v="5"/>
    <s v="h"/>
    <n v="33"/>
    <s v="Vedantes do congelador e  frigorífico soltos. Por vezes, ao abrir as portas, os vedantes saltam."/>
    <s v="AR/Cozimafra "/>
    <m/>
    <x v="126"/>
    <x v="0"/>
    <d v="2024-06-11T00:00:00"/>
    <m/>
    <x v="118"/>
    <m/>
  </r>
  <r>
    <d v="2024-07-26T00:00:00"/>
    <x v="116"/>
    <s v="C"/>
    <n v="5"/>
    <s v="h"/>
    <n v="34"/>
    <s v="Portas corta-fogo. Muitas das portas corta-fogo não se encontram afinadas para fechar por completo, sendo muito frequente encontrálas entre-abertas. Estas portas devem fechar por completo independentemente  da posição em que sejam deixadas. Esta situação acontece desde a entrega da minha fração"/>
    <s v="Sweet Door"/>
    <m/>
    <x v="126"/>
    <x v="0"/>
    <d v="2024-06-11T00:00:00"/>
    <m/>
    <x v="177"/>
    <m/>
  </r>
  <r>
    <d v="2024-07-26T00:00:00"/>
    <x v="116"/>
    <s v="C"/>
    <n v="5"/>
    <s v="h"/>
    <n v="35"/>
    <s v="Portas do chuveiro não fecham, os lados das portas não estão paralelos."/>
    <s v="Espaço Vidro "/>
    <m/>
    <x v="40"/>
    <x v="0"/>
    <d v="2024-06-11T00:00:00"/>
    <m/>
    <x v="118"/>
    <m/>
  </r>
  <r>
    <d v="2024-07-26T00:00:00"/>
    <x v="116"/>
    <s v="C"/>
    <n v="5"/>
    <s v="h"/>
    <n v="36"/>
    <s v="Fuga de água na base do chuveuiro"/>
    <s v="Espaço Vidro "/>
    <m/>
    <x v="40"/>
    <x v="0"/>
    <d v="2024-06-11T00:00:00"/>
    <m/>
    <x v="1"/>
    <m/>
  </r>
  <r>
    <d v="2024-07-26T00:00:00"/>
    <x v="116"/>
    <s v="C"/>
    <n v="5"/>
    <s v="h"/>
    <n v="37"/>
    <s v="Substituição de ferragens da carpintaria "/>
    <s v="Valco"/>
    <m/>
    <x v="18"/>
    <x v="0"/>
    <d v="2024-06-11T00:00:00"/>
    <m/>
    <x v="118"/>
    <m/>
  </r>
  <r>
    <d v="2024-07-26T00:00:00"/>
    <x v="116"/>
    <s v="C"/>
    <n v="5"/>
    <s v="h"/>
    <n v="40"/>
    <s v="REPARAÇÃO DOS ESTORES (ISOLAMENTOS)"/>
    <s v="AR"/>
    <m/>
    <x v="127"/>
    <x v="0"/>
    <d v="2024-06-11T00:00:00"/>
    <m/>
    <x v="69"/>
    <m/>
  </r>
  <r>
    <d v="2024-07-26T00:00:00"/>
    <x v="116"/>
    <s v="C"/>
    <n v="5"/>
    <s v="h"/>
    <n v="38"/>
    <s v="As ripas exibem um escurecimento junto ao rodapé, por baixo da porta da varanda, de forma desigual ao longo do seu cumprimento // Existem defeitos no soalho do corredor._x000a_Estes apareceram nos ultimos dois meses._x000a_As ripas do soalho devem ter demasiada folga em relação á parede."/>
    <s v="AR/SILVAS"/>
    <m/>
    <x v="98"/>
    <x v="2"/>
    <d v="2024-06-11T00:00:00"/>
    <m/>
    <x v="12"/>
    <m/>
  </r>
  <r>
    <d v="2024-07-29T00:00:00"/>
    <x v="117"/>
    <s v="C"/>
    <n v="5"/>
    <s v="a"/>
    <n v="1"/>
    <s v="Estore não funciona"/>
    <s v="Nacional Blinds"/>
    <m/>
    <x v="51"/>
    <x v="0"/>
    <d v="2024-07-08T00:00:00"/>
    <m/>
    <x v="74"/>
    <s v="SIM"/>
  </r>
  <r>
    <d v="2024-07-29T00:00:00"/>
    <x v="117"/>
    <s v="C"/>
    <n v="5"/>
    <s v="a"/>
    <n v="27"/>
    <s v="Placa vitroceramica riscada "/>
    <s v="Bosch"/>
    <m/>
    <x v="7"/>
    <x v="4"/>
    <d v="2024-07-08T00:00:00"/>
    <m/>
    <x v="12"/>
    <m/>
  </r>
  <r>
    <d v="2024-07-29T00:00:00"/>
    <x v="117"/>
    <s v="C"/>
    <n v="5"/>
    <s v="a"/>
    <n v="29"/>
    <s v="Cano curto do termoacumulador"/>
    <s v="AR"/>
    <m/>
    <x v="7"/>
    <x v="0"/>
    <d v="2024-07-08T00:00:00"/>
    <m/>
    <x v="98"/>
    <m/>
  </r>
  <r>
    <d v="2024-07-29T00:00:00"/>
    <x v="117"/>
    <s v="C"/>
    <n v="5"/>
    <s v="a"/>
    <n v="26"/>
    <s v="Foco de luz no hall de entrada não acende"/>
    <s v="IEOL"/>
    <m/>
    <x v="36"/>
    <x v="0"/>
    <d v="2024-07-08T00:00:00"/>
    <m/>
    <x v="178"/>
    <m/>
  </r>
  <r>
    <d v="2024-07-29T00:00:00"/>
    <x v="117"/>
    <s v="C"/>
    <n v="5"/>
    <s v="a"/>
    <n v="25"/>
    <s v="Água não chega a sanita"/>
    <s v="AR/Luzimeca"/>
    <m/>
    <x v="36"/>
    <x v="0"/>
    <d v="2024-07-08T00:00:00"/>
    <m/>
    <x v="14"/>
    <m/>
  </r>
  <r>
    <d v="2024-07-29T00:00:00"/>
    <x v="117"/>
    <s v="C"/>
    <n v="5"/>
    <s v="a"/>
    <n v="24"/>
    <s v="Silicone nas janelas"/>
    <s v="AR"/>
    <m/>
    <x v="37"/>
    <x v="0"/>
    <d v="2024-07-08T00:00:00"/>
    <m/>
    <x v="14"/>
    <m/>
  </r>
  <r>
    <d v="2024-07-29T00:00:00"/>
    <x v="117"/>
    <s v="C"/>
    <n v="5"/>
    <s v="a"/>
    <n v="23"/>
    <s v="espelhos dos 2WC com anomalias e abanam"/>
    <s v="AR"/>
    <m/>
    <x v="37"/>
    <x v="0"/>
    <d v="2024-07-08T00:00:00"/>
    <m/>
    <x v="14"/>
    <m/>
  </r>
  <r>
    <d v="2024-07-29T00:00:00"/>
    <x v="117"/>
    <s v="C"/>
    <n v="5"/>
    <s v="a"/>
    <n v="22"/>
    <s v="vidro descaído da cabine de duche (suite)"/>
    <s v="Espaço vidro"/>
    <m/>
    <x v="37"/>
    <x v="0"/>
    <d v="2024-07-08T00:00:00"/>
    <m/>
    <x v="1"/>
    <m/>
  </r>
  <r>
    <d v="2024-07-29T00:00:00"/>
    <x v="117"/>
    <s v="C"/>
    <n v="5"/>
    <s v="a"/>
    <n v="21"/>
    <s v="Limpar tinta roupeiro "/>
    <s v="AR"/>
    <m/>
    <x v="3"/>
    <x v="0"/>
    <d v="2024-07-08T00:00:00"/>
    <m/>
    <x v="179"/>
    <m/>
  </r>
  <r>
    <d v="2024-07-29T00:00:00"/>
    <x v="117"/>
    <s v="C"/>
    <n v="5"/>
    <s v="a"/>
    <n v="20"/>
    <s v="Falta batente porta/ reparado massa na parede - após a reparação deixaram a borracha solta"/>
    <s v="Valco"/>
    <m/>
    <x v="82"/>
    <x v="0"/>
    <d v="2024-07-08T00:00:00"/>
    <m/>
    <x v="14"/>
    <m/>
  </r>
  <r>
    <d v="2024-07-29T00:00:00"/>
    <x v="117"/>
    <s v="C"/>
    <n v="5"/>
    <s v="a"/>
    <n v="19"/>
    <s v="Limpar pedra soleira janela"/>
    <s v="AR"/>
    <m/>
    <x v="3"/>
    <x v="0"/>
    <d v="2024-07-08T00:00:00"/>
    <m/>
    <x v="179"/>
    <m/>
  </r>
  <r>
    <d v="2024-07-29T00:00:00"/>
    <x v="117"/>
    <s v="C"/>
    <n v="5"/>
    <s v="a"/>
    <n v="18"/>
    <s v="Melhorar silicone janela"/>
    <s v="AR"/>
    <m/>
    <x v="82"/>
    <x v="0"/>
    <d v="2024-07-08T00:00:00"/>
    <m/>
    <x v="14"/>
    <m/>
  </r>
  <r>
    <d v="2024-07-29T00:00:00"/>
    <x v="117"/>
    <s v="C"/>
    <n v="5"/>
    <s v="a"/>
    <n v="17"/>
    <s v="Foco de luz sem tinta/ raspado"/>
    <s v="AR"/>
    <m/>
    <x v="3"/>
    <x v="0"/>
    <d v="2024-07-08T00:00:00"/>
    <m/>
    <x v="179"/>
    <m/>
  </r>
  <r>
    <d v="2024-07-29T00:00:00"/>
    <x v="117"/>
    <s v="C"/>
    <n v="5"/>
    <s v="a"/>
    <n v="16"/>
    <s v="Limpar focos e exaustor teto WC/ pintar remate junto foco"/>
    <s v="AR"/>
    <m/>
    <x v="3"/>
    <x v="0"/>
    <d v="2024-07-08T00:00:00"/>
    <m/>
    <x v="179"/>
    <m/>
  </r>
  <r>
    <d v="2024-07-29T00:00:00"/>
    <x v="117"/>
    <s v="C"/>
    <n v="5"/>
    <s v="a"/>
    <n v="15"/>
    <s v="Afinar porta duche descaida - não ficou totalmente reparada"/>
    <s v="AR"/>
    <m/>
    <x v="82"/>
    <x v="0"/>
    <d v="2024-07-08T00:00:00"/>
    <m/>
    <x v="14"/>
    <m/>
  </r>
  <r>
    <d v="2024-07-29T00:00:00"/>
    <x v="117"/>
    <s v="C"/>
    <n v="5"/>
    <s v="a"/>
    <n v="14"/>
    <s v="Limpar escorrencias de tinta / banheira / teto/ roupeiro"/>
    <s v="AR"/>
    <m/>
    <x v="3"/>
    <x v="0"/>
    <d v="2024-07-08T00:00:00"/>
    <m/>
    <x v="179"/>
    <m/>
  </r>
  <r>
    <d v="2024-07-29T00:00:00"/>
    <x v="117"/>
    <s v="C"/>
    <n v="5"/>
    <s v="a"/>
    <n v="13"/>
    <s v="Fixação do vidro está solta (canto superior direito)"/>
    <s v="AR"/>
    <m/>
    <x v="82"/>
    <x v="0"/>
    <d v="2024-07-08T00:00:00"/>
    <m/>
    <x v="14"/>
    <m/>
  </r>
  <r>
    <d v="2024-07-29T00:00:00"/>
    <x v="117"/>
    <s v="C"/>
    <n v="5"/>
    <s v="a"/>
    <n v="12"/>
    <s v="Pavimento não vai até ao armario"/>
    <s v="Silvas"/>
    <m/>
    <x v="3"/>
    <x v="0"/>
    <d v="2024-07-08T00:00:00"/>
    <m/>
    <x v="28"/>
    <m/>
  </r>
  <r>
    <d v="2024-07-29T00:00:00"/>
    <x v="117"/>
    <s v="C"/>
    <n v="5"/>
    <s v="a"/>
    <n v="11"/>
    <s v="Colocar silicone na caixa de estore"/>
    <s v="AR"/>
    <m/>
    <x v="3"/>
    <x v="0"/>
    <d v="2024-07-08T00:00:00"/>
    <m/>
    <x v="179"/>
    <m/>
  </r>
  <r>
    <d v="2024-07-29T00:00:00"/>
    <x v="117"/>
    <s v="C"/>
    <n v="5"/>
    <s v="a"/>
    <n v="10"/>
    <s v="Afinar puxador janela "/>
    <s v="Serrialu"/>
    <m/>
    <x v="3"/>
    <x v="0"/>
    <d v="2024-07-08T00:00:00"/>
    <m/>
    <x v="179"/>
    <m/>
  </r>
  <r>
    <d v="2024-07-29T00:00:00"/>
    <x v="117"/>
    <s v="C"/>
    <n v="5"/>
    <s v="a"/>
    <n v="9"/>
    <s v="Limpar tinta do foco de luz"/>
    <s v="AR"/>
    <m/>
    <x v="3"/>
    <x v="0"/>
    <d v="2024-07-08T00:00:00"/>
    <m/>
    <x v="179"/>
    <m/>
  </r>
  <r>
    <d v="2024-07-29T00:00:00"/>
    <x v="117"/>
    <s v="C"/>
    <n v="5"/>
    <s v="a"/>
    <n v="8"/>
    <s v="Limpeza geral pó"/>
    <s v="AR"/>
    <m/>
    <x v="3"/>
    <x v="0"/>
    <d v="2024-07-08T00:00:00"/>
    <m/>
    <x v="23"/>
    <m/>
  </r>
  <r>
    <d v="2024-07-29T00:00:00"/>
    <x v="117"/>
    <s v="C"/>
    <n v="5"/>
    <s v="a"/>
    <n v="7"/>
    <s v="Reparar quina do tijolo"/>
    <s v="AR"/>
    <m/>
    <x v="3"/>
    <x v="0"/>
    <d v="2024-07-08T00:00:00"/>
    <m/>
    <x v="179"/>
    <m/>
  </r>
  <r>
    <d v="2024-07-29T00:00:00"/>
    <x v="117"/>
    <s v="C"/>
    <n v="5"/>
    <s v="a"/>
    <n v="6"/>
    <s v="Limpar tinta vidro da janela"/>
    <s v="AR"/>
    <m/>
    <x v="3"/>
    <x v="0"/>
    <d v="2024-07-08T00:00:00"/>
    <m/>
    <x v="179"/>
    <m/>
  </r>
  <r>
    <d v="2024-07-29T00:00:00"/>
    <x v="117"/>
    <s v="C"/>
    <n v="5"/>
    <s v="a"/>
    <n v="5"/>
    <s v="Limpar tinta pavimento varanda"/>
    <s v="AR"/>
    <m/>
    <x v="3"/>
    <x v="0"/>
    <d v="2024-07-08T00:00:00"/>
    <m/>
    <x v="179"/>
    <m/>
  </r>
  <r>
    <d v="2024-07-29T00:00:00"/>
    <x v="117"/>
    <s v="C"/>
    <n v="5"/>
    <s v="a"/>
    <n v="4"/>
    <s v="Limpar salpicos de tinta na porta / exterior"/>
    <s v="AR"/>
    <m/>
    <x v="3"/>
    <x v="0"/>
    <d v="2024-07-08T00:00:00"/>
    <m/>
    <x v="179"/>
    <m/>
  </r>
  <r>
    <d v="2024-07-29T00:00:00"/>
    <x v="117"/>
    <s v="C"/>
    <n v="5"/>
    <s v="a"/>
    <n v="3"/>
    <s v="Limpar tinta forno/ armario superior (dentro porta)"/>
    <s v="AR"/>
    <m/>
    <x v="3"/>
    <x v="0"/>
    <d v="2024-07-08T00:00:00"/>
    <m/>
    <x v="179"/>
    <m/>
  </r>
  <r>
    <d v="2024-07-29T00:00:00"/>
    <x v="117"/>
    <s v="C"/>
    <n v="5"/>
    <s v="a"/>
    <n v="2"/>
    <s v="Afinar porta armário interior (máq. lavar roupa)"/>
    <s v="AR"/>
    <m/>
    <x v="3"/>
    <x v="0"/>
    <d v="2024-07-08T00:00:00"/>
    <m/>
    <x v="179"/>
    <m/>
  </r>
  <r>
    <d v="2024-07-29T00:00:00"/>
    <x v="117"/>
    <s v="C"/>
    <n v="5"/>
    <s v="a"/>
    <n v="1"/>
    <s v="Limpar tinta do roupeiro (parte superior)/ pavimento (geral)"/>
    <s v="AR"/>
    <m/>
    <x v="3"/>
    <x v="0"/>
    <d v="2024-07-08T00:00:00"/>
    <m/>
    <x v="179"/>
    <m/>
  </r>
  <r>
    <d v="2024-08-21T00:00:00"/>
    <x v="118"/>
    <s v="C"/>
    <n v="5"/>
    <s v="b"/>
    <n v="10"/>
    <s v="Luz da arrecadação não funciona"/>
    <s v="IEOL"/>
    <m/>
    <x v="16"/>
    <x v="0"/>
    <d v="2024-07-09T00:00:00"/>
    <m/>
    <x v="134"/>
    <m/>
  </r>
  <r>
    <d v="2024-08-21T00:00:00"/>
    <x v="118"/>
    <s v="C"/>
    <n v="5"/>
    <s v="b"/>
    <n v="9"/>
    <s v="Substituição de vidro partido na casa de banho "/>
    <s v="Espaço Vidro "/>
    <m/>
    <x v="22"/>
    <x v="0"/>
    <d v="2024-07-09T00:00:00"/>
    <m/>
    <x v="7"/>
    <m/>
  </r>
  <r>
    <d v="2024-08-21T00:00:00"/>
    <x v="118"/>
    <s v="C"/>
    <n v="5"/>
    <s v="b"/>
    <n v="8"/>
    <s v="Estore da sala não fecha "/>
    <s v="Nacional Blinds"/>
    <m/>
    <x v="16"/>
    <x v="0"/>
    <d v="2024-07-09T00:00:00"/>
    <m/>
    <x v="21"/>
    <m/>
  </r>
  <r>
    <d v="2024-08-21T00:00:00"/>
    <x v="118"/>
    <s v="C"/>
    <n v="5"/>
    <s v="b"/>
    <n v="7"/>
    <s v="Falta vidro porta lavanderia "/>
    <s v="Serrialu"/>
    <m/>
    <x v="3"/>
    <x v="0"/>
    <d v="2024-07-09T00:00:00"/>
    <m/>
    <x v="78"/>
    <m/>
  </r>
  <r>
    <d v="2024-08-21T00:00:00"/>
    <x v="118"/>
    <s v="C"/>
    <n v="5"/>
    <s v="b"/>
    <n v="6"/>
    <s v="Cerâmica partida proximo janela lavanderia"/>
    <s v="AR"/>
    <m/>
    <x v="81"/>
    <x v="0"/>
    <d v="2024-07-09T00:00:00"/>
    <m/>
    <x v="117"/>
    <m/>
  </r>
  <r>
    <d v="2024-08-21T00:00:00"/>
    <x v="118"/>
    <s v="C"/>
    <n v="5"/>
    <s v="b"/>
    <n v="5"/>
    <s v="Apertar parafuso caixa pex"/>
    <s v="AR"/>
    <m/>
    <x v="3"/>
    <x v="0"/>
    <d v="2024-07-09T00:00:00"/>
    <m/>
    <x v="7"/>
    <m/>
  </r>
  <r>
    <d v="2024-08-21T00:00:00"/>
    <x v="118"/>
    <s v="C"/>
    <n v="5"/>
    <s v="b"/>
    <n v="4"/>
    <s v="Espelho partdo na parede de baixo/trocar (NÃO TEM CHAVES)"/>
    <s v="Espaço vidro"/>
    <m/>
    <x v="3"/>
    <x v="0"/>
    <d v="2024-07-09T00:00:00"/>
    <m/>
    <x v="171"/>
    <m/>
  </r>
  <r>
    <d v="2024-08-21T00:00:00"/>
    <x v="118"/>
    <s v="C"/>
    <n v="5"/>
    <s v="b"/>
    <n v="3"/>
    <s v="Remate rodapes/limpezas/fissuras no topo (geral)"/>
    <s v="AR"/>
    <m/>
    <x v="3"/>
    <x v="0"/>
    <d v="2024-07-09T00:00:00"/>
    <m/>
    <x v="7"/>
    <m/>
  </r>
  <r>
    <d v="2024-08-21T00:00:00"/>
    <x v="118"/>
    <s v="C"/>
    <n v="5"/>
    <s v="b"/>
    <n v="2"/>
    <s v="Marca no topo da parede/pintura/fissura"/>
    <s v="AR"/>
    <m/>
    <x v="3"/>
    <x v="0"/>
    <d v="2024-07-09T00:00:00"/>
    <m/>
    <x v="7"/>
    <m/>
  </r>
  <r>
    <d v="2024-08-21T00:00:00"/>
    <x v="118"/>
    <s v="C"/>
    <n v="5"/>
    <s v="b"/>
    <n v="1"/>
    <s v="Limpeza ferragem guardas (geral)"/>
    <s v="AR"/>
    <m/>
    <x v="3"/>
    <x v="0"/>
    <d v="2024-07-09T00:00:00"/>
    <m/>
    <x v="7"/>
    <m/>
  </r>
  <r>
    <d v="2024-08-06T00:00:00"/>
    <x v="119"/>
    <s v="C"/>
    <n v="6"/>
    <s v="c"/>
    <n v="1"/>
    <s v="Fechadura de entrada a rodar com chave"/>
    <s v="Sweet Door"/>
    <m/>
    <x v="51"/>
    <x v="0"/>
    <d v="2024-06-05T00:00:00"/>
    <m/>
    <x v="16"/>
    <s v="SIM"/>
  </r>
  <r>
    <d v="2024-08-06T00:00:00"/>
    <x v="119"/>
    <s v="C"/>
    <n v="6"/>
    <s v="c"/>
    <n v="12"/>
    <s v="a metade direita da placa não funciona (não aquece); a metade esquerda funciona"/>
    <s v="IEOL/Bosch"/>
    <m/>
    <x v="120"/>
    <x v="0"/>
    <d v="2024-06-05T00:00:00"/>
    <m/>
    <x v="37"/>
    <m/>
  </r>
  <r>
    <d v="2024-08-06T00:00:00"/>
    <x v="119"/>
    <s v="C"/>
    <n v="6"/>
    <s v="c"/>
    <n v="18"/>
    <s v="Os ventiladores dos wc não funcionam"/>
    <s v="Climacer"/>
    <m/>
    <x v="102"/>
    <x v="0"/>
    <d v="2024-06-05T00:00:00"/>
    <m/>
    <x v="58"/>
    <m/>
  </r>
  <r>
    <d v="2024-08-06T00:00:00"/>
    <x v="119"/>
    <s v="C"/>
    <n v="6"/>
    <s v="c"/>
    <n v="17"/>
    <s v="Junta do chão do wc pequeno torta e a levantar"/>
    <s v="AR"/>
    <m/>
    <x v="102"/>
    <x v="0"/>
    <d v="2024-06-05T00:00:00"/>
    <m/>
    <x v="58"/>
    <m/>
  </r>
  <r>
    <d v="2024-08-06T00:00:00"/>
    <x v="119"/>
    <s v="C"/>
    <n v="6"/>
    <s v="c"/>
    <n v="16"/>
    <s v="A porta da cabine de duche do quarto principal descaiu e já não se consegue abrir"/>
    <s v="Espaço Vidro "/>
    <m/>
    <x v="102"/>
    <x v="0"/>
    <d v="2024-06-05T00:00:00"/>
    <m/>
    <x v="62"/>
    <m/>
  </r>
  <r>
    <d v="2024-08-06T00:00:00"/>
    <x v="119"/>
    <s v="C"/>
    <n v="6"/>
    <s v="c"/>
    <n v="15"/>
    <s v="Torneira do bidé do wc do quarto a pingar e não sai água quente. A torneira teve de ser desligada."/>
    <s v="AR"/>
    <m/>
    <x v="102"/>
    <x v="0"/>
    <d v="2024-06-05T00:00:00"/>
    <m/>
    <x v="58"/>
    <m/>
  </r>
  <r>
    <d v="2024-08-06T00:00:00"/>
    <x v="119"/>
    <s v="C"/>
    <n v="6"/>
    <s v="c"/>
    <n v="14"/>
    <s v="Porta de entrada mal afinada. A porta só fecha com a chave."/>
    <s v="Sweet Door"/>
    <m/>
    <x v="102"/>
    <x v="0"/>
    <d v="2024-06-05T00:00:00"/>
    <m/>
    <x v="117"/>
    <m/>
  </r>
  <r>
    <d v="2024-08-06T00:00:00"/>
    <x v="119"/>
    <s v="C"/>
    <n v="6"/>
    <s v="c"/>
    <n v="13"/>
    <s v="necessitamos de um 2º comando de garagem com urgência. Apesar de só termos 1 lugar, temos 2 carros para gerir entradas e saídas ao longo do dia"/>
    <m/>
    <m/>
    <x v="120"/>
    <x v="1"/>
    <d v="2024-06-05T00:00:00"/>
    <m/>
    <x v="68"/>
    <m/>
  </r>
  <r>
    <d v="2024-08-06T00:00:00"/>
    <x v="119"/>
    <s v="C"/>
    <n v="6"/>
    <s v="c"/>
    <n v="11"/>
    <s v="Oscilobatente da janela do quarto 1 está a batente da janela &quot;não consegue fazer a posição de abertura de ligeira inclinação&quot;"/>
    <s v="Serrialu"/>
    <m/>
    <x v="71"/>
    <x v="0"/>
    <d v="2024-06-05T00:00:00"/>
    <m/>
    <x v="7"/>
    <m/>
  </r>
  <r>
    <d v="2024-08-06T00:00:00"/>
    <x v="119"/>
    <s v="C"/>
    <n v="6"/>
    <s v="c"/>
    <n v="10"/>
    <s v="Peça de pvc danificada "/>
    <s v="Serrialu"/>
    <m/>
    <x v="3"/>
    <x v="0"/>
    <d v="2024-06-05T00:00:00"/>
    <s v="não esta na obra "/>
    <x v="7"/>
    <m/>
  </r>
  <r>
    <d v="2024-08-06T00:00:00"/>
    <x v="119"/>
    <s v="C"/>
    <n v="6"/>
    <s v="c"/>
    <n v="9"/>
    <s v="Remate rodapes (geral)"/>
    <s v="AR"/>
    <m/>
    <x v="3"/>
    <x v="0"/>
    <d v="2024-06-05T00:00:00"/>
    <m/>
    <x v="144"/>
    <m/>
  </r>
  <r>
    <d v="2024-08-06T00:00:00"/>
    <x v="119"/>
    <s v="C"/>
    <n v="6"/>
    <s v="c"/>
    <n v="8"/>
    <s v="Limpar tinta da pedra "/>
    <s v="AR"/>
    <m/>
    <x v="3"/>
    <x v="0"/>
    <d v="2024-06-05T00:00:00"/>
    <m/>
    <x v="144"/>
    <m/>
  </r>
  <r>
    <d v="2024-08-06T00:00:00"/>
    <x v="119"/>
    <s v="C"/>
    <n v="6"/>
    <s v="c"/>
    <n v="7"/>
    <s v="Remate com silicone nas caixas de estore (geral)"/>
    <s v="AR"/>
    <m/>
    <x v="3"/>
    <x v="0"/>
    <d v="2024-06-05T00:00:00"/>
    <m/>
    <x v="144"/>
    <m/>
  </r>
  <r>
    <d v="2024-08-06T00:00:00"/>
    <x v="119"/>
    <s v="C"/>
    <n v="6"/>
    <s v="c"/>
    <n v="6"/>
    <s v="Rodapé está curvo"/>
    <s v="Valco"/>
    <m/>
    <x v="3"/>
    <x v="0"/>
    <d v="2024-06-05T00:00:00"/>
    <m/>
    <x v="144"/>
    <m/>
  </r>
  <r>
    <d v="2024-08-06T00:00:00"/>
    <x v="119"/>
    <s v="C"/>
    <n v="6"/>
    <s v="c"/>
    <n v="5"/>
    <s v="Falta Silicone rodapé"/>
    <s v="AR"/>
    <m/>
    <x v="3"/>
    <x v="0"/>
    <d v="2024-06-05T00:00:00"/>
    <m/>
    <x v="144"/>
    <m/>
  </r>
  <r>
    <d v="2024-08-06T00:00:00"/>
    <x v="119"/>
    <s v="C"/>
    <n v="6"/>
    <s v="c"/>
    <n v="4"/>
    <s v="Afinar janelas "/>
    <s v="Serrialu"/>
    <m/>
    <x v="3"/>
    <x v="0"/>
    <d v="2024-06-05T00:00:00"/>
    <m/>
    <x v="144"/>
    <m/>
  </r>
  <r>
    <d v="2024-08-06T00:00:00"/>
    <x v="119"/>
    <s v="C"/>
    <n v="6"/>
    <s v="c"/>
    <n v="3"/>
    <s v="Piso laminado mal assentado em 1 ponto "/>
    <s v="Silvas"/>
    <m/>
    <x v="3"/>
    <x v="0"/>
    <d v="2024-06-05T00:00:00"/>
    <m/>
    <x v="144"/>
    <m/>
  </r>
  <r>
    <d v="2024-08-06T00:00:00"/>
    <x v="119"/>
    <s v="C"/>
    <n v="6"/>
    <s v="c"/>
    <n v="2"/>
    <s v="Falta silicone caixa estores"/>
    <s v="AR"/>
    <m/>
    <x v="3"/>
    <x v="0"/>
    <d v="2024-06-05T00:00:00"/>
    <m/>
    <x v="144"/>
    <m/>
  </r>
  <r>
    <d v="2024-08-06T00:00:00"/>
    <x v="119"/>
    <s v="C"/>
    <n v="6"/>
    <s v="c"/>
    <n v="1"/>
    <s v="Limpar ferrugem guardas (geral)"/>
    <s v="AR"/>
    <m/>
    <x v="3"/>
    <x v="0"/>
    <d v="2024-06-05T00:00:00"/>
    <m/>
    <x v="144"/>
    <m/>
  </r>
  <r>
    <d v="2024-10-04T00:00:00"/>
    <x v="120"/>
    <s v="C"/>
    <n v="6"/>
    <s v="d"/>
    <n v="1"/>
    <s v="Melhorar pintura apartamento geral"/>
    <s v="AR"/>
    <m/>
    <x v="3"/>
    <x v="0"/>
    <d v="2024-07-22T00:00:00"/>
    <m/>
    <x v="7"/>
    <m/>
  </r>
  <r>
    <d v="2024-10-04T00:00:00"/>
    <x v="120"/>
    <s v="C"/>
    <n v="6"/>
    <s v="d"/>
    <n v="2"/>
    <s v="Amolgado forno "/>
    <s v="Bosch"/>
    <m/>
    <x v="12"/>
    <x v="4"/>
    <d v="2024-07-22T00:00:00"/>
    <d v="2025-03-06T00:00:00"/>
    <x v="127"/>
    <m/>
  </r>
  <r>
    <d v="2024-10-04T00:00:00"/>
    <x v="120"/>
    <s v="C"/>
    <n v="6"/>
    <s v="d"/>
    <n v="3"/>
    <s v="A porta não abre com a máquina "/>
    <s v="AR"/>
    <m/>
    <x v="3"/>
    <x v="0"/>
    <d v="2024-07-22T00:00:00"/>
    <m/>
    <x v="7"/>
    <m/>
  </r>
  <r>
    <d v="2024-10-04T00:00:00"/>
    <x v="120"/>
    <s v="C"/>
    <n v="6"/>
    <s v="d"/>
    <n v="4"/>
    <s v="Falta puxador porta"/>
    <s v="Serrialu"/>
    <m/>
    <x v="3"/>
    <x v="0"/>
    <d v="2024-07-22T00:00:00"/>
    <m/>
    <x v="7"/>
    <m/>
  </r>
  <r>
    <d v="2024-10-04T00:00:00"/>
    <x v="120"/>
    <s v="C"/>
    <n v="6"/>
    <s v="d"/>
    <n v="5"/>
    <s v="Limpar apartamento antes de entregar "/>
    <s v="AR"/>
    <m/>
    <x v="3"/>
    <x v="0"/>
    <d v="2024-07-22T00:00:00"/>
    <m/>
    <x v="5"/>
    <m/>
  </r>
  <r>
    <d v="2024-10-04T00:00:00"/>
    <x v="120"/>
    <s v="C"/>
    <n v="6"/>
    <s v="d"/>
    <n v="6"/>
    <s v="Falta caixa de estore finalizada - Falta estore - 220X328 C50"/>
    <s v="Nacional Blinds"/>
    <m/>
    <x v="3"/>
    <x v="0"/>
    <d v="2024-07-22T00:00:00"/>
    <m/>
    <x v="0"/>
    <m/>
  </r>
  <r>
    <d v="2024-10-04T00:00:00"/>
    <x v="120"/>
    <s v="C"/>
    <n v="6"/>
    <s v="d"/>
    <n v="7"/>
    <s v="Limpar ferrugem guardas"/>
    <s v="AR"/>
    <m/>
    <x v="3"/>
    <x v="0"/>
    <d v="2024-07-22T00:00:00"/>
    <m/>
    <x v="7"/>
    <m/>
  </r>
  <r>
    <d v="2024-10-04T00:00:00"/>
    <x v="120"/>
    <s v="C"/>
    <n v="6"/>
    <s v="d"/>
    <n v="8"/>
    <s v="Melhorar remate saida água varanda"/>
    <s v="AR"/>
    <m/>
    <x v="3"/>
    <x v="0"/>
    <d v="2024-07-22T00:00:00"/>
    <m/>
    <x v="7"/>
    <m/>
  </r>
  <r>
    <d v="2024-10-04T00:00:00"/>
    <x v="120"/>
    <s v="C"/>
    <n v="6"/>
    <s v="d"/>
    <n v="9"/>
    <s v="Piso partido em um ponto/risco/falhas "/>
    <s v="Silvas"/>
    <m/>
    <x v="3"/>
    <x v="0"/>
    <d v="2024-07-22T00:00:00"/>
    <m/>
    <x v="104"/>
    <m/>
  </r>
  <r>
    <d v="2024-10-04T00:00:00"/>
    <x v="120"/>
    <s v="C"/>
    <n v="6"/>
    <s v="d"/>
    <n v="10"/>
    <s v="Limpar piso laminado "/>
    <s v="AR"/>
    <m/>
    <x v="3"/>
    <x v="0"/>
    <d v="2024-07-22T00:00:00"/>
    <m/>
    <x v="7"/>
    <m/>
  </r>
  <r>
    <d v="2024-10-04T00:00:00"/>
    <x v="120"/>
    <s v="C"/>
    <n v="6"/>
    <s v="d"/>
    <n v="11"/>
    <s v="Melhorar remate rodapé manchas escuras"/>
    <s v="Silvas"/>
    <m/>
    <x v="3"/>
    <x v="0"/>
    <d v="2024-07-22T00:00:00"/>
    <m/>
    <x v="104"/>
    <m/>
  </r>
  <r>
    <d v="2024-10-04T00:00:00"/>
    <x v="120"/>
    <s v="C"/>
    <n v="6"/>
    <s v="d"/>
    <n v="12"/>
    <s v="Limpar Sanita"/>
    <s v="AR"/>
    <m/>
    <x v="3"/>
    <x v="0"/>
    <d v="2024-07-22T00:00:00"/>
    <m/>
    <x v="7"/>
    <m/>
  </r>
  <r>
    <d v="2024-10-04T00:00:00"/>
    <x v="120"/>
    <s v="C"/>
    <n v="6"/>
    <s v="d"/>
    <n v="13"/>
    <s v="Falta massa rejunte teto/ceramica wc"/>
    <s v="AR"/>
    <m/>
    <x v="3"/>
    <x v="0"/>
    <d v="2024-07-22T00:00:00"/>
    <m/>
    <x v="7"/>
    <m/>
  </r>
  <r>
    <d v="2024-10-04T00:00:00"/>
    <x v="120"/>
    <s v="C"/>
    <n v="6"/>
    <s v="d"/>
    <n v="14"/>
    <s v="Limpar excesso massa teto/ceramica wc"/>
    <s v="AR"/>
    <m/>
    <x v="3"/>
    <x v="0"/>
    <d v="2024-07-22T00:00:00"/>
    <m/>
    <x v="7"/>
    <m/>
  </r>
  <r>
    <d v="2024-10-04T00:00:00"/>
    <x v="120"/>
    <s v="C"/>
    <n v="6"/>
    <s v="d"/>
    <n v="15"/>
    <s v="Dobradiça resguardo duche desalinhado/vidro desalinhado "/>
    <s v="Espaço vidro "/>
    <m/>
    <x v="3"/>
    <x v="0"/>
    <d v="2024-07-22T00:00:00"/>
    <m/>
    <x v="7"/>
    <m/>
  </r>
  <r>
    <d v="2024-10-04T00:00:00"/>
    <x v="120"/>
    <s v="C"/>
    <n v="6"/>
    <s v="d"/>
    <n v="16"/>
    <s v="Fissura encontro porta /armario "/>
    <s v="AR"/>
    <m/>
    <x v="3"/>
    <x v="0"/>
    <d v="2024-07-22T00:00:00"/>
    <m/>
    <x v="7"/>
    <m/>
  </r>
  <r>
    <d v="2024-10-04T00:00:00"/>
    <x v="120"/>
    <s v="C"/>
    <n v="6"/>
    <s v="d"/>
    <n v="17"/>
    <s v="Parafuso visivel porta lavanderia"/>
    <s v="AR"/>
    <m/>
    <x v="3"/>
    <x v="0"/>
    <d v="2024-07-22T00:00:00"/>
    <m/>
    <x v="7"/>
    <m/>
  </r>
  <r>
    <d v="2024-10-04T00:00:00"/>
    <x v="120"/>
    <s v="C"/>
    <n v="6"/>
    <s v="d"/>
    <n v="18"/>
    <s v="Falta pintura arrecadação "/>
    <m/>
    <m/>
    <x v="3"/>
    <x v="1"/>
    <d v="2024-07-22T00:00:00"/>
    <m/>
    <x v="12"/>
    <m/>
  </r>
  <r>
    <d v="2024-10-04T00:00:00"/>
    <x v="120"/>
    <s v="C"/>
    <n v="6"/>
    <s v="d"/>
    <n v="19"/>
    <s v="Tampa de estores estragada - Substituir "/>
    <s v="Valco"/>
    <m/>
    <x v="3"/>
    <x v="4"/>
    <d v="2024-07-22T00:00:00"/>
    <m/>
    <x v="121"/>
    <m/>
  </r>
  <r>
    <d v="2024-10-04T00:00:00"/>
    <x v="120"/>
    <s v="C"/>
    <n v="6"/>
    <s v="d"/>
    <n v="20"/>
    <s v="Lava Loiça com ferrugem - Substituir (cuba lava loiças | RODI KERAN 100 aço inox de encastre)"/>
    <s v="AR/Cozimafra "/>
    <m/>
    <x v="98"/>
    <x v="0"/>
    <d v="2024-07-22T00:00:00"/>
    <d v="2025-02-28T00:00:00"/>
    <x v="154"/>
    <m/>
  </r>
  <r>
    <d v="2024-10-04T00:00:00"/>
    <x v="120"/>
    <s v="C"/>
    <n v="6"/>
    <s v="d"/>
    <n v="21"/>
    <s v="Estore avariado "/>
    <s v="Nacional Blinds"/>
    <m/>
    <x v="3"/>
    <x v="0"/>
    <d v="2024-07-22T00:00:00"/>
    <m/>
    <x v="31"/>
    <m/>
  </r>
  <r>
    <d v="2024-10-04T00:00:00"/>
    <x v="120"/>
    <s v="C"/>
    <n v="6"/>
    <s v="d"/>
    <n v="22"/>
    <s v=" interruptor de estore solto e sem dar comando ao estore "/>
    <s v="IEOL"/>
    <m/>
    <x v="119"/>
    <x v="0"/>
    <d v="2024-07-22T00:00:00"/>
    <m/>
    <x v="113"/>
    <m/>
  </r>
  <r>
    <d v="2024-10-04T00:00:00"/>
    <x v="120"/>
    <s v="C"/>
    <n v="6"/>
    <s v="d"/>
    <n v="23"/>
    <s v="Troca de castelo da torneira de bidé "/>
    <s v="AR"/>
    <m/>
    <x v="119"/>
    <x v="0"/>
    <d v="2024-07-22T00:00:00"/>
    <m/>
    <x v="4"/>
    <m/>
  </r>
  <r>
    <d v="2024-10-04T00:00:00"/>
    <x v="120"/>
    <s v="C"/>
    <n v="6"/>
    <s v="d"/>
    <n v="24"/>
    <s v="Substituir uma peça do pavimento "/>
    <s v="Silvas"/>
    <m/>
    <x v="5"/>
    <x v="0"/>
    <d v="2024-07-22T00:00:00"/>
    <m/>
    <x v="135"/>
    <m/>
  </r>
  <r>
    <d v="2024-10-04T00:00:00"/>
    <x v="120"/>
    <s v="C"/>
    <n v="6"/>
    <s v="d"/>
    <n v="26"/>
    <s v="Falhas no rejunte do terraço, algumas partes de revestimento de piso estão danificadas"/>
    <s v="AR"/>
    <m/>
    <x v="116"/>
    <x v="0"/>
    <d v="2024-07-22T00:00:00"/>
    <m/>
    <x v="45"/>
    <m/>
  </r>
  <r>
    <d v="2024-10-04T00:00:00"/>
    <x v="120"/>
    <s v="C"/>
    <n v="6"/>
    <s v="d"/>
    <n v="27"/>
    <s v="Problemas de frenagem na área exterior (terraço e varanda) os ralos existentes não então drenando corretamente"/>
    <s v="AR"/>
    <m/>
    <x v="116"/>
    <x v="0"/>
    <d v="2024-07-22T00:00:00"/>
    <m/>
    <x v="45"/>
    <m/>
  </r>
  <r>
    <d v="2024-10-04T00:00:00"/>
    <x v="120"/>
    <s v="C"/>
    <n v="6"/>
    <s v="d"/>
    <n v="28"/>
    <s v="Problemas na dilatação dos materiais de revestimento, fissura nas paredes da sala e no teto"/>
    <s v="AR"/>
    <d v="2025-03-18T00:00:00"/>
    <x v="116"/>
    <x v="0"/>
    <d v="2024-07-22T00:00:00"/>
    <m/>
    <x v="45"/>
    <m/>
  </r>
  <r>
    <d v="2024-10-04T00:00:00"/>
    <x v="120"/>
    <s v="C"/>
    <n v="6"/>
    <s v="d"/>
    <n v="29"/>
    <s v="fissura na parede junto ao teto na casa de banho"/>
    <s v="AR"/>
    <d v="2025-03-18T00:00:00"/>
    <x v="116"/>
    <x v="0"/>
    <d v="2024-07-22T00:00:00"/>
    <m/>
    <x v="45"/>
    <m/>
  </r>
  <r>
    <d v="2024-10-04T00:00:00"/>
    <x v="120"/>
    <s v="C"/>
    <n v="6"/>
    <s v="d"/>
    <n v="30"/>
    <s v="Falhas no rejunte, desxolamento do revestimento ao redor da banheira"/>
    <s v="AR"/>
    <d v="2025-03-18T00:00:00"/>
    <x v="116"/>
    <x v="0"/>
    <d v="2024-07-22T00:00:00"/>
    <m/>
    <x v="45"/>
    <m/>
  </r>
  <r>
    <d v="2024-10-04T00:00:00"/>
    <x v="120"/>
    <s v="C"/>
    <n v="6"/>
    <s v="d"/>
    <n v="31"/>
    <s v="falta no rejunte no chão da cozinha e lavandaria"/>
    <s v="AR"/>
    <d v="2025-03-18T00:00:00"/>
    <x v="116"/>
    <x v="0"/>
    <d v="2024-07-22T00:00:00"/>
    <m/>
    <x v="45"/>
    <m/>
  </r>
  <r>
    <d v="2024-10-04T00:00:00"/>
    <x v="120"/>
    <s v="C"/>
    <n v="6"/>
    <s v="d"/>
    <n v="25"/>
    <s v="Porta duche descaida"/>
    <s v="Espaço vidro "/>
    <m/>
    <x v="47"/>
    <x v="0"/>
    <d v="2024-07-22T00:00:00"/>
    <m/>
    <x v="1"/>
    <m/>
  </r>
  <r>
    <d v="2024-08-07T00:00:00"/>
    <x v="121"/>
    <s v="C"/>
    <n v="6"/>
    <s v="e"/>
    <n v="44"/>
    <s v="Ferrugem na base ar condicionado"/>
    <s v="AR"/>
    <m/>
    <x v="3"/>
    <x v="0"/>
    <d v="2024-07-29T00:00:00"/>
    <m/>
    <x v="7"/>
    <m/>
  </r>
  <r>
    <d v="2024-08-07T00:00:00"/>
    <x v="121"/>
    <s v="C"/>
    <n v="6"/>
    <s v="e"/>
    <n v="43"/>
    <s v="Remate cantos porta arrecadação"/>
    <s v="AR"/>
    <m/>
    <x v="3"/>
    <x v="0"/>
    <d v="2024-07-29T00:00:00"/>
    <m/>
    <x v="14"/>
    <m/>
  </r>
  <r>
    <d v="2024-08-07T00:00:00"/>
    <x v="121"/>
    <s v="C"/>
    <n v="6"/>
    <s v="e"/>
    <n v="42"/>
    <s v="Limpar arrecadação/escritos/tinta/massa"/>
    <s v="AR"/>
    <m/>
    <x v="3"/>
    <x v="0"/>
    <d v="2024-07-29T00:00:00"/>
    <m/>
    <x v="7"/>
    <m/>
  </r>
  <r>
    <d v="2024-08-07T00:00:00"/>
    <x v="121"/>
    <s v="C"/>
    <n v="6"/>
    <s v="e"/>
    <n v="41"/>
    <s v="Melhorar acabamento piso/parede arrecadação"/>
    <s v="AR"/>
    <m/>
    <x v="3"/>
    <x v="0"/>
    <d v="2024-07-29T00:00:00"/>
    <m/>
    <x v="14"/>
    <m/>
  </r>
  <r>
    <d v="2024-08-07T00:00:00"/>
    <x v="121"/>
    <s v="C"/>
    <n v="6"/>
    <s v="e"/>
    <n v="40"/>
    <s v="Batente piso solto/limpeza tinta"/>
    <s v="AR"/>
    <m/>
    <x v="3"/>
    <x v="0"/>
    <d v="2024-07-29T00:00:00"/>
    <m/>
    <x v="7"/>
    <m/>
  </r>
  <r>
    <d v="2024-08-07T00:00:00"/>
    <x v="121"/>
    <s v="C"/>
    <n v="6"/>
    <s v="e"/>
    <n v="39"/>
    <s v="Borrachas portas soltas "/>
    <s v="AR"/>
    <m/>
    <x v="3"/>
    <x v="0"/>
    <d v="2024-07-29T00:00:00"/>
    <m/>
    <x v="7"/>
    <m/>
  </r>
  <r>
    <d v="2024-08-07T00:00:00"/>
    <x v="121"/>
    <s v="C"/>
    <n v="6"/>
    <s v="e"/>
    <n v="38"/>
    <s v="Resguardo duche afinar portas/Dobradiças desalinhadas"/>
    <s v="AR"/>
    <m/>
    <x v="3"/>
    <x v="0"/>
    <d v="2024-07-29T00:00:00"/>
    <m/>
    <x v="14"/>
    <m/>
  </r>
  <r>
    <d v="2024-08-07T00:00:00"/>
    <x v="121"/>
    <s v="C"/>
    <n v="6"/>
    <s v="e"/>
    <n v="37"/>
    <s v="ferrugem batente piso"/>
    <s v="AR"/>
    <m/>
    <x v="3"/>
    <x v="0"/>
    <d v="2024-07-29T00:00:00"/>
    <m/>
    <x v="7"/>
    <m/>
  </r>
  <r>
    <d v="2024-08-07T00:00:00"/>
    <x v="121"/>
    <s v="C"/>
    <n v="6"/>
    <s v="e"/>
    <n v="36"/>
    <s v="Melhorar remate canto janela/falta betume"/>
    <s v="AR"/>
    <m/>
    <x v="3"/>
    <x v="0"/>
    <d v="2024-07-29T00:00:00"/>
    <m/>
    <x v="7"/>
    <m/>
  </r>
  <r>
    <d v="2024-08-07T00:00:00"/>
    <x v="121"/>
    <s v="C"/>
    <n v="6"/>
    <s v="e"/>
    <n v="35"/>
    <s v="Melhorar remate silicone janelas"/>
    <s v="AR"/>
    <m/>
    <x v="3"/>
    <x v="0"/>
    <d v="2024-07-29T00:00:00"/>
    <m/>
    <x v="7"/>
    <m/>
  </r>
  <r>
    <d v="2024-08-07T00:00:00"/>
    <x v="121"/>
    <s v="C"/>
    <n v="6"/>
    <s v="e"/>
    <n v="34"/>
    <s v="Limpar armários"/>
    <s v="AR"/>
    <m/>
    <x v="3"/>
    <x v="0"/>
    <d v="2024-07-29T00:00:00"/>
    <m/>
    <x v="7"/>
    <m/>
  </r>
  <r>
    <d v="2024-08-07T00:00:00"/>
    <x v="121"/>
    <s v="C"/>
    <n v="6"/>
    <s v="e"/>
    <n v="33"/>
    <s v="Melhorar remate silicone bancada"/>
    <s v="AR"/>
    <m/>
    <x v="3"/>
    <x v="0"/>
    <d v="2024-07-29T00:00:00"/>
    <m/>
    <x v="7"/>
    <m/>
  </r>
  <r>
    <d v="2024-08-07T00:00:00"/>
    <x v="121"/>
    <s v="C"/>
    <n v="6"/>
    <s v="e"/>
    <n v="32"/>
    <s v="Melhorar remate topo banheira "/>
    <s v="AR"/>
    <m/>
    <x v="3"/>
    <x v="0"/>
    <d v="2024-07-29T00:00:00"/>
    <m/>
    <x v="7"/>
    <m/>
  </r>
  <r>
    <d v="2024-08-07T00:00:00"/>
    <x v="121"/>
    <s v="C"/>
    <n v="6"/>
    <s v="e"/>
    <n v="31"/>
    <s v="Cerâmica partida parede"/>
    <s v="AR"/>
    <m/>
    <x v="3"/>
    <x v="0"/>
    <d v="2024-07-29T00:00:00"/>
    <m/>
    <x v="7"/>
    <m/>
  </r>
  <r>
    <d v="2024-08-07T00:00:00"/>
    <x v="121"/>
    <s v="C"/>
    <n v="6"/>
    <s v="e"/>
    <n v="30"/>
    <s v="Melhorar remate alheta/fissura (geral)"/>
    <s v="AR"/>
    <m/>
    <x v="3"/>
    <x v="0"/>
    <d v="2024-07-29T00:00:00"/>
    <m/>
    <x v="7"/>
    <m/>
  </r>
  <r>
    <d v="2024-08-07T00:00:00"/>
    <x v="121"/>
    <s v="C"/>
    <n v="6"/>
    <s v="e"/>
    <n v="29"/>
    <s v="Remover peça entre cerâmicas parede"/>
    <s v="AR"/>
    <m/>
    <x v="3"/>
    <x v="0"/>
    <d v="2024-07-29T00:00:00"/>
    <m/>
    <x v="7"/>
    <m/>
  </r>
  <r>
    <d v="2024-08-07T00:00:00"/>
    <x v="121"/>
    <s v="C"/>
    <n v="6"/>
    <s v="e"/>
    <n v="28"/>
    <s v="Melhorar acabamento moldura parede"/>
    <s v="AR"/>
    <m/>
    <x v="3"/>
    <x v="0"/>
    <d v="2024-07-29T00:00:00"/>
    <m/>
    <x v="7"/>
    <m/>
  </r>
  <r>
    <d v="2024-08-07T00:00:00"/>
    <x v="121"/>
    <s v="C"/>
    <n v="6"/>
    <s v="e"/>
    <n v="27"/>
    <s v="Marca no interior armário"/>
    <s v="Valco"/>
    <m/>
    <x v="3"/>
    <x v="0"/>
    <d v="2024-07-29T00:00:00"/>
    <m/>
    <x v="164"/>
    <m/>
  </r>
  <r>
    <d v="2024-08-07T00:00:00"/>
    <x v="121"/>
    <s v="C"/>
    <n v="6"/>
    <s v="e"/>
    <n v="26"/>
    <s v="Melhorar remate teto/parede"/>
    <s v="AR"/>
    <m/>
    <x v="3"/>
    <x v="0"/>
    <d v="2024-07-29T00:00:00"/>
    <m/>
    <x v="7"/>
    <m/>
  </r>
  <r>
    <d v="2024-08-07T00:00:00"/>
    <x v="121"/>
    <s v="C"/>
    <n v="6"/>
    <s v="e"/>
    <n v="25"/>
    <s v="Pedra banca riscada"/>
    <s v="Pardal "/>
    <m/>
    <x v="3"/>
    <x v="0"/>
    <d v="2024-07-29T00:00:00"/>
    <m/>
    <x v="7"/>
    <m/>
  </r>
  <r>
    <d v="2024-08-07T00:00:00"/>
    <x v="121"/>
    <s v="C"/>
    <n v="6"/>
    <s v="e"/>
    <n v="24"/>
    <s v="Limpar excesso silicone bancada "/>
    <s v="AR"/>
    <m/>
    <x v="3"/>
    <x v="0"/>
    <d v="2024-07-29T00:00:00"/>
    <m/>
    <x v="7"/>
    <m/>
  </r>
  <r>
    <d v="2024-08-07T00:00:00"/>
    <x v="121"/>
    <s v="C"/>
    <n v="6"/>
    <s v="e"/>
    <n v="23"/>
    <s v="Melhorar remate canto portas "/>
    <s v="AR"/>
    <m/>
    <x v="3"/>
    <x v="0"/>
    <d v="2024-07-29T00:00:00"/>
    <m/>
    <x v="7"/>
    <m/>
  </r>
  <r>
    <d v="2024-08-07T00:00:00"/>
    <x v="121"/>
    <s v="C"/>
    <n v="6"/>
    <s v="e"/>
    <n v="22"/>
    <s v="Ferrugem puxador/maçaneta porta"/>
    <s v="AR"/>
    <m/>
    <x v="3"/>
    <x v="0"/>
    <d v="2024-07-29T00:00:00"/>
    <m/>
    <x v="7"/>
    <m/>
  </r>
  <r>
    <d v="2024-08-07T00:00:00"/>
    <x v="121"/>
    <s v="C"/>
    <n v="6"/>
    <s v="e"/>
    <n v="21"/>
    <s v="Limpar massa/tinta cerâmica parede"/>
    <s v="AR"/>
    <m/>
    <x v="3"/>
    <x v="0"/>
    <d v="2024-07-29T00:00:00"/>
    <m/>
    <x v="7"/>
    <m/>
  </r>
  <r>
    <d v="2024-08-07T00:00:00"/>
    <x v="121"/>
    <s v="C"/>
    <n v="6"/>
    <s v="e"/>
    <n v="20"/>
    <s v="2º mão tinta teto/paredes/manchas"/>
    <s v="AR"/>
    <m/>
    <x v="3"/>
    <x v="0"/>
    <d v="2024-07-29T00:00:00"/>
    <m/>
    <x v="14"/>
    <m/>
  </r>
  <r>
    <d v="2024-08-07T00:00:00"/>
    <x v="121"/>
    <s v="C"/>
    <n v="6"/>
    <s v="e"/>
    <n v="19"/>
    <s v="Limpeza soleiras"/>
    <s v="AR"/>
    <m/>
    <x v="3"/>
    <x v="0"/>
    <d v="2024-07-29T00:00:00"/>
    <m/>
    <x v="7"/>
    <m/>
  </r>
  <r>
    <d v="2024-08-07T00:00:00"/>
    <x v="121"/>
    <s v="C"/>
    <n v="6"/>
    <s v="e"/>
    <n v="18"/>
    <s v="Rematar rejunte piso (Falta rejunte)"/>
    <s v="AR"/>
    <m/>
    <x v="3"/>
    <x v="0"/>
    <d v="2024-07-29T00:00:00"/>
    <m/>
    <x v="14"/>
    <m/>
  </r>
  <r>
    <d v="2024-08-07T00:00:00"/>
    <x v="121"/>
    <s v="C"/>
    <n v="6"/>
    <s v="e"/>
    <n v="17"/>
    <s v="Limpar microondas/forno"/>
    <s v="AR"/>
    <m/>
    <x v="3"/>
    <x v="0"/>
    <d v="2024-07-29T00:00:00"/>
    <m/>
    <x v="7"/>
    <m/>
  </r>
  <r>
    <d v="2024-08-07T00:00:00"/>
    <x v="121"/>
    <s v="C"/>
    <n v="6"/>
    <s v="e"/>
    <n v="16"/>
    <s v="Limpar bancadacozinha silicone/ mancha"/>
    <s v="AR"/>
    <m/>
    <x v="3"/>
    <x v="0"/>
    <d v="2024-07-29T00:00:00"/>
    <m/>
    <x v="7"/>
    <m/>
  </r>
  <r>
    <d v="2024-08-07T00:00:00"/>
    <x v="121"/>
    <s v="C"/>
    <n v="6"/>
    <s v="e"/>
    <n v="15"/>
    <s v="Melhorar remate juntas parede varanda"/>
    <s v="AR"/>
    <m/>
    <x v="3"/>
    <x v="0"/>
    <d v="2024-07-29T00:00:00"/>
    <m/>
    <x v="7"/>
    <m/>
  </r>
  <r>
    <d v="2024-08-07T00:00:00"/>
    <x v="121"/>
    <s v="C"/>
    <n v="6"/>
    <s v="e"/>
    <n v="14"/>
    <s v="Sujos no teto varanda"/>
    <s v="AR"/>
    <m/>
    <x v="3"/>
    <x v="0"/>
    <d v="2024-07-29T00:00:00"/>
    <m/>
    <x v="7"/>
    <m/>
  </r>
  <r>
    <d v="2024-08-07T00:00:00"/>
    <x v="121"/>
    <s v="C"/>
    <n v="6"/>
    <s v="e"/>
    <n v="13"/>
    <s v="Sujos nos focos de luz"/>
    <s v="AR"/>
    <m/>
    <x v="3"/>
    <x v="0"/>
    <d v="2024-07-29T00:00:00"/>
    <m/>
    <x v="7"/>
    <m/>
  </r>
  <r>
    <d v="2024-08-07T00:00:00"/>
    <x v="121"/>
    <s v="C"/>
    <n v="6"/>
    <s v="e"/>
    <n v="12"/>
    <s v="Limpar tijolos varanda"/>
    <s v="AR"/>
    <m/>
    <x v="3"/>
    <x v="0"/>
    <d v="2024-07-29T00:00:00"/>
    <m/>
    <x v="7"/>
    <m/>
  </r>
  <r>
    <d v="2024-08-07T00:00:00"/>
    <x v="121"/>
    <s v="C"/>
    <n v="6"/>
    <s v="e"/>
    <n v="11"/>
    <s v="Limpar excesso silicone pilar na base"/>
    <s v="AR"/>
    <m/>
    <x v="3"/>
    <x v="0"/>
    <d v="2024-07-29T00:00:00"/>
    <m/>
    <x v="7"/>
    <m/>
  </r>
  <r>
    <d v="2024-08-07T00:00:00"/>
    <x v="121"/>
    <s v="C"/>
    <n v="6"/>
    <s v="e"/>
    <n v="10"/>
    <s v="Falta betume piso varanda"/>
    <s v="AR"/>
    <m/>
    <x v="3"/>
    <x v="0"/>
    <d v="2024-07-29T00:00:00"/>
    <m/>
    <x v="14"/>
    <m/>
  </r>
  <r>
    <d v="2024-08-07T00:00:00"/>
    <x v="121"/>
    <s v="C"/>
    <n v="6"/>
    <s v="e"/>
    <n v="9"/>
    <s v="Melhorar remate betume paredes tijolo varanda"/>
    <s v="AR"/>
    <m/>
    <x v="3"/>
    <x v="0"/>
    <d v="2024-07-29T00:00:00"/>
    <m/>
    <x v="14"/>
    <m/>
  </r>
  <r>
    <d v="2024-08-07T00:00:00"/>
    <x v="121"/>
    <s v="C"/>
    <n v="6"/>
    <s v="e"/>
    <n v="8"/>
    <s v="Limpezas caixilharias/pó nos trilhos/riscos/tinta"/>
    <s v="AR"/>
    <m/>
    <x v="3"/>
    <x v="0"/>
    <d v="2024-07-29T00:00:00"/>
    <m/>
    <x v="7"/>
    <m/>
  </r>
  <r>
    <d v="2024-08-07T00:00:00"/>
    <x v="121"/>
    <s v="C"/>
    <n v="6"/>
    <s v="e"/>
    <n v="7"/>
    <s v="Limpezas portas/cola/tinta (geral)"/>
    <s v="AR"/>
    <m/>
    <x v="3"/>
    <x v="0"/>
    <d v="2024-07-29T00:00:00"/>
    <m/>
    <x v="7"/>
    <m/>
  </r>
  <r>
    <d v="2024-08-07T00:00:00"/>
    <x v="121"/>
    <s v="C"/>
    <n v="6"/>
    <s v="e"/>
    <n v="6"/>
    <s v="Limpeza piso/escrito com lápis"/>
    <s v="AR"/>
    <m/>
    <x v="3"/>
    <x v="0"/>
    <d v="2024-07-29T00:00:00"/>
    <m/>
    <x v="7"/>
    <m/>
  </r>
  <r>
    <d v="2024-08-07T00:00:00"/>
    <x v="121"/>
    <s v="C"/>
    <n v="6"/>
    <s v="e"/>
    <n v="5"/>
    <s v="Limpeza e remate rodapé (geral)"/>
    <s v="AR"/>
    <m/>
    <x v="3"/>
    <x v="0"/>
    <d v="2024-07-29T00:00:00"/>
    <m/>
    <x v="14"/>
    <m/>
  </r>
  <r>
    <d v="2024-08-07T00:00:00"/>
    <x v="121"/>
    <s v="C"/>
    <n v="6"/>
    <s v="e"/>
    <n v="4"/>
    <s v="Fita cola no teto "/>
    <s v="AR"/>
    <m/>
    <x v="3"/>
    <x v="0"/>
    <d v="2024-07-29T00:00:00"/>
    <m/>
    <x v="7"/>
    <m/>
  </r>
  <r>
    <d v="2024-08-07T00:00:00"/>
    <x v="121"/>
    <s v="C"/>
    <n v="6"/>
    <s v="e"/>
    <n v="3"/>
    <s v="Sujos caixa estore "/>
    <s v="AR"/>
    <m/>
    <x v="3"/>
    <x v="0"/>
    <d v="2024-07-29T00:00:00"/>
    <m/>
    <x v="7"/>
    <m/>
  </r>
  <r>
    <d v="2024-08-07T00:00:00"/>
    <x v="121"/>
    <s v="C"/>
    <n v="6"/>
    <s v="e"/>
    <n v="2"/>
    <s v="Limpeza guardas ferrugem (geral)"/>
    <s v="AR"/>
    <m/>
    <x v="3"/>
    <x v="0"/>
    <d v="2024-07-29T00:00:00"/>
    <m/>
    <x v="7"/>
    <m/>
  </r>
  <r>
    <d v="2024-08-07T00:00:00"/>
    <x v="121"/>
    <s v="C"/>
    <n v="6"/>
    <s v="e"/>
    <n v="1"/>
    <s v="Limpeza do apartamento vidros, piso armários (geral)"/>
    <s v="AR"/>
    <m/>
    <x v="3"/>
    <x v="0"/>
    <d v="2024-07-29T00:00:00"/>
    <m/>
    <x v="7"/>
    <m/>
  </r>
  <r>
    <d v="2024-09-26T00:00:00"/>
    <x v="122"/>
    <s v="C"/>
    <n v="6"/>
    <s v="f"/>
    <n v="42"/>
    <s v="Foram anteriormente identificadas anomalias no armário do frigorífico combinado, as quais persistem."/>
    <s v="AR"/>
    <m/>
    <x v="19"/>
    <x v="0"/>
    <d v="2024-08-05T00:00:00"/>
    <m/>
    <x v="34"/>
    <m/>
  </r>
  <r>
    <d v="2024-09-26T00:00:00"/>
    <x v="122"/>
    <s v="C"/>
    <n v="6"/>
    <s v="f"/>
    <n v="43"/>
    <s v="Torneira solta"/>
    <s v="AR"/>
    <m/>
    <x v="127"/>
    <x v="0"/>
    <d v="2024-08-05T00:00:00"/>
    <m/>
    <x v="180"/>
    <m/>
  </r>
  <r>
    <d v="2024-09-26T00:00:00"/>
    <x v="122"/>
    <s v="C"/>
    <n v="6"/>
    <s v="f"/>
    <n v="44"/>
    <s v="ÁGUA BASE DUCHE"/>
    <s v="AR"/>
    <m/>
    <x v="127"/>
    <x v="0"/>
    <d v="2024-08-05T00:00:00"/>
    <m/>
    <x v="180"/>
    <m/>
  </r>
  <r>
    <d v="2024-09-26T00:00:00"/>
    <x v="122"/>
    <s v="C"/>
    <n v="6"/>
    <s v="f"/>
    <n v="45"/>
    <s v="Placa água cobertura"/>
    <s v="AR"/>
    <m/>
    <x v="127"/>
    <x v="0"/>
    <d v="2024-08-05T00:00:00"/>
    <m/>
    <x v="180"/>
    <m/>
  </r>
  <r>
    <d v="2024-09-26T00:00:00"/>
    <x v="122"/>
    <s v="C"/>
    <n v="6"/>
    <s v="f"/>
    <n v="41"/>
    <s v="Arro da porta com defeito "/>
    <s v="Valco"/>
    <m/>
    <x v="18"/>
    <x v="0"/>
    <d v="2024-08-05T00:00:00"/>
    <m/>
    <x v="98"/>
    <m/>
  </r>
  <r>
    <d v="2024-09-26T00:00:00"/>
    <x v="122"/>
    <s v="C"/>
    <n v="6"/>
    <s v="f"/>
    <n v="40"/>
    <s v="Alterar costas de roupeiro. Foram previamente detectados defeitos nos armários da suite, o que continua por rectificar e terá de ser corrigido."/>
    <s v="Valco"/>
    <m/>
    <x v="18"/>
    <x v="0"/>
    <d v="2024-08-05T00:00:00"/>
    <m/>
    <x v="98"/>
    <m/>
  </r>
  <r>
    <d v="2024-09-26T00:00:00"/>
    <x v="122"/>
    <s v="C"/>
    <n v="6"/>
    <s v="f"/>
    <n v="39"/>
    <s v="Continuam por corrigir defeitos de acabamento no WC da suite, o que terá de ser normalizado.- Suite"/>
    <s v="Valco"/>
    <m/>
    <x v="19"/>
    <x v="0"/>
    <d v="2024-08-05T00:00:00"/>
    <m/>
    <x v="98"/>
    <m/>
  </r>
  <r>
    <d v="2024-09-26T00:00:00"/>
    <x v="122"/>
    <s v="C"/>
    <n v="6"/>
    <s v="f"/>
    <n v="38"/>
    <s v="os acabamentos das pinturas dos tectos não estão perfeitos, pelo que tal deverá ser rectificado. - TECTOS DOS QUARTOS "/>
    <s v="AR"/>
    <m/>
    <x v="19"/>
    <x v="0"/>
    <d v="2024-08-05T00:00:00"/>
    <m/>
    <x v="16"/>
    <m/>
  </r>
  <r>
    <d v="2024-09-26T00:00:00"/>
    <x v="122"/>
    <s v="C"/>
    <n v="6"/>
    <s v="f"/>
    <n v="37"/>
    <s v="o chão do quarto dos meninos não estava em condições, pelo que tal teria de ser substituído, o que se veio a verificar, mas não na totalidade.Assim sendo, na presente data, o chão tem cores completamente distintas, pelo que o mesmo terá de ser definitivamente uniformizado."/>
    <s v="Silvas"/>
    <m/>
    <x v="19"/>
    <x v="0"/>
    <d v="2024-08-05T00:00:00"/>
    <m/>
    <x v="34"/>
    <m/>
  </r>
  <r>
    <d v="2024-09-26T00:00:00"/>
    <x v="122"/>
    <s v="C"/>
    <n v="6"/>
    <s v="f"/>
    <n v="36"/>
    <s v="Conforme anteriormente detectado, o chão da suite não estava em condições, pelo que tal teria de ser substituído, o que se veio a verificar, mas não na totalidade.Assim sendo, na presente data, o chão tem cores completamente distintas, pelo que o mesmo terá de ser definitivamente uniformizado."/>
    <s v="Silvas"/>
    <m/>
    <x v="19"/>
    <x v="0"/>
    <d v="2024-08-05T00:00:00"/>
    <m/>
    <x v="34"/>
    <m/>
  </r>
  <r>
    <d v="2024-09-26T00:00:00"/>
    <x v="122"/>
    <s v="C"/>
    <n v="6"/>
    <s v="f"/>
    <n v="35"/>
    <s v="Borracha porta arrecadação partida ( cave-3 nº47)"/>
    <s v="Sweet Door"/>
    <m/>
    <x v="3"/>
    <x v="0"/>
    <d v="2024-08-05T00:00:00"/>
    <m/>
    <x v="7"/>
    <m/>
  </r>
  <r>
    <d v="2024-09-26T00:00:00"/>
    <x v="122"/>
    <s v="C"/>
    <n v="6"/>
    <s v="f"/>
    <n v="34"/>
    <s v="Esteira de cabos eletricos caída por cima do lugar de estacionamento "/>
    <s v="AR"/>
    <m/>
    <x v="3"/>
    <x v="0"/>
    <d v="2024-08-05T00:00:00"/>
    <m/>
    <x v="148"/>
    <m/>
  </r>
  <r>
    <d v="2024-09-26T00:00:00"/>
    <x v="122"/>
    <s v="C"/>
    <n v="6"/>
    <s v="f"/>
    <n v="33"/>
    <s v=" Porta q.e arrecadação partida "/>
    <s v="AR"/>
    <m/>
    <x v="3"/>
    <x v="0"/>
    <d v="2024-08-05T00:00:00"/>
    <m/>
    <x v="148"/>
    <m/>
  </r>
  <r>
    <d v="2024-09-26T00:00:00"/>
    <x v="122"/>
    <s v="C"/>
    <n v="6"/>
    <s v="f"/>
    <n v="32"/>
    <s v="Tinta na porta de entrada exterior "/>
    <s v="AR"/>
    <m/>
    <x v="3"/>
    <x v="0"/>
    <d v="2024-08-05T00:00:00"/>
    <m/>
    <x v="148"/>
    <m/>
  </r>
  <r>
    <d v="2024-09-26T00:00:00"/>
    <x v="122"/>
    <s v="C"/>
    <n v="6"/>
    <s v="f"/>
    <n v="31"/>
    <s v="Fixar melhor ecrã video porteiro "/>
    <s v="AR"/>
    <m/>
    <x v="3"/>
    <x v="0"/>
    <d v="2024-08-05T00:00:00"/>
    <m/>
    <x v="148"/>
    <m/>
  </r>
  <r>
    <d v="2024-09-26T00:00:00"/>
    <x v="122"/>
    <s v="C"/>
    <n v="6"/>
    <s v="f"/>
    <n v="30"/>
    <s v="Retocar apliques teto "/>
    <s v="AR"/>
    <m/>
    <x v="3"/>
    <x v="0"/>
    <d v="2024-08-05T00:00:00"/>
    <m/>
    <x v="148"/>
    <m/>
  </r>
  <r>
    <d v="2024-09-26T00:00:00"/>
    <x v="122"/>
    <s v="C"/>
    <n v="6"/>
    <s v="f"/>
    <n v="29"/>
    <s v="Juntas entre rodapé/ pavimento "/>
    <s v="AR"/>
    <m/>
    <x v="3"/>
    <x v="0"/>
    <d v="2024-08-05T00:00:00"/>
    <m/>
    <x v="148"/>
    <m/>
  </r>
  <r>
    <d v="2024-09-26T00:00:00"/>
    <x v="122"/>
    <s v="C"/>
    <n v="6"/>
    <s v="f"/>
    <n v="28"/>
    <s v="Rodapé /Pavimento estão abaulados "/>
    <s v="AR"/>
    <m/>
    <x v="3"/>
    <x v="0"/>
    <d v="2024-08-05T00:00:00"/>
    <m/>
    <x v="148"/>
    <m/>
  </r>
  <r>
    <d v="2024-09-26T00:00:00"/>
    <x v="122"/>
    <s v="C"/>
    <n v="6"/>
    <s v="f"/>
    <n v="27"/>
    <s v="Limpar cola da porta (amarelo)"/>
    <s v="AR"/>
    <m/>
    <x v="3"/>
    <x v="0"/>
    <d v="2024-08-05T00:00:00"/>
    <m/>
    <x v="148"/>
    <m/>
  </r>
  <r>
    <d v="2024-09-26T00:00:00"/>
    <x v="122"/>
    <s v="C"/>
    <n v="6"/>
    <s v="f"/>
    <n v="26"/>
    <s v="Limpar tinta porta/moldura "/>
    <s v="AR"/>
    <m/>
    <x v="3"/>
    <x v="0"/>
    <d v="2024-08-05T00:00:00"/>
    <m/>
    <x v="148"/>
    <m/>
  </r>
  <r>
    <d v="2024-09-26T00:00:00"/>
    <x v="122"/>
    <s v="C"/>
    <n v="6"/>
    <s v="f"/>
    <n v="25"/>
    <s v="Melhorar remate canto azulejo "/>
    <s v="AR"/>
    <m/>
    <x v="3"/>
    <x v="0"/>
    <d v="2024-08-05T00:00:00"/>
    <m/>
    <x v="148"/>
    <m/>
  </r>
  <r>
    <d v="2024-09-26T00:00:00"/>
    <x v="122"/>
    <s v="C"/>
    <n v="6"/>
    <s v="f"/>
    <n v="24"/>
    <s v="Melhorar silicone a volta janela /porta (chão)"/>
    <s v="AR"/>
    <m/>
    <x v="3"/>
    <x v="0"/>
    <d v="2024-08-05T00:00:00"/>
    <m/>
    <x v="148"/>
    <m/>
  </r>
  <r>
    <d v="2024-09-26T00:00:00"/>
    <x v="122"/>
    <s v="C"/>
    <n v="6"/>
    <s v="f"/>
    <n v="23"/>
    <s v="Proteção tubo exaustor com folga "/>
    <s v="AR"/>
    <m/>
    <x v="3"/>
    <x v="0"/>
    <d v="2024-08-05T00:00:00"/>
    <m/>
    <x v="148"/>
    <m/>
  </r>
  <r>
    <d v="2024-09-26T00:00:00"/>
    <x v="122"/>
    <s v="C"/>
    <n v="6"/>
    <s v="f"/>
    <n v="22"/>
    <s v="Tubo exaustor mal fixo "/>
    <s v="AR"/>
    <m/>
    <x v="3"/>
    <x v="0"/>
    <d v="2024-08-05T00:00:00"/>
    <m/>
    <x v="148"/>
    <m/>
  </r>
  <r>
    <d v="2024-09-26T00:00:00"/>
    <x v="122"/>
    <s v="C"/>
    <n v="6"/>
    <s v="f"/>
    <n v="21"/>
    <s v="Afianr porta máquina de roupa (não abre)"/>
    <s v="AR"/>
    <m/>
    <x v="3"/>
    <x v="0"/>
    <d v="2024-08-05T00:00:00"/>
    <m/>
    <x v="148"/>
    <m/>
  </r>
  <r>
    <d v="2024-09-26T00:00:00"/>
    <x v="122"/>
    <s v="C"/>
    <n v="6"/>
    <s v="f"/>
    <n v="20"/>
    <s v="Colocar tampa maior do esgoto por baixo lava loiça "/>
    <s v="AR"/>
    <m/>
    <x v="3"/>
    <x v="0"/>
    <d v="2024-08-05T00:00:00"/>
    <m/>
    <x v="148"/>
    <m/>
  </r>
  <r>
    <d v="2024-09-26T00:00:00"/>
    <x v="122"/>
    <s v="C"/>
    <n v="6"/>
    <s v="f"/>
    <n v="19"/>
    <s v="Limpar lápis da dobradiça (interior frigorífico)"/>
    <s v="Cozimafra/AR"/>
    <m/>
    <x v="3"/>
    <x v="0"/>
    <d v="2024-08-05T00:00:00"/>
    <m/>
    <x v="34"/>
    <m/>
  </r>
  <r>
    <d v="2024-09-26T00:00:00"/>
    <x v="122"/>
    <s v="C"/>
    <n v="6"/>
    <s v="f"/>
    <n v="18"/>
    <s v="Melhorar remate atrás da porta "/>
    <s v="AR"/>
    <m/>
    <x v="3"/>
    <x v="0"/>
    <d v="2024-08-05T00:00:00"/>
    <m/>
    <x v="148"/>
    <m/>
  </r>
  <r>
    <d v="2024-09-26T00:00:00"/>
    <x v="122"/>
    <s v="C"/>
    <n v="6"/>
    <s v="f"/>
    <n v="17"/>
    <s v="Falta tinta ao lado do A/C"/>
    <s v="AR"/>
    <m/>
    <x v="3"/>
    <x v="0"/>
    <d v="2024-08-05T00:00:00"/>
    <m/>
    <x v="148"/>
    <m/>
  </r>
  <r>
    <d v="2024-09-26T00:00:00"/>
    <x v="122"/>
    <s v="C"/>
    <n v="6"/>
    <s v="f"/>
    <n v="16"/>
    <s v="Trocar pavimento(manchas escuras) - Trocar 48 réguas "/>
    <s v="Silvas"/>
    <m/>
    <x v="3"/>
    <x v="0"/>
    <d v="2024-08-05T00:00:00"/>
    <m/>
    <x v="56"/>
    <m/>
  </r>
  <r>
    <d v="2024-09-26T00:00:00"/>
    <x v="122"/>
    <s v="C"/>
    <n v="6"/>
    <s v="f"/>
    <n v="15"/>
    <s v="Limpar riscos em volta do tubo da fachada "/>
    <s v="AR"/>
    <m/>
    <x v="3"/>
    <x v="0"/>
    <d v="2024-08-05T00:00:00"/>
    <m/>
    <x v="148"/>
    <m/>
  </r>
  <r>
    <d v="2024-09-26T00:00:00"/>
    <x v="122"/>
    <s v="C"/>
    <n v="6"/>
    <s v="f"/>
    <n v="14"/>
    <s v="Limpar ferrugem dos corrimãos geral"/>
    <s v="AR"/>
    <m/>
    <x v="3"/>
    <x v="0"/>
    <d v="2024-08-05T00:00:00"/>
    <m/>
    <x v="148"/>
    <m/>
  </r>
  <r>
    <d v="2024-09-26T00:00:00"/>
    <x v="122"/>
    <s v="C"/>
    <n v="6"/>
    <s v="f"/>
    <n v="13"/>
    <s v="Limpar musgo dos tijolos "/>
    <s v="AR"/>
    <m/>
    <x v="3"/>
    <x v="0"/>
    <d v="2024-08-05T00:00:00"/>
    <m/>
    <x v="148"/>
    <m/>
  </r>
  <r>
    <d v="2024-09-26T00:00:00"/>
    <x v="122"/>
    <s v="C"/>
    <n v="6"/>
    <s v="f"/>
    <n v="12"/>
    <s v="Melhorar pintura canto parede /teto/alhetas geral"/>
    <s v="AR"/>
    <m/>
    <x v="3"/>
    <x v="0"/>
    <d v="2024-08-05T00:00:00"/>
    <m/>
    <x v="148"/>
    <m/>
  </r>
  <r>
    <d v="2024-09-26T00:00:00"/>
    <x v="122"/>
    <s v="C"/>
    <n v="6"/>
    <s v="f"/>
    <n v="11"/>
    <s v="Gaveta armário raspada "/>
    <s v="AR"/>
    <m/>
    <x v="3"/>
    <x v="0"/>
    <d v="2024-08-05T00:00:00"/>
    <m/>
    <x v="148"/>
    <m/>
  </r>
  <r>
    <d v="2024-09-26T00:00:00"/>
    <x v="122"/>
    <s v="C"/>
    <n v="6"/>
    <s v="f"/>
    <n v="10"/>
    <s v="Melhorar remate banheira "/>
    <s v="AR"/>
    <m/>
    <x v="3"/>
    <x v="0"/>
    <d v="2024-08-05T00:00:00"/>
    <m/>
    <x v="148"/>
    <m/>
  </r>
  <r>
    <d v="2024-09-26T00:00:00"/>
    <x v="122"/>
    <s v="C"/>
    <n v="6"/>
    <s v="f"/>
    <n v="9"/>
    <s v="Parte inferior do armário partida "/>
    <s v="Valco"/>
    <m/>
    <x v="18"/>
    <x v="0"/>
    <d v="2024-08-05T00:00:00"/>
    <m/>
    <x v="98"/>
    <m/>
  </r>
  <r>
    <d v="2024-09-26T00:00:00"/>
    <x v="122"/>
    <s v="C"/>
    <n v="6"/>
    <s v="f"/>
    <n v="8"/>
    <s v="Limpar tinta/fita cola interior armário"/>
    <s v="AR"/>
    <m/>
    <x v="3"/>
    <x v="0"/>
    <d v="2024-08-05T00:00:00"/>
    <m/>
    <x v="148"/>
    <m/>
  </r>
  <r>
    <d v="2024-09-26T00:00:00"/>
    <x v="122"/>
    <s v="C"/>
    <n v="6"/>
    <s v="f"/>
    <n v="7"/>
    <s v="Limpar 3 gavetas armário (amarelo)"/>
    <s v="AR"/>
    <m/>
    <x v="3"/>
    <x v="0"/>
    <d v="2024-08-05T00:00:00"/>
    <m/>
    <x v="148"/>
    <m/>
  </r>
  <r>
    <d v="2024-09-26T00:00:00"/>
    <x v="122"/>
    <s v="C"/>
    <n v="6"/>
    <s v="f"/>
    <n v="6"/>
    <s v="Limpar tinta /fita cola interiror armário"/>
    <s v="AR"/>
    <m/>
    <x v="3"/>
    <x v="0"/>
    <d v="2024-08-05T00:00:00"/>
    <m/>
    <x v="148"/>
    <m/>
  </r>
  <r>
    <d v="2024-09-26T00:00:00"/>
    <x v="122"/>
    <s v="C"/>
    <n v="6"/>
    <s v="f"/>
    <n v="5"/>
    <s v="Melhorar remate armário/teto "/>
    <s v="AR"/>
    <m/>
    <x v="3"/>
    <x v="0"/>
    <d v="2024-08-05T00:00:00"/>
    <m/>
    <x v="148"/>
    <m/>
  </r>
  <r>
    <d v="2024-09-26T00:00:00"/>
    <x v="122"/>
    <s v="C"/>
    <n v="6"/>
    <s v="f"/>
    <n v="4"/>
    <s v="Marca na parede /sujo tinta "/>
    <s v="AR"/>
    <m/>
    <x v="3"/>
    <x v="0"/>
    <d v="2024-08-05T00:00:00"/>
    <m/>
    <x v="148"/>
    <m/>
  </r>
  <r>
    <d v="2024-09-26T00:00:00"/>
    <x v="122"/>
    <s v="C"/>
    <n v="6"/>
    <s v="f"/>
    <n v="3"/>
    <s v="Melhorar silicone rodapé "/>
    <s v="AR"/>
    <m/>
    <x v="3"/>
    <x v="0"/>
    <d v="2024-08-05T00:00:00"/>
    <m/>
    <x v="148"/>
    <m/>
  </r>
  <r>
    <d v="2024-09-26T00:00:00"/>
    <x v="122"/>
    <s v="C"/>
    <n v="6"/>
    <s v="f"/>
    <n v="2"/>
    <s v="Melhorar suportes da bancada"/>
    <s v="AR"/>
    <m/>
    <x v="3"/>
    <x v="0"/>
    <d v="2024-08-05T00:00:00"/>
    <m/>
    <x v="148"/>
    <m/>
  </r>
  <r>
    <d v="2024-09-26T00:00:00"/>
    <x v="122"/>
    <s v="C"/>
    <n v="6"/>
    <s v="f"/>
    <n v="1"/>
    <s v="Retoque acabamento junção armário/parede"/>
    <s v="AR"/>
    <m/>
    <x v="3"/>
    <x v="0"/>
    <d v="2024-08-05T00:00:00"/>
    <m/>
    <x v="148"/>
    <m/>
  </r>
  <r>
    <d v="2024-07-16T00:00:00"/>
    <x v="123"/>
    <s v="C"/>
    <n v="6"/>
    <s v="a"/>
    <n v="9"/>
    <s v="Azulejo da cozinha partido "/>
    <s v="AR"/>
    <m/>
    <x v="36"/>
    <x v="0"/>
    <d v="2024-06-07T00:00:00"/>
    <m/>
    <x v="58"/>
    <m/>
  </r>
  <r>
    <d v="2024-07-16T00:00:00"/>
    <x v="123"/>
    <s v="C"/>
    <n v="6"/>
    <s v="a"/>
    <n v="8"/>
    <s v="Guarda da varanda bastante flexível - substituir"/>
    <s v="Serrialu"/>
    <m/>
    <x v="3"/>
    <x v="0"/>
    <d v="2024-06-07T00:00:00"/>
    <m/>
    <x v="7"/>
    <m/>
  </r>
  <r>
    <d v="2024-07-16T00:00:00"/>
    <x v="123"/>
    <s v="C"/>
    <n v="6"/>
    <s v="a"/>
    <n v="7"/>
    <s v="a porta do poliban da casa de banho da suite se encontra descaída, não sendo possível abri-la uma vez que está a arrastar na base do duche;"/>
    <s v="Espaço Vidro"/>
    <m/>
    <x v="3"/>
    <x v="0"/>
    <d v="2024-06-07T00:00:00"/>
    <m/>
    <x v="7"/>
    <m/>
  </r>
  <r>
    <d v="2024-07-16T00:00:00"/>
    <x v="123"/>
    <s v="C"/>
    <n v="6"/>
    <s v="a"/>
    <n v="6"/>
    <s v="Gaveta partida no guarda roupa - Trocar gaveta"/>
    <s v="Valco"/>
    <m/>
    <x v="3"/>
    <x v="0"/>
    <d v="2024-06-07T00:00:00"/>
    <m/>
    <x v="14"/>
    <m/>
  </r>
  <r>
    <d v="2024-07-16T00:00:00"/>
    <x v="123"/>
    <s v="C"/>
    <n v="6"/>
    <s v="a"/>
    <n v="5"/>
    <s v="Afinar janela"/>
    <s v="Serrialu"/>
    <m/>
    <x v="3"/>
    <x v="0"/>
    <d v="2024-06-07T00:00:00"/>
    <m/>
    <x v="60"/>
    <m/>
  </r>
  <r>
    <d v="2024-07-16T00:00:00"/>
    <x v="123"/>
    <s v="C"/>
    <n v="6"/>
    <s v="a"/>
    <n v="4"/>
    <s v="Chapa metálica solta no armário inferior cozinha"/>
    <s v="AR"/>
    <m/>
    <x v="3"/>
    <x v="0"/>
    <d v="2024-06-07T00:00:00"/>
    <m/>
    <x v="7"/>
    <m/>
  </r>
  <r>
    <d v="2024-07-16T00:00:00"/>
    <x v="123"/>
    <s v="C"/>
    <n v="6"/>
    <s v="a"/>
    <n v="3"/>
    <s v="Limpeza guardas (geral)"/>
    <s v="AR"/>
    <m/>
    <x v="3"/>
    <x v="0"/>
    <d v="2024-06-07T00:00:00"/>
    <m/>
    <x v="7"/>
    <m/>
  </r>
  <r>
    <d v="2024-07-16T00:00:00"/>
    <x v="123"/>
    <s v="C"/>
    <n v="6"/>
    <s v="a"/>
    <n v="2"/>
    <s v="Falta massa portas varanda/rejunte"/>
    <s v="AR"/>
    <m/>
    <x v="3"/>
    <x v="0"/>
    <d v="2024-06-07T00:00:00"/>
    <m/>
    <x v="7"/>
    <m/>
  </r>
  <r>
    <d v="2024-07-16T00:00:00"/>
    <x v="123"/>
    <s v="C"/>
    <n v="6"/>
    <s v="a"/>
    <n v="1"/>
    <s v="Parafuso aparente caixa estore"/>
    <s v="AR"/>
    <m/>
    <x v="3"/>
    <x v="0"/>
    <d v="2024-06-07T00:00:00"/>
    <m/>
    <x v="7"/>
    <m/>
  </r>
  <r>
    <d v="2024-08-12T00:00:00"/>
    <x v="124"/>
    <s v="C"/>
    <n v="6"/>
    <s v="b"/>
    <n v="21"/>
    <s v="Reparação fuga na Courette"/>
    <s v="Luzimeca"/>
    <m/>
    <x v="10"/>
    <x v="0"/>
    <d v="2024-07-10T00:00:00"/>
    <m/>
    <x v="17"/>
    <m/>
  </r>
  <r>
    <d v="2024-08-12T00:00:00"/>
    <x v="124"/>
    <s v="C"/>
    <n v="6"/>
    <s v="b"/>
    <n v="20"/>
    <s v="exaustor: tem de ser movido mais para a frente, visto que não está à face dos armários da cozinha, ficou recuado"/>
    <s v="Cozimafra"/>
    <m/>
    <x v="22"/>
    <x v="0"/>
    <d v="2024-07-10T00:00:00"/>
    <m/>
    <x v="0"/>
    <m/>
  </r>
  <r>
    <d v="2024-08-12T00:00:00"/>
    <x v="124"/>
    <s v="C"/>
    <n v="6"/>
    <s v="b"/>
    <n v="19"/>
    <s v="armário por baixo do lava loiça: madeira danificada e tem de ser substituída"/>
    <s v="Cozimafra"/>
    <m/>
    <x v="22"/>
    <x v="0"/>
    <d v="2024-07-10T00:00:00"/>
    <m/>
    <x v="0"/>
    <m/>
  </r>
  <r>
    <d v="2024-08-12T00:00:00"/>
    <x v="124"/>
    <s v="C"/>
    <n v="6"/>
    <s v="b"/>
    <n v="18"/>
    <s v="azulejo no chão que tem de ser substituído: azulejo tem um buraco no qual tentaram colocar o batente da porta e partiram o azulejo"/>
    <s v="AR"/>
    <m/>
    <x v="22"/>
    <x v="0"/>
    <d v="2024-07-10T00:00:00"/>
    <m/>
    <x v="57"/>
    <m/>
  </r>
  <r>
    <d v="2024-08-12T00:00:00"/>
    <x v="124"/>
    <s v="C"/>
    <n v="6"/>
    <s v="b"/>
    <n v="17"/>
    <s v="Pedra do Lavatorio IS riscada e lascada "/>
    <s v="Pardal"/>
    <m/>
    <x v="3"/>
    <x v="0"/>
    <d v="2024-07-10T00:00:00"/>
    <m/>
    <x v="48"/>
    <m/>
  </r>
  <r>
    <d v="2024-08-12T00:00:00"/>
    <x v="124"/>
    <s v="C"/>
    <n v="6"/>
    <s v="b"/>
    <n v="16"/>
    <s v="Furos no aro da janela "/>
    <s v="Serrialu"/>
    <m/>
    <x v="3"/>
    <x v="0"/>
    <d v="2024-07-10T00:00:00"/>
    <m/>
    <x v="7"/>
    <m/>
  </r>
  <r>
    <d v="2024-08-12T00:00:00"/>
    <x v="124"/>
    <s v="C"/>
    <n v="6"/>
    <s v="b"/>
    <n v="15"/>
    <s v="Falta borracha porta wc"/>
    <s v="Valco"/>
    <m/>
    <x v="3"/>
    <x v="0"/>
    <d v="2024-07-10T00:00:00"/>
    <m/>
    <x v="7"/>
    <m/>
  </r>
  <r>
    <d v="2024-08-12T00:00:00"/>
    <x v="124"/>
    <s v="C"/>
    <n v="6"/>
    <s v="b"/>
    <n v="14"/>
    <s v="Falta massa lavatório/ buraco"/>
    <s v="AR"/>
    <m/>
    <x v="3"/>
    <x v="0"/>
    <d v="2024-07-10T00:00:00"/>
    <m/>
    <x v="7"/>
    <m/>
  </r>
  <r>
    <d v="2024-08-12T00:00:00"/>
    <x v="124"/>
    <s v="C"/>
    <n v="6"/>
    <s v="b"/>
    <n v="13"/>
    <s v="Massa no batento piso/ cerâmica partida"/>
    <s v="AR"/>
    <m/>
    <x v="3"/>
    <x v="0"/>
    <d v="2024-07-10T00:00:00"/>
    <m/>
    <x v="7"/>
    <m/>
  </r>
  <r>
    <d v="2024-08-12T00:00:00"/>
    <x v="124"/>
    <s v="C"/>
    <n v="6"/>
    <s v="b"/>
    <n v="12"/>
    <s v="Massa na banheira / partido 2 - substituir - proprietaria sugeriu trocar por duche ou o valor da banheira para não estar a espera"/>
    <s v="AR"/>
    <m/>
    <x v="3"/>
    <x v="0"/>
    <d v="2024-07-10T00:00:00"/>
    <m/>
    <x v="57"/>
    <m/>
  </r>
  <r>
    <d v="2024-08-12T00:00:00"/>
    <x v="124"/>
    <s v="C"/>
    <n v="6"/>
    <s v="b"/>
    <n v="11"/>
    <s v="Limpar foco de luz/tinta"/>
    <s v="AR"/>
    <m/>
    <x v="3"/>
    <x v="0"/>
    <d v="2024-07-10T00:00:00"/>
    <m/>
    <x v="7"/>
    <m/>
  </r>
  <r>
    <d v="2024-08-12T00:00:00"/>
    <x v="124"/>
    <s v="C"/>
    <n v="6"/>
    <s v="b"/>
    <n v="10"/>
    <s v="Mancha escura piso laminado/rodapé"/>
    <s v="Silvas"/>
    <m/>
    <x v="3"/>
    <x v="0"/>
    <d v="2024-07-10T00:00:00"/>
    <m/>
    <x v="28"/>
    <m/>
  </r>
  <r>
    <d v="2024-08-12T00:00:00"/>
    <x v="124"/>
    <s v="C"/>
    <n v="6"/>
    <s v="b"/>
    <n v="9"/>
    <s v="Fissura alheta"/>
    <s v="AR"/>
    <m/>
    <x v="3"/>
    <x v="0"/>
    <d v="2024-07-10T00:00:00"/>
    <m/>
    <x v="7"/>
    <m/>
  </r>
  <r>
    <d v="2024-08-12T00:00:00"/>
    <x v="124"/>
    <s v="C"/>
    <n v="6"/>
    <s v="b"/>
    <n v="8"/>
    <s v="Melhorar remate caixa aplique teto "/>
    <s v="AR"/>
    <m/>
    <x v="3"/>
    <x v="0"/>
    <d v="2024-07-10T00:00:00"/>
    <m/>
    <x v="7"/>
    <m/>
  </r>
  <r>
    <d v="2024-08-12T00:00:00"/>
    <x v="124"/>
    <s v="C"/>
    <n v="6"/>
    <s v="b"/>
    <n v="7"/>
    <s v="Melhorar remate canto parede porta/partido"/>
    <s v="AR"/>
    <m/>
    <x v="3"/>
    <x v="0"/>
    <d v="2024-07-10T00:00:00"/>
    <m/>
    <x v="7"/>
    <m/>
  </r>
  <r>
    <d v="2024-08-12T00:00:00"/>
    <x v="124"/>
    <s v="C"/>
    <n v="6"/>
    <s v="b"/>
    <n v="6"/>
    <s v="Fissura parede"/>
    <s v="AR"/>
    <m/>
    <x v="3"/>
    <x v="0"/>
    <d v="2024-07-10T00:00:00"/>
    <m/>
    <x v="7"/>
    <m/>
  </r>
  <r>
    <d v="2024-08-12T00:00:00"/>
    <x v="124"/>
    <s v="C"/>
    <n v="6"/>
    <s v="b"/>
    <n v="5"/>
    <s v="Marca no interior armario/cozinha inferior"/>
    <s v="Cozimafra"/>
    <m/>
    <x v="3"/>
    <x v="0"/>
    <d v="2024-07-10T00:00:00"/>
    <m/>
    <x v="7"/>
    <m/>
  </r>
  <r>
    <d v="2024-08-12T00:00:00"/>
    <x v="124"/>
    <s v="C"/>
    <n v="6"/>
    <s v="b"/>
    <n v="4"/>
    <s v="Afinar porta lavanderia "/>
    <s v="Serrialu"/>
    <m/>
    <x v="3"/>
    <x v="0"/>
    <d v="2024-07-10T00:00:00"/>
    <m/>
    <x v="7"/>
    <m/>
  </r>
  <r>
    <d v="2024-08-12T00:00:00"/>
    <x v="124"/>
    <s v="C"/>
    <n v="6"/>
    <s v="b"/>
    <n v="3"/>
    <s v="Remate e Limpeza rodapes (geral)"/>
    <s v="AR"/>
    <m/>
    <x v="3"/>
    <x v="0"/>
    <d v="2024-07-10T00:00:00"/>
    <m/>
    <x v="7"/>
    <m/>
  </r>
  <r>
    <d v="2024-08-12T00:00:00"/>
    <x v="124"/>
    <s v="C"/>
    <n v="6"/>
    <s v="b"/>
    <n v="2"/>
    <s v="Afinar portas"/>
    <s v="Valco"/>
    <m/>
    <x v="3"/>
    <x v="0"/>
    <d v="2024-07-10T00:00:00"/>
    <m/>
    <x v="7"/>
    <m/>
  </r>
  <r>
    <d v="2024-08-12T00:00:00"/>
    <x v="124"/>
    <s v="C"/>
    <n v="6"/>
    <s v="b"/>
    <n v="1"/>
    <s v="Limpar portas/tinta/colas/silicone"/>
    <s v="AR"/>
    <m/>
    <x v="3"/>
    <x v="0"/>
    <d v="2024-07-10T00:00:00"/>
    <m/>
    <x v="7"/>
    <m/>
  </r>
  <r>
    <s v="S/ DATA DZ"/>
    <x v="125"/>
    <s v="C"/>
    <n v="7"/>
    <s v="a"/>
    <n v="27"/>
    <s v="Troca das chaves do correio "/>
    <s v="Serrialu"/>
    <m/>
    <x v="7"/>
    <x v="0"/>
    <d v="2024-07-11T00:00:00"/>
    <m/>
    <x v="14"/>
    <m/>
  </r>
  <r>
    <s v="S/ DATA DZ"/>
    <x v="125"/>
    <s v="C"/>
    <n v="7"/>
    <s v="a"/>
    <n v="26"/>
    <s v=" aplicação de alguns azulejos está irregular."/>
    <s v="AR"/>
    <m/>
    <x v="19"/>
    <x v="0"/>
    <d v="2024-07-11T00:00:00"/>
    <m/>
    <x v="117"/>
    <m/>
  </r>
  <r>
    <s v="S/ DATA DZ"/>
    <x v="125"/>
    <s v="C"/>
    <n v="7"/>
    <s v="a"/>
    <n v="25"/>
    <s v="os tubos de descarga dos bides estao a vista "/>
    <s v="AR"/>
    <m/>
    <x v="19"/>
    <x v="1"/>
    <d v="2024-07-11T00:00:00"/>
    <m/>
    <x v="9"/>
    <m/>
  </r>
  <r>
    <s v="S/ DATA DZ"/>
    <x v="125"/>
    <s v="C"/>
    <n v="7"/>
    <s v="a"/>
    <n v="24"/>
    <s v="Não tem água quente "/>
    <s v="Luzimeca"/>
    <m/>
    <x v="4"/>
    <x v="0"/>
    <d v="2024-07-11T00:00:00"/>
    <m/>
    <x v="9"/>
    <m/>
  </r>
  <r>
    <s v="S/ DATA DZ"/>
    <x v="125"/>
    <s v="C"/>
    <n v="7"/>
    <s v="a"/>
    <n v="23"/>
    <s v="Resguardo do WC - Afinar"/>
    <s v="Espaço Vidro "/>
    <m/>
    <x v="81"/>
    <x v="0"/>
    <d v="2024-07-11T00:00:00"/>
    <m/>
    <x v="10"/>
    <m/>
  </r>
  <r>
    <s v="S/ DATA DZ"/>
    <x v="125"/>
    <s v="C"/>
    <n v="7"/>
    <s v="a"/>
    <n v="22"/>
    <s v="Tampo da sanita fora do lugar"/>
    <s v="AR"/>
    <m/>
    <x v="81"/>
    <x v="0"/>
    <d v="2024-07-11T00:00:00"/>
    <m/>
    <x v="120"/>
    <m/>
  </r>
  <r>
    <s v="S/ DATA DZ"/>
    <x v="125"/>
    <s v="C"/>
    <n v="7"/>
    <s v="a"/>
    <n v="21"/>
    <s v="Lampadas do quarto, da suíte e da casa de banho não funcionam"/>
    <s v="IEOL"/>
    <m/>
    <x v="81"/>
    <x v="0"/>
    <d v="2024-07-11T00:00:00"/>
    <m/>
    <x v="31"/>
    <m/>
  </r>
  <r>
    <s v="S/ DATA DZ"/>
    <x v="125"/>
    <s v="C"/>
    <n v="7"/>
    <s v="a"/>
    <n v="20"/>
    <s v="Falta massa parede arrecadação"/>
    <s v="AR"/>
    <m/>
    <x v="3"/>
    <x v="0"/>
    <d v="2024-07-11T00:00:00"/>
    <m/>
    <x v="7"/>
    <m/>
  </r>
  <r>
    <s v="S/ DATA DZ"/>
    <x v="125"/>
    <s v="C"/>
    <n v="7"/>
    <s v="a"/>
    <n v="19"/>
    <s v="Assentamento cerâmica piso mal feito/ corrigir"/>
    <s v="AR"/>
    <m/>
    <x v="3"/>
    <x v="0"/>
    <d v="2024-07-11T00:00:00"/>
    <m/>
    <x v="7"/>
    <m/>
  </r>
  <r>
    <s v="S/ DATA DZ"/>
    <x v="125"/>
    <s v="C"/>
    <n v="7"/>
    <s v="a"/>
    <n v="18"/>
    <s v="Cerâmica partida no piso escada"/>
    <s v="AR"/>
    <m/>
    <x v="3"/>
    <x v="0"/>
    <d v="2024-07-11T00:00:00"/>
    <m/>
    <x v="7"/>
    <m/>
  </r>
  <r>
    <s v="S/ DATA DZ"/>
    <x v="125"/>
    <s v="C"/>
    <n v="7"/>
    <s v="a"/>
    <n v="17"/>
    <s v="Pedra soleira partida em alguns pontos"/>
    <s v="AR"/>
    <m/>
    <x v="3"/>
    <x v="0"/>
    <d v="2024-07-11T00:00:00"/>
    <m/>
    <x v="7"/>
    <m/>
  </r>
  <r>
    <s v="S/ DATA DZ"/>
    <x v="125"/>
    <s v="C"/>
    <n v="7"/>
    <s v="a"/>
    <n v="16"/>
    <s v="Trocar massa soleira pedraarea externa"/>
    <s v="AR"/>
    <m/>
    <x v="3"/>
    <x v="0"/>
    <d v="2024-07-11T00:00:00"/>
    <m/>
    <x v="7"/>
    <m/>
  </r>
  <r>
    <s v="S/ DATA DZ"/>
    <x v="125"/>
    <s v="C"/>
    <n v="7"/>
    <s v="a"/>
    <n v="15"/>
    <s v="Afinar resguardo duche/porta deve abrir para dentro"/>
    <s v="AR"/>
    <m/>
    <x v="3"/>
    <x v="0"/>
    <d v="2024-07-11T00:00:00"/>
    <m/>
    <x v="7"/>
    <m/>
  </r>
  <r>
    <s v="S/ DATA DZ"/>
    <x v="125"/>
    <s v="C"/>
    <n v="7"/>
    <s v="a"/>
    <n v="14"/>
    <s v="Gota de tinta na pintura"/>
    <s v="AR"/>
    <m/>
    <x v="3"/>
    <x v="0"/>
    <d v="2024-07-11T00:00:00"/>
    <m/>
    <x v="7"/>
    <m/>
  </r>
  <r>
    <s v="S/ DATA DZ"/>
    <x v="125"/>
    <s v="C"/>
    <n v="7"/>
    <s v="a"/>
    <n v="13"/>
    <s v="Trocar moldura porta/partida com massa por cima - Pedir novo aro "/>
    <s v="Valco"/>
    <m/>
    <x v="3"/>
    <x v="0"/>
    <d v="2024-07-11T00:00:00"/>
    <m/>
    <x v="164"/>
    <m/>
  </r>
  <r>
    <s v="S/ DATA DZ"/>
    <x v="125"/>
    <s v="C"/>
    <n v="7"/>
    <s v="a"/>
    <n v="12"/>
    <s v="Afinar janela/não abre"/>
    <s v="Serrialu"/>
    <m/>
    <x v="3"/>
    <x v="0"/>
    <d v="2024-07-11T00:00:00"/>
    <m/>
    <x v="7"/>
    <m/>
  </r>
  <r>
    <s v="S/ DATA DZ"/>
    <x v="125"/>
    <s v="C"/>
    <n v="7"/>
    <s v="a"/>
    <n v="11"/>
    <s v="Trocar reguas piso escuras/checar"/>
    <s v="Silvas"/>
    <m/>
    <x v="3"/>
    <x v="0"/>
    <d v="2024-07-11T00:00:00"/>
    <m/>
    <x v="104"/>
    <m/>
  </r>
  <r>
    <s v="S/ DATA DZ"/>
    <x v="125"/>
    <s v="C"/>
    <n v="7"/>
    <s v="a"/>
    <n v="10"/>
    <s v="Limpeza caixa estore"/>
    <s v="AR"/>
    <m/>
    <x v="3"/>
    <x v="0"/>
    <d v="2024-07-11T00:00:00"/>
    <m/>
    <x v="7"/>
    <m/>
  </r>
  <r>
    <s v="S/ DATA DZ"/>
    <x v="125"/>
    <s v="C"/>
    <n v="7"/>
    <s v="a"/>
    <n v="9"/>
    <s v="Trocar poleia/ Modelo escolhido fica visível"/>
    <m/>
    <m/>
    <x v="3"/>
    <x v="1"/>
    <d v="2024-07-11T00:00:00"/>
    <m/>
    <x v="12"/>
    <m/>
  </r>
  <r>
    <s v="S/ DATA DZ"/>
    <x v="125"/>
    <s v="C"/>
    <n v="7"/>
    <s v="a"/>
    <n v="8"/>
    <s v="Trocar espelho wc 1,13 x 0,84 e 0,73 x 1,20"/>
    <s v="AR"/>
    <m/>
    <x v="3"/>
    <x v="0"/>
    <d v="2024-07-11T00:00:00"/>
    <m/>
    <x v="57"/>
    <m/>
  </r>
  <r>
    <s v="S/ DATA DZ"/>
    <x v="125"/>
    <s v="C"/>
    <n v="7"/>
    <s v="a"/>
    <n v="7"/>
    <s v="Melhorar remate caixa manutenção teto"/>
    <s v="AR"/>
    <m/>
    <x v="3"/>
    <x v="0"/>
    <d v="2024-07-11T00:00:00"/>
    <m/>
    <x v="7"/>
    <m/>
  </r>
  <r>
    <s v="S/ DATA DZ"/>
    <x v="125"/>
    <s v="C"/>
    <n v="7"/>
    <s v="a"/>
    <n v="6"/>
    <s v="Falta massa cerâmica wc"/>
    <s v="AR"/>
    <m/>
    <x v="3"/>
    <x v="0"/>
    <d v="2024-07-11T00:00:00"/>
    <m/>
    <x v="7"/>
    <m/>
  </r>
  <r>
    <s v="S/ DATA DZ"/>
    <x v="125"/>
    <s v="C"/>
    <n v="7"/>
    <s v="a"/>
    <n v="5"/>
    <s v="Pedra bancada cozinha partida - Substituir "/>
    <s v="Pedro Granito "/>
    <m/>
    <x v="39"/>
    <x v="0"/>
    <d v="2024-07-11T00:00:00"/>
    <m/>
    <x v="117"/>
    <m/>
  </r>
  <r>
    <s v="S/ DATA DZ"/>
    <x v="125"/>
    <s v="C"/>
    <n v="7"/>
    <s v="a"/>
    <n v="4"/>
    <s v="Melhorar a pintura parede"/>
    <s v="AR"/>
    <m/>
    <x v="3"/>
    <x v="0"/>
    <d v="2024-07-11T00:00:00"/>
    <m/>
    <x v="7"/>
    <m/>
  </r>
  <r>
    <s v="S/ DATA DZ"/>
    <x v="125"/>
    <s v="C"/>
    <n v="7"/>
    <s v="a"/>
    <n v="3"/>
    <s v="Limpeza portas/ cola"/>
    <s v="AR"/>
    <m/>
    <x v="3"/>
    <x v="0"/>
    <d v="2024-07-11T00:00:00"/>
    <m/>
    <x v="7"/>
    <m/>
  </r>
  <r>
    <s v="S/ DATA DZ"/>
    <x v="125"/>
    <s v="C"/>
    <n v="7"/>
    <s v="a"/>
    <n v="2"/>
    <s v="Remate e Limpeza rodapes (geral)"/>
    <s v="AR"/>
    <m/>
    <x v="3"/>
    <x v="0"/>
    <d v="2024-07-11T00:00:00"/>
    <m/>
    <x v="7"/>
    <m/>
  </r>
  <r>
    <s v="S/ DATA DZ"/>
    <x v="125"/>
    <s v="C"/>
    <n v="7"/>
    <s v="a"/>
    <n v="1"/>
    <s v="Limpeza Guardas (geral) - Parte atras do a/c"/>
    <s v="AR"/>
    <m/>
    <x v="19"/>
    <x v="0"/>
    <d v="2024-07-11T00:00:00"/>
    <m/>
    <x v="157"/>
    <m/>
  </r>
  <r>
    <d v="2024-07-24T00:00:00"/>
    <x v="126"/>
    <s v="C"/>
    <n v="7"/>
    <s v="b"/>
    <n v="5"/>
    <s v="Estore da janela cozinha avariado // PRECISA DE 3 RÉGUAS C/ 108 - AO ABRIGO DA GARANTIA"/>
    <s v="Nacional Blinds"/>
    <m/>
    <x v="49"/>
    <x v="3"/>
    <s v="NÃO TERÁ VISTORIA, APARTAMENTO JÁ HABITADO"/>
    <m/>
    <x v="12"/>
    <s v="SIM"/>
  </r>
  <r>
    <d v="2024-07-24T00:00:00"/>
    <x v="126"/>
    <s v="C"/>
    <n v="7"/>
    <s v="b"/>
    <n v="3"/>
    <s v="torneira da casa de banho do bidé,  a verter água "/>
    <s v="AR"/>
    <m/>
    <x v="17"/>
    <x v="0"/>
    <s v="NÃO TERÁ VISTORIA, APARTAMENTO JÁ HABITADO"/>
    <m/>
    <x v="70"/>
    <m/>
  </r>
  <r>
    <d v="2024-07-24T00:00:00"/>
    <x v="126"/>
    <s v="C"/>
    <n v="7"/>
    <s v="b"/>
    <n v="4"/>
    <s v=" forno não funciona, porque quando se liga , despara o quadro eléctrico - POR RESOLVER – aguarda resposta com data de intervenção da BOSCH"/>
    <s v="Bosch"/>
    <m/>
    <x v="32"/>
    <x v="0"/>
    <s v="NÃO TERÁ VISTORIA, APARTAMENTO JÁ HABITADO"/>
    <d v="2025-03-10T00:00:00"/>
    <x v="153"/>
    <m/>
  </r>
  <r>
    <d v="2024-07-24T00:00:00"/>
    <x v="126"/>
    <s v="C"/>
    <n v="7"/>
    <s v="b"/>
    <n v="1"/>
    <s v="Substituir vidro da janela do quarto "/>
    <s v="Serrialu"/>
    <m/>
    <x v="29"/>
    <x v="0"/>
    <s v="NÃO TERÁ VISTORIA, APARTAMENTO JÁ HABITADO"/>
    <s v="V"/>
    <x v="176"/>
    <m/>
  </r>
  <r>
    <d v="2024-07-24T00:00:00"/>
    <x v="126"/>
    <s v="C"/>
    <n v="7"/>
    <s v="b"/>
    <n v="2"/>
    <s v="Porta da sala falta de uma peça para trancar a porta, assim como parafusos soltos da mesma."/>
    <s v="Valco"/>
    <m/>
    <x v="17"/>
    <x v="0"/>
    <s v="NÃO TERÁ VISTORIA, APARTAMENTO JÁ HABITADO"/>
    <m/>
    <x v="166"/>
    <m/>
  </r>
  <r>
    <s v="S/ DATA EB"/>
    <x v="127"/>
    <s v="C"/>
    <n v="7"/>
    <s v="c"/>
    <n v="6"/>
    <s v="Nivelar dobradiça porta de duche"/>
    <s v="AR"/>
    <m/>
    <x v="78"/>
    <x v="0"/>
    <s v="S/ DATA VISTORIA"/>
    <m/>
    <x v="105"/>
    <m/>
  </r>
  <r>
    <s v="S/ DATA EB"/>
    <x v="127"/>
    <s v="C"/>
    <n v="7"/>
    <s v="c"/>
    <n v="5"/>
    <s v="Afinação Caixilharia janela correr sala"/>
    <s v="Serrialu"/>
    <d v="2025-03-13T00:00:00"/>
    <x v="78"/>
    <x v="0"/>
    <s v="S/ DATA VISTORIA"/>
    <m/>
    <x v="105"/>
    <m/>
  </r>
  <r>
    <s v="S/ DATA EB"/>
    <x v="127"/>
    <s v="C"/>
    <n v="7"/>
    <s v="c"/>
    <n v="4"/>
    <s v="Afinação Caixilharia janela abrir da cozinha"/>
    <s v="Serrialu"/>
    <d v="2025-03-13T00:00:00"/>
    <x v="78"/>
    <x v="0"/>
    <s v="S/ DATA VISTORIA"/>
    <m/>
    <x v="105"/>
    <m/>
  </r>
  <r>
    <s v="S/ DATA EB"/>
    <x v="127"/>
    <s v="C"/>
    <n v="7"/>
    <s v="c"/>
    <n v="3"/>
    <s v="Afinação caixilharia janela de abrir quarto"/>
    <s v="Serrialu"/>
    <m/>
    <x v="78"/>
    <x v="0"/>
    <s v="S/ DATA VISTORIA"/>
    <m/>
    <x v="105"/>
    <m/>
  </r>
  <r>
    <s v="S/ DATA EB"/>
    <x v="127"/>
    <s v="C"/>
    <n v="7"/>
    <s v="c"/>
    <n v="2"/>
    <s v="Falta 3 feixos porta da sala de correr"/>
    <s v="Serrialu"/>
    <m/>
    <x v="101"/>
    <x v="0"/>
    <s v="S/ DATA VISTORIA"/>
    <m/>
    <x v="105"/>
    <m/>
  </r>
  <r>
    <s v="S/ DATA EB"/>
    <x v="127"/>
    <s v="C"/>
    <n v="7"/>
    <s v="c"/>
    <n v="1"/>
    <s v="Ligação de bomba de calor "/>
    <s v="Luzimeca"/>
    <m/>
    <x v="61"/>
    <x v="0"/>
    <s v="S/ DATA VISTORIA"/>
    <m/>
    <x v="4"/>
    <m/>
  </r>
  <r>
    <s v="S/ DATA EC"/>
    <x v="128"/>
    <s v="C"/>
    <n v="8"/>
    <s v="a"/>
    <n v="6"/>
    <s v="Ainda estavam a fazer limpezas e pequenas reparações. Ainda assim, visitámos o apartamento e detetámos que a madeira do chão da sala junto à varanda estava escurecida, manifestando sinais de humidade. O teto da sala apresentava uma mancha, possivelmente por infiltrações da parte superior"/>
    <s v="Silvas"/>
    <m/>
    <x v="3"/>
    <x v="0"/>
    <s v="S/ DATA VISTORIA"/>
    <m/>
    <x v="131"/>
    <s v="SIM"/>
  </r>
  <r>
    <s v="S/ DATA EC"/>
    <x v="128"/>
    <s v="C"/>
    <n v="8"/>
    <s v="a"/>
    <n v="3"/>
    <s v="RISCO PAVIMENTO SALA"/>
    <s v="silvas"/>
    <m/>
    <x v="128"/>
    <x v="0"/>
    <s v="S/ DATA VISTORIA"/>
    <m/>
    <x v="168"/>
    <s v="SIM"/>
  </r>
  <r>
    <s v="S/ DATA EC"/>
    <x v="128"/>
    <s v="C"/>
    <n v="8"/>
    <s v="a"/>
    <n v="5"/>
    <s v="AFINAÇÃO CAIXILHARIA (REPORTADO FRACO ISOLAMENTO ACUSTICO)"/>
    <s v="SERRIALU"/>
    <m/>
    <x v="128"/>
    <x v="0"/>
    <s v="S/ DATA VISTORIA"/>
    <m/>
    <x v="17"/>
    <s v="SIM"/>
  </r>
  <r>
    <s v="S/ DATA EC"/>
    <x v="128"/>
    <s v="C"/>
    <n v="8"/>
    <s v="a"/>
    <n v="2"/>
    <s v="PUXADOR NÃO FUNCIONA QUARTO COM 5 JANELAS "/>
    <s v="Serrialu"/>
    <m/>
    <x v="128"/>
    <x v="0"/>
    <s v="S/ DATA VISTORIA"/>
    <m/>
    <x v="167"/>
    <s v="SIM"/>
  </r>
  <r>
    <s v="S/ DATA EC"/>
    <x v="128"/>
    <s v="C"/>
    <n v="8"/>
    <s v="a"/>
    <n v="1"/>
    <s v=" TECTO COZINHA INCLINADO ( JUNTO AO SPOT / LUMINÁRIA CENTRAL)"/>
    <s v="AR"/>
    <m/>
    <x v="128"/>
    <x v="0"/>
    <s v="S/ DATA VISTORIA"/>
    <m/>
    <x v="181"/>
    <s v="SIM"/>
  </r>
  <r>
    <s v="S/ DATA EC"/>
    <x v="128"/>
    <s v="C"/>
    <n v="8"/>
    <s v="a"/>
    <n v="4"/>
    <s v="FALTA CHAPA TESTA PORTA LAVANDARIA"/>
    <s v="Serrialu"/>
    <m/>
    <x v="128"/>
    <x v="0"/>
    <s v="S/ DATA VISTORIA"/>
    <m/>
    <x v="167"/>
    <s v="SIM"/>
  </r>
  <r>
    <d v="2024-07-17T00:00:00"/>
    <x v="129"/>
    <s v="C"/>
    <n v="8"/>
    <s v="b"/>
    <n v="8"/>
    <s v="Vedar tubulação arrecadação (ruído)"/>
    <m/>
    <m/>
    <x v="3"/>
    <x v="1"/>
    <d v="2024-06-05T00:00:00"/>
    <m/>
    <x v="12"/>
    <m/>
  </r>
  <r>
    <d v="2024-07-17T00:00:00"/>
    <x v="129"/>
    <s v="C"/>
    <n v="8"/>
    <s v="b"/>
    <n v="7"/>
    <s v="Limpar manchas brancas piso "/>
    <s v="AR"/>
    <m/>
    <x v="3"/>
    <x v="0"/>
    <d v="2024-06-05T00:00:00"/>
    <m/>
    <x v="7"/>
    <m/>
  </r>
  <r>
    <d v="2024-07-17T00:00:00"/>
    <x v="129"/>
    <s v="C"/>
    <n v="8"/>
    <s v="b"/>
    <n v="6"/>
    <s v="Remate caixa estore com excesso de masssa"/>
    <s v="AR"/>
    <m/>
    <x v="3"/>
    <x v="0"/>
    <d v="2024-06-05T00:00:00"/>
    <m/>
    <x v="7"/>
    <m/>
  </r>
  <r>
    <d v="2024-07-17T00:00:00"/>
    <x v="129"/>
    <s v="C"/>
    <n v="8"/>
    <s v="b"/>
    <n v="5"/>
    <s v="Falta travas segurança janelas cozinha "/>
    <m/>
    <m/>
    <x v="3"/>
    <x v="1"/>
    <d v="2024-06-05T00:00:00"/>
    <m/>
    <x v="12"/>
    <m/>
  </r>
  <r>
    <d v="2024-07-17T00:00:00"/>
    <x v="129"/>
    <s v="C"/>
    <n v="8"/>
    <s v="b"/>
    <n v="4"/>
    <s v="Limpar sujos caixilharia janela "/>
    <s v="AR"/>
    <m/>
    <x v="3"/>
    <x v="0"/>
    <d v="2024-06-05T00:00:00"/>
    <m/>
    <x v="7"/>
    <m/>
  </r>
  <r>
    <d v="2024-07-17T00:00:00"/>
    <x v="129"/>
    <s v="C"/>
    <n v="8"/>
    <s v="b"/>
    <n v="3"/>
    <s v="Furos na madeira da caixa de estore"/>
    <s v="AR"/>
    <m/>
    <x v="3"/>
    <x v="0"/>
    <d v="2024-06-05T00:00:00"/>
    <m/>
    <x v="7"/>
    <m/>
  </r>
  <r>
    <d v="2024-07-17T00:00:00"/>
    <x v="129"/>
    <s v="C"/>
    <n v="8"/>
    <s v="b"/>
    <n v="2"/>
    <s v="Borracha frigorifico solta"/>
    <s v="AR"/>
    <m/>
    <x v="3"/>
    <x v="0"/>
    <d v="2024-06-05T00:00:00"/>
    <m/>
    <x v="7"/>
    <m/>
  </r>
  <r>
    <d v="2024-07-17T00:00:00"/>
    <x v="129"/>
    <s v="C"/>
    <n v="8"/>
    <s v="b"/>
    <n v="1"/>
    <s v="Limpeza Ferrugem guarda (geral)"/>
    <s v="AR"/>
    <m/>
    <x v="3"/>
    <x v="0"/>
    <d v="2024-06-05T00:00:00"/>
    <m/>
    <x v="7"/>
    <m/>
  </r>
  <r>
    <d v="2024-07-17T00:00:00"/>
    <x v="130"/>
    <s v="C"/>
    <n v="8"/>
    <s v="c"/>
    <n v="1"/>
    <s v="INTERRUPTOR SALA, FOCO CORREDOR NÃO FUNCIONA"/>
    <s v="IEOL"/>
    <m/>
    <x v="84"/>
    <x v="0"/>
    <d v="2024-06-05T00:00:00"/>
    <m/>
    <x v="126"/>
    <s v="SIM"/>
  </r>
  <r>
    <d v="2024-07-17T00:00:00"/>
    <x v="130"/>
    <s v="C"/>
    <n v="8"/>
    <s v="c"/>
    <n v="1"/>
    <s v="Falta placa divisória entre varandas - Ver projeto"/>
    <m/>
    <m/>
    <x v="3"/>
    <x v="1"/>
    <d v="2024-06-05T00:00:00"/>
    <m/>
    <x v="12"/>
    <m/>
  </r>
  <r>
    <d v="2024-07-17T00:00:00"/>
    <x v="130"/>
    <s v="C"/>
    <n v="8"/>
    <s v="c"/>
    <n v="2"/>
    <s v="Tampa de Sanita não desce (afinação)"/>
    <s v="AR"/>
    <m/>
    <x v="84"/>
    <x v="0"/>
    <d v="2024-06-05T00:00:00"/>
    <m/>
    <x v="16"/>
    <s v="SIM"/>
  </r>
  <r>
    <d v="2024-07-17T00:00:00"/>
    <x v="130"/>
    <s v="C"/>
    <n v="8"/>
    <s v="c"/>
    <n v="2"/>
    <s v="Limpeza ferrugem guardas (geral)"/>
    <s v="AR"/>
    <m/>
    <x v="3"/>
    <x v="0"/>
    <d v="2024-06-05T00:00:00"/>
    <m/>
    <x v="7"/>
    <m/>
  </r>
  <r>
    <d v="2024-07-17T00:00:00"/>
    <x v="130"/>
    <s v="C"/>
    <n v="8"/>
    <s v="c"/>
    <n v="3"/>
    <s v="Falta rejunte tijolos ceramica"/>
    <s v="AR"/>
    <m/>
    <x v="3"/>
    <x v="0"/>
    <d v="2024-06-05T00:00:00"/>
    <m/>
    <x v="7"/>
    <m/>
  </r>
  <r>
    <d v="2024-07-17T00:00:00"/>
    <x v="130"/>
    <s v="C"/>
    <n v="8"/>
    <s v="c"/>
    <n v="4"/>
    <s v="Ver fixação guarda/está se movendo - Varanda"/>
    <m/>
    <m/>
    <x v="3"/>
    <x v="1"/>
    <d v="2024-06-05T00:00:00"/>
    <m/>
    <x v="12"/>
    <m/>
  </r>
  <r>
    <d v="2024-07-17T00:00:00"/>
    <x v="130"/>
    <s v="C"/>
    <n v="8"/>
    <s v="c"/>
    <n v="5"/>
    <s v="Falta betume no encontro piso/parede (geral)"/>
    <s v="AR"/>
    <m/>
    <x v="3"/>
    <x v="0"/>
    <d v="2024-06-05T00:00:00"/>
    <m/>
    <x v="7"/>
    <m/>
  </r>
  <r>
    <d v="2024-07-17T00:00:00"/>
    <x v="130"/>
    <s v="C"/>
    <n v="8"/>
    <s v="c"/>
    <n v="6"/>
    <s v="Limpar piso varanda com tinta (geral)"/>
    <s v="AR"/>
    <m/>
    <x v="3"/>
    <x v="0"/>
    <d v="2024-06-05T00:00:00"/>
    <m/>
    <x v="7"/>
    <m/>
  </r>
  <r>
    <d v="2024-07-17T00:00:00"/>
    <x v="130"/>
    <s v="C"/>
    <n v="8"/>
    <s v="c"/>
    <n v="7"/>
    <s v="Borracha preta partida no fechamento  janela"/>
    <s v="Serrialu"/>
    <m/>
    <x v="3"/>
    <x v="0"/>
    <d v="2024-06-05T00:00:00"/>
    <m/>
    <x v="7"/>
    <m/>
  </r>
  <r>
    <d v="2024-07-17T00:00:00"/>
    <x v="130"/>
    <s v="C"/>
    <n v="8"/>
    <s v="c"/>
    <n v="8"/>
    <s v="Colocar silicone nas caixas de estore (geral)"/>
    <s v="AR"/>
    <m/>
    <x v="3"/>
    <x v="0"/>
    <d v="2024-06-05T00:00:00"/>
    <m/>
    <x v="7"/>
    <m/>
  </r>
  <r>
    <d v="2024-07-17T00:00:00"/>
    <x v="130"/>
    <s v="C"/>
    <n v="8"/>
    <s v="c"/>
    <n v="9"/>
    <s v="Afinar porta varanda (Não fecha bem )"/>
    <s v="Serrialu"/>
    <m/>
    <x v="3"/>
    <x v="0"/>
    <d v="2024-06-05T00:00:00"/>
    <m/>
    <x v="7"/>
    <m/>
  </r>
  <r>
    <d v="2024-07-17T00:00:00"/>
    <x v="130"/>
    <s v="C"/>
    <n v="8"/>
    <s v="c"/>
    <n v="10"/>
    <s v="Encaixe sifão pia cozinha não esconde buraco parede"/>
    <s v="AR"/>
    <m/>
    <x v="3"/>
    <x v="0"/>
    <d v="2024-06-05T00:00:00"/>
    <m/>
    <x v="7"/>
    <m/>
  </r>
  <r>
    <d v="2024-07-17T00:00:00"/>
    <x v="130"/>
    <s v="C"/>
    <n v="8"/>
    <s v="c"/>
    <n v="11"/>
    <s v="Desnível visível próximo a porta do armário"/>
    <s v="AR"/>
    <m/>
    <x v="3"/>
    <x v="0"/>
    <d v="2024-06-05T00:00:00"/>
    <m/>
    <x v="7"/>
    <m/>
  </r>
  <r>
    <d v="2024-07-17T00:00:00"/>
    <x v="130"/>
    <s v="C"/>
    <n v="8"/>
    <s v="c"/>
    <n v="12"/>
    <s v="Falta massa cerâmica parede cozinha "/>
    <s v="AR"/>
    <m/>
    <x v="3"/>
    <x v="0"/>
    <d v="2024-06-05T00:00:00"/>
    <m/>
    <x v="7"/>
    <m/>
  </r>
  <r>
    <d v="2024-07-17T00:00:00"/>
    <x v="130"/>
    <s v="C"/>
    <n v="8"/>
    <s v="c"/>
    <n v="13"/>
    <s v="Encaixar melhor ralo banheira/centrar"/>
    <s v="Luzimeca"/>
    <m/>
    <x v="3"/>
    <x v="0"/>
    <d v="2024-06-05T00:00:00"/>
    <m/>
    <x v="7"/>
    <m/>
  </r>
  <r>
    <d v="2024-07-17T00:00:00"/>
    <x v="130"/>
    <s v="C"/>
    <n v="8"/>
    <s v="c"/>
    <n v="14"/>
    <s v="Refazer remate silicone janela "/>
    <s v="AR"/>
    <m/>
    <x v="3"/>
    <x v="0"/>
    <d v="2024-06-05T00:00:00"/>
    <m/>
    <x v="7"/>
    <m/>
  </r>
  <r>
    <d v="2024-07-17T00:00:00"/>
    <x v="130"/>
    <s v="C"/>
    <n v="8"/>
    <s v="c"/>
    <n v="15"/>
    <s v="Falta massa piso wc proximo porta"/>
    <s v="AR"/>
    <m/>
    <x v="3"/>
    <x v="0"/>
    <d v="2024-06-05T00:00:00"/>
    <m/>
    <x v="7"/>
    <m/>
  </r>
  <r>
    <d v="2024-07-17T00:00:00"/>
    <x v="130"/>
    <s v="C"/>
    <n v="8"/>
    <s v="c"/>
    <n v="16"/>
    <s v="Melhoar acabamento quina parede wc"/>
    <s v="AR"/>
    <m/>
    <x v="3"/>
    <x v="0"/>
    <d v="2024-06-05T00:00:00"/>
    <m/>
    <x v="7"/>
    <m/>
  </r>
  <r>
    <d v="2024-07-17T00:00:00"/>
    <x v="130"/>
    <s v="C"/>
    <n v="8"/>
    <s v="c"/>
    <n v="17"/>
    <s v="Remate rejunte piso e parede wc"/>
    <s v="AR"/>
    <m/>
    <x v="3"/>
    <x v="0"/>
    <d v="2024-06-05T00:00:00"/>
    <m/>
    <x v="7"/>
    <m/>
  </r>
  <r>
    <d v="2024-07-17T00:00:00"/>
    <x v="130"/>
    <s v="C"/>
    <n v="8"/>
    <s v="c"/>
    <n v="18"/>
    <s v="Mancha escura piso proximo rodape"/>
    <s v="Silvas"/>
    <m/>
    <x v="3"/>
    <x v="0"/>
    <d v="2024-06-05T00:00:00"/>
    <m/>
    <x v="47"/>
    <m/>
  </r>
  <r>
    <d v="2024-07-17T00:00:00"/>
    <x v="130"/>
    <s v="C"/>
    <n v="8"/>
    <s v="c"/>
    <n v="19"/>
    <s v="Remate rodapés geral"/>
    <s v="AR"/>
    <m/>
    <x v="3"/>
    <x v="0"/>
    <d v="2024-06-05T00:00:00"/>
    <m/>
    <x v="7"/>
    <m/>
  </r>
  <r>
    <d v="2024-07-17T00:00:00"/>
    <x v="130"/>
    <s v="C"/>
    <n v="8"/>
    <s v="c"/>
    <n v="20"/>
    <s v="Afinar portas guarda roupa "/>
    <s v="AR"/>
    <m/>
    <x v="3"/>
    <x v="0"/>
    <d v="2024-06-05T00:00:00"/>
    <m/>
    <x v="7"/>
    <m/>
  </r>
  <r>
    <d v="2024-07-17T00:00:00"/>
    <x v="130"/>
    <s v="C"/>
    <n v="8"/>
    <s v="c"/>
    <n v="21"/>
    <s v="Amalgado porta guarda roupa no piso - Não foi encontrado anomalia"/>
    <s v="AR"/>
    <m/>
    <x v="3"/>
    <x v="4"/>
    <d v="2024-06-05T00:00:00"/>
    <m/>
    <x v="12"/>
    <m/>
  </r>
  <r>
    <d v="2024-07-17T00:00:00"/>
    <x v="130"/>
    <s v="C"/>
    <n v="8"/>
    <s v="c"/>
    <n v="22"/>
    <s v="Falta massa lado externo janela/parede"/>
    <s v="AR"/>
    <m/>
    <x v="3"/>
    <x v="0"/>
    <d v="2024-06-05T00:00:00"/>
    <m/>
    <x v="7"/>
    <m/>
  </r>
  <r>
    <d v="2024-07-17T00:00:00"/>
    <x v="130"/>
    <s v="C"/>
    <n v="8"/>
    <s v="c"/>
    <n v="23"/>
    <s v="Rever encaixe interruptor"/>
    <s v="AR"/>
    <m/>
    <x v="3"/>
    <x v="0"/>
    <d v="2024-06-05T00:00:00"/>
    <m/>
    <x v="7"/>
    <m/>
  </r>
  <r>
    <d v="2024-07-17T00:00:00"/>
    <x v="130"/>
    <s v="C"/>
    <n v="8"/>
    <s v="c"/>
    <n v="24"/>
    <s v="Rejunte banheira soltando"/>
    <s v="AR"/>
    <m/>
    <x v="3"/>
    <x v="0"/>
    <d v="2024-06-05T00:00:00"/>
    <m/>
    <x v="7"/>
    <m/>
  </r>
  <r>
    <d v="2024-07-17T00:00:00"/>
    <x v="130"/>
    <s v="C"/>
    <n v="8"/>
    <s v="c"/>
    <n v="25"/>
    <s v="Ecrã porta entrada está torto"/>
    <s v="AR"/>
    <m/>
    <x v="3"/>
    <x v="0"/>
    <d v="2024-06-05T00:00:00"/>
    <m/>
    <x v="7"/>
    <m/>
  </r>
  <r>
    <d v="2024-07-17T00:00:00"/>
    <x v="130"/>
    <s v="C"/>
    <n v="8"/>
    <s v="c"/>
    <n v="26"/>
    <s v="Colocar gota de silicone no puxador ou limitador piso "/>
    <s v="AR"/>
    <m/>
    <x v="3"/>
    <x v="0"/>
    <d v="2024-06-05T00:00:00"/>
    <m/>
    <x v="7"/>
    <m/>
  </r>
  <r>
    <d v="2024-07-17T00:00:00"/>
    <x v="130"/>
    <s v="C"/>
    <n v="8"/>
    <s v="c"/>
    <n v="27"/>
    <s v="Estores não funcionam "/>
    <s v="Nacional Blinds"/>
    <m/>
    <x v="33"/>
    <x v="0"/>
    <d v="2024-06-05T00:00:00"/>
    <m/>
    <x v="69"/>
    <m/>
  </r>
  <r>
    <d v="2024-07-17T00:00:00"/>
    <x v="130"/>
    <s v="C"/>
    <n v="8"/>
    <s v="c"/>
    <n v="28"/>
    <s v="Reparação de 2 torneiras bidé "/>
    <s v="AR"/>
    <m/>
    <x v="1"/>
    <x v="0"/>
    <d v="2024-06-05T00:00:00"/>
    <m/>
    <x v="170"/>
    <m/>
  </r>
  <r>
    <d v="2024-07-17T00:00:00"/>
    <x v="130"/>
    <s v="C"/>
    <n v="8"/>
    <s v="c"/>
    <n v="29"/>
    <s v="Reparação do isolamento da caixa de estore do vão grande da sala "/>
    <s v="AR"/>
    <m/>
    <x v="1"/>
    <x v="0"/>
    <d v="2024-06-05T00:00:00"/>
    <m/>
    <x v="170"/>
    <m/>
  </r>
  <r>
    <d v="2024-07-17T00:00:00"/>
    <x v="130"/>
    <s v="C"/>
    <n v="8"/>
    <s v="c"/>
    <n v="30"/>
    <s v="Execução da baia separadora de varandas - Aguarda decisão entre proprietário e dono da obra. "/>
    <s v="Komat"/>
    <m/>
    <x v="1"/>
    <x v="4"/>
    <d v="2024-06-05T00:00:00"/>
    <d v="2025-02-18T00:00:00"/>
    <x v="150"/>
    <s v="SIM"/>
  </r>
  <r>
    <d v="2024-07-17T00:00:00"/>
    <x v="130"/>
    <s v="C"/>
    <n v="8"/>
    <s v="c"/>
    <n v="31"/>
    <s v="Tomada da sala com anomalia "/>
    <s v="IEOL"/>
    <m/>
    <x v="1"/>
    <x v="0"/>
    <d v="2024-06-05T00:00:00"/>
    <m/>
    <x v="170"/>
    <m/>
  </r>
  <r>
    <d v="2024-07-17T00:00:00"/>
    <x v="130"/>
    <s v="C"/>
    <n v="8"/>
    <s v="c"/>
    <n v="32"/>
    <s v="Roupeiro com 40 cm e não 60cm "/>
    <s v="Valco"/>
    <m/>
    <x v="18"/>
    <x v="0"/>
    <d v="2024-06-05T00:00:00"/>
    <m/>
    <x v="118"/>
    <m/>
  </r>
  <r>
    <d v="2024-07-17T00:00:00"/>
    <x v="130"/>
    <s v="C"/>
    <n v="8"/>
    <s v="c"/>
    <n v="33"/>
    <s v="Vedante porta de correr "/>
    <s v="Espaço Vidro "/>
    <m/>
    <x v="40"/>
    <x v="0"/>
    <d v="2024-06-05T00:00:00"/>
    <m/>
    <x v="8"/>
    <m/>
  </r>
  <r>
    <d v="2024-07-17T00:00:00"/>
    <x v="130"/>
    <s v="C"/>
    <n v="8"/>
    <s v="c"/>
    <n v="34"/>
    <s v="Fomos surpreendidos com o aparecimento de bolor num dos quartos"/>
    <s v="ISOTEXA"/>
    <m/>
    <x v="43"/>
    <x v="0"/>
    <d v="2024-06-05T00:00:00"/>
    <m/>
    <x v="127"/>
    <m/>
  </r>
  <r>
    <s v="ZONAS COMUNS"/>
    <x v="24"/>
    <s v="C"/>
    <m/>
    <m/>
    <m/>
    <s v="Extrações das casas de banho não funcionam "/>
    <s v="Climacer "/>
    <m/>
    <x v="54"/>
    <x v="0"/>
    <s v="S/ DATA VISTORIA ZONA COMUM"/>
    <m/>
    <x v="23"/>
    <m/>
  </r>
  <r>
    <s v="ZONAS COMUNS"/>
    <x v="24"/>
    <s v="C"/>
    <m/>
    <m/>
    <m/>
    <s v="acima dos lugares de estacionamento n.ºs 53/52/51 (Piso -3, Lote 1, Hera Residence), segundo nos foi transmitido, deveria estar  acessa uma luz comum que deve iluminar estes 3 lugares de estacionamento. Não funcional"/>
    <s v="IEOL"/>
    <m/>
    <x v="32"/>
    <x v="0"/>
    <s v="S/ DATA VISTORIA ZONA COMUM"/>
    <m/>
    <x v="125"/>
    <m/>
  </r>
  <r>
    <s v="ZONAS COMUNS"/>
    <x v="131"/>
    <s v="C"/>
    <n v="4"/>
    <m/>
    <m/>
    <s v="No corredor, o sensor da luz não está a funcionar e quando saio de casa a luz do corredor não acende. / TEM QUE SUBSTITUIR 14/02"/>
    <s v="IEOL"/>
    <m/>
    <x v="99"/>
    <x v="0"/>
    <s v="S/ DATA VISTORIA ZONA COMUM"/>
    <d v="2025-02-07T00:00:00"/>
    <x v="76"/>
    <s v="SIM"/>
  </r>
  <r>
    <d v="2024-10-01T00:00:00"/>
    <x v="132"/>
    <s v="D"/>
    <n v="-1"/>
    <s v="b"/>
    <n v="6"/>
    <s v="Limpeza arrecadação piso/caneta porta"/>
    <s v="AR"/>
    <m/>
    <x v="3"/>
    <x v="0"/>
    <d v="2024-07-18T00:00:00"/>
    <m/>
    <x v="67"/>
    <m/>
  </r>
  <r>
    <d v="2024-10-01T00:00:00"/>
    <x v="132"/>
    <s v="D"/>
    <n v="-1"/>
    <s v="b"/>
    <n v="5"/>
    <s v="Marca amarelada na viga parede/pintura "/>
    <s v="AR"/>
    <m/>
    <x v="3"/>
    <x v="0"/>
    <d v="2024-07-18T00:00:00"/>
    <m/>
    <x v="67"/>
    <m/>
  </r>
  <r>
    <d v="2024-10-01T00:00:00"/>
    <x v="132"/>
    <s v="D"/>
    <n v="-1"/>
    <s v="b"/>
    <n v="4"/>
    <s v="Rodapés com marcas (geral)"/>
    <s v="Globaldis"/>
    <m/>
    <x v="3"/>
    <x v="0"/>
    <d v="2024-07-18T00:00:00"/>
    <m/>
    <x v="67"/>
    <m/>
  </r>
  <r>
    <d v="2024-10-01T00:00:00"/>
    <x v="132"/>
    <s v="D"/>
    <n v="-1"/>
    <s v="b"/>
    <n v="3"/>
    <s v="Limpeza do apartamento vidros, portas, armários, piso. (Geral)"/>
    <s v="AR"/>
    <m/>
    <x v="3"/>
    <x v="0"/>
    <d v="2024-07-18T00:00:00"/>
    <m/>
    <x v="67"/>
    <m/>
  </r>
  <r>
    <d v="2024-10-01T00:00:00"/>
    <x v="132"/>
    <s v="D"/>
    <n v="-1"/>
    <s v="b"/>
    <n v="2"/>
    <s v="2ª mão de tinta paredes geral "/>
    <s v="AR"/>
    <m/>
    <x v="3"/>
    <x v="0"/>
    <d v="2024-07-18T00:00:00"/>
    <m/>
    <x v="67"/>
    <m/>
  </r>
  <r>
    <d v="2024-10-01T00:00:00"/>
    <x v="132"/>
    <s v="D"/>
    <n v="-1"/>
    <s v="b"/>
    <n v="1"/>
    <s v="Porta arrecadação raspa no chão "/>
    <s v="Sweet Door"/>
    <m/>
    <x v="3"/>
    <x v="0"/>
    <d v="2024-07-18T00:00:00"/>
    <m/>
    <x v="67"/>
    <m/>
  </r>
  <r>
    <d v="2024-10-01T00:00:00"/>
    <x v="132"/>
    <s v="D"/>
    <n v="-1"/>
    <s v="b"/>
    <n v="7"/>
    <s v="Falta exaustor"/>
    <s v="Bosch"/>
    <m/>
    <x v="3"/>
    <x v="0"/>
    <d v="2024-07-18T00:00:00"/>
    <m/>
    <x v="122"/>
    <m/>
  </r>
  <r>
    <d v="2024-10-01T00:00:00"/>
    <x v="132"/>
    <s v="D"/>
    <n v="-1"/>
    <s v="b"/>
    <n v="8"/>
    <s v=" meus inquilinos , obtiveram hoje a ligação da iluminação eléctrica, Ao abrirem o congelador, depararam-se com uma das prateleiras que não estava instalada no devido local por ter uma peça partida. - Já reportei ao Engº RP e ele tem de verificar o que vai ser feito "/>
    <s v="AR/Bosch"/>
    <m/>
    <x v="30"/>
    <x v="0"/>
    <d v="2024-07-18T00:00:00"/>
    <m/>
    <x v="100"/>
    <m/>
  </r>
  <r>
    <d v="2024-07-17T00:00:00"/>
    <x v="133"/>
    <s v="D"/>
    <n v="-1"/>
    <s v="c"/>
    <n v="12"/>
    <s v="Afinar porta lavenderia "/>
    <s v="Serrialu"/>
    <m/>
    <x v="3"/>
    <x v="0"/>
    <d v="2024-07-05T00:00:00"/>
    <m/>
    <x v="113"/>
    <m/>
  </r>
  <r>
    <d v="2024-07-17T00:00:00"/>
    <x v="133"/>
    <s v="D"/>
    <n v="-1"/>
    <s v="c"/>
    <n v="11"/>
    <s v="Melhorar remate piso/porta lavanderia "/>
    <s v="AR"/>
    <m/>
    <x v="3"/>
    <x v="0"/>
    <d v="2024-07-05T00:00:00"/>
    <m/>
    <x v="7"/>
    <m/>
  </r>
  <r>
    <d v="2024-07-17T00:00:00"/>
    <x v="133"/>
    <s v="D"/>
    <n v="-1"/>
    <s v="c"/>
    <n v="10"/>
    <s v="Limpar aparamento antes de entregar"/>
    <s v="AR"/>
    <m/>
    <x v="3"/>
    <x v="0"/>
    <d v="2024-07-05T00:00:00"/>
    <m/>
    <x v="7"/>
    <m/>
  </r>
  <r>
    <d v="2024-07-17T00:00:00"/>
    <x v="133"/>
    <s v="D"/>
    <n v="-1"/>
    <s v="c"/>
    <n v="9"/>
    <s v="Afinar janela lavanderia"/>
    <s v="Serrialu"/>
    <m/>
    <x v="3"/>
    <x v="0"/>
    <d v="2024-07-05T00:00:00"/>
    <m/>
    <x v="113"/>
    <m/>
  </r>
  <r>
    <d v="2024-07-17T00:00:00"/>
    <x v="133"/>
    <s v="D"/>
    <n v="-1"/>
    <s v="c"/>
    <n v="8"/>
    <s v="Afinar porta armário suspenso cozinha/em cima microondas"/>
    <s v="AR"/>
    <m/>
    <x v="3"/>
    <x v="0"/>
    <d v="2024-07-05T00:00:00"/>
    <m/>
    <x v="7"/>
    <m/>
  </r>
  <r>
    <d v="2024-07-17T00:00:00"/>
    <x v="133"/>
    <s v="D"/>
    <n v="-1"/>
    <s v="c"/>
    <n v="7"/>
    <s v="Verificar de onde são peças na gaveta - São sobras da máquina de lavar "/>
    <s v="AR"/>
    <m/>
    <x v="3"/>
    <x v="0"/>
    <d v="2024-07-05T00:00:00"/>
    <m/>
    <x v="7"/>
    <m/>
  </r>
  <r>
    <d v="2024-07-17T00:00:00"/>
    <x v="133"/>
    <s v="D"/>
    <n v="-1"/>
    <s v="c"/>
    <n v="6"/>
    <s v="Lava loiça cheia de água /checar"/>
    <s v="AR"/>
    <m/>
    <x v="3"/>
    <x v="0"/>
    <d v="2024-07-05T00:00:00"/>
    <m/>
    <x v="7"/>
    <m/>
  </r>
  <r>
    <d v="2024-07-17T00:00:00"/>
    <x v="133"/>
    <s v="D"/>
    <n v="-1"/>
    <s v="c"/>
    <n v="5"/>
    <s v="Limpar sujos cerâmica parede cozinha "/>
    <s v="AR"/>
    <m/>
    <x v="3"/>
    <x v="0"/>
    <d v="2024-07-05T00:00:00"/>
    <m/>
    <x v="7"/>
    <m/>
  </r>
  <r>
    <d v="2024-07-17T00:00:00"/>
    <x v="133"/>
    <s v="D"/>
    <n v="-1"/>
    <s v="c"/>
    <n v="4"/>
    <s v="Remate rodapés /limpar (geral)"/>
    <s v="AR"/>
    <m/>
    <x v="3"/>
    <x v="0"/>
    <d v="2024-07-05T00:00:00"/>
    <m/>
    <x v="7"/>
    <m/>
  </r>
  <r>
    <d v="2024-07-17T00:00:00"/>
    <x v="133"/>
    <s v="D"/>
    <n v="-1"/>
    <s v="c"/>
    <n v="3"/>
    <s v="Sifão ralo banheira não abre "/>
    <s v="AR"/>
    <m/>
    <x v="3"/>
    <x v="0"/>
    <d v="2024-07-05T00:00:00"/>
    <m/>
    <x v="7"/>
    <m/>
  </r>
  <r>
    <d v="2024-07-17T00:00:00"/>
    <x v="133"/>
    <s v="D"/>
    <n v="-1"/>
    <s v="c"/>
    <n v="2"/>
    <s v="Limpar sanita /suja"/>
    <s v="AR"/>
    <m/>
    <x v="3"/>
    <x v="0"/>
    <d v="2024-07-05T00:00:00"/>
    <m/>
    <x v="7"/>
    <m/>
  </r>
  <r>
    <d v="2024-07-17T00:00:00"/>
    <x v="133"/>
    <s v="D"/>
    <n v="-1"/>
    <s v="c"/>
    <n v="13"/>
    <s v="Interruptor do WC não funciona"/>
    <s v="IEOL"/>
    <m/>
    <x v="60"/>
    <x v="0"/>
    <d v="2024-07-05T00:00:00"/>
    <m/>
    <x v="142"/>
    <m/>
  </r>
  <r>
    <d v="2024-07-17T00:00:00"/>
    <x v="133"/>
    <s v="D"/>
    <n v="-1"/>
    <s v="c"/>
    <n v="14"/>
    <s v="interruptor do quarto não funciona apos estação do candeeiro"/>
    <s v="IEOL"/>
    <m/>
    <x v="60"/>
    <x v="0"/>
    <d v="2024-07-05T00:00:00"/>
    <m/>
    <x v="142"/>
    <m/>
  </r>
  <r>
    <d v="2024-07-17T00:00:00"/>
    <x v="133"/>
    <s v="D"/>
    <n v="-1"/>
    <s v="c"/>
    <n v="15"/>
    <s v="Interruptodor do estores da sala  está com falhas"/>
    <s v="IEOL"/>
    <m/>
    <x v="60"/>
    <x v="0"/>
    <d v="2024-07-05T00:00:00"/>
    <m/>
    <x v="142"/>
    <m/>
  </r>
  <r>
    <d v="2024-07-17T00:00:00"/>
    <x v="133"/>
    <s v="D"/>
    <n v="-1"/>
    <s v="c"/>
    <n v="16"/>
    <s v="Torneiras estão montadas ao contrário : a água quente sinalizada como fria e vice-versa. "/>
    <s v="AR"/>
    <m/>
    <x v="60"/>
    <x v="0"/>
    <d v="2024-07-05T00:00:00"/>
    <m/>
    <x v="142"/>
    <m/>
  </r>
  <r>
    <d v="2024-07-17T00:00:00"/>
    <x v="133"/>
    <s v="D"/>
    <n v="-1"/>
    <s v="c"/>
    <n v="1"/>
    <s v="Limpar massa azulejos wc/em cima bancada"/>
    <s v="AR"/>
    <m/>
    <x v="3"/>
    <x v="0"/>
    <d v="2024-07-05T00:00:00"/>
    <m/>
    <x v="7"/>
    <m/>
  </r>
  <r>
    <d v="2024-07-18T00:00:00"/>
    <x v="134"/>
    <s v="D"/>
    <n v="-1"/>
    <s v="d"/>
    <n v="1"/>
    <s v="Quadro disjuntor está com tampa solta arrecadação"/>
    <s v="IEOL"/>
    <m/>
    <x v="3"/>
    <x v="0"/>
    <d v="2024-07-10T00:00:00"/>
    <m/>
    <x v="34"/>
    <m/>
  </r>
  <r>
    <d v="2024-07-18T00:00:00"/>
    <x v="134"/>
    <s v="D"/>
    <n v="-1"/>
    <s v="d"/>
    <n v="2"/>
    <s v="mau funcionamento deposito (cilindro)"/>
    <s v="Climacer"/>
    <m/>
    <x v="108"/>
    <x v="0"/>
    <d v="2024-07-10T00:00:00"/>
    <m/>
    <x v="106"/>
    <s v="SIM"/>
  </r>
  <r>
    <d v="2024-07-18T00:00:00"/>
    <x v="134"/>
    <s v="D"/>
    <n v="-1"/>
    <s v="d"/>
    <n v="3"/>
    <s v="Porta de entrada com riscos"/>
    <s v="AR"/>
    <m/>
    <x v="3"/>
    <x v="0"/>
    <d v="2024-07-10T00:00:00"/>
    <m/>
    <x v="182"/>
    <m/>
  </r>
  <r>
    <d v="2024-07-18T00:00:00"/>
    <x v="134"/>
    <s v="D"/>
    <n v="-1"/>
    <s v="d"/>
    <n v="4"/>
    <s v="Faltam tampas no interior armário suspenso cozinha  "/>
    <s v="Cozimafra"/>
    <m/>
    <x v="3"/>
    <x v="0"/>
    <d v="2024-07-10T00:00:00"/>
    <m/>
    <x v="182"/>
    <m/>
  </r>
  <r>
    <d v="2024-07-18T00:00:00"/>
    <x v="134"/>
    <s v="D"/>
    <n v="-1"/>
    <s v="d"/>
    <n v="5"/>
    <s v="Azulejo partido na porta lavanderia"/>
    <s v="AR"/>
    <m/>
    <x v="3"/>
    <x v="0"/>
    <d v="2024-07-10T00:00:00"/>
    <m/>
    <x v="182"/>
    <m/>
  </r>
  <r>
    <d v="2024-07-18T00:00:00"/>
    <x v="134"/>
    <s v="D"/>
    <n v="-1"/>
    <s v="d"/>
    <n v="6"/>
    <s v="Remate rejunte cerâmica/ falta massa"/>
    <s v="AR"/>
    <m/>
    <x v="3"/>
    <x v="0"/>
    <d v="2024-07-10T00:00:00"/>
    <m/>
    <x v="182"/>
    <m/>
  </r>
  <r>
    <d v="2024-07-18T00:00:00"/>
    <x v="134"/>
    <s v="D"/>
    <n v="-1"/>
    <s v="d"/>
    <n v="7"/>
    <s v="Falta puxador janela"/>
    <s v="Serrialu"/>
    <m/>
    <x v="3"/>
    <x v="0"/>
    <d v="2024-07-10T00:00:00"/>
    <m/>
    <x v="7"/>
    <m/>
  </r>
  <r>
    <d v="2024-07-18T00:00:00"/>
    <x v="134"/>
    <s v="D"/>
    <n v="-1"/>
    <s v="d"/>
    <n v="8"/>
    <s v="Rodabanca com partidos/silicone grosseiro/trocar"/>
    <s v="AR"/>
    <m/>
    <x v="3"/>
    <x v="0"/>
    <d v="2024-07-10T00:00:00"/>
    <m/>
    <x v="182"/>
    <m/>
  </r>
  <r>
    <d v="2024-07-18T00:00:00"/>
    <x v="134"/>
    <s v="D"/>
    <n v="-1"/>
    <s v="d"/>
    <n v="9"/>
    <s v="Peça exaustor não encaixa bem"/>
    <s v="Cozimafra"/>
    <m/>
    <x v="3"/>
    <x v="0"/>
    <d v="2024-07-10T00:00:00"/>
    <m/>
    <x v="182"/>
    <m/>
  </r>
  <r>
    <d v="2024-07-18T00:00:00"/>
    <x v="134"/>
    <s v="D"/>
    <n v="-1"/>
    <s v="d"/>
    <n v="10"/>
    <s v="Falta tampa tomada"/>
    <s v="IEOL"/>
    <m/>
    <x v="3"/>
    <x v="0"/>
    <d v="2024-07-10T00:00:00"/>
    <m/>
    <x v="90"/>
    <m/>
  </r>
  <r>
    <d v="2024-07-18T00:00:00"/>
    <x v="134"/>
    <s v="D"/>
    <n v="-1"/>
    <s v="d"/>
    <n v="11"/>
    <s v="Marca na porta/ trocar portas"/>
    <s v="Globaldis"/>
    <m/>
    <x v="3"/>
    <x v="0"/>
    <d v="2024-07-10T00:00:00"/>
    <m/>
    <x v="182"/>
    <m/>
  </r>
  <r>
    <d v="2024-07-18T00:00:00"/>
    <x v="134"/>
    <s v="D"/>
    <n v="-1"/>
    <s v="d"/>
    <n v="12"/>
    <s v="Falta borracha batente piso"/>
    <s v="Globaldis"/>
    <m/>
    <x v="3"/>
    <x v="0"/>
    <d v="2024-07-10T00:00:00"/>
    <m/>
    <x v="182"/>
    <m/>
  </r>
  <r>
    <d v="2024-07-18T00:00:00"/>
    <x v="134"/>
    <s v="D"/>
    <n v="-1"/>
    <s v="d"/>
    <n v="13"/>
    <s v="Melhorar remate piso/parede wc/falta massa"/>
    <s v="AR"/>
    <m/>
    <x v="3"/>
    <x v="0"/>
    <d v="2024-07-10T00:00:00"/>
    <m/>
    <x v="182"/>
    <m/>
  </r>
  <r>
    <d v="2024-07-18T00:00:00"/>
    <x v="134"/>
    <s v="D"/>
    <n v="-1"/>
    <s v="d"/>
    <n v="14"/>
    <s v="Marcas amarelas no teto/pintar"/>
    <s v="AR"/>
    <m/>
    <x v="3"/>
    <x v="0"/>
    <d v="2024-07-10T00:00:00"/>
    <m/>
    <x v="182"/>
    <m/>
  </r>
  <r>
    <d v="2024-07-18T00:00:00"/>
    <x v="134"/>
    <s v="D"/>
    <n v="-1"/>
    <s v="d"/>
    <n v="15"/>
    <s v="Melhorar remate piso/banheira/mancha amarela"/>
    <s v="AR"/>
    <m/>
    <x v="3"/>
    <x v="0"/>
    <d v="2024-07-10T00:00:00"/>
    <m/>
    <x v="182"/>
    <m/>
  </r>
  <r>
    <d v="2024-07-18T00:00:00"/>
    <x v="134"/>
    <s v="D"/>
    <n v="-1"/>
    <s v="d"/>
    <n v="16"/>
    <s v=" as chaves da arrecadação não funcionam - acho que o problema é que se calhar confundi a arrecadação que me mostraram na vistoria"/>
    <s v="AR"/>
    <m/>
    <x v="3"/>
    <x v="0"/>
    <d v="2024-07-10T00:00:00"/>
    <m/>
    <x v="183"/>
    <m/>
  </r>
  <r>
    <d v="2024-07-18T00:00:00"/>
    <x v="134"/>
    <s v="D"/>
    <n v="-1"/>
    <s v="d"/>
    <n v="17"/>
    <s v="falta um pouco de cimento tinta na janela da sala"/>
    <s v="AR"/>
    <m/>
    <x v="3"/>
    <x v="0"/>
    <d v="2024-07-10T00:00:00"/>
    <m/>
    <x v="183"/>
    <m/>
  </r>
  <r>
    <d v="2024-07-18T00:00:00"/>
    <x v="134"/>
    <s v="D"/>
    <n v="-1"/>
    <s v="d"/>
    <n v="18"/>
    <s v="a torneira da casa de banho pequena está solta"/>
    <s v="AR"/>
    <m/>
    <x v="3"/>
    <x v="0"/>
    <d v="2024-07-10T00:00:00"/>
    <m/>
    <x v="183"/>
    <m/>
  </r>
  <r>
    <d v="2024-07-18T00:00:00"/>
    <x v="134"/>
    <s v="D"/>
    <n v="-1"/>
    <s v="d"/>
    <n v="19"/>
    <s v="Tábua da sala rasgada"/>
    <s v="Silvas "/>
    <m/>
    <x v="3"/>
    <x v="0"/>
    <d v="2024-07-10T00:00:00"/>
    <m/>
    <x v="183"/>
    <m/>
  </r>
  <r>
    <d v="2024-07-18T00:00:00"/>
    <x v="134"/>
    <s v="D"/>
    <n v="-1"/>
    <s v="d"/>
    <n v="20"/>
    <s v="Torneira casa de banho a pingar"/>
    <s v="Grohe"/>
    <m/>
    <x v="3"/>
    <x v="0"/>
    <d v="2024-07-10T00:00:00"/>
    <m/>
    <x v="52"/>
    <m/>
  </r>
  <r>
    <d v="2024-07-18T00:00:00"/>
    <x v="134"/>
    <s v="D"/>
    <n v="-1"/>
    <s v="d"/>
    <n v="21"/>
    <s v="Interruptor da sala / cozinha não funciona "/>
    <s v="IEOL"/>
    <m/>
    <x v="3"/>
    <x v="0"/>
    <d v="2024-07-10T00:00:00"/>
    <m/>
    <x v="90"/>
    <m/>
  </r>
  <r>
    <d v="2024-07-18T00:00:00"/>
    <x v="134"/>
    <s v="D"/>
    <n v="-1"/>
    <s v="d"/>
    <n v="22"/>
    <s v="extractores não funcionam e o da casa de banho grande abana e faz barulho com o vento"/>
    <s v="Climacer"/>
    <m/>
    <x v="3"/>
    <x v="0"/>
    <d v="2024-07-10T00:00:00"/>
    <m/>
    <x v="184"/>
    <m/>
  </r>
  <r>
    <d v="2024-07-18T00:00:00"/>
    <x v="134"/>
    <s v="D"/>
    <n v="-1"/>
    <s v="d"/>
    <n v="23"/>
    <s v="torneira do lavatório da casa de banho grande a pingar"/>
    <s v="AR"/>
    <m/>
    <x v="3"/>
    <x v="0"/>
    <d v="2024-07-10T00:00:00"/>
    <m/>
    <x v="90"/>
    <m/>
  </r>
  <r>
    <d v="2024-07-18T00:00:00"/>
    <x v="134"/>
    <s v="D"/>
    <n v="-1"/>
    <s v="d"/>
    <n v="24"/>
    <s v="Retoque de pintura na parede quarto grande "/>
    <s v="AR"/>
    <m/>
    <x v="3"/>
    <x v="0"/>
    <d v="2024-07-10T00:00:00"/>
    <m/>
    <x v="52"/>
    <m/>
  </r>
  <r>
    <d v="2024-07-18T00:00:00"/>
    <x v="134"/>
    <s v="D"/>
    <n v="-1"/>
    <s v="d"/>
    <n v="25"/>
    <s v="Após intervenção não solicitada, o quadro vai constantemente abaixo"/>
    <s v="IEOL"/>
    <m/>
    <x v="36"/>
    <x v="0"/>
    <d v="2024-07-10T00:00:00"/>
    <m/>
    <x v="134"/>
    <m/>
  </r>
  <r>
    <d v="2024-07-18T00:00:00"/>
    <x v="134"/>
    <s v="D"/>
    <n v="-1"/>
    <s v="d"/>
    <n v="26"/>
    <s v="Avaria do Cilindro"/>
    <s v="luzimeca"/>
    <m/>
    <x v="98"/>
    <x v="0"/>
    <d v="2024-07-10T00:00:00"/>
    <m/>
    <x v="154"/>
    <m/>
  </r>
  <r>
    <d v="2024-07-18T00:00:00"/>
    <x v="134"/>
    <s v="D"/>
    <n v="-1"/>
    <s v="d"/>
    <n v="27"/>
    <s v=" Torneira Bloco D -1D (02/04 - Enc. Bruno entrou em contacto para confirmar o ponto e a mesma inforou que já estava feito, ANA FERRÁS estava junto)"/>
    <s v="AR"/>
    <m/>
    <x v="95"/>
    <x v="0"/>
    <d v="2024-07-10T00:00:00"/>
    <d v="2025-02-13T00:00:00"/>
    <x v="153"/>
    <m/>
  </r>
  <r>
    <d v="2024-07-18T00:00:00"/>
    <x v="134"/>
    <s v="D"/>
    <n v="-1"/>
    <s v="d"/>
    <n v="28"/>
    <s v="Avaria do cilindro + torneira (não apertar e sim substituir) / Por favor, não é para verificar a torneira, é para substituir dado que já na última visita a Alves Ribeiro disse que seria necessário trocar "/>
    <s v="LUZIMECA"/>
    <m/>
    <x v="34"/>
    <x v="0"/>
    <d v="2024-06-28T00:00:00"/>
    <m/>
    <x v="15"/>
    <s v="SIM"/>
  </r>
  <r>
    <d v="2024-09-27T00:00:00"/>
    <x v="135"/>
    <s v="D"/>
    <n v="-1"/>
    <s v="a"/>
    <n v="22"/>
    <s v="Vidro da janela sala riscado"/>
    <s v="Serrialu"/>
    <m/>
    <x v="129"/>
    <x v="0"/>
    <d v="2024-06-26T00:00:00"/>
    <m/>
    <x v="78"/>
    <m/>
  </r>
  <r>
    <d v="2024-09-27T00:00:00"/>
    <x v="135"/>
    <s v="D"/>
    <n v="-1"/>
    <s v="a"/>
    <n v="21"/>
    <s v="fixação e colocação do espelho da casa de banho"/>
    <s v="AR"/>
    <m/>
    <x v="41"/>
    <x v="0"/>
    <d v="2024-06-26T00:00:00"/>
    <m/>
    <x v="57"/>
    <m/>
  </r>
  <r>
    <d v="2024-09-27T00:00:00"/>
    <x v="135"/>
    <s v="D"/>
    <n v="-1"/>
    <s v="a"/>
    <n v="20"/>
    <s v="Falta ralo/acabamento cuba cozinha "/>
    <s v="Cozimafra/AR"/>
    <m/>
    <x v="3"/>
    <x v="0"/>
    <d v="2024-06-26T00:00:00"/>
    <m/>
    <x v="25"/>
    <m/>
  </r>
  <r>
    <d v="2024-09-27T00:00:00"/>
    <x v="135"/>
    <s v="D"/>
    <n v="-1"/>
    <s v="a"/>
    <n v="19"/>
    <s v="Vaza agua dentro armário cozinha"/>
    <s v="AR"/>
    <m/>
    <x v="3"/>
    <x v="0"/>
    <d v="2024-06-26T00:00:00"/>
    <m/>
    <x v="25"/>
    <m/>
  </r>
  <r>
    <d v="2024-09-27T00:00:00"/>
    <x v="135"/>
    <s v="D"/>
    <n v="-1"/>
    <s v="a"/>
    <n v="18"/>
    <s v="Limpeza armário cozinha (Geral)"/>
    <s v="AR"/>
    <m/>
    <x v="3"/>
    <x v="0"/>
    <d v="2024-06-26T00:00:00"/>
    <m/>
    <x v="25"/>
    <m/>
  </r>
  <r>
    <d v="2024-09-27T00:00:00"/>
    <x v="135"/>
    <s v="D"/>
    <n v="-1"/>
    <s v="a"/>
    <n v="17"/>
    <s v="Remate silicone acesso peça banheira "/>
    <s v="AR"/>
    <m/>
    <x v="3"/>
    <x v="0"/>
    <d v="2024-06-26T00:00:00"/>
    <m/>
    <x v="25"/>
    <m/>
  </r>
  <r>
    <d v="2024-09-27T00:00:00"/>
    <x v="135"/>
    <s v="D"/>
    <n v="-1"/>
    <s v="a"/>
    <n v="16"/>
    <s v="Piso WC Riscado "/>
    <s v="AR"/>
    <m/>
    <x v="3"/>
    <x v="0"/>
    <d v="2024-06-26T00:00:00"/>
    <m/>
    <x v="25"/>
    <m/>
  </r>
  <r>
    <d v="2024-09-27T00:00:00"/>
    <x v="135"/>
    <s v="D"/>
    <n v="-1"/>
    <s v="a"/>
    <n v="15"/>
    <s v="Limpar chuveiro duche"/>
    <s v="AR"/>
    <m/>
    <x v="3"/>
    <x v="0"/>
    <d v="2024-06-26T00:00:00"/>
    <m/>
    <x v="25"/>
    <m/>
  </r>
  <r>
    <d v="2024-09-27T00:00:00"/>
    <x v="135"/>
    <s v="D"/>
    <n v="-1"/>
    <s v="a"/>
    <n v="14"/>
    <s v="Falta parafuso porta"/>
    <s v="Globaldis"/>
    <m/>
    <x v="3"/>
    <x v="0"/>
    <d v="2024-06-26T00:00:00"/>
    <m/>
    <x v="7"/>
    <m/>
  </r>
  <r>
    <d v="2024-09-27T00:00:00"/>
    <x v="135"/>
    <s v="D"/>
    <n v="-1"/>
    <s v="a"/>
    <n v="13"/>
    <s v="Instalação bomba de calor "/>
    <s v="Climacer"/>
    <m/>
    <x v="3"/>
    <x v="0"/>
    <d v="2024-06-26T00:00:00"/>
    <m/>
    <x v="7"/>
    <m/>
  </r>
  <r>
    <d v="2024-09-27T00:00:00"/>
    <x v="135"/>
    <s v="D"/>
    <n v="-1"/>
    <s v="a"/>
    <n v="12"/>
    <s v="Limpeza parede/melhorar pintura"/>
    <s v="AR"/>
    <m/>
    <x v="3"/>
    <x v="0"/>
    <d v="2024-06-26T00:00:00"/>
    <m/>
    <x v="25"/>
    <m/>
  </r>
  <r>
    <d v="2024-09-27T00:00:00"/>
    <x v="135"/>
    <s v="D"/>
    <n v="-1"/>
    <s v="a"/>
    <n v="11"/>
    <s v="Limpeza guarda roupas interno e na base"/>
    <s v="AR"/>
    <m/>
    <x v="3"/>
    <x v="0"/>
    <d v="2024-06-26T00:00:00"/>
    <m/>
    <x v="25"/>
    <m/>
  </r>
  <r>
    <d v="2024-09-27T00:00:00"/>
    <x v="135"/>
    <s v="D"/>
    <n v="-1"/>
    <s v="a"/>
    <n v="10"/>
    <s v="Fissura rejunte guarda varanda"/>
    <s v="AR"/>
    <m/>
    <x v="3"/>
    <x v="0"/>
    <d v="2024-06-26T00:00:00"/>
    <m/>
    <x v="25"/>
    <m/>
  </r>
  <r>
    <d v="2024-09-27T00:00:00"/>
    <x v="135"/>
    <s v="D"/>
    <n v="-1"/>
    <s v="a"/>
    <n v="9"/>
    <s v="Rever fixação guardas"/>
    <s v="Serrialu"/>
    <m/>
    <x v="3"/>
    <x v="0"/>
    <d v="2024-06-26T00:00:00"/>
    <m/>
    <x v="61"/>
    <m/>
  </r>
  <r>
    <d v="2024-09-27T00:00:00"/>
    <x v="135"/>
    <s v="D"/>
    <n v="-1"/>
    <s v="a"/>
    <n v="8"/>
    <s v="Melhorar acabamento pedra da varanda (partidas)"/>
    <s v="AR"/>
    <m/>
    <x v="3"/>
    <x v="0"/>
    <d v="2024-06-26T00:00:00"/>
    <m/>
    <x v="25"/>
    <m/>
  </r>
  <r>
    <d v="2024-09-27T00:00:00"/>
    <x v="135"/>
    <s v="D"/>
    <n v="-1"/>
    <s v="a"/>
    <n v="7"/>
    <s v="Melhorar pintura parede corredor "/>
    <s v="AR"/>
    <m/>
    <x v="3"/>
    <x v="0"/>
    <d v="2024-06-26T00:00:00"/>
    <m/>
    <x v="25"/>
    <m/>
  </r>
  <r>
    <d v="2024-09-27T00:00:00"/>
    <x v="135"/>
    <s v="D"/>
    <n v="-1"/>
    <s v="a"/>
    <n v="6"/>
    <s v="Marcas na porta da sala"/>
    <s v="AR"/>
    <m/>
    <x v="3"/>
    <x v="0"/>
    <d v="2024-06-26T00:00:00"/>
    <m/>
    <x v="25"/>
    <m/>
  </r>
  <r>
    <d v="2024-09-27T00:00:00"/>
    <x v="135"/>
    <s v="D"/>
    <n v="-1"/>
    <s v="a"/>
    <n v="5"/>
    <s v="Limpeza piso e revestimento parede varanda "/>
    <s v="AR"/>
    <m/>
    <x v="3"/>
    <x v="0"/>
    <d v="2024-06-26T00:00:00"/>
    <m/>
    <x v="25"/>
    <m/>
  </r>
  <r>
    <d v="2024-09-27T00:00:00"/>
    <x v="135"/>
    <s v="D"/>
    <n v="-1"/>
    <s v="a"/>
    <n v="4"/>
    <s v="Limpeza das caixilharias e ralos/vidros "/>
    <s v="AR"/>
    <m/>
    <x v="3"/>
    <x v="0"/>
    <d v="2024-06-26T00:00:00"/>
    <m/>
    <x v="25"/>
    <m/>
  </r>
  <r>
    <d v="2024-09-27T00:00:00"/>
    <x v="135"/>
    <s v="D"/>
    <n v="-1"/>
    <s v="a"/>
    <n v="3"/>
    <s v="Falta remate de silicone na porta da sala - caixa de estore"/>
    <s v="AR"/>
    <m/>
    <x v="3"/>
    <x v="0"/>
    <d v="2024-06-26T00:00:00"/>
    <m/>
    <x v="25"/>
    <m/>
  </r>
  <r>
    <d v="2024-09-27T00:00:00"/>
    <x v="135"/>
    <s v="D"/>
    <n v="-1"/>
    <s v="a"/>
    <n v="2"/>
    <s v="Falta acabamento ralo varanda"/>
    <s v="AR"/>
    <m/>
    <x v="3"/>
    <x v="0"/>
    <d v="2024-06-26T00:00:00"/>
    <m/>
    <x v="25"/>
    <m/>
  </r>
  <r>
    <d v="2024-09-27T00:00:00"/>
    <x v="135"/>
    <s v="D"/>
    <n v="-1"/>
    <s v="a"/>
    <n v="1"/>
    <s v="Falta bancada casa de banho "/>
    <s v="Globaldis/AR"/>
    <m/>
    <x v="3"/>
    <x v="0"/>
    <d v="2024-06-26T00:00:00"/>
    <m/>
    <x v="7"/>
    <m/>
  </r>
  <r>
    <d v="2024-09-27T00:00:00"/>
    <x v="135"/>
    <s v="D"/>
    <n v="-1"/>
    <s v="a"/>
    <n v="23"/>
    <s v="Trocar peça do soalho da sala "/>
    <s v="Silvas"/>
    <m/>
    <x v="36"/>
    <x v="0"/>
    <d v="2024-06-26T00:00:00"/>
    <d v="2025-01-20T00:00:00"/>
    <x v="166"/>
    <m/>
  </r>
  <r>
    <d v="2024-08-13T00:00:00"/>
    <x v="136"/>
    <s v="D"/>
    <n v="0"/>
    <s v="b"/>
    <n v="28"/>
    <s v="Após substituição da banheira o chão do quarto ficou danificado -  o Pascoal teve no apartamento e diz que quando foram limpar encharcaram de água "/>
    <s v="Silvas"/>
    <m/>
    <x v="124"/>
    <x v="0"/>
    <d v="2024-07-15T00:00:00"/>
    <m/>
    <x v="7"/>
    <m/>
  </r>
  <r>
    <d v="2024-08-13T00:00:00"/>
    <x v="136"/>
    <s v="D"/>
    <n v="0"/>
    <s v="b"/>
    <n v="27"/>
    <s v="Limitador janela sala "/>
    <s v="Serrialu"/>
    <m/>
    <x v="112"/>
    <x v="0"/>
    <d v="2024-07-15T00:00:00"/>
    <m/>
    <x v="38"/>
    <m/>
  </r>
  <r>
    <d v="2024-08-13T00:00:00"/>
    <x v="136"/>
    <s v="D"/>
    <n v="0"/>
    <s v="b"/>
    <n v="26"/>
    <s v="Reparo guarnições cozinha"/>
    <s v="Globaldis"/>
    <m/>
    <x v="112"/>
    <x v="0"/>
    <d v="2024-07-15T00:00:00"/>
    <m/>
    <x v="98"/>
    <m/>
  </r>
  <r>
    <d v="2024-08-13T00:00:00"/>
    <x v="136"/>
    <s v="D"/>
    <n v="0"/>
    <s v="b"/>
    <n v="25"/>
    <s v="Reparar roupeiro "/>
    <s v="Globaldis"/>
    <m/>
    <x v="112"/>
    <x v="0"/>
    <d v="2024-07-15T00:00:00"/>
    <m/>
    <x v="98"/>
    <m/>
  </r>
  <r>
    <d v="2024-08-13T00:00:00"/>
    <x v="136"/>
    <s v="D"/>
    <n v="0"/>
    <s v="b"/>
    <n v="24"/>
    <s v="Afinar caixilharia "/>
    <s v="Serrialu"/>
    <m/>
    <x v="40"/>
    <x v="0"/>
    <d v="2024-07-15T00:00:00"/>
    <m/>
    <x v="7"/>
    <m/>
  </r>
  <r>
    <d v="2024-08-13T00:00:00"/>
    <x v="136"/>
    <s v="D"/>
    <n v="0"/>
    <s v="b"/>
    <n v="22"/>
    <s v="Marcas prego moldura porta"/>
    <s v="AR"/>
    <m/>
    <x v="3"/>
    <x v="0"/>
    <d v="2024-07-15T00:00:00"/>
    <m/>
    <x v="135"/>
    <m/>
  </r>
  <r>
    <d v="2024-08-13T00:00:00"/>
    <x v="136"/>
    <s v="D"/>
    <n v="0"/>
    <s v="b"/>
    <n v="21"/>
    <s v="Melhorar pintura parede (geral)"/>
    <s v="AR"/>
    <m/>
    <x v="3"/>
    <x v="0"/>
    <d v="2024-07-15T00:00:00"/>
    <m/>
    <x v="151"/>
    <m/>
  </r>
  <r>
    <d v="2024-08-13T00:00:00"/>
    <x v="136"/>
    <s v="D"/>
    <n v="0"/>
    <s v="b"/>
    <n v="20"/>
    <s v="Risco no piso wc"/>
    <s v="AR"/>
    <m/>
    <x v="3"/>
    <x v="0"/>
    <d v="2024-07-15T00:00:00"/>
    <m/>
    <x v="135"/>
    <m/>
  </r>
  <r>
    <d v="2024-08-13T00:00:00"/>
    <x v="136"/>
    <s v="D"/>
    <n v="0"/>
    <s v="b"/>
    <n v="19"/>
    <s v="Melhorar betume piso wc"/>
    <s v="AR"/>
    <m/>
    <x v="3"/>
    <x v="0"/>
    <d v="2024-07-15T00:00:00"/>
    <m/>
    <x v="151"/>
    <m/>
  </r>
  <r>
    <d v="2024-08-13T00:00:00"/>
    <x v="136"/>
    <s v="D"/>
    <n v="0"/>
    <s v="b"/>
    <n v="18"/>
    <s v="Afinar gavetas wc"/>
    <m/>
    <m/>
    <x v="3"/>
    <x v="1"/>
    <d v="2024-07-15T00:00:00"/>
    <m/>
    <x v="12"/>
    <m/>
  </r>
  <r>
    <d v="2024-08-13T00:00:00"/>
    <x v="136"/>
    <s v="D"/>
    <n v="0"/>
    <s v="b"/>
    <n v="17"/>
    <s v="Remover fita cola exaustão cozinha/madeira"/>
    <s v="AR"/>
    <m/>
    <x v="3"/>
    <x v="0"/>
    <d v="2024-07-15T00:00:00"/>
    <m/>
    <x v="135"/>
    <m/>
  </r>
  <r>
    <d v="2024-08-13T00:00:00"/>
    <x v="136"/>
    <s v="D"/>
    <n v="0"/>
    <s v="b"/>
    <n v="16"/>
    <s v="Falta acabamento tampa armario suspenso"/>
    <s v="AR"/>
    <m/>
    <x v="3"/>
    <x v="0"/>
    <d v="2024-07-15T00:00:00"/>
    <m/>
    <x v="135"/>
    <m/>
  </r>
  <r>
    <d v="2024-08-13T00:00:00"/>
    <x v="136"/>
    <s v="D"/>
    <n v="0"/>
    <s v="b"/>
    <n v="15"/>
    <s v="Melhorar pintura no topo parede/alheta"/>
    <s v="AR"/>
    <m/>
    <x v="3"/>
    <x v="0"/>
    <d v="2024-07-15T00:00:00"/>
    <m/>
    <x v="135"/>
    <m/>
  </r>
  <r>
    <d v="2024-08-13T00:00:00"/>
    <x v="136"/>
    <s v="D"/>
    <n v="0"/>
    <s v="b"/>
    <n v="14"/>
    <s v="Reguas de madeira diferente no piso"/>
    <m/>
    <m/>
    <x v="3"/>
    <x v="1"/>
    <d v="2024-07-15T00:00:00"/>
    <m/>
    <x v="12"/>
    <m/>
  </r>
  <r>
    <d v="2024-08-13T00:00:00"/>
    <x v="136"/>
    <s v="D"/>
    <n v="0"/>
    <s v="b"/>
    <n v="13"/>
    <s v="Melhorar acabamento junção moldura madeira/guaarda roupa"/>
    <s v="AR"/>
    <m/>
    <x v="3"/>
    <x v="0"/>
    <d v="2024-07-15T00:00:00"/>
    <m/>
    <x v="135"/>
    <m/>
  </r>
  <r>
    <d v="2024-08-13T00:00:00"/>
    <x v="136"/>
    <s v="D"/>
    <n v="0"/>
    <s v="b"/>
    <n v="12"/>
    <s v="Marcas na banheira/substituir"/>
    <s v="AR"/>
    <m/>
    <x v="3"/>
    <x v="0"/>
    <d v="2024-07-15T00:00:00"/>
    <m/>
    <x v="38"/>
    <m/>
  </r>
  <r>
    <d v="2024-08-13T00:00:00"/>
    <x v="136"/>
    <s v="D"/>
    <n v="0"/>
    <s v="b"/>
    <n v="11"/>
    <s v="Partido na base guarda roupa"/>
    <s v="Globaldis"/>
    <m/>
    <x v="3"/>
    <x v="0"/>
    <d v="2024-07-15T00:00:00"/>
    <m/>
    <x v="54"/>
    <m/>
  </r>
  <r>
    <d v="2024-08-13T00:00:00"/>
    <x v="136"/>
    <s v="D"/>
    <n v="0"/>
    <s v="b"/>
    <n v="10"/>
    <s v="Limpar apartamento antes de entregar "/>
    <s v="AR"/>
    <m/>
    <x v="3"/>
    <x v="0"/>
    <d v="2024-07-15T00:00:00"/>
    <m/>
    <x v="135"/>
    <m/>
  </r>
  <r>
    <d v="2024-08-13T00:00:00"/>
    <x v="136"/>
    <s v="D"/>
    <n v="0"/>
    <s v="b"/>
    <n v="9"/>
    <s v="Portas desniveladas armarios inferiores"/>
    <s v="Cozimafra"/>
    <m/>
    <x v="3"/>
    <x v="0"/>
    <d v="2024-07-15T00:00:00"/>
    <m/>
    <x v="7"/>
    <m/>
  </r>
  <r>
    <d v="2024-08-13T00:00:00"/>
    <x v="136"/>
    <s v="D"/>
    <n v="0"/>
    <s v="b"/>
    <n v="8"/>
    <s v="Marca no interior/armario/vaza água cuba?"/>
    <s v="AR"/>
    <m/>
    <x v="3"/>
    <x v="0"/>
    <d v="2024-07-15T00:00:00"/>
    <m/>
    <x v="135"/>
    <m/>
  </r>
  <r>
    <d v="2024-08-13T00:00:00"/>
    <x v="136"/>
    <s v="D"/>
    <n v="0"/>
    <s v="b"/>
    <n v="7"/>
    <s v="Afinar porta/ folhas desalinhadas"/>
    <s v="Globaldis"/>
    <m/>
    <x v="3"/>
    <x v="0"/>
    <d v="2024-07-15T00:00:00"/>
    <m/>
    <x v="54"/>
    <m/>
  </r>
  <r>
    <d v="2024-08-13T00:00:00"/>
    <x v="136"/>
    <s v="D"/>
    <n v="0"/>
    <s v="b"/>
    <n v="6"/>
    <s v="Porta marcada nas extremidades"/>
    <s v="AR"/>
    <m/>
    <x v="3"/>
    <x v="0"/>
    <d v="2024-07-15T00:00:00"/>
    <m/>
    <x v="135"/>
    <m/>
  </r>
  <r>
    <d v="2024-08-13T00:00:00"/>
    <x v="136"/>
    <s v="D"/>
    <n v="0"/>
    <s v="b"/>
    <n v="5"/>
    <s v="Verificar mancha escura proxima rodapé"/>
    <s v="Silvas"/>
    <m/>
    <x v="3"/>
    <x v="0"/>
    <d v="2024-07-15T00:00:00"/>
    <m/>
    <x v="104"/>
    <m/>
  </r>
  <r>
    <d v="2024-08-13T00:00:00"/>
    <x v="136"/>
    <s v="D"/>
    <n v="0"/>
    <s v="b"/>
    <n v="4"/>
    <s v="Pedras revestimento fachada partida"/>
    <s v="AR"/>
    <m/>
    <x v="3"/>
    <x v="0"/>
    <d v="2024-07-15T00:00:00"/>
    <m/>
    <x v="98"/>
    <m/>
  </r>
  <r>
    <d v="2024-08-13T00:00:00"/>
    <x v="136"/>
    <s v="D"/>
    <n v="0"/>
    <s v="b"/>
    <n v="3"/>
    <s v="Melhorar remate silicone/trocar cor para branco"/>
    <s v="AR"/>
    <m/>
    <x v="3"/>
    <x v="1"/>
    <d v="2024-07-15T00:00:00"/>
    <m/>
    <x v="135"/>
    <m/>
  </r>
  <r>
    <d v="2024-08-13T00:00:00"/>
    <x v="136"/>
    <s v="D"/>
    <n v="0"/>
    <s v="b"/>
    <n v="2"/>
    <s v="Falta acabamento topo portas (geral)"/>
    <s v="AR"/>
    <m/>
    <x v="3"/>
    <x v="0"/>
    <d v="2024-07-15T00:00:00"/>
    <m/>
    <x v="135"/>
    <m/>
  </r>
  <r>
    <d v="2024-08-13T00:00:00"/>
    <x v="136"/>
    <s v="D"/>
    <n v="0"/>
    <s v="b"/>
    <n v="1"/>
    <s v="Risco na porta entrada"/>
    <s v="AR"/>
    <m/>
    <x v="3"/>
    <x v="0"/>
    <d v="2024-07-15T00:00:00"/>
    <m/>
    <x v="135"/>
    <m/>
  </r>
  <r>
    <d v="2024-08-13T00:00:00"/>
    <x v="136"/>
    <s v="D"/>
    <n v="0"/>
    <s v="b"/>
    <n v="23"/>
    <s v="Placa de indução com riscos - Substituir "/>
    <s v="AR/Bosch "/>
    <m/>
    <x v="102"/>
    <x v="0"/>
    <d v="2024-07-15T00:00:00"/>
    <m/>
    <x v="38"/>
    <m/>
  </r>
  <r>
    <d v="2024-08-12T00:00:00"/>
    <x v="137"/>
    <s v="D"/>
    <n v="0"/>
    <s v="c"/>
    <n v="20"/>
    <s v="Afinar porta de entrada - necessario trazer peça ( tranca auxiliar)"/>
    <s v="Sweet Door"/>
    <m/>
    <x v="22"/>
    <x v="0"/>
    <d v="2024-05-24T00:00:00"/>
    <m/>
    <x v="1"/>
    <m/>
  </r>
  <r>
    <d v="2024-08-12T00:00:00"/>
    <x v="137"/>
    <s v="D"/>
    <n v="0"/>
    <s v="c"/>
    <n v="19"/>
    <s v="Tranca de uma das portas não está a funcionar"/>
    <s v="Globaldis"/>
    <m/>
    <x v="102"/>
    <x v="0"/>
    <d v="2024-05-24T00:00:00"/>
    <m/>
    <x v="78"/>
    <m/>
  </r>
  <r>
    <d v="2024-08-12T00:00:00"/>
    <x v="137"/>
    <s v="D"/>
    <n v="0"/>
    <s v="c"/>
    <n v="18"/>
    <s v="Remate lateral parede falta pintura"/>
    <m/>
    <m/>
    <x v="3"/>
    <x v="0"/>
    <d v="2024-05-24T00:00:00"/>
    <m/>
    <x v="7"/>
    <m/>
  </r>
  <r>
    <d v="2024-08-12T00:00:00"/>
    <x v="137"/>
    <s v="D"/>
    <n v="0"/>
    <s v="c"/>
    <n v="17"/>
    <s v="Remate rodapé geral "/>
    <m/>
    <m/>
    <x v="3"/>
    <x v="0"/>
    <d v="2024-05-24T00:00:00"/>
    <m/>
    <x v="7"/>
    <m/>
  </r>
  <r>
    <d v="2024-08-12T00:00:00"/>
    <x v="137"/>
    <s v="D"/>
    <n v="0"/>
    <s v="c"/>
    <n v="15"/>
    <s v="Tampa na drenagem "/>
    <m/>
    <m/>
    <x v="3"/>
    <x v="1"/>
    <d v="2024-05-24T00:00:00"/>
    <m/>
    <x v="12"/>
    <m/>
  </r>
  <r>
    <d v="2024-08-12T00:00:00"/>
    <x v="137"/>
    <s v="D"/>
    <n v="0"/>
    <s v="c"/>
    <n v="14"/>
    <s v="Caixa da moldura madeira solta"/>
    <m/>
    <m/>
    <x v="3"/>
    <x v="0"/>
    <d v="2024-05-24T00:00:00"/>
    <m/>
    <x v="7"/>
    <m/>
  </r>
  <r>
    <d v="2024-08-12T00:00:00"/>
    <x v="137"/>
    <s v="D"/>
    <n v="0"/>
    <s v="c"/>
    <n v="13"/>
    <s v="Remate exaustão wc"/>
    <m/>
    <m/>
    <x v="3"/>
    <x v="0"/>
    <d v="2024-05-24T00:00:00"/>
    <m/>
    <x v="7"/>
    <m/>
  </r>
  <r>
    <d v="2024-08-12T00:00:00"/>
    <x v="137"/>
    <s v="D"/>
    <n v="0"/>
    <s v="c"/>
    <n v="12"/>
    <s v="Rodapé com marcas "/>
    <m/>
    <m/>
    <x v="3"/>
    <x v="0"/>
    <d v="2024-05-24T00:00:00"/>
    <m/>
    <x v="7"/>
    <m/>
  </r>
  <r>
    <d v="2024-08-12T00:00:00"/>
    <x v="137"/>
    <s v="D"/>
    <n v="0"/>
    <s v="c"/>
    <n v="11"/>
    <s v="Marca no topo da porta do lado da circulação "/>
    <m/>
    <m/>
    <x v="3"/>
    <x v="0"/>
    <d v="2024-05-24T00:00:00"/>
    <m/>
    <x v="7"/>
    <m/>
  </r>
  <r>
    <d v="2024-08-12T00:00:00"/>
    <x v="137"/>
    <s v="D"/>
    <n v="0"/>
    <s v="c"/>
    <n v="10"/>
    <s v="Marcas na quina da parede "/>
    <m/>
    <m/>
    <x v="3"/>
    <x v="0"/>
    <d v="2024-05-24T00:00:00"/>
    <m/>
    <x v="7"/>
    <m/>
  </r>
  <r>
    <d v="2024-08-12T00:00:00"/>
    <x v="137"/>
    <s v="D"/>
    <n v="0"/>
    <s v="c"/>
    <n v="9"/>
    <s v="Marcas na parede do puxador da porta "/>
    <m/>
    <m/>
    <x v="3"/>
    <x v="0"/>
    <d v="2024-05-24T00:00:00"/>
    <m/>
    <x v="7"/>
    <m/>
  </r>
  <r>
    <d v="2024-08-12T00:00:00"/>
    <x v="137"/>
    <s v="D"/>
    <n v="0"/>
    <s v="c"/>
    <n v="8"/>
    <s v="Manchas marcas porta guarda roupa "/>
    <m/>
    <m/>
    <x v="3"/>
    <x v="0"/>
    <d v="2024-05-24T00:00:00"/>
    <m/>
    <x v="7"/>
    <m/>
  </r>
  <r>
    <d v="2024-08-12T00:00:00"/>
    <x v="137"/>
    <s v="D"/>
    <n v="0"/>
    <s v="c"/>
    <n v="7"/>
    <s v="Afinar janelas "/>
    <s v="Serrialu"/>
    <m/>
    <x v="3"/>
    <x v="0"/>
    <d v="2024-05-24T00:00:00"/>
    <m/>
    <x v="7"/>
    <m/>
  </r>
  <r>
    <d v="2024-08-12T00:00:00"/>
    <x v="137"/>
    <s v="D"/>
    <n v="0"/>
    <s v="c"/>
    <n v="6"/>
    <s v="Marcas moldura porta do lado da sala "/>
    <m/>
    <m/>
    <x v="3"/>
    <x v="0"/>
    <d v="2024-05-24T00:00:00"/>
    <m/>
    <x v="7"/>
    <m/>
  </r>
  <r>
    <d v="2024-08-12T00:00:00"/>
    <x v="137"/>
    <s v="D"/>
    <n v="0"/>
    <s v="c"/>
    <n v="5"/>
    <s v="Moldura solta no topo/passa som "/>
    <m/>
    <m/>
    <x v="3"/>
    <x v="0"/>
    <d v="2024-05-24T00:00:00"/>
    <m/>
    <x v="7"/>
    <m/>
  </r>
  <r>
    <d v="2024-08-12T00:00:00"/>
    <x v="137"/>
    <s v="D"/>
    <n v="0"/>
    <s v="c"/>
    <n v="4"/>
    <s v="Mancha em baixo a/c"/>
    <m/>
    <m/>
    <x v="3"/>
    <x v="0"/>
    <d v="2024-05-24T00:00:00"/>
    <m/>
    <x v="7"/>
    <m/>
  </r>
  <r>
    <d v="2024-08-12T00:00:00"/>
    <x v="137"/>
    <s v="D"/>
    <n v="0"/>
    <s v="c"/>
    <n v="3"/>
    <s v="Mancha amarela parede "/>
    <m/>
    <m/>
    <x v="3"/>
    <x v="0"/>
    <d v="2024-05-24T00:00:00"/>
    <m/>
    <x v="7"/>
    <m/>
  </r>
  <r>
    <d v="2024-08-12T00:00:00"/>
    <x v="137"/>
    <s v="D"/>
    <n v="0"/>
    <s v="c"/>
    <n v="2"/>
    <s v="Ferrugem guardas "/>
    <m/>
    <m/>
    <x v="3"/>
    <x v="0"/>
    <d v="2024-05-24T00:00:00"/>
    <m/>
    <x v="7"/>
    <m/>
  </r>
  <r>
    <d v="2024-08-12T00:00:00"/>
    <x v="137"/>
    <s v="D"/>
    <n v="0"/>
    <s v="c"/>
    <n v="1"/>
    <s v="Moldura madeira amalgada"/>
    <m/>
    <m/>
    <x v="3"/>
    <x v="0"/>
    <d v="2024-05-24T00:00:00"/>
    <m/>
    <x v="7"/>
    <m/>
  </r>
  <r>
    <d v="2024-08-12T00:00:00"/>
    <x v="137"/>
    <s v="D"/>
    <n v="0"/>
    <s v="c"/>
    <n v="16"/>
    <s v="Porta lavanderia não abre toda-ver solução (por conta da bomba de calor) - Climacer: Informamos que todo os eletrodomésticos se encontravam no local aquando da instalação da Bomba de calor e do seu arranque. Após a nossa visita verificou-se que existiram alterações às nossas tubagens, para um posterior abastecimento de água à máquina de lavar roupa. Desta forma, toda e qualquer alteração será executada pela empresa, que fez essa instalação adicional."/>
    <s v="AR"/>
    <m/>
    <x v="3"/>
    <x v="0"/>
    <d v="2024-05-24T00:00:00"/>
    <d v="2025-02-05T00:00:00"/>
    <x v="140"/>
    <m/>
  </r>
  <r>
    <d v="2024-10-28T00:00:00"/>
    <x v="138"/>
    <s v="D"/>
    <n v="0"/>
    <s v="d"/>
    <n v="1"/>
    <s v="1 porta de roupeiro com 1.53x0.44m"/>
    <s v="Globaldis"/>
    <m/>
    <x v="96"/>
    <x v="0"/>
    <d v="2024-08-14T00:00:00"/>
    <d v="2025-02-07T00:00:00"/>
    <x v="26"/>
    <s v="SIM"/>
  </r>
  <r>
    <d v="2024-10-28T00:00:00"/>
    <x v="138"/>
    <s v="D"/>
    <n v="0"/>
    <s v="d"/>
    <n v="31"/>
    <s v="Porta acesso a escadas não fecha e esta gravemente riscada "/>
    <s v="Sweet Door"/>
    <m/>
    <x v="26"/>
    <x v="0"/>
    <d v="2024-08-14T00:00:00"/>
    <m/>
    <x v="0"/>
    <m/>
  </r>
  <r>
    <d v="2024-10-28T00:00:00"/>
    <x v="138"/>
    <s v="D"/>
    <n v="0"/>
    <s v="d"/>
    <n v="30"/>
    <s v="Pintura da parede do corredor/entrada para a casa"/>
    <s v="AR"/>
    <m/>
    <x v="26"/>
    <x v="0"/>
    <d v="2024-08-14T00:00:00"/>
    <m/>
    <x v="0"/>
    <m/>
  </r>
  <r>
    <d v="2024-10-28T00:00:00"/>
    <x v="138"/>
    <s v="D"/>
    <n v="0"/>
    <s v="d"/>
    <n v="29"/>
    <s v="Como retirar manchas amareladas quer das borrachas quer do contraplacado "/>
    <s v="AR"/>
    <m/>
    <x v="26"/>
    <x v="0"/>
    <d v="2024-08-14T00:00:00"/>
    <m/>
    <x v="0"/>
    <m/>
  </r>
  <r>
    <d v="2024-10-28T00:00:00"/>
    <x v="138"/>
    <s v="D"/>
    <n v="0"/>
    <s v="d"/>
    <n v="28"/>
    <s v="Geral: Faltam 3 autocolantes na prateleira de baixo para tapar parafuso do roupeiro do corredor + multiplos parte de cima "/>
    <s v="Globaldis"/>
    <m/>
    <x v="26"/>
    <x v="0"/>
    <d v="2024-08-14T00:00:00"/>
    <m/>
    <x v="0"/>
    <m/>
  </r>
  <r>
    <d v="2024-10-28T00:00:00"/>
    <x v="138"/>
    <s v="D"/>
    <n v="0"/>
    <s v="d"/>
    <n v="27"/>
    <s v="Explicação de como se muda o foco/lampada do teto da casa de banho social "/>
    <s v="AR"/>
    <m/>
    <x v="26"/>
    <x v="0"/>
    <d v="2024-08-14T00:00:00"/>
    <m/>
    <x v="0"/>
    <m/>
  </r>
  <r>
    <d v="2024-10-28T00:00:00"/>
    <x v="138"/>
    <s v="D"/>
    <n v="0"/>
    <s v="d"/>
    <n v="26"/>
    <s v="Casa de banho social: Portas de duche não esta a fecharcorretamente"/>
    <s v="Espaço Vidro "/>
    <m/>
    <x v="26"/>
    <x v="0"/>
    <d v="2024-08-14T00:00:00"/>
    <m/>
    <x v="0"/>
    <m/>
  </r>
  <r>
    <d v="2024-10-28T00:00:00"/>
    <x v="138"/>
    <s v="D"/>
    <n v="0"/>
    <s v="d"/>
    <n v="25"/>
    <s v="Sala: porta da sala com &quot;picos&quot; e irregularidades em toda a moldura do vidro "/>
    <s v="Globaldis"/>
    <m/>
    <x v="26"/>
    <x v="0"/>
    <d v="2024-08-14T00:00:00"/>
    <m/>
    <x v="0"/>
    <m/>
  </r>
  <r>
    <d v="2024-10-28T00:00:00"/>
    <x v="138"/>
    <s v="D"/>
    <n v="0"/>
    <s v="d"/>
    <n v="24"/>
    <s v="Falta um autocolante na prateleira do roupeiro direito do quarto (em baixo) - quarto pequeno "/>
    <s v="Globaldis"/>
    <m/>
    <x v="26"/>
    <x v="0"/>
    <d v="2024-08-14T00:00:00"/>
    <m/>
    <x v="0"/>
    <m/>
  </r>
  <r>
    <d v="2024-10-28T00:00:00"/>
    <x v="138"/>
    <s v="D"/>
    <n v="0"/>
    <s v="d"/>
    <n v="23"/>
    <s v="Janela do quarto pequeno tambem riscada e picada do lado de fora, visivel especialmente no vidro do lado de fora mas tambem na moldura "/>
    <s v="Serrialu"/>
    <m/>
    <x v="26"/>
    <x v="0"/>
    <d v="2024-08-14T00:00:00"/>
    <m/>
    <x v="38"/>
    <m/>
  </r>
  <r>
    <d v="2024-10-28T00:00:00"/>
    <x v="138"/>
    <s v="D"/>
    <n v="0"/>
    <s v="d"/>
    <n v="22"/>
    <s v="Canto da porta direita do roupeiro esquerdo com ponta levantada / descolada "/>
    <s v="Globaldis"/>
    <m/>
    <x v="26"/>
    <x v="0"/>
    <d v="2024-08-14T00:00:00"/>
    <m/>
    <x v="0"/>
    <m/>
  </r>
  <r>
    <d v="2024-10-28T00:00:00"/>
    <x v="138"/>
    <s v="D"/>
    <n v="0"/>
    <s v="d"/>
    <n v="21"/>
    <s v="Porta direita do roupeiro direito do quarto pequeno(parte debaixo bastante danificada)"/>
    <s v="Globaldis"/>
    <m/>
    <x v="26"/>
    <x v="0"/>
    <d v="2024-08-14T00:00:00"/>
    <m/>
    <x v="38"/>
    <m/>
  </r>
  <r>
    <d v="2024-10-28T00:00:00"/>
    <x v="138"/>
    <s v="D"/>
    <n v="0"/>
    <s v="d"/>
    <n v="20"/>
    <s v="Porta casa de banho partida (vieram tirar medidas à um mês e ninguém disse mais nada)"/>
    <s v="Globaldis"/>
    <m/>
    <x v="26"/>
    <x v="0"/>
    <d v="2024-08-14T00:00:00"/>
    <m/>
    <x v="0"/>
    <m/>
  </r>
  <r>
    <d v="2024-10-28T00:00:00"/>
    <x v="138"/>
    <s v="D"/>
    <n v="0"/>
    <s v="d"/>
    <n v="19"/>
    <s v="Janela da suite (Vidro e moldura completamente estragados do lado exterior, para trocar)"/>
    <s v="Serrialu"/>
    <m/>
    <x v="26"/>
    <x v="0"/>
    <d v="2024-08-14T00:00:00"/>
    <m/>
    <x v="38"/>
    <m/>
  </r>
  <r>
    <d v="2024-10-28T00:00:00"/>
    <x v="138"/>
    <s v="D"/>
    <n v="0"/>
    <s v="d"/>
    <n v="18"/>
    <s v="Janela da lavanderia descaída (afinar)"/>
    <s v="Serrialu"/>
    <m/>
    <x v="26"/>
    <x v="0"/>
    <d v="2024-08-14T00:00:00"/>
    <m/>
    <x v="38"/>
    <m/>
  </r>
  <r>
    <d v="2024-10-28T00:00:00"/>
    <x v="138"/>
    <s v="D"/>
    <n v="0"/>
    <s v="d"/>
    <n v="17"/>
    <s v="Mudar tubo da máquina "/>
    <s v="Luzimeca "/>
    <m/>
    <x v="67"/>
    <x v="0"/>
    <d v="2024-08-14T00:00:00"/>
    <m/>
    <x v="38"/>
    <m/>
  </r>
  <r>
    <d v="2024-10-28T00:00:00"/>
    <x v="138"/>
    <s v="D"/>
    <n v="0"/>
    <s v="d"/>
    <n v="16"/>
    <s v="Limpar janela/retirar fezes pombo - NÃO SE TRATA DE UMA ANOMALIA DE OBRA "/>
    <s v="AR"/>
    <m/>
    <x v="3"/>
    <x v="4"/>
    <d v="2024-08-14T00:00:00"/>
    <m/>
    <x v="9"/>
    <m/>
  </r>
  <r>
    <d v="2024-10-28T00:00:00"/>
    <x v="138"/>
    <s v="D"/>
    <n v="0"/>
    <s v="d"/>
    <n v="15"/>
    <s v="Limpar apartamento / interior armários/vidros/pisos "/>
    <s v="AR"/>
    <m/>
    <x v="3"/>
    <x v="0"/>
    <d v="2024-08-14T00:00:00"/>
    <m/>
    <x v="9"/>
    <m/>
  </r>
  <r>
    <d v="2024-10-28T00:00:00"/>
    <x v="138"/>
    <s v="D"/>
    <n v="0"/>
    <s v="d"/>
    <n v="14"/>
    <s v="Falta massa base de duche "/>
    <s v="AR"/>
    <m/>
    <x v="67"/>
    <x v="0"/>
    <d v="2024-08-14T00:00:00"/>
    <m/>
    <x v="0"/>
    <m/>
  </r>
  <r>
    <d v="2024-10-28T00:00:00"/>
    <x v="138"/>
    <s v="D"/>
    <n v="0"/>
    <s v="d"/>
    <n v="13"/>
    <s v="Falta prateleira roupeiro "/>
    <s v="Globaldis"/>
    <m/>
    <x v="3"/>
    <x v="0"/>
    <d v="2024-08-14T00:00:00"/>
    <m/>
    <x v="164"/>
    <m/>
  </r>
  <r>
    <d v="2024-10-28T00:00:00"/>
    <x v="138"/>
    <s v="D"/>
    <n v="0"/>
    <s v="d"/>
    <n v="12"/>
    <s v="Limpar piso wc/riscos "/>
    <s v="AR"/>
    <m/>
    <x v="3"/>
    <x v="0"/>
    <d v="2024-08-14T00:00:00"/>
    <m/>
    <x v="9"/>
    <m/>
  </r>
  <r>
    <d v="2024-10-28T00:00:00"/>
    <x v="138"/>
    <s v="D"/>
    <n v="0"/>
    <s v="d"/>
    <n v="11"/>
    <s v="Limpar portas geral "/>
    <s v="AR"/>
    <m/>
    <x v="3"/>
    <x v="0"/>
    <d v="2024-08-14T00:00:00"/>
    <m/>
    <x v="9"/>
    <m/>
  </r>
  <r>
    <d v="2024-10-28T00:00:00"/>
    <x v="138"/>
    <s v="D"/>
    <n v="0"/>
    <s v="d"/>
    <n v="10"/>
    <s v="Limpar base duche "/>
    <s v="AR"/>
    <m/>
    <x v="67"/>
    <x v="0"/>
    <d v="2024-08-14T00:00:00"/>
    <m/>
    <x v="0"/>
    <m/>
  </r>
  <r>
    <d v="2024-10-28T00:00:00"/>
    <x v="138"/>
    <s v="D"/>
    <n v="0"/>
    <s v="d"/>
    <n v="9"/>
    <s v="Melhorar remate silicone janelas geral "/>
    <s v="AR"/>
    <m/>
    <x v="3"/>
    <x v="0"/>
    <d v="2024-08-14T00:00:00"/>
    <m/>
    <x v="9"/>
    <m/>
  </r>
  <r>
    <d v="2024-10-28T00:00:00"/>
    <x v="138"/>
    <s v="D"/>
    <n v="0"/>
    <s v="d"/>
    <n v="8"/>
    <s v="Remover residuos obra janelas /pedra / pó "/>
    <s v="AR"/>
    <m/>
    <x v="3"/>
    <x v="0"/>
    <d v="2024-08-14T00:00:00"/>
    <m/>
    <x v="151"/>
    <m/>
  </r>
  <r>
    <d v="2024-10-28T00:00:00"/>
    <x v="138"/>
    <s v="D"/>
    <n v="0"/>
    <s v="d"/>
    <n v="7"/>
    <s v="Borracha janela danificada /trocar"/>
    <s v="Serrialu"/>
    <m/>
    <x v="3"/>
    <x v="0"/>
    <d v="2024-08-14T00:00:00"/>
    <m/>
    <x v="0"/>
    <m/>
  </r>
  <r>
    <d v="2024-10-28T00:00:00"/>
    <x v="138"/>
    <s v="D"/>
    <n v="0"/>
    <s v="d"/>
    <n v="6"/>
    <s v="2ª mão de tinta geral "/>
    <s v="AR"/>
    <m/>
    <x v="3"/>
    <x v="0"/>
    <d v="2024-08-14T00:00:00"/>
    <m/>
    <x v="151"/>
    <m/>
  </r>
  <r>
    <d v="2024-10-28T00:00:00"/>
    <x v="138"/>
    <s v="D"/>
    <n v="0"/>
    <s v="d"/>
    <n v="5"/>
    <s v="Limpar silicone /tinta caixilharia "/>
    <s v="AR"/>
    <m/>
    <x v="3"/>
    <x v="0"/>
    <d v="2024-08-14T00:00:00"/>
    <m/>
    <x v="151"/>
    <m/>
  </r>
  <r>
    <d v="2024-10-28T00:00:00"/>
    <x v="138"/>
    <s v="D"/>
    <n v="0"/>
    <s v="d"/>
    <n v="4"/>
    <s v="Limpar cola ceramica parede "/>
    <s v="AR"/>
    <m/>
    <x v="3"/>
    <x v="0"/>
    <d v="2024-08-14T00:00:00"/>
    <m/>
    <x v="9"/>
    <m/>
  </r>
  <r>
    <d v="2024-10-28T00:00:00"/>
    <x v="138"/>
    <s v="D"/>
    <n v="0"/>
    <s v="d"/>
    <n v="3"/>
    <s v="Restos de comida na gaveta da cozinha "/>
    <s v="AR"/>
    <m/>
    <x v="67"/>
    <x v="0"/>
    <d v="2024-08-14T00:00:00"/>
    <m/>
    <x v="57"/>
    <m/>
  </r>
  <r>
    <d v="2024-10-28T00:00:00"/>
    <x v="138"/>
    <s v="D"/>
    <n v="0"/>
    <s v="d"/>
    <n v="2"/>
    <s v="Pregos na parede arrecadação "/>
    <s v="AR"/>
    <m/>
    <x v="3"/>
    <x v="0"/>
    <d v="2024-08-14T00:00:00"/>
    <m/>
    <x v="57"/>
    <m/>
  </r>
  <r>
    <d v="2024-10-28T00:00:00"/>
    <x v="138"/>
    <s v="D"/>
    <n v="0"/>
    <s v="d"/>
    <n v="1"/>
    <s v="Falta tampa caixa tomada arrecadação "/>
    <s v="IEOL"/>
    <m/>
    <x v="3"/>
    <x v="0"/>
    <d v="2024-08-14T00:00:00"/>
    <m/>
    <x v="57"/>
    <m/>
  </r>
  <r>
    <d v="2024-10-28T00:00:00"/>
    <x v="138"/>
    <s v="D"/>
    <n v="0"/>
    <s v="d"/>
    <n v="32"/>
    <s v="1 UN  de vidro danificado picado Quarto 1 + 1UN de Vidro da janela da suíte está danificada picado por limalhas de rebarbadora (27/02 - cliente desmarcou o agendamento) (937X1647) (V8) ( ainda não se pode agendar ( 28/3/25))"/>
    <s v="Serrialu"/>
    <m/>
    <x v="76"/>
    <x v="3"/>
    <d v="2024-08-14T00:00:00"/>
    <m/>
    <x v="12"/>
    <m/>
  </r>
  <r>
    <d v="2024-09-30T00:00:00"/>
    <x v="139"/>
    <s v="D"/>
    <n v="0"/>
    <s v="a"/>
    <n v="6"/>
    <s v="Melhorar encontro moldura madeira guarda roupa"/>
    <s v="AR"/>
    <m/>
    <x v="3"/>
    <x v="0"/>
    <d v="2024-06-27T00:00:00"/>
    <m/>
    <x v="37"/>
    <m/>
  </r>
  <r>
    <d v="2024-09-30T00:00:00"/>
    <x v="139"/>
    <s v="D"/>
    <n v="0"/>
    <s v="a"/>
    <n v="5"/>
    <s v="Marcas na porta guarda rouapa/interno/externo topo"/>
    <s v="AR"/>
    <m/>
    <x v="3"/>
    <x v="0"/>
    <d v="2024-06-27T00:00:00"/>
    <m/>
    <x v="37"/>
    <m/>
  </r>
  <r>
    <d v="2024-09-30T00:00:00"/>
    <x v="139"/>
    <s v="D"/>
    <n v="0"/>
    <s v="a"/>
    <n v="4"/>
    <s v="Marcas na porta do wc"/>
    <s v="AR"/>
    <m/>
    <x v="3"/>
    <x v="0"/>
    <d v="2024-06-27T00:00:00"/>
    <m/>
    <x v="37"/>
    <m/>
  </r>
  <r>
    <d v="2024-09-30T00:00:00"/>
    <x v="139"/>
    <s v="D"/>
    <n v="0"/>
    <s v="a"/>
    <n v="3"/>
    <s v="Manchas no teto da cozinha"/>
    <s v="AR"/>
    <m/>
    <x v="3"/>
    <x v="0"/>
    <d v="2024-06-27T00:00:00"/>
    <m/>
    <x v="37"/>
    <m/>
  </r>
  <r>
    <d v="2024-09-30T00:00:00"/>
    <x v="139"/>
    <s v="D"/>
    <n v="0"/>
    <s v="a"/>
    <n v="2"/>
    <s v="Limpar revestimento parede varanda "/>
    <s v="AR"/>
    <m/>
    <x v="3"/>
    <x v="0"/>
    <d v="2024-06-27T00:00:00"/>
    <m/>
    <x v="37"/>
    <m/>
  </r>
  <r>
    <d v="2024-09-30T00:00:00"/>
    <x v="139"/>
    <s v="D"/>
    <n v="0"/>
    <s v="a"/>
    <n v="1"/>
    <s v="Falta acabamento ralo varanda "/>
    <s v="AR"/>
    <m/>
    <x v="3"/>
    <x v="0"/>
    <d v="2024-06-27T00:00:00"/>
    <m/>
    <x v="37"/>
    <m/>
  </r>
  <r>
    <d v="2024-09-30T00:00:00"/>
    <x v="139"/>
    <s v="D"/>
    <n v="0"/>
    <s v="a"/>
    <n v="2"/>
    <s v="Riscos no pavimento de madeira que afetam 4 peças"/>
    <s v="Silvas"/>
    <m/>
    <x v="74"/>
    <x v="0"/>
    <d v="2024-06-27T00:00:00"/>
    <m/>
    <x v="109"/>
    <s v="SIM"/>
  </r>
  <r>
    <d v="2024-09-30T00:00:00"/>
    <x v="139"/>
    <s v="D"/>
    <n v="0"/>
    <s v="a"/>
    <n v="7"/>
    <s v="Infiltração parede do quarto"/>
    <s v="AR"/>
    <m/>
    <x v="118"/>
    <x v="0"/>
    <d v="2024-06-27T00:00:00"/>
    <m/>
    <x v="174"/>
    <m/>
  </r>
  <r>
    <d v="2024-09-30T00:00:00"/>
    <x v="139"/>
    <s v="D"/>
    <n v="0"/>
    <s v="a"/>
    <n v="1"/>
    <s v="Deixaram de funcionar a campainha e todo o sistema de abertura/visualização de portas."/>
    <s v="IEOL"/>
    <m/>
    <x v="85"/>
    <x v="0"/>
    <d v="2024-06-27T00:00:00"/>
    <m/>
    <x v="88"/>
    <s v="SIM"/>
  </r>
  <r>
    <d v="2024-07-18T00:00:00"/>
    <x v="140"/>
    <s v="D"/>
    <n v="1"/>
    <s v="d"/>
    <n v="1"/>
    <s v="Melhorar remate massa banheira no piso"/>
    <s v="AR"/>
    <m/>
    <x v="36"/>
    <x v="0"/>
    <d v="2024-06-28T00:00:00"/>
    <m/>
    <x v="52"/>
    <m/>
  </r>
  <r>
    <d v="2024-07-18T00:00:00"/>
    <x v="140"/>
    <s v="D"/>
    <n v="1"/>
    <s v="d"/>
    <n v="2"/>
    <s v="Amolgado no topo da porta"/>
    <s v="Globaldis"/>
    <m/>
    <x v="36"/>
    <x v="0"/>
    <d v="2024-06-28T00:00:00"/>
    <d v="2025-02-07T00:00:00"/>
    <x v="95"/>
    <m/>
  </r>
  <r>
    <d v="2024-07-18T00:00:00"/>
    <x v="140"/>
    <s v="D"/>
    <n v="1"/>
    <s v="d"/>
    <n v="3"/>
    <s v="Limpar rodapés/tinta (geral)"/>
    <s v="AR"/>
    <m/>
    <x v="3"/>
    <x v="0"/>
    <d v="2024-06-28T00:00:00"/>
    <m/>
    <x v="7"/>
    <m/>
  </r>
  <r>
    <d v="2024-07-18T00:00:00"/>
    <x v="140"/>
    <s v="D"/>
    <n v="1"/>
    <s v="d"/>
    <n v="4"/>
    <s v="Marcas na porta do roupeiro (trocar)"/>
    <s v="Globaldis"/>
    <m/>
    <x v="36"/>
    <x v="0"/>
    <d v="2024-06-28T00:00:00"/>
    <m/>
    <x v="74"/>
    <m/>
  </r>
  <r>
    <d v="2024-07-18T00:00:00"/>
    <x v="140"/>
    <s v="D"/>
    <n v="1"/>
    <s v="d"/>
    <n v="5"/>
    <s v="Marca na porta da cozinha na quina"/>
    <s v="Globaldis"/>
    <m/>
    <x v="3"/>
    <x v="0"/>
    <d v="2024-06-28T00:00:00"/>
    <m/>
    <x v="7"/>
    <m/>
  </r>
  <r>
    <d v="2024-07-18T00:00:00"/>
    <x v="140"/>
    <s v="D"/>
    <n v="1"/>
    <s v="d"/>
    <n v="6"/>
    <s v="Limpeza geral do apartamento "/>
    <s v="AR"/>
    <m/>
    <x v="3"/>
    <x v="0"/>
    <d v="2024-06-28T00:00:00"/>
    <m/>
    <x v="7"/>
    <m/>
  </r>
  <r>
    <d v="2024-07-18T00:00:00"/>
    <x v="140"/>
    <s v="D"/>
    <n v="1"/>
    <s v="d"/>
    <n v="7"/>
    <s v="Furo no tubo de exustao da lavanderia "/>
    <s v="Climacer"/>
    <m/>
    <x v="3"/>
    <x v="0"/>
    <d v="2024-06-28T00:00:00"/>
    <m/>
    <x v="7"/>
    <m/>
  </r>
  <r>
    <d v="2024-07-18T00:00:00"/>
    <x v="140"/>
    <s v="D"/>
    <n v="1"/>
    <s v="d"/>
    <n v="8"/>
    <s v="Melhorar acabamento rodapé entre roupeiro e quadro elétrico"/>
    <s v="Globaldis"/>
    <m/>
    <x v="3"/>
    <x v="0"/>
    <d v="2024-06-28T00:00:00"/>
    <m/>
    <x v="7"/>
    <m/>
  </r>
  <r>
    <d v="2024-07-18T00:00:00"/>
    <x v="140"/>
    <s v="D"/>
    <n v="1"/>
    <s v="d"/>
    <n v="9"/>
    <s v="Moldura porta com espaço grande no piso "/>
    <s v="AR"/>
    <m/>
    <x v="36"/>
    <x v="0"/>
    <d v="2024-06-28T00:00:00"/>
    <m/>
    <x v="52"/>
    <m/>
  </r>
  <r>
    <d v="2024-07-18T00:00:00"/>
    <x v="140"/>
    <s v="D"/>
    <n v="1"/>
    <s v="d"/>
    <n v="10"/>
    <s v="Rodapé partido"/>
    <s v="Globaldis"/>
    <m/>
    <x v="3"/>
    <x v="0"/>
    <d v="2024-06-28T00:00:00"/>
    <m/>
    <x v="52"/>
    <m/>
  </r>
  <r>
    <d v="2024-07-18T00:00:00"/>
    <x v="140"/>
    <s v="D"/>
    <n v="1"/>
    <s v="d"/>
    <n v="11"/>
    <s v="Rever fixação do espelho wc/peça torta no topo"/>
    <s v="Espaço Vidro"/>
    <m/>
    <x v="3"/>
    <x v="0"/>
    <d v="2024-06-28T00:00:00"/>
    <m/>
    <x v="7"/>
    <m/>
  </r>
  <r>
    <d v="2024-07-18T00:00:00"/>
    <x v="140"/>
    <s v="D"/>
    <n v="1"/>
    <s v="d"/>
    <n v="12"/>
    <s v="Pintura na parede da sala suja "/>
    <s v="AR"/>
    <m/>
    <x v="3"/>
    <x v="0"/>
    <d v="2024-06-28T00:00:00"/>
    <m/>
    <x v="52"/>
    <m/>
  </r>
  <r>
    <d v="2024-07-18T00:00:00"/>
    <x v="140"/>
    <s v="D"/>
    <n v="1"/>
    <s v="d"/>
    <n v="13"/>
    <s v="Base dos armarios da cozinha com escrito a caneta "/>
    <s v="AR"/>
    <m/>
    <x v="3"/>
    <x v="0"/>
    <d v="2024-06-28T00:00:00"/>
    <m/>
    <x v="52"/>
    <m/>
  </r>
  <r>
    <d v="2024-07-18T00:00:00"/>
    <x v="140"/>
    <s v="D"/>
    <n v="1"/>
    <s v="d"/>
    <n v="14"/>
    <s v="Porta que divide o hall de entrada da sala apresenta folga"/>
    <s v="Globaldis"/>
    <m/>
    <x v="3"/>
    <x v="0"/>
    <d v="2024-06-28T00:00:00"/>
    <m/>
    <x v="74"/>
    <m/>
  </r>
  <r>
    <d v="2024-07-18T00:00:00"/>
    <x v="140"/>
    <s v="D"/>
    <n v="1"/>
    <s v="d"/>
    <n v="15"/>
    <s v="Máquina de lavar roupa colocada na cozinha de forma deficiente / ao abrir a porta do movel o mesmo fricciona afinar"/>
    <s v="Cozimafra"/>
    <m/>
    <x v="3"/>
    <x v="1"/>
    <d v="2024-06-28T00:00:00"/>
    <m/>
    <x v="68"/>
    <m/>
  </r>
  <r>
    <d v="2024-07-18T00:00:00"/>
    <x v="140"/>
    <s v="D"/>
    <n v="1"/>
    <s v="d"/>
    <n v="16"/>
    <s v="Alarme não está a ligar, devido falta de um cabo no quadro elétrico"/>
    <s v="IEOL"/>
    <m/>
    <x v="130"/>
    <x v="0"/>
    <d v="2024-06-28T00:00:00"/>
    <m/>
    <x v="95"/>
    <s v="SIM"/>
  </r>
  <r>
    <d v="2024-07-18T00:00:00"/>
    <x v="140"/>
    <s v="D"/>
    <n v="1"/>
    <s v="d"/>
    <n v="19"/>
    <s v="Porta armario 2,00 x 0,62"/>
    <s v="globaldis"/>
    <s v="NOVO"/>
    <x v="28"/>
    <x v="3"/>
    <d v="2024-06-22T00:00:00"/>
    <m/>
    <x v="12"/>
    <m/>
  </r>
  <r>
    <d v="2024-07-18T00:00:00"/>
    <x v="140"/>
    <s v="D"/>
    <n v="1"/>
    <s v="d"/>
    <n v="18"/>
    <s v="Afinar porta entrada"/>
    <s v="Sweet Door"/>
    <s v="NOVO"/>
    <x v="28"/>
    <x v="2"/>
    <d v="2024-06-28T00:00:00"/>
    <m/>
    <x v="12"/>
    <m/>
  </r>
  <r>
    <d v="2024-07-18T00:00:00"/>
    <x v="140"/>
    <s v="D"/>
    <n v="1"/>
    <s v="d"/>
    <n v="17"/>
    <s v="Chão flutuante solto e escuro"/>
    <s v="Silvas"/>
    <m/>
    <x v="131"/>
    <x v="2"/>
    <d v="2024-06-28T00:00:00"/>
    <m/>
    <x v="12"/>
    <m/>
  </r>
  <r>
    <d v="2024-08-02T00:00:00"/>
    <x v="141"/>
    <s v="D"/>
    <n v="1"/>
    <s v="e"/>
    <n v="20"/>
    <s v="Torneira continua a pingar"/>
    <s v="AR"/>
    <m/>
    <x v="110"/>
    <x v="0"/>
    <d v="2024-06-03T00:00:00"/>
    <m/>
    <x v="17"/>
    <m/>
  </r>
  <r>
    <d v="2024-08-02T00:00:00"/>
    <x v="141"/>
    <s v="D"/>
    <n v="1"/>
    <s v="e"/>
    <n v="19"/>
    <s v="Estore avariado "/>
    <s v="NacionalBlinds"/>
    <m/>
    <x v="132"/>
    <x v="0"/>
    <d v="2024-06-03T00:00:00"/>
    <m/>
    <x v="126"/>
    <s v="SIM"/>
  </r>
  <r>
    <d v="2024-08-02T00:00:00"/>
    <x v="141"/>
    <s v="D"/>
    <n v="1"/>
    <s v="e"/>
    <n v="18"/>
    <s v="Afinar Janela de Aluminio"/>
    <s v="Serrialu"/>
    <m/>
    <x v="132"/>
    <x v="0"/>
    <d v="2024-06-03T00:00:00"/>
    <m/>
    <x v="84"/>
    <s v="SIM"/>
  </r>
  <r>
    <d v="2024-08-02T00:00:00"/>
    <x v="141"/>
    <s v="D"/>
    <n v="1"/>
    <s v="e"/>
    <n v="17"/>
    <s v="Afinar puxador porta"/>
    <m/>
    <m/>
    <x v="3"/>
    <x v="0"/>
    <d v="2024-06-03T00:00:00"/>
    <m/>
    <x v="7"/>
    <m/>
  </r>
  <r>
    <d v="2024-08-02T00:00:00"/>
    <x v="141"/>
    <s v="D"/>
    <n v="1"/>
    <s v="e"/>
    <n v="16"/>
    <s v="Borrachas portas soltas"/>
    <m/>
    <m/>
    <x v="3"/>
    <x v="0"/>
    <d v="2024-06-03T00:00:00"/>
    <m/>
    <x v="7"/>
    <m/>
  </r>
  <r>
    <d v="2024-08-02T00:00:00"/>
    <x v="141"/>
    <s v="D"/>
    <n v="1"/>
    <s v="e"/>
    <n v="15"/>
    <s v="Rever encaixe mangueira maquina"/>
    <m/>
    <m/>
    <x v="3"/>
    <x v="0"/>
    <d v="2024-06-03T00:00:00"/>
    <m/>
    <x v="7"/>
    <m/>
  </r>
  <r>
    <d v="2024-08-02T00:00:00"/>
    <x v="141"/>
    <s v="D"/>
    <n v="1"/>
    <s v="e"/>
    <n v="14"/>
    <s v="Falta interruptor lavandeiria"/>
    <s v="IEOL"/>
    <m/>
    <x v="3"/>
    <x v="0"/>
    <d v="2024-06-03T00:00:00"/>
    <m/>
    <x v="7"/>
    <m/>
  </r>
  <r>
    <d v="2024-08-02T00:00:00"/>
    <x v="141"/>
    <s v="D"/>
    <n v="1"/>
    <s v="e"/>
    <n v="13"/>
    <s v="Afinar portas guarda roupas"/>
    <m/>
    <m/>
    <x v="3"/>
    <x v="0"/>
    <d v="2024-06-03T00:00:00"/>
    <m/>
    <x v="7"/>
    <m/>
  </r>
  <r>
    <d v="2024-08-02T00:00:00"/>
    <x v="141"/>
    <s v="D"/>
    <n v="1"/>
    <s v="e"/>
    <n v="12"/>
    <s v="Risco no vidro"/>
    <m/>
    <m/>
    <x v="3"/>
    <x v="0"/>
    <d v="2024-06-03T00:00:00"/>
    <m/>
    <x v="7"/>
    <m/>
  </r>
  <r>
    <d v="2024-08-02T00:00:00"/>
    <x v="141"/>
    <s v="D"/>
    <n v="1"/>
    <s v="e"/>
    <n v="11"/>
    <s v="Limpar ferrugenm guardas (geral"/>
    <m/>
    <m/>
    <x v="3"/>
    <x v="0"/>
    <d v="2024-06-03T00:00:00"/>
    <m/>
    <x v="7"/>
    <m/>
  </r>
  <r>
    <d v="2024-08-02T00:00:00"/>
    <x v="141"/>
    <s v="D"/>
    <n v="1"/>
    <s v="e"/>
    <n v="10"/>
    <s v="Falta massa banheira"/>
    <m/>
    <m/>
    <x v="3"/>
    <x v="0"/>
    <d v="2024-06-03T00:00:00"/>
    <m/>
    <x v="7"/>
    <m/>
  </r>
  <r>
    <d v="2024-08-02T00:00:00"/>
    <x v="141"/>
    <s v="D"/>
    <n v="1"/>
    <s v="e"/>
    <n v="9"/>
    <s v="Caixa pex desnivelada"/>
    <m/>
    <m/>
    <x v="3"/>
    <x v="0"/>
    <d v="2024-06-03T00:00:00"/>
    <m/>
    <x v="7"/>
    <m/>
  </r>
  <r>
    <d v="2024-08-02T00:00:00"/>
    <x v="141"/>
    <s v="D"/>
    <n v="1"/>
    <s v="e"/>
    <n v="8"/>
    <s v="Falta puxador porta duche"/>
    <s v="Espaço Vidro "/>
    <m/>
    <x v="3"/>
    <x v="0"/>
    <d v="2024-06-03T00:00:00"/>
    <m/>
    <x v="1"/>
    <m/>
  </r>
  <r>
    <d v="2024-08-02T00:00:00"/>
    <x v="141"/>
    <s v="D"/>
    <n v="1"/>
    <s v="e"/>
    <n v="7"/>
    <s v="Falta rejunte piso varanda"/>
    <m/>
    <m/>
    <x v="3"/>
    <x v="0"/>
    <d v="2024-06-03T00:00:00"/>
    <m/>
    <x v="7"/>
    <m/>
  </r>
  <r>
    <d v="2024-08-02T00:00:00"/>
    <x v="141"/>
    <s v="D"/>
    <n v="1"/>
    <s v="e"/>
    <n v="6"/>
    <s v="Borrachas pretas soltas nas portas"/>
    <m/>
    <m/>
    <x v="3"/>
    <x v="0"/>
    <d v="2024-06-03T00:00:00"/>
    <m/>
    <x v="7"/>
    <m/>
  </r>
  <r>
    <d v="2024-08-02T00:00:00"/>
    <x v="141"/>
    <s v="D"/>
    <n v="1"/>
    <s v="e"/>
    <n v="5"/>
    <s v="Trocar pedra soleira"/>
    <m/>
    <m/>
    <x v="3"/>
    <x v="0"/>
    <d v="2024-06-03T00:00:00"/>
    <m/>
    <x v="7"/>
    <m/>
  </r>
  <r>
    <d v="2024-08-02T00:00:00"/>
    <x v="141"/>
    <s v="D"/>
    <n v="1"/>
    <s v="e"/>
    <n v="4"/>
    <s v="Afinar porta/borracha"/>
    <m/>
    <m/>
    <x v="3"/>
    <x v="0"/>
    <d v="2024-06-03T00:00:00"/>
    <m/>
    <x v="7"/>
    <m/>
  </r>
  <r>
    <d v="2024-08-02T00:00:00"/>
    <x v="141"/>
    <s v="D"/>
    <n v="1"/>
    <s v="e"/>
    <n v="3"/>
    <s v="Marcas na parede"/>
    <m/>
    <m/>
    <x v="3"/>
    <x v="0"/>
    <d v="2024-06-03T00:00:00"/>
    <m/>
    <x v="7"/>
    <m/>
  </r>
  <r>
    <d v="2024-08-02T00:00:00"/>
    <x v="141"/>
    <s v="D"/>
    <n v="1"/>
    <s v="e"/>
    <n v="2"/>
    <s v="Ventilação da suíte nunca funcionou"/>
    <s v="Climacer"/>
    <m/>
    <x v="61"/>
    <x v="0"/>
    <d v="2024-06-03T00:00:00"/>
    <m/>
    <x v="22"/>
    <s v="SIM"/>
  </r>
  <r>
    <d v="2024-08-02T00:00:00"/>
    <x v="141"/>
    <s v="D"/>
    <n v="1"/>
    <s v="e"/>
    <n v="21"/>
    <s v="Torneira pinga mais água, solicita subtituição por outra de outro modelo"/>
    <s v="AR"/>
    <m/>
    <x v="98"/>
    <x v="0"/>
    <d v="2024-06-03T00:00:00"/>
    <m/>
    <x v="95"/>
    <m/>
  </r>
  <r>
    <d v="2024-08-02T00:00:00"/>
    <x v="141"/>
    <s v="D"/>
    <n v="1"/>
    <s v="e"/>
    <n v="1"/>
    <s v="A/C da sala quando liga, começa a deitar fumo a maquina do lado de fora(varanda)"/>
    <s v="Climacer"/>
    <m/>
    <x v="61"/>
    <x v="0"/>
    <d v="2024-06-03T00:00:00"/>
    <m/>
    <x v="106"/>
    <s v="SIM"/>
  </r>
  <r>
    <s v="S/ DATA EQ"/>
    <x v="142"/>
    <s v="D"/>
    <n v="1"/>
    <s v="f"/>
    <n v="1"/>
    <s v="Ligação de bomba de calor "/>
    <s v="Luzimeca"/>
    <m/>
    <x v="61"/>
    <x v="0"/>
    <s v="S/ DATA VISTORIA"/>
    <m/>
    <x v="4"/>
    <m/>
  </r>
  <r>
    <s v="S/ DATA EQ"/>
    <x v="142"/>
    <s v="D"/>
    <n v="1"/>
    <s v="f"/>
    <n v="3"/>
    <s v="vareta partida janela sala por mau uso"/>
    <s v="serrialu"/>
    <m/>
    <x v="43"/>
    <x v="0"/>
    <s v="S/ DATA VISTORIA"/>
    <m/>
    <x v="150"/>
    <m/>
  </r>
  <r>
    <s v="S/ DATA EQ"/>
    <x v="142"/>
    <s v="D"/>
    <n v="1"/>
    <s v="f"/>
    <n v="2"/>
    <s v="MUDAR PORTA DE BANCADA SUPERIOR DE COZINHA - CHAVE ESTÁ EM OBRA"/>
    <s v="AM&amp;G"/>
    <m/>
    <x v="61"/>
    <x v="0"/>
    <s v="S/ DATA VISTORIA"/>
    <m/>
    <x v="153"/>
    <m/>
  </r>
  <r>
    <d v="2024-08-19T00:00:00"/>
    <x v="143"/>
    <s v="D"/>
    <n v="1"/>
    <s v="a"/>
    <n v="20"/>
    <s v="Trocar canhao da porta de entrada "/>
    <s v="Sweet Door"/>
    <m/>
    <x v="2"/>
    <x v="0"/>
    <d v="2024-07-16T00:00:00"/>
    <m/>
    <x v="117"/>
    <m/>
  </r>
  <r>
    <d v="2024-08-19T00:00:00"/>
    <x v="143"/>
    <s v="D"/>
    <n v="1"/>
    <s v="a"/>
    <n v="19"/>
    <s v="Maquina a/c com riscos "/>
    <s v="AR"/>
    <m/>
    <x v="3"/>
    <x v="0"/>
    <d v="2024-07-16T00:00:00"/>
    <m/>
    <x v="61"/>
    <m/>
  </r>
  <r>
    <d v="2024-08-19T00:00:00"/>
    <x v="143"/>
    <s v="D"/>
    <n v="1"/>
    <s v="a"/>
    <n v="18"/>
    <s v="Pintura nas arrecadações com reboque "/>
    <m/>
    <m/>
    <x v="3"/>
    <x v="1"/>
    <d v="2024-07-16T00:00:00"/>
    <m/>
    <x v="12"/>
    <m/>
  </r>
  <r>
    <d v="2024-08-19T00:00:00"/>
    <x v="143"/>
    <s v="D"/>
    <n v="1"/>
    <s v="a"/>
    <n v="17"/>
    <s v="Riscos nas caixilharias portas "/>
    <s v="Serrialu"/>
    <m/>
    <x v="3"/>
    <x v="0"/>
    <d v="2024-07-16T00:00:00"/>
    <m/>
    <x v="61"/>
    <m/>
  </r>
  <r>
    <d v="2024-08-19T00:00:00"/>
    <x v="143"/>
    <s v="D"/>
    <n v="1"/>
    <s v="a"/>
    <n v="16"/>
    <s v="Colocar porta no nicho armario wc/tubos visiveis lavatorio - Verificar se é conforme projeto "/>
    <m/>
    <m/>
    <x v="3"/>
    <x v="1"/>
    <d v="2024-07-16T00:00:00"/>
    <m/>
    <x v="12"/>
    <m/>
  </r>
  <r>
    <d v="2024-08-19T00:00:00"/>
    <x v="143"/>
    <s v="D"/>
    <n v="1"/>
    <s v="a"/>
    <n v="15"/>
    <s v="Amolgado na parede por causa da fechadura porta"/>
    <s v="AR"/>
    <m/>
    <x v="3"/>
    <x v="0"/>
    <d v="2024-07-16T00:00:00"/>
    <m/>
    <x v="61"/>
    <m/>
  </r>
  <r>
    <d v="2024-08-19T00:00:00"/>
    <x v="143"/>
    <s v="D"/>
    <n v="1"/>
    <s v="a"/>
    <n v="14"/>
    <s v="Melhorar remate quina parede"/>
    <s v="AR"/>
    <m/>
    <x v="3"/>
    <x v="0"/>
    <d v="2024-07-16T00:00:00"/>
    <m/>
    <x v="61"/>
    <m/>
  </r>
  <r>
    <d v="2024-08-19T00:00:00"/>
    <x v="143"/>
    <s v="D"/>
    <n v="1"/>
    <s v="a"/>
    <n v="13"/>
    <s v="Melhorar rejunte piso wc"/>
    <s v="AR"/>
    <m/>
    <x v="3"/>
    <x v="0"/>
    <d v="2024-07-16T00:00:00"/>
    <m/>
    <x v="61"/>
    <m/>
  </r>
  <r>
    <d v="2024-08-19T00:00:00"/>
    <x v="143"/>
    <s v="D"/>
    <n v="1"/>
    <s v="a"/>
    <n v="12"/>
    <s v="Melhorar remate canto portas/parede"/>
    <s v="AR"/>
    <m/>
    <x v="3"/>
    <x v="0"/>
    <d v="2024-07-16T00:00:00"/>
    <m/>
    <x v="61"/>
    <m/>
  </r>
  <r>
    <d v="2024-08-19T00:00:00"/>
    <x v="143"/>
    <s v="D"/>
    <n v="1"/>
    <s v="a"/>
    <n v="11"/>
    <s v="Diferença na tonalidade das réguas madeira"/>
    <m/>
    <m/>
    <x v="3"/>
    <x v="1"/>
    <d v="2024-07-16T00:00:00"/>
    <m/>
    <x v="12"/>
    <m/>
  </r>
  <r>
    <d v="2024-08-19T00:00:00"/>
    <x v="143"/>
    <s v="D"/>
    <n v="1"/>
    <s v="a"/>
    <n v="10"/>
    <s v="Manchas no piso /Brancas/Riscos geral"/>
    <s v="AR"/>
    <m/>
    <x v="3"/>
    <x v="0"/>
    <d v="2024-07-16T00:00:00"/>
    <m/>
    <x v="61"/>
    <m/>
  </r>
  <r>
    <d v="2024-08-19T00:00:00"/>
    <x v="143"/>
    <s v="D"/>
    <n v="1"/>
    <s v="a"/>
    <n v="9"/>
    <s v="Pedra soleira partida "/>
    <s v="AR"/>
    <m/>
    <x v="3"/>
    <x v="0"/>
    <d v="2024-07-16T00:00:00"/>
    <m/>
    <x v="61"/>
    <m/>
  </r>
  <r>
    <d v="2024-08-19T00:00:00"/>
    <x v="143"/>
    <s v="D"/>
    <n v="1"/>
    <s v="a"/>
    <n v="8"/>
    <s v="Buracos nos cantos porta/parede varanda"/>
    <s v="AR"/>
    <m/>
    <x v="3"/>
    <x v="0"/>
    <d v="2024-07-16T00:00:00"/>
    <m/>
    <x v="61"/>
    <m/>
  </r>
  <r>
    <d v="2024-08-19T00:00:00"/>
    <x v="143"/>
    <s v="D"/>
    <n v="1"/>
    <s v="a"/>
    <n v="7"/>
    <s v="Limpar pedra soleira geral "/>
    <s v="AR"/>
    <m/>
    <x v="3"/>
    <x v="0"/>
    <d v="2024-07-16T00:00:00"/>
    <m/>
    <x v="61"/>
    <m/>
  </r>
  <r>
    <d v="2024-08-19T00:00:00"/>
    <x v="143"/>
    <s v="D"/>
    <n v="1"/>
    <s v="a"/>
    <n v="6"/>
    <s v="Limpar caixilharia portas/Janelas / Mal estado geral"/>
    <s v="AR"/>
    <m/>
    <x v="3"/>
    <x v="0"/>
    <d v="2024-07-16T00:00:00"/>
    <m/>
    <x v="61"/>
    <m/>
  </r>
  <r>
    <d v="2024-08-19T00:00:00"/>
    <x v="143"/>
    <s v="D"/>
    <n v="1"/>
    <s v="a"/>
    <n v="5"/>
    <s v="Limpar tijolos varanda/parede"/>
    <s v="AR"/>
    <m/>
    <x v="3"/>
    <x v="0"/>
    <d v="2024-07-16T00:00:00"/>
    <m/>
    <x v="61"/>
    <m/>
  </r>
  <r>
    <d v="2024-08-19T00:00:00"/>
    <x v="143"/>
    <s v="D"/>
    <n v="1"/>
    <s v="a"/>
    <n v="4"/>
    <s v="Limpar ferrugem guardas geral"/>
    <s v="AR"/>
    <m/>
    <x v="3"/>
    <x v="0"/>
    <d v="2024-07-16T00:00:00"/>
    <m/>
    <x v="61"/>
    <m/>
  </r>
  <r>
    <d v="2024-08-19T00:00:00"/>
    <x v="143"/>
    <s v="D"/>
    <n v="1"/>
    <s v="a"/>
    <n v="3"/>
    <s v="Marcas na pintura "/>
    <s v="AR"/>
    <m/>
    <x v="3"/>
    <x v="0"/>
    <d v="2024-07-16T00:00:00"/>
    <m/>
    <x v="61"/>
    <m/>
  </r>
  <r>
    <d v="2024-08-19T00:00:00"/>
    <x v="143"/>
    <s v="D"/>
    <n v="1"/>
    <s v="a"/>
    <n v="2"/>
    <s v="Limpar portas "/>
    <s v="AR"/>
    <m/>
    <x v="3"/>
    <x v="0"/>
    <d v="2024-07-16T00:00:00"/>
    <m/>
    <x v="61"/>
    <m/>
  </r>
  <r>
    <d v="2024-08-19T00:00:00"/>
    <x v="143"/>
    <s v="D"/>
    <n v="1"/>
    <s v="a"/>
    <n v="1"/>
    <s v="Marcas na porta / por toda a porta "/>
    <s v="Globaldis"/>
    <m/>
    <x v="3"/>
    <x v="0"/>
    <d v="2024-07-16T00:00:00"/>
    <m/>
    <x v="61"/>
    <m/>
  </r>
  <r>
    <d v="2024-10-04T00:00:00"/>
    <x v="144"/>
    <s v="D"/>
    <n v="1"/>
    <s v="b"/>
    <n v="23"/>
    <s v="Torneira da suite a pingar "/>
    <s v="AR"/>
    <m/>
    <x v="17"/>
    <x v="0"/>
    <d v="2024-07-08T00:00:00"/>
    <m/>
    <x v="34"/>
    <m/>
  </r>
  <r>
    <d v="2024-10-04T00:00:00"/>
    <x v="144"/>
    <s v="D"/>
    <n v="1"/>
    <s v="b"/>
    <n v="22"/>
    <s v="Na casa de banho da suíte há algum problema com as canalizações: a torneira do lavatório e da banheira não tem praticamente pressão quanto estão totalmente abertas de forma individual, e quando se abre estas torneiras de formas individual a água começa a sair com pressão pelo bidé e sem pressão pela respetiva torneira, mesmo com a torneira do bidé desligada."/>
    <s v="Luzimeca"/>
    <m/>
    <x v="81"/>
    <x v="0"/>
    <d v="2024-07-08T00:00:00"/>
    <m/>
    <x v="57"/>
    <m/>
  </r>
  <r>
    <d v="2024-10-04T00:00:00"/>
    <x v="144"/>
    <s v="D"/>
    <n v="1"/>
    <s v="b"/>
    <n v="21"/>
    <s v="Melhorar rejunte piso varanda"/>
    <s v="AR"/>
    <m/>
    <x v="3"/>
    <x v="0"/>
    <d v="2024-07-08T00:00:00"/>
    <m/>
    <x v="170"/>
    <m/>
  </r>
  <r>
    <d v="2024-10-04T00:00:00"/>
    <x v="144"/>
    <s v="D"/>
    <n v="1"/>
    <s v="b"/>
    <n v="20"/>
    <s v="Limpar tijolos varanda "/>
    <s v="AR"/>
    <m/>
    <x v="3"/>
    <x v="0"/>
    <d v="2024-07-08T00:00:00"/>
    <m/>
    <x v="170"/>
    <m/>
  </r>
  <r>
    <d v="2024-10-04T00:00:00"/>
    <x v="144"/>
    <s v="D"/>
    <n v="1"/>
    <s v="b"/>
    <n v="19"/>
    <s v="Falta massa rejunte varanda/ buracos (geral)"/>
    <s v="AR"/>
    <m/>
    <x v="3"/>
    <x v="0"/>
    <d v="2024-07-08T00:00:00"/>
    <m/>
    <x v="170"/>
    <m/>
  </r>
  <r>
    <d v="2024-10-04T00:00:00"/>
    <x v="144"/>
    <s v="D"/>
    <n v="1"/>
    <s v="b"/>
    <n v="18"/>
    <s v="Defeito pintura teto/ linha desnivel"/>
    <s v="AR"/>
    <m/>
    <x v="3"/>
    <x v="0"/>
    <d v="2024-07-08T00:00:00"/>
    <m/>
    <x v="170"/>
    <m/>
  </r>
  <r>
    <d v="2024-10-04T00:00:00"/>
    <x v="144"/>
    <s v="D"/>
    <n v="1"/>
    <s v="b"/>
    <n v="17"/>
    <s v="Melhorar pintura/caixa tomada"/>
    <s v="AR"/>
    <m/>
    <x v="3"/>
    <x v="0"/>
    <d v="2024-07-08T00:00:00"/>
    <m/>
    <x v="170"/>
    <m/>
  </r>
  <r>
    <d v="2024-10-04T00:00:00"/>
    <x v="144"/>
    <s v="D"/>
    <n v="1"/>
    <s v="b"/>
    <n v="16"/>
    <s v="Manchas pinturas parede"/>
    <s v="AR"/>
    <m/>
    <x v="3"/>
    <x v="0"/>
    <d v="2024-07-08T00:00:00"/>
    <m/>
    <x v="170"/>
    <m/>
  </r>
  <r>
    <d v="2024-10-04T00:00:00"/>
    <x v="144"/>
    <s v="D"/>
    <n v="1"/>
    <s v="b"/>
    <n v="15"/>
    <s v="Falta parafuso caixa aplique topo/sujo"/>
    <s v="AR"/>
    <m/>
    <x v="3"/>
    <x v="0"/>
    <d v="2024-07-08T00:00:00"/>
    <m/>
    <x v="170"/>
    <m/>
  </r>
  <r>
    <d v="2024-10-04T00:00:00"/>
    <x v="144"/>
    <s v="D"/>
    <n v="1"/>
    <s v="b"/>
    <n v="14"/>
    <s v="Limpar cerâmica wc no topo"/>
    <s v="AR"/>
    <m/>
    <x v="3"/>
    <x v="0"/>
    <d v="2024-07-08T00:00:00"/>
    <m/>
    <x v="170"/>
    <m/>
  </r>
  <r>
    <d v="2024-10-04T00:00:00"/>
    <x v="144"/>
    <s v="D"/>
    <n v="1"/>
    <s v="b"/>
    <n v="13"/>
    <s v="Caixa aplique solta wc/ caixa fex"/>
    <s v="AR"/>
    <m/>
    <x v="3"/>
    <x v="0"/>
    <d v="2024-07-08T00:00:00"/>
    <m/>
    <x v="170"/>
    <m/>
  </r>
  <r>
    <d v="2024-10-04T00:00:00"/>
    <x v="144"/>
    <s v="D"/>
    <n v="1"/>
    <s v="b"/>
    <n v="12"/>
    <s v="Limpar massa cerâmica wc/ próximo porta"/>
    <s v="AR"/>
    <m/>
    <x v="3"/>
    <x v="0"/>
    <d v="2024-07-08T00:00:00"/>
    <m/>
    <x v="170"/>
    <m/>
  </r>
  <r>
    <d v="2024-10-04T00:00:00"/>
    <x v="144"/>
    <s v="D"/>
    <n v="1"/>
    <s v="b"/>
    <n v="11"/>
    <s v="Exaustor torto/ falta ajuste"/>
    <s v="Cozimafra"/>
    <m/>
    <x v="3"/>
    <x v="0"/>
    <d v="2024-07-08T00:00:00"/>
    <m/>
    <x v="7"/>
    <m/>
  </r>
  <r>
    <d v="2024-10-04T00:00:00"/>
    <x v="144"/>
    <s v="D"/>
    <n v="1"/>
    <s v="b"/>
    <n v="10"/>
    <s v="Afinar armarios cozinha"/>
    <s v="Cozimafra"/>
    <m/>
    <x v="3"/>
    <x v="0"/>
    <d v="2024-07-08T00:00:00"/>
    <m/>
    <x v="7"/>
    <m/>
  </r>
  <r>
    <d v="2024-10-04T00:00:00"/>
    <x v="144"/>
    <s v="D"/>
    <n v="1"/>
    <s v="b"/>
    <n v="9"/>
    <s v="Falta rejunte cerâmica cozinha/buracos"/>
    <s v="AR"/>
    <m/>
    <x v="3"/>
    <x v="0"/>
    <d v="2024-07-08T00:00:00"/>
    <m/>
    <x v="170"/>
    <m/>
  </r>
  <r>
    <d v="2024-10-04T00:00:00"/>
    <x v="144"/>
    <s v="D"/>
    <n v="1"/>
    <s v="b"/>
    <n v="8"/>
    <s v="Limpar armario cozinha"/>
    <s v="AR"/>
    <m/>
    <x v="3"/>
    <x v="0"/>
    <d v="2024-07-08T00:00:00"/>
    <m/>
    <x v="121"/>
    <m/>
  </r>
  <r>
    <d v="2024-10-04T00:00:00"/>
    <x v="144"/>
    <s v="D"/>
    <n v="1"/>
    <s v="b"/>
    <n v="7"/>
    <s v="Azulejo partido na parede/ mal assentado"/>
    <s v="AR"/>
    <m/>
    <x v="3"/>
    <x v="0"/>
    <d v="2024-07-08T00:00:00"/>
    <m/>
    <x v="170"/>
    <m/>
  </r>
  <r>
    <d v="2024-10-04T00:00:00"/>
    <x v="144"/>
    <s v="D"/>
    <n v="1"/>
    <s v="b"/>
    <n v="6"/>
    <s v="Melhorar remate moldura madeira/ desnível/ buraco"/>
    <s v="AR"/>
    <m/>
    <x v="3"/>
    <x v="0"/>
    <d v="2024-07-08T00:00:00"/>
    <m/>
    <x v="170"/>
    <m/>
  </r>
  <r>
    <d v="2024-10-04T00:00:00"/>
    <x v="144"/>
    <s v="D"/>
    <n v="1"/>
    <s v="b"/>
    <n v="5"/>
    <s v="Afinar porta"/>
    <s v="Globaldis"/>
    <m/>
    <x v="3"/>
    <x v="0"/>
    <d v="2024-07-08T00:00:00"/>
    <m/>
    <x v="7"/>
    <m/>
  </r>
  <r>
    <d v="2024-10-04T00:00:00"/>
    <x v="144"/>
    <s v="D"/>
    <n v="1"/>
    <s v="b"/>
    <n v="4"/>
    <s v="Limpar porta e vidro/ silicone/ tinta"/>
    <s v="AR"/>
    <m/>
    <x v="3"/>
    <x v="0"/>
    <d v="2024-07-08T00:00:00"/>
    <m/>
    <x v="170"/>
    <m/>
  </r>
  <r>
    <d v="2024-10-04T00:00:00"/>
    <x v="144"/>
    <s v="D"/>
    <n v="1"/>
    <s v="b"/>
    <n v="3"/>
    <s v="Melhorar remate moldura porta/furos visíveis"/>
    <s v="AR"/>
    <m/>
    <x v="3"/>
    <x v="0"/>
    <d v="2024-07-08T00:00:00"/>
    <m/>
    <x v="170"/>
    <m/>
  </r>
  <r>
    <d v="2024-10-04T00:00:00"/>
    <x v="144"/>
    <s v="D"/>
    <n v="1"/>
    <s v="b"/>
    <n v="2"/>
    <s v="Ar condicionado torto"/>
    <s v="AR"/>
    <m/>
    <x v="3"/>
    <x v="1"/>
    <d v="2024-07-08T00:00:00"/>
    <m/>
    <x v="12"/>
    <m/>
  </r>
  <r>
    <d v="2024-10-04T00:00:00"/>
    <x v="144"/>
    <s v="D"/>
    <n v="1"/>
    <s v="b"/>
    <n v="1"/>
    <s v="Melhorar remate caixa aplique teto "/>
    <s v="AR"/>
    <m/>
    <x v="3"/>
    <x v="0"/>
    <d v="2024-07-08T00:00:00"/>
    <m/>
    <x v="170"/>
    <m/>
  </r>
  <r>
    <d v="2024-10-04T00:00:00"/>
    <x v="144"/>
    <s v="D"/>
    <n v="1"/>
    <s v="b"/>
    <n v="22"/>
    <s v="2 tomadas deixaram de funcionar, uma delas da bomba de calor"/>
    <s v="IEOL"/>
    <m/>
    <x v="74"/>
    <x v="0"/>
    <d v="2024-07-08T00:00:00"/>
    <m/>
    <x v="119"/>
    <s v="SIM"/>
  </r>
  <r>
    <d v="2024-08-19T00:00:00"/>
    <x v="145"/>
    <s v="D"/>
    <n v="1"/>
    <s v="c"/>
    <n v="29"/>
    <s v="A/C Não aquece/arrefece"/>
    <s v="Climacer"/>
    <m/>
    <x v="122"/>
    <x v="0"/>
    <d v="2024-07-15T00:00:00"/>
    <m/>
    <x v="90"/>
    <m/>
  </r>
  <r>
    <d v="2024-08-19T00:00:00"/>
    <x v="145"/>
    <s v="D"/>
    <n v="1"/>
    <s v="c"/>
    <n v="28"/>
    <s v="Substituição dos rodapés da sala "/>
    <s v="Globaldis"/>
    <m/>
    <x v="71"/>
    <x v="0"/>
    <d v="2024-07-15T00:00:00"/>
    <m/>
    <x v="98"/>
    <m/>
  </r>
  <r>
    <d v="2024-08-19T00:00:00"/>
    <x v="145"/>
    <s v="D"/>
    <n v="1"/>
    <s v="c"/>
    <n v="27"/>
    <s v="puxadores das janelas/portas, sala e quarto riscados, necessário proceder a substituição "/>
    <s v="Serrialu"/>
    <m/>
    <x v="71"/>
    <x v="0"/>
    <d v="2024-07-15T00:00:00"/>
    <m/>
    <x v="57"/>
    <m/>
  </r>
  <r>
    <d v="2024-08-19T00:00:00"/>
    <x v="145"/>
    <s v="D"/>
    <n v="1"/>
    <s v="c"/>
    <n v="25"/>
    <s v="Faltam as chaves das portas cozinha, quarto e WC "/>
    <s v="Globaldis"/>
    <m/>
    <x v="71"/>
    <x v="0"/>
    <d v="2024-07-15T00:00:00"/>
    <m/>
    <x v="98"/>
    <m/>
  </r>
  <r>
    <d v="2024-08-19T00:00:00"/>
    <x v="145"/>
    <s v="D"/>
    <n v="1"/>
    <s v="c"/>
    <n v="24"/>
    <s v="Água na varanda vinda do ralo"/>
    <s v="AR"/>
    <m/>
    <x v="133"/>
    <x v="0"/>
    <d v="2024-07-15T00:00:00"/>
    <m/>
    <x v="71"/>
    <m/>
  </r>
  <r>
    <d v="2024-08-19T00:00:00"/>
    <x v="145"/>
    <s v="D"/>
    <n v="1"/>
    <s v="c"/>
    <n v="23"/>
    <s v="Chaves abre varios pontos de carregamento "/>
    <s v="AR/Ieol"/>
    <m/>
    <x v="39"/>
    <x v="0"/>
    <d v="2024-07-15T00:00:00"/>
    <m/>
    <x v="117"/>
    <m/>
  </r>
  <r>
    <d v="2024-08-19T00:00:00"/>
    <x v="145"/>
    <s v="D"/>
    <n v="1"/>
    <s v="c"/>
    <n v="22"/>
    <s v="Porta da sala danificada"/>
    <s v="Globaldis"/>
    <m/>
    <x v="133"/>
    <x v="0"/>
    <d v="2024-07-15T00:00:00"/>
    <m/>
    <x v="2"/>
    <m/>
  </r>
  <r>
    <d v="2024-08-19T00:00:00"/>
    <x v="145"/>
    <s v="D"/>
    <n v="1"/>
    <s v="c"/>
    <n v="20"/>
    <s v="Rodapé do quarto partido"/>
    <s v="Globaldis"/>
    <m/>
    <x v="133"/>
    <x v="0"/>
    <d v="2024-07-15T00:00:00"/>
    <m/>
    <x v="98"/>
    <m/>
  </r>
  <r>
    <d v="2024-08-19T00:00:00"/>
    <x v="145"/>
    <s v="D"/>
    <n v="1"/>
    <s v="c"/>
    <n v="19"/>
    <s v="2 azulejos do chão da varanda partidos"/>
    <s v="AR"/>
    <m/>
    <x v="133"/>
    <x v="0"/>
    <d v="2024-07-15T00:00:00"/>
    <m/>
    <x v="98"/>
    <m/>
  </r>
  <r>
    <d v="2024-08-19T00:00:00"/>
    <x v="145"/>
    <s v="D"/>
    <n v="1"/>
    <s v="c"/>
    <n v="18"/>
    <s v="Rodapé da varanda com pedra partida"/>
    <s v="AR"/>
    <m/>
    <x v="133"/>
    <x v="0"/>
    <d v="2024-07-15T00:00:00"/>
    <m/>
    <x v="98"/>
    <m/>
  </r>
  <r>
    <d v="2024-08-19T00:00:00"/>
    <x v="145"/>
    <s v="D"/>
    <n v="1"/>
    <s v="c"/>
    <n v="17"/>
    <s v="Perfil porta entrada solto na base"/>
    <s v="Sweet Door"/>
    <m/>
    <x v="3"/>
    <x v="0"/>
    <d v="2024-07-15T00:00:00"/>
    <m/>
    <x v="96"/>
    <m/>
  </r>
  <r>
    <d v="2024-08-19T00:00:00"/>
    <x v="145"/>
    <s v="D"/>
    <n v="1"/>
    <s v="c"/>
    <n v="16"/>
    <s v="Afianr portas armários cozinha "/>
    <s v="Cozimafra"/>
    <m/>
    <x v="3"/>
    <x v="0"/>
    <d v="2024-07-15T00:00:00"/>
    <m/>
    <x v="96"/>
    <m/>
  </r>
  <r>
    <d v="2024-08-19T00:00:00"/>
    <x v="145"/>
    <s v="D"/>
    <n v="1"/>
    <s v="c"/>
    <n v="15"/>
    <s v="Limpar portas"/>
    <s v="AR"/>
    <m/>
    <x v="3"/>
    <x v="0"/>
    <d v="2024-07-15T00:00:00"/>
    <m/>
    <x v="96"/>
    <m/>
  </r>
  <r>
    <d v="2024-08-19T00:00:00"/>
    <x v="145"/>
    <s v="D"/>
    <n v="1"/>
    <s v="c"/>
    <n v="14"/>
    <s v="Melhorar remate pintura canto portas/lixar"/>
    <s v="AR"/>
    <m/>
    <x v="3"/>
    <x v="0"/>
    <d v="2024-07-15T00:00:00"/>
    <m/>
    <x v="96"/>
    <m/>
  </r>
  <r>
    <d v="2024-08-19T00:00:00"/>
    <x v="145"/>
    <s v="D"/>
    <n v="1"/>
    <s v="c"/>
    <n v="13"/>
    <s v="Risco na pedra proximo porta varanda /parede"/>
    <s v="AR"/>
    <m/>
    <x v="3"/>
    <x v="0"/>
    <d v="2024-07-15T00:00:00"/>
    <m/>
    <x v="96"/>
    <m/>
  </r>
  <r>
    <d v="2024-08-19T00:00:00"/>
    <x v="145"/>
    <s v="D"/>
    <n v="1"/>
    <s v="c"/>
    <n v="12"/>
    <s v="Mancha soleira pedra"/>
    <s v="AR"/>
    <m/>
    <x v="3"/>
    <x v="0"/>
    <d v="2024-07-15T00:00:00"/>
    <m/>
    <x v="96"/>
    <m/>
  </r>
  <r>
    <d v="2024-08-19T00:00:00"/>
    <x v="145"/>
    <s v="D"/>
    <n v="1"/>
    <s v="c"/>
    <n v="11"/>
    <s v="Pedra da porta de correr da sala que se encontra partida"/>
    <s v="AR"/>
    <m/>
    <x v="3"/>
    <x v="0"/>
    <d v="2024-07-15T00:00:00"/>
    <m/>
    <x v="98"/>
    <m/>
  </r>
  <r>
    <d v="2024-08-19T00:00:00"/>
    <x v="145"/>
    <s v="D"/>
    <n v="1"/>
    <s v="c"/>
    <n v="10"/>
    <s v="Marcas pregos moldura porta próximo ao vidro "/>
    <s v="AR"/>
    <m/>
    <x v="3"/>
    <x v="0"/>
    <d v="2024-07-15T00:00:00"/>
    <m/>
    <x v="96"/>
    <m/>
  </r>
  <r>
    <d v="2024-08-19T00:00:00"/>
    <x v="145"/>
    <s v="D"/>
    <n v="1"/>
    <s v="c"/>
    <n v="9"/>
    <s v="Limpar rodapé (geral)"/>
    <s v="AR"/>
    <m/>
    <x v="3"/>
    <x v="0"/>
    <d v="2024-07-15T00:00:00"/>
    <m/>
    <x v="96"/>
    <m/>
  </r>
  <r>
    <d v="2024-08-19T00:00:00"/>
    <x v="145"/>
    <s v="D"/>
    <n v="1"/>
    <s v="c"/>
    <n v="8"/>
    <s v="Melhorar pintura/gotas de tinta"/>
    <s v="AR"/>
    <m/>
    <x v="3"/>
    <x v="0"/>
    <d v="2024-07-15T00:00:00"/>
    <m/>
    <x v="96"/>
    <m/>
  </r>
  <r>
    <d v="2024-08-19T00:00:00"/>
    <x v="145"/>
    <s v="D"/>
    <n v="1"/>
    <s v="c"/>
    <n v="7"/>
    <s v="Limpar portas/tintas/massa/riscos escuros "/>
    <s v="AR"/>
    <m/>
    <x v="3"/>
    <x v="0"/>
    <d v="2024-07-15T00:00:00"/>
    <m/>
    <x v="96"/>
    <m/>
  </r>
  <r>
    <d v="2024-08-19T00:00:00"/>
    <x v="145"/>
    <s v="D"/>
    <n v="1"/>
    <s v="c"/>
    <n v="6"/>
    <s v="Buraco rodapé  geral"/>
    <s v="AR"/>
    <m/>
    <x v="3"/>
    <x v="0"/>
    <d v="2024-07-15T00:00:00"/>
    <m/>
    <x v="96"/>
    <m/>
  </r>
  <r>
    <d v="2024-08-19T00:00:00"/>
    <x v="145"/>
    <s v="D"/>
    <n v="1"/>
    <s v="c"/>
    <n v="5"/>
    <s v="Ver fixação tomada solta "/>
    <s v="AR"/>
    <m/>
    <x v="3"/>
    <x v="0"/>
    <d v="2024-07-15T00:00:00"/>
    <m/>
    <x v="96"/>
    <m/>
  </r>
  <r>
    <d v="2024-08-19T00:00:00"/>
    <x v="145"/>
    <s v="D"/>
    <n v="1"/>
    <s v="c"/>
    <n v="4"/>
    <s v="Fixação caixa aplique torta / parede quarto "/>
    <s v="Globaldis"/>
    <m/>
    <x v="3"/>
    <x v="0"/>
    <d v="2024-07-15T00:00:00"/>
    <m/>
    <x v="96"/>
    <m/>
  </r>
  <r>
    <d v="2024-08-19T00:00:00"/>
    <x v="145"/>
    <s v="D"/>
    <n v="1"/>
    <s v="c"/>
    <n v="3"/>
    <s v="Limpar riscos pretos no piso "/>
    <s v="AR"/>
    <m/>
    <x v="3"/>
    <x v="0"/>
    <d v="2024-07-15T00:00:00"/>
    <m/>
    <x v="96"/>
    <m/>
  </r>
  <r>
    <d v="2024-08-19T00:00:00"/>
    <x v="145"/>
    <s v="D"/>
    <n v="1"/>
    <s v="c"/>
    <n v="2"/>
    <s v="Limpar manchas brancas piso (geral)"/>
    <s v="AR"/>
    <m/>
    <x v="3"/>
    <x v="0"/>
    <d v="2024-07-15T00:00:00"/>
    <m/>
    <x v="96"/>
    <m/>
  </r>
  <r>
    <d v="2024-08-19T00:00:00"/>
    <x v="145"/>
    <s v="D"/>
    <n v="1"/>
    <s v="c"/>
    <n v="1"/>
    <s v="Limpar guardas geral "/>
    <s v="AR"/>
    <m/>
    <x v="3"/>
    <x v="0"/>
    <d v="2024-07-15T00:00:00"/>
    <m/>
    <x v="96"/>
    <m/>
  </r>
  <r>
    <d v="2024-08-19T00:00:00"/>
    <x v="145"/>
    <s v="D"/>
    <n v="1"/>
    <s v="c"/>
    <n v="21"/>
    <s v="Placa da cozinha riscada"/>
    <s v="Bosch"/>
    <m/>
    <x v="133"/>
    <x v="0"/>
    <d v="2024-07-15T00:00:00"/>
    <d v="2025-02-14T00:00:00"/>
    <x v="17"/>
    <m/>
  </r>
  <r>
    <d v="2024-08-19T00:00:00"/>
    <x v="145"/>
    <s v="D"/>
    <n v="1"/>
    <s v="c"/>
    <n v="31"/>
    <s v="Conforme visto ontem com o Sr. Ferraz, existe uma falha no pavimento da sala, ontem foi posto um silicone provisório. A única solução indicada pelo Sr. Ferraz será a substituição das peças em causa."/>
    <s v="Silvas"/>
    <m/>
    <x v="8"/>
    <x v="0"/>
    <d v="2024-07-15T00:00:00"/>
    <m/>
    <x v="168"/>
    <m/>
  </r>
  <r>
    <d v="2024-08-19T00:00:00"/>
    <x v="145"/>
    <s v="D"/>
    <n v="1"/>
    <s v="c"/>
    <n v="30"/>
    <s v="Aluminios das janelas/portas, sala e quarto riscados, necessário proceder a substituição (2h de intervenção, agendar pfv)"/>
    <s v="Serrialu"/>
    <m/>
    <x v="16"/>
    <x v="0"/>
    <d v="2024-07-15T00:00:00"/>
    <d v="2024-12-12T00:00:00"/>
    <x v="161"/>
    <m/>
  </r>
  <r>
    <d v="2024-08-19T00:00:00"/>
    <x v="145"/>
    <s v="D"/>
    <n v="1"/>
    <s v="c"/>
    <n v="26"/>
    <s v="Porta da maquina de lavar e secar roupa riscada, necessário substituição "/>
    <s v="Bosch"/>
    <m/>
    <x v="71"/>
    <x v="5"/>
    <d v="2024-07-15T00:00:00"/>
    <m/>
    <x v="12"/>
    <m/>
  </r>
  <r>
    <d v="2024-07-18T00:00:00"/>
    <x v="146"/>
    <s v="D"/>
    <n v="2"/>
    <s v="d"/>
    <n v="6"/>
    <s v="Limpar apartamento antes de entregar /vidro/espelhos"/>
    <s v="AR"/>
    <m/>
    <x v="3"/>
    <x v="0"/>
    <d v="2024-07-05T00:00:00"/>
    <m/>
    <x v="7"/>
    <m/>
  </r>
  <r>
    <d v="2024-07-18T00:00:00"/>
    <x v="146"/>
    <s v="D"/>
    <n v="2"/>
    <s v="d"/>
    <n v="5"/>
    <s v="Melhorar pintura teto cozinha "/>
    <s v="AR"/>
    <m/>
    <x v="3"/>
    <x v="0"/>
    <d v="2024-07-05T00:00:00"/>
    <m/>
    <x v="7"/>
    <m/>
  </r>
  <r>
    <d v="2024-07-18T00:00:00"/>
    <x v="146"/>
    <s v="D"/>
    <n v="2"/>
    <s v="d"/>
    <n v="4"/>
    <s v="Melhorar remate silicone banheira / buracos "/>
    <s v="AR"/>
    <m/>
    <x v="3"/>
    <x v="0"/>
    <d v="2024-07-05T00:00:00"/>
    <m/>
    <x v="7"/>
    <m/>
  </r>
  <r>
    <d v="2024-07-18T00:00:00"/>
    <x v="146"/>
    <s v="D"/>
    <n v="2"/>
    <s v="d"/>
    <n v="3"/>
    <s v="Amolgado na parte inferior parede "/>
    <s v="AR"/>
    <m/>
    <x v="3"/>
    <x v="0"/>
    <d v="2024-07-05T00:00:00"/>
    <m/>
    <x v="7"/>
    <m/>
  </r>
  <r>
    <d v="2024-07-18T00:00:00"/>
    <x v="146"/>
    <s v="D"/>
    <n v="2"/>
    <s v="d"/>
    <n v="2"/>
    <s v="Colocar proteção para evitar portas baterem guarda roupa "/>
    <s v="AR"/>
    <m/>
    <x v="3"/>
    <x v="0"/>
    <d v="2024-07-05T00:00:00"/>
    <m/>
    <x v="7"/>
    <m/>
  </r>
  <r>
    <d v="2024-07-18T00:00:00"/>
    <x v="146"/>
    <s v="D"/>
    <n v="2"/>
    <s v="d"/>
    <n v="1"/>
    <s v="Limpar interior guarda roupas / amolgado"/>
    <s v="AR"/>
    <m/>
    <x v="3"/>
    <x v="0"/>
    <d v="2024-07-05T00:00:00"/>
    <m/>
    <x v="7"/>
    <m/>
  </r>
  <r>
    <d v="2024-07-17T00:00:00"/>
    <x v="147"/>
    <s v="D"/>
    <n v="2"/>
    <s v="e"/>
    <n v="1"/>
    <s v="A ligação do cabo de alimentação do hub do sistema de alarme Ajax não está feita (situação identificada após activação do sistema de alarme que não pôde ser concluída devido à falta de ligação do mesmo)"/>
    <s v="IEOL"/>
    <m/>
    <x v="61"/>
    <x v="0"/>
    <d v="2024-06-03T00:00:00"/>
    <m/>
    <x v="126"/>
    <s v="SIM"/>
  </r>
  <r>
    <d v="2024-07-17T00:00:00"/>
    <x v="147"/>
    <s v="D"/>
    <n v="2"/>
    <s v="e"/>
    <n v="2"/>
    <s v="O organizador de talheres está em falta na gaveta da cozinha (situação que identificámos após comprovar que todas as outras fracções o têm de origem)"/>
    <s v="AR"/>
    <m/>
    <x v="61"/>
    <x v="0"/>
    <d v="2024-06-03T00:00:00"/>
    <m/>
    <x v="16"/>
    <s v="SIM"/>
  </r>
  <r>
    <d v="2024-07-17T00:00:00"/>
    <x v="147"/>
    <s v="D"/>
    <n v="2"/>
    <s v="e"/>
    <n v="3"/>
    <s v="A placa de identificação da porta da arrecadação não foi substituída dado que se encontra errada (menciona 2F ao invés de 2E)"/>
    <s v="Sweet Door"/>
    <m/>
    <x v="61"/>
    <x v="0"/>
    <d v="2024-06-03T00:00:00"/>
    <m/>
    <x v="166"/>
    <s v="SIM"/>
  </r>
  <r>
    <d v="2024-07-17T00:00:00"/>
    <x v="147"/>
    <s v="D"/>
    <n v="2"/>
    <s v="e"/>
    <n v="21"/>
    <s v="A porta da casa de banho da suite não abre perto do que pode abrir devido ao batente estar colocado demasiado perto. Devido a isto, é necessário entrar na casa de banho de lado."/>
    <s v="Globaldis"/>
    <m/>
    <x v="3"/>
    <x v="0"/>
    <d v="2024-06-03T00:00:00"/>
    <m/>
    <x v="104"/>
    <m/>
  </r>
  <r>
    <d v="2024-07-17T00:00:00"/>
    <x v="147"/>
    <s v="D"/>
    <n v="2"/>
    <s v="e"/>
    <n v="20"/>
    <s v="O estore de um dos quartos fica bloqueado e a meio ao descer "/>
    <s v="Nacional Blinds"/>
    <m/>
    <x v="61"/>
    <x v="0"/>
    <d v="2024-06-03T00:00:00"/>
    <m/>
    <x v="85"/>
    <m/>
  </r>
  <r>
    <d v="2024-07-17T00:00:00"/>
    <x v="147"/>
    <s v="D"/>
    <n v="2"/>
    <s v="e"/>
    <n v="17"/>
    <s v="Identificação errada arrecadação "/>
    <s v="AR"/>
    <m/>
    <x v="3"/>
    <x v="0"/>
    <d v="2024-06-03T00:00:00"/>
    <m/>
    <x v="117"/>
    <m/>
  </r>
  <r>
    <d v="2024-07-17T00:00:00"/>
    <x v="147"/>
    <s v="D"/>
    <n v="2"/>
    <s v="e"/>
    <n v="16"/>
    <s v="Marca guarda roupa internamente "/>
    <s v="AR"/>
    <m/>
    <x v="3"/>
    <x v="0"/>
    <d v="2024-06-03T00:00:00"/>
    <m/>
    <x v="117"/>
    <m/>
  </r>
  <r>
    <d v="2024-07-17T00:00:00"/>
    <x v="147"/>
    <s v="D"/>
    <n v="2"/>
    <s v="e"/>
    <n v="15"/>
    <s v="Falta borracha porta duche"/>
    <s v="Espaço Vidro"/>
    <m/>
    <x v="3"/>
    <x v="0"/>
    <d v="2024-06-03T00:00:00"/>
    <m/>
    <x v="49"/>
    <m/>
  </r>
  <r>
    <d v="2024-07-17T00:00:00"/>
    <x v="147"/>
    <s v="D"/>
    <n v="2"/>
    <s v="e"/>
    <n v="14"/>
    <s v="Falta puxador na porta internamente "/>
    <s v="Espaço Vidro"/>
    <m/>
    <x v="3"/>
    <x v="0"/>
    <d v="2024-06-03T00:00:00"/>
    <m/>
    <x v="49"/>
    <m/>
  </r>
  <r>
    <d v="2024-07-17T00:00:00"/>
    <x v="147"/>
    <s v="D"/>
    <n v="2"/>
    <s v="e"/>
    <n v="13"/>
    <s v="Banheira queimada marca cigaro trocar"/>
    <s v="Roca"/>
    <m/>
    <x v="3"/>
    <x v="0"/>
    <d v="2024-06-03T00:00:00"/>
    <m/>
    <x v="96"/>
    <m/>
  </r>
  <r>
    <d v="2024-07-17T00:00:00"/>
    <x v="147"/>
    <s v="D"/>
    <n v="2"/>
    <s v="e"/>
    <n v="12"/>
    <s v="Limpar cola porta guarda roupa interior "/>
    <s v="AR"/>
    <m/>
    <x v="3"/>
    <x v="0"/>
    <d v="2024-06-03T00:00:00"/>
    <m/>
    <x v="96"/>
    <m/>
  </r>
  <r>
    <d v="2024-07-17T00:00:00"/>
    <x v="147"/>
    <s v="D"/>
    <n v="2"/>
    <s v="e"/>
    <n v="11"/>
    <s v="Marcas na porta guarda roupa trocar porta "/>
    <s v="Globaldis"/>
    <m/>
    <x v="3"/>
    <x v="0"/>
    <d v="2024-06-03T00:00:00"/>
    <m/>
    <x v="104"/>
    <m/>
  </r>
  <r>
    <d v="2024-07-17T00:00:00"/>
    <x v="147"/>
    <s v="D"/>
    <n v="2"/>
    <s v="e"/>
    <n v="10"/>
    <s v="Ajustar parafuso caixa pex"/>
    <s v="AR"/>
    <m/>
    <x v="3"/>
    <x v="0"/>
    <d v="2024-06-03T00:00:00"/>
    <m/>
    <x v="96"/>
    <m/>
  </r>
  <r>
    <d v="2024-07-17T00:00:00"/>
    <x v="147"/>
    <s v="D"/>
    <n v="2"/>
    <s v="e"/>
    <n v="9"/>
    <s v="Corrigir partido no interior do guarda roupa"/>
    <s v="Globaldis"/>
    <m/>
    <x v="3"/>
    <x v="0"/>
    <d v="2024-06-03T00:00:00"/>
    <m/>
    <x v="104"/>
    <m/>
  </r>
  <r>
    <d v="2024-07-17T00:00:00"/>
    <x v="147"/>
    <s v="D"/>
    <n v="2"/>
    <s v="e"/>
    <n v="8"/>
    <s v="Guarda roupa com partido no interior  trocar porta"/>
    <s v="Globaldis"/>
    <m/>
    <x v="3"/>
    <x v="0"/>
    <d v="2024-06-03T00:00:00"/>
    <m/>
    <x v="117"/>
    <m/>
  </r>
  <r>
    <d v="2024-07-17T00:00:00"/>
    <x v="147"/>
    <s v="D"/>
    <n v="2"/>
    <s v="e"/>
    <n v="7"/>
    <s v="Limpar escrito no armário suspenso"/>
    <s v="AR"/>
    <m/>
    <x v="3"/>
    <x v="0"/>
    <d v="2024-06-03T00:00:00"/>
    <m/>
    <x v="96"/>
    <m/>
  </r>
  <r>
    <d v="2024-07-17T00:00:00"/>
    <x v="147"/>
    <s v="D"/>
    <n v="2"/>
    <s v="e"/>
    <n v="6"/>
    <s v="Afinar gaveta cozinha com ruído"/>
    <s v="Cozimafra"/>
    <m/>
    <x v="3"/>
    <x v="0"/>
    <d v="2024-06-03T00:00:00"/>
    <m/>
    <x v="96"/>
    <m/>
  </r>
  <r>
    <d v="2024-07-17T00:00:00"/>
    <x v="147"/>
    <s v="D"/>
    <n v="2"/>
    <s v="e"/>
    <n v="5"/>
    <s v="Azulejo partidos próximo a porta e do piso "/>
    <s v="AR"/>
    <m/>
    <x v="3"/>
    <x v="0"/>
    <d v="2024-06-03T00:00:00"/>
    <m/>
    <x v="185"/>
    <m/>
  </r>
  <r>
    <d v="2024-07-17T00:00:00"/>
    <x v="147"/>
    <s v="D"/>
    <n v="2"/>
    <s v="e"/>
    <n v="4"/>
    <s v="Limpar ferrugem  guarda geral"/>
    <s v="AR"/>
    <m/>
    <x v="3"/>
    <x v="0"/>
    <d v="2024-06-03T00:00:00"/>
    <m/>
    <x v="96"/>
    <m/>
  </r>
  <r>
    <d v="2024-07-17T00:00:00"/>
    <x v="147"/>
    <s v="D"/>
    <n v="2"/>
    <s v="e"/>
    <n v="3"/>
    <s v="Falta porta sala"/>
    <s v="Globaldis"/>
    <m/>
    <x v="3"/>
    <x v="0"/>
    <d v="2024-06-03T00:00:00"/>
    <m/>
    <x v="7"/>
    <m/>
  </r>
  <r>
    <d v="2024-08-02T00:00:00"/>
    <x v="147"/>
    <s v="D"/>
    <n v="2"/>
    <s v="e"/>
    <n v="2"/>
    <s v="Falta massa rejunte arrecardação "/>
    <s v="AR"/>
    <m/>
    <x v="3"/>
    <x v="0"/>
    <d v="2024-06-03T00:00:00"/>
    <m/>
    <x v="96"/>
    <m/>
  </r>
  <r>
    <d v="2024-07-17T00:00:00"/>
    <x v="147"/>
    <s v="D"/>
    <n v="2"/>
    <s v="e"/>
    <n v="1"/>
    <s v="Falta tampa sensor arrecardação "/>
    <s v="IEOL"/>
    <m/>
    <x v="3"/>
    <x v="0"/>
    <d v="2024-06-03T00:00:00"/>
    <m/>
    <x v="96"/>
    <m/>
  </r>
  <r>
    <d v="2024-07-17T00:00:00"/>
    <x v="147"/>
    <s v="D"/>
    <n v="2"/>
    <s v="e"/>
    <n v="19"/>
    <s v="A janela da suíte tem várias marcas de sujidade no interior do vidro duplo (SEM MATERIAL - ULTIMO AGENDAMENTO 07/03) (não se pode Agendar, Ricardo da Serrialu vai confirmar encomenda com Rita Correia)"/>
    <s v="Serrialu"/>
    <m/>
    <x v="90"/>
    <x v="3"/>
    <d v="2024-06-03T00:00:00"/>
    <m/>
    <x v="12"/>
    <m/>
  </r>
  <r>
    <d v="2024-07-17T00:00:00"/>
    <x v="147"/>
    <s v="D"/>
    <n v="2"/>
    <s v="e"/>
    <n v="18"/>
    <s v="A Janela do meio da varanda tem vários riscos profundos que não foram detectador até limpar a janela "/>
    <s v="Serrialu"/>
    <m/>
    <x v="66"/>
    <x v="0"/>
    <d v="2024-06-03T00:00:00"/>
    <m/>
    <x v="100"/>
    <m/>
  </r>
  <r>
    <d v="2024-08-02T00:00:00"/>
    <x v="148"/>
    <s v="D"/>
    <n v="2"/>
    <s v="f"/>
    <n v="70"/>
    <s v="Polir pedra"/>
    <s v="Pardal"/>
    <m/>
    <x v="12"/>
    <x v="5"/>
    <d v="2024-06-17T00:00:00"/>
    <m/>
    <x v="12"/>
    <m/>
  </r>
  <r>
    <d v="2024-08-02T00:00:00"/>
    <x v="148"/>
    <s v="D"/>
    <n v="2"/>
    <s v="f"/>
    <n v="69"/>
    <s v="Afinamento de janelas em falta, ainda entra muito vento "/>
    <s v="Serrialu"/>
    <m/>
    <x v="121"/>
    <x v="0"/>
    <d v="2024-06-17T00:00:00"/>
    <m/>
    <x v="167"/>
    <s v="SIM"/>
  </r>
  <r>
    <d v="2024-08-02T00:00:00"/>
    <x v="148"/>
    <s v="D"/>
    <n v="2"/>
    <s v="f"/>
    <n v="68"/>
    <s v="2 Portas armário quarto menino por substituir (problema identificado na vistoria em julho 2024)"/>
    <s v="Globaldis"/>
    <m/>
    <x v="121"/>
    <x v="3"/>
    <d v="2024-06-17T00:00:00"/>
    <m/>
    <x v="12"/>
    <s v="SIM"/>
  </r>
  <r>
    <d v="2024-08-02T00:00:00"/>
    <x v="148"/>
    <s v="D"/>
    <n v="2"/>
    <s v="f"/>
    <n v="67"/>
    <s v="Estore Caído"/>
    <s v="Nacional Blinds"/>
    <m/>
    <x v="38"/>
    <x v="0"/>
    <d v="2024-06-17T00:00:00"/>
    <m/>
    <x v="51"/>
    <s v="SIM"/>
  </r>
  <r>
    <d v="2024-08-02T00:00:00"/>
    <x v="148"/>
    <s v="D"/>
    <n v="2"/>
    <s v="f"/>
    <n v="66"/>
    <s v="Porta do armário do quadro elétrico - tiraram medidas em setembro _x000a_"/>
    <s v="Globaldis"/>
    <m/>
    <x v="96"/>
    <x v="0"/>
    <d v="2024-06-17T00:00:00"/>
    <m/>
    <x v="106"/>
    <m/>
  </r>
  <r>
    <d v="2024-08-02T00:00:00"/>
    <x v="148"/>
    <s v="D"/>
    <n v="2"/>
    <s v="f"/>
    <n v="65"/>
    <s v="Água demora muito a aquecer, o circulador não está ligado e nem tem cabo para ligar _x000a_"/>
    <s v="Luzimeca"/>
    <m/>
    <x v="134"/>
    <x v="0"/>
    <d v="2024-06-17T00:00:00"/>
    <m/>
    <x v="36"/>
    <m/>
  </r>
  <r>
    <d v="2024-08-02T00:00:00"/>
    <x v="148"/>
    <s v="D"/>
    <n v="2"/>
    <s v="f"/>
    <n v="64"/>
    <s v="Mudança do tampo da sanita. Tem uma Mancha de tinta/ácido que não sai a sanita que dá resposta aos dois quartos"/>
    <s v="AR"/>
    <m/>
    <x v="134"/>
    <x v="0"/>
    <d v="2024-06-17T00:00:00"/>
    <m/>
    <x v="36"/>
    <m/>
  </r>
  <r>
    <d v="2024-08-02T00:00:00"/>
    <x v="148"/>
    <s v="D"/>
    <n v="2"/>
    <s v="f"/>
    <n v="63"/>
    <s v="Proteção da tubagem ( com espuma) da botija de água "/>
    <s v="Climacer"/>
    <m/>
    <x v="134"/>
    <x v="0"/>
    <d v="2024-06-17T00:00:00"/>
    <m/>
    <x v="89"/>
    <m/>
  </r>
  <r>
    <d v="2024-08-02T00:00:00"/>
    <x v="148"/>
    <s v="D"/>
    <n v="2"/>
    <s v="f"/>
    <n v="62"/>
    <s v="Substituir janela riscada"/>
    <s v="Serrialu"/>
    <m/>
    <x v="19"/>
    <x v="0"/>
    <d v="2024-06-17T00:00:00"/>
    <m/>
    <x v="57"/>
    <m/>
  </r>
  <r>
    <d v="2024-08-02T00:00:00"/>
    <x v="148"/>
    <s v="D"/>
    <n v="2"/>
    <s v="f"/>
    <n v="61"/>
    <s v="Limpar excesso de silicone cozinha "/>
    <s v="AR"/>
    <m/>
    <x v="111"/>
    <x v="0"/>
    <d v="2024-06-17T00:00:00"/>
    <m/>
    <x v="171"/>
    <m/>
  </r>
  <r>
    <d v="2024-08-02T00:00:00"/>
    <x v="148"/>
    <s v="D"/>
    <n v="2"/>
    <s v="f"/>
    <n v="60"/>
    <s v="AC não funciona "/>
    <s v="Climacer"/>
    <m/>
    <x v="111"/>
    <x v="0"/>
    <d v="2024-06-17T00:00:00"/>
    <m/>
    <x v="171"/>
    <m/>
  </r>
  <r>
    <d v="2024-08-02T00:00:00"/>
    <x v="148"/>
    <s v="D"/>
    <n v="2"/>
    <s v="f"/>
    <n v="59"/>
    <s v="Substituir movel escritorio "/>
    <s v="Globaldis"/>
    <m/>
    <x v="111"/>
    <x v="0"/>
    <d v="2024-06-17T00:00:00"/>
    <m/>
    <x v="171"/>
    <m/>
  </r>
  <r>
    <d v="2024-08-02T00:00:00"/>
    <x v="148"/>
    <s v="D"/>
    <n v="2"/>
    <s v="f"/>
    <n v="58"/>
    <s v="substituir canalização wc / escritorio "/>
    <s v="AR"/>
    <m/>
    <x v="111"/>
    <x v="0"/>
    <d v="2024-06-17T00:00:00"/>
    <m/>
    <x v="171"/>
    <m/>
  </r>
  <r>
    <d v="2024-08-02T00:00:00"/>
    <x v="148"/>
    <s v="D"/>
    <n v="2"/>
    <s v="f"/>
    <n v="57"/>
    <s v="substituir 2 azuleijos de parede onde estava o vidro wc"/>
    <s v="AR"/>
    <m/>
    <x v="111"/>
    <x v="0"/>
    <d v="2024-06-17T00:00:00"/>
    <m/>
    <x v="171"/>
    <m/>
  </r>
  <r>
    <d v="2024-08-02T00:00:00"/>
    <x v="148"/>
    <s v="D"/>
    <n v="2"/>
    <s v="f"/>
    <n v="56"/>
    <s v="maçaneta da porta da varanda por substituir"/>
    <s v="Serrialu"/>
    <m/>
    <x v="111"/>
    <x v="0"/>
    <d v="2024-06-17T00:00:00"/>
    <m/>
    <x v="57"/>
    <m/>
  </r>
  <r>
    <d v="2024-08-02T00:00:00"/>
    <x v="148"/>
    <s v="D"/>
    <n v="2"/>
    <s v="f"/>
    <n v="55"/>
    <s v="silicone na sanita E bases de duche e lavatorio "/>
    <s v="AR"/>
    <m/>
    <x v="111"/>
    <x v="0"/>
    <d v="2024-06-17T00:00:00"/>
    <m/>
    <x v="36"/>
    <m/>
  </r>
  <r>
    <d v="2024-08-02T00:00:00"/>
    <x v="148"/>
    <s v="D"/>
    <n v="2"/>
    <s v="f"/>
    <n v="54"/>
    <s v="exaustor que está sempre a desmontar"/>
    <s v="Bosch"/>
    <m/>
    <x v="111"/>
    <x v="0"/>
    <d v="2024-06-17T00:00:00"/>
    <m/>
    <x v="36"/>
    <m/>
  </r>
  <r>
    <d v="2024-08-02T00:00:00"/>
    <x v="148"/>
    <s v="D"/>
    <n v="2"/>
    <s v="f"/>
    <n v="53"/>
    <s v="bancada muito riscada – Cozinha "/>
    <s v="Cozimafra "/>
    <m/>
    <x v="3"/>
    <x v="0"/>
    <d v="2024-06-17T00:00:00"/>
    <m/>
    <x v="171"/>
    <m/>
  </r>
  <r>
    <d v="2024-08-02T00:00:00"/>
    <x v="148"/>
    <s v="D"/>
    <n v="2"/>
    <s v="f"/>
    <n v="52"/>
    <s v="pingas de ácido no chão, trocar mosaico – Cozinha"/>
    <s v="AR"/>
    <m/>
    <x v="3"/>
    <x v="0"/>
    <d v="2024-06-17T00:00:00"/>
    <m/>
    <x v="171"/>
    <m/>
  </r>
  <r>
    <d v="2024-08-02T00:00:00"/>
    <x v="148"/>
    <s v="D"/>
    <n v="2"/>
    <s v="f"/>
    <n v="51"/>
    <s v="azulejo da parede partido – Cozinha "/>
    <s v="AR"/>
    <m/>
    <x v="3"/>
    <x v="0"/>
    <d v="2024-06-17T00:00:00"/>
    <m/>
    <x v="171"/>
    <m/>
  </r>
  <r>
    <d v="2024-08-02T00:00:00"/>
    <x v="148"/>
    <s v="D"/>
    <n v="2"/>
    <s v="f"/>
    <n v="50"/>
    <s v="mosaico do chão solto - Cozinha"/>
    <s v="AR"/>
    <m/>
    <x v="3"/>
    <x v="0"/>
    <d v="2024-06-17T00:00:00"/>
    <m/>
    <x v="171"/>
    <m/>
  </r>
  <r>
    <d v="2024-08-02T00:00:00"/>
    <x v="148"/>
    <s v="D"/>
    <n v="2"/>
    <s v="f"/>
    <n v="49"/>
    <s v="falta chave – Cozinha "/>
    <s v="Globaldis"/>
    <m/>
    <x v="3"/>
    <x v="0"/>
    <d v="2024-06-17T00:00:00"/>
    <m/>
    <x v="52"/>
    <m/>
  </r>
  <r>
    <d v="2024-08-02T00:00:00"/>
    <x v="148"/>
    <s v="D"/>
    <n v="2"/>
    <s v="f"/>
    <n v="48"/>
    <s v="Trocar 4 mosaicos do chão - Cozinha "/>
    <s v="AR"/>
    <m/>
    <x v="3"/>
    <x v="0"/>
    <d v="2024-06-17T00:00:00"/>
    <m/>
    <x v="171"/>
    <m/>
  </r>
  <r>
    <d v="2024-08-02T00:00:00"/>
    <x v="148"/>
    <s v="D"/>
    <n v="2"/>
    <s v="f"/>
    <n v="47"/>
    <s v="Trocar puxador da janela grande porque está desgastado - Sala "/>
    <s v="Serrialu"/>
    <m/>
    <x v="3"/>
    <x v="0"/>
    <d v="2024-06-17T00:00:00"/>
    <m/>
    <x v="57"/>
    <m/>
  </r>
  <r>
    <d v="2024-08-02T00:00:00"/>
    <x v="148"/>
    <s v="D"/>
    <n v="2"/>
    <s v="f"/>
    <n v="46"/>
    <s v="um estore danificado - Sala"/>
    <s v="Nacional Blinds"/>
    <m/>
    <x v="3"/>
    <x v="0"/>
    <d v="2024-06-17T00:00:00"/>
    <m/>
    <x v="94"/>
    <m/>
  </r>
  <r>
    <d v="2024-08-02T00:00:00"/>
    <x v="148"/>
    <s v="D"/>
    <n v="2"/>
    <s v="f"/>
    <n v="45"/>
    <s v="falta estores na janela grande - Sala "/>
    <s v="Nacional Blinds"/>
    <m/>
    <x v="3"/>
    <x v="0"/>
    <d v="2024-06-17T00:00:00"/>
    <m/>
    <x v="94"/>
    <m/>
  </r>
  <r>
    <d v="2024-08-02T00:00:00"/>
    <x v="148"/>
    <s v="D"/>
    <n v="2"/>
    <s v="f"/>
    <n v="44"/>
    <s v="Trocar portas e por chaves"/>
    <s v="Globaldis"/>
    <m/>
    <x v="3"/>
    <x v="0"/>
    <d v="2024-06-17T00:00:00"/>
    <m/>
    <x v="7"/>
    <m/>
  </r>
  <r>
    <d v="2024-08-02T00:00:00"/>
    <x v="148"/>
    <s v="D"/>
    <n v="2"/>
    <s v="f"/>
    <n v="43"/>
    <s v=" Estore não funcional "/>
    <s v="Nacional Blinds"/>
    <m/>
    <x v="3"/>
    <x v="0"/>
    <d v="2024-06-17T00:00:00"/>
    <m/>
    <x v="94"/>
    <m/>
  </r>
  <r>
    <d v="2024-08-02T00:00:00"/>
    <x v="148"/>
    <s v="D"/>
    <n v="2"/>
    <s v="f"/>
    <n v="42"/>
    <s v="Riscos da Pedra para polir da bancada do WC"/>
    <s v="Pardal"/>
    <m/>
    <x v="3"/>
    <x v="0"/>
    <d v="2024-06-17T00:00:00"/>
    <m/>
    <x v="43"/>
    <m/>
  </r>
  <r>
    <d v="2024-08-02T00:00:00"/>
    <x v="148"/>
    <s v="D"/>
    <n v="2"/>
    <s v="f"/>
    <n v="41"/>
    <s v=" tirar protecção vidro do duche"/>
    <s v="AR"/>
    <m/>
    <x v="3"/>
    <x v="0"/>
    <d v="2024-06-17T00:00:00"/>
    <m/>
    <x v="171"/>
    <m/>
  </r>
  <r>
    <d v="2024-08-02T00:00:00"/>
    <x v="148"/>
    <s v="D"/>
    <n v="2"/>
    <s v="f"/>
    <n v="40"/>
    <s v="Torneira do WC pinga - suíte principal"/>
    <s v="AR"/>
    <m/>
    <x v="3"/>
    <x v="0"/>
    <d v="2024-06-17T00:00:00"/>
    <m/>
    <x v="171"/>
    <m/>
  </r>
  <r>
    <d v="2024-08-02T00:00:00"/>
    <x v="148"/>
    <s v="D"/>
    <n v="2"/>
    <s v="f"/>
    <n v="39"/>
    <s v="teto danificado refazer - quarto 1"/>
    <s v="AR"/>
    <m/>
    <x v="3"/>
    <x v="0"/>
    <d v="2024-06-17T00:00:00"/>
    <m/>
    <x v="171"/>
    <m/>
  </r>
  <r>
    <d v="2024-08-02T00:00:00"/>
    <x v="148"/>
    <s v="D"/>
    <n v="2"/>
    <s v="f"/>
    <n v="38"/>
    <s v="borrachinhas de plástico para roupeiro"/>
    <s v="AR"/>
    <m/>
    <x v="3"/>
    <x v="0"/>
    <d v="2024-06-17T00:00:00"/>
    <m/>
    <x v="171"/>
    <m/>
  </r>
  <r>
    <d v="2024-08-02T00:00:00"/>
    <x v="148"/>
    <s v="D"/>
    <n v="2"/>
    <s v="f"/>
    <n v="37"/>
    <s v="Não tem chave do quarto"/>
    <s v="Globaldis"/>
    <m/>
    <x v="3"/>
    <x v="0"/>
    <d v="2024-06-17T00:00:00"/>
    <m/>
    <x v="52"/>
    <m/>
  </r>
  <r>
    <d v="2024-08-02T00:00:00"/>
    <x v="148"/>
    <s v="D"/>
    <n v="2"/>
    <s v="f"/>
    <n v="36"/>
    <s v="tábua muito clara de madeira no chão - suíte 2"/>
    <m/>
    <m/>
    <x v="3"/>
    <x v="1"/>
    <d v="2024-06-17T00:00:00"/>
    <m/>
    <x v="12"/>
    <m/>
  </r>
  <r>
    <d v="2024-08-02T00:00:00"/>
    <x v="148"/>
    <s v="D"/>
    <n v="2"/>
    <s v="f"/>
    <n v="35"/>
    <s v="estore não funciona - suíte 2"/>
    <s v="Nacional Blinds"/>
    <m/>
    <x v="3"/>
    <x v="0"/>
    <d v="2024-06-17T00:00:00"/>
    <m/>
    <x v="94"/>
    <m/>
  </r>
  <r>
    <d v="2024-08-02T00:00:00"/>
    <x v="148"/>
    <s v="D"/>
    <n v="2"/>
    <s v="f"/>
    <n v="34"/>
    <s v="chão riscado suíte 2"/>
    <s v="Silvas"/>
    <m/>
    <x v="3"/>
    <x v="0"/>
    <d v="2024-06-17T00:00:00"/>
    <m/>
    <x v="54"/>
    <m/>
  </r>
  <r>
    <d v="2024-08-02T00:00:00"/>
    <x v="148"/>
    <s v="D"/>
    <n v="2"/>
    <s v="f"/>
    <n v="33"/>
    <s v="móvel para substituir - suíte 2"/>
    <s v="Globaldis"/>
    <m/>
    <x v="3"/>
    <x v="0"/>
    <d v="2024-06-17T00:00:00"/>
    <m/>
    <x v="157"/>
    <m/>
  </r>
  <r>
    <d v="2024-08-02T00:00:00"/>
    <x v="148"/>
    <s v="D"/>
    <n v="2"/>
    <s v="f"/>
    <n v="32"/>
    <s v="WC : torneira a pingar"/>
    <s v="AR"/>
    <m/>
    <x v="3"/>
    <x v="0"/>
    <d v="2024-06-17T00:00:00"/>
    <m/>
    <x v="36"/>
    <m/>
  </r>
  <r>
    <d v="2024-08-02T00:00:00"/>
    <x v="148"/>
    <s v="D"/>
    <n v="2"/>
    <s v="f"/>
    <n v="31"/>
    <s v="Trocar armário com marcas"/>
    <s v="Globaldis"/>
    <m/>
    <x v="3"/>
    <x v="0"/>
    <d v="2024-06-17T00:00:00"/>
    <m/>
    <x v="78"/>
    <m/>
  </r>
  <r>
    <d v="2024-08-02T00:00:00"/>
    <x v="148"/>
    <s v="D"/>
    <n v="2"/>
    <s v="f"/>
    <n v="30"/>
    <s v="Remate banheira no topo "/>
    <s v="AR"/>
    <m/>
    <x v="3"/>
    <x v="0"/>
    <d v="2024-06-17T00:00:00"/>
    <m/>
    <x v="36"/>
    <m/>
  </r>
  <r>
    <d v="2024-08-02T00:00:00"/>
    <x v="148"/>
    <s v="D"/>
    <n v="2"/>
    <s v="f"/>
    <n v="29"/>
    <s v="Remate alheta"/>
    <s v="AR"/>
    <m/>
    <x v="3"/>
    <x v="0"/>
    <d v="2024-06-17T00:00:00"/>
    <m/>
    <x v="171"/>
    <m/>
  </r>
  <r>
    <d v="2024-08-02T00:00:00"/>
    <x v="148"/>
    <s v="D"/>
    <n v="2"/>
    <s v="f"/>
    <n v="28"/>
    <s v="Marcas no guarda roupa topo "/>
    <s v="Globaldis"/>
    <m/>
    <x v="3"/>
    <x v="0"/>
    <d v="2024-06-17T00:00:00"/>
    <m/>
    <x v="7"/>
    <m/>
  </r>
  <r>
    <d v="2024-08-02T00:00:00"/>
    <x v="148"/>
    <s v="D"/>
    <n v="2"/>
    <s v="f"/>
    <n v="27"/>
    <s v="Marcas no teto quarto "/>
    <s v="AR"/>
    <m/>
    <x v="3"/>
    <x v="0"/>
    <d v="2024-06-17T00:00:00"/>
    <m/>
    <x v="171"/>
    <m/>
  </r>
  <r>
    <d v="2024-08-02T00:00:00"/>
    <x v="148"/>
    <s v="D"/>
    <n v="2"/>
    <s v="f"/>
    <n v="26"/>
    <s v="Marcas porta guarda roupa "/>
    <s v="Globaldis"/>
    <m/>
    <x v="3"/>
    <x v="0"/>
    <d v="2024-06-17T00:00:00"/>
    <m/>
    <x v="106"/>
    <m/>
  </r>
  <r>
    <d v="2024-08-02T00:00:00"/>
    <x v="148"/>
    <s v="D"/>
    <n v="2"/>
    <s v="f"/>
    <n v="25"/>
    <s v="Riscos na pedra"/>
    <s v="AR"/>
    <m/>
    <x v="3"/>
    <x v="0"/>
    <d v="2024-06-17T00:00:00"/>
    <m/>
    <x v="43"/>
    <m/>
  </r>
  <r>
    <d v="2024-08-02T00:00:00"/>
    <x v="148"/>
    <s v="D"/>
    <n v="2"/>
    <s v="f"/>
    <n v="24"/>
    <s v="Não consegue acessar janela /espaço perdido "/>
    <m/>
    <m/>
    <x v="3"/>
    <x v="1"/>
    <d v="2024-06-17T00:00:00"/>
    <m/>
    <x v="12"/>
    <m/>
  </r>
  <r>
    <d v="2024-09-27T00:00:00"/>
    <x v="148"/>
    <s v="D"/>
    <n v="2"/>
    <s v="f"/>
    <n v="23"/>
    <s v="Falta silicone "/>
    <s v="AR"/>
    <m/>
    <x v="3"/>
    <x v="0"/>
    <d v="2024-06-17T00:00:00"/>
    <m/>
    <x v="171"/>
    <m/>
  </r>
  <r>
    <d v="2024-08-02T00:00:00"/>
    <x v="148"/>
    <s v="D"/>
    <n v="2"/>
    <s v="f"/>
    <n v="22"/>
    <s v="Falta puxador duche /abrir porta pra dentro "/>
    <s v="Espaço Vidro "/>
    <m/>
    <x v="3"/>
    <x v="0"/>
    <d v="2024-06-17T00:00:00"/>
    <m/>
    <x v="49"/>
    <m/>
  </r>
  <r>
    <d v="2024-08-02T00:00:00"/>
    <x v="148"/>
    <s v="D"/>
    <n v="2"/>
    <s v="f"/>
    <n v="21"/>
    <s v="Melhorar acabamento esquina ceramica "/>
    <s v="AR"/>
    <m/>
    <x v="3"/>
    <x v="0"/>
    <d v="2024-06-17T00:00:00"/>
    <m/>
    <x v="36"/>
    <m/>
  </r>
  <r>
    <d v="2024-08-02T00:00:00"/>
    <x v="148"/>
    <s v="D"/>
    <n v="2"/>
    <s v="f"/>
    <n v="20"/>
    <s v="Partidos azulejo parede/duche /sanita"/>
    <s v="AR"/>
    <m/>
    <x v="3"/>
    <x v="0"/>
    <d v="2024-06-17T00:00:00"/>
    <m/>
    <x v="171"/>
    <m/>
  </r>
  <r>
    <d v="2024-08-02T00:00:00"/>
    <x v="148"/>
    <s v="D"/>
    <n v="2"/>
    <s v="f"/>
    <n v="19"/>
    <s v="Limpar massa no piso duche "/>
    <s v="AR"/>
    <m/>
    <x v="3"/>
    <x v="0"/>
    <d v="2024-06-17T00:00:00"/>
    <m/>
    <x v="36"/>
    <m/>
  </r>
  <r>
    <d v="2024-08-02T00:00:00"/>
    <x v="148"/>
    <s v="D"/>
    <n v="2"/>
    <s v="f"/>
    <n v="18"/>
    <s v="Borracha solta na porta"/>
    <s v="Globaldis"/>
    <m/>
    <x v="3"/>
    <x v="0"/>
    <d v="2024-06-17T00:00:00"/>
    <m/>
    <x v="7"/>
    <m/>
  </r>
  <r>
    <d v="2024-08-02T00:00:00"/>
    <x v="148"/>
    <s v="D"/>
    <n v="2"/>
    <s v="f"/>
    <n v="17"/>
    <s v="Limpar tinta azulejo parede lavanderia "/>
    <s v="AR"/>
    <m/>
    <x v="3"/>
    <x v="0"/>
    <d v="2024-06-17T00:00:00"/>
    <m/>
    <x v="171"/>
    <m/>
  </r>
  <r>
    <d v="2024-08-02T00:00:00"/>
    <x v="148"/>
    <s v="D"/>
    <n v="2"/>
    <s v="f"/>
    <n v="16"/>
    <s v="Limpar manchas piso lavanderia "/>
    <s v="AR"/>
    <m/>
    <x v="3"/>
    <x v="0"/>
    <d v="2024-06-17T00:00:00"/>
    <m/>
    <x v="171"/>
    <m/>
  </r>
  <r>
    <d v="2024-08-02T00:00:00"/>
    <x v="148"/>
    <s v="D"/>
    <n v="2"/>
    <s v="f"/>
    <n v="15"/>
    <s v="Mangueira termo acumulador curta fuga na porca 3/8&quot; "/>
    <s v="Climacer"/>
    <m/>
    <x v="3"/>
    <x v="0"/>
    <d v="2024-06-17T00:00:00"/>
    <m/>
    <x v="90"/>
    <m/>
  </r>
  <r>
    <d v="2024-08-02T00:00:00"/>
    <x v="148"/>
    <s v="D"/>
    <n v="2"/>
    <s v="f"/>
    <n v="14"/>
    <s v="Sujos rejunte parede"/>
    <s v="AR"/>
    <m/>
    <x v="3"/>
    <x v="0"/>
    <d v="2024-06-17T00:00:00"/>
    <m/>
    <x v="171"/>
    <m/>
  </r>
  <r>
    <d v="2024-08-02T00:00:00"/>
    <x v="148"/>
    <s v="D"/>
    <n v="2"/>
    <s v="f"/>
    <n v="13"/>
    <s v="Rever assentamento ceramica cozinha/parede"/>
    <s v="AR"/>
    <m/>
    <x v="3"/>
    <x v="0"/>
    <d v="2024-06-17T00:00:00"/>
    <m/>
    <x v="36"/>
    <m/>
  </r>
  <r>
    <d v="2024-08-02T00:00:00"/>
    <x v="148"/>
    <s v="D"/>
    <n v="2"/>
    <s v="f"/>
    <n v="12"/>
    <s v="Riscos piso cozinha "/>
    <s v="AR"/>
    <m/>
    <x v="3"/>
    <x v="0"/>
    <d v="2024-06-17T00:00:00"/>
    <m/>
    <x v="171"/>
    <m/>
  </r>
  <r>
    <d v="2024-08-02T00:00:00"/>
    <x v="148"/>
    <s v="D"/>
    <n v="2"/>
    <s v="f"/>
    <n v="11"/>
    <s v="Marcas azulejo parede lavanderia "/>
    <s v="AR"/>
    <m/>
    <x v="3"/>
    <x v="0"/>
    <d v="2024-06-17T00:00:00"/>
    <m/>
    <x v="171"/>
    <m/>
  </r>
  <r>
    <d v="2024-08-02T00:00:00"/>
    <x v="148"/>
    <s v="D"/>
    <n v="2"/>
    <s v="f"/>
    <n v="10"/>
    <s v="Limpar excesso silicone pia "/>
    <s v="AR"/>
    <m/>
    <x v="3"/>
    <x v="0"/>
    <d v="2024-06-17T00:00:00"/>
    <m/>
    <x v="171"/>
    <m/>
  </r>
  <r>
    <d v="2024-08-02T00:00:00"/>
    <x v="148"/>
    <s v="D"/>
    <n v="2"/>
    <s v="f"/>
    <n v="9"/>
    <s v="Trocar madeira porta com furos prego (vidro)"/>
    <s v="Globaldis"/>
    <m/>
    <x v="3"/>
    <x v="1"/>
    <d v="2024-06-17T00:00:00"/>
    <m/>
    <x v="12"/>
    <m/>
  </r>
  <r>
    <d v="2024-08-02T00:00:00"/>
    <x v="148"/>
    <s v="D"/>
    <n v="2"/>
    <s v="f"/>
    <n v="8"/>
    <s v="Azulejo partido piso varanda"/>
    <s v="AR"/>
    <m/>
    <x v="3"/>
    <x v="0"/>
    <d v="2024-06-17T00:00:00"/>
    <m/>
    <x v="43"/>
    <m/>
  </r>
  <r>
    <d v="2024-08-08T00:00:00"/>
    <x v="148"/>
    <s v="D"/>
    <n v="2"/>
    <s v="f"/>
    <n v="7"/>
    <s v="Falta fechamento caixa estore/lado varanda "/>
    <s v="Globaldis"/>
    <m/>
    <x v="3"/>
    <x v="0"/>
    <d v="2024-06-17T00:00:00"/>
    <m/>
    <x v="104"/>
    <m/>
  </r>
  <r>
    <d v="2024-08-02T00:00:00"/>
    <x v="148"/>
    <s v="D"/>
    <n v="2"/>
    <s v="f"/>
    <n v="6"/>
    <s v="Limpar ferrugem guardas"/>
    <s v="AR"/>
    <m/>
    <x v="3"/>
    <x v="0"/>
    <d v="2024-06-17T00:00:00"/>
    <m/>
    <x v="171"/>
    <m/>
  </r>
  <r>
    <d v="2024-08-02T00:00:00"/>
    <x v="148"/>
    <s v="D"/>
    <n v="2"/>
    <s v="f"/>
    <n v="5"/>
    <s v="Mancha na soleira porta sala "/>
    <s v="AR"/>
    <m/>
    <x v="3"/>
    <x v="0"/>
    <d v="2024-06-17T00:00:00"/>
    <m/>
    <x v="43"/>
    <m/>
  </r>
  <r>
    <d v="2024-08-02T00:00:00"/>
    <x v="148"/>
    <s v="D"/>
    <n v="2"/>
    <s v="f"/>
    <n v="4"/>
    <s v="Marcas no rodapé "/>
    <s v="AR"/>
    <m/>
    <x v="3"/>
    <x v="0"/>
    <d v="2024-06-17T00:00:00"/>
    <m/>
    <x v="171"/>
    <m/>
  </r>
  <r>
    <d v="2024-08-02T00:00:00"/>
    <x v="148"/>
    <s v="D"/>
    <n v="2"/>
    <s v="f"/>
    <n v="3"/>
    <s v="Remate rodapé geral"/>
    <s v="AR"/>
    <m/>
    <x v="3"/>
    <x v="0"/>
    <d v="2024-06-17T00:00:00"/>
    <m/>
    <x v="171"/>
    <m/>
  </r>
  <r>
    <d v="2024-08-02T00:00:00"/>
    <x v="148"/>
    <s v="D"/>
    <n v="2"/>
    <s v="f"/>
    <n v="71"/>
    <s v="Fuga na rede dágua (cosumo) do WC"/>
    <s v="AR"/>
    <m/>
    <x v="3"/>
    <x v="0"/>
    <d v="2024-06-17T00:00:00"/>
    <m/>
    <x v="95"/>
    <m/>
  </r>
  <r>
    <d v="2024-08-02T00:00:00"/>
    <x v="148"/>
    <s v="D"/>
    <n v="2"/>
    <s v="f"/>
    <n v="2"/>
    <s v="Verificar barulho do soalho - range "/>
    <s v="Silvas"/>
    <m/>
    <x v="103"/>
    <x v="5"/>
    <d v="2024-06-17T00:00:00"/>
    <m/>
    <x v="12"/>
    <m/>
  </r>
  <r>
    <d v="2024-08-02T00:00:00"/>
    <x v="148"/>
    <s v="D"/>
    <n v="2"/>
    <s v="f"/>
    <n v="1"/>
    <s v="Barulho no pavimento"/>
    <s v="Silvas"/>
    <m/>
    <x v="35"/>
    <x v="0"/>
    <d v="2024-06-17T00:00:00"/>
    <m/>
    <x v="15"/>
    <s v="SIM"/>
  </r>
  <r>
    <d v="2024-09-27T00:00:00"/>
    <x v="149"/>
    <s v="D"/>
    <n v="2"/>
    <s v="a"/>
    <n v="22"/>
    <s v="Estore da janela do quarto desprendeu-se do eixo e já não permite recolher"/>
    <s v="Nacional Blinds"/>
    <s v="NOVO"/>
    <x v="43"/>
    <x v="0"/>
    <d v="2024-07-22T00:00:00"/>
    <m/>
    <x v="156"/>
    <s v="SIM"/>
  </r>
  <r>
    <d v="2024-09-27T00:00:00"/>
    <x v="149"/>
    <s v="D"/>
    <n v="2"/>
    <s v="a"/>
    <n v="21"/>
    <s v="Isolamento de silicone de todas as caixas de estores"/>
    <s v="AR"/>
    <s v="NOVO"/>
    <x v="43"/>
    <x v="0"/>
    <d v="2024-07-22T00:00:00"/>
    <m/>
    <x v="156"/>
    <s v="SIM"/>
  </r>
  <r>
    <d v="2024-09-27T00:00:00"/>
    <x v="149"/>
    <s v="D"/>
    <n v="2"/>
    <s v="a"/>
    <n v="20"/>
    <s v="Máquina de lavar e sobretudo o frigorífico têm de ser nivelados para estarem equidistantes e alinhados com as restantes bancadas"/>
    <s v="AM&amp;G"/>
    <s v="NOVO"/>
    <x v="43"/>
    <x v="5"/>
    <d v="2024-07-22T00:00:00"/>
    <m/>
    <x v="12"/>
    <s v="SIM"/>
  </r>
  <r>
    <d v="2024-09-27T00:00:00"/>
    <x v="149"/>
    <s v="D"/>
    <n v="2"/>
    <s v="a"/>
    <n v="19"/>
    <s v="Afinação de todas as janelas, portas para a varanda e porta entre cozinha e lavandaria. O comportamento térmico do apartamento deixa muito a desejar e é notória a entrada de ar frio e vento, sobretudo nas zonas dos cantos e dobradiças. A Alves Ribeiro já aplicou, a meu pedido, silicone nas caixas dos estores mas o problema subsiste sem praticamente qualquer alteração, pelo que acho que se justifica uma avaliação global do problema e uma afinação de todas as possíveis entradas de ar. Adicionalmente, pedia que fosse considerada a possibilidade de trocar a grelha da porta entre a cozinha e a lavandaria por um vidro simples, uma vez que não tenho soluções de gás em casa e não se justifica entradas de ar diretas do exterior para a cozinha (implicando perdas térmicas significativas)."/>
    <s v="Serrialu"/>
    <m/>
    <x v="62"/>
    <x v="0"/>
    <d v="2024-07-22T00:00:00"/>
    <d v="2025-02-21T00:00:00"/>
    <x v="136"/>
    <s v="SIM"/>
  </r>
  <r>
    <d v="2024-09-27T00:00:00"/>
    <x v="149"/>
    <s v="D"/>
    <n v="2"/>
    <s v="a"/>
    <n v="18"/>
    <s v="Tudo ventilação do deposito desencaixado "/>
    <s v="Climacer"/>
    <m/>
    <x v="24"/>
    <x v="0"/>
    <d v="2024-07-22T00:00:00"/>
    <m/>
    <x v="25"/>
    <m/>
  </r>
  <r>
    <d v="2024-09-27T00:00:00"/>
    <x v="149"/>
    <s v="D"/>
    <n v="2"/>
    <s v="a"/>
    <n v="17"/>
    <s v="Afinar porta entrada "/>
    <s v="Sweet Door"/>
    <m/>
    <x v="111"/>
    <x v="0"/>
    <d v="2024-07-22T00:00:00"/>
    <m/>
    <x v="140"/>
    <m/>
  </r>
  <r>
    <d v="2024-09-27T00:00:00"/>
    <x v="149"/>
    <s v="D"/>
    <n v="2"/>
    <s v="a"/>
    <n v="16"/>
    <s v="Afinar porta armario lava e seca"/>
    <s v="AR"/>
    <m/>
    <x v="3"/>
    <x v="0"/>
    <d v="2024-07-22T00:00:00"/>
    <m/>
    <x v="58"/>
    <m/>
  </r>
  <r>
    <d v="2024-09-27T00:00:00"/>
    <x v="149"/>
    <s v="D"/>
    <n v="2"/>
    <s v="a"/>
    <n v="15"/>
    <s v="Espaço grande reguas piso "/>
    <s v="Silvas"/>
    <m/>
    <x v="3"/>
    <x v="0"/>
    <d v="2024-07-22T00:00:00"/>
    <m/>
    <x v="56"/>
    <m/>
  </r>
  <r>
    <d v="2024-09-27T00:00:00"/>
    <x v="149"/>
    <s v="D"/>
    <n v="2"/>
    <s v="a"/>
    <n v="14"/>
    <s v="Limpar apartamento antes de entregar"/>
    <s v="AR"/>
    <m/>
    <x v="3"/>
    <x v="0"/>
    <d v="2024-07-22T00:00:00"/>
    <m/>
    <x v="171"/>
    <m/>
  </r>
  <r>
    <d v="2024-09-27T00:00:00"/>
    <x v="149"/>
    <s v="D"/>
    <n v="2"/>
    <s v="a"/>
    <n v="13"/>
    <s v="Riscos na bancada wc"/>
    <s v="AR"/>
    <m/>
    <x v="3"/>
    <x v="0"/>
    <d v="2024-07-22T00:00:00"/>
    <m/>
    <x v="171"/>
    <m/>
  </r>
  <r>
    <d v="2024-09-27T00:00:00"/>
    <x v="149"/>
    <s v="D"/>
    <n v="2"/>
    <s v="a"/>
    <n v="12"/>
    <s v="Riscos /falhas na pintura parede "/>
    <s v="AR"/>
    <m/>
    <x v="3"/>
    <x v="0"/>
    <d v="2024-07-22T00:00:00"/>
    <m/>
    <x v="171"/>
    <m/>
  </r>
  <r>
    <d v="2024-09-27T00:00:00"/>
    <x v="149"/>
    <s v="D"/>
    <n v="2"/>
    <s v="a"/>
    <n v="11"/>
    <s v="Amolgado porta guarda roupa interno "/>
    <s v="Globaldis"/>
    <m/>
    <x v="3"/>
    <x v="0"/>
    <d v="2024-07-22T00:00:00"/>
    <m/>
    <x v="7"/>
    <m/>
  </r>
  <r>
    <d v="2024-09-27T00:00:00"/>
    <x v="149"/>
    <s v="D"/>
    <n v="2"/>
    <s v="a"/>
    <n v="10"/>
    <s v="Gotas de silicone portas guarda roupa interno/não bater"/>
    <s v="AR"/>
    <m/>
    <x v="3"/>
    <x v="0"/>
    <d v="2024-07-22T00:00:00"/>
    <m/>
    <x v="171"/>
    <m/>
  </r>
  <r>
    <d v="2024-09-27T00:00:00"/>
    <x v="149"/>
    <s v="D"/>
    <n v="2"/>
    <s v="a"/>
    <n v="9"/>
    <s v="Afinar portas lavanderia"/>
    <s v="Serrialu"/>
    <m/>
    <x v="3"/>
    <x v="0"/>
    <d v="2024-07-22T00:00:00"/>
    <m/>
    <x v="60"/>
    <m/>
  </r>
  <r>
    <d v="2024-09-27T00:00:00"/>
    <x v="149"/>
    <s v="D"/>
    <n v="2"/>
    <s v="a"/>
    <n v="8"/>
    <s v="Vedar com silicone folgas caixa de estore"/>
    <s v="AR"/>
    <m/>
    <x v="3"/>
    <x v="0"/>
    <d v="2024-07-22T00:00:00"/>
    <m/>
    <x v="171"/>
    <m/>
  </r>
  <r>
    <d v="2024-08-14T00:00:00"/>
    <x v="149"/>
    <s v="D"/>
    <n v="2"/>
    <s v="a"/>
    <n v="7"/>
    <s v="Marcas na moldura porta /proximo vidro "/>
    <s v="Globaldis"/>
    <m/>
    <x v="3"/>
    <x v="0"/>
    <d v="2024-07-22T00:00:00"/>
    <m/>
    <x v="123"/>
    <m/>
  </r>
  <r>
    <d v="2024-09-27T00:00:00"/>
    <x v="149"/>
    <s v="D"/>
    <n v="2"/>
    <s v="a"/>
    <n v="6"/>
    <s v="Pedra com ressalto /soleira maior que as demais - Essa alteração depende da retirada todas das guardas e não será possivel"/>
    <s v="AR"/>
    <m/>
    <x v="3"/>
    <x v="4"/>
    <d v="2024-07-22T00:00:00"/>
    <m/>
    <x v="12"/>
    <m/>
  </r>
  <r>
    <d v="2024-09-27T00:00:00"/>
    <x v="149"/>
    <s v="D"/>
    <n v="2"/>
    <s v="a"/>
    <n v="5"/>
    <s v="Limpar ferrugem guardas geral"/>
    <s v="AR"/>
    <m/>
    <x v="3"/>
    <x v="0"/>
    <d v="2024-07-22T00:00:00"/>
    <m/>
    <x v="171"/>
    <m/>
  </r>
  <r>
    <d v="2024-09-27T00:00:00"/>
    <x v="149"/>
    <s v="D"/>
    <n v="2"/>
    <s v="a"/>
    <n v="4"/>
    <s v="Melhorar remate exaustao parede varanda"/>
    <s v="AR"/>
    <m/>
    <x v="3"/>
    <x v="0"/>
    <d v="2024-07-22T00:00:00"/>
    <m/>
    <x v="171"/>
    <m/>
  </r>
  <r>
    <d v="2024-09-27T00:00:00"/>
    <x v="149"/>
    <s v="D"/>
    <n v="2"/>
    <s v="a"/>
    <n v="3"/>
    <s v="Substituição do suporte para bebidas da porta do frigorífico. Da primeira vez que limpei o frigorifico deixei cair o suporte para bebidas da porta do frigorífico (foto 2, em anexo). Ele ficou partido, com 2 grandes rachas laterais e apenas se encontra em utilização devido a doses generosas de super cola e fita cola mas já manifesta que não será uma solução muito duradoura. Será que têm suportes destes a mais e que me podiam ceder um para trocar pelo atual? Sei que a satisfação deste pedido será apenas uma eventual gentileza da vossa parte, e que a responsabilidade é inteiramente minha, mas deixo-o à vossa consideração na mesma. -  contactar bosch _x000a__x000a_ "/>
    <s v="AR"/>
    <m/>
    <x v="62"/>
    <x v="4"/>
    <d v="2024-07-22T00:00:00"/>
    <m/>
    <x v="12"/>
    <s v="SIM"/>
  </r>
  <r>
    <d v="2024-09-27T00:00:00"/>
    <x v="149"/>
    <s v="D"/>
    <n v="2"/>
    <s v="a"/>
    <n v="3"/>
    <s v="Marcas na caixilharia  portas/Janelas  (1h de intervenção, agendar pfv)"/>
    <s v="Serrialu"/>
    <m/>
    <x v="111"/>
    <x v="0"/>
    <d v="2024-07-22T00:00:00"/>
    <m/>
    <x v="45"/>
    <m/>
  </r>
  <r>
    <d v="2024-09-27T00:00:00"/>
    <x v="149"/>
    <s v="D"/>
    <n v="2"/>
    <s v="a"/>
    <n v="2"/>
    <s v="Fixação do módulo de gavetas do armário. O módulo de gavetas (foto 1, em anexo) não se encontra fixo ao interior do armário, sendo que se move e tomba para a frente quando se abrem as gavetas com conteúdo. Julgo que seja uma questão relativamente simples de ultrapassar, devendo apenas faltar alguma fixação que ficou esquecida ou mal executada._x000a__x000a_ "/>
    <s v="Globaldis"/>
    <m/>
    <x v="62"/>
    <x v="0"/>
    <d v="2024-07-22T00:00:00"/>
    <m/>
    <x v="166"/>
    <s v="SIM"/>
  </r>
  <r>
    <d v="2024-09-27T00:00:00"/>
    <x v="149"/>
    <s v="D"/>
    <n v="2"/>
    <s v="a"/>
    <n v="2"/>
    <s v="Melhorar remate /limpeza rodapé/silicone "/>
    <s v="AR"/>
    <m/>
    <x v="3"/>
    <x v="0"/>
    <d v="2024-07-22T00:00:00"/>
    <m/>
    <x v="171"/>
    <m/>
  </r>
  <r>
    <d v="2024-09-27T00:00:00"/>
    <x v="149"/>
    <s v="D"/>
    <n v="2"/>
    <s v="a"/>
    <n v="1"/>
    <s v="Piso sujo dificulta ver anomalias/limpar "/>
    <s v="AR"/>
    <m/>
    <x v="3"/>
    <x v="0"/>
    <d v="2024-07-22T00:00:00"/>
    <m/>
    <x v="171"/>
    <m/>
  </r>
  <r>
    <d v="2024-08-08T00:00:00"/>
    <x v="150"/>
    <s v="D"/>
    <n v="2"/>
    <s v="b"/>
    <n v="8"/>
    <s v="Falta betume piso/parede varanda"/>
    <s v="AR"/>
    <m/>
    <x v="3"/>
    <x v="0"/>
    <d v="2024-07-25T00:00:00"/>
    <m/>
    <x v="4"/>
    <m/>
  </r>
  <r>
    <d v="2024-08-08T00:00:00"/>
    <x v="150"/>
    <s v="D"/>
    <n v="2"/>
    <s v="b"/>
    <n v="7"/>
    <s v="Borracha enfiada na caixilharia"/>
    <s v="Serrialu"/>
    <m/>
    <x v="3"/>
    <x v="0"/>
    <d v="2024-07-25T00:00:00"/>
    <m/>
    <x v="7"/>
    <m/>
  </r>
  <r>
    <d v="2024-08-08T00:00:00"/>
    <x v="150"/>
    <s v="D"/>
    <n v="2"/>
    <s v="b"/>
    <n v="6"/>
    <s v="Entrar ar pela janela/afinar/folga"/>
    <s v="Serrialu"/>
    <m/>
    <x v="3"/>
    <x v="0"/>
    <d v="2024-07-25T00:00:00"/>
    <m/>
    <x v="7"/>
    <m/>
  </r>
  <r>
    <d v="2024-08-08T00:00:00"/>
    <x v="150"/>
    <s v="D"/>
    <n v="2"/>
    <s v="b"/>
    <n v="5"/>
    <s v="colocar silicone caixas de estore (geral)"/>
    <s v="AR"/>
    <m/>
    <x v="3"/>
    <x v="0"/>
    <d v="2024-07-25T00:00:00"/>
    <m/>
    <x v="4"/>
    <m/>
  </r>
  <r>
    <d v="2024-09-25T00:00:00"/>
    <x v="150"/>
    <s v="D"/>
    <n v="2"/>
    <s v="b"/>
    <n v="4"/>
    <s v="Falta silicone cantos base duche"/>
    <s v="AR"/>
    <m/>
    <x v="3"/>
    <x v="0"/>
    <d v="2024-07-25T00:00:00"/>
    <m/>
    <x v="4"/>
    <m/>
  </r>
  <r>
    <d v="2024-08-08T00:00:00"/>
    <x v="150"/>
    <s v="D"/>
    <n v="2"/>
    <s v="b"/>
    <n v="3"/>
    <s v="Falta betume entre soleira/tijolo fachada (geral)"/>
    <s v="AR"/>
    <m/>
    <x v="3"/>
    <x v="0"/>
    <d v="2024-07-25T00:00:00"/>
    <m/>
    <x v="4"/>
    <m/>
  </r>
  <r>
    <d v="2024-08-08T00:00:00"/>
    <x v="150"/>
    <s v="D"/>
    <n v="2"/>
    <s v="b"/>
    <n v="2"/>
    <s v="Falta silicone entre caixilharia/tijolo fachada (geral)"/>
    <s v="AR"/>
    <m/>
    <x v="3"/>
    <x v="0"/>
    <d v="2024-07-25T00:00:00"/>
    <m/>
    <x v="4"/>
    <m/>
  </r>
  <r>
    <d v="2024-08-08T00:00:00"/>
    <x v="150"/>
    <s v="D"/>
    <n v="2"/>
    <s v="b"/>
    <n v="1"/>
    <s v="Limpeza ferrugem guarda (geral)"/>
    <s v="AR"/>
    <m/>
    <x v="3"/>
    <x v="0"/>
    <d v="2024-07-25T00:00:00"/>
    <m/>
    <x v="4"/>
    <m/>
  </r>
  <r>
    <d v="2024-08-14T00:00:00"/>
    <x v="151"/>
    <s v="D"/>
    <n v="2"/>
    <s v="c"/>
    <n v="1"/>
    <s v="Estores deixaram de funcionar "/>
    <s v="Nacional Blinds"/>
    <m/>
    <x v="94"/>
    <x v="0"/>
    <d v="2024-07-18T00:00:00"/>
    <m/>
    <x v="117"/>
    <s v="SIM"/>
  </r>
  <r>
    <d v="2024-08-14T00:00:00"/>
    <x v="151"/>
    <s v="D"/>
    <n v="2"/>
    <s v="c"/>
    <n v="2"/>
    <s v="Parafusos"/>
    <s v="Nacional Blinds"/>
    <m/>
    <x v="108"/>
    <x v="0"/>
    <d v="2024-07-18T00:00:00"/>
    <m/>
    <x v="16"/>
    <s v="SIM"/>
  </r>
  <r>
    <d v="2024-08-14T00:00:00"/>
    <x v="151"/>
    <s v="D"/>
    <n v="2"/>
    <s v="c"/>
    <n v="15"/>
    <s v="Substituição/reparação das guardas de todas as janelas e grelha da lavandaria- Engº nuno diz ser referente a limpeza das guardas "/>
    <s v="AR"/>
    <m/>
    <x v="4"/>
    <x v="0"/>
    <d v="2024-07-18T00:00:00"/>
    <m/>
    <x v="71"/>
    <m/>
  </r>
  <r>
    <d v="2024-08-14T00:00:00"/>
    <x v="151"/>
    <s v="D"/>
    <n v="2"/>
    <s v="c"/>
    <n v="14"/>
    <s v="Lampada arrecadação fundida"/>
    <s v="IEOL"/>
    <m/>
    <x v="4"/>
    <x v="0"/>
    <d v="2024-07-18T00:00:00"/>
    <m/>
    <x v="71"/>
    <m/>
  </r>
  <r>
    <d v="2024-08-14T00:00:00"/>
    <x v="151"/>
    <s v="D"/>
    <n v="2"/>
    <s v="c"/>
    <n v="13"/>
    <s v="Torneira da lava loiça está a perder água pela lateral - Substituir "/>
    <s v="Luzimeca"/>
    <m/>
    <x v="4"/>
    <x v="0"/>
    <d v="2024-07-18T00:00:00"/>
    <m/>
    <x v="31"/>
    <m/>
  </r>
  <r>
    <d v="2024-08-14T00:00:00"/>
    <x v="151"/>
    <s v="D"/>
    <n v="2"/>
    <s v="c"/>
    <n v="12"/>
    <s v="Colocar varão do guarda roupa "/>
    <s v="Globaldis"/>
    <m/>
    <x v="4"/>
    <x v="0"/>
    <d v="2024-07-18T00:00:00"/>
    <m/>
    <x v="9"/>
    <m/>
  </r>
  <r>
    <d v="2024-08-14T00:00:00"/>
    <x v="151"/>
    <s v="D"/>
    <n v="2"/>
    <s v="c"/>
    <n v="10"/>
    <s v="troca de 3 peças de pavimento na varanda"/>
    <s v="AR"/>
    <m/>
    <x v="21"/>
    <x v="0"/>
    <d v="2024-07-18T00:00:00"/>
    <m/>
    <x v="47"/>
    <m/>
  </r>
  <r>
    <d v="2024-08-14T00:00:00"/>
    <x v="151"/>
    <s v="D"/>
    <n v="2"/>
    <s v="c"/>
    <n v="9"/>
    <s v="Melhorar remate caixa aplique parede"/>
    <s v="AR"/>
    <m/>
    <x v="3"/>
    <x v="0"/>
    <d v="2024-07-18T00:00:00"/>
    <m/>
    <x v="47"/>
    <m/>
  </r>
  <r>
    <d v="2024-08-14T00:00:00"/>
    <x v="151"/>
    <s v="D"/>
    <n v="2"/>
    <s v="c"/>
    <n v="8"/>
    <s v="Risco no assento sanita "/>
    <s v="AR"/>
    <m/>
    <x v="3"/>
    <x v="0"/>
    <d v="2024-07-18T00:00:00"/>
    <m/>
    <x v="47"/>
    <m/>
  </r>
  <r>
    <d v="2024-08-14T00:00:00"/>
    <x v="151"/>
    <s v="D"/>
    <n v="2"/>
    <s v="c"/>
    <n v="7"/>
    <s v="Marcas/Falhas no interior guarda roupa "/>
    <s v="Globaldis"/>
    <m/>
    <x v="3"/>
    <x v="0"/>
    <d v="2024-07-18T00:00:00"/>
    <m/>
    <x v="47"/>
    <m/>
  </r>
  <r>
    <d v="2024-08-14T00:00:00"/>
    <x v="151"/>
    <s v="D"/>
    <n v="2"/>
    <s v="c"/>
    <n v="6"/>
    <s v="Limpar cimento caixilharia janela "/>
    <s v="AR"/>
    <m/>
    <x v="3"/>
    <x v="0"/>
    <d v="2024-07-18T00:00:00"/>
    <m/>
    <x v="47"/>
    <m/>
  </r>
  <r>
    <d v="2024-08-14T00:00:00"/>
    <x v="151"/>
    <s v="D"/>
    <n v="2"/>
    <s v="c"/>
    <n v="5"/>
    <s v="Limpar ferrugem guardas (geral)"/>
    <s v="AR"/>
    <m/>
    <x v="3"/>
    <x v="0"/>
    <d v="2024-07-18T00:00:00"/>
    <m/>
    <x v="47"/>
    <m/>
  </r>
  <r>
    <d v="2024-09-25T00:00:00"/>
    <x v="151"/>
    <s v="D"/>
    <n v="2"/>
    <s v="c"/>
    <n v="4"/>
    <s v="Lixar parede em alguns pontos /amolgados "/>
    <s v="AR"/>
    <m/>
    <x v="3"/>
    <x v="0"/>
    <d v="2024-07-18T00:00:00"/>
    <m/>
    <x v="47"/>
    <m/>
  </r>
  <r>
    <d v="2024-08-14T00:00:00"/>
    <x v="151"/>
    <s v="D"/>
    <n v="2"/>
    <s v="c"/>
    <n v="3"/>
    <s v="2ª Mão de tinta parede geral "/>
    <s v="AR"/>
    <m/>
    <x v="3"/>
    <x v="0"/>
    <d v="2024-07-18T00:00:00"/>
    <m/>
    <x v="47"/>
    <m/>
  </r>
  <r>
    <d v="2024-08-14T00:00:00"/>
    <x v="151"/>
    <s v="D"/>
    <n v="2"/>
    <s v="c"/>
    <n v="2"/>
    <s v="Espelhos tubo bomba de calor solto "/>
    <s v="AR"/>
    <m/>
    <x v="3"/>
    <x v="0"/>
    <d v="2024-07-18T00:00:00"/>
    <m/>
    <x v="47"/>
    <m/>
  </r>
  <r>
    <d v="2024-08-14T00:00:00"/>
    <x v="151"/>
    <s v="D"/>
    <n v="2"/>
    <s v="c"/>
    <n v="1"/>
    <s v="Falta dobradiça armário quadro elétrico "/>
    <s v="IEOL"/>
    <m/>
    <x v="3"/>
    <x v="0"/>
    <d v="2024-07-18T00:00:00"/>
    <m/>
    <x v="47"/>
    <m/>
  </r>
  <r>
    <d v="2024-08-14T00:00:00"/>
    <x v="151"/>
    <s v="D"/>
    <n v="2"/>
    <s v="c"/>
    <n v="11"/>
    <s v="Maquina de lavar roupa danificada - engº RP verificar situação (trocar frente da maquina) // ENCOMENDADO 06/03"/>
    <s v="Bosch"/>
    <m/>
    <x v="119"/>
    <x v="0"/>
    <d v="2024-07-18T00:00:00"/>
    <m/>
    <x v="154"/>
    <m/>
  </r>
  <r>
    <d v="2024-09-25T00:00:00"/>
    <x v="152"/>
    <s v="D"/>
    <n v="3"/>
    <s v="d"/>
    <n v="26"/>
    <s v=" Existe um &quot;buraco&quot; por cima da porta da cozinha"/>
    <s v="AR"/>
    <m/>
    <x v="39"/>
    <x v="0"/>
    <d v="2024-06-12T00:00:00"/>
    <m/>
    <x v="58"/>
    <m/>
  </r>
  <r>
    <d v="2024-09-25T00:00:00"/>
    <x v="152"/>
    <s v="D"/>
    <n v="3"/>
    <s v="d"/>
    <n v="25"/>
    <s v="A pressão da água na banheira é muito baixa"/>
    <s v="Luzimeca"/>
    <m/>
    <x v="39"/>
    <x v="0"/>
    <d v="2024-06-12T00:00:00"/>
    <m/>
    <x v="34"/>
    <m/>
  </r>
  <r>
    <d v="2024-09-25T00:00:00"/>
    <x v="152"/>
    <s v="D"/>
    <n v="3"/>
    <s v="d"/>
    <n v="24"/>
    <s v="A porta do frigorífico faz ruído a abrir"/>
    <s v="Cozimafra"/>
    <m/>
    <x v="39"/>
    <x v="0"/>
    <d v="2024-06-12T00:00:00"/>
    <m/>
    <x v="0"/>
    <m/>
  </r>
  <r>
    <d v="2024-10-02T00:00:00"/>
    <x v="152"/>
    <s v="D"/>
    <n v="3"/>
    <s v="d"/>
    <n v="23"/>
    <s v="O interruptor da casa de banho não tem tampa"/>
    <s v="IEOL"/>
    <m/>
    <x v="39"/>
    <x v="0"/>
    <d v="2024-06-12T00:00:00"/>
    <m/>
    <x v="107"/>
    <m/>
  </r>
  <r>
    <d v="2024-09-25T00:00:00"/>
    <x v="152"/>
    <s v="D"/>
    <n v="3"/>
    <s v="d"/>
    <n v="22"/>
    <s v="O vidro da porta da sala também tem riscos"/>
    <s v="AR"/>
    <m/>
    <x v="39"/>
    <x v="0"/>
    <d v="2024-06-12T00:00:00"/>
    <m/>
    <x v="89"/>
    <m/>
  </r>
  <r>
    <d v="2024-09-25T00:00:00"/>
    <x v="152"/>
    <s v="D"/>
    <n v="3"/>
    <s v="d"/>
    <n v="21"/>
    <s v="O vidro das janelas da sala e do quarto têm inúmeros riscos"/>
    <s v="Serrialu"/>
    <m/>
    <x v="39"/>
    <x v="0"/>
    <d v="2024-06-12T00:00:00"/>
    <s v="V"/>
    <x v="85"/>
    <m/>
  </r>
  <r>
    <d v="2024-09-25T00:00:00"/>
    <x v="152"/>
    <s v="D"/>
    <n v="3"/>
    <s v="d"/>
    <n v="20"/>
    <s v="A porta de entrada tem no lado de dentro um risco profundo"/>
    <s v="Sweet Door"/>
    <m/>
    <x v="39"/>
    <x v="0"/>
    <d v="2024-06-12T00:00:00"/>
    <m/>
    <x v="89"/>
    <m/>
  </r>
  <r>
    <d v="2024-09-25T00:00:00"/>
    <x v="152"/>
    <s v="D"/>
    <n v="3"/>
    <s v="d"/>
    <n v="19"/>
    <s v="Reparação piso laminado "/>
    <s v="Silvas"/>
    <m/>
    <x v="40"/>
    <x v="0"/>
    <d v="2024-06-12T00:00:00"/>
    <m/>
    <x v="8"/>
    <m/>
  </r>
  <r>
    <d v="2024-09-25T00:00:00"/>
    <x v="152"/>
    <s v="D"/>
    <n v="3"/>
    <s v="d"/>
    <n v="18"/>
    <s v="Remate rodapé"/>
    <s v="AR"/>
    <m/>
    <x v="3"/>
    <x v="0"/>
    <d v="2024-06-12T00:00:00"/>
    <m/>
    <x v="7"/>
    <m/>
  </r>
  <r>
    <d v="2024-09-25T00:00:00"/>
    <x v="152"/>
    <s v="D"/>
    <n v="3"/>
    <s v="d"/>
    <n v="17"/>
    <s v="Limpar vidro porta "/>
    <s v="AR"/>
    <m/>
    <x v="3"/>
    <x v="0"/>
    <d v="2024-06-12T00:00:00"/>
    <m/>
    <x v="48"/>
    <m/>
  </r>
  <r>
    <d v="2024-09-25T00:00:00"/>
    <x v="152"/>
    <s v="D"/>
    <n v="3"/>
    <s v="d"/>
    <n v="16"/>
    <s v="Marca no alizar prox. Parede"/>
    <s v="AR"/>
    <m/>
    <x v="3"/>
    <x v="0"/>
    <d v="2024-06-12T00:00:00"/>
    <m/>
    <x v="48"/>
    <m/>
  </r>
  <r>
    <d v="2024-09-25T00:00:00"/>
    <x v="152"/>
    <s v="D"/>
    <n v="3"/>
    <s v="d"/>
    <n v="15"/>
    <s v="Limpar tinta porta"/>
    <s v="AR"/>
    <m/>
    <x v="3"/>
    <x v="0"/>
    <d v="2024-06-12T00:00:00"/>
    <m/>
    <x v="48"/>
    <m/>
  </r>
  <r>
    <d v="2024-09-25T00:00:00"/>
    <x v="152"/>
    <s v="D"/>
    <n v="3"/>
    <s v="d"/>
    <n v="14"/>
    <s v="Afianr porta roupeiro /espaços irregulares"/>
    <s v="Globaldis"/>
    <m/>
    <x v="3"/>
    <x v="0"/>
    <d v="2024-06-12T00:00:00"/>
    <m/>
    <x v="7"/>
    <m/>
  </r>
  <r>
    <d v="2024-09-25T00:00:00"/>
    <x v="152"/>
    <s v="D"/>
    <n v="3"/>
    <s v="d"/>
    <n v="13"/>
    <s v="Afinar porta armário suspenso - exaustor "/>
    <s v="Cozimafra "/>
    <m/>
    <x v="3"/>
    <x v="0"/>
    <d v="2024-06-12T00:00:00"/>
    <m/>
    <x v="54"/>
    <m/>
  </r>
  <r>
    <d v="2024-09-25T00:00:00"/>
    <x v="152"/>
    <s v="D"/>
    <n v="3"/>
    <s v="d"/>
    <n v="12"/>
    <s v="Espelho desalinhado - Sai do limite da bancada "/>
    <s v="AR"/>
    <m/>
    <x v="3"/>
    <x v="0"/>
    <d v="2024-06-12T00:00:00"/>
    <m/>
    <x v="48"/>
    <m/>
  </r>
  <r>
    <d v="2024-09-25T00:00:00"/>
    <x v="152"/>
    <s v="D"/>
    <n v="3"/>
    <s v="d"/>
    <n v="11"/>
    <s v="Gavetas batem no bidé "/>
    <s v="AR"/>
    <m/>
    <x v="3"/>
    <x v="0"/>
    <d v="2024-06-12T00:00:00"/>
    <m/>
    <x v="48"/>
    <m/>
  </r>
  <r>
    <d v="2024-09-25T00:00:00"/>
    <x v="152"/>
    <s v="D"/>
    <n v="3"/>
    <s v="d"/>
    <n v="10"/>
    <s v="Remate rodapé /falta silicone "/>
    <s v="AR"/>
    <m/>
    <x v="3"/>
    <x v="0"/>
    <d v="2024-06-12T00:00:00"/>
    <m/>
    <x v="48"/>
    <m/>
  </r>
  <r>
    <d v="2024-09-25T00:00:00"/>
    <x v="152"/>
    <s v="D"/>
    <n v="3"/>
    <s v="d"/>
    <n v="9"/>
    <s v="Marca na porta do guarda roupa "/>
    <s v="Globaldis"/>
    <m/>
    <x v="3"/>
    <x v="0"/>
    <d v="2024-06-12T00:00:00"/>
    <m/>
    <x v="94"/>
    <m/>
  </r>
  <r>
    <d v="2024-09-25T00:00:00"/>
    <x v="152"/>
    <s v="D"/>
    <n v="3"/>
    <s v="d"/>
    <n v="8"/>
    <s v="Marca na porta "/>
    <s v="Globaldis"/>
    <m/>
    <x v="3"/>
    <x v="0"/>
    <d v="2024-06-12T00:00:00"/>
    <m/>
    <x v="94"/>
    <m/>
  </r>
  <r>
    <d v="2024-10-02T00:00:00"/>
    <x v="152"/>
    <s v="D"/>
    <n v="3"/>
    <s v="d"/>
    <n v="7"/>
    <s v="Falta laca porta no topo e na base "/>
    <s v="Globaldis"/>
    <m/>
    <x v="3"/>
    <x v="0"/>
    <d v="2024-06-12T00:00:00"/>
    <m/>
    <x v="94"/>
    <m/>
  </r>
  <r>
    <d v="2024-09-25T00:00:00"/>
    <x v="152"/>
    <s v="D"/>
    <n v="3"/>
    <s v="d"/>
    <n v="6"/>
    <s v="Limpar manchas brancas piso "/>
    <s v="AR"/>
    <m/>
    <x v="3"/>
    <x v="0"/>
    <d v="2024-06-12T00:00:00"/>
    <m/>
    <x v="48"/>
    <m/>
  </r>
  <r>
    <d v="2024-09-25T00:00:00"/>
    <x v="152"/>
    <s v="D"/>
    <n v="3"/>
    <s v="d"/>
    <n v="5"/>
    <s v="Perfil caixa estores solto "/>
    <s v="AR"/>
    <m/>
    <x v="3"/>
    <x v="0"/>
    <d v="2024-06-12T00:00:00"/>
    <m/>
    <x v="48"/>
    <m/>
  </r>
  <r>
    <d v="2024-09-25T00:00:00"/>
    <x v="152"/>
    <s v="D"/>
    <n v="3"/>
    <s v="d"/>
    <n v="4"/>
    <s v="Partidos na parede proximo estores"/>
    <s v="AR"/>
    <m/>
    <x v="3"/>
    <x v="0"/>
    <d v="2024-06-12T00:00:00"/>
    <m/>
    <x v="48"/>
    <m/>
  </r>
  <r>
    <d v="2024-09-25T00:00:00"/>
    <x v="152"/>
    <s v="D"/>
    <n v="3"/>
    <s v="d"/>
    <n v="3"/>
    <s v="Limpar ferrugem guardas"/>
    <s v="AR"/>
    <m/>
    <x v="3"/>
    <x v="0"/>
    <d v="2024-06-12T00:00:00"/>
    <m/>
    <x v="48"/>
    <m/>
  </r>
  <r>
    <d v="2024-09-25T00:00:00"/>
    <x v="152"/>
    <s v="D"/>
    <n v="3"/>
    <s v="d"/>
    <n v="2"/>
    <s v="Caixa tomada solta"/>
    <s v="IEOL"/>
    <m/>
    <x v="3"/>
    <x v="0"/>
    <d v="2024-06-12T00:00:00"/>
    <m/>
    <x v="48"/>
    <m/>
  </r>
  <r>
    <d v="2024-09-25T00:00:00"/>
    <x v="152"/>
    <s v="D"/>
    <n v="3"/>
    <s v="d"/>
    <n v="1"/>
    <s v="Manchas na pintura parede"/>
    <s v="AR"/>
    <m/>
    <x v="3"/>
    <x v="0"/>
    <d v="2024-06-12T00:00:00"/>
    <m/>
    <x v="56"/>
    <m/>
  </r>
  <r>
    <d v="2024-10-02T00:00:00"/>
    <x v="153"/>
    <s v="D"/>
    <n v="3"/>
    <s v="e"/>
    <n v="35"/>
    <s v="Base de duche aparece manchas amareladas mesmo depois de limpar "/>
    <s v="AR"/>
    <m/>
    <x v="20"/>
    <x v="0"/>
    <d v="2024-07-23T00:00:00"/>
    <m/>
    <x v="52"/>
    <m/>
  </r>
  <r>
    <d v="2024-10-02T00:00:00"/>
    <x v="153"/>
    <s v="D"/>
    <n v="3"/>
    <s v="e"/>
    <n v="34"/>
    <s v="Trocar vidro da porta da sala - tem restos de silicone que não sai sr ferraz teve no apto a ver "/>
    <s v="Virclar"/>
    <m/>
    <x v="20"/>
    <x v="0"/>
    <d v="2024-07-23T00:00:00"/>
    <m/>
    <x v="106"/>
    <m/>
  </r>
  <r>
    <d v="2024-10-02T00:00:00"/>
    <x v="153"/>
    <s v="D"/>
    <n v="3"/>
    <s v="e"/>
    <n v="33"/>
    <s v="Afinar porta da entrada "/>
    <s v="Sweet Door"/>
    <m/>
    <x v="30"/>
    <x v="0"/>
    <d v="2024-07-23T00:00:00"/>
    <m/>
    <x v="38"/>
    <m/>
  </r>
  <r>
    <d v="2024-10-02T00:00:00"/>
    <x v="153"/>
    <s v="D"/>
    <n v="3"/>
    <s v="e"/>
    <n v="32"/>
    <s v="Tampas dos estores - falta de isolamento com silicone"/>
    <s v="Globaldis"/>
    <m/>
    <x v="30"/>
    <x v="0"/>
    <d v="2024-07-23T00:00:00"/>
    <m/>
    <x v="52"/>
    <m/>
  </r>
  <r>
    <d v="2024-10-02T00:00:00"/>
    <x v="153"/>
    <s v="D"/>
    <n v="3"/>
    <s v="e"/>
    <n v="31"/>
    <s v="Torneia da cozinha laxa"/>
    <s v="AR"/>
    <m/>
    <x v="30"/>
    <x v="0"/>
    <d v="2024-07-23T00:00:00"/>
    <m/>
    <x v="52"/>
    <m/>
  </r>
  <r>
    <d v="2024-10-02T00:00:00"/>
    <x v="153"/>
    <s v="D"/>
    <n v="3"/>
    <s v="e"/>
    <n v="29"/>
    <s v="Aquecimento da água - a àgua quente demora cerca de 2 minutos a chegar ao duche mais perto"/>
    <s v="Climacer"/>
    <m/>
    <x v="30"/>
    <x v="0"/>
    <d v="2024-07-23T00:00:00"/>
    <m/>
    <x v="25"/>
    <m/>
  </r>
  <r>
    <d v="2024-10-02T00:00:00"/>
    <x v="153"/>
    <s v="D"/>
    <n v="3"/>
    <s v="e"/>
    <n v="28"/>
    <s v="Duche da casa de banho social não veda suficientemente, verte água todas as vezes - falta de silicone"/>
    <s v="Espaço Vidro "/>
    <m/>
    <x v="30"/>
    <x v="0"/>
    <d v="2024-07-23T00:00:00"/>
    <m/>
    <x v="52"/>
    <m/>
  </r>
  <r>
    <d v="2024-10-02T00:00:00"/>
    <x v="153"/>
    <s v="D"/>
    <n v="3"/>
    <s v="e"/>
    <n v="27"/>
    <s v="1. Falta de isolamento dos canos da bomba de calor, tubo fica muito quente ao toque."/>
    <s v="Luzimeca"/>
    <m/>
    <x v="30"/>
    <x v="0"/>
    <d v="2024-07-23T00:00:00"/>
    <m/>
    <x v="117"/>
    <m/>
  </r>
  <r>
    <d v="2024-10-02T00:00:00"/>
    <x v="153"/>
    <s v="D"/>
    <n v="3"/>
    <s v="e"/>
    <n v="26"/>
    <s v="Rodapé na sala perto da varanda, mais pequeno com junta do chão muito aberta."/>
    <s v="Globaldis"/>
    <m/>
    <x v="30"/>
    <x v="0"/>
    <d v="2024-07-23T00:00:00"/>
    <m/>
    <x v="70"/>
    <m/>
  </r>
  <r>
    <d v="2024-11-28T00:00:00"/>
    <x v="153"/>
    <s v="D"/>
    <n v="3"/>
    <s v="e"/>
    <n v="25"/>
    <s v="Bidet da casa de banho do meio com fuga no esgoto."/>
    <s v="Luzimeca"/>
    <m/>
    <x v="30"/>
    <x v="0"/>
    <d v="2024-07-23T00:00:00"/>
    <m/>
    <x v="157"/>
    <m/>
  </r>
  <r>
    <d v="2024-10-02T00:00:00"/>
    <x v="153"/>
    <s v="D"/>
    <n v="3"/>
    <s v="e"/>
    <n v="24"/>
    <s v="Torneira do duche da suite esta encontra-se torta com danos no azulejo numa das entradas de água."/>
    <s v="AR/Luzimeca"/>
    <m/>
    <x v="30"/>
    <x v="0"/>
    <d v="2024-07-23T00:00:00"/>
    <m/>
    <x v="52"/>
    <m/>
  </r>
  <r>
    <d v="2024-10-02T00:00:00"/>
    <x v="153"/>
    <s v="D"/>
    <n v="3"/>
    <s v="e"/>
    <n v="23"/>
    <s v="Substituir a porta 2mx80cm "/>
    <s v="Globaldis"/>
    <m/>
    <x v="81"/>
    <x v="0"/>
    <d v="2024-07-23T00:00:00"/>
    <m/>
    <x v="52"/>
    <m/>
  </r>
  <r>
    <d v="2024-10-02T00:00:00"/>
    <x v="153"/>
    <s v="D"/>
    <n v="3"/>
    <s v="e"/>
    <n v="22"/>
    <s v="Afinar janelas "/>
    <s v="Serrialu"/>
    <m/>
    <x v="81"/>
    <x v="0"/>
    <d v="2024-07-23T00:00:00"/>
    <m/>
    <x v="24"/>
    <m/>
  </r>
  <r>
    <d v="2024-10-02T00:00:00"/>
    <x v="153"/>
    <s v="D"/>
    <n v="3"/>
    <s v="e"/>
    <n v="20"/>
    <s v="Banheira danificada - Substituir "/>
    <s v="AR"/>
    <m/>
    <x v="119"/>
    <x v="0"/>
    <d v="2024-07-23T00:00:00"/>
    <m/>
    <x v="52"/>
    <m/>
  </r>
  <r>
    <d v="2024-10-02T00:00:00"/>
    <x v="153"/>
    <s v="D"/>
    <n v="3"/>
    <s v="e"/>
    <n v="19"/>
    <s v="Estores da sala avariado - caixilharia "/>
    <s v="Serrialu"/>
    <m/>
    <x v="119"/>
    <x v="0"/>
    <d v="2024-07-23T00:00:00"/>
    <d v="2024-01-03T00:00:00"/>
    <x v="157"/>
    <m/>
  </r>
  <r>
    <d v="2024-10-02T00:00:00"/>
    <x v="153"/>
    <s v="D"/>
    <n v="3"/>
    <s v="e"/>
    <n v="18"/>
    <s v="Rodapé com sujos e marcas geral "/>
    <s v="AR"/>
    <m/>
    <x v="3"/>
    <x v="0"/>
    <d v="2024-07-23T00:00:00"/>
    <m/>
    <x v="141"/>
    <m/>
  </r>
  <r>
    <d v="2024-10-02T00:00:00"/>
    <x v="153"/>
    <s v="D"/>
    <n v="3"/>
    <s v="e"/>
    <n v="17"/>
    <s v="Afinar portas guarda roupas "/>
    <s v="Globaldis"/>
    <m/>
    <x v="3"/>
    <x v="0"/>
    <d v="2024-07-23T00:00:00"/>
    <m/>
    <x v="141"/>
    <m/>
  </r>
  <r>
    <d v="2024-10-02T00:00:00"/>
    <x v="153"/>
    <s v="D"/>
    <n v="3"/>
    <s v="e"/>
    <n v="16"/>
    <s v="Interior guarda roupa não esta bem montado /folgas"/>
    <s v="Globaldis"/>
    <m/>
    <x v="3"/>
    <x v="0"/>
    <d v="2024-07-23T00:00:00"/>
    <m/>
    <x v="141"/>
    <m/>
  </r>
  <r>
    <d v="2024-10-02T00:00:00"/>
    <x v="153"/>
    <s v="D"/>
    <n v="3"/>
    <s v="e"/>
    <n v="15"/>
    <s v="Afinar portas resguardo duche/desalinhado"/>
    <s v="Espaço Vidro "/>
    <m/>
    <x v="67"/>
    <x v="0"/>
    <d v="2024-07-23T00:00:00"/>
    <m/>
    <x v="52"/>
    <m/>
  </r>
  <r>
    <d v="2024-10-02T00:00:00"/>
    <x v="153"/>
    <s v="D"/>
    <n v="3"/>
    <s v="e"/>
    <n v="14"/>
    <s v="Falta puxador resguardo duche"/>
    <s v="Espaço Vidro "/>
    <m/>
    <x v="3"/>
    <x v="0"/>
    <d v="2024-07-23T00:00:00"/>
    <m/>
    <x v="31"/>
    <m/>
  </r>
  <r>
    <d v="2024-10-02T00:00:00"/>
    <x v="153"/>
    <s v="D"/>
    <n v="3"/>
    <s v="e"/>
    <n v="13"/>
    <s v="Passagem WC menor que a padrão /resolver /resolver/correr?"/>
    <m/>
    <m/>
    <x v="3"/>
    <x v="1"/>
    <d v="2024-07-23T00:00:00"/>
    <m/>
    <x v="12"/>
    <m/>
  </r>
  <r>
    <d v="2024-10-02T00:00:00"/>
    <x v="153"/>
    <s v="D"/>
    <n v="3"/>
    <s v="e"/>
    <n v="12"/>
    <s v="Puxador janela está frouxo/apertar - Não foi encontrada a anomalia"/>
    <s v="AR"/>
    <m/>
    <x v="3"/>
    <x v="0"/>
    <d v="2024-07-23T00:00:00"/>
    <m/>
    <x v="141"/>
    <m/>
  </r>
  <r>
    <d v="2024-10-02T00:00:00"/>
    <x v="153"/>
    <s v="D"/>
    <n v="3"/>
    <s v="e"/>
    <n v="11"/>
    <s v="Porta guarda roupa com marcas/danificada"/>
    <s v="AR"/>
    <m/>
    <x v="3"/>
    <x v="0"/>
    <d v="2024-07-23T00:00:00"/>
    <m/>
    <x v="52"/>
    <m/>
  </r>
  <r>
    <d v="2024-10-02T00:00:00"/>
    <x v="153"/>
    <s v="D"/>
    <n v="3"/>
    <s v="e"/>
    <n v="10"/>
    <s v="Falta ponto tomada corredor"/>
    <s v="AR"/>
    <m/>
    <x v="3"/>
    <x v="0"/>
    <d v="2024-07-23T00:00:00"/>
    <m/>
    <x v="58"/>
    <m/>
  </r>
  <r>
    <d v="2024-10-02T00:00:00"/>
    <x v="153"/>
    <s v="D"/>
    <n v="3"/>
    <s v="e"/>
    <n v="9"/>
    <s v="Limpar piso duche wc"/>
    <s v="AR"/>
    <m/>
    <x v="3"/>
    <x v="0"/>
    <d v="2024-07-23T00:00:00"/>
    <m/>
    <x v="141"/>
    <m/>
  </r>
  <r>
    <d v="2024-11-28T00:00:00"/>
    <x v="153"/>
    <s v="D"/>
    <n v="3"/>
    <s v="e"/>
    <n v="7"/>
    <s v="Abertura porta lavanderia difernete da planta /trocar/correr?"/>
    <m/>
    <m/>
    <x v="3"/>
    <x v="1"/>
    <d v="2024-07-23T00:00:00"/>
    <m/>
    <x v="12"/>
    <m/>
  </r>
  <r>
    <d v="2024-10-02T00:00:00"/>
    <x v="153"/>
    <s v="D"/>
    <n v="3"/>
    <s v="e"/>
    <n v="6"/>
    <s v="Limpar ferrugem guardas"/>
    <s v="AR"/>
    <m/>
    <x v="3"/>
    <x v="0"/>
    <d v="2024-07-23T00:00:00"/>
    <m/>
    <x v="141"/>
    <m/>
  </r>
  <r>
    <d v="2024-10-02T00:00:00"/>
    <x v="153"/>
    <s v="D"/>
    <n v="3"/>
    <s v="e"/>
    <n v="5"/>
    <s v="2º mão de tinta geral parede"/>
    <s v="AR"/>
    <m/>
    <x v="3"/>
    <x v="0"/>
    <d v="2024-07-23T00:00:00"/>
    <m/>
    <x v="141"/>
    <m/>
  </r>
  <r>
    <d v="2024-10-02T00:00:00"/>
    <x v="153"/>
    <s v="D"/>
    <n v="3"/>
    <s v="e"/>
    <n v="4"/>
    <s v="Azulejo piso partido na varanda"/>
    <s v="AR"/>
    <m/>
    <x v="3"/>
    <x v="0"/>
    <d v="2024-07-23T00:00:00"/>
    <m/>
    <x v="141"/>
    <m/>
  </r>
  <r>
    <d v="2024-10-02T00:00:00"/>
    <x v="153"/>
    <s v="D"/>
    <n v="3"/>
    <s v="e"/>
    <n v="3"/>
    <s v="Falta betume piso varanda"/>
    <s v="AR"/>
    <m/>
    <x v="3"/>
    <x v="0"/>
    <d v="2024-07-23T00:00:00"/>
    <m/>
    <x v="141"/>
    <m/>
  </r>
  <r>
    <d v="2024-10-02T00:00:00"/>
    <x v="153"/>
    <s v="D"/>
    <n v="3"/>
    <s v="e"/>
    <n v="2"/>
    <s v="Sujos na pintura "/>
    <s v="AR"/>
    <m/>
    <x v="3"/>
    <x v="0"/>
    <d v="2024-07-23T00:00:00"/>
    <m/>
    <x v="141"/>
    <m/>
  </r>
  <r>
    <d v="2024-10-02T00:00:00"/>
    <x v="153"/>
    <s v="D"/>
    <n v="3"/>
    <s v="e"/>
    <n v="1"/>
    <s v="Limpeza do apartamento piso/vidro/bancada/armario "/>
    <s v="AR"/>
    <m/>
    <x v="3"/>
    <x v="0"/>
    <d v="2024-07-23T00:00:00"/>
    <m/>
    <x v="141"/>
    <m/>
  </r>
  <r>
    <d v="2024-10-02T00:00:00"/>
    <x v="153"/>
    <s v="D"/>
    <n v="3"/>
    <s v="e"/>
    <n v="30"/>
    <s v="2 Portas do roupeiro do quarto 1 danificado "/>
    <s v="Globaldis"/>
    <m/>
    <x v="96"/>
    <x v="0"/>
    <d v="2024-07-23T00:00:00"/>
    <m/>
    <x v="109"/>
    <m/>
  </r>
  <r>
    <d v="2024-10-02T00:00:00"/>
    <x v="153"/>
    <s v="D"/>
    <n v="3"/>
    <s v="e"/>
    <n v="21"/>
    <s v="Substituir 3 réguas do piso "/>
    <s v="Silvas"/>
    <m/>
    <x v="81"/>
    <x v="0"/>
    <d v="2024-07-23T00:00:00"/>
    <m/>
    <x v="22"/>
    <m/>
  </r>
  <r>
    <d v="2024-10-02T00:00:00"/>
    <x v="153"/>
    <s v="D"/>
    <n v="3"/>
    <s v="e"/>
    <n v="8"/>
    <s v="Juntas réguas com espaçamento grande /acabamento "/>
    <s v="SILVAS"/>
    <m/>
    <x v="3"/>
    <x v="0"/>
    <d v="2024-07-23T00:00:00"/>
    <m/>
    <x v="22"/>
    <m/>
  </r>
  <r>
    <s v="S/ DATA FC"/>
    <x v="154"/>
    <s v="D"/>
    <n v="3"/>
    <s v="f"/>
    <n v="1"/>
    <s v="Ligação de bomba de calor "/>
    <s v="Luzimeca"/>
    <m/>
    <x v="8"/>
    <x v="0"/>
    <d v="2025-02-25T00:00:00"/>
    <m/>
    <x v="4"/>
    <m/>
  </r>
  <r>
    <s v="S/ DATA FC"/>
    <x v="154"/>
    <s v="D"/>
    <n v="3"/>
    <s v="f"/>
    <n v="2"/>
    <s v="Porta de armário de cozinha "/>
    <s v="AM&amp;G"/>
    <m/>
    <x v="130"/>
    <x v="0"/>
    <d v="2025-02-25T00:00:00"/>
    <m/>
    <x v="100"/>
    <s v="SIM"/>
  </r>
  <r>
    <s v="S/ DATA FC"/>
    <x v="154"/>
    <s v="D"/>
    <n v="3"/>
    <s v="f"/>
    <n v="3"/>
    <s v="Substituição Espelho Amolgado da Porta"/>
    <s v="Sweet Door"/>
    <m/>
    <x v="130"/>
    <x v="0"/>
    <d v="2025-02-25T00:00:00"/>
    <m/>
    <x v="17"/>
    <s v="SIM"/>
  </r>
  <r>
    <s v="S/ DATA FC"/>
    <x v="154"/>
    <s v="D"/>
    <n v="3"/>
    <s v="f"/>
    <n v="4"/>
    <s v="Limpeza de Guarnições/ Silicone"/>
    <s v="AR"/>
    <m/>
    <x v="12"/>
    <x v="0"/>
    <d v="2025-02-25T00:00:00"/>
    <m/>
    <x v="66"/>
    <m/>
  </r>
  <r>
    <s v="S/ DATA FC"/>
    <x v="154"/>
    <s v="D"/>
    <n v="3"/>
    <s v="f"/>
    <n v="5"/>
    <s v="WC Social retificar silicone"/>
    <s v="AR"/>
    <m/>
    <x v="12"/>
    <x v="0"/>
    <d v="2025-02-25T00:00:00"/>
    <m/>
    <x v="100"/>
    <m/>
  </r>
  <r>
    <s v="S/ DATA FC"/>
    <x v="154"/>
    <s v="D"/>
    <n v="3"/>
    <s v="f"/>
    <n v="6"/>
    <s v="Colocar silicone acrilico alçapões"/>
    <s v="AR"/>
    <m/>
    <x v="12"/>
    <x v="0"/>
    <d v="2025-02-25T00:00:00"/>
    <m/>
    <x v="66"/>
    <m/>
  </r>
  <r>
    <s v="S/ DATA FC"/>
    <x v="154"/>
    <s v="D"/>
    <n v="3"/>
    <s v="f"/>
    <n v="7"/>
    <s v="Nivelar pesra cozinha zona da junta"/>
    <s v="AR"/>
    <m/>
    <x v="12"/>
    <x v="0"/>
    <d v="2025-02-25T00:00:00"/>
    <m/>
    <x v="100"/>
    <m/>
  </r>
  <r>
    <s v="S/ DATA FC"/>
    <x v="154"/>
    <s v="D"/>
    <n v="3"/>
    <s v="f"/>
    <n v="8"/>
    <s v="tapa buraco do lava-loiça"/>
    <s v="AR"/>
    <m/>
    <x v="12"/>
    <x v="0"/>
    <d v="2025-02-25T00:00:00"/>
    <m/>
    <x v="66"/>
    <m/>
  </r>
  <r>
    <s v="S/ DATA FC"/>
    <x v="154"/>
    <s v="D"/>
    <n v="3"/>
    <s v="f"/>
    <n v="9"/>
    <s v="rodapé cozinha curto"/>
    <s v="AR"/>
    <m/>
    <x v="12"/>
    <x v="0"/>
    <d v="2025-02-25T00:00:00"/>
    <m/>
    <x v="66"/>
    <m/>
  </r>
  <r>
    <s v="S/ DATA FC"/>
    <x v="154"/>
    <s v="D"/>
    <n v="3"/>
    <s v="f"/>
    <n v="10"/>
    <s v="Porta hall quarto danificada"/>
    <s v="AR"/>
    <m/>
    <x v="12"/>
    <x v="0"/>
    <d v="2025-02-25T00:00:00"/>
    <m/>
    <x v="100"/>
    <m/>
  </r>
  <r>
    <s v="S/ DATA FC"/>
    <x v="154"/>
    <s v="D"/>
    <n v="3"/>
    <s v="f"/>
    <n v="11"/>
    <s v="Caixa derivação com buraco e mal acabada"/>
    <s v="AR"/>
    <m/>
    <x v="12"/>
    <x v="0"/>
    <d v="2025-02-25T00:00:00"/>
    <m/>
    <x v="66"/>
    <m/>
  </r>
  <r>
    <s v="S/ DATA FC"/>
    <x v="154"/>
    <s v="D"/>
    <n v="3"/>
    <s v="f"/>
    <n v="12"/>
    <s v="limpeza oleiras/peitoris"/>
    <s v="AR"/>
    <m/>
    <x v="12"/>
    <x v="0"/>
    <d v="2025-02-25T00:00:00"/>
    <m/>
    <x v="66"/>
    <m/>
  </r>
  <r>
    <s v="S/ DATA FC"/>
    <x v="154"/>
    <s v="D"/>
    <n v="3"/>
    <s v="f"/>
    <n v="13"/>
    <s v="limpeza vidro"/>
    <s v="AR"/>
    <m/>
    <x v="12"/>
    <x v="0"/>
    <d v="2025-02-25T00:00:00"/>
    <m/>
    <x v="66"/>
    <m/>
  </r>
  <r>
    <s v="S/ DATA FC"/>
    <x v="154"/>
    <s v="D"/>
    <n v="3"/>
    <s v="f"/>
    <n v="14"/>
    <s v="parte inferior dos AC comreteficações"/>
    <s v="AR"/>
    <m/>
    <x v="12"/>
    <x v="0"/>
    <d v="2025-02-25T00:00:00"/>
    <m/>
    <x v="66"/>
    <m/>
  </r>
  <r>
    <s v="S/ DATA FC"/>
    <x v="154"/>
    <s v="D"/>
    <n v="3"/>
    <s v="f"/>
    <n v="15"/>
    <s v="Foco Fundido"/>
    <s v="IEOL"/>
    <m/>
    <x v="12"/>
    <x v="0"/>
    <d v="2025-02-25T00:00:00"/>
    <m/>
    <x v="15"/>
    <s v="SIM"/>
  </r>
  <r>
    <d v="2024-11-28T00:00:00"/>
    <x v="155"/>
    <s v="D"/>
    <n v="3"/>
    <s v="a"/>
    <n v="28"/>
    <s v="Afinação da caixilharia "/>
    <s v="Serrialu"/>
    <m/>
    <x v="6"/>
    <x v="0"/>
    <d v="2024-07-02T00:00:00"/>
    <m/>
    <x v="2"/>
    <m/>
  </r>
  <r>
    <d v="2024-11-28T00:00:00"/>
    <x v="155"/>
    <s v="D"/>
    <n v="3"/>
    <s v="a"/>
    <n v="27"/>
    <s v="Remover sujidade entre armário bancada cozinha"/>
    <s v="AR"/>
    <m/>
    <x v="3"/>
    <x v="0"/>
    <d v="2024-07-02T00:00:00"/>
    <m/>
    <x v="31"/>
    <m/>
  </r>
  <r>
    <d v="2024-11-28T00:00:00"/>
    <x v="155"/>
    <s v="D"/>
    <n v="3"/>
    <s v="a"/>
    <n v="26"/>
    <s v="Melhorar silicone lavatório wc"/>
    <s v="AR"/>
    <m/>
    <x v="3"/>
    <x v="0"/>
    <d v="2024-07-02T00:00:00"/>
    <m/>
    <x v="31"/>
    <m/>
  </r>
  <r>
    <d v="2024-11-28T00:00:00"/>
    <x v="155"/>
    <s v="D"/>
    <n v="3"/>
    <s v="a"/>
    <n v="25"/>
    <s v="Limpar tijolos varanda (geral)"/>
    <s v="AR"/>
    <m/>
    <x v="3"/>
    <x v="0"/>
    <d v="2024-07-02T00:00:00"/>
    <m/>
    <x v="31"/>
    <m/>
  </r>
  <r>
    <d v="2024-11-28T00:00:00"/>
    <x v="155"/>
    <s v="D"/>
    <n v="3"/>
    <s v="a"/>
    <n v="24"/>
    <s v="Buraco revestimento tijolo varanda"/>
    <s v="AR"/>
    <m/>
    <x v="3"/>
    <x v="0"/>
    <d v="2024-07-02T00:00:00"/>
    <m/>
    <x v="31"/>
    <m/>
  </r>
  <r>
    <d v="2024-10-08T00:00:00"/>
    <x v="155"/>
    <s v="D"/>
    <n v="3"/>
    <s v="a"/>
    <n v="23"/>
    <s v="Falta massa/melhorar remate ceramica parede"/>
    <s v="AR"/>
    <m/>
    <x v="3"/>
    <x v="0"/>
    <d v="2024-07-02T00:00:00"/>
    <m/>
    <x v="31"/>
    <m/>
  </r>
  <r>
    <d v="2024-11-28T00:00:00"/>
    <x v="155"/>
    <s v="D"/>
    <n v="3"/>
    <s v="a"/>
    <n v="22"/>
    <s v="Marcas ceramica em cima porta"/>
    <s v="AR"/>
    <m/>
    <x v="3"/>
    <x v="0"/>
    <d v="2024-07-02T00:00:00"/>
    <m/>
    <x v="31"/>
    <m/>
  </r>
  <r>
    <d v="2024-11-28T00:00:00"/>
    <x v="155"/>
    <s v="D"/>
    <n v="3"/>
    <s v="a"/>
    <n v="21"/>
    <s v="Limpar caixilharia (geral)"/>
    <s v="AR"/>
    <m/>
    <x v="3"/>
    <x v="0"/>
    <d v="2024-07-02T00:00:00"/>
    <m/>
    <x v="31"/>
    <m/>
  </r>
  <r>
    <d v="2024-11-28T00:00:00"/>
    <x v="155"/>
    <s v="D"/>
    <n v="3"/>
    <s v="a"/>
    <n v="20"/>
    <s v="Limpar armáris cozinha (geral)"/>
    <s v="AR"/>
    <m/>
    <x v="3"/>
    <x v="0"/>
    <d v="2024-07-02T00:00:00"/>
    <m/>
    <x v="31"/>
    <m/>
  </r>
  <r>
    <d v="2024-11-28T00:00:00"/>
    <x v="155"/>
    <s v="D"/>
    <n v="3"/>
    <s v="a"/>
    <n v="19"/>
    <s v="Melhorar remate rodabanca/bancada cozinha"/>
    <s v="Cozimafra"/>
    <m/>
    <x v="3"/>
    <x v="0"/>
    <d v="2024-07-02T00:00:00"/>
    <m/>
    <x v="7"/>
    <m/>
  </r>
  <r>
    <d v="2024-11-28T00:00:00"/>
    <x v="155"/>
    <s v="D"/>
    <n v="3"/>
    <s v="a"/>
    <n v="18"/>
    <s v="Melhorar remate rejunte piso cozinha"/>
    <s v="AR"/>
    <m/>
    <x v="6"/>
    <x v="0"/>
    <d v="2024-07-02T00:00:00"/>
    <m/>
    <x v="34"/>
    <m/>
  </r>
  <r>
    <d v="2024-11-28T00:00:00"/>
    <x v="155"/>
    <s v="D"/>
    <n v="3"/>
    <s v="a"/>
    <n v="17"/>
    <s v="Folga prateleiras armários cozinha "/>
    <s v="Cozimafra"/>
    <m/>
    <x v="3"/>
    <x v="0"/>
    <d v="2024-07-02T00:00:00"/>
    <m/>
    <x v="7"/>
    <m/>
  </r>
  <r>
    <d v="2024-11-28T00:00:00"/>
    <x v="155"/>
    <s v="D"/>
    <n v="3"/>
    <s v="a"/>
    <n v="16"/>
    <s v="Armarios suspensos danificados cozinha gaveta"/>
    <s v="Cozimafra"/>
    <m/>
    <x v="3"/>
    <x v="0"/>
    <d v="2024-07-02T00:00:00"/>
    <m/>
    <x v="7"/>
    <m/>
  </r>
  <r>
    <d v="2024-11-28T00:00:00"/>
    <x v="155"/>
    <s v="D"/>
    <n v="3"/>
    <s v="a"/>
    <n v="15"/>
    <s v="Sujo ceramica proximo porta cozinha"/>
    <s v="AR"/>
    <m/>
    <x v="3"/>
    <x v="0"/>
    <d v="2024-07-02T00:00:00"/>
    <m/>
    <x v="11"/>
    <m/>
  </r>
  <r>
    <d v="2024-11-28T00:00:00"/>
    <x v="155"/>
    <s v="D"/>
    <n v="3"/>
    <s v="a"/>
    <n v="13"/>
    <s v="Riscos rodabanca/Bancada cozinha (geral)"/>
    <s v="Pedro Granito "/>
    <m/>
    <x v="39"/>
    <x v="0"/>
    <d v="2024-07-02T00:00:00"/>
    <m/>
    <x v="38"/>
    <m/>
  </r>
  <r>
    <d v="2024-11-28T00:00:00"/>
    <x v="155"/>
    <s v="D"/>
    <n v="3"/>
    <s v="a"/>
    <n v="12"/>
    <s v="Melhorar pintura parede "/>
    <s v="AR"/>
    <m/>
    <x v="3"/>
    <x v="0"/>
    <d v="2024-07-02T00:00:00"/>
    <m/>
    <x v="31"/>
    <m/>
  </r>
  <r>
    <d v="2024-11-28T00:00:00"/>
    <x v="155"/>
    <s v="D"/>
    <n v="3"/>
    <s v="a"/>
    <n v="11"/>
    <s v="Sujos parede "/>
    <s v="AR"/>
    <m/>
    <x v="3"/>
    <x v="0"/>
    <d v="2024-07-02T00:00:00"/>
    <m/>
    <x v="31"/>
    <m/>
  </r>
  <r>
    <d v="2024-11-28T00:00:00"/>
    <x v="155"/>
    <s v="D"/>
    <n v="3"/>
    <s v="a"/>
    <n v="10"/>
    <s v="Azulejos desalinhados parede wc/partidos"/>
    <s v="AR"/>
    <m/>
    <x v="3"/>
    <x v="0"/>
    <d v="2024-07-02T00:00:00"/>
    <m/>
    <x v="34"/>
    <m/>
  </r>
  <r>
    <d v="2024-11-28T00:00:00"/>
    <x v="155"/>
    <s v="D"/>
    <n v="3"/>
    <s v="a"/>
    <n v="9"/>
    <s v="Risco caixa roca sanita na ceramica"/>
    <s v="AR/Luzimeca"/>
    <m/>
    <x v="3"/>
    <x v="0"/>
    <d v="2024-07-02T00:00:00"/>
    <m/>
    <x v="11"/>
    <m/>
  </r>
  <r>
    <d v="2024-11-28T00:00:00"/>
    <x v="155"/>
    <s v="D"/>
    <n v="3"/>
    <s v="a"/>
    <n v="8"/>
    <s v="Ceramica partida parede wc"/>
    <s v="AR"/>
    <m/>
    <x v="3"/>
    <x v="0"/>
    <d v="2024-07-02T00:00:00"/>
    <m/>
    <x v="34"/>
    <m/>
  </r>
  <r>
    <d v="2024-11-28T00:00:00"/>
    <x v="155"/>
    <s v="D"/>
    <n v="3"/>
    <s v="a"/>
    <n v="7"/>
    <s v="Melhorar remate silicone ceramica parede wc"/>
    <s v="AR"/>
    <m/>
    <x v="6"/>
    <x v="0"/>
    <d v="2024-07-02T00:00:00"/>
    <m/>
    <x v="34"/>
    <m/>
  </r>
  <r>
    <d v="2024-10-08T00:00:00"/>
    <x v="155"/>
    <s v="D"/>
    <n v="3"/>
    <s v="a"/>
    <n v="6"/>
    <s v="Riscos/sujo na parede bancada"/>
    <s v="AR"/>
    <m/>
    <x v="6"/>
    <x v="0"/>
    <d v="2024-07-02T00:00:00"/>
    <m/>
    <x v="38"/>
    <m/>
  </r>
  <r>
    <d v="2024-11-28T00:00:00"/>
    <x v="155"/>
    <s v="D"/>
    <n v="3"/>
    <s v="a"/>
    <n v="5"/>
    <s v="Limpar silicone banheira /parede/massa (geral)"/>
    <s v="AR"/>
    <m/>
    <x v="3"/>
    <x v="0"/>
    <d v="2024-07-02T00:00:00"/>
    <m/>
    <x v="31"/>
    <m/>
  </r>
  <r>
    <d v="2024-11-28T00:00:00"/>
    <x v="155"/>
    <s v="D"/>
    <n v="3"/>
    <s v="a"/>
    <n v="4"/>
    <s v="Limpar guarda roupa internamente "/>
    <s v="AR"/>
    <m/>
    <x v="3"/>
    <x v="0"/>
    <d v="2024-07-02T00:00:00"/>
    <m/>
    <x v="31"/>
    <m/>
  </r>
  <r>
    <d v="2024-11-28T00:00:00"/>
    <x v="155"/>
    <s v="D"/>
    <n v="3"/>
    <s v="a"/>
    <n v="3"/>
    <s v="Colocar silicone para fechar estores"/>
    <s v="AR"/>
    <m/>
    <x v="3"/>
    <x v="0"/>
    <d v="2024-07-02T00:00:00"/>
    <m/>
    <x v="31"/>
    <m/>
  </r>
  <r>
    <d v="2024-11-28T00:00:00"/>
    <x v="155"/>
    <s v="D"/>
    <n v="3"/>
    <s v="a"/>
    <n v="2"/>
    <s v="Melhorar remate rodapés (geral)"/>
    <s v="AR"/>
    <m/>
    <x v="3"/>
    <x v="0"/>
    <d v="2024-07-02T00:00:00"/>
    <m/>
    <x v="31"/>
    <m/>
  </r>
  <r>
    <d v="2024-11-28T00:00:00"/>
    <x v="155"/>
    <s v="D"/>
    <n v="3"/>
    <s v="a"/>
    <n v="1"/>
    <s v="Limpeza guardas ferrugem (geral)"/>
    <s v="AR"/>
    <m/>
    <x v="3"/>
    <x v="0"/>
    <d v="2024-07-02T00:00:00"/>
    <m/>
    <x v="10"/>
    <m/>
  </r>
  <r>
    <d v="2024-11-28T00:00:00"/>
    <x v="155"/>
    <s v="D"/>
    <n v="3"/>
    <s v="a"/>
    <n v="29"/>
    <s v="Pavimento Hall de Entrada"/>
    <s v="Silvas"/>
    <m/>
    <x v="79"/>
    <x v="0"/>
    <d v="2024-07-02T00:00:00"/>
    <m/>
    <x v="114"/>
    <s v="SIM"/>
  </r>
  <r>
    <d v="2024-11-28T00:00:00"/>
    <x v="155"/>
    <s v="D"/>
    <n v="3"/>
    <s v="a"/>
    <n v="14"/>
    <s v="Riscos na placa vitroceramica"/>
    <s v="Bosch"/>
    <m/>
    <x v="3"/>
    <x v="0"/>
    <d v="2024-07-02T00:00:00"/>
    <m/>
    <x v="34"/>
    <m/>
  </r>
  <r>
    <d v="2024-10-08T00:00:00"/>
    <x v="156"/>
    <s v="D"/>
    <n v="3"/>
    <s v="b"/>
    <n v="41"/>
    <s v="mosaico da casa-de-banho oco (defeito já apontado na vistoria realizada em junho); Anomalia por Engº Luis M."/>
    <s v="AR"/>
    <m/>
    <x v="135"/>
    <x v="0"/>
    <d v="2024-06-20T00:00:00"/>
    <m/>
    <x v="17"/>
    <m/>
  </r>
  <r>
    <d v="2024-10-08T00:00:00"/>
    <x v="156"/>
    <s v="D"/>
    <n v="3"/>
    <s v="b"/>
    <n v="40"/>
    <s v="poliban sai agua  quando toma banho "/>
    <s v="Espaço Vidro "/>
    <m/>
    <x v="62"/>
    <x v="0"/>
    <d v="2024-06-20T00:00:00"/>
    <d v="2025-01-07T13:00:00"/>
    <x v="103"/>
    <s v="SIM"/>
  </r>
  <r>
    <d v="2024-10-08T00:00:00"/>
    <x v="156"/>
    <s v="D"/>
    <n v="3"/>
    <s v="b"/>
    <n v="39"/>
    <s v="Troca das chaves do correio "/>
    <s v="Serrialu"/>
    <m/>
    <x v="7"/>
    <x v="0"/>
    <d v="2024-06-20T00:00:00"/>
    <m/>
    <x v="14"/>
    <m/>
  </r>
  <r>
    <d v="2024-10-08T00:00:00"/>
    <x v="156"/>
    <s v="D"/>
    <n v="3"/>
    <s v="b"/>
    <n v="38"/>
    <s v="Mudar puxador por um tic tac para a porta do frigorifico poder abrir como deve de ser"/>
    <s v="Cozimafra"/>
    <m/>
    <x v="0"/>
    <x v="1"/>
    <d v="2024-06-20T00:00:00"/>
    <m/>
    <x v="121"/>
    <m/>
  </r>
  <r>
    <d v="2024-10-08T00:00:00"/>
    <x v="156"/>
    <s v="D"/>
    <n v="3"/>
    <s v="b"/>
    <n v="37"/>
    <s v="Luz da casa de banho não funciona "/>
    <s v="IEOL"/>
    <m/>
    <x v="66"/>
    <x v="0"/>
    <d v="2024-06-20T00:00:00"/>
    <m/>
    <x v="107"/>
    <m/>
  </r>
  <r>
    <d v="2024-10-08T00:00:00"/>
    <x v="156"/>
    <s v="D"/>
    <n v="3"/>
    <s v="b"/>
    <n v="36"/>
    <s v="Borracha do frigorifico solta "/>
    <s v="AR "/>
    <m/>
    <x v="18"/>
    <x v="0"/>
    <d v="2024-06-20T00:00:00"/>
    <m/>
    <x v="121"/>
    <m/>
  </r>
  <r>
    <d v="2024-10-08T00:00:00"/>
    <x v="156"/>
    <s v="D"/>
    <n v="3"/>
    <s v="b"/>
    <n v="35"/>
    <s v="Caixilharia a atrapalhar o funcionamento dos estores - reparar"/>
    <s v="Serrialu/AR"/>
    <m/>
    <x v="29"/>
    <x v="0"/>
    <d v="2024-06-20T00:00:00"/>
    <m/>
    <x v="34"/>
    <m/>
  </r>
  <r>
    <d v="2024-10-08T00:00:00"/>
    <x v="156"/>
    <s v="D"/>
    <n v="3"/>
    <s v="b"/>
    <n v="34"/>
    <s v="Sifão da lava loiça a deitar água "/>
    <s v="Luzimeca"/>
    <m/>
    <x v="62"/>
    <x v="0"/>
    <d v="2024-06-20T00:00:00"/>
    <m/>
    <x v="106"/>
    <m/>
  </r>
  <r>
    <d v="2024-10-08T00:00:00"/>
    <x v="156"/>
    <s v="D"/>
    <n v="3"/>
    <s v="b"/>
    <n v="33"/>
    <s v="Não tenho água quente na banheira e poliban "/>
    <s v="Luzimeca"/>
    <m/>
    <x v="46"/>
    <x v="0"/>
    <d v="2024-06-20T00:00:00"/>
    <m/>
    <x v="57"/>
    <m/>
  </r>
  <r>
    <d v="2024-07-19T00:00:00"/>
    <x v="156"/>
    <s v="D"/>
    <n v="3"/>
    <s v="b"/>
    <n v="32"/>
    <s v="Os rodapés estão cheios de silicones soltos "/>
    <s v="AR"/>
    <m/>
    <x v="69"/>
    <x v="0"/>
    <d v="2024-06-20T00:00:00"/>
    <m/>
    <x v="121"/>
    <m/>
  </r>
  <r>
    <d v="2024-10-08T00:00:00"/>
    <x v="156"/>
    <s v="D"/>
    <n v="3"/>
    <s v="b"/>
    <n v="31"/>
    <s v="O armário da cozinha ( por cima do exaustor) não fecha "/>
    <s v="Cozimafra"/>
    <m/>
    <x v="69"/>
    <x v="0"/>
    <d v="2024-06-20T00:00:00"/>
    <m/>
    <x v="7"/>
    <m/>
  </r>
  <r>
    <d v="2024-10-08T00:00:00"/>
    <x v="156"/>
    <s v="D"/>
    <n v="3"/>
    <s v="b"/>
    <n v="30"/>
    <s v="O rodapé da cozinha está desnivelado e para fora "/>
    <s v="Cozimafra"/>
    <m/>
    <x v="69"/>
    <x v="0"/>
    <d v="2024-06-20T00:00:00"/>
    <m/>
    <x v="7"/>
    <m/>
  </r>
  <r>
    <d v="2024-10-08T00:00:00"/>
    <x v="156"/>
    <s v="D"/>
    <n v="3"/>
    <s v="b"/>
    <n v="29"/>
    <s v="falta uma peça para amparar a portada da veranda, caso contrário bate na parede e vai ficar toda danificada (como já está)"/>
    <s v="Serrialu"/>
    <m/>
    <x v="6"/>
    <x v="0"/>
    <d v="2024-06-20T00:00:00"/>
    <m/>
    <x v="57"/>
    <m/>
  </r>
  <r>
    <d v="2024-10-08T00:00:00"/>
    <x v="156"/>
    <s v="D"/>
    <n v="3"/>
    <s v="b"/>
    <n v="28"/>
    <s v="Estore da sala preso É PRECISO PRIMEIRO VIR A GLOBALDIS PARA ARRUMAR A CAIXA DE ESTORES "/>
    <s v="Nacional Blinds"/>
    <m/>
    <x v="112"/>
    <x v="0"/>
    <d v="2024-06-20T00:00:00"/>
    <m/>
    <x v="2"/>
    <m/>
  </r>
  <r>
    <d v="2024-10-08T00:00:00"/>
    <x v="156"/>
    <s v="D"/>
    <n v="3"/>
    <s v="b"/>
    <n v="27"/>
    <s v="Afinação caixilharia "/>
    <s v="Serrialu"/>
    <m/>
    <x v="22"/>
    <x v="0"/>
    <d v="2024-06-20T00:00:00"/>
    <m/>
    <x v="24"/>
    <m/>
  </r>
  <r>
    <d v="2024-10-08T00:00:00"/>
    <x v="156"/>
    <s v="D"/>
    <n v="3"/>
    <s v="b"/>
    <n v="26"/>
    <s v="Pedra por reparar na cozinha  (rodabanca por colar e bncada riscada)"/>
    <s v="Pedro Granito "/>
    <m/>
    <x v="39"/>
    <x v="0"/>
    <d v="2024-06-20T00:00:00"/>
    <m/>
    <x v="121"/>
    <m/>
  </r>
  <r>
    <d v="2024-10-08T00:00:00"/>
    <x v="156"/>
    <s v="D"/>
    <n v="3"/>
    <s v="b"/>
    <n v="25"/>
    <s v="Falta tampa sensor arrecadação"/>
    <s v="IEOL"/>
    <m/>
    <x v="3"/>
    <x v="0"/>
    <d v="2024-06-20T00:00:00"/>
    <m/>
    <x v="37"/>
    <m/>
  </r>
  <r>
    <d v="2024-10-08T00:00:00"/>
    <x v="156"/>
    <s v="D"/>
    <n v="3"/>
    <s v="b"/>
    <n v="24"/>
    <s v="Porta arrecadação agarra no piso / Trocar borrachas "/>
    <s v="Sweet Door"/>
    <m/>
    <x v="3"/>
    <x v="0"/>
    <d v="2024-06-20T00:00:00"/>
    <m/>
    <x v="90"/>
    <m/>
  </r>
  <r>
    <d v="2024-10-08T00:00:00"/>
    <x v="156"/>
    <s v="D"/>
    <n v="3"/>
    <s v="b"/>
    <n v="23"/>
    <s v="Gotas tinta parede/Lixar"/>
    <s v="AR"/>
    <m/>
    <x v="3"/>
    <x v="0"/>
    <d v="2024-06-20T00:00:00"/>
    <m/>
    <x v="5"/>
    <m/>
  </r>
  <r>
    <d v="2024-10-08T00:00:00"/>
    <x v="156"/>
    <s v="D"/>
    <n v="3"/>
    <s v="b"/>
    <n v="22"/>
    <s v="Remate silicone caixa estore porta"/>
    <s v="AR"/>
    <m/>
    <x v="3"/>
    <x v="0"/>
    <d v="2024-06-20T00:00:00"/>
    <m/>
    <x v="5"/>
    <m/>
  </r>
  <r>
    <d v="2024-10-08T00:00:00"/>
    <x v="156"/>
    <s v="D"/>
    <n v="3"/>
    <s v="b"/>
    <n v="21"/>
    <s v="Remover peça piso wc/oca/peça frágil "/>
    <s v="AR"/>
    <m/>
    <x v="3"/>
    <x v="0"/>
    <d v="2024-06-20T00:00:00"/>
    <m/>
    <x v="121"/>
    <m/>
  </r>
  <r>
    <d v="2024-10-08T00:00:00"/>
    <x v="156"/>
    <s v="D"/>
    <n v="3"/>
    <s v="b"/>
    <n v="20"/>
    <s v="Marcas na porta "/>
    <s v="Globaldis"/>
    <m/>
    <x v="3"/>
    <x v="0"/>
    <d v="2024-06-20T00:00:00"/>
    <m/>
    <x v="94"/>
    <m/>
  </r>
  <r>
    <d v="2024-10-08T00:00:00"/>
    <x v="156"/>
    <s v="D"/>
    <n v="3"/>
    <s v="b"/>
    <n v="19"/>
    <s v="Remate foco luz cozinha teto e peça"/>
    <s v="AR"/>
    <m/>
    <x v="3"/>
    <x v="0"/>
    <d v="2024-06-20T00:00:00"/>
    <m/>
    <x v="5"/>
    <m/>
  </r>
  <r>
    <d v="2024-10-08T00:00:00"/>
    <x v="156"/>
    <s v="D"/>
    <n v="3"/>
    <s v="b"/>
    <n v="18"/>
    <s v="Limpar focos luz geral "/>
    <s v="AR"/>
    <m/>
    <x v="3"/>
    <x v="0"/>
    <d v="2024-06-20T00:00:00"/>
    <m/>
    <x v="5"/>
    <m/>
  </r>
  <r>
    <d v="2024-10-08T00:00:00"/>
    <x v="156"/>
    <s v="D"/>
    <n v="3"/>
    <s v="b"/>
    <n v="17"/>
    <s v="Remate moldura topo quadro eletrico "/>
    <s v="AR"/>
    <m/>
    <x v="3"/>
    <x v="0"/>
    <d v="2024-06-20T00:00:00"/>
    <m/>
    <x v="5"/>
    <m/>
  </r>
  <r>
    <d v="2024-09-25T00:00:00"/>
    <x v="156"/>
    <s v="D"/>
    <n v="3"/>
    <s v="b"/>
    <n v="16"/>
    <s v="Limpar telecomunicações / porta torta"/>
    <s v="AR"/>
    <m/>
    <x v="3"/>
    <x v="0"/>
    <d v="2024-06-20T00:00:00"/>
    <m/>
    <x v="5"/>
    <m/>
  </r>
  <r>
    <d v="2024-10-08T00:00:00"/>
    <x v="156"/>
    <s v="D"/>
    <n v="3"/>
    <s v="b"/>
    <n v="15"/>
    <s v="Substituir capa plastico quadro elétrico "/>
    <s v="IEOL"/>
    <m/>
    <x v="3"/>
    <x v="0"/>
    <d v="2024-06-20T00:00:00"/>
    <m/>
    <x v="37"/>
    <m/>
  </r>
  <r>
    <d v="2024-10-08T00:00:00"/>
    <x v="156"/>
    <s v="D"/>
    <n v="3"/>
    <s v="b"/>
    <n v="14"/>
    <s v="Colacar fêmea metálica porta topo"/>
    <s v="Globaldis"/>
    <m/>
    <x v="3"/>
    <x v="0"/>
    <d v="2024-06-20T00:00:00"/>
    <m/>
    <x v="94"/>
    <m/>
  </r>
  <r>
    <d v="2024-10-08T00:00:00"/>
    <x v="156"/>
    <s v="D"/>
    <n v="3"/>
    <s v="b"/>
    <n v="13"/>
    <s v="Remate rodapé geral "/>
    <s v="Silvas"/>
    <m/>
    <x v="3"/>
    <x v="0"/>
    <d v="2024-06-20T00:00:00"/>
    <m/>
    <x v="56"/>
    <m/>
  </r>
  <r>
    <d v="2024-10-08T00:00:00"/>
    <x v="156"/>
    <s v="D"/>
    <n v="3"/>
    <s v="b"/>
    <n v="12"/>
    <s v="Dobradiça torta e invertida "/>
    <s v="Globaldis"/>
    <m/>
    <x v="3"/>
    <x v="0"/>
    <d v="2024-06-20T00:00:00"/>
    <m/>
    <x v="94"/>
    <m/>
  </r>
  <r>
    <d v="2024-10-08T00:00:00"/>
    <x v="156"/>
    <s v="D"/>
    <n v="3"/>
    <s v="b"/>
    <n v="11"/>
    <s v="Rever dobradiças /torta no topo / Diferente de um lado e outro "/>
    <s v="Globaldis"/>
    <m/>
    <x v="3"/>
    <x v="0"/>
    <d v="2024-06-20T00:00:00"/>
    <m/>
    <x v="94"/>
    <m/>
  </r>
  <r>
    <d v="2024-10-08T00:00:00"/>
    <x v="156"/>
    <s v="D"/>
    <n v="3"/>
    <s v="b"/>
    <n v="10"/>
    <s v="Rever parafuso dobradiças guarda roupas /diferentes "/>
    <s v="Globaldis"/>
    <m/>
    <x v="3"/>
    <x v="0"/>
    <d v="2024-06-20T00:00:00"/>
    <m/>
    <x v="94"/>
    <m/>
  </r>
  <r>
    <d v="2024-10-08T00:00:00"/>
    <x v="156"/>
    <s v="D"/>
    <n v="3"/>
    <s v="b"/>
    <n v="9"/>
    <s v="Limpar riscos lapis guarda roupa "/>
    <s v="AR"/>
    <m/>
    <x v="3"/>
    <x v="0"/>
    <d v="2024-06-20T00:00:00"/>
    <m/>
    <x v="5"/>
    <m/>
  </r>
  <r>
    <d v="2024-10-08T00:00:00"/>
    <x v="156"/>
    <s v="D"/>
    <n v="3"/>
    <s v="b"/>
    <n v="8"/>
    <s v="Rever fixação guardas"/>
    <s v="Serrialu"/>
    <m/>
    <x v="3"/>
    <x v="0"/>
    <d v="2024-06-20T00:00:00"/>
    <m/>
    <x v="57"/>
    <m/>
  </r>
  <r>
    <d v="2024-10-08T00:00:00"/>
    <x v="156"/>
    <s v="D"/>
    <n v="3"/>
    <s v="b"/>
    <n v="7"/>
    <s v="Limpar ferrugem guardas geral"/>
    <s v="AR"/>
    <m/>
    <x v="3"/>
    <x v="0"/>
    <d v="2024-06-20T00:00:00"/>
    <m/>
    <x v="5"/>
    <m/>
  </r>
  <r>
    <d v="2024-10-08T00:00:00"/>
    <x v="156"/>
    <s v="D"/>
    <n v="3"/>
    <s v="b"/>
    <n v="6"/>
    <s v="Falta betumar piso varanda"/>
    <s v="AR"/>
    <m/>
    <x v="3"/>
    <x v="0"/>
    <d v="2024-06-20T00:00:00"/>
    <m/>
    <x v="5"/>
    <m/>
  </r>
  <r>
    <d v="2024-10-08T00:00:00"/>
    <x v="156"/>
    <s v="D"/>
    <n v="3"/>
    <s v="b"/>
    <n v="5"/>
    <s v="Retirar peliculas azuis /colar espelhos tubos "/>
    <s v="AR"/>
    <m/>
    <x v="3"/>
    <x v="0"/>
    <d v="2024-06-20T00:00:00"/>
    <m/>
    <x v="5"/>
    <m/>
  </r>
  <r>
    <d v="2024-10-08T00:00:00"/>
    <x v="156"/>
    <s v="D"/>
    <n v="3"/>
    <s v="b"/>
    <n v="4"/>
    <s v="Remates tubulação lavatório WC/Fixar moldura/Betumar "/>
    <s v="AR"/>
    <m/>
    <x v="3"/>
    <x v="0"/>
    <d v="2024-06-20T00:00:00"/>
    <m/>
    <x v="5"/>
    <m/>
  </r>
  <r>
    <d v="2024-10-08T00:00:00"/>
    <x v="156"/>
    <s v="D"/>
    <n v="3"/>
    <s v="b"/>
    <n v="3"/>
    <s v="Limpar base armário /Retirar rodapés"/>
    <s v="Cozimafra"/>
    <m/>
    <x v="3"/>
    <x v="0"/>
    <d v="2024-06-20T00:00:00"/>
    <m/>
    <x v="7"/>
    <m/>
  </r>
  <r>
    <d v="2024-10-08T00:00:00"/>
    <x v="156"/>
    <s v="D"/>
    <n v="3"/>
    <s v="b"/>
    <n v="2"/>
    <s v="Falta tampa e silicone tubos bomba calor"/>
    <s v="Luzimeca"/>
    <m/>
    <x v="3"/>
    <x v="0"/>
    <d v="2024-06-20T00:00:00"/>
    <m/>
    <x v="121"/>
    <m/>
  </r>
  <r>
    <d v="2024-10-08T00:00:00"/>
    <x v="156"/>
    <s v="D"/>
    <n v="3"/>
    <s v="b"/>
    <n v="1"/>
    <s v="Afinar porta armário superior cozinha "/>
    <s v="Cozimafra"/>
    <m/>
    <x v="3"/>
    <x v="0"/>
    <d v="2024-06-20T00:00:00"/>
    <m/>
    <x v="7"/>
    <m/>
  </r>
  <r>
    <d v="2024-08-13T00:00:00"/>
    <x v="157"/>
    <s v="D"/>
    <n v="3"/>
    <s v="c"/>
    <n v="4"/>
    <s v="Marca na moldura guarda roupa "/>
    <s v="AR"/>
    <m/>
    <x v="3"/>
    <x v="0"/>
    <d v="2024-07-16T00:00:00"/>
    <m/>
    <x v="186"/>
    <m/>
  </r>
  <r>
    <d v="2024-07-19T00:00:00"/>
    <x v="158"/>
    <s v="D"/>
    <n v="3"/>
    <s v="c"/>
    <n v="6"/>
    <s v="Limpar manchas brancas no piso (geral)"/>
    <s v="AR"/>
    <m/>
    <x v="3"/>
    <x v="0"/>
    <d v="2024-07-16T00:00:00"/>
    <m/>
    <x v="186"/>
    <m/>
  </r>
  <r>
    <d v="2024-07-19T00:00:00"/>
    <x v="158"/>
    <s v="D"/>
    <n v="3"/>
    <s v="c"/>
    <n v="5"/>
    <s v="2º Mão de tinta paredes/sujos/marcas (geral)"/>
    <s v="AR"/>
    <m/>
    <x v="3"/>
    <x v="0"/>
    <d v="2024-07-16T00:00:00"/>
    <m/>
    <x v="186"/>
    <m/>
  </r>
  <r>
    <d v="2024-07-19T00:00:00"/>
    <x v="158"/>
    <s v="D"/>
    <n v="3"/>
    <s v="c"/>
    <n v="3"/>
    <s v="Amolgado paredes"/>
    <s v="AR"/>
    <m/>
    <x v="3"/>
    <x v="0"/>
    <d v="2024-07-16T00:00:00"/>
    <m/>
    <x v="186"/>
    <m/>
  </r>
  <r>
    <d v="2024-07-19T00:00:00"/>
    <x v="158"/>
    <s v="D"/>
    <n v="3"/>
    <s v="c"/>
    <n v="2"/>
    <s v="Ferrugem guardas /Limpar geral"/>
    <s v="AR"/>
    <m/>
    <x v="3"/>
    <x v="0"/>
    <d v="2024-07-16T00:00:00"/>
    <m/>
    <x v="186"/>
    <m/>
  </r>
  <r>
    <d v="2024-07-19T00:00:00"/>
    <x v="158"/>
    <s v="D"/>
    <n v="3"/>
    <s v="c"/>
    <n v="1"/>
    <s v="Limpar o apartamento antes de entregar "/>
    <s v="AR"/>
    <m/>
    <x v="3"/>
    <x v="0"/>
    <d v="2024-07-16T00:00:00"/>
    <m/>
    <x v="186"/>
    <m/>
  </r>
  <r>
    <d v="2024-09-25T00:00:00"/>
    <x v="159"/>
    <s v="D"/>
    <n v="4"/>
    <s v="d"/>
    <n v="1"/>
    <s v="Marca na pintura parede"/>
    <s v="AR"/>
    <m/>
    <x v="3"/>
    <x v="0"/>
    <d v="2024-06-12T00:00:00"/>
    <m/>
    <x v="171"/>
    <m/>
  </r>
  <r>
    <d v="2024-09-25T00:00:00"/>
    <x v="159"/>
    <s v="D"/>
    <n v="4"/>
    <s v="d"/>
    <n v="2"/>
    <s v="Perfil pvc caixa estore/degrada com tempo"/>
    <m/>
    <m/>
    <x v="3"/>
    <x v="1"/>
    <d v="2024-06-12T00:00:00"/>
    <m/>
    <x v="12"/>
    <m/>
  </r>
  <r>
    <d v="2024-09-25T00:00:00"/>
    <x v="159"/>
    <s v="D"/>
    <n v="4"/>
    <s v="d"/>
    <n v="3"/>
    <s v="Buracos caixa estore"/>
    <s v="Globaldis"/>
    <m/>
    <x v="3"/>
    <x v="0"/>
    <d v="2024-06-12T00:00:00"/>
    <m/>
    <x v="94"/>
    <m/>
  </r>
  <r>
    <d v="2024-09-25T00:00:00"/>
    <x v="159"/>
    <s v="D"/>
    <n v="4"/>
    <s v="d"/>
    <n v="4"/>
    <s v="Gaveta bate no bidé "/>
    <s v="AR"/>
    <m/>
    <x v="3"/>
    <x v="1"/>
    <d v="2024-06-12T00:00:00"/>
    <m/>
    <x v="12"/>
    <m/>
  </r>
  <r>
    <d v="2024-09-25T00:00:00"/>
    <x v="159"/>
    <s v="D"/>
    <n v="4"/>
    <s v="d"/>
    <n v="5"/>
    <s v="Espelho desalinhado com bancada"/>
    <s v="AR"/>
    <m/>
    <x v="3"/>
    <x v="0"/>
    <d v="2024-06-12T00:00:00"/>
    <m/>
    <x v="171"/>
    <m/>
  </r>
  <r>
    <d v="2024-09-25T00:00:00"/>
    <x v="159"/>
    <s v="D"/>
    <n v="4"/>
    <s v="d"/>
    <n v="6"/>
    <s v="Portas não são lacadas no topo e base"/>
    <s v="Globaldis"/>
    <m/>
    <x v="3"/>
    <x v="0"/>
    <d v="2024-06-12T00:00:00"/>
    <m/>
    <x v="94"/>
    <m/>
  </r>
  <r>
    <d v="2024-09-25T00:00:00"/>
    <x v="159"/>
    <s v="D"/>
    <n v="4"/>
    <s v="d"/>
    <n v="7"/>
    <s v="Marca no fundo guarda roupa/interno "/>
    <s v="Globaldis"/>
    <m/>
    <x v="3"/>
    <x v="0"/>
    <d v="2024-06-12T00:00:00"/>
    <m/>
    <x v="94"/>
    <m/>
  </r>
  <r>
    <d v="2024-09-25T00:00:00"/>
    <x v="159"/>
    <s v="D"/>
    <n v="4"/>
    <s v="d"/>
    <n v="8"/>
    <s v="Fechamento exaustor /caixa madeira "/>
    <s v="AR"/>
    <m/>
    <x v="3"/>
    <x v="0"/>
    <d v="2024-06-12T00:00:00"/>
    <m/>
    <x v="171"/>
    <m/>
  </r>
  <r>
    <d v="2024-09-25T00:00:00"/>
    <x v="159"/>
    <s v="D"/>
    <n v="4"/>
    <s v="d"/>
    <n v="9"/>
    <s v="Limpeza ferrugem guardas geral "/>
    <s v="AR"/>
    <m/>
    <x v="3"/>
    <x v="0"/>
    <d v="2024-06-12T00:00:00"/>
    <m/>
    <x v="171"/>
    <m/>
  </r>
  <r>
    <d v="2024-09-25T00:00:00"/>
    <x v="159"/>
    <s v="D"/>
    <n v="4"/>
    <s v="d"/>
    <n v="10"/>
    <s v="Limpeza rodapé geral"/>
    <s v="AR"/>
    <m/>
    <x v="3"/>
    <x v="0"/>
    <d v="2024-06-12T00:00:00"/>
    <m/>
    <x v="171"/>
    <m/>
  </r>
  <r>
    <d v="2024-09-25T00:00:00"/>
    <x v="159"/>
    <s v="D"/>
    <n v="4"/>
    <s v="d"/>
    <n v="11"/>
    <s v="Substituir régua madeira piso "/>
    <s v="Silvas"/>
    <m/>
    <x v="3"/>
    <x v="0"/>
    <d v="2024-06-12T00:00:00"/>
    <m/>
    <x v="54"/>
    <m/>
  </r>
  <r>
    <d v="2024-08-13T00:00:00"/>
    <x v="159"/>
    <s v="D"/>
    <n v="4"/>
    <s v="d"/>
    <n v="12"/>
    <s v="Amolgado quina porta"/>
    <s v="Globaldis"/>
    <m/>
    <x v="3"/>
    <x v="0"/>
    <d v="2024-06-12T00:00:00"/>
    <m/>
    <x v="94"/>
    <m/>
  </r>
  <r>
    <d v="2024-09-25T00:00:00"/>
    <x v="159"/>
    <s v="D"/>
    <n v="4"/>
    <s v="d"/>
    <n v="13"/>
    <s v="Fissura entre parede/porta alizar "/>
    <s v="AR"/>
    <m/>
    <x v="3"/>
    <x v="0"/>
    <d v="2024-06-12T00:00:00"/>
    <m/>
    <x v="171"/>
    <m/>
  </r>
  <r>
    <d v="2024-09-25T00:00:00"/>
    <x v="159"/>
    <s v="D"/>
    <n v="4"/>
    <s v="d"/>
    <n v="14"/>
    <s v="Limpeza portas cola "/>
    <s v="AR"/>
    <m/>
    <x v="3"/>
    <x v="0"/>
    <d v="2024-06-12T00:00:00"/>
    <m/>
    <x v="171"/>
    <m/>
  </r>
  <r>
    <d v="2024-09-25T00:00:00"/>
    <x v="159"/>
    <s v="D"/>
    <n v="4"/>
    <s v="d"/>
    <n v="15"/>
    <s v="Riscos microondas "/>
    <s v="Cozimafra"/>
    <m/>
    <x v="3"/>
    <x v="0"/>
    <d v="2024-06-12T00:00:00"/>
    <m/>
    <x v="83"/>
    <m/>
  </r>
  <r>
    <d v="2024-09-25T00:00:00"/>
    <x v="159"/>
    <s v="D"/>
    <n v="4"/>
    <s v="d"/>
    <n v="16"/>
    <s v="Reparação de curto-circuito no quadro elétrico que afeta iluminação no hall e cozinha"/>
    <s v="IEOL"/>
    <m/>
    <x v="22"/>
    <x v="0"/>
    <d v="2024-06-12T00:00:00"/>
    <m/>
    <x v="31"/>
    <m/>
  </r>
  <r>
    <d v="2024-09-25T00:00:00"/>
    <x v="159"/>
    <s v="D"/>
    <n v="4"/>
    <s v="d"/>
    <n v="17"/>
    <s v="Reparação de estore elétrico do quarto (sobe e desce aos soluços ficando por vezes mesmo encravado)"/>
    <s v="Nacional Blinds"/>
    <m/>
    <x v="22"/>
    <x v="0"/>
    <d v="2024-06-12T00:00:00"/>
    <m/>
    <x v="31"/>
    <m/>
  </r>
  <r>
    <d v="2024-09-25T00:00:00"/>
    <x v="159"/>
    <s v="D"/>
    <n v="4"/>
    <s v="d"/>
    <n v="18"/>
    <s v="Arranjo de 2 torneiras da casa-de-banho que pingam mesmo quando fechadas"/>
    <s v="AR"/>
    <m/>
    <x v="22"/>
    <x v="0"/>
    <d v="2024-06-12T00:00:00"/>
    <m/>
    <x v="9"/>
    <m/>
  </r>
  <r>
    <d v="2024-09-25T00:00:00"/>
    <x v="159"/>
    <s v="D"/>
    <n v="4"/>
    <s v="d"/>
    <n v="19"/>
    <s v="Substituição do intercomunicador de entrada devido a raspão lateral de origem"/>
    <s v="IEOL/MEO"/>
    <m/>
    <x v="40"/>
    <x v="0"/>
    <d v="2024-06-12T00:00:00"/>
    <m/>
    <x v="107"/>
    <m/>
  </r>
  <r>
    <d v="2024-09-25T00:00:00"/>
    <x v="159"/>
    <s v="D"/>
    <n v="4"/>
    <s v="d"/>
    <n v="20"/>
    <s v="uma das tomadas da sala não funcionam "/>
    <s v="IEOL"/>
    <m/>
    <x v="57"/>
    <x v="0"/>
    <d v="2024-06-12T00:00:00"/>
    <m/>
    <x v="107"/>
    <m/>
  </r>
  <r>
    <d v="2024-09-25T00:00:00"/>
    <x v="159"/>
    <s v="D"/>
    <n v="4"/>
    <s v="d"/>
    <n v="21"/>
    <s v="Lugar do estacionamento nº 66 cave 3 -  não tem as dimensões acordadas no projeto, sendo de dimensão inferior ao acordado e tornando por isso o estacionamento mais difícil. "/>
    <s v="AR"/>
    <m/>
    <x v="57"/>
    <x v="1"/>
    <d v="2024-06-12T00:00:00"/>
    <m/>
    <x v="34"/>
    <m/>
  </r>
  <r>
    <d v="2024-09-25T00:00:00"/>
    <x v="159"/>
    <s v="D"/>
    <n v="4"/>
    <s v="d"/>
    <n v="22"/>
    <s v="Substituição do móvel da casa de banho após danificação devido a arranjo das torneiras"/>
    <s v="Globaldis"/>
    <m/>
    <x v="24"/>
    <x v="3"/>
    <d v="2024-06-12T00:00:00"/>
    <d v="2025-01-22T00:00:00"/>
    <x v="12"/>
    <m/>
  </r>
  <r>
    <d v="2024-09-25T00:00:00"/>
    <x v="159"/>
    <s v="D"/>
    <n v="4"/>
    <s v="d"/>
    <n v="23"/>
    <s v="Substituição do intercomunicador de entrada devido a raspão lateral de origem."/>
    <s v="IEOL/MEO"/>
    <m/>
    <x v="24"/>
    <x v="0"/>
    <d v="2024-06-12T00:00:00"/>
    <m/>
    <x v="66"/>
    <m/>
  </r>
  <r>
    <d v="2024-09-25T00:00:00"/>
    <x v="159"/>
    <s v="D"/>
    <n v="4"/>
    <s v="d"/>
    <n v="24"/>
    <s v="A porta do frigorífico faz muito ruído a abrir e tem uma peça lateral que se solta constantemente."/>
    <s v="Cozimafra"/>
    <m/>
    <x v="24"/>
    <x v="0"/>
    <d v="2024-06-12T00:00:00"/>
    <m/>
    <x v="120"/>
    <m/>
  </r>
  <r>
    <d v="2024-09-25T00:00:00"/>
    <x v="159"/>
    <s v="D"/>
    <n v="4"/>
    <s v="d"/>
    <n v="25"/>
    <s v="Riscos de origem nas janelas da sala de correr (2un) e Suite (1un) - 3 VIDROS SUBST"/>
    <s v="Serrialu"/>
    <m/>
    <x v="36"/>
    <x v="0"/>
    <d v="2024-06-12T00:00:00"/>
    <d v="2024-12-05T00:00:00"/>
    <x v="17"/>
    <m/>
  </r>
  <r>
    <d v="2024-09-25T00:00:00"/>
    <x v="159"/>
    <s v="D"/>
    <n v="4"/>
    <s v="d"/>
    <n v="25"/>
    <s v="Afinação da porta de entrada (está mal calibrada o que a torna difícil de abrir)."/>
    <s v="Sweet Door"/>
    <m/>
    <x v="136"/>
    <x v="0"/>
    <d v="2024-06-12T00:00:00"/>
    <m/>
    <x v="142"/>
    <m/>
  </r>
  <r>
    <d v="2024-09-25T00:00:00"/>
    <x v="159"/>
    <s v="D"/>
    <n v="4"/>
    <s v="d"/>
    <n v="26"/>
    <s v="Riscos de origem nas janelas  lavandaria (1un)   (entrega do vidro a 27/2/25 veio errada, veio medida de porta em vez de janela)"/>
    <s v="Serrialu"/>
    <m/>
    <x v="36"/>
    <x v="0"/>
    <d v="2024-06-12T00:00:00"/>
    <d v="2024-12-05T00:00:00"/>
    <x v="142"/>
    <m/>
  </r>
  <r>
    <d v="2024-09-25T00:00:00"/>
    <x v="159"/>
    <s v="D"/>
    <n v="4"/>
    <s v="d"/>
    <n v="27"/>
    <s v="Colocação de silicone ao redor da janela para diminuir transferência de calor."/>
    <s v="AR"/>
    <m/>
    <x v="136"/>
    <x v="0"/>
    <d v="2024-06-12T00:00:00"/>
    <m/>
    <x v="163"/>
    <m/>
  </r>
  <r>
    <d v="2024-09-25T00:00:00"/>
    <x v="159"/>
    <s v="D"/>
    <n v="4"/>
    <s v="d"/>
    <n v="28"/>
    <s v="Falta vidro da lavanderia - (960x1000) NÃO SE PODE AGENDAR, ENCOMEDAR FALTA VIDRO (03/04)"/>
    <s v="serrialu"/>
    <m/>
    <x v="78"/>
    <x v="3"/>
    <d v="2024-06-12T00:00:00"/>
    <m/>
    <x v="12"/>
    <s v="SIM"/>
  </r>
  <r>
    <d v="2024-08-13T00:00:00"/>
    <x v="160"/>
    <s v="D"/>
    <n v="4"/>
    <s v="e"/>
    <n v="25"/>
    <s v="Fixar tampas tubo bomba de calor "/>
    <s v="AR"/>
    <m/>
    <x v="19"/>
    <x v="0"/>
    <d v="2024-07-31T00:00:00"/>
    <m/>
    <x v="31"/>
    <m/>
  </r>
  <r>
    <d v="2024-08-08T00:00:00"/>
    <x v="160"/>
    <s v="D"/>
    <n v="4"/>
    <s v="e"/>
    <n v="24"/>
    <s v="Porta do frigorífico está a bater na madeira"/>
    <s v="Cozimafra"/>
    <m/>
    <x v="41"/>
    <x v="0"/>
    <d v="2024-07-31T00:00:00"/>
    <m/>
    <x v="24"/>
    <m/>
  </r>
  <r>
    <d v="2024-08-13T00:00:00"/>
    <x v="160"/>
    <s v="D"/>
    <n v="4"/>
    <s v="e"/>
    <n v="23"/>
    <s v="Soleira da porta da suíte está levantada (parece que inchou)"/>
    <s v="Silvas"/>
    <m/>
    <x v="41"/>
    <x v="0"/>
    <d v="2024-07-31T00:00:00"/>
    <m/>
    <x v="8"/>
    <m/>
  </r>
  <r>
    <d v="2024-08-13T00:00:00"/>
    <x v="160"/>
    <s v="D"/>
    <n v="4"/>
    <s v="e"/>
    <n v="22"/>
    <s v="Painel da porta de entrada está marcado (Já está a ser tratado)"/>
    <s v="Sweet Door"/>
    <m/>
    <x v="41"/>
    <x v="0"/>
    <d v="2024-07-31T00:00:00"/>
    <m/>
    <x v="80"/>
    <m/>
  </r>
  <r>
    <d v="2024-08-13T00:00:00"/>
    <x v="160"/>
    <s v="D"/>
    <n v="4"/>
    <s v="e"/>
    <n v="20"/>
    <s v="Bidé da segunda casa de banho está a deitar água por baixo"/>
    <s v="AR"/>
    <m/>
    <x v="41"/>
    <x v="0"/>
    <d v="2024-07-31T00:00:00"/>
    <m/>
    <x v="24"/>
    <m/>
  </r>
  <r>
    <d v="2024-08-13T00:00:00"/>
    <x v="160"/>
    <s v="D"/>
    <n v="4"/>
    <s v="e"/>
    <n v="19"/>
    <s v="Faltam borrachas dos vidros do poliban da casa de banho da suíte"/>
    <s v="Espaço Vidro"/>
    <m/>
    <x v="41"/>
    <x v="0"/>
    <d v="2024-07-31T00:00:00"/>
    <m/>
    <x v="31"/>
    <m/>
  </r>
  <r>
    <d v="2024-08-13T00:00:00"/>
    <x v="160"/>
    <s v="D"/>
    <n v="4"/>
    <s v="e"/>
    <n v="18"/>
    <s v="Estores da lavandaria não está a fechar como deve de ser"/>
    <s v="Nacional Blinds"/>
    <m/>
    <x v="41"/>
    <x v="0"/>
    <d v="2024-07-31T00:00:00"/>
    <m/>
    <x v="81"/>
    <m/>
  </r>
  <r>
    <d v="2024-08-13T00:00:00"/>
    <x v="160"/>
    <s v="D"/>
    <n v="4"/>
    <s v="e"/>
    <n v="17"/>
    <s v="Bancada da cozinha mal fixada, treme e está em perigo de partir"/>
    <s v="Pardal"/>
    <m/>
    <x v="41"/>
    <x v="0"/>
    <d v="2024-07-31T00:00:00"/>
    <m/>
    <x v="24"/>
    <m/>
  </r>
  <r>
    <d v="2024-08-13T00:00:00"/>
    <x v="160"/>
    <s v="D"/>
    <n v="4"/>
    <s v="e"/>
    <n v="16"/>
    <s v="Falta massa ao pé da janela do segundo quarto e precisa de ser lixado"/>
    <s v="AR"/>
    <m/>
    <x v="41"/>
    <x v="0"/>
    <d v="2024-07-31T00:00:00"/>
    <m/>
    <x v="50"/>
    <m/>
  </r>
  <r>
    <d v="2024-08-13T00:00:00"/>
    <x v="160"/>
    <s v="D"/>
    <n v="4"/>
    <s v="e"/>
    <n v="15"/>
    <s v="Hall de entrada e corredor cheio de marcas nas paredes onde precisa de levar massa e ser lixado e pintado"/>
    <s v="AR"/>
    <m/>
    <x v="41"/>
    <x v="0"/>
    <d v="2024-07-31T00:00:00"/>
    <m/>
    <x v="50"/>
    <m/>
  </r>
  <r>
    <d v="2024-08-13T00:00:00"/>
    <x v="160"/>
    <s v="D"/>
    <n v="4"/>
    <s v="e"/>
    <n v="14"/>
    <s v="Vidro Varanda está solto (deve precisar de silicone por cima para ser fixado)"/>
    <s v="Serrialu"/>
    <m/>
    <x v="41"/>
    <x v="0"/>
    <d v="2024-07-31T00:00:00"/>
    <m/>
    <x v="50"/>
    <m/>
  </r>
  <r>
    <d v="2024-08-13T00:00:00"/>
    <x v="160"/>
    <s v="D"/>
    <n v="4"/>
    <s v="e"/>
    <n v="13"/>
    <s v="Porta casa de banho partida (vieram tirar medidas à um mês e ninguém disse mais nada)"/>
    <s v="Globaldis"/>
    <m/>
    <x v="41"/>
    <x v="0"/>
    <d v="2024-07-31T00:00:00"/>
    <m/>
    <x v="98"/>
    <m/>
  </r>
  <r>
    <d v="2024-08-13T00:00:00"/>
    <x v="160"/>
    <s v="D"/>
    <n v="4"/>
    <s v="e"/>
    <n v="12"/>
    <s v="Ceramica partida "/>
    <s v="AR"/>
    <m/>
    <x v="3"/>
    <x v="0"/>
    <d v="2024-07-31T00:00:00"/>
    <m/>
    <x v="50"/>
    <m/>
  </r>
  <r>
    <d v="2024-08-13T00:00:00"/>
    <x v="160"/>
    <s v="D"/>
    <n v="4"/>
    <s v="e"/>
    <n v="11"/>
    <s v="Falta betume banheira "/>
    <s v="AR"/>
    <m/>
    <x v="3"/>
    <x v="0"/>
    <d v="2024-07-31T00:00:00"/>
    <m/>
    <x v="50"/>
    <m/>
  </r>
  <r>
    <d v="2024-08-13T00:00:00"/>
    <x v="160"/>
    <s v="D"/>
    <n v="4"/>
    <s v="e"/>
    <n v="10"/>
    <s v="Aumentar abertura porta wc"/>
    <s v="Globaldis"/>
    <m/>
    <x v="3"/>
    <x v="0"/>
    <d v="2024-07-31T00:00:00"/>
    <m/>
    <x v="104"/>
    <m/>
  </r>
  <r>
    <d v="2024-08-13T00:00:00"/>
    <x v="160"/>
    <s v="D"/>
    <n v="4"/>
    <s v="e"/>
    <n v="9"/>
    <s v="Chave não tranca porta lado circulação "/>
    <s v="Globaldis"/>
    <m/>
    <x v="3"/>
    <x v="0"/>
    <d v="2024-07-31T00:00:00"/>
    <m/>
    <x v="104"/>
    <m/>
  </r>
  <r>
    <d v="2024-08-13T00:00:00"/>
    <x v="160"/>
    <s v="D"/>
    <n v="4"/>
    <s v="e"/>
    <n v="8"/>
    <s v="Caixa aplique mal acabada "/>
    <s v="Globaldis"/>
    <m/>
    <x v="3"/>
    <x v="0"/>
    <d v="2024-07-31T00:00:00"/>
    <m/>
    <x v="104"/>
    <m/>
  </r>
  <r>
    <d v="2024-08-07T00:00:00"/>
    <x v="160"/>
    <s v="D"/>
    <n v="4"/>
    <s v="e"/>
    <n v="7"/>
    <s v="Falta puxador resguardo wc"/>
    <s v="Espaço Vidro"/>
    <m/>
    <x v="3"/>
    <x v="0"/>
    <d v="2024-07-31T00:00:00"/>
    <m/>
    <x v="49"/>
    <m/>
  </r>
  <r>
    <d v="2024-08-13T00:00:00"/>
    <x v="160"/>
    <s v="D"/>
    <n v="4"/>
    <s v="e"/>
    <n v="6"/>
    <s v="Melhorar remate topo /lateral guarda roupa"/>
    <s v="Globaldis"/>
    <m/>
    <x v="3"/>
    <x v="0"/>
    <d v="2024-07-31T00:00:00"/>
    <m/>
    <x v="7"/>
    <m/>
  </r>
  <r>
    <d v="2024-08-13T00:00:00"/>
    <x v="160"/>
    <s v="D"/>
    <n v="4"/>
    <s v="e"/>
    <n v="5"/>
    <s v="Marca na pintura "/>
    <s v="AR"/>
    <m/>
    <x v="3"/>
    <x v="0"/>
    <d v="2024-07-31T00:00:00"/>
    <m/>
    <x v="50"/>
    <m/>
  </r>
  <r>
    <d v="2024-08-13T00:00:00"/>
    <x v="160"/>
    <s v="D"/>
    <n v="4"/>
    <s v="e"/>
    <n v="4"/>
    <s v="Melhorar remate lateral porta /fissura (geral)"/>
    <s v="Globaldis"/>
    <m/>
    <x v="3"/>
    <x v="0"/>
    <d v="2024-07-31T00:00:00"/>
    <m/>
    <x v="104"/>
    <m/>
  </r>
  <r>
    <d v="2024-08-13T00:00:00"/>
    <x v="160"/>
    <s v="D"/>
    <n v="4"/>
    <s v="e"/>
    <n v="3"/>
    <s v="Melhorar remate alheta (geral)"/>
    <s v="AR"/>
    <m/>
    <x v="3"/>
    <x v="0"/>
    <d v="2024-07-31T00:00:00"/>
    <m/>
    <x v="50"/>
    <m/>
  </r>
  <r>
    <d v="2024-08-13T00:00:00"/>
    <x v="160"/>
    <s v="D"/>
    <n v="4"/>
    <s v="e"/>
    <n v="2"/>
    <s v="Melhorar remate rodapé (geral)"/>
    <s v="AR"/>
    <m/>
    <x v="3"/>
    <x v="0"/>
    <d v="2024-07-31T00:00:00"/>
    <m/>
    <x v="50"/>
    <m/>
  </r>
  <r>
    <d v="2024-08-13T00:00:00"/>
    <x v="160"/>
    <s v="D"/>
    <n v="4"/>
    <s v="e"/>
    <n v="1"/>
    <s v="Melhorar pintura teto/parede (geral)"/>
    <s v="AR"/>
    <m/>
    <x v="3"/>
    <x v="0"/>
    <d v="2024-07-31T00:00:00"/>
    <m/>
    <x v="50"/>
    <m/>
  </r>
  <r>
    <d v="2024-08-13T00:00:00"/>
    <x v="160"/>
    <s v="D"/>
    <n v="4"/>
    <s v="e"/>
    <n v="21"/>
    <s v="Vidro da janela da suite está todo riscado por fora"/>
    <s v="Serrialu"/>
    <m/>
    <x v="41"/>
    <x v="0"/>
    <d v="2024-07-31T00:00:00"/>
    <m/>
    <x v="100"/>
    <m/>
  </r>
  <r>
    <d v="2024-08-08T00:00:00"/>
    <x v="161"/>
    <s v="D"/>
    <n v="4"/>
    <s v="f"/>
    <n v="9"/>
    <s v="Vedante e puxador "/>
    <s v="Espaço Vidro "/>
    <m/>
    <x v="40"/>
    <x v="0"/>
    <d v="2024-05-24T00:00:00"/>
    <m/>
    <x v="8"/>
    <m/>
  </r>
  <r>
    <d v="2024-08-08T00:00:00"/>
    <x v="161"/>
    <s v="D"/>
    <n v="4"/>
    <s v="f"/>
    <n v="8"/>
    <s v="Estores da sala não funcionam "/>
    <s v="Nacional Blinds"/>
    <m/>
    <x v="19"/>
    <x v="0"/>
    <d v="2024-05-24T00:00:00"/>
    <m/>
    <x v="85"/>
    <m/>
  </r>
  <r>
    <d v="2024-08-08T00:00:00"/>
    <x v="161"/>
    <s v="D"/>
    <n v="4"/>
    <s v="f"/>
    <n v="7"/>
    <s v="Os estores também não funcionam bem em quase todas as divisões da casa."/>
    <s v="Nacional Blinds"/>
    <m/>
    <x v="137"/>
    <x v="0"/>
    <d v="2024-05-24T00:00:00"/>
    <m/>
    <x v="81"/>
    <m/>
  </r>
  <r>
    <d v="2024-08-08T00:00:00"/>
    <x v="161"/>
    <s v="D"/>
    <n v="4"/>
    <s v="f"/>
    <n v="6"/>
    <s v="Toda a caixilharia do apartamento não está bem colocada, pois permite a entrada de vento e frio nas diversas divisões do apartamento."/>
    <s v="Serrialu"/>
    <m/>
    <x v="137"/>
    <x v="0"/>
    <d v="2024-05-24T00:00:00"/>
    <m/>
    <x v="24"/>
    <m/>
  </r>
  <r>
    <d v="2024-08-08T00:00:00"/>
    <x v="161"/>
    <s v="D"/>
    <n v="4"/>
    <s v="f"/>
    <n v="5"/>
    <s v="Silicone branco solto no rodapé"/>
    <s v="AR"/>
    <m/>
    <x v="3"/>
    <x v="0"/>
    <d v="2024-05-24T00:00:00"/>
    <m/>
    <x v="47"/>
    <m/>
  </r>
  <r>
    <d v="2024-08-08T00:00:00"/>
    <x v="161"/>
    <s v="D"/>
    <n v="4"/>
    <s v="f"/>
    <n v="4"/>
    <s v="Remate rodapé geral"/>
    <s v="AR"/>
    <m/>
    <x v="3"/>
    <x v="0"/>
    <d v="2024-05-24T00:00:00"/>
    <m/>
    <x v="47"/>
    <m/>
  </r>
  <r>
    <d v="2024-08-08T00:00:00"/>
    <x v="161"/>
    <s v="D"/>
    <n v="4"/>
    <s v="f"/>
    <n v="3"/>
    <s v="Borrachas da porta soltas "/>
    <s v="Globaldis"/>
    <m/>
    <x v="3"/>
    <x v="0"/>
    <d v="2024-05-24T00:00:00"/>
    <m/>
    <x v="7"/>
    <m/>
  </r>
  <r>
    <d v="2024-08-08T00:00:00"/>
    <x v="161"/>
    <s v="D"/>
    <n v="4"/>
    <s v="f"/>
    <n v="2"/>
    <s v="Estore não recolhe todo - funcionario tirou medida 22/07 "/>
    <s v="Nacional Blinds"/>
    <m/>
    <x v="3"/>
    <x v="0"/>
    <d v="2024-05-24T00:00:00"/>
    <m/>
    <x v="94"/>
    <m/>
  </r>
  <r>
    <d v="2024-08-08T00:00:00"/>
    <x v="161"/>
    <s v="D"/>
    <n v="4"/>
    <s v="f"/>
    <n v="1"/>
    <s v="Moldura madeira solta no topo da porta"/>
    <s v="Globaldis"/>
    <m/>
    <x v="3"/>
    <x v="0"/>
    <d v="2024-05-24T00:00:00"/>
    <m/>
    <x v="7"/>
    <m/>
  </r>
  <r>
    <d v="2024-08-01T00:00:00"/>
    <x v="162"/>
    <s v="D"/>
    <n v="4"/>
    <s v="a"/>
    <n v="12"/>
    <s v="Manchas no teto da lavanderia "/>
    <s v="AR"/>
    <m/>
    <x v="32"/>
    <x v="0"/>
    <d v="2024-05-29T00:00:00"/>
    <m/>
    <x v="52"/>
    <m/>
  </r>
  <r>
    <d v="2024-08-01T00:00:00"/>
    <x v="162"/>
    <s v="D"/>
    <n v="4"/>
    <s v="a"/>
    <n v="11"/>
    <s v="Luz da arrecadação "/>
    <s v="IEOL"/>
    <m/>
    <x v="17"/>
    <x v="0"/>
    <d v="2024-05-29T00:00:00"/>
    <m/>
    <x v="2"/>
    <m/>
  </r>
  <r>
    <d v="2024-08-01T00:00:00"/>
    <x v="162"/>
    <s v="D"/>
    <n v="4"/>
    <s v="a"/>
    <n v="10"/>
    <s v="Estores da sala não funcionam "/>
    <s v="Nacional Blinds"/>
    <m/>
    <x v="5"/>
    <x v="0"/>
    <d v="2024-05-29T00:00:00"/>
    <m/>
    <x v="31"/>
    <m/>
  </r>
  <r>
    <d v="2024-08-01T00:00:00"/>
    <x v="162"/>
    <s v="D"/>
    <n v="4"/>
    <s v="a"/>
    <n v="9"/>
    <s v="Porta abre no sentido errado - atrapalha armários "/>
    <m/>
    <m/>
    <x v="3"/>
    <x v="1"/>
    <d v="2024-05-29T00:00:00"/>
    <m/>
    <x v="12"/>
    <m/>
  </r>
  <r>
    <d v="2024-08-01T00:00:00"/>
    <x v="162"/>
    <s v="D"/>
    <n v="4"/>
    <s v="a"/>
    <n v="8"/>
    <s v="Limpeza ferrugem guardas (geral)"/>
    <m/>
    <m/>
    <x v="3"/>
    <x v="0"/>
    <d v="2024-05-29T00:00:00"/>
    <m/>
    <x v="96"/>
    <m/>
  </r>
  <r>
    <d v="2024-08-01T00:00:00"/>
    <x v="162"/>
    <s v="D"/>
    <n v="4"/>
    <s v="a"/>
    <n v="7"/>
    <s v="Moldura porta solta no topo"/>
    <m/>
    <m/>
    <x v="3"/>
    <x v="0"/>
    <d v="2024-05-29T00:00:00"/>
    <m/>
    <x v="96"/>
    <m/>
  </r>
  <r>
    <d v="2024-08-01T00:00:00"/>
    <x v="162"/>
    <s v="D"/>
    <n v="4"/>
    <s v="a"/>
    <n v="6"/>
    <s v="Parafuso caixa banheiro está solto "/>
    <m/>
    <m/>
    <x v="3"/>
    <x v="0"/>
    <d v="2024-05-29T00:00:00"/>
    <m/>
    <x v="96"/>
    <m/>
  </r>
  <r>
    <d v="2024-08-01T00:00:00"/>
    <x v="162"/>
    <s v="D"/>
    <n v="4"/>
    <s v="a"/>
    <n v="5"/>
    <s v="Afinar porta "/>
    <s v="Serrialu"/>
    <m/>
    <x v="3"/>
    <x v="0"/>
    <d v="2024-05-29T00:00:00"/>
    <m/>
    <x v="107"/>
    <m/>
  </r>
  <r>
    <d v="2024-08-01T00:00:00"/>
    <x v="162"/>
    <s v="D"/>
    <n v="4"/>
    <s v="a"/>
    <n v="4"/>
    <s v="Limpeza apartamento apos correção"/>
    <s v="AR"/>
    <m/>
    <x v="3"/>
    <x v="0"/>
    <d v="2024-05-29T00:00:00"/>
    <m/>
    <x v="52"/>
    <m/>
  </r>
  <r>
    <d v="2024-08-01T00:00:00"/>
    <x v="162"/>
    <s v="D"/>
    <n v="4"/>
    <s v="a"/>
    <n v="3"/>
    <s v="Remate rodapé geral"/>
    <m/>
    <m/>
    <x v="3"/>
    <x v="0"/>
    <d v="2024-05-29T00:00:00"/>
    <m/>
    <x v="96"/>
    <m/>
  </r>
  <r>
    <d v="2024-08-01T00:00:00"/>
    <x v="162"/>
    <s v="D"/>
    <n v="4"/>
    <s v="a"/>
    <n v="2"/>
    <s v="Estores não foram testados falta eletricidade"/>
    <m/>
    <m/>
    <x v="3"/>
    <x v="0"/>
    <d v="2024-05-29T00:00:00"/>
    <m/>
    <x v="96"/>
    <m/>
  </r>
  <r>
    <d v="2024-08-01T00:00:00"/>
    <x v="162"/>
    <s v="D"/>
    <n v="4"/>
    <s v="a"/>
    <n v="1"/>
    <s v="Acabamento saída exaustão lavanderia/varanda"/>
    <m/>
    <m/>
    <x v="3"/>
    <x v="0"/>
    <d v="2024-05-29T00:00:00"/>
    <m/>
    <x v="96"/>
    <m/>
  </r>
  <r>
    <d v="2024-08-01T00:00:00"/>
    <x v="162"/>
    <s v="D"/>
    <n v="4"/>
    <s v="a"/>
    <n v="13"/>
    <s v="Vazamento do forro da lavandaria"/>
    <s v="AR"/>
    <m/>
    <x v="125"/>
    <x v="0"/>
    <d v="2024-05-29T00:00:00"/>
    <m/>
    <x v="16"/>
    <s v="SIM"/>
  </r>
  <r>
    <d v="2024-08-01T00:00:00"/>
    <x v="162"/>
    <s v="D"/>
    <n v="4"/>
    <s v="a"/>
    <n v="14"/>
    <s v="Ponto de Fecho Partido"/>
    <s v="Serrialu"/>
    <m/>
    <x v="44"/>
    <x v="0"/>
    <d v="2024-05-29T00:00:00"/>
    <m/>
    <x v="78"/>
    <s v="SIM"/>
  </r>
  <r>
    <d v="2024-08-01T00:00:00"/>
    <x v="162"/>
    <s v="D"/>
    <n v="4"/>
    <s v="a"/>
    <n v="15"/>
    <s v="Fw: Porta quarto não abre  Porta 32 bloco D apto 4A"/>
    <s v="GLOBALDIS"/>
    <m/>
    <x v="95"/>
    <x v="0"/>
    <d v="2024-05-29T00:00:00"/>
    <m/>
    <x v="78"/>
    <s v="SIM"/>
  </r>
  <r>
    <d v="2024-08-07T00:00:00"/>
    <x v="163"/>
    <s v="D"/>
    <n v="4"/>
    <s v="b"/>
    <n v="1"/>
    <s v="A/C do quarto não aquece e acaba por desligar automaticamente"/>
    <s v="Climacer"/>
    <m/>
    <x v="62"/>
    <x v="0"/>
    <d v="2024-06-25T00:00:00"/>
    <m/>
    <x v="112"/>
    <s v="SIM"/>
  </r>
  <r>
    <d v="2024-08-07T00:00:00"/>
    <x v="163"/>
    <s v="D"/>
    <n v="4"/>
    <s v="b"/>
    <n v="2"/>
    <s v="Limpeza ferrugem guardas"/>
    <s v="AR"/>
    <m/>
    <x v="3"/>
    <x v="0"/>
    <d v="2024-06-25T00:00:00"/>
    <m/>
    <x v="7"/>
    <m/>
  </r>
  <r>
    <d v="2024-08-07T00:00:00"/>
    <x v="163"/>
    <s v="D"/>
    <n v="4"/>
    <s v="b"/>
    <n v="3"/>
    <s v="Substituir válvula da torneira do bidé"/>
    <s v="AR"/>
    <m/>
    <x v="19"/>
    <x v="0"/>
    <d v="2024-06-25T00:00:00"/>
    <m/>
    <x v="31"/>
    <m/>
  </r>
  <r>
    <d v="2024-08-07T00:00:00"/>
    <x v="163"/>
    <s v="D"/>
    <n v="4"/>
    <s v="b"/>
    <n v="4"/>
    <s v="Não possui luz na arrecadação -3 nº40"/>
    <s v="IEOL"/>
    <m/>
    <x v="32"/>
    <x v="0"/>
    <d v="2024-06-25T00:00:00"/>
    <m/>
    <x v="62"/>
    <m/>
  </r>
  <r>
    <d v="2024-08-08T00:00:00"/>
    <x v="163"/>
    <s v="D"/>
    <n v="4"/>
    <s v="b"/>
    <n v="5"/>
    <s v="A pedido do Encarregado Bruno"/>
    <s v="Serrialu"/>
    <m/>
    <x v="121"/>
    <x v="0"/>
    <d v="2024-06-25T00:00:00"/>
    <m/>
    <x v="17"/>
    <s v="SIM"/>
  </r>
  <r>
    <d v="2024-08-08T00:00:00"/>
    <x v="163"/>
    <s v="D"/>
    <n v="4"/>
    <s v="b"/>
    <n v="7"/>
    <s v="vareta partida da janela  mau uso "/>
    <m/>
    <m/>
    <x v="3"/>
    <x v="0"/>
    <d v="2024-06-25T00:00:00"/>
    <m/>
    <x v="150"/>
    <m/>
  </r>
  <r>
    <d v="2024-08-08T00:00:00"/>
    <x v="163"/>
    <s v="D"/>
    <n v="4"/>
    <s v="b"/>
    <n v="6"/>
    <s v="maquina de lavar, mas poderá estar relacionado a canalização (maquina acumular água)"/>
    <s v="AR"/>
    <m/>
    <x v="43"/>
    <x v="0"/>
    <d v="2024-06-25T00:00:00"/>
    <m/>
    <x v="150"/>
    <m/>
  </r>
  <r>
    <d v="2024-08-08T00:00:00"/>
    <x v="164"/>
    <s v="D"/>
    <n v="4"/>
    <s v="c"/>
    <n v="1"/>
    <s v="vidro para a guarda da varanda da sala trocar - Engº Ana solicitou a encomenda dia 16/01/2025 ás 16:44 por e-mail. (não se pode Agendar, Ricardo da Serrialu vai confirmar encomenda com Rita Correia)"/>
    <s v="Serrialu"/>
    <m/>
    <x v="9"/>
    <x v="3"/>
    <d v="2024-05-31T00:00:00"/>
    <m/>
    <x v="12"/>
    <s v="SIM"/>
  </r>
  <r>
    <d v="2024-08-08T00:00:00"/>
    <x v="164"/>
    <s v="D"/>
    <n v="4"/>
    <s v="c"/>
    <n v="69"/>
    <s v="vidro da janela de abrir da cozinha (casa das maquinas)"/>
    <s v="Serrialu"/>
    <m/>
    <x v="76"/>
    <x v="0"/>
    <d v="2024-05-31T00:00:00"/>
    <s v="V"/>
    <x v="106"/>
    <m/>
  </r>
  <r>
    <d v="2024-08-08T00:00:00"/>
    <x v="164"/>
    <s v="D"/>
    <n v="4"/>
    <s v="c"/>
    <n v="68"/>
    <s v="Mudar porta WC"/>
    <s v="Globaldis"/>
    <m/>
    <x v="6"/>
    <x v="0"/>
    <d v="2024-05-31T00:00:00"/>
    <m/>
    <x v="11"/>
    <m/>
  </r>
  <r>
    <d v="2024-08-08T00:00:00"/>
    <x v="164"/>
    <s v="D"/>
    <n v="4"/>
    <s v="c"/>
    <n v="67"/>
    <s v="Bancada lavatório riscada"/>
    <s v="Pardal"/>
    <m/>
    <x v="107"/>
    <x v="0"/>
    <d v="2024-05-31T00:00:00"/>
    <m/>
    <x v="164"/>
    <m/>
  </r>
  <r>
    <d v="2024-08-08T00:00:00"/>
    <x v="164"/>
    <s v="D"/>
    <n v="4"/>
    <s v="c"/>
    <n v="66"/>
    <s v=" Junta no canto da banheira fissurada"/>
    <s v="AR"/>
    <m/>
    <x v="107"/>
    <x v="0"/>
    <d v="2024-05-31T00:00:00"/>
    <m/>
    <x v="164"/>
    <m/>
  </r>
  <r>
    <d v="2024-08-08T00:00:00"/>
    <x v="164"/>
    <s v="D"/>
    <n v="4"/>
    <s v="c"/>
    <n v="65"/>
    <s v="Azulejo ao lado do lavatório da casa de banho partido e disfarçado com massa"/>
    <s v="AR"/>
    <m/>
    <x v="107"/>
    <x v="0"/>
    <d v="2024-05-31T00:00:00"/>
    <m/>
    <x v="164"/>
    <m/>
  </r>
  <r>
    <d v="2024-08-08T00:00:00"/>
    <x v="164"/>
    <s v="D"/>
    <n v="4"/>
    <s v="c"/>
    <n v="64"/>
    <s v="Estore electrico não funciona quarto"/>
    <s v="Nacional Blinds"/>
    <m/>
    <x v="3"/>
    <x v="0"/>
    <d v="2024-05-31T00:00:00"/>
    <m/>
    <x v="164"/>
    <m/>
  </r>
  <r>
    <d v="2024-08-08T00:00:00"/>
    <x v="164"/>
    <s v="D"/>
    <n v="4"/>
    <s v="c"/>
    <n v="63"/>
    <s v="Pintura do rodapé do quarto danificada."/>
    <s v="Globaldis"/>
    <m/>
    <x v="107"/>
    <x v="0"/>
    <d v="2024-05-31T00:00:00"/>
    <m/>
    <x v="136"/>
    <m/>
  </r>
  <r>
    <d v="2024-08-08T00:00:00"/>
    <x v="164"/>
    <s v="D"/>
    <n v="4"/>
    <s v="c"/>
    <n v="62"/>
    <s v=" Existência de massa nas pedras do varandim da varanda."/>
    <s v="AR"/>
    <m/>
    <x v="107"/>
    <x v="0"/>
    <d v="2024-05-31T00:00:00"/>
    <m/>
    <x v="164"/>
    <m/>
  </r>
  <r>
    <d v="2024-08-08T00:00:00"/>
    <x v="164"/>
    <s v="D"/>
    <n v="4"/>
    <s v="c"/>
    <n v="61"/>
    <s v="Falta de enchimento (massa) no canto da varanda."/>
    <s v="AR"/>
    <m/>
    <x v="107"/>
    <x v="0"/>
    <d v="2024-05-31T00:00:00"/>
    <m/>
    <x v="164"/>
    <m/>
  </r>
  <r>
    <d v="2024-08-08T00:00:00"/>
    <x v="164"/>
    <s v="D"/>
    <n v="4"/>
    <s v="c"/>
    <n v="60"/>
    <s v="Todos os suportes da fachada do varandim da varanda, não estão alinhados com a parede."/>
    <s v="Serrialu"/>
    <m/>
    <x v="107"/>
    <x v="0"/>
    <d v="2024-05-31T00:00:00"/>
    <m/>
    <x v="164"/>
    <m/>
  </r>
  <r>
    <d v="2024-08-08T00:00:00"/>
    <x v="164"/>
    <s v="D"/>
    <n v="4"/>
    <s v="c"/>
    <n v="59"/>
    <s v="Pedra do varandim da varanda partida e disfarçada com massa."/>
    <s v="Pardal"/>
    <m/>
    <x v="107"/>
    <x v="0"/>
    <d v="2024-05-31T00:00:00"/>
    <m/>
    <x v="164"/>
    <m/>
  </r>
  <r>
    <d v="2024-08-08T00:00:00"/>
    <x v="164"/>
    <s v="D"/>
    <n v="4"/>
    <s v="c"/>
    <n v="58"/>
    <s v="Pedra do varandim da varanda mais pequena que as restantes"/>
    <s v="Pardal"/>
    <m/>
    <x v="107"/>
    <x v="0"/>
    <d v="2024-05-31T00:00:00"/>
    <m/>
    <x v="164"/>
    <m/>
  </r>
  <r>
    <d v="2024-08-08T00:00:00"/>
    <x v="164"/>
    <s v="D"/>
    <n v="4"/>
    <s v="c"/>
    <n v="57"/>
    <s v="Pedra do varandim da varanda partido"/>
    <s v="Pardal"/>
    <m/>
    <x v="107"/>
    <x v="0"/>
    <d v="2024-05-31T00:00:00"/>
    <m/>
    <x v="164"/>
    <m/>
  </r>
  <r>
    <d v="2024-08-08T00:00:00"/>
    <x v="164"/>
    <s v="D"/>
    <n v="4"/>
    <s v="c"/>
    <n v="56"/>
    <s v="Azulejos do chão da varanda partidos."/>
    <s v="AR"/>
    <m/>
    <x v="107"/>
    <x v="0"/>
    <d v="2024-05-31T00:00:00"/>
    <m/>
    <x v="164"/>
    <m/>
  </r>
  <r>
    <d v="2024-08-08T00:00:00"/>
    <x v="164"/>
    <s v="D"/>
    <n v="4"/>
    <s v="c"/>
    <n v="55"/>
    <s v="Painel do tecto da varanda raspado."/>
    <s v="Komat"/>
    <m/>
    <x v="107"/>
    <x v="0"/>
    <d v="2024-05-31T00:00:00"/>
    <m/>
    <x v="164"/>
    <m/>
  </r>
  <r>
    <d v="2024-08-08T00:00:00"/>
    <x v="164"/>
    <s v="D"/>
    <n v="4"/>
    <s v="c"/>
    <n v="54"/>
    <s v=" Efeito fosco do vidro da porta da sala danificado"/>
    <s v="AR"/>
    <m/>
    <x v="41"/>
    <x v="0"/>
    <d v="2024-05-31T00:00:00"/>
    <m/>
    <x v="157"/>
    <m/>
  </r>
  <r>
    <d v="2024-08-08T00:00:00"/>
    <x v="164"/>
    <s v="D"/>
    <n v="4"/>
    <s v="c"/>
    <n v="53"/>
    <s v="Parede partida na emenda com o painel do ar condicionada da sala"/>
    <s v="AR"/>
    <m/>
    <x v="107"/>
    <x v="0"/>
    <d v="2024-05-31T00:00:00"/>
    <m/>
    <x v="164"/>
    <m/>
  </r>
  <r>
    <d v="2024-08-08T00:00:00"/>
    <x v="164"/>
    <s v="D"/>
    <n v="4"/>
    <s v="c"/>
    <n v="52"/>
    <s v="Revestimento da calha da porta da varanda danificado"/>
    <s v="Serrialu"/>
    <m/>
    <x v="107"/>
    <x v="0"/>
    <d v="2024-05-31T00:00:00"/>
    <m/>
    <x v="7"/>
    <m/>
  </r>
  <r>
    <d v="2024-08-08T00:00:00"/>
    <x v="164"/>
    <s v="D"/>
    <n v="4"/>
    <s v="c"/>
    <n v="51"/>
    <s v="Pedra de entrada da varanda partida"/>
    <s v="Pardal"/>
    <m/>
    <x v="107"/>
    <x v="0"/>
    <d v="2024-05-31T00:00:00"/>
    <m/>
    <x v="164"/>
    <m/>
  </r>
  <r>
    <d v="2024-08-08T00:00:00"/>
    <x v="164"/>
    <s v="D"/>
    <n v="4"/>
    <s v="c"/>
    <n v="50"/>
    <s v="Rodapé junto da porta da varanda danificado"/>
    <s v="Globaldis"/>
    <m/>
    <x v="107"/>
    <x v="0"/>
    <d v="2024-05-31T00:00:00"/>
    <m/>
    <x v="136"/>
    <m/>
  </r>
  <r>
    <d v="2024-08-08T00:00:00"/>
    <x v="164"/>
    <s v="D"/>
    <n v="4"/>
    <s v="c"/>
    <n v="49"/>
    <s v="Acessório da porta da varanda partido"/>
    <s v="Serrialu"/>
    <m/>
    <x v="107"/>
    <x v="0"/>
    <d v="2024-05-31T00:00:00"/>
    <m/>
    <x v="7"/>
    <m/>
  </r>
  <r>
    <d v="2024-08-08T00:00:00"/>
    <x v="164"/>
    <s v="D"/>
    <n v="4"/>
    <s v="c"/>
    <n v="48"/>
    <s v="Tinta estalada junto à aduela da porta da antecâmara da sala"/>
    <s v="AR"/>
    <m/>
    <x v="107"/>
    <x v="0"/>
    <d v="2024-05-31T00:00:00"/>
    <m/>
    <x v="164"/>
    <m/>
  </r>
  <r>
    <d v="2024-08-08T00:00:00"/>
    <x v="164"/>
    <s v="D"/>
    <n v="4"/>
    <s v="c"/>
    <n v="47"/>
    <s v="Pintura da porta do quadro electrico danificada"/>
    <s v="Globaldis"/>
    <m/>
    <x v="107"/>
    <x v="0"/>
    <d v="2024-05-31T00:00:00"/>
    <m/>
    <x v="11"/>
    <m/>
  </r>
  <r>
    <d v="2024-08-08T00:00:00"/>
    <x v="164"/>
    <s v="D"/>
    <n v="4"/>
    <s v="c"/>
    <n v="46"/>
    <s v="Riscos pelo interior (caixa de ar) e exterior da janela da lavandaria"/>
    <s v="AR/Serrialu"/>
    <m/>
    <x v="107"/>
    <x v="0"/>
    <d v="2024-05-31T00:00:00"/>
    <m/>
    <x v="164"/>
    <m/>
  </r>
  <r>
    <d v="2024-08-08T00:00:00"/>
    <x v="164"/>
    <s v="D"/>
    <n v="4"/>
    <s v="c"/>
    <n v="45"/>
    <s v="Pintura da aduela da porta do quadro electrico danificada"/>
    <s v="Globaldis"/>
    <m/>
    <x v="107"/>
    <x v="0"/>
    <d v="2024-05-31T00:00:00"/>
    <m/>
    <x v="164"/>
    <m/>
  </r>
  <r>
    <d v="2024-08-08T00:00:00"/>
    <x v="164"/>
    <s v="D"/>
    <n v="4"/>
    <s v="c"/>
    <n v="44"/>
    <s v="Tinta estalada junto à aduela da porta da cozinha"/>
    <s v="AR"/>
    <m/>
    <x v="107"/>
    <x v="0"/>
    <d v="2024-05-31T00:00:00"/>
    <m/>
    <x v="164"/>
    <m/>
  </r>
  <r>
    <d v="2024-08-08T00:00:00"/>
    <x v="164"/>
    <s v="D"/>
    <n v="4"/>
    <s v="c"/>
    <n v="43"/>
    <s v="Folga excessiva entre a prateleira e a lateral do móvel de canto do balcão da _x000a_cozinha"/>
    <s v="Cozimafra"/>
    <m/>
    <x v="107"/>
    <x v="0"/>
    <d v="2024-05-31T00:00:00"/>
    <m/>
    <x v="164"/>
    <m/>
  </r>
  <r>
    <d v="2024-08-08T00:00:00"/>
    <x v="164"/>
    <s v="D"/>
    <n v="4"/>
    <s v="c"/>
    <n v="42"/>
    <s v="Excesso de silicone colocado no lava loiças"/>
    <s v="AR"/>
    <m/>
    <x v="107"/>
    <x v="0"/>
    <d v="2024-05-31T00:00:00"/>
    <m/>
    <x v="164"/>
    <m/>
  </r>
  <r>
    <d v="2024-08-08T00:00:00"/>
    <x v="164"/>
    <s v="D"/>
    <n v="4"/>
    <s v="c"/>
    <n v="41"/>
    <s v="Falta de enchimento (massa) no azulejo da parede da lavandaria."/>
    <s v="AR"/>
    <m/>
    <x v="107"/>
    <x v="0"/>
    <d v="2024-05-31T00:00:00"/>
    <m/>
    <x v="164"/>
    <m/>
  </r>
  <r>
    <d v="2024-08-08T00:00:00"/>
    <x v="164"/>
    <s v="D"/>
    <n v="4"/>
    <s v="c"/>
    <n v="40"/>
    <s v="Azulejo por trás da máquina de lavar roupa partido"/>
    <s v="AR"/>
    <m/>
    <x v="107"/>
    <x v="0"/>
    <d v="2024-05-31T00:00:00"/>
    <m/>
    <x v="164"/>
    <m/>
  </r>
  <r>
    <d v="2024-08-08T00:00:00"/>
    <x v="164"/>
    <s v="D"/>
    <n v="4"/>
    <s v="c"/>
    <n v="39"/>
    <s v="Suportes autocolantes da mangueira da bomba de calor descolados"/>
    <s v="AR"/>
    <m/>
    <x v="107"/>
    <x v="0"/>
    <d v="2024-05-31T00:00:00"/>
    <m/>
    <x v="164"/>
    <m/>
  </r>
  <r>
    <d v="2024-08-08T00:00:00"/>
    <x v="164"/>
    <s v="D"/>
    <n v="4"/>
    <s v="c"/>
    <n v="38"/>
    <s v="Azulejo do chão da cozinha danificado e do chão da lavandaria"/>
    <s v="AR"/>
    <m/>
    <x v="107"/>
    <x v="0"/>
    <d v="2024-05-31T00:00:00"/>
    <m/>
    <x v="164"/>
    <m/>
  </r>
  <r>
    <d v="2024-08-08T00:00:00"/>
    <x v="164"/>
    <s v="D"/>
    <n v="4"/>
    <s v="c"/>
    <n v="36"/>
    <s v=" Painel da porta do armário de canto danificado."/>
    <s v="Cozimafra"/>
    <m/>
    <x v="107"/>
    <x v="0"/>
    <d v="2024-05-31T00:00:00"/>
    <m/>
    <x v="164"/>
    <m/>
  </r>
  <r>
    <d v="2024-08-08T00:00:00"/>
    <x v="164"/>
    <s v="D"/>
    <n v="4"/>
    <s v="c"/>
    <n v="35"/>
    <s v="Desalinhamento excessivo entre a porta do lava loiças e a porta da máquina de _x000a_lavar loiça."/>
    <s v="Cozimafra"/>
    <m/>
    <x v="107"/>
    <x v="0"/>
    <d v="2024-05-31T00:00:00"/>
    <m/>
    <x v="164"/>
    <m/>
  </r>
  <r>
    <d v="2024-08-08T00:00:00"/>
    <x v="164"/>
    <s v="D"/>
    <n v="4"/>
    <s v="c"/>
    <n v="34"/>
    <s v="Peça da bancada de cozinha de com comprimento insuficiente e com falta de _x000a_silicone"/>
    <s v="Pedro Granito "/>
    <m/>
    <x v="39"/>
    <x v="0"/>
    <d v="2024-05-31T00:00:00"/>
    <m/>
    <x v="118"/>
    <m/>
  </r>
  <r>
    <d v="2024-08-08T00:00:00"/>
    <x v="164"/>
    <s v="D"/>
    <n v="4"/>
    <s v="c"/>
    <n v="33"/>
    <s v="Desalinhamento excessivo entre o armário do frigorifico e a parede"/>
    <s v="Cozimafra"/>
    <m/>
    <x v="107"/>
    <x v="0"/>
    <d v="2024-05-31T00:00:00"/>
    <m/>
    <x v="136"/>
    <m/>
  </r>
  <r>
    <d v="2024-08-08T00:00:00"/>
    <x v="164"/>
    <s v="D"/>
    <n v="4"/>
    <s v="c"/>
    <n v="32"/>
    <s v="Azulejo junto a tomada partido - cozinha"/>
    <s v="AR"/>
    <m/>
    <x v="107"/>
    <x v="0"/>
    <d v="2024-05-31T00:00:00"/>
    <m/>
    <x v="7"/>
    <m/>
  </r>
  <r>
    <d v="2024-08-08T00:00:00"/>
    <x v="164"/>
    <s v="D"/>
    <n v="4"/>
    <s v="c"/>
    <n v="31"/>
    <s v="Azulejo por cima da porta da lavandaria partido e disfarçado com massa de _x000a_enchimento"/>
    <s v="AR"/>
    <m/>
    <x v="107"/>
    <x v="0"/>
    <d v="2024-05-31T00:00:00"/>
    <m/>
    <x v="7"/>
    <m/>
  </r>
  <r>
    <d v="2024-08-08T00:00:00"/>
    <x v="164"/>
    <s v="D"/>
    <n v="4"/>
    <s v="c"/>
    <n v="30"/>
    <s v="A porta de entrada encontra-se com o revestimento danificado em vários pontos,_x000a_tanto pelo interior como pelo exterior e está em falta um espelho na dobradiça superior"/>
    <s v="AR/Sweet Door"/>
    <m/>
    <x v="138"/>
    <x v="0"/>
    <d v="2024-05-31T00:00:00"/>
    <m/>
    <x v="7"/>
    <m/>
  </r>
  <r>
    <d v="2024-08-08T00:00:00"/>
    <x v="164"/>
    <s v="D"/>
    <n v="4"/>
    <s v="c"/>
    <n v="29"/>
    <s v="O revestimento da porta da sala encontra-se danificado"/>
    <s v="Globaldis"/>
    <m/>
    <x v="138"/>
    <x v="0"/>
    <d v="2024-05-31T00:00:00"/>
    <m/>
    <x v="157"/>
    <m/>
  </r>
  <r>
    <d v="2024-08-08T00:00:00"/>
    <x v="164"/>
    <s v="D"/>
    <n v="4"/>
    <s v="c"/>
    <n v="28"/>
    <s v="A prateleira do roupeiro do hall de entrada encontra-se partida"/>
    <s v="Globaldis"/>
    <m/>
    <x v="138"/>
    <x v="0"/>
    <d v="2024-05-31T00:00:00"/>
    <m/>
    <x v="7"/>
    <m/>
  </r>
  <r>
    <d v="2024-08-08T00:00:00"/>
    <x v="164"/>
    <s v="D"/>
    <n v="4"/>
    <s v="c"/>
    <n v="27"/>
    <s v="O azulejo do chão da casa de banho, em frente à sanita, está riscado e partido"/>
    <s v="AR"/>
    <m/>
    <x v="138"/>
    <x v="0"/>
    <d v="2024-05-31T00:00:00"/>
    <m/>
    <x v="7"/>
    <m/>
  </r>
  <r>
    <d v="2024-08-06T00:00:00"/>
    <x v="164"/>
    <s v="D"/>
    <n v="4"/>
    <s v="c"/>
    <n v="26"/>
    <s v="O revestimento da porta da casa de banho encontra-se partido junto ao rodapé"/>
    <s v="Globaldis"/>
    <m/>
    <x v="138"/>
    <x v="0"/>
    <d v="2024-05-31T00:00:00"/>
    <m/>
    <x v="157"/>
    <m/>
  </r>
  <r>
    <d v="2024-08-08T00:00:00"/>
    <x v="164"/>
    <s v="D"/>
    <n v="4"/>
    <s v="c"/>
    <n v="25"/>
    <s v="Limpar porta entrada "/>
    <m/>
    <m/>
    <x v="3"/>
    <x v="0"/>
    <d v="2024-05-31T00:00:00"/>
    <m/>
    <x v="7"/>
    <m/>
  </r>
  <r>
    <d v="2024-08-08T00:00:00"/>
    <x v="164"/>
    <s v="D"/>
    <n v="4"/>
    <s v="c"/>
    <n v="24"/>
    <s v="Limpar cola amarela porta"/>
    <m/>
    <m/>
    <x v="3"/>
    <x v="0"/>
    <d v="2024-05-31T00:00:00"/>
    <m/>
    <x v="7"/>
    <m/>
  </r>
  <r>
    <d v="2024-08-08T00:00:00"/>
    <x v="164"/>
    <s v="D"/>
    <n v="4"/>
    <s v="c"/>
    <n v="23"/>
    <s v="Limpar caixilharia "/>
    <m/>
    <m/>
    <x v="3"/>
    <x v="0"/>
    <d v="2024-05-31T00:00:00"/>
    <m/>
    <x v="7"/>
    <m/>
  </r>
  <r>
    <d v="2024-08-08T00:00:00"/>
    <x v="164"/>
    <s v="D"/>
    <n v="4"/>
    <s v="c"/>
    <n v="22"/>
    <s v="Ajsutar fechadura/parafusos mal ajustados"/>
    <m/>
    <m/>
    <x v="3"/>
    <x v="0"/>
    <d v="2024-05-31T00:00:00"/>
    <m/>
    <x v="7"/>
    <m/>
  </r>
  <r>
    <d v="2024-08-08T00:00:00"/>
    <x v="164"/>
    <s v="D"/>
    <n v="4"/>
    <s v="c"/>
    <n v="21"/>
    <s v="Falta rejunte na ceramica em cima do armario suspenso "/>
    <m/>
    <m/>
    <x v="3"/>
    <x v="0"/>
    <d v="2024-05-31T00:00:00"/>
    <m/>
    <x v="7"/>
    <m/>
  </r>
  <r>
    <d v="2024-08-08T00:00:00"/>
    <x v="164"/>
    <s v="D"/>
    <n v="4"/>
    <s v="c"/>
    <n v="20"/>
    <s v="Caixas tomada desalinhadas "/>
    <m/>
    <m/>
    <x v="3"/>
    <x v="0"/>
    <d v="2024-05-31T00:00:00"/>
    <m/>
    <x v="7"/>
    <m/>
  </r>
  <r>
    <d v="2024-08-08T00:00:00"/>
    <x v="164"/>
    <s v="D"/>
    <n v="4"/>
    <s v="c"/>
    <n v="19"/>
    <s v="Limpar caixilharia "/>
    <s v="AR"/>
    <m/>
    <x v="3"/>
    <x v="0"/>
    <d v="2024-05-31T00:00:00"/>
    <m/>
    <x v="7"/>
    <m/>
  </r>
  <r>
    <d v="2024-08-08T00:00:00"/>
    <x v="164"/>
    <s v="D"/>
    <n v="4"/>
    <s v="c"/>
    <n v="18"/>
    <s v="Remover plastico guarda"/>
    <m/>
    <m/>
    <x v="3"/>
    <x v="0"/>
    <d v="2024-05-31T00:00:00"/>
    <m/>
    <x v="7"/>
    <m/>
  </r>
  <r>
    <d v="2024-08-08T00:00:00"/>
    <x v="164"/>
    <s v="D"/>
    <n v="4"/>
    <s v="c"/>
    <n v="17"/>
    <s v="Risco na ceramica em cima da bancada"/>
    <s v="AR"/>
    <m/>
    <x v="3"/>
    <x v="0"/>
    <d v="2024-05-31T00:00:00"/>
    <m/>
    <x v="164"/>
    <m/>
  </r>
  <r>
    <d v="2024-08-08T00:00:00"/>
    <x v="164"/>
    <s v="D"/>
    <n v="4"/>
    <s v="c"/>
    <n v="16"/>
    <s v="Limpar tinta forno "/>
    <m/>
    <m/>
    <x v="3"/>
    <x v="0"/>
    <d v="2024-05-31T00:00:00"/>
    <m/>
    <x v="7"/>
    <m/>
  </r>
  <r>
    <d v="2024-08-08T00:00:00"/>
    <x v="164"/>
    <s v="D"/>
    <n v="4"/>
    <s v="c"/>
    <n v="15"/>
    <s v="Limpar tinta rodape metalico "/>
    <m/>
    <m/>
    <x v="3"/>
    <x v="0"/>
    <d v="2024-05-31T00:00:00"/>
    <m/>
    <x v="7"/>
    <m/>
  </r>
  <r>
    <d v="2024-08-08T00:00:00"/>
    <x v="164"/>
    <s v="D"/>
    <n v="4"/>
    <s v="c"/>
    <n v="14"/>
    <s v="Porta roupeiro manchada "/>
    <s v="Globaldis"/>
    <m/>
    <x v="3"/>
    <x v="0"/>
    <d v="2024-05-31T00:00:00"/>
    <m/>
    <x v="118"/>
    <m/>
  </r>
  <r>
    <d v="2024-08-08T00:00:00"/>
    <x v="164"/>
    <s v="D"/>
    <n v="4"/>
    <s v="c"/>
    <n v="13"/>
    <s v="Marcas pintura parede "/>
    <m/>
    <m/>
    <x v="3"/>
    <x v="0"/>
    <d v="2024-05-31T00:00:00"/>
    <m/>
    <x v="7"/>
    <m/>
  </r>
  <r>
    <d v="2024-08-08T00:00:00"/>
    <x v="164"/>
    <s v="D"/>
    <n v="4"/>
    <s v="c"/>
    <n v="12"/>
    <s v="Limpar sanita"/>
    <m/>
    <m/>
    <x v="3"/>
    <x v="0"/>
    <d v="2024-05-31T00:00:00"/>
    <m/>
    <x v="7"/>
    <m/>
  </r>
  <r>
    <d v="2024-08-08T00:00:00"/>
    <x v="164"/>
    <s v="D"/>
    <n v="4"/>
    <s v="c"/>
    <n v="11"/>
    <s v="Limpar alizar portas manchas amarelas"/>
    <m/>
    <m/>
    <x v="3"/>
    <x v="0"/>
    <d v="2024-05-31T00:00:00"/>
    <m/>
    <x v="7"/>
    <m/>
  </r>
  <r>
    <d v="2024-08-06T00:00:00"/>
    <x v="164"/>
    <s v="D"/>
    <n v="4"/>
    <s v="c"/>
    <n v="10"/>
    <s v="Borrachas portas soltas"/>
    <m/>
    <m/>
    <x v="3"/>
    <x v="0"/>
    <d v="2024-05-31T00:00:00"/>
    <m/>
    <x v="7"/>
    <m/>
  </r>
  <r>
    <d v="2024-08-08T00:00:00"/>
    <x v="164"/>
    <s v="D"/>
    <n v="4"/>
    <s v="c"/>
    <n v="9"/>
    <s v="Limpar manchas brancas piso geral "/>
    <m/>
    <m/>
    <x v="3"/>
    <x v="0"/>
    <d v="2024-05-31T00:00:00"/>
    <m/>
    <x v="7"/>
    <m/>
  </r>
  <r>
    <d v="2024-08-08T00:00:00"/>
    <x v="164"/>
    <s v="D"/>
    <n v="4"/>
    <s v="c"/>
    <n v="8"/>
    <s v="Limpar Rodapé geral ( resto cola e manchas amarelas)"/>
    <m/>
    <m/>
    <x v="3"/>
    <x v="0"/>
    <d v="2024-05-31T00:00:00"/>
    <m/>
    <x v="7"/>
    <m/>
  </r>
  <r>
    <d v="2024-08-08T00:00:00"/>
    <x v="164"/>
    <s v="D"/>
    <n v="4"/>
    <s v="c"/>
    <n v="7"/>
    <s v="Limpar maçaneta "/>
    <m/>
    <m/>
    <x v="3"/>
    <x v="0"/>
    <d v="2024-05-31T00:00:00"/>
    <m/>
    <x v="7"/>
    <m/>
  </r>
  <r>
    <d v="2024-08-08T00:00:00"/>
    <x v="164"/>
    <s v="D"/>
    <n v="4"/>
    <s v="c"/>
    <n v="6"/>
    <s v="Limpeza canto rejunte "/>
    <m/>
    <m/>
    <x v="3"/>
    <x v="0"/>
    <d v="2024-05-31T00:00:00"/>
    <m/>
    <x v="7"/>
    <m/>
  </r>
  <r>
    <d v="2024-08-08T00:00:00"/>
    <x v="164"/>
    <s v="D"/>
    <n v="4"/>
    <s v="c"/>
    <n v="5"/>
    <s v="Peça plastico preta solta no topo porta "/>
    <m/>
    <m/>
    <x v="3"/>
    <x v="0"/>
    <d v="2024-05-31T00:00:00"/>
    <m/>
    <x v="7"/>
    <m/>
  </r>
  <r>
    <d v="2024-08-08T00:00:00"/>
    <x v="164"/>
    <s v="D"/>
    <n v="4"/>
    <s v="c"/>
    <n v="4"/>
    <s v="Painel teto solto / não está alinhado na fachada "/>
    <s v="Komat"/>
    <m/>
    <x v="3"/>
    <x v="0"/>
    <d v="2024-05-31T00:00:00"/>
    <m/>
    <x v="136"/>
    <m/>
  </r>
  <r>
    <d v="2024-08-08T00:00:00"/>
    <x v="164"/>
    <s v="D"/>
    <n v="4"/>
    <s v="c"/>
    <n v="3"/>
    <s v="Limpeza ferrugem guardas geral "/>
    <m/>
    <m/>
    <x v="3"/>
    <x v="0"/>
    <d v="2024-05-31T00:00:00"/>
    <m/>
    <x v="7"/>
    <m/>
  </r>
  <r>
    <d v="2024-08-08T00:00:00"/>
    <x v="164"/>
    <s v="D"/>
    <n v="4"/>
    <s v="c"/>
    <n v="1"/>
    <s v="Falta ladrilho ceramica fachada proximo varanda "/>
    <s v="AR"/>
    <m/>
    <x v="3"/>
    <x v="0"/>
    <d v="2024-05-31T00:00:00"/>
    <m/>
    <x v="118"/>
    <m/>
  </r>
  <r>
    <d v="2024-08-08T00:00:00"/>
    <x v="164"/>
    <s v="D"/>
    <n v="4"/>
    <s v="c"/>
    <n v="37"/>
    <s v="Placa de indução danificada por riscos e lascamento. (AGUARDANDO ENGº RP)"/>
    <s v="Bosch"/>
    <m/>
    <x v="107"/>
    <x v="0"/>
    <d v="2024-05-31T00:00:00"/>
    <m/>
    <x v="136"/>
    <m/>
  </r>
  <r>
    <d v="2024-08-08T00:00:00"/>
    <x v="164"/>
    <s v="D"/>
    <n v="4"/>
    <s v="c"/>
    <n v="2"/>
    <s v="Peça do teto varanda partida"/>
    <s v="Komat"/>
    <m/>
    <x v="95"/>
    <x v="0"/>
    <d v="2024-05-31T00:00:00"/>
    <m/>
    <x v="46"/>
    <m/>
  </r>
  <r>
    <d v="2024-08-06T00:00:00"/>
    <x v="165"/>
    <s v="D"/>
    <n v="5"/>
    <s v="d"/>
    <n v="27"/>
    <s v="A bomba de calor tem uma pequena fuga de água pelo tubo de água FRIA - apos a intervencao no tubo de água quente"/>
    <s v="Climacer"/>
    <m/>
    <x v="16"/>
    <x v="0"/>
    <d v="2024-06-12T00:00:00"/>
    <m/>
    <x v="52"/>
    <m/>
  </r>
  <r>
    <d v="2024-08-06T00:00:00"/>
    <x v="165"/>
    <s v="D"/>
    <n v="5"/>
    <s v="d"/>
    <n v="26"/>
    <s v="Espelho casa de banho "/>
    <s v="AR"/>
    <m/>
    <x v="66"/>
    <x v="0"/>
    <d v="2024-06-12T00:00:00"/>
    <m/>
    <x v="57"/>
    <m/>
  </r>
  <r>
    <d v="2024-08-06T00:00:00"/>
    <x v="165"/>
    <s v="D"/>
    <n v="5"/>
    <s v="d"/>
    <n v="25"/>
    <s v="A bomba de calor tem uma pequena fuga de água pelo tubo de água quente"/>
    <s v="Climacer"/>
    <m/>
    <x v="137"/>
    <x v="0"/>
    <d v="2024-06-12T00:00:00"/>
    <m/>
    <x v="25"/>
    <m/>
  </r>
  <r>
    <d v="2024-08-06T00:00:00"/>
    <x v="165"/>
    <s v="D"/>
    <n v="5"/>
    <s v="d"/>
    <n v="24"/>
    <s v="Porta de entrada precisa de afinação. Ao abrir a porta com a chave, o trinco fica bloqueado "/>
    <s v="Sweet Door"/>
    <m/>
    <x v="137"/>
    <x v="0"/>
    <d v="2024-06-12T00:00:00"/>
    <m/>
    <x v="87"/>
    <m/>
  </r>
  <r>
    <d v="2024-08-06T00:00:00"/>
    <x v="165"/>
    <s v="D"/>
    <n v="5"/>
    <s v="d"/>
    <n v="22"/>
    <s v="Remate teto /ceramica lavanderia/cozinha geral "/>
    <s v="AR"/>
    <m/>
    <x v="3"/>
    <x v="0"/>
    <d v="2024-06-12T00:00:00"/>
    <m/>
    <x v="148"/>
    <m/>
  </r>
  <r>
    <d v="2024-08-14T00:00:00"/>
    <x v="165"/>
    <s v="D"/>
    <n v="5"/>
    <s v="d"/>
    <n v="21"/>
    <s v="Limpar massa ceramica no topo "/>
    <s v="AR"/>
    <m/>
    <x v="3"/>
    <x v="0"/>
    <d v="2024-06-12T00:00:00"/>
    <m/>
    <x v="148"/>
    <m/>
  </r>
  <r>
    <d v="2024-08-06T00:00:00"/>
    <x v="165"/>
    <s v="D"/>
    <n v="5"/>
    <s v="d"/>
    <n v="20"/>
    <s v="Excesso massa piso wc"/>
    <s v="AR"/>
    <m/>
    <x v="3"/>
    <x v="0"/>
    <d v="2024-06-12T00:00:00"/>
    <m/>
    <x v="148"/>
    <m/>
  </r>
  <r>
    <d v="2024-08-06T00:00:00"/>
    <x v="165"/>
    <s v="D"/>
    <n v="5"/>
    <s v="d"/>
    <n v="19"/>
    <s v="Falta massa junção banheira /ceramica"/>
    <s v="AR"/>
    <m/>
    <x v="3"/>
    <x v="0"/>
    <d v="2024-06-12T00:00:00"/>
    <m/>
    <x v="148"/>
    <m/>
  </r>
  <r>
    <d v="2024-08-06T00:00:00"/>
    <x v="165"/>
    <s v="D"/>
    <n v="5"/>
    <s v="d"/>
    <n v="18"/>
    <s v="Remate teto/ cerâmica wc"/>
    <s v="AR"/>
    <m/>
    <x v="3"/>
    <x v="0"/>
    <d v="2024-06-12T00:00:00"/>
    <m/>
    <x v="148"/>
    <m/>
  </r>
  <r>
    <d v="2024-08-06T00:00:00"/>
    <x v="165"/>
    <s v="D"/>
    <n v="5"/>
    <s v="d"/>
    <n v="17"/>
    <s v="Fissura pintura em cima guarda roupa "/>
    <s v="AR"/>
    <m/>
    <x v="3"/>
    <x v="0"/>
    <d v="2024-06-12T00:00:00"/>
    <m/>
    <x v="148"/>
    <m/>
  </r>
  <r>
    <d v="2024-08-06T00:00:00"/>
    <x v="165"/>
    <s v="D"/>
    <n v="5"/>
    <s v="d"/>
    <n v="16"/>
    <s v="Espaço no topo do guarda roupa interno "/>
    <s v="Globaldis"/>
    <m/>
    <x v="3"/>
    <x v="0"/>
    <d v="2024-06-12T00:00:00"/>
    <m/>
    <x v="148"/>
    <m/>
  </r>
  <r>
    <d v="2024-08-06T00:00:00"/>
    <x v="165"/>
    <s v="D"/>
    <n v="5"/>
    <s v="d"/>
    <n v="15"/>
    <s v="Manchas castanhas pedra soleira "/>
    <s v="AR"/>
    <m/>
    <x v="3"/>
    <x v="0"/>
    <d v="2024-06-12T00:00:00"/>
    <m/>
    <x v="148"/>
    <m/>
  </r>
  <r>
    <d v="2024-08-06T00:00:00"/>
    <x v="165"/>
    <s v="D"/>
    <n v="5"/>
    <s v="d"/>
    <n v="14"/>
    <s v="Risco maçaneta janela "/>
    <s v="Serrialu"/>
    <m/>
    <x v="3"/>
    <x v="0"/>
    <d v="2024-06-12T00:00:00"/>
    <m/>
    <x v="7"/>
    <m/>
  </r>
  <r>
    <d v="2024-08-06T00:00:00"/>
    <x v="165"/>
    <s v="D"/>
    <n v="5"/>
    <s v="d"/>
    <n v="13"/>
    <s v="Fissura parede"/>
    <s v="AR"/>
    <m/>
    <x v="3"/>
    <x v="0"/>
    <d v="2024-06-12T00:00:00"/>
    <m/>
    <x v="148"/>
    <m/>
  </r>
  <r>
    <d v="2024-08-06T00:00:00"/>
    <x v="165"/>
    <s v="D"/>
    <n v="5"/>
    <s v="d"/>
    <n v="12"/>
    <s v="Ver encaixe caixa aplique "/>
    <s v="AR"/>
    <m/>
    <x v="3"/>
    <x v="0"/>
    <d v="2024-06-12T00:00:00"/>
    <m/>
    <x v="148"/>
    <m/>
  </r>
  <r>
    <d v="2024-08-06T00:00:00"/>
    <x v="165"/>
    <s v="D"/>
    <n v="5"/>
    <s v="d"/>
    <n v="11"/>
    <s v="Limpar portas /Marcas/cola silicone "/>
    <s v="AR"/>
    <m/>
    <x v="3"/>
    <x v="0"/>
    <d v="2024-06-12T00:00:00"/>
    <m/>
    <x v="148"/>
    <m/>
  </r>
  <r>
    <d v="2024-08-06T00:00:00"/>
    <x v="165"/>
    <s v="D"/>
    <n v="5"/>
    <s v="d"/>
    <n v="10"/>
    <s v="Peça dobradiça solta porta "/>
    <s v="AR"/>
    <m/>
    <x v="3"/>
    <x v="0"/>
    <d v="2024-06-12T00:00:00"/>
    <m/>
    <x v="148"/>
    <m/>
  </r>
  <r>
    <d v="2024-08-06T00:00:00"/>
    <x v="165"/>
    <s v="D"/>
    <n v="5"/>
    <s v="d"/>
    <n v="9"/>
    <s v="Caixa aplique com massa/facil remover ?/Marca parede"/>
    <s v="AR"/>
    <m/>
    <x v="3"/>
    <x v="0"/>
    <d v="2024-06-12T00:00:00"/>
    <m/>
    <x v="148"/>
    <m/>
  </r>
  <r>
    <d v="2024-08-06T00:00:00"/>
    <x v="165"/>
    <s v="D"/>
    <n v="5"/>
    <s v="d"/>
    <n v="8"/>
    <s v="Limpeza vidro porta"/>
    <s v="AR"/>
    <m/>
    <x v="3"/>
    <x v="0"/>
    <d v="2024-06-12T00:00:00"/>
    <m/>
    <x v="148"/>
    <m/>
  </r>
  <r>
    <d v="2024-08-06T00:00:00"/>
    <x v="165"/>
    <s v="D"/>
    <n v="5"/>
    <s v="d"/>
    <n v="7"/>
    <s v="Amolgado na pintura parede"/>
    <s v="AR"/>
    <m/>
    <x v="3"/>
    <x v="0"/>
    <d v="2024-06-12T00:00:00"/>
    <m/>
    <x v="148"/>
    <m/>
  </r>
  <r>
    <d v="2024-08-06T00:00:00"/>
    <x v="165"/>
    <s v="D"/>
    <n v="5"/>
    <s v="d"/>
    <n v="6"/>
    <s v="Marcas na pintura embaixo janela "/>
    <s v="AR"/>
    <m/>
    <x v="3"/>
    <x v="0"/>
    <d v="2024-06-12T00:00:00"/>
    <m/>
    <x v="148"/>
    <m/>
  </r>
  <r>
    <d v="2024-08-14T00:00:00"/>
    <x v="165"/>
    <s v="D"/>
    <n v="5"/>
    <s v="d"/>
    <n v="5"/>
    <s v="Remate silicone caixilharia /pedra "/>
    <s v="AR"/>
    <m/>
    <x v="3"/>
    <x v="0"/>
    <d v="2024-06-12T00:00:00"/>
    <m/>
    <x v="148"/>
    <m/>
  </r>
  <r>
    <d v="2024-08-06T00:00:00"/>
    <x v="165"/>
    <s v="D"/>
    <n v="5"/>
    <s v="d"/>
    <n v="4"/>
    <s v="Limpar caixa estores/tinta/amolgado "/>
    <s v="AR"/>
    <m/>
    <x v="3"/>
    <x v="0"/>
    <d v="2024-06-12T00:00:00"/>
    <m/>
    <x v="148"/>
    <m/>
  </r>
  <r>
    <d v="2024-08-06T00:00:00"/>
    <x v="165"/>
    <s v="D"/>
    <n v="5"/>
    <s v="d"/>
    <n v="3"/>
    <s v="Marca na parede"/>
    <s v="AR"/>
    <m/>
    <x v="3"/>
    <x v="0"/>
    <d v="2024-06-12T00:00:00"/>
    <m/>
    <x v="148"/>
    <m/>
  </r>
  <r>
    <d v="2024-08-06T00:00:00"/>
    <x v="165"/>
    <s v="D"/>
    <n v="5"/>
    <s v="d"/>
    <n v="2"/>
    <s v="Limpar caixilharia janela/sujos ou riscos ?"/>
    <s v="AR"/>
    <m/>
    <x v="3"/>
    <x v="0"/>
    <d v="2024-06-12T00:00:00"/>
    <m/>
    <x v="148"/>
    <m/>
  </r>
  <r>
    <d v="2024-08-06T00:00:00"/>
    <x v="165"/>
    <s v="D"/>
    <n v="5"/>
    <s v="d"/>
    <n v="1"/>
    <s v="Limpar ferrugem guardas geral"/>
    <s v="AR"/>
    <m/>
    <x v="3"/>
    <x v="0"/>
    <d v="2024-06-12T00:00:00"/>
    <m/>
    <x v="148"/>
    <m/>
  </r>
  <r>
    <d v="2024-08-06T00:00:00"/>
    <x v="165"/>
    <s v="D"/>
    <n v="5"/>
    <s v="d"/>
    <n v="28"/>
    <s v="Peça do exaustor partida - Trocar "/>
    <s v="Bosch"/>
    <m/>
    <x v="137"/>
    <x v="5"/>
    <d v="2024-06-12T00:00:00"/>
    <m/>
    <x v="12"/>
    <m/>
  </r>
  <r>
    <d v="2024-08-06T00:00:00"/>
    <x v="165"/>
    <s v="D"/>
    <n v="5"/>
    <s v="d"/>
    <n v="29"/>
    <s v="Cabos do AR CONDICIONADO da varanda"/>
    <s v="AR"/>
    <m/>
    <x v="98"/>
    <x v="0"/>
    <d v="2024-06-12T00:00:00"/>
    <m/>
    <x v="154"/>
    <m/>
  </r>
  <r>
    <d v="2024-08-06T00:00:00"/>
    <x v="165"/>
    <s v="D"/>
    <n v="5"/>
    <s v="d"/>
    <n v="31"/>
    <s v="Máquina do a/c está acomular água da chuva"/>
    <s v="AR"/>
    <m/>
    <x v="98"/>
    <x v="0"/>
    <d v="2024-06-12T00:00:00"/>
    <m/>
    <x v="154"/>
    <m/>
  </r>
  <r>
    <d v="2024-08-06T00:00:00"/>
    <x v="165"/>
    <s v="D"/>
    <n v="5"/>
    <s v="d"/>
    <n v="30"/>
    <s v="Água acomulada na varanda"/>
    <s v="AR"/>
    <m/>
    <x v="98"/>
    <x v="0"/>
    <d v="2024-06-12T00:00:00"/>
    <m/>
    <x v="154"/>
    <m/>
  </r>
  <r>
    <d v="2024-08-06T00:00:00"/>
    <x v="165"/>
    <s v="D"/>
    <n v="5"/>
    <s v="d"/>
    <n v="23"/>
    <s v="Riscos microondas"/>
    <s v="Bosch"/>
    <m/>
    <x v="3"/>
    <x v="5"/>
    <d v="2024-06-12T00:00:00"/>
    <m/>
    <x v="12"/>
    <m/>
  </r>
  <r>
    <d v="2024-08-14T00:00:00"/>
    <x v="166"/>
    <s v="D"/>
    <n v="5"/>
    <s v="e"/>
    <n v="49"/>
    <s v="Porta/dobradiças de poliban de suite defeituosa/material não adequado à função, sem resposta adequada às múltiplas e repetidas calibrações - solicito formalmente substituição de sistema"/>
    <s v="AR"/>
    <m/>
    <x v="121"/>
    <x v="1"/>
    <d v="2024-06-11T00:00:00"/>
    <m/>
    <x v="12"/>
    <s v="SIM"/>
  </r>
  <r>
    <d v="2024-08-14T00:00:00"/>
    <x v="166"/>
    <s v="D"/>
    <n v="5"/>
    <s v="e"/>
    <n v="48"/>
    <s v="Estore de primeiro quarto danificado necessitando reparo"/>
    <s v="Nacional Blinds"/>
    <m/>
    <x v="121"/>
    <x v="0"/>
    <d v="2024-06-11T00:00:00"/>
    <m/>
    <x v="42"/>
    <s v="SIM"/>
  </r>
  <r>
    <d v="2024-08-14T00:00:00"/>
    <x v="166"/>
    <s v="D"/>
    <n v="5"/>
    <s v="e"/>
    <n v="47"/>
    <s v="WC social e WC de suite - pressão de chuveiro desadequada, baixa, sem variação com os 2 níveis de pressão de torneira (completamente diferente em relação a WC de quarto que se encontra entre os dois, não creio que seja de &quot;acordo com projeto”, como aliaste-te o Sr Ferraz concordou quando viu a pressão do WC da suite)"/>
    <s v="Luzimeca"/>
    <m/>
    <x v="45"/>
    <x v="0"/>
    <d v="2024-06-11T00:00:00"/>
    <m/>
    <x v="168"/>
    <s v="SIM"/>
  </r>
  <r>
    <d v="2024-08-14T00:00:00"/>
    <x v="166"/>
    <s v="D"/>
    <n v="5"/>
    <s v="e"/>
    <n v="46"/>
    <s v="Sala - estar danificado, não desce. (Novidade)"/>
    <s v="Nacional Blinds"/>
    <m/>
    <x v="45"/>
    <x v="0"/>
    <d v="2024-06-11T00:00:00"/>
    <m/>
    <x v="74"/>
    <s v="SIM"/>
  </r>
  <r>
    <d v="2024-08-14T00:00:00"/>
    <x v="166"/>
    <s v="D"/>
    <n v="5"/>
    <s v="e"/>
    <n v="45"/>
    <s v="Caixa de estore partida "/>
    <s v="AR"/>
    <m/>
    <x v="3"/>
    <x v="0"/>
    <d v="2024-06-11T00:00:00"/>
    <m/>
    <x v="7"/>
    <m/>
  </r>
  <r>
    <d v="2024-08-14T00:00:00"/>
    <x v="166"/>
    <s v="D"/>
    <n v="5"/>
    <s v="e"/>
    <n v="44"/>
    <s v="painel exterior das janelas danificado com múltiplos pequenos defeitos. - quartos 1,2 e 3 + 3 vidros por substituir (não se pode Agendar, Ricardo da Serrialu vai confirmar encomenda com Rita Correia)"/>
    <s v="Serrialu"/>
    <m/>
    <x v="7"/>
    <x v="3"/>
    <d v="2024-06-11T00:00:00"/>
    <d v="2024-12-12T00:00:00"/>
    <x v="12"/>
    <m/>
  </r>
  <r>
    <d v="2024-08-14T00:00:00"/>
    <x v="166"/>
    <s v="D"/>
    <n v="5"/>
    <s v="e"/>
    <n v="43"/>
    <s v="gaveta do roupeiro danificada.- Faltam CALHA 0,45 cm 1- par "/>
    <s v="Globaldis"/>
    <m/>
    <x v="7"/>
    <x v="3"/>
    <d v="2024-06-11T00:00:00"/>
    <d v="2025-02-12T00:00:00"/>
    <x v="12"/>
    <m/>
  </r>
  <r>
    <d v="2024-08-14T00:00:00"/>
    <x v="166"/>
    <s v="D"/>
    <n v="5"/>
    <s v="e"/>
    <n v="42"/>
    <s v="Exaustor da casa de banho da suite não funciona - Nunca funcionou"/>
    <s v="Climacer"/>
    <m/>
    <x v="45"/>
    <x v="0"/>
    <d v="2024-06-11T00:00:00"/>
    <m/>
    <x v="58"/>
    <m/>
  </r>
  <r>
    <d v="2024-08-14T00:00:00"/>
    <x v="166"/>
    <s v="D"/>
    <n v="5"/>
    <s v="e"/>
    <n v="41"/>
    <s v="o batente da porta encontra-se num local pouco funcional, necessita de ser recolocado."/>
    <s v="Globaldis"/>
    <m/>
    <x v="7"/>
    <x v="1"/>
    <d v="2024-06-11T00:00:00"/>
    <m/>
    <x v="12"/>
    <m/>
  </r>
  <r>
    <d v="2024-08-14T00:00:00"/>
    <x v="166"/>
    <s v="D"/>
    <n v="5"/>
    <s v="e"/>
    <n v="40"/>
    <s v="A pressão de água do chuveiro é inferior ao verificado no chuveiro da outra casa de banho."/>
    <s v="Luzimeca"/>
    <m/>
    <x v="7"/>
    <x v="1"/>
    <d v="2024-06-11T00:00:00"/>
    <m/>
    <x v="12"/>
    <m/>
  </r>
  <r>
    <d v="2024-08-14T00:00:00"/>
    <x v="166"/>
    <s v="D"/>
    <n v="5"/>
    <s v="e"/>
    <n v="39"/>
    <s v="Sem água quente na torneira do lavatório wc social"/>
    <s v="Luzimeca"/>
    <m/>
    <x v="7"/>
    <x v="0"/>
    <d v="2024-06-11T00:00:00"/>
    <m/>
    <x v="27"/>
    <m/>
  </r>
  <r>
    <d v="2024-08-14T00:00:00"/>
    <x v="166"/>
    <s v="D"/>
    <n v="5"/>
    <s v="e"/>
    <n v="38"/>
    <s v="Fuga de água lava loiça "/>
    <s v="Luzimeca"/>
    <m/>
    <x v="46"/>
    <x v="0"/>
    <d v="2024-06-11T00:00:00"/>
    <m/>
    <x v="57"/>
    <m/>
  </r>
  <r>
    <d v="2024-08-14T00:00:00"/>
    <x v="166"/>
    <s v="D"/>
    <n v="5"/>
    <s v="e"/>
    <n v="37"/>
    <s v="Fuga de água torneira bidé "/>
    <s v="AR"/>
    <m/>
    <x v="46"/>
    <x v="0"/>
    <d v="2024-06-11T00:00:00"/>
    <m/>
    <x v="27"/>
    <m/>
  </r>
  <r>
    <d v="2024-08-14T00:00:00"/>
    <x v="166"/>
    <s v="D"/>
    <n v="5"/>
    <s v="e"/>
    <n v="36"/>
    <s v="Fuga de água chuveiro wc social "/>
    <s v="AR/Espaço Vidro "/>
    <m/>
    <x v="7"/>
    <x v="0"/>
    <d v="2024-06-11T00:00:00"/>
    <m/>
    <x v="27"/>
    <m/>
  </r>
  <r>
    <d v="2024-08-14T00:00:00"/>
    <x v="166"/>
    <s v="D"/>
    <n v="5"/>
    <s v="e"/>
    <n v="35"/>
    <s v="Afinar estores -  Conflito caixilharia "/>
    <s v="Serrialu"/>
    <m/>
    <x v="6"/>
    <x v="0"/>
    <d v="2024-06-11T00:00:00"/>
    <m/>
    <x v="27"/>
    <m/>
  </r>
  <r>
    <d v="2024-08-14T00:00:00"/>
    <x v="166"/>
    <s v="D"/>
    <n v="5"/>
    <s v="e"/>
    <n v="34"/>
    <s v="Porta quadro elétrico torta arrecadação "/>
    <s v="IEOL"/>
    <m/>
    <x v="3"/>
    <x v="0"/>
    <d v="2024-06-11T00:00:00"/>
    <m/>
    <x v="37"/>
    <m/>
  </r>
  <r>
    <d v="2024-08-14T00:00:00"/>
    <x v="166"/>
    <s v="D"/>
    <n v="5"/>
    <s v="e"/>
    <n v="33"/>
    <s v="Marco porta danificado no topo "/>
    <s v="AR"/>
    <m/>
    <x v="3"/>
    <x v="0"/>
    <d v="2024-06-11T00:00:00"/>
    <m/>
    <x v="7"/>
    <m/>
  </r>
  <r>
    <d v="2024-08-14T00:00:00"/>
    <x v="166"/>
    <s v="D"/>
    <n v="5"/>
    <s v="e"/>
    <n v="32"/>
    <s v="Fissura topo janela "/>
    <s v="AR"/>
    <m/>
    <x v="3"/>
    <x v="0"/>
    <d v="2024-06-11T00:00:00"/>
    <m/>
    <x v="7"/>
    <m/>
  </r>
  <r>
    <d v="2024-08-14T00:00:00"/>
    <x v="166"/>
    <s v="D"/>
    <n v="5"/>
    <s v="e"/>
    <n v="31"/>
    <s v="Guarda roupa danificado na base /interno "/>
    <s v="Globaldis"/>
    <m/>
    <x v="3"/>
    <x v="0"/>
    <d v="2024-06-11T00:00:00"/>
    <m/>
    <x v="7"/>
    <m/>
  </r>
  <r>
    <d v="2024-08-14T00:00:00"/>
    <x v="166"/>
    <s v="D"/>
    <n v="5"/>
    <s v="e"/>
    <n v="30"/>
    <s v="Defeito pintura parede"/>
    <s v="AR"/>
    <m/>
    <x v="3"/>
    <x v="0"/>
    <d v="2024-06-11T00:00:00"/>
    <m/>
    <x v="7"/>
    <m/>
  </r>
  <r>
    <d v="2024-08-14T00:00:00"/>
    <x v="166"/>
    <s v="D"/>
    <n v="5"/>
    <s v="e"/>
    <n v="29"/>
    <s v="Gavetas sujas internamente"/>
    <s v="AR"/>
    <m/>
    <x v="3"/>
    <x v="0"/>
    <d v="2024-06-11T00:00:00"/>
    <m/>
    <x v="7"/>
    <m/>
  </r>
  <r>
    <d v="2024-08-14T00:00:00"/>
    <x v="166"/>
    <s v="D"/>
    <n v="5"/>
    <s v="e"/>
    <n v="28"/>
    <s v="Afinar janela /Borracha solta "/>
    <s v="Serrialu"/>
    <m/>
    <x v="3"/>
    <x v="0"/>
    <d v="2024-06-11T00:00:00"/>
    <m/>
    <x v="7"/>
    <m/>
  </r>
  <r>
    <d v="2024-08-14T00:00:00"/>
    <x v="166"/>
    <s v="D"/>
    <n v="5"/>
    <s v="e"/>
    <n v="27"/>
    <s v="Ceramica riscada parede duche "/>
    <s v="AR"/>
    <m/>
    <x v="3"/>
    <x v="0"/>
    <d v="2024-06-11T00:00:00"/>
    <m/>
    <x v="7"/>
    <m/>
  </r>
  <r>
    <d v="2024-08-14T00:00:00"/>
    <x v="166"/>
    <s v="D"/>
    <n v="5"/>
    <s v="e"/>
    <n v="26"/>
    <s v="Porta desalinhada duche / diferença vidro "/>
    <s v="Espaço vidro "/>
    <m/>
    <x v="45"/>
    <x v="0"/>
    <d v="2024-06-11T00:00:00"/>
    <m/>
    <x v="129"/>
    <m/>
  </r>
  <r>
    <d v="2024-08-14T00:00:00"/>
    <x v="166"/>
    <s v="D"/>
    <n v="5"/>
    <s v="e"/>
    <n v="25"/>
    <s v="Falta puxador porta duche "/>
    <s v="Espaço vidro "/>
    <m/>
    <x v="81"/>
    <x v="0"/>
    <d v="2024-06-11T00:00:00"/>
    <m/>
    <x v="31"/>
    <m/>
  </r>
  <r>
    <d v="2024-08-14T00:00:00"/>
    <x v="166"/>
    <s v="D"/>
    <n v="5"/>
    <s v="e"/>
    <n v="24"/>
    <s v="Batente piso no lugar errado/passagem pequena "/>
    <s v="AR"/>
    <m/>
    <x v="3"/>
    <x v="0"/>
    <d v="2024-06-11T00:00:00"/>
    <m/>
    <x v="7"/>
    <m/>
  </r>
  <r>
    <d v="2024-08-14T00:00:00"/>
    <x v="166"/>
    <s v="D"/>
    <n v="5"/>
    <s v="e"/>
    <n v="23"/>
    <s v="Ceramica riscada parede banheira"/>
    <s v="AR"/>
    <m/>
    <x v="3"/>
    <x v="0"/>
    <d v="2024-06-11T00:00:00"/>
    <m/>
    <x v="7"/>
    <m/>
  </r>
  <r>
    <d v="2024-08-14T00:00:00"/>
    <x v="166"/>
    <s v="D"/>
    <n v="5"/>
    <s v="e"/>
    <n v="22"/>
    <s v="Remate topo banheira "/>
    <s v="AR"/>
    <m/>
    <x v="3"/>
    <x v="0"/>
    <d v="2024-06-11T00:00:00"/>
    <m/>
    <x v="7"/>
    <m/>
  </r>
  <r>
    <d v="2024-08-14T00:00:00"/>
    <x v="166"/>
    <s v="D"/>
    <n v="5"/>
    <s v="e"/>
    <n v="21"/>
    <s v="Porta sala com folga/mexe com o vento "/>
    <s v="AR"/>
    <m/>
    <x v="3"/>
    <x v="0"/>
    <d v="2024-06-11T00:00:00"/>
    <m/>
    <x v="7"/>
    <m/>
  </r>
  <r>
    <d v="2024-12-13T00:00:00"/>
    <x v="166"/>
    <s v="D"/>
    <n v="5"/>
    <s v="e"/>
    <n v="20"/>
    <s v="Interruptor afastado parede"/>
    <s v="AR"/>
    <m/>
    <x v="3"/>
    <x v="0"/>
    <d v="2024-06-11T00:00:00"/>
    <m/>
    <x v="7"/>
    <m/>
  </r>
  <r>
    <d v="2024-08-14T00:00:00"/>
    <x v="166"/>
    <s v="D"/>
    <n v="5"/>
    <s v="e"/>
    <n v="19"/>
    <s v="Porta guarda roupas com marcas externas"/>
    <s v="Globaldis"/>
    <m/>
    <x v="3"/>
    <x v="0"/>
    <d v="2024-06-11T00:00:00"/>
    <m/>
    <x v="7"/>
    <m/>
  </r>
  <r>
    <d v="2024-08-14T00:00:00"/>
    <x v="166"/>
    <s v="D"/>
    <n v="5"/>
    <s v="e"/>
    <n v="18"/>
    <s v="Porta guarda roupa estragada internamente"/>
    <s v="AR"/>
    <m/>
    <x v="3"/>
    <x v="0"/>
    <d v="2024-06-11T00:00:00"/>
    <m/>
    <x v="7"/>
    <m/>
  </r>
  <r>
    <d v="2024-08-14T00:00:00"/>
    <x v="166"/>
    <s v="D"/>
    <n v="5"/>
    <s v="e"/>
    <n v="17"/>
    <s v="Acabamento apliques parede/ teto escondido "/>
    <s v="AR"/>
    <m/>
    <x v="3"/>
    <x v="0"/>
    <d v="2024-06-11T00:00:00"/>
    <m/>
    <x v="7"/>
    <m/>
  </r>
  <r>
    <d v="2024-08-14T00:00:00"/>
    <x v="166"/>
    <s v="D"/>
    <n v="5"/>
    <s v="e"/>
    <n v="16"/>
    <s v="Azulejo partido parede duche "/>
    <s v="AR"/>
    <m/>
    <x v="3"/>
    <x v="0"/>
    <d v="2024-06-11T00:00:00"/>
    <m/>
    <x v="27"/>
    <m/>
  </r>
  <r>
    <d v="2024-08-14T00:00:00"/>
    <x v="166"/>
    <s v="D"/>
    <n v="5"/>
    <s v="e"/>
    <n v="15"/>
    <s v="Falta acabamento topo folha porta "/>
    <s v="AR"/>
    <m/>
    <x v="3"/>
    <x v="0"/>
    <d v="2024-06-11T00:00:00"/>
    <m/>
    <x v="7"/>
    <m/>
  </r>
  <r>
    <d v="2024-08-14T00:00:00"/>
    <x v="166"/>
    <s v="D"/>
    <n v="5"/>
    <s v="e"/>
    <n v="14"/>
    <s v="Limpar sujo perfil quina cozinha "/>
    <s v="AR"/>
    <m/>
    <x v="3"/>
    <x v="0"/>
    <d v="2024-06-11T00:00:00"/>
    <m/>
    <x v="7"/>
    <m/>
  </r>
  <r>
    <d v="2024-08-14T00:00:00"/>
    <x v="166"/>
    <s v="D"/>
    <n v="5"/>
    <s v="e"/>
    <n v="13"/>
    <s v="Azulejo partido lavanderia"/>
    <s v="AR"/>
    <m/>
    <x v="3"/>
    <x v="0"/>
    <d v="2024-06-11T00:00:00"/>
    <m/>
    <x v="52"/>
    <m/>
  </r>
  <r>
    <d v="2024-08-14T00:00:00"/>
    <x v="166"/>
    <s v="D"/>
    <n v="5"/>
    <s v="e"/>
    <n v="12"/>
    <s v="Remate teto / ceramica cozinha geral"/>
    <s v="AR"/>
    <m/>
    <x v="3"/>
    <x v="0"/>
    <d v="2024-06-11T00:00:00"/>
    <m/>
    <x v="7"/>
    <m/>
  </r>
  <r>
    <d v="2024-08-14T00:00:00"/>
    <x v="166"/>
    <s v="D"/>
    <n v="5"/>
    <s v="e"/>
    <n v="11"/>
    <s v="Buraco no topo dos alizares porta geral - NÃO FORAM ENCONTRADOS DEFEITOS "/>
    <s v="AR"/>
    <m/>
    <x v="3"/>
    <x v="4"/>
    <d v="2024-06-11T00:00:00"/>
    <m/>
    <x v="12"/>
    <m/>
  </r>
  <r>
    <d v="2024-08-14T00:00:00"/>
    <x v="166"/>
    <s v="D"/>
    <n v="5"/>
    <s v="e"/>
    <n v="10"/>
    <s v="Alizar desalinhado portas - NÃO FORAM ENCONTRADOS DEFEITOS "/>
    <s v="AR"/>
    <m/>
    <x v="3"/>
    <x v="4"/>
    <d v="2024-06-11T00:00:00"/>
    <m/>
    <x v="12"/>
    <m/>
  </r>
  <r>
    <d v="2024-08-14T00:00:00"/>
    <x v="166"/>
    <s v="D"/>
    <n v="5"/>
    <s v="e"/>
    <n v="9"/>
    <s v="Afinar porta entrada/espaço grande"/>
    <s v="Sweet Door"/>
    <m/>
    <x v="7"/>
    <x v="0"/>
    <d v="2024-06-11T00:00:00"/>
    <m/>
    <x v="117"/>
    <m/>
  </r>
  <r>
    <d v="2024-08-14T00:00:00"/>
    <x v="166"/>
    <s v="D"/>
    <n v="5"/>
    <s v="e"/>
    <n v="8"/>
    <s v="Remate canto porta / falta massa varanda"/>
    <s v="AR"/>
    <m/>
    <x v="3"/>
    <x v="0"/>
    <d v="2024-06-11T00:00:00"/>
    <m/>
    <x v="7"/>
    <m/>
  </r>
  <r>
    <d v="2024-08-14T00:00:00"/>
    <x v="166"/>
    <s v="D"/>
    <n v="5"/>
    <s v="e"/>
    <n v="7"/>
    <s v="Interruptores e tomadas tortas"/>
    <s v="AR"/>
    <m/>
    <x v="3"/>
    <x v="0"/>
    <d v="2024-06-11T00:00:00"/>
    <m/>
    <x v="7"/>
    <m/>
  </r>
  <r>
    <d v="2024-08-14T00:00:00"/>
    <x v="166"/>
    <s v="D"/>
    <n v="5"/>
    <s v="e"/>
    <n v="6"/>
    <s v="Limpar vidro porta "/>
    <s v="AR"/>
    <m/>
    <x v="3"/>
    <x v="0"/>
    <d v="2024-06-11T00:00:00"/>
    <m/>
    <x v="7"/>
    <m/>
  </r>
  <r>
    <d v="2024-08-14T00:00:00"/>
    <x v="166"/>
    <s v="D"/>
    <n v="5"/>
    <s v="e"/>
    <n v="5"/>
    <s v="Fechadura Solta"/>
    <s v="AR"/>
    <m/>
    <x v="3"/>
    <x v="0"/>
    <d v="2024-06-11T00:00:00"/>
    <m/>
    <x v="7"/>
    <m/>
  </r>
  <r>
    <d v="2024-12-13T00:00:00"/>
    <x v="166"/>
    <s v="D"/>
    <n v="5"/>
    <s v="e"/>
    <n v="4"/>
    <s v="Remate rodapé/silicone solto geral "/>
    <s v="AR"/>
    <m/>
    <x v="3"/>
    <x v="0"/>
    <d v="2024-06-11T00:00:00"/>
    <m/>
    <x v="7"/>
    <m/>
  </r>
  <r>
    <d v="2024-08-14T00:00:00"/>
    <x v="166"/>
    <s v="D"/>
    <n v="5"/>
    <s v="e"/>
    <n v="3"/>
    <s v="Limpar ferrugem guardas geral"/>
    <s v="AR"/>
    <m/>
    <x v="3"/>
    <x v="0"/>
    <d v="2024-06-11T00:00:00"/>
    <m/>
    <x v="7"/>
    <m/>
  </r>
  <r>
    <d v="2024-08-14T00:00:00"/>
    <x v="166"/>
    <s v="D"/>
    <n v="5"/>
    <s v="e"/>
    <n v="2"/>
    <s v="Limpar Manchas tinta piso "/>
    <s v="AR"/>
    <m/>
    <x v="3"/>
    <x v="0"/>
    <d v="2024-06-11T00:00:00"/>
    <m/>
    <x v="7"/>
    <m/>
  </r>
  <r>
    <d v="2024-08-14T00:00:00"/>
    <x v="166"/>
    <s v="D"/>
    <n v="5"/>
    <s v="e"/>
    <n v="1"/>
    <s v="Sala - instalação eléctrica problemática; situação identificada após a instalação de candeeiro de teto, necessidade de ter dois interruptores ligados para funcionar, com intermitência de sinal e com interferência com luz da cozinha. (Novidade)"/>
    <s v="IEOL"/>
    <m/>
    <x v="45"/>
    <x v="0"/>
    <d v="2024-06-11T00:00:00"/>
    <m/>
    <x v="112"/>
    <s v="SIM"/>
  </r>
  <r>
    <d v="2024-12-13T00:00:00"/>
    <x v="167"/>
    <s v="D"/>
    <n v="5"/>
    <s v="f"/>
    <n v="29"/>
    <s v="Ligar bomba circuladora"/>
    <s v="Luzimeca"/>
    <m/>
    <x v="106"/>
    <x v="0"/>
    <d v="2024-07-08T00:00:00"/>
    <m/>
    <x v="102"/>
    <m/>
  </r>
  <r>
    <d v="2024-12-13T00:00:00"/>
    <x v="167"/>
    <s v="D"/>
    <n v="5"/>
    <s v="f"/>
    <n v="28"/>
    <s v="Reparação pavimento "/>
    <s v="Silvas"/>
    <m/>
    <x v="24"/>
    <x v="0"/>
    <d v="2024-07-08T00:00:00"/>
    <m/>
    <x v="34"/>
    <m/>
  </r>
  <r>
    <d v="2024-12-13T00:00:00"/>
    <x v="167"/>
    <s v="D"/>
    <n v="5"/>
    <s v="f"/>
    <n v="27"/>
    <s v="Substituição fechadura janela da sala "/>
    <s v="Serrialu"/>
    <m/>
    <x v="67"/>
    <x v="0"/>
    <d v="2024-07-08T00:00:00"/>
    <m/>
    <x v="3"/>
    <m/>
  </r>
  <r>
    <d v="2024-12-13T00:00:00"/>
    <x v="167"/>
    <s v="D"/>
    <n v="5"/>
    <s v="f"/>
    <n v="26"/>
    <s v="Afinação caixilharia "/>
    <s v="Serrialu"/>
    <m/>
    <x v="67"/>
    <x v="0"/>
    <d v="2024-07-08T00:00:00"/>
    <m/>
    <x v="34"/>
    <m/>
  </r>
  <r>
    <d v="2024-12-13T00:00:00"/>
    <x v="167"/>
    <s v="D"/>
    <n v="5"/>
    <s v="f"/>
    <n v="25"/>
    <s v="Afinar porta guarda roupa "/>
    <s v="Globaldis"/>
    <m/>
    <x v="3"/>
    <x v="0"/>
    <d v="2024-07-08T00:00:00"/>
    <m/>
    <x v="7"/>
    <m/>
  </r>
  <r>
    <d v="2024-12-13T00:00:00"/>
    <x v="167"/>
    <s v="D"/>
    <n v="5"/>
    <s v="f"/>
    <n v="24"/>
    <s v="Remate silicone portas/paredes (geral)"/>
    <s v="AR"/>
    <m/>
    <x v="3"/>
    <x v="0"/>
    <d v="2024-07-08T00:00:00"/>
    <m/>
    <x v="8"/>
    <m/>
  </r>
  <r>
    <d v="2024-12-13T00:00:00"/>
    <x v="167"/>
    <s v="D"/>
    <n v="5"/>
    <s v="f"/>
    <n v="23"/>
    <s v="Melhorar pintura/2º mão/ geral"/>
    <s v="AR"/>
    <m/>
    <x v="3"/>
    <x v="0"/>
    <d v="2024-07-08T00:00:00"/>
    <m/>
    <x v="8"/>
    <m/>
  </r>
  <r>
    <d v="2024-12-13T00:00:00"/>
    <x v="167"/>
    <s v="D"/>
    <n v="5"/>
    <s v="f"/>
    <n v="22"/>
    <s v="Melhorar pintura parede"/>
    <s v="AR"/>
    <m/>
    <x v="3"/>
    <x v="0"/>
    <d v="2024-07-08T00:00:00"/>
    <m/>
    <x v="8"/>
    <m/>
  </r>
  <r>
    <d v="2024-12-13T00:00:00"/>
    <x v="167"/>
    <s v="D"/>
    <n v="5"/>
    <s v="f"/>
    <n v="21"/>
    <s v="Buraco a vista no furo lavatório"/>
    <s v="Globaldis"/>
    <m/>
    <x v="3"/>
    <x v="0"/>
    <d v="2024-07-08T00:00:00"/>
    <m/>
    <x v="8"/>
    <m/>
  </r>
  <r>
    <d v="2024-12-13T00:00:00"/>
    <x v="167"/>
    <s v="D"/>
    <n v="5"/>
    <s v="f"/>
    <n v="20"/>
    <s v="Falta puxador porta duche"/>
    <s v="Espaço vidro "/>
    <m/>
    <x v="3"/>
    <x v="0"/>
    <d v="2024-07-08T00:00:00"/>
    <m/>
    <x v="11"/>
    <m/>
  </r>
  <r>
    <d v="2024-12-13T00:00:00"/>
    <x v="167"/>
    <s v="D"/>
    <n v="5"/>
    <s v="f"/>
    <n v="19"/>
    <s v="Melhorar remate cantos guardas roupas (geral)"/>
    <s v="AR"/>
    <m/>
    <x v="3"/>
    <x v="0"/>
    <d v="2024-07-08T00:00:00"/>
    <m/>
    <x v="8"/>
    <m/>
  </r>
  <r>
    <d v="2024-09-26T00:00:00"/>
    <x v="167"/>
    <s v="D"/>
    <n v="5"/>
    <s v="f"/>
    <n v="18"/>
    <s v="Fissura na parede proximo ar condicionado"/>
    <s v="AR"/>
    <m/>
    <x v="3"/>
    <x v="0"/>
    <d v="2024-07-08T00:00:00"/>
    <m/>
    <x v="8"/>
    <m/>
  </r>
  <r>
    <d v="2024-12-13T00:00:00"/>
    <x v="167"/>
    <s v="D"/>
    <n v="5"/>
    <s v="f"/>
    <n v="17"/>
    <s v="Ar condicionado partido/ ondulado por baixo - Em orçamento"/>
    <s v="AR/Climacer"/>
    <m/>
    <x v="3"/>
    <x v="0"/>
    <d v="2024-07-08T00:00:00"/>
    <m/>
    <x v="85"/>
    <m/>
  </r>
  <r>
    <d v="2024-12-13T00:00:00"/>
    <x v="167"/>
    <s v="D"/>
    <n v="5"/>
    <s v="f"/>
    <n v="16"/>
    <s v="Massa banheira soltando"/>
    <s v="AR"/>
    <m/>
    <x v="46"/>
    <x v="0"/>
    <d v="2024-07-08T00:00:00"/>
    <m/>
    <x v="33"/>
    <m/>
  </r>
  <r>
    <d v="2024-12-13T00:00:00"/>
    <x v="167"/>
    <s v="D"/>
    <n v="5"/>
    <s v="f"/>
    <n v="15"/>
    <s v="Peça fixação espelho torta no topo"/>
    <s v="AR"/>
    <m/>
    <x v="3"/>
    <x v="0"/>
    <d v="2024-07-08T00:00:00"/>
    <m/>
    <x v="33"/>
    <m/>
  </r>
  <r>
    <d v="2024-12-13T00:00:00"/>
    <x v="167"/>
    <s v="D"/>
    <n v="5"/>
    <s v="f"/>
    <n v="14"/>
    <s v="Limpar cerâmica/ tinta"/>
    <s v="AR"/>
    <m/>
    <x v="3"/>
    <x v="0"/>
    <d v="2024-07-08T00:00:00"/>
    <m/>
    <x v="8"/>
    <m/>
  </r>
  <r>
    <d v="2024-12-13T00:00:00"/>
    <x v="167"/>
    <s v="D"/>
    <n v="5"/>
    <s v="f"/>
    <n v="13"/>
    <s v="Limpar portas (geral)"/>
    <s v="AR"/>
    <m/>
    <x v="3"/>
    <x v="0"/>
    <d v="2024-07-08T00:00:00"/>
    <m/>
    <x v="8"/>
    <m/>
  </r>
  <r>
    <d v="2024-12-13T00:00:00"/>
    <x v="167"/>
    <s v="D"/>
    <n v="5"/>
    <s v="f"/>
    <n v="12"/>
    <s v="Limpar rejunte ceramica cozinha (geral) parede"/>
    <s v="AR"/>
    <m/>
    <x v="3"/>
    <x v="0"/>
    <d v="2024-07-08T00:00:00"/>
    <m/>
    <x v="8"/>
    <m/>
  </r>
  <r>
    <d v="2024-12-13T00:00:00"/>
    <x v="167"/>
    <s v="D"/>
    <n v="5"/>
    <s v="f"/>
    <n v="11"/>
    <s v="Azulejo mau assentado na parede"/>
    <s v="AR"/>
    <m/>
    <x v="3"/>
    <x v="0"/>
    <d v="2024-07-08T00:00:00"/>
    <m/>
    <x v="33"/>
    <m/>
  </r>
  <r>
    <d v="2024-12-13T00:00:00"/>
    <x v="167"/>
    <s v="D"/>
    <n v="5"/>
    <s v="f"/>
    <n v="10"/>
    <s v="Limpar massa piso"/>
    <s v="AR"/>
    <m/>
    <x v="46"/>
    <x v="0"/>
    <d v="2024-07-08T00:00:00"/>
    <m/>
    <x v="33"/>
    <m/>
  </r>
  <r>
    <d v="2024-12-13T00:00:00"/>
    <x v="167"/>
    <s v="D"/>
    <n v="5"/>
    <s v="f"/>
    <n v="8"/>
    <s v="Cerâmica cozinha com cor diferente"/>
    <s v="AR"/>
    <m/>
    <x v="3"/>
    <x v="0"/>
    <d v="2024-07-08T00:00:00"/>
    <m/>
    <x v="40"/>
    <m/>
  </r>
  <r>
    <d v="2024-12-13T00:00:00"/>
    <x v="167"/>
    <s v="D"/>
    <n v="5"/>
    <s v="f"/>
    <n v="7"/>
    <s v="Limpar piso varanda/riscos em 1 peça"/>
    <s v="AR"/>
    <m/>
    <x v="3"/>
    <x v="0"/>
    <d v="2024-07-08T00:00:00"/>
    <m/>
    <x v="8"/>
    <m/>
  </r>
  <r>
    <d v="2024-12-13T00:00:00"/>
    <x v="167"/>
    <s v="D"/>
    <n v="5"/>
    <s v="f"/>
    <n v="9"/>
    <s v="susbstituirem a peça partida no aparelho do AVAC "/>
    <s v="Climacer"/>
    <m/>
    <x v="13"/>
    <x v="0"/>
    <d v="2024-07-08T00:00:00"/>
    <m/>
    <x v="84"/>
    <s v="SIM"/>
  </r>
  <r>
    <d v="2024-12-13T00:00:00"/>
    <x v="167"/>
    <s v="D"/>
    <n v="5"/>
    <s v="f"/>
    <n v="6"/>
    <s v="Limpar pilar varanda"/>
    <s v="AR"/>
    <m/>
    <x v="3"/>
    <x v="0"/>
    <d v="2024-07-08T00:00:00"/>
    <m/>
    <x v="8"/>
    <m/>
  </r>
  <r>
    <d v="2024-12-13T00:00:00"/>
    <x v="167"/>
    <s v="D"/>
    <n v="5"/>
    <s v="f"/>
    <n v="5"/>
    <s v="Limpar marcas nos tijolos varanda"/>
    <s v="AR"/>
    <m/>
    <x v="3"/>
    <x v="0"/>
    <d v="2024-07-08T00:00:00"/>
    <m/>
    <x v="8"/>
    <m/>
  </r>
  <r>
    <d v="2024-12-13T00:00:00"/>
    <x v="167"/>
    <s v="D"/>
    <n v="5"/>
    <s v="f"/>
    <n v="4"/>
    <s v="Limpar marcas na soleira pedra varanda"/>
    <s v="AR"/>
    <m/>
    <x v="46"/>
    <x v="0"/>
    <d v="2024-07-08T00:00:00"/>
    <m/>
    <x v="33"/>
    <m/>
  </r>
  <r>
    <d v="2024-12-13T00:00:00"/>
    <x v="167"/>
    <s v="D"/>
    <n v="5"/>
    <s v="f"/>
    <n v="3"/>
    <s v="Limpar caixilitarias/sujos (geral)"/>
    <s v="AR"/>
    <m/>
    <x v="3"/>
    <x v="0"/>
    <d v="2024-07-08T00:00:00"/>
    <m/>
    <x v="8"/>
    <m/>
  </r>
  <r>
    <d v="2024-08-09T00:00:00"/>
    <x v="167"/>
    <s v="D"/>
    <n v="5"/>
    <s v="f"/>
    <n v="2"/>
    <s v="Remate e Limpeza rodapes (geral)"/>
    <s v="AR"/>
    <m/>
    <x v="3"/>
    <x v="0"/>
    <d v="2024-07-08T00:00:00"/>
    <m/>
    <x v="8"/>
    <m/>
  </r>
  <r>
    <d v="2024-12-13T00:00:00"/>
    <x v="167"/>
    <s v="D"/>
    <n v="5"/>
    <s v="f"/>
    <n v="1"/>
    <s v="Limpar Guardas (Geral)"/>
    <s v="AR"/>
    <m/>
    <x v="3"/>
    <x v="0"/>
    <d v="2024-07-08T00:00:00"/>
    <m/>
    <x v="8"/>
    <m/>
  </r>
  <r>
    <d v="2024-12-13T00:00:00"/>
    <x v="167"/>
    <s v="D"/>
    <n v="5"/>
    <s v="f"/>
    <n v="30"/>
    <s v="Novo Estore Necessita de Novas Calhas - fora do âmbito da"/>
    <s v="Nacional Blinds"/>
    <m/>
    <x v="108"/>
    <x v="4"/>
    <d v="2024-07-08T00:00:00"/>
    <m/>
    <x v="100"/>
    <s v="SIM"/>
  </r>
  <r>
    <d v="2024-09-26T00:00:00"/>
    <x v="168"/>
    <s v="D"/>
    <n v="5"/>
    <s v="a"/>
    <n v="25"/>
    <s v="Casa de banho da banheira - Pavimento "/>
    <s v="AR"/>
    <m/>
    <x v="5"/>
    <x v="1"/>
    <d v="2024-05-23T00:00:00"/>
    <m/>
    <x v="12"/>
    <m/>
  </r>
  <r>
    <d v="2024-09-26T00:00:00"/>
    <x v="168"/>
    <s v="D"/>
    <n v="5"/>
    <s v="a"/>
    <n v="24"/>
    <s v="Corredor dos quartos - reparar e pintar paredes junto ao rodapé"/>
    <s v="AR"/>
    <m/>
    <x v="5"/>
    <x v="0"/>
    <d v="2024-05-23T00:00:00"/>
    <m/>
    <x v="14"/>
    <m/>
  </r>
  <r>
    <d v="2024-09-26T00:00:00"/>
    <x v="168"/>
    <s v="D"/>
    <n v="5"/>
    <s v="a"/>
    <n v="23"/>
    <s v="Escoamento da varanda "/>
    <s v="AR"/>
    <m/>
    <x v="5"/>
    <x v="0"/>
    <d v="2024-05-23T00:00:00"/>
    <m/>
    <x v="14"/>
    <m/>
  </r>
  <r>
    <d v="2024-09-26T00:00:00"/>
    <x v="168"/>
    <s v="D"/>
    <n v="5"/>
    <s v="a"/>
    <n v="22"/>
    <s v="Pancado no estuque da sala "/>
    <s v="AR"/>
    <m/>
    <x v="5"/>
    <x v="0"/>
    <d v="2024-05-23T00:00:00"/>
    <m/>
    <x v="14"/>
    <m/>
  </r>
  <r>
    <d v="2024-09-26T00:00:00"/>
    <x v="168"/>
    <s v="D"/>
    <n v="5"/>
    <s v="a"/>
    <n v="21"/>
    <s v="Estore elétrico partido numa grande janela da sala de estar "/>
    <s v="AR"/>
    <m/>
    <x v="33"/>
    <x v="0"/>
    <d v="2024-05-23T00:00:00"/>
    <m/>
    <x v="14"/>
    <m/>
  </r>
  <r>
    <d v="2024-09-26T00:00:00"/>
    <x v="168"/>
    <s v="D"/>
    <n v="5"/>
    <s v="a"/>
    <n v="20"/>
    <s v="Pedra soleira da sala fissurada - Substituir "/>
    <s v="AR"/>
    <m/>
    <x v="23"/>
    <x v="0"/>
    <d v="2024-05-23T00:00:00"/>
    <m/>
    <x v="14"/>
    <m/>
  </r>
  <r>
    <d v="2024-09-26T00:00:00"/>
    <x v="168"/>
    <s v="D"/>
    <n v="5"/>
    <s v="a"/>
    <n v="19"/>
    <s v="Afinar portas roupeiro"/>
    <s v="Globaldis"/>
    <m/>
    <x v="23"/>
    <x v="0"/>
    <d v="2024-05-23T00:00:00"/>
    <m/>
    <x v="14"/>
    <m/>
  </r>
  <r>
    <d v="2024-09-26T00:00:00"/>
    <x v="168"/>
    <s v="D"/>
    <n v="5"/>
    <s v="a"/>
    <n v="18"/>
    <s v="Fixar melhor o espelho da IS"/>
    <s v="AR"/>
    <m/>
    <x v="23"/>
    <x v="0"/>
    <d v="2024-05-23T00:00:00"/>
    <m/>
    <x v="14"/>
    <m/>
  </r>
  <r>
    <d v="2024-09-26T00:00:00"/>
    <x v="168"/>
    <s v="D"/>
    <n v="5"/>
    <s v="a"/>
    <n v="17"/>
    <s v="Placa de indução acende apenas dois dos 4 bicos"/>
    <s v="AR/Bosch "/>
    <m/>
    <x v="23"/>
    <x v="0"/>
    <d v="2024-05-23T00:00:00"/>
    <m/>
    <x v="14"/>
    <m/>
  </r>
  <r>
    <d v="2024-09-26T00:00:00"/>
    <x v="168"/>
    <s v="D"/>
    <n v="5"/>
    <s v="a"/>
    <n v="16"/>
    <s v="Rever espaço entre os rodapés e o pavimento."/>
    <s v="Silvas"/>
    <m/>
    <x v="71"/>
    <x v="0"/>
    <d v="2024-05-23T00:00:00"/>
    <m/>
    <x v="141"/>
    <m/>
  </r>
  <r>
    <d v="2024-09-26T00:00:00"/>
    <x v="168"/>
    <s v="D"/>
    <n v="5"/>
    <s v="a"/>
    <n v="14"/>
    <s v="2 azulejos partidos na casa de banho"/>
    <s v="AR"/>
    <m/>
    <x v="71"/>
    <x v="0"/>
    <d v="2024-05-23T00:00:00"/>
    <m/>
    <x v="14"/>
    <m/>
  </r>
  <r>
    <d v="2024-09-26T00:00:00"/>
    <x v="168"/>
    <s v="D"/>
    <n v="5"/>
    <s v="a"/>
    <n v="13"/>
    <s v="Retirar porta cozinha abre nos armários "/>
    <m/>
    <m/>
    <x v="3"/>
    <x v="1"/>
    <d v="2024-05-23T00:00:00"/>
    <m/>
    <x v="12"/>
    <m/>
  </r>
  <r>
    <d v="2024-09-26T00:00:00"/>
    <x v="168"/>
    <s v="D"/>
    <n v="5"/>
    <s v="a"/>
    <n v="12"/>
    <s v="Ferrugem guardas"/>
    <s v="AR"/>
    <m/>
    <x v="3"/>
    <x v="0"/>
    <d v="2024-05-23T00:00:00"/>
    <m/>
    <x v="13"/>
    <m/>
  </r>
  <r>
    <d v="2024-07-17T00:00:00"/>
    <x v="168"/>
    <s v="D"/>
    <n v="5"/>
    <s v="a"/>
    <n v="11"/>
    <s v="Riscos bancada wc"/>
    <s v="AR/Pardal"/>
    <m/>
    <x v="3"/>
    <x v="0"/>
    <d v="2024-05-23T00:00:00"/>
    <m/>
    <x v="13"/>
    <m/>
  </r>
  <r>
    <d v="2024-09-26T00:00:00"/>
    <x v="168"/>
    <s v="D"/>
    <n v="5"/>
    <s v="a"/>
    <n v="10"/>
    <s v="Azulejo partido substituir "/>
    <s v="AR"/>
    <m/>
    <x v="3"/>
    <x v="0"/>
    <d v="2024-05-23T00:00:00"/>
    <m/>
    <x v="13"/>
    <m/>
  </r>
  <r>
    <d v="2024-09-26T00:00:00"/>
    <x v="168"/>
    <s v="D"/>
    <n v="5"/>
    <s v="a"/>
    <n v="9"/>
    <s v="Juntas ceramica mal feita"/>
    <s v="AR"/>
    <m/>
    <x v="3"/>
    <x v="0"/>
    <d v="2024-05-23T00:00:00"/>
    <m/>
    <x v="13"/>
    <m/>
  </r>
  <r>
    <d v="2024-09-26T00:00:00"/>
    <x v="168"/>
    <s v="D"/>
    <n v="5"/>
    <s v="a"/>
    <n v="8"/>
    <s v="Melhorar remate teto/ceramica"/>
    <s v="AR"/>
    <m/>
    <x v="3"/>
    <x v="0"/>
    <d v="2024-05-23T00:00:00"/>
    <m/>
    <x v="13"/>
    <m/>
  </r>
  <r>
    <d v="2024-09-26T00:00:00"/>
    <x v="168"/>
    <s v="D"/>
    <n v="5"/>
    <s v="a"/>
    <n v="7"/>
    <s v="Mudar sentid abertura porta wc p/ fora"/>
    <m/>
    <m/>
    <x v="3"/>
    <x v="1"/>
    <d v="2024-05-23T00:00:00"/>
    <m/>
    <x v="12"/>
    <m/>
  </r>
  <r>
    <d v="2024-09-26T00:00:00"/>
    <x v="168"/>
    <s v="D"/>
    <n v="5"/>
    <s v="a"/>
    <n v="6"/>
    <s v="Retirar caixas da parede muitas e visíveis "/>
    <s v="AR"/>
    <m/>
    <x v="3"/>
    <x v="1"/>
    <d v="2024-05-23T00:00:00"/>
    <m/>
    <x v="13"/>
    <m/>
  </r>
  <r>
    <d v="2024-09-26T00:00:00"/>
    <x v="168"/>
    <s v="D"/>
    <n v="5"/>
    <s v="a"/>
    <n v="5"/>
    <s v="Marca na parte inferior porta"/>
    <s v="AR/Globaldis"/>
    <m/>
    <x v="3"/>
    <x v="0"/>
    <d v="2024-05-23T00:00:00"/>
    <m/>
    <x v="13"/>
    <m/>
  </r>
  <r>
    <d v="2024-09-26T00:00:00"/>
    <x v="168"/>
    <s v="D"/>
    <n v="5"/>
    <s v="a"/>
    <n v="4"/>
    <s v="Marcas rodape abaixoa pedra porta"/>
    <s v="AR"/>
    <m/>
    <x v="3"/>
    <x v="0"/>
    <d v="2024-05-23T00:00:00"/>
    <m/>
    <x v="13"/>
    <m/>
  </r>
  <r>
    <d v="2024-09-26T00:00:00"/>
    <x v="168"/>
    <s v="D"/>
    <n v="5"/>
    <s v="a"/>
    <n v="3"/>
    <s v="Espaçamento piso/rodapé "/>
    <s v="AR"/>
    <m/>
    <x v="3"/>
    <x v="0"/>
    <d v="2024-05-23T00:00:00"/>
    <m/>
    <x v="13"/>
    <m/>
  </r>
  <r>
    <d v="2024-09-26T00:00:00"/>
    <x v="168"/>
    <s v="D"/>
    <n v="5"/>
    <s v="a"/>
    <n v="2"/>
    <s v="Limpeza do piso"/>
    <s v="AR"/>
    <m/>
    <x v="3"/>
    <x v="0"/>
    <d v="2024-05-23T00:00:00"/>
    <m/>
    <x v="13"/>
    <m/>
  </r>
  <r>
    <d v="2024-09-26T00:00:00"/>
    <x v="168"/>
    <s v="D"/>
    <n v="5"/>
    <s v="a"/>
    <n v="15"/>
    <s v="infiltração teto da varanda. O vazamento é constante . é necessário substituir uma Placas de tecto - 1475mm x 1240m. Aguardamos data de montagem pela KOMAT"/>
    <s v="KOMAT"/>
    <m/>
    <x v="71"/>
    <x v="0"/>
    <d v="2024-05-23T00:00:00"/>
    <d v="2025-02-18T00:00:00"/>
    <x v="103"/>
    <m/>
  </r>
  <r>
    <d v="2024-09-26T00:00:00"/>
    <x v="168"/>
    <s v="D"/>
    <n v="5"/>
    <s v="a"/>
    <n v="26"/>
    <s v="Desvio do Caxilho estore a bater | Substituição de vidro riscado da Sala / 14/02 Falta vidro"/>
    <s v="Serrialu"/>
    <m/>
    <x v="90"/>
    <x v="5"/>
    <d v="2024-05-23T00:00:00"/>
    <m/>
    <x v="12"/>
    <m/>
  </r>
  <r>
    <d v="2024-08-09T00:00:00"/>
    <x v="169"/>
    <s v="D"/>
    <n v="5"/>
    <s v="b"/>
    <n v="2"/>
    <s v="Porta não trava no topo - falta furo no pavimento"/>
    <s v="Globaldis"/>
    <m/>
    <x v="3"/>
    <x v="0"/>
    <d v="2024-07-04T00:00:00"/>
    <m/>
    <x v="171"/>
    <m/>
  </r>
  <r>
    <d v="2024-08-09T00:00:00"/>
    <x v="169"/>
    <s v="D"/>
    <n v="5"/>
    <s v="b"/>
    <n v="3"/>
    <s v="Azulejos ocos/fragil/checar"/>
    <s v="AR"/>
    <m/>
    <x v="3"/>
    <x v="0"/>
    <d v="2024-07-04T00:00:00"/>
    <m/>
    <x v="144"/>
    <m/>
  </r>
  <r>
    <d v="2024-08-09T00:00:00"/>
    <x v="169"/>
    <s v="D"/>
    <n v="5"/>
    <s v="b"/>
    <n v="4"/>
    <s v="Ver marca no piso lavanderia/sujo ou partido "/>
    <s v="AR"/>
    <m/>
    <x v="3"/>
    <x v="0"/>
    <d v="2024-07-04T00:00:00"/>
    <m/>
    <x v="171"/>
    <m/>
  </r>
  <r>
    <d v="2024-08-09T00:00:00"/>
    <x v="169"/>
    <s v="D"/>
    <n v="5"/>
    <s v="b"/>
    <n v="5"/>
    <s v="Remate rodapé/limpeza (geral"/>
    <s v="AR"/>
    <m/>
    <x v="82"/>
    <x v="0"/>
    <d v="2024-07-04T00:00:00"/>
    <m/>
    <x v="118"/>
    <m/>
  </r>
  <r>
    <d v="2024-08-09T00:00:00"/>
    <x v="169"/>
    <s v="D"/>
    <n v="5"/>
    <s v="b"/>
    <n v="6"/>
    <s v="Prateleira se move/fixar melhor WC - PRATELEIRA FICADA CONFORME PROJETO ENG NUNO TEVE A ANALISAR"/>
    <m/>
    <m/>
    <x v="3"/>
    <x v="1"/>
    <d v="2024-07-04T00:00:00"/>
    <m/>
    <x v="54"/>
    <m/>
  </r>
  <r>
    <d v="2024-08-09T00:00:00"/>
    <x v="169"/>
    <s v="D"/>
    <n v="5"/>
    <s v="b"/>
    <n v="7"/>
    <s v="Infiltração no piso/ ver se vem da junta dilatação"/>
    <s v="Silvas"/>
    <m/>
    <x v="3"/>
    <x v="0"/>
    <d v="2024-07-04T00:00:00"/>
    <m/>
    <x v="144"/>
    <m/>
  </r>
  <r>
    <d v="2024-08-09T00:00:00"/>
    <x v="169"/>
    <s v="D"/>
    <n v="5"/>
    <s v="b"/>
    <n v="8"/>
    <s v="Buracos nas juntas tijolos varanda/betumar"/>
    <s v="AR"/>
    <m/>
    <x v="3"/>
    <x v="0"/>
    <d v="2024-07-04T00:00:00"/>
    <m/>
    <x v="171"/>
    <m/>
  </r>
  <r>
    <d v="2024-08-09T00:00:00"/>
    <x v="169"/>
    <s v="D"/>
    <n v="5"/>
    <s v="b"/>
    <n v="9"/>
    <s v="Checar estore quarto"/>
    <s v="Nacional Blinds"/>
    <m/>
    <x v="82"/>
    <x v="0"/>
    <d v="2024-07-04T00:00:00"/>
    <m/>
    <x v="118"/>
    <m/>
  </r>
  <r>
    <d v="2024-08-09T00:00:00"/>
    <x v="169"/>
    <s v="D"/>
    <n v="5"/>
    <s v="b"/>
    <n v="10"/>
    <s v="Melhorar acabamento saida água varanda"/>
    <s v="AR"/>
    <m/>
    <x v="82"/>
    <x v="0"/>
    <d v="2024-07-04T00:00:00"/>
    <m/>
    <x v="171"/>
    <m/>
  </r>
  <r>
    <d v="2024-08-09T00:00:00"/>
    <x v="169"/>
    <s v="D"/>
    <n v="5"/>
    <s v="b"/>
    <n v="11"/>
    <s v="Pedra soleira partida varanda"/>
    <s v="AR"/>
    <m/>
    <x v="3"/>
    <x v="0"/>
    <d v="2024-07-04T00:00:00"/>
    <m/>
    <x v="171"/>
    <m/>
  </r>
  <r>
    <d v="2024-08-09T00:00:00"/>
    <x v="169"/>
    <s v="D"/>
    <n v="5"/>
    <s v="b"/>
    <n v="12"/>
    <s v="Móvel WC inchado/ substituir"/>
    <s v="Globaldis"/>
    <m/>
    <x v="3"/>
    <x v="0"/>
    <d v="2024-07-04T00:00:00"/>
    <m/>
    <x v="176"/>
    <m/>
  </r>
  <r>
    <d v="2024-08-09T00:00:00"/>
    <x v="169"/>
    <s v="D"/>
    <n v="5"/>
    <s v="b"/>
    <n v="13"/>
    <s v="Substituir piso com umidade "/>
    <s v="Silvas"/>
    <m/>
    <x v="3"/>
    <x v="0"/>
    <d v="2024-07-04T00:00:00"/>
    <m/>
    <x v="144"/>
    <m/>
  </r>
  <r>
    <d v="2024-08-09T00:00:00"/>
    <x v="169"/>
    <s v="D"/>
    <n v="5"/>
    <s v="b"/>
    <n v="14"/>
    <s v="Falta rodapés no quarto "/>
    <s v="Globaldis"/>
    <m/>
    <x v="3"/>
    <x v="0"/>
    <d v="2024-07-04T00:00:00"/>
    <m/>
    <x v="118"/>
    <m/>
  </r>
  <r>
    <d v="2024-08-09T00:00:00"/>
    <x v="169"/>
    <s v="D"/>
    <n v="5"/>
    <s v="b"/>
    <n v="15"/>
    <s v="Batente porta lavanderia - falta"/>
    <s v="Serrialu"/>
    <m/>
    <x v="82"/>
    <x v="1"/>
    <d v="2024-07-04T00:00:00"/>
    <m/>
    <x v="12"/>
    <m/>
  </r>
  <r>
    <d v="2024-08-09T00:00:00"/>
    <x v="169"/>
    <s v="D"/>
    <n v="5"/>
    <s v="b"/>
    <n v="16"/>
    <s v="Risco vidro da porta"/>
    <s v="Serrialu"/>
    <m/>
    <x v="111"/>
    <x v="0"/>
    <d v="2024-07-04T00:00:00"/>
    <s v="V"/>
    <x v="118"/>
    <m/>
  </r>
  <r>
    <d v="2024-08-09T00:00:00"/>
    <x v="169"/>
    <s v="D"/>
    <n v="5"/>
    <s v="b"/>
    <n v="17"/>
    <s v="situação relacionada com o alpendre da varanda do meu apartamento, situado no último andar. Suspeito que haja um mau escoamento de águas pluviais em cima do prédio. Há uma drenagem constante para dentro da minha varanda "/>
    <s v="ISOTEXA"/>
    <m/>
    <x v="43"/>
    <x v="0"/>
    <d v="2024-07-04T00:00:00"/>
    <m/>
    <x v="39"/>
    <m/>
  </r>
  <r>
    <d v="2024-07-17T00:00:00"/>
    <x v="170"/>
    <s v="D"/>
    <n v="5"/>
    <s v="c"/>
    <n v="1"/>
    <s v="Limpeza ferrugem guardas"/>
    <s v="AR"/>
    <m/>
    <x v="3"/>
    <x v="0"/>
    <d v="2024-06-06T00:00:00"/>
    <m/>
    <x v="7"/>
    <m/>
  </r>
  <r>
    <d v="2024-07-17T00:00:00"/>
    <x v="170"/>
    <s v="D"/>
    <n v="5"/>
    <s v="c"/>
    <n v="2"/>
    <s v="Falta rodapé"/>
    <s v="Globaldis"/>
    <m/>
    <x v="3"/>
    <x v="0"/>
    <d v="2024-06-06T00:00:00"/>
    <m/>
    <x v="10"/>
    <m/>
  </r>
  <r>
    <d v="2024-07-17T00:00:00"/>
    <x v="170"/>
    <s v="D"/>
    <n v="5"/>
    <s v="c"/>
    <n v="3"/>
    <s v="Falta silicone topo porta"/>
    <s v="AR"/>
    <m/>
    <x v="3"/>
    <x v="0"/>
    <d v="2024-06-06T00:00:00"/>
    <m/>
    <x v="7"/>
    <m/>
  </r>
  <r>
    <d v="2024-07-17T00:00:00"/>
    <x v="170"/>
    <s v="D"/>
    <n v="5"/>
    <s v="c"/>
    <n v="4"/>
    <s v="Gota silicone porta roupeiro/bete parede"/>
    <s v="AR"/>
    <m/>
    <x v="3"/>
    <x v="0"/>
    <d v="2024-06-06T00:00:00"/>
    <m/>
    <x v="7"/>
    <m/>
  </r>
  <r>
    <d v="2024-07-17T00:00:00"/>
    <x v="170"/>
    <s v="D"/>
    <n v="5"/>
    <s v="c"/>
    <n v="5"/>
    <s v="Falta silicone bancada wc"/>
    <s v="AR"/>
    <m/>
    <x v="3"/>
    <x v="0"/>
    <d v="2024-06-06T00:00:00"/>
    <m/>
    <x v="7"/>
    <m/>
  </r>
  <r>
    <d v="2024-07-17T00:00:00"/>
    <x v="170"/>
    <s v="D"/>
    <n v="5"/>
    <s v="c"/>
    <n v="6"/>
    <s v="Afinar gavetaswc"/>
    <s v="AR"/>
    <m/>
    <x v="3"/>
    <x v="0"/>
    <d v="2024-06-06T00:00:00"/>
    <m/>
    <x v="7"/>
    <m/>
  </r>
  <r>
    <d v="2024-07-17T00:00:00"/>
    <x v="170"/>
    <s v="D"/>
    <n v="5"/>
    <s v="c"/>
    <n v="7"/>
    <s v="Remate rejunte janela"/>
    <s v="AR"/>
    <m/>
    <x v="3"/>
    <x v="0"/>
    <d v="2024-06-06T00:00:00"/>
    <m/>
    <x v="7"/>
    <m/>
  </r>
  <r>
    <d v="2024-11-11T00:00:00"/>
    <x v="170"/>
    <s v="D"/>
    <n v="5"/>
    <s v="c"/>
    <n v="8"/>
    <s v="Falta massa no rejunte ceramica/topo armário"/>
    <s v="AR"/>
    <m/>
    <x v="3"/>
    <x v="0"/>
    <d v="2024-06-06T00:00:00"/>
    <m/>
    <x v="7"/>
    <m/>
  </r>
  <r>
    <d v="2024-07-17T00:00:00"/>
    <x v="170"/>
    <s v="D"/>
    <n v="5"/>
    <s v="c"/>
    <n v="9"/>
    <s v="Frigorifico não refresca "/>
    <s v="Bosch"/>
    <m/>
    <x v="3"/>
    <x v="0"/>
    <d v="2024-06-06T00:00:00"/>
    <m/>
    <x v="10"/>
    <m/>
  </r>
  <r>
    <d v="2024-07-17T00:00:00"/>
    <x v="170"/>
    <s v="D"/>
    <n v="5"/>
    <s v="c"/>
    <n v="10"/>
    <s v="Afinação das janelas "/>
    <s v="Serrialu"/>
    <m/>
    <x v="81"/>
    <x v="0"/>
    <d v="2024-06-06T00:00:00"/>
    <m/>
    <x v="10"/>
    <m/>
  </r>
  <r>
    <d v="2024-07-17T00:00:00"/>
    <x v="170"/>
    <s v="D"/>
    <n v="5"/>
    <s v="c"/>
    <n v="11"/>
    <s v="Limpeza geral "/>
    <s v="AR"/>
    <m/>
    <x v="81"/>
    <x v="0"/>
    <d v="2024-06-06T00:00:00"/>
    <m/>
    <x v="10"/>
    <m/>
  </r>
  <r>
    <d v="2024-07-17T00:00:00"/>
    <x v="170"/>
    <s v="D"/>
    <n v="5"/>
    <s v="c"/>
    <n v="12"/>
    <s v="Ralo entupido "/>
    <s v="AR"/>
    <m/>
    <x v="81"/>
    <x v="0"/>
    <d v="2024-06-06T00:00:00"/>
    <m/>
    <x v="10"/>
    <m/>
  </r>
  <r>
    <d v="2024-07-17T00:00:00"/>
    <x v="170"/>
    <s v="D"/>
    <n v="5"/>
    <s v="c"/>
    <n v="13"/>
    <s v="Pouca pressão e demora da chegada da água quente na cozinha e wc "/>
    <s v="Luzimeca"/>
    <m/>
    <x v="81"/>
    <x v="0"/>
    <d v="2024-06-06T00:00:00"/>
    <m/>
    <x v="57"/>
    <m/>
  </r>
  <r>
    <d v="2024-07-17T00:00:00"/>
    <x v="170"/>
    <s v="D"/>
    <n v="5"/>
    <s v="c"/>
    <n v="14"/>
    <s v="Espelho wc"/>
    <s v="AR"/>
    <m/>
    <x v="66"/>
    <x v="0"/>
    <d v="2024-06-06T00:00:00"/>
    <m/>
    <x v="106"/>
    <m/>
  </r>
  <r>
    <d v="2024-07-17T00:00:00"/>
    <x v="170"/>
    <s v="D"/>
    <n v="5"/>
    <s v="c"/>
    <n v="16"/>
    <s v="Fixação das gavetas que não estão devidamente presas no armario do quarto"/>
    <s v="AR"/>
    <m/>
    <x v="139"/>
    <x v="0"/>
    <d v="2024-06-06T00:00:00"/>
    <m/>
    <x v="45"/>
    <m/>
  </r>
  <r>
    <d v="2024-07-17T00:00:00"/>
    <x v="170"/>
    <s v="D"/>
    <n v="5"/>
    <s v="c"/>
    <n v="15"/>
    <s v="Por parafuso na gaveta"/>
    <s v="AR"/>
    <m/>
    <x v="140"/>
    <x v="0"/>
    <d v="2024-06-06T00:00:00"/>
    <m/>
    <x v="100"/>
    <m/>
  </r>
  <r>
    <d v="2024-08-09T00:00:00"/>
    <x v="171"/>
    <s v="D"/>
    <n v="6"/>
    <s v="b"/>
    <n v="1"/>
    <s v="Limpeza guardas (geral)"/>
    <s v="AR"/>
    <m/>
    <x v="3"/>
    <x v="0"/>
    <d v="2024-07-02T00:00:00"/>
    <m/>
    <x v="96"/>
    <m/>
  </r>
  <r>
    <d v="2024-08-09T00:00:00"/>
    <x v="171"/>
    <s v="D"/>
    <n v="6"/>
    <s v="b"/>
    <n v="2"/>
    <s v="Colocar massa buraco duche wc"/>
    <s v="AR"/>
    <m/>
    <x v="3"/>
    <x v="0"/>
    <d v="2024-07-02T00:00:00"/>
    <m/>
    <x v="96"/>
    <m/>
  </r>
  <r>
    <d v="2024-08-09T00:00:00"/>
    <x v="171"/>
    <s v="D"/>
    <n v="6"/>
    <s v="b"/>
    <n v="3"/>
    <s v="Melhorar remate topo banheira "/>
    <s v="AR"/>
    <m/>
    <x v="3"/>
    <x v="0"/>
    <d v="2024-07-02T00:00:00"/>
    <m/>
    <x v="96"/>
    <m/>
  </r>
  <r>
    <d v="2024-08-09T00:00:00"/>
    <x v="171"/>
    <s v="D"/>
    <n v="6"/>
    <s v="b"/>
    <n v="4"/>
    <s v="Rejunte encontro banheira / Cerâmica "/>
    <s v="AR"/>
    <m/>
    <x v="3"/>
    <x v="0"/>
    <d v="2024-07-02T00:00:00"/>
    <m/>
    <x v="96"/>
    <m/>
  </r>
  <r>
    <d v="2024-08-09T00:00:00"/>
    <x v="171"/>
    <s v="D"/>
    <n v="6"/>
    <s v="b"/>
    <n v="5"/>
    <s v="Melhroar remate teto/ ceramica /limpar wc (geral)"/>
    <s v="AR"/>
    <m/>
    <x v="3"/>
    <x v="0"/>
    <d v="2024-07-02T00:00:00"/>
    <m/>
    <x v="96"/>
    <m/>
  </r>
  <r>
    <d v="2024-08-09T00:00:00"/>
    <x v="171"/>
    <s v="D"/>
    <n v="6"/>
    <s v="b"/>
    <n v="6"/>
    <s v="Marca porta guarda roupa / externo  "/>
    <s v="Globaldis"/>
    <m/>
    <x v="90"/>
    <x v="6"/>
    <d v="2024-07-02T00:00:00"/>
    <m/>
    <x v="12"/>
    <m/>
  </r>
  <r>
    <d v="2024-08-08T00:00:00"/>
    <x v="171"/>
    <s v="D"/>
    <n v="6"/>
    <s v="b"/>
    <n v="7"/>
    <s v="Espelho tubos lavatorio soltos "/>
    <s v="Luzimeca"/>
    <m/>
    <x v="3"/>
    <x v="0"/>
    <d v="2024-07-02T00:00:00"/>
    <m/>
    <x v="96"/>
    <m/>
  </r>
  <r>
    <d v="2024-08-09T00:00:00"/>
    <x v="171"/>
    <s v="D"/>
    <n v="6"/>
    <s v="b"/>
    <n v="8"/>
    <s v="Limpar caixilharia janelas"/>
    <s v="AR"/>
    <m/>
    <x v="3"/>
    <x v="0"/>
    <d v="2024-07-02T00:00:00"/>
    <m/>
    <x v="96"/>
    <m/>
  </r>
  <r>
    <d v="2024-08-09T00:00:00"/>
    <x v="171"/>
    <s v="D"/>
    <n v="6"/>
    <s v="b"/>
    <n v="9"/>
    <s v="Limpar moldura guarda roupa "/>
    <s v="AR"/>
    <m/>
    <x v="3"/>
    <x v="0"/>
    <d v="2024-07-02T00:00:00"/>
    <m/>
    <x v="96"/>
    <m/>
  </r>
  <r>
    <d v="2024-08-09T00:00:00"/>
    <x v="171"/>
    <s v="D"/>
    <n v="6"/>
    <s v="b"/>
    <n v="10"/>
    <s v="Resguardo suíte -Afinar "/>
    <s v="AR"/>
    <m/>
    <x v="3"/>
    <x v="0"/>
    <d v="2024-07-02T00:00:00"/>
    <m/>
    <x v="96"/>
    <m/>
  </r>
  <r>
    <d v="2024-08-09T00:00:00"/>
    <x v="171"/>
    <s v="D"/>
    <n v="6"/>
    <s v="b"/>
    <n v="11"/>
    <s v="Misturador no WC principal "/>
    <s v="Grohe"/>
    <m/>
    <x v="3"/>
    <x v="0"/>
    <d v="2024-07-02T00:00:00"/>
    <m/>
    <x v="106"/>
    <m/>
  </r>
  <r>
    <d v="2024-08-09T00:00:00"/>
    <x v="171"/>
    <s v="D"/>
    <n v="6"/>
    <s v="b"/>
    <n v="12"/>
    <s v="Frente microondas riscado - Substituir por um novo "/>
    <s v="Bosch"/>
    <m/>
    <x v="3"/>
    <x v="4"/>
    <d v="2024-07-02T00:00:00"/>
    <m/>
    <x v="161"/>
    <m/>
  </r>
  <r>
    <d v="2024-08-09T00:00:00"/>
    <x v="171"/>
    <s v="D"/>
    <n v="6"/>
    <s v="b"/>
    <n v="13"/>
    <s v="Limpeza geral"/>
    <s v="AR"/>
    <m/>
    <x v="3"/>
    <x v="0"/>
    <d v="2024-07-02T00:00:00"/>
    <m/>
    <x v="157"/>
    <m/>
  </r>
  <r>
    <d v="2024-08-09T00:00:00"/>
    <x v="171"/>
    <s v="D"/>
    <n v="6"/>
    <s v="b"/>
    <n v="14"/>
    <s v="Resguardo wc"/>
    <s v="Espaço Vidro"/>
    <m/>
    <x v="3"/>
    <x v="0"/>
    <d v="2024-07-02T00:00:00"/>
    <m/>
    <x v="85"/>
    <m/>
  </r>
  <r>
    <d v="2024-08-09T00:00:00"/>
    <x v="171"/>
    <s v="D"/>
    <n v="6"/>
    <s v="b"/>
    <n v="17"/>
    <s v="estores não estarem a funcionar // PRECISA DE 1 MOTOR - AO ABRIGO DA GARANTIA"/>
    <s v="Nacional Blinds"/>
    <m/>
    <x v="3"/>
    <x v="3"/>
    <d v="2024-07-02T00:00:00"/>
    <m/>
    <x v="12"/>
    <m/>
  </r>
  <r>
    <d v="2024-08-09T00:00:00"/>
    <x v="171"/>
    <s v="D"/>
    <n v="6"/>
    <s v="b"/>
    <n v="15"/>
    <s v="Substituir as portas (frente) 2 de suite "/>
    <s v="Globaldis"/>
    <m/>
    <x v="3"/>
    <x v="5"/>
    <d v="2024-07-02T00:00:00"/>
    <m/>
    <x v="12"/>
    <m/>
  </r>
  <r>
    <d v="2024-08-09T00:00:00"/>
    <x v="171"/>
    <s v="D"/>
    <n v="6"/>
    <s v="b"/>
    <n v="16"/>
    <s v="Estores não funcionam "/>
    <s v="Nacional Blinds"/>
    <m/>
    <x v="66"/>
    <x v="0"/>
    <d v="2024-07-02T00:00:00"/>
    <m/>
    <x v="7"/>
    <m/>
  </r>
  <r>
    <d v="2024-11-11T00:00:00"/>
    <x v="172"/>
    <s v="D"/>
    <n v="6"/>
    <s v="c"/>
    <n v="1"/>
    <s v="estores da sala, 2 esteiras voaram com o vento. Cliente muito incorreta com o técnico e não deixou tirar as medias dos estores. Presenciado p/ vosso colaborador Sr. Pascoal. - Estores da sala fora do âmbito da garantia"/>
    <s v="Nacional Blinds"/>
    <m/>
    <x v="104"/>
    <x v="4"/>
    <d v="2024-07-02T00:00:00"/>
    <m/>
    <x v="100"/>
    <s v="SIM"/>
  </r>
  <r>
    <d v="2024-11-11T00:00:00"/>
    <x v="172"/>
    <s v="D"/>
    <n v="6"/>
    <s v="c"/>
    <n v="1"/>
    <s v="Estore Quarto colocadas 2 réguas, cozinha, calhas apertadas"/>
    <s v="Nacional Blinds"/>
    <m/>
    <x v="45"/>
    <x v="0"/>
    <d v="2024-07-02T00:00:00"/>
    <m/>
    <x v="74"/>
    <s v="SIM"/>
  </r>
  <r>
    <d v="2024-11-11T00:00:00"/>
    <x v="172"/>
    <s v="D"/>
    <n v="6"/>
    <s v="c"/>
    <n v="12"/>
    <s v="Afinar resguardo duche/porta raspa - Necessário 2 dobradiças "/>
    <s v="Espaço vidro"/>
    <m/>
    <x v="114"/>
    <x v="0"/>
    <d v="2024-07-02T00:00:00"/>
    <m/>
    <x v="129"/>
    <m/>
  </r>
  <r>
    <d v="2024-11-11T00:00:00"/>
    <x v="172"/>
    <s v="D"/>
    <n v="6"/>
    <s v="c"/>
    <n v="11"/>
    <s v="Trocar caixa aplique /melhorar assentamento wc"/>
    <s v="AR"/>
    <m/>
    <x v="3"/>
    <x v="0"/>
    <d v="2024-07-02T00:00:00"/>
    <m/>
    <x v="24"/>
    <m/>
  </r>
  <r>
    <d v="2024-11-11T00:00:00"/>
    <x v="172"/>
    <s v="D"/>
    <n v="6"/>
    <s v="c"/>
    <n v="10"/>
    <s v="Melhorar remate caixa aplique teto "/>
    <s v="AR"/>
    <m/>
    <x v="3"/>
    <x v="0"/>
    <d v="2024-07-02T00:00:00"/>
    <m/>
    <x v="24"/>
    <m/>
  </r>
  <r>
    <d v="2024-11-11T00:00:00"/>
    <x v="172"/>
    <s v="D"/>
    <n v="6"/>
    <s v="c"/>
    <n v="9"/>
    <s v="Melhorar remate topo moldura guarda roupa"/>
    <s v="AR"/>
    <m/>
    <x v="3"/>
    <x v="0"/>
    <d v="2024-07-02T00:00:00"/>
    <m/>
    <x v="24"/>
    <m/>
  </r>
  <r>
    <d v="2024-11-11T00:00:00"/>
    <x v="172"/>
    <s v="D"/>
    <n v="6"/>
    <s v="c"/>
    <n v="8"/>
    <s v="Borracha portas soltas "/>
    <s v="Globaldis"/>
    <m/>
    <x v="3"/>
    <x v="0"/>
    <d v="2024-07-02T00:00:00"/>
    <m/>
    <x v="7"/>
    <m/>
  </r>
  <r>
    <d v="2024-08-08T00:00:00"/>
    <x v="172"/>
    <s v="D"/>
    <n v="6"/>
    <s v="c"/>
    <n v="7"/>
    <s v="Melhorar remate topo banheira "/>
    <s v="AR"/>
    <m/>
    <x v="3"/>
    <x v="0"/>
    <d v="2024-07-02T00:00:00"/>
    <m/>
    <x v="24"/>
    <m/>
  </r>
  <r>
    <d v="2024-11-11T00:00:00"/>
    <x v="172"/>
    <s v="D"/>
    <n v="6"/>
    <s v="c"/>
    <n v="6"/>
    <s v="Melhorar pintura parede quarto "/>
    <s v="AR"/>
    <m/>
    <x v="3"/>
    <x v="0"/>
    <d v="2024-07-02T00:00:00"/>
    <m/>
    <x v="87"/>
    <m/>
  </r>
  <r>
    <d v="2024-11-11T00:00:00"/>
    <x v="172"/>
    <s v="D"/>
    <n v="6"/>
    <s v="c"/>
    <n v="5"/>
    <s v="Remate acabamento exaustão parede lavanderia "/>
    <s v="AR"/>
    <m/>
    <x v="3"/>
    <x v="0"/>
    <d v="2024-07-02T00:00:00"/>
    <m/>
    <x v="24"/>
    <m/>
  </r>
  <r>
    <d v="2024-11-11T00:00:00"/>
    <x v="172"/>
    <s v="D"/>
    <n v="6"/>
    <s v="c"/>
    <n v="4"/>
    <s v="Pedra bancada cozinha solta no encontro/placa"/>
    <s v="Cozimafra"/>
    <m/>
    <x v="3"/>
    <x v="0"/>
    <d v="2024-07-02T00:00:00"/>
    <m/>
    <x v="7"/>
    <m/>
  </r>
  <r>
    <d v="2024-11-11T00:00:00"/>
    <x v="172"/>
    <s v="D"/>
    <n v="6"/>
    <s v="c"/>
    <n v="2"/>
    <s v="Limpeza ferrugem guardas (geral)"/>
    <s v="AR"/>
    <m/>
    <x v="3"/>
    <x v="0"/>
    <d v="2024-07-02T00:00:00"/>
    <m/>
    <x v="24"/>
    <m/>
  </r>
  <r>
    <d v="2024-11-11T00:00:00"/>
    <x v="172"/>
    <s v="D"/>
    <n v="6"/>
    <s v="c"/>
    <n v="13"/>
    <s v="Falta luminária da arrecadação"/>
    <s v="IEOL"/>
    <m/>
    <x v="51"/>
    <x v="0"/>
    <d v="2024-07-02T00:00:00"/>
    <m/>
    <x v="126"/>
    <s v="SIM"/>
  </r>
  <r>
    <d v="2024-11-11T00:00:00"/>
    <x v="172"/>
    <s v="D"/>
    <n v="6"/>
    <s v="c"/>
    <n v="14"/>
    <s v="Campainha não funciona"/>
    <s v="IEOL"/>
    <m/>
    <x v="3"/>
    <x v="2"/>
    <d v="2024-07-02T00:00:00"/>
    <m/>
    <x v="12"/>
    <m/>
  </r>
  <r>
    <d v="2024-11-11T00:00:00"/>
    <x v="172"/>
    <s v="D"/>
    <n v="6"/>
    <s v="c"/>
    <n v="3"/>
    <s v="Caixa de estores partida | Tampa de Estore  ? "/>
    <s v="Globaldis"/>
    <m/>
    <x v="99"/>
    <x v="3"/>
    <d v="2024-07-02T00:00:00"/>
    <d v="2025-02-07T00:00:00"/>
    <x v="12"/>
    <m/>
  </r>
  <r>
    <d v="2024-08-14T00:00:00"/>
    <x v="173"/>
    <s v="D"/>
    <n v="6"/>
    <s v="a"/>
    <n v="8"/>
    <s v="Afinaçao caixilharia "/>
    <s v="Serrialu"/>
    <m/>
    <x v="67"/>
    <x v="0"/>
    <d v="2024-07-30T00:00:00"/>
    <m/>
    <x v="3"/>
    <m/>
  </r>
  <r>
    <d v="2024-08-14T00:00:00"/>
    <x v="173"/>
    <s v="D"/>
    <n v="6"/>
    <s v="a"/>
    <n v="7"/>
    <s v="Melhorar remate rodapé (geral)  "/>
    <s v="AR"/>
    <m/>
    <x v="3"/>
    <x v="0"/>
    <d v="2024-07-30T00:00:00"/>
    <m/>
    <x v="7"/>
    <m/>
  </r>
  <r>
    <d v="2024-08-14T00:00:00"/>
    <x v="173"/>
    <s v="D"/>
    <n v="6"/>
    <s v="a"/>
    <n v="6"/>
    <s v="Falta betume piso varanda "/>
    <s v="AR"/>
    <m/>
    <x v="3"/>
    <x v="0"/>
    <d v="2024-07-30T00:00:00"/>
    <m/>
    <x v="7"/>
    <m/>
  </r>
  <r>
    <d v="2024-08-14T00:00:00"/>
    <x v="173"/>
    <s v="D"/>
    <n v="6"/>
    <s v="a"/>
    <n v="5"/>
    <s v="Soleira lascada"/>
    <s v="AR"/>
    <m/>
    <x v="3"/>
    <x v="0"/>
    <d v="2024-07-30T00:00:00"/>
    <m/>
    <x v="7"/>
    <m/>
  </r>
  <r>
    <d v="2024-08-14T00:00:00"/>
    <x v="173"/>
    <s v="D"/>
    <n v="6"/>
    <s v="a"/>
    <n v="4"/>
    <s v="Afinar porta armário inferior "/>
    <s v="Cozimafra"/>
    <m/>
    <x v="3"/>
    <x v="0"/>
    <d v="2024-07-30T00:00:00"/>
    <m/>
    <x v="7"/>
    <m/>
  </r>
  <r>
    <d v="2024-08-14T00:00:00"/>
    <x v="173"/>
    <s v="D"/>
    <n v="6"/>
    <s v="a"/>
    <n v="3"/>
    <s v="Riscos na pedra bancada"/>
    <s v="Pedro Granito "/>
    <m/>
    <x v="39"/>
    <x v="0"/>
    <d v="2024-07-30T00:00:00"/>
    <m/>
    <x v="71"/>
    <m/>
  </r>
  <r>
    <d v="2024-08-14T00:00:00"/>
    <x v="173"/>
    <s v="D"/>
    <n v="6"/>
    <s v="a"/>
    <n v="2"/>
    <s v="Marcas na pintura parede"/>
    <s v="AR"/>
    <m/>
    <x v="3"/>
    <x v="0"/>
    <d v="2024-07-30T00:00:00"/>
    <m/>
    <x v="7"/>
    <m/>
  </r>
  <r>
    <d v="2024-08-14T00:00:00"/>
    <x v="173"/>
    <s v="D"/>
    <n v="6"/>
    <s v="a"/>
    <n v="9"/>
    <s v="Reposição de parede de bloco de betão da arrecadação cave 3 junto ao lugar de estacionamento n.º 65."/>
    <s v="AR"/>
    <m/>
    <x v="141"/>
    <x v="5"/>
    <d v="2024-07-30T00:00:00"/>
    <m/>
    <x v="12"/>
    <m/>
  </r>
  <r>
    <d v="2024-08-14T00:00:00"/>
    <x v="173"/>
    <s v="D"/>
    <n v="6"/>
    <s v="a"/>
    <n v="1"/>
    <s v="Limpar ferrugem guardas(geral)"/>
    <s v="AR"/>
    <m/>
    <x v="3"/>
    <x v="0"/>
    <d v="2024-07-30T00:00:00"/>
    <m/>
    <x v="7"/>
    <m/>
  </r>
  <r>
    <d v="2024-08-08T00:00:00"/>
    <x v="174"/>
    <s v="D"/>
    <n v="7"/>
    <s v="b"/>
    <n v="36"/>
    <s v="Dobradiça da base de duche descaída "/>
    <s v="Espaço Vidro"/>
    <m/>
    <x v="7"/>
    <x v="0"/>
    <d v="2024-07-04T00:00:00"/>
    <m/>
    <x v="52"/>
    <m/>
  </r>
  <r>
    <d v="2024-08-08T00:00:00"/>
    <x v="174"/>
    <s v="D"/>
    <n v="7"/>
    <s v="b"/>
    <n v="35"/>
    <s v="Afinar gavetas"/>
    <s v="Globaldis"/>
    <m/>
    <x v="3"/>
    <x v="0"/>
    <d v="2024-07-04T00:00:00"/>
    <m/>
    <x v="7"/>
    <m/>
  </r>
  <r>
    <d v="2024-08-08T00:00:00"/>
    <x v="174"/>
    <s v="D"/>
    <n v="7"/>
    <s v="b"/>
    <n v="34"/>
    <s v="Manchas brancas no piso (geral)"/>
    <s v="Silvas"/>
    <m/>
    <x v="3"/>
    <x v="0"/>
    <d v="2024-07-04T00:00:00"/>
    <m/>
    <x v="104"/>
    <m/>
  </r>
  <r>
    <d v="2024-08-08T00:00:00"/>
    <x v="174"/>
    <s v="D"/>
    <n v="7"/>
    <s v="b"/>
    <n v="33"/>
    <s v="Régua do piso diferentes cores"/>
    <m/>
    <m/>
    <x v="3"/>
    <x v="1"/>
    <d v="2024-07-04T00:00:00"/>
    <m/>
    <x v="12"/>
    <m/>
  </r>
  <r>
    <d v="2024-08-08T00:00:00"/>
    <x v="174"/>
    <s v="D"/>
    <n v="7"/>
    <s v="b"/>
    <n v="32"/>
    <s v="Melhorar pintura teto"/>
    <s v="AR"/>
    <m/>
    <x v="3"/>
    <x v="0"/>
    <d v="2024-07-04T00:00:00"/>
    <m/>
    <x v="7"/>
    <m/>
  </r>
  <r>
    <d v="2024-08-08T00:00:00"/>
    <x v="174"/>
    <s v="D"/>
    <n v="7"/>
    <s v="b"/>
    <n v="31"/>
    <s v="Marca no topo porta WC"/>
    <s v="AR"/>
    <m/>
    <x v="3"/>
    <x v="0"/>
    <d v="2024-07-04T00:00:00"/>
    <m/>
    <x v="7"/>
    <m/>
  </r>
  <r>
    <d v="2024-08-08T00:00:00"/>
    <x v="174"/>
    <s v="D"/>
    <n v="7"/>
    <s v="b"/>
    <n v="30"/>
    <s v="Melhorar pintura parede / teto"/>
    <s v="AR"/>
    <m/>
    <x v="3"/>
    <x v="0"/>
    <d v="2024-07-04T00:00:00"/>
    <m/>
    <x v="7"/>
    <m/>
  </r>
  <r>
    <d v="2024-08-08T00:00:00"/>
    <x v="174"/>
    <s v="D"/>
    <n v="7"/>
    <s v="b"/>
    <n v="29"/>
    <s v="Amolgado na parede / maçaneta porta"/>
    <s v="AR"/>
    <m/>
    <x v="3"/>
    <x v="0"/>
    <d v="2024-07-04T00:00:00"/>
    <m/>
    <x v="7"/>
    <m/>
  </r>
  <r>
    <d v="2024-08-08T00:00:00"/>
    <x v="174"/>
    <s v="D"/>
    <n v="7"/>
    <s v="b"/>
    <n v="28"/>
    <s v="Prateleira partida no fundo"/>
    <s v="Globaldis"/>
    <m/>
    <x v="3"/>
    <x v="0"/>
    <d v="2024-07-04T00:00:00"/>
    <m/>
    <x v="52"/>
    <m/>
  </r>
  <r>
    <d v="2024-08-08T00:00:00"/>
    <x v="174"/>
    <s v="D"/>
    <n v="7"/>
    <s v="b"/>
    <n v="27"/>
    <s v="Teto com ondulação / dá para ver no topo guarda roupa - Para intervecionar é necessário quebrar o estuque"/>
    <s v="AR"/>
    <m/>
    <x v="3"/>
    <x v="0"/>
    <d v="2024-07-04T00:00:00"/>
    <m/>
    <x v="52"/>
    <m/>
  </r>
  <r>
    <d v="2024-08-08T00:00:00"/>
    <x v="174"/>
    <s v="D"/>
    <n v="7"/>
    <s v="b"/>
    <n v="26"/>
    <s v="Falta gota silicone portas"/>
    <s v="AR"/>
    <m/>
    <x v="3"/>
    <x v="0"/>
    <d v="2024-07-04T00:00:00"/>
    <m/>
    <x v="7"/>
    <m/>
  </r>
  <r>
    <d v="2024-08-08T00:00:00"/>
    <x v="174"/>
    <s v="D"/>
    <n v="7"/>
    <s v="b"/>
    <n v="25"/>
    <s v="Gaveta danificada internamente"/>
    <s v="Globaldis"/>
    <m/>
    <x v="3"/>
    <x v="0"/>
    <d v="2024-07-04T00:00:00"/>
    <m/>
    <x v="7"/>
    <m/>
  </r>
  <r>
    <d v="2024-08-08T00:00:00"/>
    <x v="174"/>
    <s v="D"/>
    <n v="7"/>
    <s v="b"/>
    <n v="24"/>
    <s v="Fundo gaveta mal instalado / encaixe"/>
    <s v="Globaldis"/>
    <m/>
    <x v="3"/>
    <x v="0"/>
    <d v="2024-07-04T00:00:00"/>
    <m/>
    <x v="7"/>
    <m/>
  </r>
  <r>
    <d v="2024-08-08T00:00:00"/>
    <x v="174"/>
    <s v="D"/>
    <n v="7"/>
    <s v="b"/>
    <n v="23"/>
    <s v="Caixa tomada torta"/>
    <s v="AR"/>
    <m/>
    <x v="3"/>
    <x v="0"/>
    <d v="2024-07-04T00:00:00"/>
    <m/>
    <x v="7"/>
    <m/>
  </r>
  <r>
    <d v="2024-08-08T00:00:00"/>
    <x v="174"/>
    <s v="D"/>
    <n v="7"/>
    <s v="b"/>
    <n v="22"/>
    <s v="Melhorar remate moldura guarda roupa no topo"/>
    <s v="AR"/>
    <m/>
    <x v="3"/>
    <x v="0"/>
    <d v="2024-07-04T00:00:00"/>
    <m/>
    <x v="7"/>
    <m/>
  </r>
  <r>
    <d v="2024-08-08T00:00:00"/>
    <x v="174"/>
    <s v="D"/>
    <n v="7"/>
    <s v="b"/>
    <n v="21"/>
    <s v="Afinar portas guarda roupa"/>
    <s v="Globaldis"/>
    <m/>
    <x v="3"/>
    <x v="0"/>
    <d v="2024-07-04T00:00:00"/>
    <m/>
    <x v="7"/>
    <m/>
  </r>
  <r>
    <d v="2024-08-08T00:00:00"/>
    <x v="174"/>
    <s v="D"/>
    <n v="7"/>
    <s v="b"/>
    <n v="20"/>
    <s v="Limpar massa base de duche"/>
    <s v="AR"/>
    <m/>
    <x v="3"/>
    <x v="0"/>
    <d v="2024-07-04T00:00:00"/>
    <m/>
    <x v="7"/>
    <m/>
  </r>
  <r>
    <d v="2024-12-19T00:00:00"/>
    <x v="174"/>
    <s v="D"/>
    <n v="7"/>
    <s v="b"/>
    <n v="19"/>
    <s v="Buraco rejunte cerâmica WC no topo esquina duche"/>
    <s v="AR"/>
    <m/>
    <x v="3"/>
    <x v="0"/>
    <d v="2024-07-04T00:00:00"/>
    <m/>
    <x v="7"/>
    <m/>
  </r>
  <r>
    <d v="2024-08-08T00:00:00"/>
    <x v="174"/>
    <s v="D"/>
    <n v="7"/>
    <s v="b"/>
    <n v="18"/>
    <s v="Melhorar remate silicone lavatório"/>
    <s v="AR"/>
    <m/>
    <x v="3"/>
    <x v="0"/>
    <d v="2024-07-04T00:00:00"/>
    <m/>
    <x v="7"/>
    <m/>
  </r>
  <r>
    <d v="2024-08-08T00:00:00"/>
    <x v="174"/>
    <s v="D"/>
    <n v="7"/>
    <s v="b"/>
    <n v="17"/>
    <s v="Melhorar remate junto cerâmica / buracos / WC"/>
    <s v="AR"/>
    <m/>
    <x v="3"/>
    <x v="0"/>
    <d v="2024-07-04T00:00:00"/>
    <m/>
    <x v="7"/>
    <m/>
  </r>
  <r>
    <d v="2024-08-08T00:00:00"/>
    <x v="174"/>
    <s v="D"/>
    <n v="7"/>
    <s v="b"/>
    <n v="16"/>
    <s v="Melhorar remate moldura porta / desalinhado topo (geral)"/>
    <s v="AR"/>
    <m/>
    <x v="3"/>
    <x v="0"/>
    <d v="2024-07-04T00:00:00"/>
    <m/>
    <x v="7"/>
    <m/>
  </r>
  <r>
    <d v="2024-08-08T00:00:00"/>
    <x v="174"/>
    <s v="D"/>
    <n v="7"/>
    <s v="b"/>
    <n v="15"/>
    <s v="Remate rodapé (geral)"/>
    <s v="AR"/>
    <m/>
    <x v="3"/>
    <x v="0"/>
    <d v="2024-07-04T00:00:00"/>
    <m/>
    <x v="7"/>
    <m/>
  </r>
  <r>
    <d v="2024-08-08T00:00:00"/>
    <x v="174"/>
    <s v="D"/>
    <n v="7"/>
    <s v="b"/>
    <n v="14"/>
    <s v="Remate encontro porta/parde/fissura (geral)"/>
    <s v="AR"/>
    <m/>
    <x v="3"/>
    <x v="0"/>
    <d v="2024-07-04T00:00:00"/>
    <m/>
    <x v="7"/>
    <m/>
  </r>
  <r>
    <d v="2024-08-08T00:00:00"/>
    <x v="174"/>
    <s v="D"/>
    <n v="7"/>
    <s v="b"/>
    <n v="13"/>
    <s v="Sujos na pintura da parede"/>
    <s v="AR"/>
    <m/>
    <x v="3"/>
    <x v="0"/>
    <d v="2024-07-04T00:00:00"/>
    <m/>
    <x v="7"/>
    <m/>
  </r>
  <r>
    <d v="2024-08-08T00:00:00"/>
    <x v="174"/>
    <s v="D"/>
    <n v="7"/>
    <s v="b"/>
    <n v="12"/>
    <s v="Cerâmica riscada parede / fissura - wc "/>
    <s v="AR"/>
    <m/>
    <x v="3"/>
    <x v="0"/>
    <d v="2024-07-04T00:00:00"/>
    <m/>
    <x v="52"/>
    <m/>
  </r>
  <r>
    <d v="2024-08-08T00:00:00"/>
    <x v="174"/>
    <s v="D"/>
    <n v="7"/>
    <s v="b"/>
    <n v="11"/>
    <s v="Excesso de silicone bancada da cozinha"/>
    <s v="AR"/>
    <m/>
    <x v="3"/>
    <x v="0"/>
    <d v="2024-07-04T00:00:00"/>
    <m/>
    <x v="7"/>
    <m/>
  </r>
  <r>
    <d v="2024-08-08T00:00:00"/>
    <x v="174"/>
    <s v="D"/>
    <n v="7"/>
    <s v="b"/>
    <n v="10"/>
    <s v="Afinar janela"/>
    <s v="Serrialu"/>
    <m/>
    <x v="3"/>
    <x v="0"/>
    <d v="2024-07-04T00:00:00"/>
    <m/>
    <x v="7"/>
    <m/>
  </r>
  <r>
    <d v="2024-08-08T00:00:00"/>
    <x v="174"/>
    <s v="D"/>
    <n v="7"/>
    <s v="b"/>
    <n v="9"/>
    <s v="Armário danificado na parte inferior - armário suspenso"/>
    <s v="Cozimafra "/>
    <m/>
    <x v="71"/>
    <x v="0"/>
    <d v="2024-07-04T00:00:00"/>
    <m/>
    <x v="85"/>
    <m/>
  </r>
  <r>
    <d v="2024-08-08T00:00:00"/>
    <x v="174"/>
    <s v="D"/>
    <n v="7"/>
    <s v="b"/>
    <n v="8"/>
    <s v="Boracha frigorifico solta"/>
    <s v="cozimafra"/>
    <m/>
    <x v="3"/>
    <x v="0"/>
    <d v="2024-07-04T00:00:00"/>
    <m/>
    <x v="7"/>
    <m/>
  </r>
  <r>
    <d v="2024-08-08T00:00:00"/>
    <x v="174"/>
    <s v="D"/>
    <n v="7"/>
    <s v="b"/>
    <n v="7"/>
    <s v="Limpara portas / cola/ massa"/>
    <s v="AR"/>
    <m/>
    <x v="3"/>
    <x v="0"/>
    <d v="2024-07-04T00:00:00"/>
    <m/>
    <x v="7"/>
    <m/>
  </r>
  <r>
    <d v="2024-08-08T00:00:00"/>
    <x v="174"/>
    <s v="D"/>
    <n v="7"/>
    <s v="b"/>
    <n v="6"/>
    <s v="Marcas na porta / danificada no topo / próximo do vidro"/>
    <s v="Globaldis"/>
    <m/>
    <x v="3"/>
    <x v="0"/>
    <d v="2024-07-04T00:00:00"/>
    <m/>
    <x v="7"/>
    <m/>
  </r>
  <r>
    <d v="2024-08-08T00:00:00"/>
    <x v="174"/>
    <s v="D"/>
    <n v="7"/>
    <s v="b"/>
    <n v="5"/>
    <s v="Limpeza ferrugem guardas (geral)"/>
    <s v="AR"/>
    <m/>
    <x v="3"/>
    <x v="0"/>
    <d v="2024-07-04T00:00:00"/>
    <m/>
    <x v="7"/>
    <m/>
  </r>
  <r>
    <d v="2024-08-08T00:00:00"/>
    <x v="174"/>
    <s v="D"/>
    <n v="7"/>
    <s v="b"/>
    <n v="4"/>
    <s v="Infiltração piso / trocar régua"/>
    <s v="Silvas"/>
    <m/>
    <x v="3"/>
    <x v="0"/>
    <d v="2024-07-04T00:00:00"/>
    <m/>
    <x v="104"/>
    <m/>
  </r>
  <r>
    <d v="2024-08-08T00:00:00"/>
    <x v="174"/>
    <s v="D"/>
    <n v="7"/>
    <s v="b"/>
    <n v="3"/>
    <s v="Risco no vidro"/>
    <s v="Serrialu"/>
    <m/>
    <x v="3"/>
    <x v="0"/>
    <d v="2024-07-04T00:00:00"/>
    <m/>
    <x v="7"/>
    <m/>
  </r>
  <r>
    <d v="2024-08-08T00:00:00"/>
    <x v="174"/>
    <s v="D"/>
    <n v="7"/>
    <s v="b"/>
    <n v="2"/>
    <s v="Risco na caixilharia"/>
    <s v="Serrialu"/>
    <m/>
    <x v="3"/>
    <x v="0"/>
    <d v="2024-07-04T00:00:00"/>
    <m/>
    <x v="7"/>
    <m/>
  </r>
  <r>
    <d v="2024-08-08T00:00:00"/>
    <x v="174"/>
    <s v="D"/>
    <n v="7"/>
    <s v="b"/>
    <n v="1"/>
    <s v="Colocar silicone caixa estore (geral)"/>
    <s v="AR"/>
    <m/>
    <x v="3"/>
    <x v="0"/>
    <d v="2024-07-04T00:00:00"/>
    <m/>
    <x v="7"/>
    <m/>
  </r>
  <r>
    <d v="2024-12-19T00:00:00"/>
    <x v="175"/>
    <s v="D"/>
    <n v="7"/>
    <s v="c"/>
    <n v="23"/>
    <s v="Estore sala do lado Ponte - Dificuldades em subir e descer, presumivelmente por lamelas desalinhadas"/>
    <s v="Nacional Blinds"/>
    <m/>
    <x v="12"/>
    <x v="0"/>
    <d v="2024-08-05T00:00:00"/>
    <m/>
    <x v="154"/>
    <s v="SIM"/>
  </r>
  <r>
    <d v="2024-12-19T00:00:00"/>
    <x v="175"/>
    <s v="D"/>
    <n v="7"/>
    <s v="c"/>
    <n v="22"/>
    <s v="Estore sala frontal ao jardim - Totalmente arrancado das calhas (Segundo a NACIONAL BLINDS se encontra fora do âmbito da garantia. Aguardar orçamento p/ apresentar ao cliente)"/>
    <s v="Nacional Blinds"/>
    <m/>
    <x v="12"/>
    <x v="5"/>
    <d v="2024-08-05T00:00:00"/>
    <m/>
    <x v="12"/>
    <s v="SIM"/>
  </r>
  <r>
    <d v="2024-12-19T00:00:00"/>
    <x v="175"/>
    <s v="D"/>
    <n v="7"/>
    <s v="c"/>
    <n v="21"/>
    <s v="Ver o que é a estrutura metálica parede arrecadação (?) - Anomalia não identificada "/>
    <s v="AR"/>
    <m/>
    <x v="3"/>
    <x v="4"/>
    <d v="2024-08-05T00:00:00"/>
    <m/>
    <x v="12"/>
    <m/>
  </r>
  <r>
    <d v="2024-12-19T00:00:00"/>
    <x v="175"/>
    <s v="D"/>
    <n v="7"/>
    <s v="c"/>
    <n v="20"/>
    <s v="capa rasgada quadro elétrico "/>
    <s v="IEOL"/>
    <m/>
    <x v="3"/>
    <x v="0"/>
    <d v="2024-08-05T00:00:00"/>
    <m/>
    <x v="61"/>
    <m/>
  </r>
  <r>
    <d v="2024-12-19T00:00:00"/>
    <x v="175"/>
    <s v="D"/>
    <n v="7"/>
    <s v="c"/>
    <n v="19"/>
    <s v="Dobradiças resguardo desalinhados "/>
    <s v="AR"/>
    <m/>
    <x v="3"/>
    <x v="0"/>
    <d v="2024-08-05T00:00:00"/>
    <m/>
    <x v="61"/>
    <m/>
  </r>
  <r>
    <d v="2024-12-19T00:00:00"/>
    <x v="175"/>
    <s v="D"/>
    <n v="7"/>
    <s v="c"/>
    <n v="18"/>
    <s v="Afinar resguardo duche "/>
    <s v="AR"/>
    <m/>
    <x v="3"/>
    <x v="0"/>
    <d v="2024-08-05T00:00:00"/>
    <m/>
    <x v="61"/>
    <m/>
  </r>
  <r>
    <d v="2024-12-19T00:00:00"/>
    <x v="175"/>
    <s v="D"/>
    <n v="7"/>
    <s v="c"/>
    <n v="17"/>
    <s v="Fissura na parede"/>
    <s v="AR"/>
    <m/>
    <x v="3"/>
    <x v="0"/>
    <d v="2024-08-05T00:00:00"/>
    <m/>
    <x v="61"/>
    <m/>
  </r>
  <r>
    <d v="2024-12-19T00:00:00"/>
    <x v="175"/>
    <s v="D"/>
    <n v="7"/>
    <s v="c"/>
    <n v="16"/>
    <s v="Marca/defeito na caixilharia janela "/>
    <s v="Serrialu"/>
    <m/>
    <x v="3"/>
    <x v="0"/>
    <d v="2024-08-05T00:00:00"/>
    <m/>
    <x v="7"/>
    <m/>
  </r>
  <r>
    <d v="2024-12-19T00:00:00"/>
    <x v="175"/>
    <s v="D"/>
    <n v="7"/>
    <s v="c"/>
    <n v="15"/>
    <s v="Defeito na borracha janela "/>
    <s v="Serrialu"/>
    <m/>
    <x v="3"/>
    <x v="0"/>
    <d v="2024-08-05T00:00:00"/>
    <m/>
    <x v="7"/>
    <m/>
  </r>
  <r>
    <d v="2024-12-19T00:00:00"/>
    <x v="175"/>
    <s v="D"/>
    <n v="7"/>
    <s v="c"/>
    <n v="14"/>
    <s v="Mancha na pintura ao lado guarda roupa "/>
    <s v="AR"/>
    <m/>
    <x v="3"/>
    <x v="0"/>
    <d v="2024-08-05T00:00:00"/>
    <m/>
    <x v="61"/>
    <m/>
  </r>
  <r>
    <d v="2024-12-19T00:00:00"/>
    <x v="175"/>
    <s v="D"/>
    <n v="7"/>
    <s v="c"/>
    <n v="13"/>
    <s v="Fissura topo/laterais guarda roupas "/>
    <s v="AR"/>
    <m/>
    <x v="3"/>
    <x v="0"/>
    <d v="2024-08-05T00:00:00"/>
    <m/>
    <x v="61"/>
    <m/>
  </r>
  <r>
    <d v="2024-12-19T00:00:00"/>
    <x v="175"/>
    <s v="D"/>
    <n v="7"/>
    <s v="c"/>
    <n v="12"/>
    <s v="Espelhos tubos lavatorios wc solto "/>
    <s v="AR"/>
    <m/>
    <x v="3"/>
    <x v="0"/>
    <d v="2024-08-05T00:00:00"/>
    <m/>
    <x v="7"/>
    <m/>
  </r>
  <r>
    <d v="2024-12-19T00:00:00"/>
    <x v="175"/>
    <s v="D"/>
    <n v="7"/>
    <s v="c"/>
    <n v="11"/>
    <s v="Melhroar remate rodapé geral "/>
    <s v="AR"/>
    <m/>
    <x v="3"/>
    <x v="0"/>
    <d v="2024-08-05T00:00:00"/>
    <m/>
    <x v="61"/>
    <m/>
  </r>
  <r>
    <d v="2024-12-19T00:00:00"/>
    <x v="175"/>
    <s v="D"/>
    <n v="7"/>
    <s v="c"/>
    <n v="10"/>
    <s v="Poleias marcadas wc"/>
    <s v="AR"/>
    <m/>
    <x v="3"/>
    <x v="0"/>
    <d v="2024-08-05T00:00:00"/>
    <m/>
    <x v="61"/>
    <m/>
  </r>
  <r>
    <d v="2024-12-19T00:00:00"/>
    <x v="175"/>
    <s v="D"/>
    <n v="7"/>
    <s v="c"/>
    <n v="9"/>
    <s v="Melhorar remate piso/ ceramica cozinha "/>
    <s v="AR"/>
    <m/>
    <x v="18"/>
    <x v="0"/>
    <d v="2024-08-05T00:00:00"/>
    <m/>
    <x v="111"/>
    <m/>
  </r>
  <r>
    <d v="2024-08-08T00:00:00"/>
    <x v="175"/>
    <s v="D"/>
    <n v="7"/>
    <s v="c"/>
    <n v="8"/>
    <s v="Limpar tinta ceramica parede"/>
    <s v="AR"/>
    <m/>
    <x v="3"/>
    <x v="0"/>
    <d v="2024-08-05T00:00:00"/>
    <m/>
    <x v="61"/>
    <m/>
  </r>
  <r>
    <d v="2024-12-19T00:00:00"/>
    <x v="175"/>
    <s v="D"/>
    <n v="7"/>
    <s v="c"/>
    <n v="7"/>
    <s v="Limpar excesso silicone bancada cozinha "/>
    <s v="AR"/>
    <m/>
    <x v="3"/>
    <x v="0"/>
    <d v="2024-08-05T00:00:00"/>
    <m/>
    <x v="61"/>
    <m/>
  </r>
  <r>
    <d v="2024-12-19T00:00:00"/>
    <x v="175"/>
    <s v="D"/>
    <n v="7"/>
    <s v="c"/>
    <n v="6"/>
    <s v="Melhorar remate teto/ceramica "/>
    <s v="AR"/>
    <m/>
    <x v="3"/>
    <x v="0"/>
    <d v="2024-08-05T00:00:00"/>
    <m/>
    <x v="61"/>
    <m/>
  </r>
  <r>
    <d v="2024-12-19T00:00:00"/>
    <x v="175"/>
    <s v="D"/>
    <n v="7"/>
    <s v="c"/>
    <n v="5"/>
    <s v="Limpeza geral do apartamento "/>
    <s v="AR"/>
    <m/>
    <x v="3"/>
    <x v="0"/>
    <d v="2024-08-05T00:00:00"/>
    <m/>
    <x v="61"/>
    <m/>
  </r>
  <r>
    <d v="2024-12-19T00:00:00"/>
    <x v="175"/>
    <s v="D"/>
    <n v="7"/>
    <s v="c"/>
    <n v="4"/>
    <s v="Limpar portas /vidro"/>
    <s v="AR"/>
    <m/>
    <x v="3"/>
    <x v="0"/>
    <d v="2024-08-05T00:00:00"/>
    <m/>
    <x v="2"/>
    <m/>
  </r>
  <r>
    <d v="2024-12-19T00:00:00"/>
    <x v="175"/>
    <s v="D"/>
    <n v="7"/>
    <s v="c"/>
    <n v="3"/>
    <s v="Marcas na moldura madeira porta"/>
    <s v="Globaldis"/>
    <m/>
    <x v="3"/>
    <x v="0"/>
    <d v="2024-08-05T00:00:00"/>
    <m/>
    <x v="7"/>
    <m/>
  </r>
  <r>
    <d v="2024-12-19T00:00:00"/>
    <x v="175"/>
    <s v="D"/>
    <n v="7"/>
    <s v="c"/>
    <n v="2"/>
    <s v="Limpar caixilharias portas /janelas geral "/>
    <s v="AR"/>
    <m/>
    <x v="3"/>
    <x v="0"/>
    <d v="2024-08-05T00:00:00"/>
    <m/>
    <x v="61"/>
    <m/>
  </r>
  <r>
    <d v="2024-12-19T00:00:00"/>
    <x v="175"/>
    <s v="D"/>
    <n v="7"/>
    <s v="c"/>
    <n v="1"/>
    <s v="Limpar ferrugem guardas geral"/>
    <s v="AR"/>
    <m/>
    <x v="3"/>
    <x v="0"/>
    <d v="2024-08-05T00:00:00"/>
    <m/>
    <x v="61"/>
    <m/>
  </r>
  <r>
    <d v="2024-08-08T00:00:00"/>
    <x v="176"/>
    <s v="D"/>
    <n v="7"/>
    <s v="a"/>
    <n v="1"/>
    <s v="porta da sala: moldura e vidro com defeito"/>
    <s v="Globaldis"/>
    <m/>
    <x v="125"/>
    <x v="0"/>
    <d v="2024-06-24T00:00:00"/>
    <m/>
    <x v="166"/>
    <s v="SIM"/>
  </r>
  <r>
    <d v="2024-08-08T00:00:00"/>
    <x v="176"/>
    <s v="D"/>
    <n v="7"/>
    <s v="a"/>
    <n v="37"/>
    <s v="Duas tabuas do hall do apartaemento a levantar "/>
    <s v="AR/Silvas"/>
    <m/>
    <x v="36"/>
    <x v="0"/>
    <d v="2024-06-24T00:00:00"/>
    <m/>
    <x v="117"/>
    <m/>
  </r>
  <r>
    <d v="2024-08-08T00:00:00"/>
    <x v="176"/>
    <s v="D"/>
    <n v="7"/>
    <s v="a"/>
    <n v="36"/>
    <s v="Torneira do chuveiro desapertada"/>
    <s v="AR"/>
    <m/>
    <x v="47"/>
    <x v="0"/>
    <d v="2024-06-24T00:00:00"/>
    <d v="2024-12-17T00:00:00"/>
    <x v="31"/>
    <m/>
  </r>
  <r>
    <d v="2024-08-08T00:00:00"/>
    <x v="176"/>
    <s v="D"/>
    <n v="7"/>
    <s v="a"/>
    <n v="35"/>
    <s v="2 portas roupeiro colocadas e afinação de uma terceira "/>
    <s v="Globaldis"/>
    <m/>
    <x v="19"/>
    <x v="0"/>
    <d v="2024-06-24T00:00:00"/>
    <m/>
    <x v="31"/>
    <m/>
  </r>
  <r>
    <d v="2024-08-08T00:00:00"/>
    <x v="176"/>
    <s v="D"/>
    <n v="7"/>
    <s v="a"/>
    <n v="34"/>
    <s v=" Chão levantado"/>
    <s v="Silvas"/>
    <m/>
    <x v="80"/>
    <x v="0"/>
    <d v="2024-06-24T00:00:00"/>
    <m/>
    <x v="94"/>
    <m/>
  </r>
  <r>
    <d v="2024-08-08T00:00:00"/>
    <x v="176"/>
    <s v="D"/>
    <n v="7"/>
    <s v="a"/>
    <n v="33"/>
    <s v="Falhas em isolamento, muito barulho"/>
    <s v="Serrialu"/>
    <m/>
    <x v="80"/>
    <x v="0"/>
    <d v="2024-06-24T00:00:00"/>
    <m/>
    <x v="7"/>
    <m/>
  </r>
  <r>
    <d v="2024-08-08T00:00:00"/>
    <x v="176"/>
    <s v="D"/>
    <n v="7"/>
    <s v="a"/>
    <n v="32"/>
    <s v=" Silicones da banheira a descolar ou não uniformemente aplicados"/>
    <s v="AR"/>
    <m/>
    <x v="80"/>
    <x v="0"/>
    <d v="2024-06-24T00:00:00"/>
    <m/>
    <x v="80"/>
    <m/>
  </r>
  <r>
    <d v="2024-08-08T00:00:00"/>
    <x v="176"/>
    <s v="D"/>
    <n v="7"/>
    <s v="a"/>
    <n v="31"/>
    <s v=" falta de isolamento ou ma instalação da cabine de duche, saindo imensa agua tanto de um lado como do outro"/>
    <s v="AR"/>
    <m/>
    <x v="80"/>
    <x v="0"/>
    <d v="2024-06-24T00:00:00"/>
    <m/>
    <x v="80"/>
    <m/>
  </r>
  <r>
    <d v="2024-08-13T00:00:00"/>
    <x v="176"/>
    <s v="D"/>
    <n v="7"/>
    <s v="a"/>
    <n v="30"/>
    <s v="Limpeza geral apartamento "/>
    <s v="AR"/>
    <m/>
    <x v="3"/>
    <x v="0"/>
    <d v="2024-06-24T00:00:00"/>
    <m/>
    <x v="80"/>
    <m/>
  </r>
  <r>
    <d v="2024-08-08T00:00:00"/>
    <x v="176"/>
    <s v="D"/>
    <n v="7"/>
    <s v="a"/>
    <n v="29"/>
    <s v="Melhorar pintura"/>
    <s v="AR"/>
    <m/>
    <x v="3"/>
    <x v="0"/>
    <d v="2024-06-24T00:00:00"/>
    <m/>
    <x v="7"/>
    <m/>
  </r>
  <r>
    <d v="2024-08-08T00:00:00"/>
    <x v="176"/>
    <s v="D"/>
    <n v="7"/>
    <s v="a"/>
    <n v="28"/>
    <s v="Afinar janela "/>
    <s v="Serrialu"/>
    <m/>
    <x v="3"/>
    <x v="0"/>
    <d v="2024-06-24T00:00:00"/>
    <m/>
    <x v="7"/>
    <m/>
  </r>
  <r>
    <d v="2024-08-08T00:00:00"/>
    <x v="176"/>
    <s v="D"/>
    <n v="7"/>
    <s v="a"/>
    <n v="27"/>
    <s v="Melhorar silicone topo banheira"/>
    <s v="AR"/>
    <m/>
    <x v="3"/>
    <x v="0"/>
    <d v="2024-06-24T00:00:00"/>
    <m/>
    <x v="7"/>
    <m/>
  </r>
  <r>
    <d v="2024-08-08T00:00:00"/>
    <x v="176"/>
    <s v="D"/>
    <n v="7"/>
    <s v="a"/>
    <n v="26"/>
    <s v="Limpar silicone armários"/>
    <s v="AR"/>
    <m/>
    <x v="3"/>
    <x v="0"/>
    <d v="2024-06-24T00:00:00"/>
    <m/>
    <x v="80"/>
    <m/>
  </r>
  <r>
    <d v="2024-08-08T00:00:00"/>
    <x v="176"/>
    <s v="D"/>
    <n v="7"/>
    <s v="a"/>
    <n v="25"/>
    <s v="Borrachas portas soltas (geral)"/>
    <s v="Globaldis"/>
    <m/>
    <x v="3"/>
    <x v="0"/>
    <d v="2024-06-24T00:00:00"/>
    <m/>
    <x v="7"/>
    <m/>
  </r>
  <r>
    <d v="2024-08-08T00:00:00"/>
    <x v="176"/>
    <s v="D"/>
    <n v="7"/>
    <s v="a"/>
    <n v="24"/>
    <s v="Remate rejunte piso azulejo"/>
    <s v="AR"/>
    <m/>
    <x v="3"/>
    <x v="0"/>
    <d v="2024-06-24T00:00:00"/>
    <m/>
    <x v="7"/>
    <m/>
  </r>
  <r>
    <d v="2024-08-08T00:00:00"/>
    <x v="176"/>
    <s v="D"/>
    <n v="7"/>
    <s v="a"/>
    <n v="23"/>
    <s v="Poleiras riscadas"/>
    <s v="AR"/>
    <m/>
    <x v="3"/>
    <x v="0"/>
    <d v="2024-06-24T00:00:00"/>
    <m/>
    <x v="7"/>
    <m/>
  </r>
  <r>
    <d v="2024-08-08T00:00:00"/>
    <x v="176"/>
    <s v="D"/>
    <n v="7"/>
    <s v="a"/>
    <n v="22"/>
    <s v="Limpar vidros duche"/>
    <s v="AR"/>
    <m/>
    <x v="3"/>
    <x v="0"/>
    <d v="2024-06-24T00:00:00"/>
    <m/>
    <x v="80"/>
    <m/>
  </r>
  <r>
    <d v="2024-08-08T00:00:00"/>
    <x v="176"/>
    <s v="D"/>
    <n v="7"/>
    <s v="a"/>
    <n v="21"/>
    <s v="Limpar base de duche"/>
    <s v="AR"/>
    <m/>
    <x v="3"/>
    <x v="0"/>
    <d v="2024-06-24T00:00:00"/>
    <m/>
    <x v="80"/>
    <m/>
  </r>
  <r>
    <d v="2024-08-08T00:00:00"/>
    <x v="176"/>
    <s v="D"/>
    <n v="7"/>
    <s v="a"/>
    <n v="20"/>
    <s v="Remate encontro teto/ceramica wc (geral)"/>
    <s v="AR"/>
    <m/>
    <x v="3"/>
    <x v="0"/>
    <d v="2024-06-24T00:00:00"/>
    <m/>
    <x v="7"/>
    <m/>
  </r>
  <r>
    <d v="2024-08-08T00:00:00"/>
    <x v="176"/>
    <s v="D"/>
    <n v="7"/>
    <s v="a"/>
    <n v="19"/>
    <s v="Limpar espelhos/tinta"/>
    <s v="AR"/>
    <m/>
    <x v="3"/>
    <x v="0"/>
    <d v="2024-06-24T00:00:00"/>
    <m/>
    <x v="7"/>
    <m/>
  </r>
  <r>
    <d v="2024-08-08T00:00:00"/>
    <x v="176"/>
    <s v="D"/>
    <n v="7"/>
    <s v="a"/>
    <n v="18"/>
    <s v="Remate silicone lavatorio"/>
    <s v="AR"/>
    <m/>
    <x v="3"/>
    <x v="0"/>
    <d v="2024-06-24T00:00:00"/>
    <m/>
    <x v="7"/>
    <m/>
  </r>
  <r>
    <d v="2024-08-08T00:00:00"/>
    <x v="176"/>
    <s v="D"/>
    <n v="7"/>
    <s v="a"/>
    <n v="17"/>
    <s v="Marcas na porta do guarda roupa"/>
    <s v="Globaldis"/>
    <m/>
    <x v="3"/>
    <x v="0"/>
    <d v="2024-06-24T00:00:00"/>
    <m/>
    <x v="87"/>
    <m/>
  </r>
  <r>
    <d v="2024-08-08T00:00:00"/>
    <x v="176"/>
    <s v="D"/>
    <n v="7"/>
    <s v="a"/>
    <n v="16"/>
    <s v="Melhorar acabamento porta guarda roupa"/>
    <s v="AR"/>
    <m/>
    <x v="3"/>
    <x v="0"/>
    <d v="2024-06-24T00:00:00"/>
    <m/>
    <x v="7"/>
    <m/>
  </r>
  <r>
    <d v="2024-08-08T00:00:00"/>
    <x v="176"/>
    <s v="D"/>
    <n v="7"/>
    <s v="a"/>
    <n v="15"/>
    <s v="Melhorar remate porta - (geral)"/>
    <s v="AR"/>
    <m/>
    <x v="3"/>
    <x v="0"/>
    <d v="2024-06-24T00:00:00"/>
    <m/>
    <x v="7"/>
    <m/>
  </r>
  <r>
    <d v="2024-08-13T00:00:00"/>
    <x v="176"/>
    <s v="D"/>
    <n v="7"/>
    <s v="a"/>
    <n v="15"/>
    <s v="Estores do quarto e casa de banho avariados"/>
    <s v="Nacional Blinds"/>
    <m/>
    <x v="13"/>
    <x v="0"/>
    <d v="2024-06-24T00:00:00"/>
    <m/>
    <x v="126"/>
    <s v="SIM"/>
  </r>
  <r>
    <d v="2024-08-08T00:00:00"/>
    <x v="176"/>
    <s v="D"/>
    <n v="7"/>
    <s v="a"/>
    <n v="14"/>
    <s v="Limpar silicone cuba - cozinha "/>
    <s v="AR"/>
    <m/>
    <x v="3"/>
    <x v="0"/>
    <d v="2024-06-24T00:00:00"/>
    <m/>
    <x v="80"/>
    <m/>
  </r>
  <r>
    <d v="2024-08-08T00:00:00"/>
    <x v="176"/>
    <s v="D"/>
    <n v="7"/>
    <s v="a"/>
    <n v="13"/>
    <s v="Marca no interior - Armario cozinha"/>
    <s v="AR"/>
    <m/>
    <x v="3"/>
    <x v="0"/>
    <d v="2024-06-24T00:00:00"/>
    <m/>
    <x v="7"/>
    <m/>
  </r>
  <r>
    <d v="2024-08-08T00:00:00"/>
    <x v="176"/>
    <s v="D"/>
    <n v="7"/>
    <s v="a"/>
    <n v="12"/>
    <s v="Marca caixilharia porta"/>
    <s v="Serrialu"/>
    <m/>
    <x v="3"/>
    <x v="0"/>
    <d v="2024-06-24T00:00:00"/>
    <m/>
    <x v="80"/>
    <m/>
  </r>
  <r>
    <d v="2024-08-08T00:00:00"/>
    <x v="176"/>
    <s v="D"/>
    <n v="7"/>
    <s v="a"/>
    <n v="11"/>
    <s v="Caixa estores soltando/limpar"/>
    <s v="AR"/>
    <m/>
    <x v="3"/>
    <x v="0"/>
    <d v="2024-06-24T00:00:00"/>
    <m/>
    <x v="80"/>
    <m/>
  </r>
  <r>
    <d v="2024-08-08T00:00:00"/>
    <x v="176"/>
    <s v="D"/>
    <n v="7"/>
    <s v="a"/>
    <n v="10"/>
    <s v="Melhorar remate silicone janela "/>
    <s v="AR"/>
    <m/>
    <x v="3"/>
    <x v="0"/>
    <d v="2024-06-24T00:00:00"/>
    <m/>
    <x v="80"/>
    <m/>
  </r>
  <r>
    <d v="2024-08-08T00:00:00"/>
    <x v="176"/>
    <s v="D"/>
    <n v="7"/>
    <s v="a"/>
    <n v="9"/>
    <s v="Limpar vidros janela "/>
    <s v="AR"/>
    <m/>
    <x v="3"/>
    <x v="0"/>
    <d v="2024-06-24T00:00:00"/>
    <m/>
    <x v="80"/>
    <m/>
  </r>
  <r>
    <d v="2024-08-08T00:00:00"/>
    <x v="176"/>
    <s v="D"/>
    <n v="7"/>
    <s v="a"/>
    <n v="8"/>
    <s v="Limpar ferrugem guardas(geral)"/>
    <s v="AR"/>
    <m/>
    <x v="3"/>
    <x v="0"/>
    <d v="2024-06-24T00:00:00"/>
    <m/>
    <x v="80"/>
    <m/>
  </r>
  <r>
    <d v="2024-08-08T00:00:00"/>
    <x v="176"/>
    <s v="D"/>
    <n v="7"/>
    <s v="a"/>
    <n v="7"/>
    <s v="Marca na pintura topo janela/estore"/>
    <s v="AR"/>
    <m/>
    <x v="3"/>
    <x v="0"/>
    <d v="2024-06-24T00:00:00"/>
    <m/>
    <x v="80"/>
    <m/>
  </r>
  <r>
    <d v="2024-08-08T00:00:00"/>
    <x v="176"/>
    <s v="D"/>
    <n v="7"/>
    <s v="a"/>
    <n v="6"/>
    <s v="Limpar pedra soleira janelas (geral)"/>
    <s v="AR"/>
    <m/>
    <x v="3"/>
    <x v="0"/>
    <d v="2024-06-24T00:00:00"/>
    <m/>
    <x v="80"/>
    <m/>
  </r>
  <r>
    <d v="2024-08-08T00:00:00"/>
    <x v="176"/>
    <s v="D"/>
    <n v="7"/>
    <s v="a"/>
    <n v="5"/>
    <s v="Limpar caixilharia - risco janela/tinta"/>
    <s v="AR"/>
    <m/>
    <x v="3"/>
    <x v="0"/>
    <d v="2024-06-24T00:00:00"/>
    <m/>
    <x v="80"/>
    <m/>
  </r>
  <r>
    <d v="2024-08-08T00:00:00"/>
    <x v="176"/>
    <s v="D"/>
    <n v="7"/>
    <s v="a"/>
    <n v="4"/>
    <s v="Ver marcas vidro fosco porta"/>
    <s v="AR"/>
    <m/>
    <x v="3"/>
    <x v="0"/>
    <d v="2024-06-24T00:00:00"/>
    <m/>
    <x v="7"/>
    <m/>
  </r>
  <r>
    <d v="2024-08-08T00:00:00"/>
    <x v="176"/>
    <s v="D"/>
    <n v="7"/>
    <s v="a"/>
    <n v="3"/>
    <s v="Melhorar remate rodapé (geral) - Limpar "/>
    <s v="AR"/>
    <m/>
    <x v="3"/>
    <x v="0"/>
    <d v="2024-06-24T00:00:00"/>
    <m/>
    <x v="7"/>
    <m/>
  </r>
  <r>
    <d v="2024-08-08T00:00:00"/>
    <x v="176"/>
    <s v="D"/>
    <n v="7"/>
    <s v="a"/>
    <n v="2"/>
    <s v="Limpar e melhorar acabamento molduras e portas (geral)"/>
    <s v="AR"/>
    <m/>
    <x v="3"/>
    <x v="0"/>
    <d v="2024-06-24T00:00:00"/>
    <m/>
    <x v="80"/>
    <m/>
  </r>
  <r>
    <d v="2024-08-08T00:00:00"/>
    <x v="176"/>
    <s v="D"/>
    <n v="7"/>
    <s v="a"/>
    <n v="1"/>
    <s v="Marcas moldura porta sala/pregos (vidro)"/>
    <s v="Globaldis"/>
    <m/>
    <x v="47"/>
    <x v="0"/>
    <d v="2024-06-24T00:00:00"/>
    <m/>
    <x v="70"/>
    <m/>
  </r>
  <r>
    <d v="2024-08-13T00:00:00"/>
    <x v="177"/>
    <s v="D"/>
    <n v="8"/>
    <s v="b"/>
    <n v="1"/>
    <s v="Marcas no painel madeira entrada"/>
    <s v="Globaldis"/>
    <m/>
    <x v="3"/>
    <x v="0"/>
    <d v="2024-06-28T00:00:00"/>
    <m/>
    <x v="164"/>
    <m/>
  </r>
  <r>
    <d v="2024-08-13T00:00:00"/>
    <x v="177"/>
    <s v="D"/>
    <n v="8"/>
    <s v="b"/>
    <n v="1"/>
    <s v="a máquina de lavar deixou de funcionar ontem e começou a deitar água por baixo. _x000a_Quando fomos ver o tubo de drenagem da água - Bruno foi ver dia 06/01 2x e não tinha ninguem em casa , vai tentar voltar no mesmo dia mais tarde"/>
    <s v="AR"/>
    <m/>
    <x v="62"/>
    <x v="0"/>
    <d v="2024-06-28T00:00:00"/>
    <m/>
    <x v="16"/>
    <s v="SIM"/>
  </r>
  <r>
    <d v="2024-08-13T00:00:00"/>
    <x v="177"/>
    <s v="D"/>
    <n v="8"/>
    <s v="b"/>
    <n v="2"/>
    <s v="Marca circular no piso "/>
    <s v="Silvas"/>
    <m/>
    <x v="3"/>
    <x v="0"/>
    <d v="2024-06-28T00:00:00"/>
    <m/>
    <x v="54"/>
    <m/>
  </r>
  <r>
    <d v="2024-08-13T00:00:00"/>
    <x v="177"/>
    <s v="D"/>
    <n v="8"/>
    <s v="b"/>
    <n v="2"/>
    <s v="relembrar que o bidé da casa de banho do meio precisa de ser arranjado (muito pouca pressão)"/>
    <s v="AR"/>
    <m/>
    <x v="62"/>
    <x v="0"/>
    <d v="2024-06-28T00:00:00"/>
    <m/>
    <x v="16"/>
    <s v="SIM"/>
  </r>
  <r>
    <d v="2024-08-13T00:00:00"/>
    <x v="177"/>
    <s v="D"/>
    <n v="8"/>
    <s v="b"/>
    <n v="3"/>
    <s v="Limpar rodapés (geral)"/>
    <s v="AR"/>
    <m/>
    <x v="3"/>
    <x v="0"/>
    <d v="2024-06-28T00:00:00"/>
    <m/>
    <x v="63"/>
    <m/>
  </r>
  <r>
    <d v="2024-08-13T00:00:00"/>
    <x v="177"/>
    <s v="D"/>
    <n v="8"/>
    <s v="b"/>
    <n v="4"/>
    <s v="Afinar armários suspensos cozinha"/>
    <s v="Cozimafra"/>
    <m/>
    <x v="3"/>
    <x v="0"/>
    <d v="2024-06-28T00:00:00"/>
    <m/>
    <x v="7"/>
    <m/>
  </r>
  <r>
    <d v="2024-10-16T00:00:00"/>
    <x v="177"/>
    <s v="D"/>
    <n v="8"/>
    <s v="b"/>
    <n v="5"/>
    <s v="Limpeza massa azulejos parede cozinha"/>
    <s v="AR"/>
    <m/>
    <x v="3"/>
    <x v="0"/>
    <d v="2024-06-28T00:00:00"/>
    <m/>
    <x v="63"/>
    <m/>
  </r>
  <r>
    <d v="2024-08-13T00:00:00"/>
    <x v="177"/>
    <s v="D"/>
    <n v="8"/>
    <s v="b"/>
    <n v="6"/>
    <s v="Melhorar remate rodabanca /falta silicone "/>
    <s v="Cozimafra"/>
    <m/>
    <x v="3"/>
    <x v="0"/>
    <d v="2024-06-28T00:00:00"/>
    <m/>
    <x v="7"/>
    <m/>
  </r>
  <r>
    <d v="2024-08-13T00:00:00"/>
    <x v="177"/>
    <s v="D"/>
    <n v="8"/>
    <s v="b"/>
    <n v="7"/>
    <s v="Limpar caixilharia porta lavanderia"/>
    <s v="AR"/>
    <m/>
    <x v="3"/>
    <x v="0"/>
    <d v="2024-06-28T00:00:00"/>
    <m/>
    <x v="63"/>
    <m/>
  </r>
  <r>
    <d v="2024-08-13T00:00:00"/>
    <x v="177"/>
    <s v="D"/>
    <n v="8"/>
    <s v="b"/>
    <n v="8"/>
    <s v="Ajustar porta silicone em excesso"/>
    <s v="AR"/>
    <m/>
    <x v="3"/>
    <x v="0"/>
    <d v="2024-06-28T00:00:00"/>
    <m/>
    <x v="63"/>
    <m/>
  </r>
  <r>
    <d v="2024-08-13T00:00:00"/>
    <x v="177"/>
    <s v="D"/>
    <n v="8"/>
    <s v="b"/>
    <n v="9"/>
    <s v="Melhorar remate moldura madeira "/>
    <s v="AR"/>
    <m/>
    <x v="3"/>
    <x v="0"/>
    <d v="2024-06-28T00:00:00"/>
    <m/>
    <x v="63"/>
    <m/>
  </r>
  <r>
    <d v="2024-08-13T00:00:00"/>
    <x v="177"/>
    <s v="D"/>
    <n v="8"/>
    <s v="b"/>
    <n v="10"/>
    <s v="Melhorar remate caixa aplique parede"/>
    <s v="AR"/>
    <m/>
    <x v="3"/>
    <x v="0"/>
    <d v="2024-06-28T00:00:00"/>
    <m/>
    <x v="63"/>
    <m/>
  </r>
  <r>
    <d v="2024-08-13T00:00:00"/>
    <x v="177"/>
    <s v="D"/>
    <n v="8"/>
    <s v="b"/>
    <n v="11"/>
    <s v="Caixa estore partida"/>
    <s v="Globaldis"/>
    <m/>
    <x v="3"/>
    <x v="0"/>
    <d v="2024-06-28T00:00:00"/>
    <m/>
    <x v="164"/>
    <m/>
  </r>
  <r>
    <d v="2024-08-13T00:00:00"/>
    <x v="177"/>
    <s v="D"/>
    <n v="8"/>
    <s v="b"/>
    <n v="12"/>
    <s v="Riscos caixilharia porta varanda"/>
    <s v="Serrialu"/>
    <m/>
    <x v="3"/>
    <x v="0"/>
    <d v="2024-06-28T00:00:00"/>
    <m/>
    <x v="63"/>
    <m/>
  </r>
  <r>
    <d v="2024-08-13T00:00:00"/>
    <x v="177"/>
    <s v="D"/>
    <n v="8"/>
    <s v="b"/>
    <n v="13"/>
    <s v="Melhorar remate acabamento fuga água varanda"/>
    <s v="AR"/>
    <m/>
    <x v="3"/>
    <x v="0"/>
    <d v="2024-06-28T00:00:00"/>
    <m/>
    <x v="63"/>
    <m/>
  </r>
  <r>
    <d v="2024-08-13T00:00:00"/>
    <x v="177"/>
    <s v="D"/>
    <n v="8"/>
    <s v="b"/>
    <n v="14"/>
    <s v="Limpar ferrugem guardas"/>
    <s v="AR"/>
    <m/>
    <x v="3"/>
    <x v="0"/>
    <d v="2024-06-28T00:00:00"/>
    <m/>
    <x v="63"/>
    <m/>
  </r>
  <r>
    <d v="2024-08-13T00:00:00"/>
    <x v="177"/>
    <s v="D"/>
    <n v="8"/>
    <s v="b"/>
    <n v="15"/>
    <s v="Pedras visíveis teto varanda por tras placa"/>
    <s v="AR"/>
    <m/>
    <x v="3"/>
    <x v="0"/>
    <d v="2024-06-28T00:00:00"/>
    <m/>
    <x v="63"/>
    <m/>
  </r>
  <r>
    <d v="2024-08-13T00:00:00"/>
    <x v="177"/>
    <s v="D"/>
    <n v="8"/>
    <s v="b"/>
    <n v="16"/>
    <s v="Remate caixa tomada/buraco"/>
    <s v="AR"/>
    <m/>
    <x v="3"/>
    <x v="0"/>
    <d v="2024-06-28T00:00:00"/>
    <m/>
    <x v="63"/>
    <m/>
  </r>
  <r>
    <d v="2024-08-13T00:00:00"/>
    <x v="177"/>
    <s v="D"/>
    <n v="8"/>
    <s v="b"/>
    <n v="17"/>
    <s v="Vidro porta partido"/>
    <s v="Serrialu"/>
    <m/>
    <x v="3"/>
    <x v="0"/>
    <d v="2024-06-28T00:00:00"/>
    <s v="V"/>
    <x v="176"/>
    <m/>
  </r>
  <r>
    <d v="2024-08-13T00:00:00"/>
    <x v="177"/>
    <s v="D"/>
    <n v="8"/>
    <s v="b"/>
    <n v="18"/>
    <s v="Prego guarda solto lavanderia "/>
    <s v="Serrialu"/>
    <m/>
    <x v="3"/>
    <x v="0"/>
    <d v="2024-06-28T00:00:00"/>
    <m/>
    <x v="171"/>
    <m/>
  </r>
  <r>
    <d v="2024-08-13T00:00:00"/>
    <x v="177"/>
    <s v="D"/>
    <n v="8"/>
    <s v="b"/>
    <n v="19"/>
    <s v="Trocar puxador porta"/>
    <s v="Globaldis"/>
    <m/>
    <x v="3"/>
    <x v="0"/>
    <d v="2024-06-28T00:00:00"/>
    <m/>
    <x v="164"/>
    <m/>
  </r>
  <r>
    <d v="2024-08-13T00:00:00"/>
    <x v="177"/>
    <s v="D"/>
    <n v="8"/>
    <s v="b"/>
    <n v="20"/>
    <s v="Afinar porta duche/não abre"/>
    <s v="Espaço Vidro"/>
    <m/>
    <x v="3"/>
    <x v="0"/>
    <d v="2024-06-28T00:00:00"/>
    <m/>
    <x v="94"/>
    <m/>
  </r>
  <r>
    <d v="2024-10-16T00:00:00"/>
    <x v="177"/>
    <s v="D"/>
    <n v="8"/>
    <s v="b"/>
    <n v="21"/>
    <s v="Ralo não está abrindo na banheira"/>
    <s v="AR/Luzimeca"/>
    <m/>
    <x v="3"/>
    <x v="0"/>
    <d v="2024-06-28T00:00:00"/>
    <m/>
    <x v="63"/>
    <m/>
  </r>
  <r>
    <d v="2024-08-13T00:00:00"/>
    <x v="177"/>
    <s v="D"/>
    <n v="8"/>
    <s v="b"/>
    <n v="22"/>
    <s v="Ajustar ralo lavatórios/passa agua "/>
    <s v="Luzimeca"/>
    <m/>
    <x v="3"/>
    <x v="0"/>
    <d v="2024-06-28T00:00:00"/>
    <m/>
    <x v="63"/>
    <m/>
  </r>
  <r>
    <d v="2024-08-13T00:00:00"/>
    <x v="177"/>
    <s v="D"/>
    <n v="8"/>
    <s v="b"/>
    <n v="23"/>
    <s v="Limpar moldura guarda roupa "/>
    <s v="AR"/>
    <m/>
    <x v="3"/>
    <x v="0"/>
    <d v="2024-06-28T00:00:00"/>
    <m/>
    <x v="63"/>
    <m/>
  </r>
  <r>
    <d v="2024-08-13T00:00:00"/>
    <x v="177"/>
    <s v="D"/>
    <n v="8"/>
    <s v="b"/>
    <n v="24"/>
    <s v="Rever encaixe aplique wc"/>
    <s v="IEOL"/>
    <m/>
    <x v="3"/>
    <x v="0"/>
    <d v="2024-06-28T00:00:00"/>
    <m/>
    <x v="35"/>
    <m/>
  </r>
  <r>
    <d v="2024-08-13T00:00:00"/>
    <x v="177"/>
    <s v="D"/>
    <n v="8"/>
    <s v="b"/>
    <n v="25"/>
    <s v="Sujos interno armario "/>
    <s v="AR"/>
    <m/>
    <x v="3"/>
    <x v="0"/>
    <d v="2024-06-28T00:00:00"/>
    <m/>
    <x v="63"/>
    <m/>
  </r>
  <r>
    <d v="2024-08-13T00:00:00"/>
    <x v="177"/>
    <s v="D"/>
    <n v="8"/>
    <s v="b"/>
    <n v="26"/>
    <s v="Afinação janela do quarto "/>
    <s v="Serrialu"/>
    <m/>
    <x v="142"/>
    <x v="0"/>
    <d v="2024-06-28T00:00:00"/>
    <m/>
    <x v="171"/>
    <m/>
  </r>
  <r>
    <d v="2024-08-13T00:00:00"/>
    <x v="177"/>
    <s v="D"/>
    <n v="8"/>
    <s v="b"/>
    <n v="27"/>
    <s v="Marca de tinta raspada por baixo da maçaneta da porta - SALA"/>
    <s v="AR "/>
    <m/>
    <x v="48"/>
    <x v="0"/>
    <d v="2024-06-28T00:00:00"/>
    <m/>
    <x v="63"/>
    <m/>
  </r>
  <r>
    <d v="2024-08-13T00:00:00"/>
    <x v="177"/>
    <s v="D"/>
    <n v="8"/>
    <s v="b"/>
    <n v="28"/>
    <s v="Caixa por cima do exaustor deslocada/partida"/>
    <s v="Cozimafra"/>
    <m/>
    <x v="48"/>
    <x v="0"/>
    <d v="2024-06-28T00:00:00"/>
    <m/>
    <x v="63"/>
    <m/>
  </r>
  <r>
    <d v="2024-08-13T00:00:00"/>
    <x v="177"/>
    <s v="D"/>
    <n v="8"/>
    <s v="b"/>
    <n v="29"/>
    <s v="Frigorífico faz gelo"/>
    <m/>
    <m/>
    <x v="48"/>
    <x v="1"/>
    <d v="2024-06-28T00:00:00"/>
    <m/>
    <x v="12"/>
    <m/>
  </r>
  <r>
    <d v="2024-08-13T00:00:00"/>
    <x v="177"/>
    <s v="D"/>
    <n v="8"/>
    <s v="b"/>
    <n v="30"/>
    <s v="Borracha da porta do frigorifico saída"/>
    <s v="AR"/>
    <m/>
    <x v="48"/>
    <x v="0"/>
    <d v="2024-06-28T00:00:00"/>
    <m/>
    <x v="63"/>
    <m/>
  </r>
  <r>
    <d v="2024-08-13T00:00:00"/>
    <x v="177"/>
    <s v="D"/>
    <n v="8"/>
    <s v="b"/>
    <n v="31"/>
    <s v="Água quente demora muito tempo a chegar a todas as  torneiras"/>
    <s v="AR"/>
    <m/>
    <x v="48"/>
    <x v="0"/>
    <d v="2024-06-28T00:00:00"/>
    <m/>
    <x v="63"/>
    <m/>
  </r>
  <r>
    <d v="2024-08-13T00:00:00"/>
    <x v="177"/>
    <s v="D"/>
    <n v="8"/>
    <s v="b"/>
    <n v="32"/>
    <s v="Melhor isolamento da transição do azulejo para o soalho flutuante do corredor - em todas as casas de banho "/>
    <s v="AR"/>
    <m/>
    <x v="48"/>
    <x v="0"/>
    <d v="2024-06-28T00:00:00"/>
    <m/>
    <x v="63"/>
    <m/>
  </r>
  <r>
    <d v="2024-08-13T00:00:00"/>
    <x v="177"/>
    <s v="D"/>
    <n v="8"/>
    <s v="b"/>
    <n v="33"/>
    <s v="Aumentar pressão do chuveiro em todas as casas de banho "/>
    <s v="AR"/>
    <m/>
    <x v="48"/>
    <x v="0"/>
    <d v="2024-06-28T00:00:00"/>
    <m/>
    <x v="34"/>
    <m/>
  </r>
  <r>
    <d v="2024-08-13T00:00:00"/>
    <x v="177"/>
    <s v="D"/>
    <n v="8"/>
    <s v="b"/>
    <n v="34"/>
    <s v="Torneira dos bidés encontra-se a pingar (necessidade de substituição da peça toda, aguarda-se torneiras)"/>
    <s v="AR"/>
    <m/>
    <x v="48"/>
    <x v="0"/>
    <d v="2024-06-28T00:00:00"/>
    <m/>
    <x v="170"/>
    <m/>
  </r>
  <r>
    <d v="2024-08-13T00:00:00"/>
    <x v="177"/>
    <s v="D"/>
    <n v="8"/>
    <s v="b"/>
    <n v="35"/>
    <s v="Torneira dos bidés água quente com muito pouca pressão"/>
    <s v="AR"/>
    <m/>
    <x v="48"/>
    <x v="0"/>
    <d v="2024-06-28T00:00:00"/>
    <m/>
    <x v="63"/>
    <m/>
  </r>
  <r>
    <d v="2024-08-13T00:00:00"/>
    <x v="177"/>
    <s v="D"/>
    <n v="8"/>
    <s v="b"/>
    <n v="36"/>
    <s v="Pedra do lavatório muito riscada (para polir)"/>
    <s v="Pardal "/>
    <m/>
    <x v="48"/>
    <x v="0"/>
    <d v="2024-06-28T00:00:00"/>
    <m/>
    <x v="34"/>
    <m/>
  </r>
  <r>
    <d v="2024-08-13T00:00:00"/>
    <x v="177"/>
    <s v="D"/>
    <n v="8"/>
    <s v="b"/>
    <n v="37"/>
    <s v="Borracha da porta da base do duche não faz bom isolamento e por vezes encrava"/>
    <s v="Espaço Vidro "/>
    <m/>
    <x v="48"/>
    <x v="0"/>
    <d v="2024-06-28T00:00:00"/>
    <m/>
    <x v="31"/>
    <m/>
  </r>
  <r>
    <d v="2024-08-13T00:00:00"/>
    <x v="177"/>
    <s v="D"/>
    <n v="8"/>
    <s v="b"/>
    <n v="38"/>
    <s v="Tapar buracos por baixo das pedras da janela ( quartos e suite)"/>
    <s v="AR"/>
    <m/>
    <x v="48"/>
    <x v="0"/>
    <d v="2024-06-28T00:00:00"/>
    <m/>
    <x v="171"/>
    <m/>
  </r>
  <r>
    <d v="2024-10-16T00:00:00"/>
    <x v="178"/>
    <s v="D"/>
    <n v="8"/>
    <s v="c"/>
    <n v="1"/>
    <s v="Gaveta riscada wc - 0,485X0,15"/>
    <s v="Globaldis"/>
    <m/>
    <x v="33"/>
    <x v="3"/>
    <d v="2024-08-09T00:00:00"/>
    <m/>
    <x v="12"/>
    <m/>
  </r>
  <r>
    <d v="2024-10-16T00:00:00"/>
    <x v="178"/>
    <s v="D"/>
    <n v="8"/>
    <s v="c"/>
    <n v="2"/>
    <s v="Mancha /marca porta "/>
    <s v="Globaldis"/>
    <m/>
    <x v="33"/>
    <x v="0"/>
    <d v="2024-08-09T00:00:00"/>
    <m/>
    <x v="112"/>
    <m/>
  </r>
  <r>
    <d v="2024-10-16T00:00:00"/>
    <x v="178"/>
    <s v="D"/>
    <n v="8"/>
    <s v="c"/>
    <n v="3"/>
    <s v="movel da IS inchado por conta do vazamento da água 1,25"/>
    <s v="Globaldis"/>
    <m/>
    <x v="47"/>
    <x v="3"/>
    <d v="2024-08-09T00:00:00"/>
    <d v="2025-01-22T00:00:00"/>
    <x v="12"/>
    <m/>
  </r>
  <r>
    <d v="2024-10-16T00:00:00"/>
    <x v="178"/>
    <s v="D"/>
    <n v="8"/>
    <s v="c"/>
    <n v="4"/>
    <s v="Marca na parede"/>
    <s v="AR"/>
    <m/>
    <x v="3"/>
    <x v="0"/>
    <d v="2024-08-09T00:00:00"/>
    <m/>
    <x v="63"/>
    <m/>
  </r>
  <r>
    <d v="2024-10-16T00:00:00"/>
    <x v="178"/>
    <s v="D"/>
    <n v="8"/>
    <s v="c"/>
    <n v="4"/>
    <s v="Estores da sala e lavanderia não funcionam"/>
    <s v="Nacional Blinds"/>
    <m/>
    <x v="104"/>
    <x v="0"/>
    <d v="2024-08-09T00:00:00"/>
    <m/>
    <x v="126"/>
    <s v="SIM"/>
  </r>
  <r>
    <d v="2024-10-16T00:00:00"/>
    <x v="178"/>
    <s v="D"/>
    <n v="8"/>
    <s v="c"/>
    <n v="6"/>
    <s v="Fissura lateral porta geral "/>
    <s v="Globaldis"/>
    <m/>
    <x v="3"/>
    <x v="0"/>
    <d v="2024-08-09T00:00:00"/>
    <m/>
    <x v="164"/>
    <m/>
  </r>
  <r>
    <d v="2024-10-16T00:00:00"/>
    <x v="178"/>
    <s v="D"/>
    <n v="8"/>
    <s v="c"/>
    <n v="7"/>
    <s v="Marcas na parede wc"/>
    <s v="AR"/>
    <m/>
    <x v="3"/>
    <x v="0"/>
    <d v="2024-08-09T00:00:00"/>
    <m/>
    <x v="63"/>
    <m/>
  </r>
  <r>
    <d v="2024-10-16T00:00:00"/>
    <x v="178"/>
    <s v="D"/>
    <n v="8"/>
    <s v="c"/>
    <n v="8"/>
    <s v="Melhorar rejunte piso wc/sujos "/>
    <s v="AR"/>
    <m/>
    <x v="33"/>
    <x v="0"/>
    <d v="2024-08-09T00:00:00"/>
    <m/>
    <x v="1"/>
    <m/>
  </r>
  <r>
    <d v="2024-10-16T00:00:00"/>
    <x v="178"/>
    <s v="D"/>
    <n v="8"/>
    <s v="c"/>
    <n v="9"/>
    <s v="Mancha pintura teto "/>
    <s v="AR"/>
    <m/>
    <x v="3"/>
    <x v="0"/>
    <d v="2024-08-09T00:00:00"/>
    <m/>
    <x v="63"/>
    <m/>
  </r>
  <r>
    <d v="2024-10-16T00:00:00"/>
    <x v="178"/>
    <s v="D"/>
    <n v="8"/>
    <s v="c"/>
    <n v="10"/>
    <s v="Melhorar remate rodapé "/>
    <s v="AR"/>
    <m/>
    <x v="3"/>
    <x v="0"/>
    <d v="2024-08-09T00:00:00"/>
    <m/>
    <x v="1"/>
    <m/>
  </r>
  <r>
    <d v="2024-10-16T00:00:00"/>
    <x v="178"/>
    <s v="D"/>
    <n v="8"/>
    <s v="c"/>
    <n v="11"/>
    <s v="Melhorar rejunte paredes sujos"/>
    <s v="AR"/>
    <m/>
    <x v="3"/>
    <x v="0"/>
    <d v="2024-08-09T00:00:00"/>
    <m/>
    <x v="63"/>
    <m/>
  </r>
  <r>
    <d v="2024-10-16T00:00:00"/>
    <x v="178"/>
    <s v="D"/>
    <n v="8"/>
    <s v="c"/>
    <n v="12"/>
    <s v="Marca ceramica parede "/>
    <s v="AR"/>
    <m/>
    <x v="3"/>
    <x v="0"/>
    <d v="2024-08-09T00:00:00"/>
    <m/>
    <x v="31"/>
    <m/>
  </r>
  <r>
    <d v="2024-10-29T00:00:00"/>
    <x v="178"/>
    <s v="D"/>
    <n v="8"/>
    <s v="c"/>
    <n v="13"/>
    <s v="Risco rodabanca cozinha "/>
    <s v="Pedro Granito "/>
    <m/>
    <x v="39"/>
    <x v="0"/>
    <d v="2024-08-09T00:00:00"/>
    <m/>
    <x v="36"/>
    <m/>
  </r>
  <r>
    <d v="2024-10-16T00:00:00"/>
    <x v="178"/>
    <s v="D"/>
    <n v="8"/>
    <s v="c"/>
    <n v="14"/>
    <s v="Marcas ceramica piso "/>
    <s v="AR"/>
    <m/>
    <x v="33"/>
    <x v="0"/>
    <d v="2024-08-09T00:00:00"/>
    <m/>
    <x v="1"/>
    <m/>
  </r>
  <r>
    <d v="2024-10-16T00:00:00"/>
    <x v="178"/>
    <s v="D"/>
    <n v="8"/>
    <s v="c"/>
    <n v="15"/>
    <s v="Espelho tubos máquina lavar solto "/>
    <s v="AR"/>
    <m/>
    <x v="3"/>
    <x v="0"/>
    <d v="2024-08-09T00:00:00"/>
    <m/>
    <x v="63"/>
    <m/>
  </r>
  <r>
    <d v="2024-10-16T00:00:00"/>
    <x v="178"/>
    <s v="D"/>
    <n v="8"/>
    <s v="c"/>
    <n v="16"/>
    <s v="Marcas moldura porta/Próximo vidro "/>
    <s v="Globaldis"/>
    <m/>
    <x v="33"/>
    <x v="0"/>
    <d v="2024-08-09T00:00:00"/>
    <m/>
    <x v="1"/>
    <m/>
  </r>
  <r>
    <d v="2024-10-16T00:00:00"/>
    <x v="178"/>
    <s v="D"/>
    <n v="8"/>
    <s v="c"/>
    <n v="17"/>
    <s v="Melhorar remate lateral porta "/>
    <s v="AR"/>
    <m/>
    <x v="3"/>
    <x v="0"/>
    <d v="2024-08-09T00:00:00"/>
    <m/>
    <x v="63"/>
    <m/>
  </r>
  <r>
    <d v="2024-10-16T00:00:00"/>
    <x v="178"/>
    <s v="D"/>
    <n v="8"/>
    <s v="c"/>
    <n v="18"/>
    <s v="Trocar madeira caixa estore "/>
    <s v="Globaldis"/>
    <m/>
    <x v="3"/>
    <x v="0"/>
    <d v="2024-08-09T00:00:00"/>
    <m/>
    <x v="31"/>
    <m/>
  </r>
  <r>
    <d v="2024-10-16T00:00:00"/>
    <x v="178"/>
    <s v="D"/>
    <n v="8"/>
    <s v="c"/>
    <n v="19"/>
    <s v="Manchas pintura parede"/>
    <s v="AR"/>
    <m/>
    <x v="3"/>
    <x v="0"/>
    <d v="2024-08-09T00:00:00"/>
    <m/>
    <x v="63"/>
    <m/>
  </r>
  <r>
    <d v="2024-10-16T00:00:00"/>
    <x v="178"/>
    <s v="D"/>
    <n v="8"/>
    <s v="c"/>
    <n v="20"/>
    <s v="Mancha escura piso/rodapé "/>
    <s v="Silvas"/>
    <m/>
    <x v="3"/>
    <x v="0"/>
    <d v="2024-08-09T00:00:00"/>
    <m/>
    <x v="5"/>
    <m/>
  </r>
  <r>
    <d v="2024-10-16T00:00:00"/>
    <x v="178"/>
    <s v="D"/>
    <n v="8"/>
    <s v="c"/>
    <n v="21"/>
    <s v="Marca piso laminado "/>
    <s v="Silvas"/>
    <m/>
    <x v="3"/>
    <x v="0"/>
    <d v="2024-08-09T00:00:00"/>
    <m/>
    <x v="5"/>
    <m/>
  </r>
  <r>
    <d v="2024-10-16T00:00:00"/>
    <x v="178"/>
    <s v="D"/>
    <n v="8"/>
    <s v="c"/>
    <n v="23"/>
    <s v="Buraco tijolo fachada "/>
    <s v="AR"/>
    <m/>
    <x v="3"/>
    <x v="0"/>
    <d v="2024-08-09T00:00:00"/>
    <m/>
    <x v="63"/>
    <m/>
  </r>
  <r>
    <d v="2024-10-16T00:00:00"/>
    <x v="178"/>
    <s v="D"/>
    <n v="8"/>
    <s v="c"/>
    <n v="24"/>
    <s v="Falta massa cantos portas varanda "/>
    <s v="AR"/>
    <m/>
    <x v="3"/>
    <x v="0"/>
    <d v="2024-08-09T00:00:00"/>
    <m/>
    <x v="63"/>
    <m/>
  </r>
  <r>
    <d v="2024-10-16T00:00:00"/>
    <x v="178"/>
    <s v="D"/>
    <n v="8"/>
    <s v="c"/>
    <n v="25"/>
    <s v="Parafuso sem tinta aplique parede "/>
    <s v="AR"/>
    <m/>
    <x v="3"/>
    <x v="0"/>
    <d v="2024-08-09T00:00:00"/>
    <m/>
    <x v="63"/>
    <m/>
  </r>
  <r>
    <d v="2024-10-16T00:00:00"/>
    <x v="178"/>
    <s v="D"/>
    <n v="8"/>
    <s v="c"/>
    <n v="26"/>
    <s v="Madeira porta mal assentada "/>
    <s v="Globaldis"/>
    <m/>
    <x v="3"/>
    <x v="0"/>
    <d v="2024-08-09T00:00:00"/>
    <m/>
    <x v="1"/>
    <m/>
  </r>
  <r>
    <d v="2024-10-16T00:00:00"/>
    <x v="178"/>
    <s v="D"/>
    <n v="8"/>
    <s v="c"/>
    <n v="27"/>
    <s v="Afinar porta resguardo wc - vedante, puxador e silicine"/>
    <s v="Espaço Vidro "/>
    <m/>
    <x v="47"/>
    <x v="0"/>
    <d v="2024-08-09T00:00:00"/>
    <m/>
    <x v="8"/>
    <m/>
  </r>
  <r>
    <d v="2024-10-16T00:00:00"/>
    <x v="178"/>
    <s v="D"/>
    <n v="8"/>
    <s v="c"/>
    <n v="28"/>
    <s v="Falta massa base de duche "/>
    <s v="AR"/>
    <m/>
    <x v="3"/>
    <x v="0"/>
    <d v="2024-08-09T00:00:00"/>
    <m/>
    <x v="63"/>
    <m/>
  </r>
  <r>
    <d v="2024-10-16T00:00:00"/>
    <x v="178"/>
    <s v="D"/>
    <n v="8"/>
    <s v="c"/>
    <n v="29"/>
    <s v=" Fissura topo guarda roupa "/>
    <s v="Globaldis"/>
    <m/>
    <x v="3"/>
    <x v="0"/>
    <d v="2024-08-09T00:00:00"/>
    <m/>
    <x v="7"/>
    <m/>
  </r>
  <r>
    <d v="2024-07-09T00:00:00"/>
    <x v="178"/>
    <s v="D"/>
    <n v="8"/>
    <s v="c"/>
    <n v="30"/>
    <s v="Fissura base moldura porta"/>
    <s v="Globaldis"/>
    <m/>
    <x v="33"/>
    <x v="0"/>
    <d v="2024-08-09T00:00:00"/>
    <m/>
    <x v="1"/>
    <m/>
  </r>
  <r>
    <d v="2024-10-16T00:00:00"/>
    <x v="178"/>
    <s v="D"/>
    <n v="8"/>
    <s v="c"/>
    <n v="31"/>
    <s v="Barulho entrada ar /afinar caixilharia "/>
    <s v="Serrialu"/>
    <m/>
    <x v="3"/>
    <x v="0"/>
    <d v="2024-08-09T00:00:00"/>
    <m/>
    <x v="13"/>
    <m/>
  </r>
  <r>
    <d v="2024-10-16T00:00:00"/>
    <x v="178"/>
    <s v="D"/>
    <n v="8"/>
    <s v="c"/>
    <n v="32"/>
    <s v="Limpar sujos porta geral "/>
    <s v="AR"/>
    <m/>
    <x v="3"/>
    <x v="0"/>
    <d v="2024-08-09T00:00:00"/>
    <m/>
    <x v="63"/>
    <m/>
  </r>
  <r>
    <d v="2024-10-16T00:00:00"/>
    <x v="178"/>
    <s v="D"/>
    <n v="8"/>
    <s v="c"/>
    <n v="33"/>
    <s v="Porta guarda roupa raspa no chão "/>
    <s v="Globaldis"/>
    <m/>
    <x v="3"/>
    <x v="0"/>
    <d v="2024-08-09T00:00:00"/>
    <m/>
    <x v="7"/>
    <m/>
  </r>
  <r>
    <d v="2024-10-16T00:00:00"/>
    <x v="178"/>
    <s v="D"/>
    <n v="8"/>
    <s v="c"/>
    <n v="34"/>
    <s v="pedra da IS riscada - Lado direito 144,5 x 44,5 lado esquerdo 143x35 cm 2 LAVATORIOS "/>
    <s v="Pardal"/>
    <m/>
    <x v="30"/>
    <x v="0"/>
    <d v="2024-08-09T00:00:00"/>
    <m/>
    <x v="111"/>
    <m/>
  </r>
  <r>
    <d v="2024-10-16T00:00:00"/>
    <x v="178"/>
    <s v="D"/>
    <n v="8"/>
    <s v="c"/>
    <n v="35"/>
    <s v="tampa da caixa de estore no quarto pequeno"/>
    <s v="Globaldis"/>
    <m/>
    <x v="47"/>
    <x v="0"/>
    <d v="2024-08-09T00:00:00"/>
    <m/>
    <x v="40"/>
    <m/>
  </r>
  <r>
    <d v="2024-10-16T00:00:00"/>
    <x v="178"/>
    <s v="D"/>
    <n v="8"/>
    <s v="c"/>
    <n v="36"/>
    <s v="Afinação resguardo Duche "/>
    <s v="Espaço Vidro "/>
    <m/>
    <x v="47"/>
    <x v="0"/>
    <d v="2024-08-09T00:00:00"/>
    <m/>
    <x v="40"/>
    <m/>
  </r>
  <r>
    <d v="2024-10-16T00:00:00"/>
    <x v="178"/>
    <s v="D"/>
    <n v="8"/>
    <s v="c"/>
    <n v="37"/>
    <s v="Retificar porta quadro eletrico "/>
    <s v="IEOL"/>
    <m/>
    <x v="46"/>
    <x v="0"/>
    <d v="2024-08-09T00:00:00"/>
    <m/>
    <x v="40"/>
    <m/>
  </r>
  <r>
    <d v="2024-10-16T00:00:00"/>
    <x v="178"/>
    <s v="D"/>
    <n v="8"/>
    <s v="c"/>
    <n v="38"/>
    <s v="Porta do QUADRO ELÉCTRICO QE  2,00x0,565"/>
    <s v="Globaldis"/>
    <m/>
    <x v="96"/>
    <x v="0"/>
    <d v="2024-08-09T00:00:00"/>
    <m/>
    <x v="131"/>
    <s v="SIM"/>
  </r>
  <r>
    <d v="2024-10-16T00:00:00"/>
    <x v="178"/>
    <s v="D"/>
    <n v="8"/>
    <s v="c"/>
    <n v="39"/>
    <s v="Trocar 8 peças"/>
    <s v="Silvas "/>
    <m/>
    <x v="49"/>
    <x v="0"/>
    <d v="2024-08-09T00:00:00"/>
    <m/>
    <x v="126"/>
    <s v="SIM"/>
  </r>
  <r>
    <d v="2024-10-16T00:00:00"/>
    <x v="178"/>
    <s v="D"/>
    <n v="8"/>
    <s v="c"/>
    <n v="40"/>
    <s v="Porta da arrecadação encontra-se empenada pelo que se solicita reparação ou substituição da mesma. &quot;FORA DO ÂMBITO DA GARANTIA&quot;"/>
    <m/>
    <m/>
    <x v="136"/>
    <x v="4"/>
    <d v="2024-08-09T00:00:00"/>
    <m/>
    <x v="163"/>
    <m/>
  </r>
  <r>
    <d v="2024-10-16T00:00:00"/>
    <x v="178"/>
    <s v="D"/>
    <n v="8"/>
    <s v="c"/>
    <n v="41"/>
    <s v="Madeira do soalho do chão do apartamento com defeito e, ripas ( réguas) entre as portas da cozinha e hall, porta da casa de banho e corredor e porta de entrada na casa e hall solicito a sua substituição. &quot;FORA DO ÂMBITO DA GARANTIA&quot;_x000a_"/>
    <m/>
    <m/>
    <x v="136"/>
    <x v="4"/>
    <d v="2024-08-09T00:00:00"/>
    <m/>
    <x v="163"/>
    <m/>
  </r>
  <r>
    <d v="2024-10-16T00:00:00"/>
    <x v="178"/>
    <s v="D"/>
    <n v="8"/>
    <s v="c"/>
    <n v="42"/>
    <s v="Poliban casa de banho: pese embora já tenha havido intervenção da firma Alves Ribeiro no mesmo, sucede que a porta continua a não fechar, saindo a água para fora. Pelo que se solicita intervenção de modo a que a porta feche"/>
    <s v="ESPAÇO VIDRO"/>
    <m/>
    <x v="98"/>
    <x v="2"/>
    <d v="2024-08-09T00:00:00"/>
    <m/>
    <x v="12"/>
    <m/>
  </r>
  <r>
    <d v="2024-10-16T00:00:00"/>
    <x v="178"/>
    <s v="D"/>
    <n v="8"/>
    <s v="c"/>
    <n v="43"/>
    <s v="Cheiro a humidade no quarto mais pequeno, que já está a espalhar-se para a suite. O que poderá ser de infiltração do telhado ou de rotura na canalização, ou outra situação, o que está a impossibilitar o uso do quarto pequeno e a começar a inviabilizar o uso da suite."/>
    <s v="AR"/>
    <d v="2025-03-11T00:00:00"/>
    <x v="136"/>
    <x v="2"/>
    <d v="2024-08-09T00:00:00"/>
    <m/>
    <x v="12"/>
    <m/>
  </r>
  <r>
    <d v="2024-10-16T00:00:00"/>
    <x v="178"/>
    <s v="D"/>
    <n v="8"/>
    <s v="c"/>
    <n v="44"/>
    <s v="Móvel onde encaixa o lavatório da casa de banho de apoio a quartos, aguarda-se a substituição do mesmo. Pelo que se solicita que seja feita essa substituição com a maior brevidade."/>
    <s v="Globaldis"/>
    <m/>
    <x v="136"/>
    <x v="3"/>
    <d v="2024-08-09T00:00:00"/>
    <m/>
    <x v="12"/>
    <m/>
  </r>
  <r>
    <d v="2024-10-16T00:00:00"/>
    <x v="178"/>
    <s v="D"/>
    <n v="8"/>
    <s v="c"/>
    <n v="45"/>
    <s v="Gaveta do móvel da casa de banho da suite, aguarda-se a substituição da mesma, o que se solicita que seja feita com a maior brevidade."/>
    <s v="Globaldis"/>
    <m/>
    <x v="136"/>
    <x v="3"/>
    <d v="2024-08-09T00:00:00"/>
    <m/>
    <x v="12"/>
    <m/>
  </r>
  <r>
    <d v="2024-10-29T00:00:00"/>
    <x v="179"/>
    <s v="D"/>
    <n v="8"/>
    <s v="a"/>
    <n v="1"/>
    <s v="dois estores estão inoperacionais (Quarto e Casa de banho)"/>
    <s v="Nacional Blinds"/>
    <m/>
    <x v="45"/>
    <x v="0"/>
    <d v="2024-08-08T00:00:00"/>
    <m/>
    <x v="187"/>
    <s v="SIM"/>
  </r>
  <r>
    <d v="2024-10-29T00:00:00"/>
    <x v="179"/>
    <s v="D"/>
    <n v="8"/>
    <s v="a"/>
    <n v="2"/>
    <s v="Melhorar remate rodapé"/>
    <s v="AR"/>
    <m/>
    <x v="3"/>
    <x v="0"/>
    <d v="2024-08-08T00:00:00"/>
    <m/>
    <x v="7"/>
    <m/>
  </r>
  <r>
    <d v="2024-10-29T00:00:00"/>
    <x v="179"/>
    <s v="D"/>
    <n v="8"/>
    <s v="a"/>
    <n v="3"/>
    <s v="Limpar guarda roupas "/>
    <s v="AR"/>
    <m/>
    <x v="3"/>
    <x v="0"/>
    <d v="2024-08-08T00:00:00"/>
    <m/>
    <x v="7"/>
    <m/>
  </r>
  <r>
    <d v="2024-10-29T00:00:00"/>
    <x v="179"/>
    <s v="D"/>
    <n v="8"/>
    <s v="a"/>
    <n v="4"/>
    <s v="Espelho riscado "/>
    <s v="Espaço vidro "/>
    <m/>
    <x v="3"/>
    <x v="0"/>
    <d v="2024-08-08T00:00:00"/>
    <m/>
    <x v="7"/>
    <m/>
  </r>
  <r>
    <d v="2024-10-29T00:00:00"/>
    <x v="179"/>
    <s v="D"/>
    <n v="8"/>
    <s v="a"/>
    <n v="5"/>
    <s v="Banheira riscada"/>
    <s v="AR"/>
    <m/>
    <x v="3"/>
    <x v="0"/>
    <d v="2024-08-08T00:00:00"/>
    <m/>
    <x v="7"/>
    <m/>
  </r>
  <r>
    <d v="2024-10-29T00:00:00"/>
    <x v="179"/>
    <s v="D"/>
    <n v="8"/>
    <s v="a"/>
    <n v="6"/>
    <s v="Melhorar remate silicone banheira "/>
    <s v="AR"/>
    <m/>
    <x v="3"/>
    <x v="0"/>
    <d v="2024-08-08T00:00:00"/>
    <m/>
    <x v="7"/>
    <m/>
  </r>
  <r>
    <d v="2024-10-29T00:00:00"/>
    <x v="179"/>
    <s v="D"/>
    <n v="8"/>
    <s v="a"/>
    <n v="7"/>
    <s v="Falta massa banheira"/>
    <s v="AR"/>
    <m/>
    <x v="3"/>
    <x v="0"/>
    <d v="2024-08-08T00:00:00"/>
    <m/>
    <x v="7"/>
    <m/>
  </r>
  <r>
    <d v="2024-10-29T00:00:00"/>
    <x v="179"/>
    <s v="D"/>
    <n v="8"/>
    <s v="a"/>
    <n v="8"/>
    <s v="Risco na bancada wc"/>
    <s v="Pardal"/>
    <m/>
    <x v="3"/>
    <x v="0"/>
    <d v="2024-08-08T00:00:00"/>
    <m/>
    <x v="48"/>
    <m/>
  </r>
  <r>
    <d v="2024-10-29T00:00:00"/>
    <x v="179"/>
    <s v="D"/>
    <n v="8"/>
    <s v="a"/>
    <n v="9"/>
    <s v="Mancha escura rodapé"/>
    <s v="Globaldis"/>
    <m/>
    <x v="3"/>
    <x v="0"/>
    <d v="2024-08-08T00:00:00"/>
    <m/>
    <x v="7"/>
    <m/>
  </r>
  <r>
    <d v="2024-08-20T00:00:00"/>
    <x v="179"/>
    <s v="D"/>
    <n v="8"/>
    <s v="a"/>
    <n v="10"/>
    <s v="Moldura porta não encosta chão/Melhorar remate geral"/>
    <s v="Globaldis"/>
    <m/>
    <x v="3"/>
    <x v="0"/>
    <d v="2024-08-08T00:00:00"/>
    <m/>
    <x v="7"/>
    <m/>
  </r>
  <r>
    <d v="2024-10-29T00:00:00"/>
    <x v="179"/>
    <s v="D"/>
    <n v="8"/>
    <s v="a"/>
    <n v="11"/>
    <s v="Limpar portas/cola"/>
    <s v="AR"/>
    <m/>
    <x v="3"/>
    <x v="0"/>
    <d v="2024-08-08T00:00:00"/>
    <m/>
    <x v="7"/>
    <m/>
  </r>
  <r>
    <d v="2024-10-29T00:00:00"/>
    <x v="179"/>
    <s v="D"/>
    <n v="8"/>
    <s v="a"/>
    <n v="12"/>
    <s v="Marcas na moldura porta/proximo vidro "/>
    <s v="Globaldis"/>
    <m/>
    <x v="3"/>
    <x v="0"/>
    <d v="2024-08-08T00:00:00"/>
    <m/>
    <x v="7"/>
    <m/>
  </r>
  <r>
    <d v="2024-10-29T00:00:00"/>
    <x v="179"/>
    <s v="D"/>
    <n v="8"/>
    <s v="a"/>
    <n v="13"/>
    <s v="Limpar ceramica parede cola /risco "/>
    <s v="AR"/>
    <m/>
    <x v="3"/>
    <x v="0"/>
    <d v="2024-08-08T00:00:00"/>
    <m/>
    <x v="7"/>
    <m/>
  </r>
  <r>
    <d v="2024-10-29T00:00:00"/>
    <x v="179"/>
    <s v="D"/>
    <n v="8"/>
    <s v="a"/>
    <n v="14"/>
    <s v="Espelho tubos maquina lavar solto "/>
    <s v="AR"/>
    <m/>
    <x v="3"/>
    <x v="0"/>
    <d v="2024-08-08T00:00:00"/>
    <m/>
    <x v="7"/>
    <m/>
  </r>
  <r>
    <d v="2024-10-29T00:00:00"/>
    <x v="179"/>
    <s v="D"/>
    <n v="8"/>
    <s v="a"/>
    <n v="15"/>
    <s v="Marcas no teto cozinha "/>
    <s v="AR"/>
    <m/>
    <x v="3"/>
    <x v="0"/>
    <d v="2024-08-08T00:00:00"/>
    <m/>
    <x v="7"/>
    <m/>
  </r>
  <r>
    <d v="2024-10-29T00:00:00"/>
    <x v="179"/>
    <s v="D"/>
    <n v="8"/>
    <s v="a"/>
    <n v="16"/>
    <s v="Melhorar rejunte cozinha sujo "/>
    <s v="AR"/>
    <m/>
    <x v="3"/>
    <x v="0"/>
    <d v="2024-08-08T00:00:00"/>
    <m/>
    <x v="7"/>
    <m/>
  </r>
  <r>
    <d v="2024-10-29T00:00:00"/>
    <x v="179"/>
    <s v="D"/>
    <n v="8"/>
    <s v="a"/>
    <n v="17"/>
    <s v="Melhorar remate parede/porta"/>
    <s v="AR"/>
    <m/>
    <x v="3"/>
    <x v="0"/>
    <d v="2024-08-08T00:00:00"/>
    <m/>
    <x v="7"/>
    <m/>
  </r>
  <r>
    <d v="2024-10-29T00:00:00"/>
    <x v="179"/>
    <s v="D"/>
    <n v="8"/>
    <s v="a"/>
    <n v="18"/>
    <s v="Marca no rodapé "/>
    <s v="Globaldis"/>
    <m/>
    <x v="3"/>
    <x v="0"/>
    <d v="2024-08-08T00:00:00"/>
    <m/>
    <x v="7"/>
    <m/>
  </r>
  <r>
    <d v="2024-10-29T00:00:00"/>
    <x v="179"/>
    <s v="D"/>
    <n v="8"/>
    <s v="a"/>
    <n v="19"/>
    <s v="Afinar porta guarda roupa/raspa no chão "/>
    <s v="Globaldis"/>
    <m/>
    <x v="3"/>
    <x v="0"/>
    <d v="2024-08-08T00:00:00"/>
    <m/>
    <x v="7"/>
    <m/>
  </r>
  <r>
    <d v="2024-10-29T00:00:00"/>
    <x v="179"/>
    <s v="D"/>
    <n v="8"/>
    <s v="a"/>
    <n v="20"/>
    <s v="Pedra da casa de banho por polir "/>
    <s v="Pardal "/>
    <m/>
    <x v="41"/>
    <x v="0"/>
    <d v="2024-08-08T00:00:00"/>
    <m/>
    <x v="48"/>
    <m/>
  </r>
  <r>
    <d v="2024-10-29T00:00:00"/>
    <x v="179"/>
    <s v="D"/>
    <n v="8"/>
    <s v="a"/>
    <n v="21"/>
    <s v="Afinação caixilharia "/>
    <s v="Serrialu"/>
    <m/>
    <x v="67"/>
    <x v="0"/>
    <d v="2024-08-08T00:00:00"/>
    <m/>
    <x v="3"/>
    <m/>
  </r>
  <r>
    <d v="2024-10-29T00:00:00"/>
    <x v="179"/>
    <s v="D"/>
    <n v="8"/>
    <s v="a"/>
    <n v="22"/>
    <s v="Retificação silicone 2 janelas "/>
    <s v="Serrialu"/>
    <m/>
    <x v="67"/>
    <x v="0"/>
    <d v="2024-08-08T00:00:00"/>
    <m/>
    <x v="3"/>
    <m/>
  </r>
  <r>
    <d v="2024-10-29T00:00:00"/>
    <x v="179"/>
    <s v="D"/>
    <n v="8"/>
    <s v="a"/>
    <n v="23"/>
    <s v="Retificar porta roupeiro "/>
    <s v="Globaldis"/>
    <m/>
    <x v="46"/>
    <x v="0"/>
    <d v="2024-08-08T00:00:00"/>
    <m/>
    <x v="40"/>
    <m/>
  </r>
  <r>
    <d v="2024-10-29T00:00:00"/>
    <x v="179"/>
    <s v="D"/>
    <n v="8"/>
    <s v="a"/>
    <n v="24"/>
    <s v="Mudar cartuxo "/>
    <s v="AR"/>
    <m/>
    <x v="0"/>
    <x v="0"/>
    <d v="2024-08-08T00:00:00"/>
    <m/>
    <x v="0"/>
    <m/>
  </r>
  <r>
    <d v="2024-10-29T00:00:00"/>
    <x v="179"/>
    <s v="D"/>
    <n v="8"/>
    <s v="a"/>
    <n v="25"/>
    <s v="Posicionamento do fogão/ forno "/>
    <s v="AR"/>
    <m/>
    <x v="20"/>
    <x v="1"/>
    <d v="2024-08-08T00:00:00"/>
    <m/>
    <x v="12"/>
    <m/>
  </r>
  <r>
    <d v="2024-08-20T00:00:00"/>
    <x v="179"/>
    <s v="D"/>
    <n v="8"/>
    <s v="a"/>
    <n v="26"/>
    <s v="Mossas e irregularidades nas pinturas das paredes"/>
    <s v="AR"/>
    <m/>
    <x v="20"/>
    <x v="0"/>
    <d v="2024-08-08T00:00:00"/>
    <m/>
    <x v="157"/>
    <m/>
  </r>
  <r>
    <d v="2024-10-29T00:00:00"/>
    <x v="179"/>
    <s v="D"/>
    <n v="8"/>
    <s v="a"/>
    <n v="27"/>
    <s v="Posicionamento da unidade exterior de A.C"/>
    <s v="AR"/>
    <m/>
    <x v="20"/>
    <x v="1"/>
    <d v="2024-08-08T00:00:00"/>
    <m/>
    <x v="12"/>
    <m/>
  </r>
  <r>
    <d v="2024-10-29T00:00:00"/>
    <x v="179"/>
    <s v="D"/>
    <n v="8"/>
    <s v="a"/>
    <n v="28"/>
    <s v="Microondas e máquina de lavar loiça danificados "/>
    <s v="AR"/>
    <m/>
    <x v="20"/>
    <x v="4"/>
    <d v="2024-08-08T00:00:00"/>
    <m/>
    <x v="12"/>
    <m/>
  </r>
  <r>
    <d v="2024-10-29T00:00:00"/>
    <x v="179"/>
    <s v="D"/>
    <n v="8"/>
    <s v="a"/>
    <n v="29"/>
    <s v="Janela da sala de estar riscada - Não consta na vistoria inicial mas podemos dar uma olhada no dia 12/12"/>
    <s v="Serrialu"/>
    <m/>
    <x v="20"/>
    <x v="0"/>
    <d v="2024-08-08T00:00:00"/>
    <m/>
    <x v="121"/>
    <m/>
  </r>
  <r>
    <d v="2024-10-29T00:00:00"/>
    <x v="179"/>
    <s v="D"/>
    <n v="8"/>
    <s v="a"/>
    <n v="30"/>
    <s v="Suporte do lavatório da casa de banho social com silicone grosseiro "/>
    <s v="AR"/>
    <m/>
    <x v="20"/>
    <x v="0"/>
    <d v="2024-08-08T00:00:00"/>
    <m/>
    <x v="88"/>
    <m/>
  </r>
  <r>
    <d v="2024-10-29T00:00:00"/>
    <x v="179"/>
    <s v="D"/>
    <n v="8"/>
    <s v="a"/>
    <n v="31"/>
    <s v="Acabamento da canalização do lavatório da casa de banho da suíte "/>
    <s v="AR"/>
    <m/>
    <x v="20"/>
    <x v="0"/>
    <d v="2024-08-08T00:00:00"/>
    <m/>
    <x v="88"/>
    <m/>
  </r>
  <r>
    <d v="2024-10-29T00:00:00"/>
    <x v="179"/>
    <s v="D"/>
    <n v="8"/>
    <s v="a"/>
    <n v="32"/>
    <s v="Lampada suite casa de banho não funciona "/>
    <s v="IEOL"/>
    <m/>
    <x v="20"/>
    <x v="0"/>
    <d v="2024-08-08T00:00:00"/>
    <m/>
    <x v="157"/>
    <m/>
  </r>
  <r>
    <d v="2024-10-29T00:00:00"/>
    <x v="179"/>
    <s v="D"/>
    <n v="8"/>
    <s v="a"/>
    <n v="33"/>
    <s v="Porta de entrada afinação"/>
    <s v="Sweet Door"/>
    <m/>
    <x v="20"/>
    <x v="0"/>
    <d v="2024-08-08T00:00:00"/>
    <m/>
    <x v="117"/>
    <m/>
  </r>
  <r>
    <d v="2024-10-29T00:00:00"/>
    <x v="179"/>
    <s v="D"/>
    <n v="8"/>
    <s v="a"/>
    <n v="34"/>
    <s v="Falta porta do quadro elétrico "/>
    <s v="IEOL"/>
    <m/>
    <x v="20"/>
    <x v="0"/>
    <d v="2024-08-08T00:00:00"/>
    <m/>
    <x v="117"/>
    <m/>
  </r>
  <r>
    <d v="2024-10-29T00:00:00"/>
    <x v="179"/>
    <s v="D"/>
    <n v="8"/>
    <s v="a"/>
    <n v="35"/>
    <s v="Layout da sala ( posicionamento da tv e do sofá e canto em planta"/>
    <s v="AR"/>
    <m/>
    <x v="20"/>
    <x v="1"/>
    <d v="2024-08-08T00:00:00"/>
    <m/>
    <x v="12"/>
    <m/>
  </r>
  <r>
    <d v="2024-10-29T00:00:00"/>
    <x v="179"/>
    <s v="D"/>
    <n v="8"/>
    <s v="a"/>
    <n v="36"/>
    <s v="Irregularidades chão/rodapés - 1 régua na sala "/>
    <s v="Silvas"/>
    <m/>
    <x v="45"/>
    <x v="0"/>
    <d v="2024-08-08T00:00:00"/>
    <m/>
    <x v="145"/>
    <m/>
  </r>
  <r>
    <d v="2024-10-29T00:00:00"/>
    <x v="179"/>
    <s v="D"/>
    <n v="8"/>
    <s v="a"/>
    <n v="37"/>
    <s v="Layout do quarto - Posicionamento da Cama "/>
    <s v="AR"/>
    <m/>
    <x v="20"/>
    <x v="1"/>
    <d v="2024-08-08T00:00:00"/>
    <m/>
    <x v="12"/>
    <m/>
  </r>
  <r>
    <d v="2024-10-29T00:00:00"/>
    <x v="179"/>
    <s v="D"/>
    <n v="8"/>
    <s v="a"/>
    <n v="38"/>
    <s v="Fissura no topo do guarda roupa "/>
    <s v="Globaldis"/>
    <m/>
    <x v="3"/>
    <x v="0"/>
    <d v="2024-08-08T00:00:00"/>
    <m/>
    <x v="7"/>
    <m/>
  </r>
  <r>
    <d v="2024-10-29T00:00:00"/>
    <x v="179"/>
    <s v="D"/>
    <n v="8"/>
    <s v="a"/>
    <n v="39"/>
    <s v="Unidade interior da sala só arranca com apoio manual, o que dá indícios que o motor possa estar danificado"/>
    <s v="Climacer"/>
    <s v="NOVO"/>
    <x v="143"/>
    <x v="0"/>
    <d v="2024-08-08T00:00:00"/>
    <m/>
    <x v="188"/>
    <s v="SIM"/>
  </r>
  <r>
    <d v="2024-10-29T00:00:00"/>
    <x v="179"/>
    <s v="D"/>
    <n v="8"/>
    <s v="a"/>
    <n v="40"/>
    <s v="Janela lavandaria não abre. A vareta estava partida, mau uso, foi substituido vareta com 500, 1h30 2 homens (28/3/25). "/>
    <s v="Serrialu"/>
    <m/>
    <x v="90"/>
    <x v="0"/>
    <d v="2024-08-08T00:00:00"/>
    <m/>
    <x v="39"/>
    <m/>
  </r>
  <r>
    <d v="2024-10-29T00:00:00"/>
    <x v="179"/>
    <s v="D"/>
    <n v="8"/>
    <s v="a"/>
    <n v="41"/>
    <s v="Proprietário pediu a substituição de 2 perfis, que já constam na folha de pedidos de material"/>
    <s v="Serrialu"/>
    <m/>
    <x v="90"/>
    <x v="4"/>
    <d v="2024-08-08T00:00:00"/>
    <m/>
    <x v="20"/>
    <m/>
  </r>
  <r>
    <d v="2024-10-29T00:00:00"/>
    <x v="179"/>
    <s v="D"/>
    <n v="8"/>
    <s v="a"/>
    <n v="43"/>
    <s v="Afinação da janela"/>
    <s v="Serrialu"/>
    <m/>
    <x v="15"/>
    <x v="0"/>
    <d v="2024-08-08T00:00:00"/>
    <m/>
    <x v="20"/>
    <m/>
  </r>
  <r>
    <d v="2024-10-29T00:00:00"/>
    <x v="179"/>
    <s v="D"/>
    <n v="8"/>
    <s v="a"/>
    <n v="42"/>
    <s v="Bomba de calor (fuga d´água)"/>
    <s v="Climacer"/>
    <m/>
    <x v="144"/>
    <x v="0"/>
    <d v="2024-08-08T00:00:00"/>
    <m/>
    <x v="142"/>
    <m/>
  </r>
  <r>
    <s v="ZONAS COMUNS"/>
    <x v="24"/>
    <s v="D"/>
    <m/>
    <m/>
    <m/>
    <s v="Corredor sala UPS - Infiltração"/>
    <s v="AR"/>
    <m/>
    <x v="120"/>
    <x v="0"/>
    <s v="S/ DATA VISTORIA ZONA COMUM"/>
    <m/>
    <x v="52"/>
    <m/>
  </r>
  <r>
    <s v="ZONAS COMUNS"/>
    <x v="131"/>
    <s v="ESTACIONAMENTO"/>
    <n v="-2"/>
    <m/>
    <m/>
    <s v="APERTAR Boca de limpeza piso -2 lugar 13"/>
    <s v="Luzimeca"/>
    <m/>
    <x v="89"/>
    <x v="0"/>
    <s v="S/ DATA VISTORIA ZONA COMUM"/>
    <m/>
    <x v="17"/>
    <s v="SIM"/>
  </r>
  <r>
    <s v="LOJA 6 S/ DATA"/>
    <x v="180"/>
    <s v="LOJA 6"/>
    <s v="LOJA 6"/>
    <s v="LOJA 6"/>
    <n v="1"/>
    <s v="•_x0009_Na janela mais pequena, a infiltração poderá estar relacionada com um problema de isolamento ou falta de silicone exterior."/>
    <s v="SERRIALU"/>
    <m/>
    <x v="13"/>
    <x v="0"/>
    <s v="S/ DATA VISTORIA LOJA"/>
    <m/>
    <x v="126"/>
    <s v="SIM"/>
  </r>
  <r>
    <s v="LOJA 6 S/ DATA"/>
    <x v="180"/>
    <s v="LOJA 6"/>
    <s v="LOJA 6"/>
    <s v="LOJA 6"/>
    <n v="2"/>
    <s v="Limpeza do canal / CALEIRA com grelha localizado em frente à nossa porta, que se encontra com acumulação significativa de areia resultado ainda da recente instalação da calçada, o que pode contribuir para inundações em caso de entupimento."/>
    <s v="AR"/>
    <m/>
    <x v="13"/>
    <x v="0"/>
    <s v="S/ DATA VISTORIA LOJA"/>
    <m/>
    <x v="22"/>
    <s v="SIM"/>
  </r>
  <r>
    <s v="LOJA 6 S/ DATA"/>
    <x v="180"/>
    <s v="LOJA 6"/>
    <s v="LOJA 6"/>
    <s v="LOJA 6"/>
    <n v="2"/>
    <s v="Entrada de Agua pela porta da loja/ colocação de perfil pestana em porta de caixilho"/>
    <s v="SERRIALU"/>
    <m/>
    <x v="13"/>
    <x v="0"/>
    <s v="S/ DATA VISTORIA LOJA"/>
    <m/>
    <x v="101"/>
    <s v="SIM"/>
  </r>
  <r>
    <s v="LOJA AA 27/02/2025"/>
    <x v="181"/>
    <s v="LOJA AA"/>
    <s v="LOJA AA"/>
    <s v="LOJA AA"/>
    <n v="1"/>
    <s v="MELHORAMENTO SILICONE ACABAMENTO LAVATÓRIO"/>
    <s v="AR"/>
    <m/>
    <x v="132"/>
    <x v="0"/>
    <s v="S/ DATA VISTORIA LOJA"/>
    <m/>
    <x v="189"/>
    <s v="SIM"/>
  </r>
  <r>
    <s v="ZONAS COMUNS"/>
    <x v="24"/>
    <s v="SALA UPS"/>
    <m/>
    <m/>
    <m/>
    <s v="Ativar 3 unidades de a/c"/>
    <s v="Climacer "/>
    <m/>
    <x v="3"/>
    <x v="0"/>
    <s v="S/ DATA VISTORIA ZONA COMUM"/>
    <m/>
    <x v="7"/>
    <m/>
  </r>
  <r>
    <s v="ZONAS COMUNS"/>
    <x v="24"/>
    <m/>
    <m/>
    <m/>
    <m/>
    <s v="afinar as portas. AR solicitou que OYSTER acompanhasse a intervenção para comprovar que todas as portas ficam em funcionamento. A AR irá retificar o negativo na rampa para a abertura da porta do QE._x000a_. A porta do quadro elétrico do piso (-2) não abre. Envio em anexo, várias fotos dos problemas acima referenciados. É necessário dar força nas molas das portas corta-fogo, pois durante a obra estiveram quase sempre abertas com calços, e as molas podem ter perdido a força. Em relação ao negativo da porta do QE, já falei com o Bruno Florindo (AR) e vai retificar."/>
    <s v="Sweet Door"/>
    <m/>
    <x v="53"/>
    <x v="0"/>
    <s v="S/ DATA VISTORIA ZONA COMUM"/>
    <d v="2025-02-06T00:00:00"/>
    <x v="17"/>
    <s v="SIM"/>
  </r>
  <r>
    <s v="ZONAS COMUNS"/>
    <x v="24"/>
    <m/>
    <n v="0"/>
    <m/>
    <m/>
    <s v="Rebites em Placas de tecto Piso 0_x000a_a._x0009_Komat ficou de informar_x000a_i._x0009_A KOMAT ficou de informar até dia 4/2/25 da data de montagem para execução de trabalho. A Alves Ribeiro assegura os meios de elevação."/>
    <s v="KOMAT"/>
    <m/>
    <x v="95"/>
    <x v="3"/>
    <s v="S/ DATA VISTORIA ZONA COMUM"/>
    <d v="2025-02-18T00:00:00"/>
    <x v="12"/>
    <s v="SIM"/>
  </r>
  <r>
    <s v="ZONAS COMUNS"/>
    <x v="24"/>
    <m/>
    <m/>
    <m/>
    <m/>
    <s v="Pintar parede do corredor do piso 1 bloco D"/>
    <s v="AR"/>
    <m/>
    <x v="102"/>
    <x v="0"/>
    <s v="S/ DATA VISTORIA ZONA COMUM"/>
    <m/>
    <x v="7"/>
    <m/>
  </r>
  <r>
    <s v="ZONAS COMUNS"/>
    <x v="24"/>
    <m/>
    <m/>
    <m/>
    <m/>
    <s v="A parede à volta da porta de acesso à garagem a partir dos elevadores no piso -4 está a desfazer-se. Há vários exemplos como este em todo o prédio pelo que se solicita verificação e correção dos mesmos"/>
    <s v="AR"/>
    <m/>
    <x v="19"/>
    <x v="0"/>
    <s v="S/ DATA VISTORIA ZONA COMUM"/>
    <m/>
    <x v="131"/>
    <m/>
  </r>
  <r>
    <s v="ZONAS COMUNS"/>
    <x v="24"/>
    <m/>
    <m/>
    <m/>
    <m/>
    <s v=" intercomunicador no bloco A não conseguem abrir a porta ."/>
    <s v="IEOL/MEO"/>
    <m/>
    <x v="145"/>
    <x v="0"/>
    <m/>
    <m/>
    <x v="137"/>
    <m/>
  </r>
  <r>
    <s v="ZONAS COMUNS"/>
    <x v="24"/>
    <m/>
    <n v="0"/>
    <m/>
    <m/>
    <s v="a colocação dos botões de chamada dos pisos -1 e 0 do bloco B está incorrecta (Piso -1 tem botão de chamada simples_x000a_Piso 0 tem 2 botões 1 botão para quem quer subir e um botão para quem quer descer)"/>
    <s v="Orona"/>
    <s v="NOVO"/>
    <x v="90"/>
    <x v="2"/>
    <m/>
    <m/>
    <x v="12"/>
    <m/>
  </r>
  <r>
    <s v="ZONAS COMUNS"/>
    <x v="24"/>
    <m/>
    <m/>
    <m/>
    <m/>
    <s v=" intercomunicador do Bloco B que não está a funcionar (testa electrica)"/>
    <s v="SERRIALU"/>
    <m/>
    <x v="116"/>
    <x v="0"/>
    <m/>
    <m/>
    <x v="161"/>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m/>
    <x v="182"/>
    <m/>
    <m/>
    <m/>
    <m/>
    <m/>
    <m/>
    <m/>
    <x v="3"/>
    <x v="7"/>
    <m/>
    <m/>
    <x v="12"/>
    <m/>
  </r>
  <r>
    <d v="2024-09-27T00:00:00"/>
    <x v="82"/>
    <s v="C"/>
    <n v="1"/>
    <s v="a"/>
    <n v="27"/>
    <s v="Reparamos este fim de semana que a nossa porta tem uma folga grande entre a porta e a ombreira. Solicito que enviem um técnico para proceder a sua afinação."/>
    <s v="Sweet Door"/>
    <m/>
    <x v="63"/>
    <x v="0"/>
    <d v="2024-07-09T00:00:00"/>
    <m/>
    <x v="2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4">
  <r>
    <d v="2024-07-26T00:00:00"/>
    <x v="0"/>
    <s v="A"/>
    <n v="-1"/>
    <s v="a"/>
    <n v="1"/>
    <s v="Substituir réguas do piso"/>
    <x v="0"/>
    <m/>
    <x v="0"/>
    <x v="0"/>
    <x v="0"/>
    <m/>
    <x v="0"/>
    <s v="Solange calado -  91 4719646"/>
    <s v=""/>
    <s v=""/>
    <s v=""/>
    <s v=""/>
    <s v=""/>
  </r>
  <r>
    <d v="2024-07-26T00:00:00"/>
    <x v="0"/>
    <s v="A"/>
    <n v="-1"/>
    <s v="a"/>
    <n v="2"/>
    <s v="Bordas do armário com defeito"/>
    <x v="0"/>
    <m/>
    <x v="0"/>
    <x v="0"/>
    <x v="0"/>
    <m/>
    <x v="0"/>
    <s v="Solange calado -  91 4719646"/>
    <s v=""/>
    <s v=""/>
    <s v=""/>
    <s v=""/>
    <s v=""/>
  </r>
  <r>
    <d v="2024-07-26T00:00:00"/>
    <x v="0"/>
    <s v="A"/>
    <n v="-1"/>
    <s v="a"/>
    <n v="3"/>
    <s v="Fixar parte plástica do exaustor"/>
    <x v="0"/>
    <m/>
    <x v="0"/>
    <x v="0"/>
    <x v="0"/>
    <m/>
    <x v="0"/>
    <s v="Solange calado -  91 4719646"/>
    <s v=""/>
    <s v=""/>
    <s v=""/>
    <s v=""/>
    <s v=""/>
  </r>
  <r>
    <d v="2024-07-26T00:00:00"/>
    <x v="0"/>
    <s v="A"/>
    <n v="-1"/>
    <s v="a"/>
    <n v="4"/>
    <s v="Tambor da máquina da roupa com ferrugem"/>
    <x v="1"/>
    <m/>
    <x v="0"/>
    <x v="0"/>
    <x v="0"/>
    <m/>
    <x v="0"/>
    <s v="Solange calado -  91 4719646"/>
    <s v=""/>
    <s v=""/>
    <s v=""/>
    <s v=""/>
    <s v=""/>
  </r>
  <r>
    <d v="2024-07-26T00:00:00"/>
    <x v="0"/>
    <s v="A"/>
    <n v="-1"/>
    <s v="a"/>
    <n v="5"/>
    <s v="Porta da máquina da louça riscada"/>
    <x v="0"/>
    <m/>
    <x v="0"/>
    <x v="0"/>
    <x v="0"/>
    <m/>
    <x v="0"/>
    <s v="Solange calado -  91 4719646"/>
    <s v=""/>
    <s v=""/>
    <s v=""/>
    <s v=""/>
    <s v=""/>
  </r>
  <r>
    <d v="2024-07-26T00:00:00"/>
    <x v="0"/>
    <s v="A"/>
    <n v="-1"/>
    <s v="a"/>
    <n v="6"/>
    <s v="Afinar puxador"/>
    <x v="2"/>
    <m/>
    <x v="0"/>
    <x v="0"/>
    <x v="0"/>
    <m/>
    <x v="1"/>
    <s v="Solange calado -  91 4719646"/>
    <s v=""/>
    <s v=""/>
    <s v=""/>
    <s v=""/>
    <s v=""/>
  </r>
  <r>
    <d v="2024-07-26T00:00:00"/>
    <x v="0"/>
    <s v="A"/>
    <n v="-1"/>
    <s v="a"/>
    <n v="7"/>
    <s v="Afinar portas dos roupeiros"/>
    <x v="0"/>
    <m/>
    <x v="0"/>
    <x v="0"/>
    <x v="0"/>
    <m/>
    <x v="1"/>
    <s v="Solange calado -  91 4719646"/>
    <s v=""/>
    <s v=""/>
    <s v=""/>
    <s v=""/>
    <s v=""/>
  </r>
  <r>
    <d v="2024-07-26T00:00:00"/>
    <x v="0"/>
    <s v="A"/>
    <n v="-1"/>
    <s v="a"/>
    <n v="8"/>
    <s v="Pintura na guarnição do roupeiro onde a porta raspa"/>
    <x v="0"/>
    <m/>
    <x v="0"/>
    <x v="0"/>
    <x v="0"/>
    <m/>
    <x v="1"/>
    <s v="Solange calado -  91 4719646"/>
    <s v=""/>
    <s v=""/>
    <s v=""/>
    <s v=""/>
    <s v=""/>
  </r>
  <r>
    <d v="2024-07-26T00:00:00"/>
    <x v="0"/>
    <s v="A"/>
    <n v="-1"/>
    <s v="a"/>
    <n v="9"/>
    <s v="Campainha não funciona- Agendar com a MEO"/>
    <x v="3"/>
    <m/>
    <x v="1"/>
    <x v="0"/>
    <x v="0"/>
    <m/>
    <x v="2"/>
    <s v="Solange calado -  91 4719646"/>
    <s v=""/>
    <s v=""/>
    <s v=""/>
    <s v=""/>
    <s v=""/>
  </r>
  <r>
    <d v="2024-07-26T00:00:00"/>
    <x v="0"/>
    <s v="A"/>
    <n v="-1"/>
    <s v="a"/>
    <n v="10"/>
    <s v="Válvula do Bidé deixa passar água"/>
    <x v="0"/>
    <m/>
    <x v="1"/>
    <x v="0"/>
    <x v="0"/>
    <m/>
    <x v="3"/>
    <s v="Solange calado -  91 4719646"/>
    <s v=""/>
    <s v=""/>
    <s v=""/>
    <s v=""/>
    <s v=""/>
  </r>
  <r>
    <d v="2024-07-26T00:00:00"/>
    <x v="0"/>
    <s v="A"/>
    <n v="-1"/>
    <s v="a"/>
    <n v="11"/>
    <s v="Moldura do Micro Ondas tem ferrugem"/>
    <x v="4"/>
    <m/>
    <x v="1"/>
    <x v="0"/>
    <x v="0"/>
    <m/>
    <x v="4"/>
    <s v="Solange calado -  91 4719646"/>
    <s v=""/>
    <s v=""/>
    <s v=""/>
    <s v=""/>
    <s v=""/>
  </r>
  <r>
    <d v="2024-07-26T00:00:00"/>
    <x v="0"/>
    <s v="A"/>
    <n v="-1"/>
    <s v="a"/>
    <n v="12"/>
    <s v="Chão da sala tem falhas em algumas lâminas e riscos"/>
    <x v="5"/>
    <m/>
    <x v="1"/>
    <x v="0"/>
    <x v="0"/>
    <m/>
    <x v="5"/>
    <s v="Solange calado -  91 4719646"/>
    <s v=""/>
    <s v=""/>
    <s v=""/>
    <s v=""/>
    <s v=""/>
  </r>
  <r>
    <d v="2024-07-26T00:00:00"/>
    <x v="0"/>
    <s v="A"/>
    <n v="-1"/>
    <s v="a"/>
    <n v="13"/>
    <s v="Rodapé e moldura da porta da cozinha  “estalou” "/>
    <x v="6"/>
    <m/>
    <x v="1"/>
    <x v="0"/>
    <x v="0"/>
    <m/>
    <x v="6"/>
    <s v="Solange calado -  91 4719646"/>
    <s v=""/>
    <s v=""/>
    <s v=""/>
    <s v=""/>
    <s v=""/>
  </r>
  <r>
    <d v="2024-07-26T00:00:00"/>
    <x v="0"/>
    <s v="A"/>
    <n v="-1"/>
    <s v="a"/>
    <n v="15"/>
    <s v="Retificação/preenchimento das juntas dos azuleijos no wc"/>
    <x v="0"/>
    <m/>
    <x v="2"/>
    <x v="0"/>
    <x v="0"/>
    <m/>
    <x v="6"/>
    <s v="Solange calado -  91 4719646"/>
    <s v=""/>
    <s v=""/>
    <s v=""/>
    <s v=""/>
    <s v=""/>
  </r>
  <r>
    <d v="2024-07-26T00:00:00"/>
    <x v="0"/>
    <s v="A"/>
    <n v="-1"/>
    <s v="a"/>
    <n v="16"/>
    <s v="Limpeza do apartamento, que foi entregue imundo e até cinza de cigarro tinha em cima da máquina de lavar roupa"/>
    <x v="0"/>
    <m/>
    <x v="2"/>
    <x v="0"/>
    <x v="0"/>
    <m/>
    <x v="6"/>
    <s v="Solange calado -  91 4719646"/>
    <s v=""/>
    <s v=""/>
    <s v=""/>
    <s v=""/>
    <s v=""/>
  </r>
  <r>
    <d v="2024-07-26T00:00:00"/>
    <x v="0"/>
    <s v="A"/>
    <n v="-1"/>
    <s v="a"/>
    <n v="17"/>
    <s v="Limpeza dos vidros e proteção de alumínio das janelas"/>
    <x v="0"/>
    <m/>
    <x v="2"/>
    <x v="0"/>
    <x v="0"/>
    <m/>
    <x v="6"/>
    <s v="Solange calado -  91 4719646"/>
    <s v=""/>
    <s v=""/>
    <s v=""/>
    <s v=""/>
    <s v=""/>
  </r>
  <r>
    <d v="2024-07-26T00:00:00"/>
    <x v="0"/>
    <s v="A"/>
    <n v="-1"/>
    <s v="a"/>
    <n v="18"/>
    <s v="Bicha mal apertada "/>
    <x v="0"/>
    <m/>
    <x v="3"/>
    <x v="0"/>
    <x v="0"/>
    <m/>
    <x v="7"/>
    <s v="Solange calado -  91 4719646"/>
    <s v=""/>
    <s v=""/>
    <s v=""/>
    <s v=""/>
    <s v=""/>
  </r>
  <r>
    <d v="2024-07-26T00:00:00"/>
    <x v="0"/>
    <s v="A"/>
    <n v="-1"/>
    <s v="a"/>
    <n v="19"/>
    <s v="Pintura da parede atrás da porta da entrada"/>
    <x v="0"/>
    <m/>
    <x v="2"/>
    <x v="0"/>
    <x v="0"/>
    <m/>
    <x v="3"/>
    <s v="Solange calado -  91 4719646"/>
    <s v=""/>
    <s v=""/>
    <s v=""/>
    <s v=""/>
    <s v=""/>
  </r>
  <r>
    <d v="2024-08-13T00:00:00"/>
    <x v="1"/>
    <s v="B"/>
    <n v="-1"/>
    <s v="b"/>
    <n v="1"/>
    <s v="Porta arrecadação com amolgado "/>
    <x v="7"/>
    <m/>
    <x v="0"/>
    <x v="0"/>
    <x v="1"/>
    <m/>
    <x v="8"/>
    <s v="Tiago Correia  - 965579733"/>
    <s v=""/>
    <s v=""/>
    <s v=""/>
    <s v=""/>
    <s v=""/>
  </r>
  <r>
    <d v="2024-08-13T00:00:00"/>
    <x v="1"/>
    <s v="B"/>
    <n v="-1"/>
    <s v="b"/>
    <n v="2"/>
    <s v="Melhorar pintura apartamento 2ª mão tinta geral "/>
    <x v="0"/>
    <m/>
    <x v="0"/>
    <x v="0"/>
    <x v="1"/>
    <m/>
    <x v="0"/>
    <s v="Tiago Correia  - 965579733"/>
    <s v=""/>
    <s v=""/>
    <s v=""/>
    <s v=""/>
    <s v=""/>
  </r>
  <r>
    <d v="2024-08-13T00:00:00"/>
    <x v="1"/>
    <s v="B"/>
    <n v="-1"/>
    <s v="b"/>
    <n v="3"/>
    <s v="Fissura na parede"/>
    <x v="0"/>
    <m/>
    <x v="0"/>
    <x v="0"/>
    <x v="1"/>
    <m/>
    <x v="0"/>
    <s v="Tiago Correia  - 965579733"/>
    <s v=""/>
    <s v=""/>
    <s v=""/>
    <s v=""/>
    <s v=""/>
  </r>
  <r>
    <d v="2024-08-13T00:00:00"/>
    <x v="1"/>
    <s v="B"/>
    <n v="-1"/>
    <s v="b"/>
    <n v="4"/>
    <s v="Melhorar remate porta /parede/fissura"/>
    <x v="0"/>
    <m/>
    <x v="0"/>
    <x v="0"/>
    <x v="1"/>
    <m/>
    <x v="0"/>
    <s v="Tiago Correia  - 965579733"/>
    <s v=""/>
    <s v=""/>
    <s v=""/>
    <s v=""/>
    <s v=""/>
  </r>
  <r>
    <d v="2024-08-13T00:00:00"/>
    <x v="1"/>
    <s v="B"/>
    <n v="-1"/>
    <s v="b"/>
    <n v="5"/>
    <s v="Melhorar remate rodape /parede/fissura "/>
    <x v="0"/>
    <m/>
    <x v="0"/>
    <x v="0"/>
    <x v="1"/>
    <m/>
    <x v="0"/>
    <s v="Tiago Correia  - 965579733"/>
    <s v=""/>
    <s v=""/>
    <s v=""/>
    <s v=""/>
    <s v=""/>
  </r>
  <r>
    <d v="2024-08-13T00:00:00"/>
    <x v="1"/>
    <s v="B"/>
    <n v="-1"/>
    <s v="b"/>
    <n v="6"/>
    <s v="Paredes sujas geral"/>
    <x v="0"/>
    <m/>
    <x v="0"/>
    <x v="0"/>
    <x v="1"/>
    <m/>
    <x v="0"/>
    <s v="Tiago Correia  - 965579733"/>
    <s v=""/>
    <s v=""/>
    <s v=""/>
    <s v=""/>
    <s v=""/>
  </r>
  <r>
    <d v="2024-08-13T00:00:00"/>
    <x v="1"/>
    <s v="B"/>
    <n v="-1"/>
    <s v="b"/>
    <n v="7"/>
    <s v="Folha porta correr entra parede/batente "/>
    <x v="8"/>
    <m/>
    <x v="0"/>
    <x v="0"/>
    <x v="1"/>
    <m/>
    <x v="0"/>
    <s v="Tiago Correia  - 965579733"/>
    <s v=""/>
    <s v=""/>
    <s v=""/>
    <s v=""/>
    <s v=""/>
  </r>
  <r>
    <d v="2024-08-13T00:00:00"/>
    <x v="1"/>
    <s v="B"/>
    <n v="-1"/>
    <s v="b"/>
    <n v="8"/>
    <s v="Piso cozinha com juntas desalinhadas /Partidos na peça "/>
    <x v="0"/>
    <m/>
    <x v="0"/>
    <x v="0"/>
    <x v="1"/>
    <m/>
    <x v="0"/>
    <s v="Tiago Correia  - 965579733"/>
    <s v=""/>
    <s v=""/>
    <s v=""/>
    <s v=""/>
    <s v=""/>
  </r>
  <r>
    <d v="2024-08-13T00:00:00"/>
    <x v="1"/>
    <s v="B"/>
    <n v="-1"/>
    <s v="b"/>
    <n v="9"/>
    <s v="Pedra soleira suja"/>
    <x v="0"/>
    <m/>
    <x v="0"/>
    <x v="0"/>
    <x v="1"/>
    <m/>
    <x v="0"/>
    <s v="Tiago Correia  - 965579733"/>
    <s v=""/>
    <s v=""/>
    <s v=""/>
    <s v=""/>
    <s v=""/>
  </r>
  <r>
    <d v="2024-08-13T00:00:00"/>
    <x v="1"/>
    <s v="B"/>
    <n v="-1"/>
    <s v="b"/>
    <n v="10"/>
    <s v="Refazer silicone caixa estore/fissura"/>
    <x v="0"/>
    <m/>
    <x v="0"/>
    <x v="0"/>
    <x v="1"/>
    <m/>
    <x v="0"/>
    <s v="Tiago Correia  - 965579733"/>
    <s v=""/>
    <s v=""/>
    <s v=""/>
    <s v=""/>
    <s v=""/>
  </r>
  <r>
    <d v="2024-08-13T00:00:00"/>
    <x v="1"/>
    <s v="B"/>
    <n v="-1"/>
    <s v="b"/>
    <n v="11"/>
    <s v="Guarda da janela do quarto danificada (substituir ) - 1,03x0,62"/>
    <x v="2"/>
    <m/>
    <x v="0"/>
    <x v="0"/>
    <x v="1"/>
    <m/>
    <x v="0"/>
    <s v="Tiago Correia  - 965579733"/>
    <s v=""/>
    <s v=""/>
    <s v=""/>
    <s v=""/>
    <s v=""/>
  </r>
  <r>
    <d v="2024-08-13T00:00:00"/>
    <x v="1"/>
    <s v="B"/>
    <n v="-1"/>
    <s v="b"/>
    <n v="12"/>
    <s v="A janela do WC não abre em condiçóes devido a tampa da caixa de estore "/>
    <x v="2"/>
    <m/>
    <x v="0"/>
    <x v="0"/>
    <x v="1"/>
    <m/>
    <x v="0"/>
    <s v="Tiago Correia  - 965579733"/>
    <s v=""/>
    <s v=""/>
    <s v=""/>
    <s v=""/>
    <s v=""/>
  </r>
  <r>
    <d v="2024-08-13T00:00:00"/>
    <x v="1"/>
    <s v="B"/>
    <n v="-1"/>
    <s v="b"/>
    <n v="13"/>
    <s v="Azulejo partido junto à janela do wc"/>
    <x v="0"/>
    <m/>
    <x v="0"/>
    <x v="0"/>
    <x v="1"/>
    <m/>
    <x v="9"/>
    <s v="Tiago Correia  - 965579733"/>
    <s v=""/>
    <s v=""/>
    <s v=""/>
    <s v=""/>
    <s v=""/>
  </r>
  <r>
    <d v="2024-08-13T00:00:00"/>
    <x v="1"/>
    <s v="B"/>
    <n v="-1"/>
    <s v="b"/>
    <n v="14"/>
    <s v="Foco no hall de entrada riscado aquando da intervenção agora realizada "/>
    <x v="9"/>
    <m/>
    <x v="0"/>
    <x v="0"/>
    <x v="1"/>
    <m/>
    <x v="9"/>
    <s v="Tiago Correia  - 965579733"/>
    <s v=""/>
    <s v=""/>
    <s v=""/>
    <s v=""/>
    <s v=""/>
  </r>
  <r>
    <d v="2024-08-13T00:00:00"/>
    <x v="1"/>
    <s v="B"/>
    <n v="-1"/>
    <s v="b"/>
    <n v="16"/>
    <s v="Porta de entrada precis de afinação"/>
    <x v="7"/>
    <m/>
    <x v="0"/>
    <x v="0"/>
    <x v="1"/>
    <m/>
    <x v="10"/>
    <s v="Tiago Correia  - 965579733"/>
    <s v=""/>
    <s v=""/>
    <s v=""/>
    <s v=""/>
    <s v=""/>
  </r>
  <r>
    <d v="2024-08-13T00:00:00"/>
    <x v="1"/>
    <s v="B"/>
    <n v="-1"/>
    <s v="b"/>
    <n v="17"/>
    <s v=" janela da cozinha carece de afinação resultante da dificuldade em fechar a mesma"/>
    <x v="2"/>
    <m/>
    <x v="4"/>
    <x v="0"/>
    <x v="1"/>
    <m/>
    <x v="9"/>
    <s v="Tiago Correia  - 965579733"/>
    <s v=""/>
    <s v=""/>
    <s v=""/>
    <s v=""/>
    <s v=""/>
  </r>
  <r>
    <d v="2024-08-13T00:00:00"/>
    <x v="1"/>
    <s v="B"/>
    <n v="-1"/>
    <s v="b"/>
    <n v="18"/>
    <s v="chapa interior da porta de entrada do imóvel danificada "/>
    <x v="7"/>
    <m/>
    <x v="4"/>
    <x v="0"/>
    <x v="1"/>
    <m/>
    <x v="9"/>
    <s v="Tiago Correia  - 965579733"/>
    <s v=""/>
    <s v=""/>
    <s v=""/>
    <s v=""/>
    <s v=""/>
  </r>
  <r>
    <d v="2024-08-13T00:00:00"/>
    <x v="1"/>
    <s v="B"/>
    <n v="-1"/>
    <s v="b"/>
    <n v="19"/>
    <s v="Tomada da sala queimada"/>
    <x v="9"/>
    <m/>
    <x v="4"/>
    <x v="0"/>
    <x v="1"/>
    <m/>
    <x v="9"/>
    <s v="Tiago Correia  - 965579733"/>
    <s v=""/>
    <s v=""/>
    <s v=""/>
    <s v=""/>
    <s v=""/>
  </r>
  <r>
    <d v="2024-08-13T00:00:00"/>
    <x v="1"/>
    <s v="B"/>
    <n v="-1"/>
    <s v="b"/>
    <n v="20"/>
    <s v="Banheira sem água quente e com pouca pressão na agua fria "/>
    <x v="0"/>
    <m/>
    <x v="4"/>
    <x v="0"/>
    <x v="1"/>
    <m/>
    <x v="9"/>
    <s v="Tiago Correia  - 965579733"/>
    <s v=""/>
    <s v=""/>
    <s v=""/>
    <s v=""/>
    <s v=""/>
  </r>
  <r>
    <d v="2024-08-13T00:00:00"/>
    <x v="1"/>
    <s v="B"/>
    <n v="-1"/>
    <s v="b"/>
    <n v="21"/>
    <s v="Substituir pavimento de uma divisão inteira "/>
    <x v="5"/>
    <m/>
    <x v="5"/>
    <x v="0"/>
    <x v="1"/>
    <m/>
    <x v="11"/>
    <s v="Tiago Correia  - 965579733"/>
    <s v=""/>
    <s v=""/>
    <s v=""/>
    <s v=""/>
    <s v=""/>
  </r>
  <r>
    <d v="2024-08-13T00:00:00"/>
    <x v="1"/>
    <s v="B"/>
    <n v="-1"/>
    <s v="b"/>
    <n v="22"/>
    <s v="substituição da porta arrecadação"/>
    <x v="7"/>
    <m/>
    <x v="6"/>
    <x v="0"/>
    <x v="1"/>
    <m/>
    <x v="8"/>
    <s v="Tiago Correia  - 965579733"/>
    <s v=""/>
    <s v=""/>
    <s v=""/>
    <s v=""/>
    <s v=""/>
  </r>
  <r>
    <d v="2024-08-13T00:00:00"/>
    <x v="1"/>
    <s v="B"/>
    <n v="-1"/>
    <s v="b"/>
    <n v="23"/>
    <s v="substituição da porta do roupeiro"/>
    <x v="8"/>
    <m/>
    <x v="6"/>
    <x v="0"/>
    <x v="1"/>
    <m/>
    <x v="12"/>
    <s v="Tiago Correia  - 965579733"/>
    <s v=""/>
    <s v=""/>
    <s v=""/>
    <s v=""/>
    <s v=""/>
  </r>
  <r>
    <d v="2024-08-13T00:00:00"/>
    <x v="1"/>
    <s v="B"/>
    <n v="-1"/>
    <s v="b"/>
    <n v="24"/>
    <s v="  instalação de solução que evite o fecho completo da porta (em cassete) da cozinha. "/>
    <x v="8"/>
    <m/>
    <x v="7"/>
    <x v="0"/>
    <x v="1"/>
    <m/>
    <x v="13"/>
    <s v="Tiago Correia  - 965579733"/>
    <s v=""/>
    <s v=""/>
    <s v=""/>
    <s v=""/>
    <s v=""/>
  </r>
  <r>
    <d v="2024-08-13T00:00:00"/>
    <x v="1"/>
    <s v="B"/>
    <n v="-1"/>
    <s v="b"/>
    <n v="25"/>
    <s v=" luz de teto do quarto não trm corrente elétrica"/>
    <x v="9"/>
    <m/>
    <x v="6"/>
    <x v="0"/>
    <x v="1"/>
    <m/>
    <x v="9"/>
    <s v="Tiago Correia  - 965579733"/>
    <s v=""/>
    <s v=""/>
    <s v=""/>
    <s v=""/>
    <s v=""/>
  </r>
  <r>
    <d v="2024-08-13T00:00:00"/>
    <x v="1"/>
    <s v="B"/>
    <n v="-1"/>
    <s v="b"/>
    <n v="26"/>
    <s v="tomada da sala (parede do ac) nao tem corrente - comutador "/>
    <x v="10"/>
    <m/>
    <x v="6"/>
    <x v="0"/>
    <x v="1"/>
    <m/>
    <x v="9"/>
    <s v="Tiago Correia  - 965579733"/>
    <s v=""/>
    <s v=""/>
    <s v=""/>
    <s v=""/>
    <s v=""/>
  </r>
  <r>
    <d v="2024-08-13T00:00:00"/>
    <x v="1"/>
    <s v="B"/>
    <n v="-1"/>
    <s v="b"/>
    <n v="27"/>
    <s v="bidé pinga água insistentemente "/>
    <x v="0"/>
    <m/>
    <x v="6"/>
    <x v="0"/>
    <x v="1"/>
    <m/>
    <x v="8"/>
    <s v="Tiago Correia  - 965579733"/>
    <s v=""/>
    <s v=""/>
    <s v=""/>
    <s v=""/>
    <s v=""/>
  </r>
  <r>
    <d v="2024-08-13T00:00:00"/>
    <x v="1"/>
    <s v="B"/>
    <n v="-1"/>
    <s v="b"/>
    <n v="28"/>
    <s v="misturadora da banheira não faz a mistura de água quente com água fria"/>
    <x v="0"/>
    <m/>
    <x v="6"/>
    <x v="0"/>
    <x v="1"/>
    <m/>
    <x v="9"/>
    <s v="Tiago Correia  - 965579733"/>
    <s v=""/>
    <s v=""/>
    <s v=""/>
    <s v=""/>
    <s v=""/>
  </r>
  <r>
    <d v="2024-08-13T00:00:00"/>
    <x v="1"/>
    <s v="B"/>
    <n v="-1"/>
    <s v="b"/>
    <n v="29"/>
    <m/>
    <x v="0"/>
    <m/>
    <x v="6"/>
    <x v="0"/>
    <x v="1"/>
    <m/>
    <x v="9"/>
    <s v="Tiago Correia  - 965579733"/>
    <s v=""/>
    <s v=""/>
    <s v=""/>
    <s v=""/>
    <s v=""/>
  </r>
  <r>
    <d v="2024-08-13T00:00:00"/>
    <x v="1"/>
    <s v="B"/>
    <n v="-1"/>
    <s v="b"/>
    <n v="30"/>
    <s v="Tirar porta e colocar"/>
    <x v="0"/>
    <m/>
    <x v="8"/>
    <x v="0"/>
    <x v="1"/>
    <m/>
    <x v="14"/>
    <s v="Tiago Correia  - 965579733"/>
    <s v=""/>
    <s v=""/>
    <s v=""/>
    <s v=""/>
    <s v=""/>
  </r>
  <r>
    <d v="2024-08-13T00:00:00"/>
    <x v="1"/>
    <s v="B"/>
    <n v="-1"/>
    <s v="b"/>
    <n v="31"/>
    <s v="Armário da casa de banho caiu no chão "/>
    <x v="8"/>
    <m/>
    <x v="9"/>
    <x v="0"/>
    <x v="1"/>
    <m/>
    <x v="15"/>
    <s v="Tiago Correia  - 965579733"/>
    <s v=""/>
    <s v=""/>
    <s v=""/>
    <s v=""/>
    <s v=""/>
  </r>
  <r>
    <d v="2024-08-13T00:00:00"/>
    <x v="1"/>
    <s v="B"/>
    <n v="-1"/>
    <s v="b"/>
    <n v="32"/>
    <s v="Estores da cozinha desce até a meio da janela e depois cai por completo "/>
    <x v="11"/>
    <m/>
    <x v="10"/>
    <x v="0"/>
    <x v="1"/>
    <m/>
    <x v="3"/>
    <s v="Tiago Correia  - 965579733"/>
    <s v=""/>
    <s v=""/>
    <s v=""/>
    <s v=""/>
    <s v=""/>
  </r>
  <r>
    <d v="2024-08-13T00:00:00"/>
    <x v="1"/>
    <s v="B"/>
    <n v="-1"/>
    <s v="b"/>
    <n v="33"/>
    <s v="Roupeiro (2,00m x 0,505)"/>
    <x v="8"/>
    <m/>
    <x v="11"/>
    <x v="0"/>
    <x v="1"/>
    <d v="2025-02-19T00:00:00"/>
    <x v="16"/>
    <m/>
    <m/>
    <m/>
    <m/>
    <m/>
    <m/>
  </r>
  <r>
    <d v="2024-11-21T00:00:00"/>
    <x v="2"/>
    <s v="B"/>
    <n v="-1"/>
    <s v="c"/>
    <n v="1"/>
    <s v="Torneira do lavatório picada - Tem de ser trocadas"/>
    <x v="0"/>
    <m/>
    <x v="12"/>
    <x v="0"/>
    <x v="2"/>
    <m/>
    <x v="12"/>
    <m/>
    <s v=""/>
    <s v=""/>
    <s v=""/>
    <s v=""/>
    <s v=""/>
  </r>
  <r>
    <d v="2024-11-21T00:00:00"/>
    <x v="2"/>
    <s v="B"/>
    <n v="-1"/>
    <s v="c"/>
    <n v="2"/>
    <s v="Espelho estalado na aresta esquerda 1,38x1,20"/>
    <x v="12"/>
    <m/>
    <x v="0"/>
    <x v="0"/>
    <x v="2"/>
    <m/>
    <x v="17"/>
    <m/>
    <s v=""/>
    <s v=""/>
    <s v=""/>
    <s v=""/>
    <s v=""/>
  </r>
  <r>
    <d v="2024-11-21T00:00:00"/>
    <x v="2"/>
    <s v="B"/>
    <n v="-1"/>
    <s v="c"/>
    <n v="3"/>
    <s v="Pedra da bancada com riscos IS"/>
    <x v="13"/>
    <m/>
    <x v="0"/>
    <x v="0"/>
    <x v="2"/>
    <m/>
    <x v="18"/>
    <m/>
    <s v=""/>
    <s v=""/>
    <s v=""/>
    <s v=""/>
    <s v=""/>
  </r>
  <r>
    <d v="2024-11-21T00:00:00"/>
    <x v="2"/>
    <s v="B"/>
    <n v="-1"/>
    <s v="c"/>
    <n v="4"/>
    <s v="Juntas do pavimento amarelas"/>
    <x v="0"/>
    <m/>
    <x v="12"/>
    <x v="0"/>
    <x v="2"/>
    <m/>
    <x v="12"/>
    <m/>
    <s v=""/>
    <s v=""/>
    <s v=""/>
    <s v=""/>
    <s v=""/>
  </r>
  <r>
    <d v="2024-11-21T00:00:00"/>
    <x v="2"/>
    <s v="B"/>
    <n v="-1"/>
    <s v="c"/>
    <n v="5"/>
    <s v="Sanita com parafuso solto por baixo - vente agua por baixo"/>
    <x v="14"/>
    <m/>
    <x v="0"/>
    <x v="0"/>
    <x v="2"/>
    <m/>
    <x v="0"/>
    <m/>
    <s v=""/>
    <s v=""/>
    <s v=""/>
    <s v=""/>
    <s v=""/>
  </r>
  <r>
    <d v="2024-11-21T00:00:00"/>
    <x v="2"/>
    <s v="B"/>
    <n v="-1"/>
    <s v="c"/>
    <n v="6"/>
    <s v="Bide com riscos "/>
    <x v="0"/>
    <m/>
    <x v="12"/>
    <x v="0"/>
    <x v="2"/>
    <m/>
    <x v="12"/>
    <m/>
    <s v=""/>
    <s v=""/>
    <s v=""/>
    <s v=""/>
    <s v=""/>
  </r>
  <r>
    <d v="2024-11-21T00:00:00"/>
    <x v="2"/>
    <s v="B"/>
    <n v="-1"/>
    <s v="c"/>
    <n v="7"/>
    <s v="Puxador com ferrugem "/>
    <x v="0"/>
    <m/>
    <x v="0"/>
    <x v="0"/>
    <x v="2"/>
    <m/>
    <x v="0"/>
    <m/>
    <s v=""/>
    <s v=""/>
    <s v=""/>
    <s v=""/>
    <s v=""/>
  </r>
  <r>
    <d v="2024-11-21T00:00:00"/>
    <x v="2"/>
    <s v="B"/>
    <n v="-1"/>
    <s v="c"/>
    <n v="8"/>
    <s v="Porta do armário picada com remendos "/>
    <x v="8"/>
    <m/>
    <x v="0"/>
    <x v="0"/>
    <x v="2"/>
    <m/>
    <x v="19"/>
    <m/>
    <s v=""/>
    <s v=""/>
    <s v=""/>
    <s v=""/>
    <s v=""/>
  </r>
  <r>
    <d v="2024-11-21T00:00:00"/>
    <x v="2"/>
    <s v="B"/>
    <n v="-1"/>
    <s v="c"/>
    <n v="9"/>
    <s v="Pavimento com manchas de humidade/negro "/>
    <x v="5"/>
    <m/>
    <x v="0"/>
    <x v="0"/>
    <x v="2"/>
    <m/>
    <x v="20"/>
    <m/>
    <s v=""/>
    <s v=""/>
    <s v=""/>
    <s v=""/>
    <s v=""/>
  </r>
  <r>
    <d v="2024-11-21T00:00:00"/>
    <x v="2"/>
    <s v="B"/>
    <n v="-1"/>
    <s v="c"/>
    <n v="10"/>
    <s v="Aro da porta inchado"/>
    <x v="8"/>
    <m/>
    <x v="0"/>
    <x v="0"/>
    <x v="2"/>
    <m/>
    <x v="21"/>
    <m/>
    <s v=""/>
    <s v=""/>
    <s v=""/>
    <s v=""/>
    <s v=""/>
  </r>
  <r>
    <d v="2024-11-21T00:00:00"/>
    <x v="2"/>
    <s v="B"/>
    <n v="-1"/>
    <s v="c"/>
    <n v="11"/>
    <s v="Falta travão na porta de correr /concha"/>
    <x v="8"/>
    <m/>
    <x v="0"/>
    <x v="0"/>
    <x v="2"/>
    <m/>
    <x v="21"/>
    <m/>
    <s v=""/>
    <s v=""/>
    <s v=""/>
    <s v=""/>
    <s v=""/>
  </r>
  <r>
    <d v="2024-11-21T00:00:00"/>
    <x v="2"/>
    <s v="B"/>
    <n v="-1"/>
    <s v="c"/>
    <n v="12"/>
    <s v="Rodapé inchado "/>
    <x v="8"/>
    <m/>
    <x v="0"/>
    <x v="0"/>
    <x v="2"/>
    <m/>
    <x v="21"/>
    <m/>
    <s v=""/>
    <s v=""/>
    <s v=""/>
    <s v=""/>
    <s v=""/>
  </r>
  <r>
    <d v="2024-11-21T00:00:00"/>
    <x v="2"/>
    <s v="B"/>
    <n v="-1"/>
    <s v="c"/>
    <n v="13"/>
    <s v="Peça para tapar os parafusos da gaveta"/>
    <x v="0"/>
    <m/>
    <x v="0"/>
    <x v="0"/>
    <x v="2"/>
    <m/>
    <x v="21"/>
    <m/>
    <s v=""/>
    <s v=""/>
    <s v=""/>
    <s v=""/>
    <s v=""/>
  </r>
  <r>
    <d v="2024-11-21T00:00:00"/>
    <x v="2"/>
    <s v="B"/>
    <n v="-1"/>
    <s v="c"/>
    <n v="14"/>
    <s v="Marca de puxador na parede "/>
    <x v="0"/>
    <m/>
    <x v="12"/>
    <x v="0"/>
    <x v="2"/>
    <m/>
    <x v="12"/>
    <m/>
    <s v=""/>
    <s v=""/>
    <s v=""/>
    <s v=""/>
    <s v=""/>
  </r>
  <r>
    <d v="2024-11-21T00:00:00"/>
    <x v="2"/>
    <s v="B"/>
    <n v="-1"/>
    <s v="c"/>
    <n v="15"/>
    <s v="Riscos no pavimento "/>
    <x v="5"/>
    <m/>
    <x v="0"/>
    <x v="0"/>
    <x v="2"/>
    <m/>
    <x v="22"/>
    <m/>
    <s v=""/>
    <s v=""/>
    <s v=""/>
    <s v=""/>
    <s v=""/>
  </r>
  <r>
    <d v="2024-11-21T00:00:00"/>
    <x v="2"/>
    <s v="B"/>
    <n v="-1"/>
    <s v="c"/>
    <n v="16"/>
    <s v="Trocar chão da cozinha"/>
    <x v="0"/>
    <m/>
    <x v="13"/>
    <x v="0"/>
    <x v="2"/>
    <m/>
    <x v="18"/>
    <m/>
    <s v=""/>
    <s v=""/>
    <s v=""/>
    <s v=""/>
    <s v=""/>
  </r>
  <r>
    <d v="2024-11-21T00:00:00"/>
    <x v="2"/>
    <s v="B"/>
    <n v="-1"/>
    <s v="c"/>
    <n v="17"/>
    <s v="Fuga de água na zona da casa de banho (bidé)"/>
    <x v="14"/>
    <m/>
    <x v="14"/>
    <x v="0"/>
    <x v="2"/>
    <m/>
    <x v="23"/>
    <m/>
    <m/>
    <m/>
    <m/>
    <m/>
    <m/>
  </r>
  <r>
    <d v="2024-11-21T00:00:00"/>
    <x v="2"/>
    <s v="B"/>
    <n v="-1"/>
    <s v="c"/>
    <n v="18"/>
    <s v="As próprias torneiras de passagem de água quente e fria, têm umafuga de água."/>
    <x v="0"/>
    <m/>
    <x v="14"/>
    <x v="1"/>
    <x v="2"/>
    <m/>
    <x v="24"/>
    <m/>
    <m/>
    <m/>
    <m/>
    <m/>
    <m/>
  </r>
  <r>
    <d v="2024-11-21T00:00:00"/>
    <x v="2"/>
    <s v="B"/>
    <n v="-1"/>
    <s v="c"/>
    <n v="19"/>
    <s v="O tubo de escoamento da água do bidé também tem fuga. "/>
    <x v="14"/>
    <m/>
    <x v="14"/>
    <x v="0"/>
    <x v="2"/>
    <m/>
    <x v="23"/>
    <m/>
    <m/>
    <m/>
    <m/>
    <m/>
    <m/>
  </r>
  <r>
    <d v="2024-11-21T00:00:00"/>
    <x v="2"/>
    <s v="B"/>
    <n v="-1"/>
    <s v="c"/>
    <n v="20"/>
    <s v="A janela do quarto e da sala estão a vedar mal e fecha mal, o que deixa a entrar ar vindo da rua e possivelmente deixa entrar água da chuva na possibilidade de chover."/>
    <x v="2"/>
    <m/>
    <x v="15"/>
    <x v="0"/>
    <x v="2"/>
    <m/>
    <x v="25"/>
    <m/>
    <m/>
    <m/>
    <m/>
    <m/>
    <m/>
  </r>
  <r>
    <d v="2024-09-26T00:00:00"/>
    <x v="3"/>
    <s v="B"/>
    <n v="-1"/>
    <s v="a"/>
    <n v="1"/>
    <s v="Falta ponto de luz no teto "/>
    <x v="9"/>
    <m/>
    <x v="0"/>
    <x v="0"/>
    <x v="3"/>
    <m/>
    <x v="26"/>
    <m/>
    <s v=""/>
    <s v=""/>
    <s v=""/>
    <s v=""/>
    <s v=""/>
  </r>
  <r>
    <d v="2024-09-26T00:00:00"/>
    <x v="3"/>
    <s v="B"/>
    <n v="-1"/>
    <s v="a"/>
    <n v="2"/>
    <s v="Luz não liga - não tem contador "/>
    <x v="9"/>
    <m/>
    <x v="0"/>
    <x v="0"/>
    <x v="3"/>
    <m/>
    <x v="27"/>
    <s v="Proprietario enviou email 14/11 10:58 a dizer que não há mais correções a fazer no apto"/>
    <s v=""/>
    <s v=""/>
    <s v=""/>
    <s v=""/>
    <s v=""/>
  </r>
  <r>
    <d v="2024-09-26T00:00:00"/>
    <x v="3"/>
    <s v="B"/>
    <n v="-1"/>
    <s v="a"/>
    <n v="3"/>
    <s v="Racha no teto e parede (retoque de pintura)"/>
    <x v="0"/>
    <m/>
    <x v="0"/>
    <x v="0"/>
    <x v="3"/>
    <m/>
    <x v="26"/>
    <m/>
    <s v=""/>
    <s v=""/>
    <s v=""/>
    <s v=""/>
    <s v=""/>
  </r>
  <r>
    <d v="2024-09-26T00:00:00"/>
    <x v="3"/>
    <s v="B"/>
    <n v="-1"/>
    <s v="a"/>
    <n v="4"/>
    <s v="Mancha na pintura"/>
    <x v="0"/>
    <m/>
    <x v="0"/>
    <x v="0"/>
    <x v="3"/>
    <m/>
    <x v="26"/>
    <m/>
    <s v=""/>
    <s v=""/>
    <s v=""/>
    <s v=""/>
    <s v=""/>
  </r>
  <r>
    <d v="2024-09-26T00:00:00"/>
    <x v="3"/>
    <s v="B"/>
    <n v="-1"/>
    <s v="a"/>
    <n v="5"/>
    <s v="Acabamento entre rodapés"/>
    <x v="0"/>
    <m/>
    <x v="0"/>
    <x v="0"/>
    <x v="3"/>
    <m/>
    <x v="26"/>
    <m/>
    <s v=""/>
    <s v=""/>
    <s v=""/>
    <s v=""/>
    <s v=""/>
  </r>
  <r>
    <d v="2024-09-26T00:00:00"/>
    <x v="3"/>
    <s v="B"/>
    <n v="-1"/>
    <s v="a"/>
    <n v="6"/>
    <s v="Manchas brancas nas laterais das gavetas"/>
    <x v="0"/>
    <m/>
    <x v="0"/>
    <x v="0"/>
    <x v="3"/>
    <m/>
    <x v="27"/>
    <s v="Proprietario enviou email 14/11 10:58 a dizer que não há mais correções a fazer no apto"/>
    <s v=""/>
    <s v=""/>
    <s v=""/>
    <s v=""/>
    <s v=""/>
  </r>
  <r>
    <d v="2024-09-26T00:00:00"/>
    <x v="3"/>
    <s v="B"/>
    <n v="-1"/>
    <s v="a"/>
    <n v="7"/>
    <s v="Afinar portas (Alinhar com guarnição)"/>
    <x v="8"/>
    <m/>
    <x v="0"/>
    <x v="0"/>
    <x v="3"/>
    <m/>
    <x v="28"/>
    <m/>
    <s v=""/>
    <s v=""/>
    <s v=""/>
    <s v=""/>
    <s v=""/>
  </r>
  <r>
    <d v="2024-09-26T00:00:00"/>
    <x v="3"/>
    <s v="B"/>
    <n v="-1"/>
    <s v="a"/>
    <n v="8"/>
    <s v="Manchas na porta "/>
    <x v="0"/>
    <m/>
    <x v="0"/>
    <x v="0"/>
    <x v="3"/>
    <m/>
    <x v="26"/>
    <m/>
    <s v=""/>
    <s v=""/>
    <s v=""/>
    <s v=""/>
    <s v=""/>
  </r>
  <r>
    <d v="2024-09-26T00:00:00"/>
    <x v="3"/>
    <s v="B"/>
    <n v="-1"/>
    <s v="a"/>
    <n v="9"/>
    <s v="Borracha da porta solta"/>
    <x v="0"/>
    <m/>
    <x v="0"/>
    <x v="0"/>
    <x v="3"/>
    <m/>
    <x v="26"/>
    <m/>
    <s v=""/>
    <s v=""/>
    <s v=""/>
    <s v=""/>
    <s v=""/>
  </r>
  <r>
    <d v="2024-09-26T00:00:00"/>
    <x v="3"/>
    <s v="B"/>
    <n v="-1"/>
    <s v="a"/>
    <n v="10"/>
    <s v="Pedra riscada - falta polir"/>
    <x v="13"/>
    <m/>
    <x v="0"/>
    <x v="0"/>
    <x v="3"/>
    <m/>
    <x v="0"/>
    <m/>
    <s v=""/>
    <s v=""/>
    <s v=""/>
    <s v=""/>
    <s v=""/>
  </r>
  <r>
    <d v="2024-09-26T00:00:00"/>
    <x v="3"/>
    <s v="B"/>
    <n v="-1"/>
    <s v="a"/>
    <n v="11"/>
    <s v="Porta danificada - substituir "/>
    <x v="8"/>
    <m/>
    <x v="0"/>
    <x v="0"/>
    <x v="3"/>
    <m/>
    <x v="26"/>
    <m/>
    <s v=""/>
    <s v=""/>
    <s v=""/>
    <s v=""/>
    <s v=""/>
  </r>
  <r>
    <d v="2024-09-26T00:00:00"/>
    <x v="3"/>
    <s v="B"/>
    <n v="-1"/>
    <s v="a"/>
    <n v="12"/>
    <s v="Pontinhos pretos na moldura da porta"/>
    <x v="0"/>
    <m/>
    <x v="0"/>
    <x v="0"/>
    <x v="3"/>
    <m/>
    <x v="26"/>
    <m/>
    <s v=""/>
    <s v=""/>
    <s v=""/>
    <s v=""/>
    <s v=""/>
  </r>
  <r>
    <d v="2024-09-26T00:00:00"/>
    <x v="3"/>
    <s v="B"/>
    <n v="-1"/>
    <s v="a"/>
    <n v="13"/>
    <s v="Limpeza de restos de silicone na bancada"/>
    <x v="0"/>
    <m/>
    <x v="0"/>
    <x v="0"/>
    <x v="3"/>
    <m/>
    <x v="26"/>
    <m/>
    <s v=""/>
    <s v=""/>
    <s v=""/>
    <s v=""/>
    <s v=""/>
  </r>
  <r>
    <d v="2024-09-26T00:00:00"/>
    <x v="3"/>
    <s v="B"/>
    <n v="-1"/>
    <s v="a"/>
    <n v="14"/>
    <s v="Porta danificada - substituida"/>
    <x v="8"/>
    <m/>
    <x v="0"/>
    <x v="0"/>
    <x v="3"/>
    <m/>
    <x v="26"/>
    <m/>
    <s v=""/>
    <s v=""/>
    <s v=""/>
    <s v=""/>
    <s v=""/>
  </r>
  <r>
    <d v="2024-09-26T00:00:00"/>
    <x v="3"/>
    <s v="B"/>
    <n v="-1"/>
    <s v="a"/>
    <n v="15"/>
    <s v="Parede fissurada"/>
    <x v="0"/>
    <m/>
    <x v="0"/>
    <x v="0"/>
    <x v="3"/>
    <m/>
    <x v="26"/>
    <m/>
    <s v=""/>
    <s v=""/>
    <s v=""/>
    <s v=""/>
    <s v=""/>
  </r>
  <r>
    <d v="2024-09-26T00:00:00"/>
    <x v="3"/>
    <s v="B"/>
    <n v="-1"/>
    <s v="a"/>
    <n v="16"/>
    <s v="Disfarçar pregos visíveis na porta "/>
    <x v="0"/>
    <m/>
    <x v="0"/>
    <x v="0"/>
    <x v="3"/>
    <m/>
    <x v="26"/>
    <m/>
    <s v=""/>
    <s v=""/>
    <s v=""/>
    <s v=""/>
    <s v=""/>
  </r>
  <r>
    <d v="2024-09-26T00:00:00"/>
    <x v="3"/>
    <s v="B"/>
    <n v="-1"/>
    <s v="a"/>
    <n v="17"/>
    <s v="Limpeza da tampa da caixa de estores "/>
    <x v="0"/>
    <m/>
    <x v="0"/>
    <x v="0"/>
    <x v="3"/>
    <m/>
    <x v="26"/>
    <m/>
    <s v=""/>
    <s v=""/>
    <s v=""/>
    <s v=""/>
    <s v=""/>
  </r>
  <r>
    <d v="2024-09-26T00:00:00"/>
    <x v="3"/>
    <s v="B"/>
    <n v="-1"/>
    <s v="a"/>
    <n v="18"/>
    <s v="Mancha ao redor dos interruptores "/>
    <x v="0"/>
    <m/>
    <x v="0"/>
    <x v="0"/>
    <x v="3"/>
    <m/>
    <x v="26"/>
    <m/>
    <s v=""/>
    <s v=""/>
    <s v=""/>
    <s v=""/>
    <s v=""/>
  </r>
  <r>
    <d v="2024-09-26T00:00:00"/>
    <x v="3"/>
    <s v="B"/>
    <n v="-1"/>
    <s v="a"/>
    <n v="19"/>
    <s v="Silicone na junção da guarnição/rodapé geral"/>
    <x v="0"/>
    <m/>
    <x v="0"/>
    <x v="0"/>
    <x v="3"/>
    <m/>
    <x v="26"/>
    <m/>
    <s v=""/>
    <s v=""/>
    <s v=""/>
    <s v=""/>
    <s v=""/>
  </r>
  <r>
    <d v="2024-09-26T00:00:00"/>
    <x v="3"/>
    <s v="B"/>
    <n v="-1"/>
    <s v="a"/>
    <n v="20"/>
    <s v="Pingo de tinta(remover) ao lado da guarnição "/>
    <x v="0"/>
    <m/>
    <x v="0"/>
    <x v="0"/>
    <x v="3"/>
    <m/>
    <x v="26"/>
    <m/>
    <s v=""/>
    <s v=""/>
    <s v=""/>
    <s v=""/>
    <s v=""/>
  </r>
  <r>
    <d v="2024-09-26T00:00:00"/>
    <x v="3"/>
    <s v="B"/>
    <n v="-1"/>
    <s v="a"/>
    <n v="21"/>
    <s v="Puxador danificado "/>
    <x v="2"/>
    <m/>
    <x v="0"/>
    <x v="0"/>
    <x v="3"/>
    <m/>
    <x v="21"/>
    <m/>
    <s v=""/>
    <s v=""/>
    <s v=""/>
    <s v=""/>
    <s v=""/>
  </r>
  <r>
    <d v="2024-09-26T00:00:00"/>
    <x v="3"/>
    <s v="B"/>
    <n v="-1"/>
    <s v="a"/>
    <n v="22"/>
    <s v="Riscos ou sujidade no caixilho da porta (limpeza)"/>
    <x v="0"/>
    <m/>
    <x v="0"/>
    <x v="0"/>
    <x v="3"/>
    <m/>
    <x v="26"/>
    <m/>
    <s v=""/>
    <s v=""/>
    <s v=""/>
    <s v=""/>
    <s v=""/>
  </r>
  <r>
    <d v="2024-09-26T00:00:00"/>
    <x v="3"/>
    <s v="B"/>
    <n v="-1"/>
    <s v="a"/>
    <n v="23"/>
    <s v="Limpeza do ferrugem na moldura do microondas"/>
    <x v="0"/>
    <m/>
    <x v="0"/>
    <x v="0"/>
    <x v="3"/>
    <m/>
    <x v="26"/>
    <m/>
    <s v=""/>
    <s v=""/>
    <s v=""/>
    <s v=""/>
    <s v=""/>
  </r>
  <r>
    <d v="2024-09-26T00:00:00"/>
    <x v="3"/>
    <s v="B"/>
    <n v="-1"/>
    <s v="a"/>
    <n v="24"/>
    <s v="Caixilho da janela danificado "/>
    <x v="2"/>
    <m/>
    <x v="0"/>
    <x v="0"/>
    <x v="3"/>
    <m/>
    <x v="26"/>
    <m/>
    <s v=""/>
    <s v=""/>
    <s v=""/>
    <s v=""/>
    <s v=""/>
  </r>
  <r>
    <d v="2024-09-26T00:00:00"/>
    <x v="3"/>
    <s v="B"/>
    <n v="-1"/>
    <s v="a"/>
    <n v="25"/>
    <s v="Fixar melhor peça plastica na janela "/>
    <x v="2"/>
    <m/>
    <x v="0"/>
    <x v="0"/>
    <x v="3"/>
    <m/>
    <x v="26"/>
    <m/>
    <s v=""/>
    <s v=""/>
    <s v=""/>
    <s v=""/>
    <s v=""/>
  </r>
  <r>
    <d v="2024-09-26T00:00:00"/>
    <x v="3"/>
    <s v="B"/>
    <n v="-1"/>
    <s v="a"/>
    <n v="26"/>
    <s v="Painel da porta danificado "/>
    <x v="0"/>
    <m/>
    <x v="0"/>
    <x v="0"/>
    <x v="3"/>
    <m/>
    <x v="26"/>
    <m/>
    <s v=""/>
    <s v=""/>
    <s v=""/>
    <s v=""/>
    <s v=""/>
  </r>
  <r>
    <d v="2024-09-26T00:00:00"/>
    <x v="3"/>
    <s v="B"/>
    <n v="-1"/>
    <s v="a"/>
    <n v="27"/>
    <s v="puxar caixilho para dentro"/>
    <x v="2"/>
    <m/>
    <x v="16"/>
    <x v="0"/>
    <x v="3"/>
    <m/>
    <x v="29"/>
    <m/>
    <m/>
    <m/>
    <m/>
    <m/>
    <m/>
  </r>
  <r>
    <d v="2024-09-26T00:00:00"/>
    <x v="3"/>
    <s v="B"/>
    <n v="-1"/>
    <s v="a"/>
    <n v="28"/>
    <s v="Caldeira eletrica com uma peça solta"/>
    <x v="15"/>
    <m/>
    <x v="17"/>
    <x v="0"/>
    <x v="3"/>
    <m/>
    <x v="30"/>
    <s v="JÁ TINHAMOS IDO AO APARTAMENTO COM A REPARAÇÃO EM 07/04"/>
    <m/>
    <m/>
    <m/>
    <m/>
    <m/>
  </r>
  <r>
    <d v="2024-09-26T00:00:00"/>
    <x v="3"/>
    <s v="B"/>
    <n v="-1"/>
    <s v="a"/>
    <n v="29"/>
    <s v="O interruptor da cozinha"/>
    <x v="9"/>
    <m/>
    <x v="16"/>
    <x v="0"/>
    <x v="3"/>
    <m/>
    <x v="31"/>
    <m/>
    <m/>
    <m/>
    <m/>
    <m/>
    <m/>
  </r>
  <r>
    <d v="2024-09-26T00:00:00"/>
    <x v="3"/>
    <s v="B"/>
    <n v="-1"/>
    <s v="a"/>
    <n v="30"/>
    <s v="Um problema com o interruptor da casa de banho. A menos que o liguemos com muita força, a luz não acende. Suspeitamos de algum tipo de mau contacto ou avaria."/>
    <x v="9"/>
    <m/>
    <x v="18"/>
    <x v="0"/>
    <x v="3"/>
    <m/>
    <x v="32"/>
    <m/>
    <m/>
    <m/>
    <m/>
    <m/>
    <m/>
  </r>
  <r>
    <d v="2024-09-26T00:00:00"/>
    <x v="3"/>
    <s v="B"/>
    <n v="-1"/>
    <s v="a"/>
    <n v="31"/>
    <s v="A temperatura da água no nosso chuveiro não se mantém quente durante muito tempo. Às vezes basta um duche um pouco mais longo que a água começa logo a ficar fria. Se tomarmos dois duches rápidos seguidos é quase certeiro que a segunda pessoa vai ter de usar água fria. // Agendar com a Climacer, pois a bomba de calor aparenta defeito, não mantendo a temperatua, situação constatada pela Luzimeca, juntamente com o nosso colaborador. "/>
    <x v="16"/>
    <m/>
    <x v="19"/>
    <x v="0"/>
    <x v="3"/>
    <m/>
    <x v="33"/>
    <s v="Sem anomalia identidficada "/>
    <m/>
    <m/>
    <m/>
    <m/>
    <m/>
  </r>
  <r>
    <d v="2024-09-26T00:00:00"/>
    <x v="3"/>
    <s v="B"/>
    <n v="-1"/>
    <s v="a"/>
    <n v="32"/>
    <s v="Já aconteceu diversas vezes o quadro ir a baixo, sem haver razão aparente. Nas últimas vezes nem estávamos a usar um grande volume de eletricidade quando aconteceu. É de notar também que o interruptor do quadro nunca ficou para baixo após cada falha."/>
    <x v="9"/>
    <m/>
    <x v="19"/>
    <x v="2"/>
    <x v="4"/>
    <m/>
    <x v="34"/>
    <s v="Feedback IEOL: Estivemos lá e fizemos reapertos no quadro e medições e não foi detetado nenhuma anomalia._x000a_Orientamos que o morador, caso queira, pode solicitar um aumento da potência."/>
    <m/>
    <m/>
    <m/>
    <m/>
    <m/>
  </r>
  <r>
    <d v="2025-04-03T00:00:00"/>
    <x v="4"/>
    <s v="B"/>
    <n v="0"/>
    <s v="a"/>
    <n v="1"/>
    <s v="Ligação de bomba de calor "/>
    <x v="14"/>
    <m/>
    <x v="20"/>
    <x v="0"/>
    <x v="5"/>
    <m/>
    <x v="4"/>
    <m/>
    <s v=""/>
    <s v=""/>
    <s v=""/>
    <s v=""/>
    <s v=""/>
  </r>
  <r>
    <d v="2025-04-03T00:00:00"/>
    <x v="4"/>
    <s v="B"/>
    <n v="0"/>
    <s v="a"/>
    <n v="2"/>
    <s v="Trocar peça"/>
    <x v="5"/>
    <m/>
    <x v="21"/>
    <x v="0"/>
    <x v="5"/>
    <m/>
    <x v="35"/>
    <m/>
    <m/>
    <m/>
    <m/>
    <m/>
    <m/>
  </r>
  <r>
    <d v="2025-04-03T00:00:00"/>
    <x v="4"/>
    <s v="B"/>
    <n v="0"/>
    <s v="a"/>
    <n v="2"/>
    <s v="URGENTE - Intercomunicador não está a ligar para o apartamento correcto e sim para o vizinho // CONTACTO DIRETAMENTE COM A MEO INF. PASSADA PELA IEOL 02/05 -  DAQUI 02 SEMANAS ENTRAR EM CONTACTO"/>
    <x v="9"/>
    <m/>
    <x v="22"/>
    <x v="0"/>
    <x v="5"/>
    <m/>
    <x v="30"/>
    <s v="A IEOL informou a MEO sobre o caso e foi-nos fornecido um e-mail para que os proprietários reportem a anomalia. O referido contacto já foi encaminhado aos proprietários. Processo concluído."/>
    <m/>
    <m/>
    <m/>
    <m/>
    <m/>
  </r>
  <r>
    <d v="2025-04-03T00:00:00"/>
    <x v="4"/>
    <s v="B"/>
    <n v="0"/>
    <s v="a"/>
    <n v="3"/>
    <s v="Afinação da janela"/>
    <x v="0"/>
    <m/>
    <x v="23"/>
    <x v="0"/>
    <x v="5"/>
    <m/>
    <x v="36"/>
    <m/>
    <m/>
    <m/>
    <m/>
    <m/>
    <m/>
  </r>
  <r>
    <d v="2025-04-03T00:00:00"/>
    <x v="4"/>
    <s v="B"/>
    <n v="0"/>
    <s v="a"/>
    <n v="4"/>
    <s v="Trocar réguas do pavimento que está inchada. (Indicação do Enc. Bruno Florindo)"/>
    <x v="5"/>
    <m/>
    <x v="24"/>
    <x v="0"/>
    <x v="5"/>
    <m/>
    <x v="37"/>
    <m/>
    <m/>
    <m/>
    <m/>
    <m/>
    <m/>
  </r>
  <r>
    <d v="2024-12-20T00:00:00"/>
    <x v="5"/>
    <s v="B"/>
    <n v="0"/>
    <s v="b"/>
    <n v="1"/>
    <s v="Racha na parede junto a dispositivo alarme "/>
    <x v="0"/>
    <m/>
    <x v="0"/>
    <x v="0"/>
    <x v="6"/>
    <m/>
    <x v="38"/>
    <m/>
    <s v=""/>
    <s v=""/>
    <s v=""/>
    <s v=""/>
    <s v=""/>
  </r>
  <r>
    <d v="2024-12-20T00:00:00"/>
    <x v="5"/>
    <s v="B"/>
    <n v="0"/>
    <s v="b"/>
    <n v="1"/>
    <s v="Campainha não funciona"/>
    <x v="3"/>
    <m/>
    <x v="25"/>
    <x v="0"/>
    <x v="6"/>
    <m/>
    <x v="39"/>
    <m/>
    <s v=""/>
    <s v=""/>
    <s v=""/>
    <s v=""/>
    <s v=""/>
  </r>
  <r>
    <d v="2024-12-20T00:00:00"/>
    <x v="5"/>
    <s v="B"/>
    <n v="0"/>
    <s v="b"/>
    <n v="2"/>
    <s v="Retoque na pintura "/>
    <x v="0"/>
    <m/>
    <x v="0"/>
    <x v="0"/>
    <x v="6"/>
    <m/>
    <x v="38"/>
    <m/>
    <s v=""/>
    <s v=""/>
    <s v=""/>
    <s v=""/>
    <s v=""/>
  </r>
  <r>
    <d v="2024-12-20T00:00:00"/>
    <x v="5"/>
    <s v="B"/>
    <n v="0"/>
    <s v="b"/>
    <n v="3"/>
    <s v="Racha da parede"/>
    <x v="0"/>
    <m/>
    <x v="0"/>
    <x v="0"/>
    <x v="6"/>
    <m/>
    <x v="38"/>
    <m/>
    <s v=""/>
    <s v=""/>
    <s v=""/>
    <s v=""/>
    <s v=""/>
  </r>
  <r>
    <d v="2024-12-20T00:00:00"/>
    <x v="5"/>
    <s v="B"/>
    <n v="0"/>
    <s v="b"/>
    <n v="4"/>
    <s v="Limpeza de riscos na pedra da soleira "/>
    <x v="0"/>
    <m/>
    <x v="0"/>
    <x v="0"/>
    <x v="6"/>
    <m/>
    <x v="38"/>
    <m/>
    <s v=""/>
    <s v=""/>
    <s v=""/>
    <s v=""/>
    <s v=""/>
  </r>
  <r>
    <d v="2024-12-20T00:00:00"/>
    <x v="5"/>
    <s v="B"/>
    <n v="0"/>
    <s v="b"/>
    <n v="5"/>
    <s v="Pedra com esquina quebrada na fachada "/>
    <x v="0"/>
    <m/>
    <x v="0"/>
    <x v="0"/>
    <x v="6"/>
    <m/>
    <x v="38"/>
    <m/>
    <s v=""/>
    <s v=""/>
    <s v=""/>
    <s v=""/>
    <s v=""/>
  </r>
  <r>
    <d v="2024-12-20T00:00:00"/>
    <x v="5"/>
    <s v="B"/>
    <n v="0"/>
    <s v="b"/>
    <n v="6"/>
    <s v="Limpeza de guardas com ferrugem "/>
    <x v="0"/>
    <m/>
    <x v="0"/>
    <x v="0"/>
    <x v="6"/>
    <m/>
    <x v="38"/>
    <m/>
    <s v=""/>
    <s v=""/>
    <s v=""/>
    <s v=""/>
    <s v=""/>
  </r>
  <r>
    <d v="2024-12-20T00:00:00"/>
    <x v="5"/>
    <s v="B"/>
    <n v="0"/>
    <s v="b"/>
    <n v="7"/>
    <s v="Limpeza dos vidros das portas "/>
    <x v="0"/>
    <m/>
    <x v="0"/>
    <x v="0"/>
    <x v="6"/>
    <m/>
    <x v="40"/>
    <m/>
    <s v=""/>
    <s v=""/>
    <s v=""/>
    <s v=""/>
    <s v=""/>
  </r>
  <r>
    <d v="2024-12-20T00:00:00"/>
    <x v="5"/>
    <s v="B"/>
    <n v="0"/>
    <s v="b"/>
    <n v="8"/>
    <s v="Afinar interruptor "/>
    <x v="9"/>
    <m/>
    <x v="0"/>
    <x v="0"/>
    <x v="6"/>
    <m/>
    <x v="38"/>
    <m/>
    <s v=""/>
    <s v=""/>
    <s v=""/>
    <s v=""/>
    <s v=""/>
  </r>
  <r>
    <d v="2024-12-20T00:00:00"/>
    <x v="5"/>
    <s v="B"/>
    <n v="0"/>
    <s v="b"/>
    <n v="9"/>
    <s v="Azulejo quebrado (substituir)"/>
    <x v="0"/>
    <m/>
    <x v="0"/>
    <x v="0"/>
    <x v="6"/>
    <m/>
    <x v="38"/>
    <m/>
    <s v=""/>
    <s v=""/>
    <s v=""/>
    <s v=""/>
    <s v=""/>
  </r>
  <r>
    <d v="2024-12-20T00:00:00"/>
    <x v="5"/>
    <s v="B"/>
    <n v="0"/>
    <s v="b"/>
    <n v="10"/>
    <s v="Limpeza de sujidade preta no betume "/>
    <x v="0"/>
    <m/>
    <x v="0"/>
    <x v="0"/>
    <x v="6"/>
    <m/>
    <x v="38"/>
    <m/>
    <s v=""/>
    <s v=""/>
    <s v=""/>
    <s v=""/>
    <s v=""/>
  </r>
  <r>
    <d v="2024-12-20T00:00:00"/>
    <x v="5"/>
    <s v="B"/>
    <n v="0"/>
    <s v="b"/>
    <n v="11"/>
    <s v="Tampar buraco dentro do armário laterais "/>
    <x v="8"/>
    <m/>
    <x v="0"/>
    <x v="0"/>
    <x v="6"/>
    <m/>
    <x v="38"/>
    <m/>
    <s v=""/>
    <s v=""/>
    <s v=""/>
    <s v=""/>
    <s v=""/>
  </r>
  <r>
    <d v="2024-12-20T00:00:00"/>
    <x v="5"/>
    <s v="B"/>
    <n v="0"/>
    <s v="b"/>
    <n v="12"/>
    <s v="Limpeza dentro dos armários"/>
    <x v="0"/>
    <m/>
    <x v="0"/>
    <x v="0"/>
    <x v="6"/>
    <m/>
    <x v="38"/>
    <m/>
    <s v=""/>
    <s v=""/>
    <s v=""/>
    <s v=""/>
    <s v=""/>
  </r>
  <r>
    <d v="2024-12-20T00:00:00"/>
    <x v="5"/>
    <s v="B"/>
    <n v="0"/>
    <s v="b"/>
    <n v="13"/>
    <s v="Alheta fissurada "/>
    <x v="0"/>
    <m/>
    <x v="0"/>
    <x v="0"/>
    <x v="6"/>
    <m/>
    <x v="38"/>
    <m/>
    <s v=""/>
    <s v=""/>
    <s v=""/>
    <s v=""/>
    <s v=""/>
  </r>
  <r>
    <d v="2024-12-20T00:00:00"/>
    <x v="5"/>
    <s v="B"/>
    <n v="0"/>
    <s v="b"/>
    <n v="14"/>
    <s v="Retoque de pintura por todo apartamento "/>
    <x v="0"/>
    <m/>
    <x v="0"/>
    <x v="0"/>
    <x v="6"/>
    <m/>
    <x v="38"/>
    <m/>
    <s v=""/>
    <s v=""/>
    <s v=""/>
    <s v=""/>
    <s v=""/>
  </r>
  <r>
    <d v="2024-12-20T00:00:00"/>
    <x v="5"/>
    <s v="B"/>
    <n v="0"/>
    <s v="b"/>
    <n v="15"/>
    <s v="Limpeza casa de banho toda, piso com betume escurecido "/>
    <x v="0"/>
    <m/>
    <x v="0"/>
    <x v="0"/>
    <x v="6"/>
    <m/>
    <x v="38"/>
    <m/>
    <s v=""/>
    <s v=""/>
    <s v=""/>
    <s v=""/>
    <s v=""/>
  </r>
  <r>
    <d v="2024-12-20T00:00:00"/>
    <x v="5"/>
    <s v="B"/>
    <n v="0"/>
    <s v="b"/>
    <n v="16"/>
    <s v="Falta espelho"/>
    <x v="17"/>
    <m/>
    <x v="0"/>
    <x v="0"/>
    <x v="6"/>
    <m/>
    <x v="38"/>
    <m/>
    <s v=""/>
    <s v=""/>
    <s v=""/>
    <s v=""/>
    <s v=""/>
  </r>
  <r>
    <d v="2024-12-20T00:00:00"/>
    <x v="5"/>
    <s v="B"/>
    <n v="0"/>
    <s v="b"/>
    <n v="17"/>
    <s v="Azulejo danificado - Substituir "/>
    <x v="0"/>
    <m/>
    <x v="0"/>
    <x v="0"/>
    <x v="6"/>
    <m/>
    <x v="38"/>
    <m/>
    <s v=""/>
    <s v=""/>
    <s v=""/>
    <s v=""/>
    <s v=""/>
  </r>
  <r>
    <d v="2024-12-20T00:00:00"/>
    <x v="5"/>
    <s v="B"/>
    <n v="0"/>
    <s v="b"/>
    <n v="18"/>
    <s v="Remover fita do interruptor "/>
    <x v="0"/>
    <m/>
    <x v="0"/>
    <x v="0"/>
    <x v="6"/>
    <m/>
    <x v="38"/>
    <m/>
    <s v=""/>
    <s v=""/>
    <s v=""/>
    <s v=""/>
    <s v=""/>
  </r>
  <r>
    <d v="2024-12-20T00:00:00"/>
    <x v="5"/>
    <s v="B"/>
    <n v="0"/>
    <s v="b"/>
    <n v="19"/>
    <s v="Limpeza de risco no piso "/>
    <x v="5"/>
    <m/>
    <x v="0"/>
    <x v="0"/>
    <x v="6"/>
    <m/>
    <x v="38"/>
    <m/>
    <s v=""/>
    <s v=""/>
    <s v=""/>
    <s v=""/>
    <s v=""/>
  </r>
  <r>
    <d v="2024-12-20T00:00:00"/>
    <x v="5"/>
    <s v="B"/>
    <n v="0"/>
    <s v="b"/>
    <n v="20"/>
    <s v="Piso escurecido - Substituir "/>
    <x v="5"/>
    <m/>
    <x v="0"/>
    <x v="0"/>
    <x v="6"/>
    <m/>
    <x v="9"/>
    <m/>
    <s v=""/>
    <s v=""/>
    <s v=""/>
    <s v=""/>
    <s v=""/>
  </r>
  <r>
    <d v="2024-12-20T00:00:00"/>
    <x v="5"/>
    <s v="B"/>
    <n v="0"/>
    <s v="b"/>
    <n v="22"/>
    <s v="Limpeza de sujidade amarela nos azulejos da ceramica da banheira "/>
    <x v="0"/>
    <m/>
    <x v="0"/>
    <x v="0"/>
    <x v="6"/>
    <m/>
    <x v="38"/>
    <m/>
    <s v=""/>
    <s v=""/>
    <s v=""/>
    <s v=""/>
    <s v=""/>
  </r>
  <r>
    <d v="2024-12-20T00:00:00"/>
    <x v="5"/>
    <s v="B"/>
    <n v="0"/>
    <s v="b"/>
    <n v="23"/>
    <s v="Porta do roupeiro danificada"/>
    <x v="8"/>
    <m/>
    <x v="0"/>
    <x v="0"/>
    <x v="6"/>
    <m/>
    <x v="38"/>
    <m/>
    <s v=""/>
    <s v=""/>
    <s v=""/>
    <s v=""/>
    <s v=""/>
  </r>
  <r>
    <d v="2024-12-20T00:00:00"/>
    <x v="5"/>
    <s v="B"/>
    <n v="0"/>
    <s v="b"/>
    <n v="24"/>
    <s v="Torneira do bidé não veda"/>
    <x v="18"/>
    <m/>
    <x v="0"/>
    <x v="0"/>
    <x v="6"/>
    <m/>
    <x v="40"/>
    <m/>
    <s v=""/>
    <s v=""/>
    <s v=""/>
    <s v=""/>
    <s v=""/>
  </r>
  <r>
    <d v="2024-12-20T00:00:00"/>
    <x v="5"/>
    <s v="B"/>
    <n v="0"/>
    <s v="b"/>
    <n v="25"/>
    <s v="A luz da casa de banho esta piscando. Acredito que não seja um problema com a lampada."/>
    <x v="9"/>
    <m/>
    <x v="26"/>
    <x v="0"/>
    <x v="6"/>
    <m/>
    <x v="41"/>
    <m/>
    <m/>
    <m/>
    <m/>
    <m/>
    <m/>
  </r>
  <r>
    <d v="2024-12-20T00:00:00"/>
    <x v="5"/>
    <s v="B"/>
    <n v="0"/>
    <s v="b"/>
    <n v="26"/>
    <s v=" Há um vazamento de água vindo do canto inferior da cozinha."/>
    <x v="0"/>
    <m/>
    <x v="26"/>
    <x v="0"/>
    <x v="6"/>
    <m/>
    <x v="42"/>
    <m/>
    <m/>
    <m/>
    <m/>
    <m/>
    <m/>
  </r>
  <r>
    <d v="2024-12-20T00:00:00"/>
    <x v="5"/>
    <s v="B"/>
    <n v="0"/>
    <s v="b"/>
    <n v="27"/>
    <s v="Infiltração de água por debaixo da banca da cozinha, fuga de água no esquentador e na casa de banho da suíte. // Feedback Luzimeca 17/04: a água que aparece no chão junto da banheira, vem debaixo da banheira (infiltrações pelos isolamentos da banheira e válvula). "/>
    <x v="0"/>
    <m/>
    <x v="14"/>
    <x v="0"/>
    <x v="6"/>
    <m/>
    <x v="23"/>
    <s v="Após a visita da Luzimeca e os ensaios realizados a situação passa a ser da AR."/>
    <m/>
    <m/>
    <m/>
    <m/>
    <m/>
  </r>
  <r>
    <d v="2024-12-20T00:00:00"/>
    <x v="5"/>
    <s v="B"/>
    <n v="0"/>
    <s v="b"/>
    <n v="28"/>
    <s v="Bomba de calor a verter água "/>
    <x v="16"/>
    <m/>
    <x v="27"/>
    <x v="0"/>
    <x v="6"/>
    <m/>
    <x v="33"/>
    <m/>
    <m/>
    <m/>
    <m/>
    <m/>
    <m/>
  </r>
  <r>
    <d v="2024-10-28T00:00:00"/>
    <x v="6"/>
    <s v="B"/>
    <n v="1"/>
    <s v="b"/>
    <n v="42"/>
    <s v="Porta Roupeiro (2,47x 0,44)"/>
    <x v="8"/>
    <m/>
    <x v="11"/>
    <x v="0"/>
    <x v="7"/>
    <d v="2025-02-19T00:00:00"/>
    <x v="16"/>
    <m/>
    <m/>
    <m/>
    <m/>
    <m/>
    <m/>
  </r>
  <r>
    <d v="2024-10-28T00:00:00"/>
    <x v="6"/>
    <s v="B"/>
    <n v="1"/>
    <s v="b"/>
    <n v="41"/>
    <s v="A protecção do duche da casa de banho principal, tem o vedante inferior da porta colocado de modo invertido, isto é, a parte que deveria ficar para o interior está para o exterior."/>
    <x v="12"/>
    <m/>
    <x v="28"/>
    <x v="0"/>
    <x v="7"/>
    <m/>
    <x v="43"/>
    <m/>
    <s v=""/>
    <s v=""/>
    <s v=""/>
    <s v=""/>
    <s v=""/>
  </r>
  <r>
    <d v="2024-10-28T00:00:00"/>
    <x v="6"/>
    <s v="B"/>
    <n v="1"/>
    <s v="b"/>
    <n v="40"/>
    <s v="Substituição espelho  1,33 x 1,20m  - oxidado na bordadura"/>
    <x v="0"/>
    <m/>
    <x v="28"/>
    <x v="0"/>
    <x v="7"/>
    <m/>
    <x v="44"/>
    <s v="Bruno trocou dia 23/12"/>
    <s v=""/>
    <s v=""/>
    <s v=""/>
    <s v=""/>
    <s v=""/>
  </r>
  <r>
    <d v="2024-10-28T00:00:00"/>
    <x v="6"/>
    <s v="B"/>
    <n v="1"/>
    <s v="b"/>
    <n v="39"/>
    <s v="Há um interruptor no corredor dos quartos que não faz bem o contacto para acender a luz."/>
    <x v="9"/>
    <m/>
    <x v="29"/>
    <x v="2"/>
    <x v="7"/>
    <m/>
    <x v="45"/>
    <s v="Sra ana enviou email a dizer que tem apenas o resguardo e o espelho por resolver 23/12"/>
    <s v=""/>
    <s v=""/>
    <s v=""/>
    <s v=""/>
    <s v=""/>
  </r>
  <r>
    <d v="2024-10-28T00:00:00"/>
    <x v="6"/>
    <s v="B"/>
    <n v="1"/>
    <s v="b"/>
    <n v="38"/>
    <s v="Na cozinha, na misturadora do lava-loiça, a água fria não tem pressão;"/>
    <x v="14"/>
    <m/>
    <x v="29"/>
    <x v="0"/>
    <x v="7"/>
    <m/>
    <x v="27"/>
    <s v="Sra ana enviou email a dizer"/>
    <s v=""/>
    <s v=""/>
    <s v=""/>
    <s v=""/>
    <s v=""/>
  </r>
  <r>
    <d v="2024-10-28T00:00:00"/>
    <x v="6"/>
    <s v="B"/>
    <n v="1"/>
    <s v="b"/>
    <n v="37"/>
    <s v="Na casa de banho secundária aparece água no chão, quando se descarrega o autoclismo;"/>
    <x v="14"/>
    <m/>
    <x v="29"/>
    <x v="0"/>
    <x v="7"/>
    <m/>
    <x v="27"/>
    <s v="Sra ana enviou email a dizer"/>
    <s v=""/>
    <s v=""/>
    <s v=""/>
    <s v=""/>
    <s v=""/>
  </r>
  <r>
    <d v="2024-10-28T00:00:00"/>
    <x v="6"/>
    <s v="B"/>
    <n v="1"/>
    <s v="b"/>
    <n v="36"/>
    <s v="Reparação divisória varanda"/>
    <x v="19"/>
    <m/>
    <x v="30"/>
    <x v="2"/>
    <x v="7"/>
    <m/>
    <x v="45"/>
    <s v="Sra ana enviou email a dizer que tem apenas o resguardo e o espelho por resolver 23/12"/>
    <s v=""/>
    <s v=""/>
    <s v=""/>
    <s v=""/>
    <s v=""/>
  </r>
  <r>
    <d v="2024-10-28T00:00:00"/>
    <x v="6"/>
    <s v="B"/>
    <n v="1"/>
    <s v="b"/>
    <n v="35"/>
    <s v="Frente gaveta e nivel IS por substituir (suite)"/>
    <x v="8"/>
    <m/>
    <x v="30"/>
    <x v="2"/>
    <x v="7"/>
    <m/>
    <x v="45"/>
    <m/>
    <s v=""/>
    <s v=""/>
    <s v=""/>
    <s v=""/>
    <s v=""/>
  </r>
  <r>
    <d v="2024-10-28T00:00:00"/>
    <x v="6"/>
    <s v="B"/>
    <n v="1"/>
    <s v="b"/>
    <n v="34"/>
    <s v="Afinar porta resguardo de duche "/>
    <x v="12"/>
    <m/>
    <x v="12"/>
    <x v="0"/>
    <x v="7"/>
    <m/>
    <x v="44"/>
    <s v="Bruno afinou 23/12"/>
    <s v=""/>
    <s v=""/>
    <s v=""/>
    <s v=""/>
    <s v=""/>
  </r>
  <r>
    <d v="2024-10-28T00:00:00"/>
    <x v="6"/>
    <s v="B"/>
    <n v="1"/>
    <s v="b"/>
    <n v="33"/>
    <s v="Tirar peça preta debaixo da sanita"/>
    <x v="0"/>
    <m/>
    <x v="30"/>
    <x v="0"/>
    <x v="7"/>
    <m/>
    <x v="21"/>
    <m/>
    <s v=""/>
    <s v=""/>
    <s v=""/>
    <s v=""/>
    <s v=""/>
  </r>
  <r>
    <d v="2024-10-28T00:00:00"/>
    <x v="6"/>
    <s v="B"/>
    <n v="1"/>
    <s v="b"/>
    <n v="32"/>
    <s v="Tirar fita de pintor do A/C"/>
    <x v="0"/>
    <m/>
    <x v="30"/>
    <x v="0"/>
    <x v="7"/>
    <m/>
    <x v="21"/>
    <m/>
    <s v=""/>
    <s v=""/>
    <s v=""/>
    <s v=""/>
    <s v=""/>
  </r>
  <r>
    <d v="2024-10-28T00:00:00"/>
    <x v="6"/>
    <s v="B"/>
    <n v="1"/>
    <s v="b"/>
    <n v="31"/>
    <s v="Alguns aparelhos de eletricidade estao desnivelados "/>
    <x v="0"/>
    <m/>
    <x v="31"/>
    <x v="0"/>
    <x v="7"/>
    <m/>
    <x v="21"/>
    <m/>
    <s v=""/>
    <s v=""/>
    <s v=""/>
    <s v=""/>
    <s v=""/>
  </r>
  <r>
    <d v="2024-10-28T00:00:00"/>
    <x v="6"/>
    <s v="B"/>
    <n v="1"/>
    <s v="b"/>
    <n v="30"/>
    <s v="revestimento do aparelho de ar condicionado apresenta um abaulamento na parte inferior; - Quarto "/>
    <x v="20"/>
    <m/>
    <x v="31"/>
    <x v="2"/>
    <x v="7"/>
    <m/>
    <x v="46"/>
    <s v="LG NÃO ASSUME A GARANTIA "/>
    <s v=""/>
    <s v=""/>
    <s v=""/>
    <s v=""/>
    <s v=""/>
  </r>
  <r>
    <d v="2024-10-28T00:00:00"/>
    <x v="6"/>
    <s v="B"/>
    <n v="1"/>
    <s v="b"/>
    <n v="29"/>
    <s v="A porta da casa de banho tem um defeito na parte inferior"/>
    <x v="8"/>
    <m/>
    <x v="31"/>
    <x v="0"/>
    <x v="7"/>
    <m/>
    <x v="5"/>
    <m/>
    <s v=""/>
    <s v=""/>
    <s v=""/>
    <s v=""/>
    <s v=""/>
  </r>
  <r>
    <d v="2024-10-28T00:00:00"/>
    <x v="6"/>
    <s v="B"/>
    <n v="1"/>
    <s v="b"/>
    <n v="28"/>
    <s v="Azulejo partido - Tratado falta betume parede da lavandaria "/>
    <x v="0"/>
    <m/>
    <x v="32"/>
    <x v="0"/>
    <x v="7"/>
    <m/>
    <x v="21"/>
    <m/>
    <s v=""/>
    <s v=""/>
    <s v=""/>
    <s v=""/>
    <s v=""/>
  </r>
  <r>
    <d v="2024-10-28T00:00:00"/>
    <x v="6"/>
    <s v="B"/>
    <n v="1"/>
    <s v="b"/>
    <n v="27"/>
    <s v="Porta roupeiro com picados/remendos não aceites "/>
    <x v="8"/>
    <m/>
    <x v="32"/>
    <x v="2"/>
    <x v="7"/>
    <m/>
    <x v="45"/>
    <s v="Sra ana enviou email a dizer que tem apenas o resguardo e o espelho por resolver 23/12"/>
    <s v=""/>
    <s v=""/>
    <s v=""/>
    <s v=""/>
    <s v=""/>
  </r>
  <r>
    <d v="2024-10-28T00:00:00"/>
    <x v="6"/>
    <s v="B"/>
    <n v="1"/>
    <s v="b"/>
    <n v="26"/>
    <s v="Armário/Gaveta lavatório do wc da suíte estão danificados - Foi apenas desfarçado segundo cliente"/>
    <x v="8"/>
    <m/>
    <x v="33"/>
    <x v="2"/>
    <x v="7"/>
    <m/>
    <x v="45"/>
    <s v="Sra ana enviou email a dizer que tem apenas o resguardo e o espelho por resolver 23/12"/>
    <s v=""/>
    <s v=""/>
    <s v=""/>
    <s v=""/>
    <s v=""/>
  </r>
  <r>
    <d v="2024-10-28T00:00:00"/>
    <x v="6"/>
    <s v="B"/>
    <n v="1"/>
    <s v="b"/>
    <n v="25"/>
    <s v="Falta revestimento canto entre parede e porta WC Suíte "/>
    <x v="0"/>
    <m/>
    <x v="32"/>
    <x v="0"/>
    <x v="7"/>
    <m/>
    <x v="47"/>
    <m/>
    <s v=""/>
    <s v=""/>
    <s v=""/>
    <s v=""/>
    <s v=""/>
  </r>
  <r>
    <d v="2024-10-28T00:00:00"/>
    <x v="6"/>
    <s v="B"/>
    <n v="1"/>
    <s v="b"/>
    <n v="24"/>
    <s v="Rachas espaço comum garagem "/>
    <x v="21"/>
    <m/>
    <x v="0"/>
    <x v="3"/>
    <x v="7"/>
    <m/>
    <x v="24"/>
    <m/>
    <s v=""/>
    <s v=""/>
    <s v=""/>
    <s v=""/>
    <s v=""/>
  </r>
  <r>
    <d v="2024-10-28T00:00:00"/>
    <x v="6"/>
    <s v="B"/>
    <n v="1"/>
    <s v="b"/>
    <n v="23"/>
    <s v="Portas imperfeitas (geral) - lacado em cima da porta"/>
    <x v="8"/>
    <m/>
    <x v="0"/>
    <x v="3"/>
    <x v="7"/>
    <m/>
    <x v="1"/>
    <m/>
    <s v=""/>
    <s v=""/>
    <s v=""/>
    <s v=""/>
    <s v=""/>
  </r>
  <r>
    <d v="2024-10-28T00:00:00"/>
    <x v="6"/>
    <s v="B"/>
    <n v="1"/>
    <s v="b"/>
    <n v="22"/>
    <s v="Mellhorar remate junta dilatação estacionamento arrecadação no piso "/>
    <x v="21"/>
    <m/>
    <x v="0"/>
    <x v="3"/>
    <x v="7"/>
    <m/>
    <x v="24"/>
    <m/>
    <s v=""/>
    <s v=""/>
    <s v=""/>
    <s v=""/>
    <s v=""/>
  </r>
  <r>
    <d v="2024-10-28T00:00:00"/>
    <x v="6"/>
    <s v="B"/>
    <n v="1"/>
    <s v="b"/>
    <n v="21"/>
    <s v="Puxador metálico guarda roupa marcado/sujo "/>
    <x v="0"/>
    <m/>
    <x v="0"/>
    <x v="0"/>
    <x v="7"/>
    <m/>
    <x v="0"/>
    <m/>
    <s v=""/>
    <s v=""/>
    <s v=""/>
    <s v=""/>
    <s v=""/>
  </r>
  <r>
    <d v="2024-10-28T00:00:00"/>
    <x v="6"/>
    <s v="B"/>
    <n v="1"/>
    <s v="b"/>
    <n v="20"/>
    <s v="A/c torto "/>
    <x v="0"/>
    <m/>
    <x v="0"/>
    <x v="0"/>
    <x v="7"/>
    <m/>
    <x v="0"/>
    <m/>
    <s v=""/>
    <s v=""/>
    <s v=""/>
    <s v=""/>
    <s v=""/>
  </r>
  <r>
    <d v="2024-10-28T00:00:00"/>
    <x v="6"/>
    <s v="B"/>
    <n v="1"/>
    <s v="b"/>
    <n v="19"/>
    <s v="Melhorar remate alheta"/>
    <x v="0"/>
    <m/>
    <x v="0"/>
    <x v="0"/>
    <x v="7"/>
    <m/>
    <x v="0"/>
    <m/>
    <s v=""/>
    <s v=""/>
    <s v=""/>
    <s v=""/>
    <s v=""/>
  </r>
  <r>
    <d v="2024-10-28T00:00:00"/>
    <x v="6"/>
    <s v="B"/>
    <n v="1"/>
    <s v="b"/>
    <n v="18"/>
    <s v="Fissura parede"/>
    <x v="0"/>
    <m/>
    <x v="0"/>
    <x v="0"/>
    <x v="7"/>
    <m/>
    <x v="0"/>
    <m/>
    <s v=""/>
    <s v=""/>
    <s v=""/>
    <s v=""/>
    <s v=""/>
  </r>
  <r>
    <d v="2024-10-28T00:00:00"/>
    <x v="6"/>
    <s v="B"/>
    <n v="1"/>
    <s v="b"/>
    <n v="17"/>
    <s v="Afinar portas ( empenadas e desalinhadas)"/>
    <x v="8"/>
    <m/>
    <x v="31"/>
    <x v="0"/>
    <x v="7"/>
    <m/>
    <x v="14"/>
    <m/>
    <s v=""/>
    <s v=""/>
    <s v=""/>
    <s v=""/>
    <s v=""/>
  </r>
  <r>
    <d v="2024-10-28T00:00:00"/>
    <x v="6"/>
    <s v="B"/>
    <n v="1"/>
    <s v="b"/>
    <n v="16"/>
    <s v="Base duche suja wc"/>
    <x v="0"/>
    <m/>
    <x v="0"/>
    <x v="0"/>
    <x v="7"/>
    <m/>
    <x v="0"/>
    <m/>
    <s v=""/>
    <s v=""/>
    <s v=""/>
    <s v=""/>
    <s v=""/>
  </r>
  <r>
    <d v="2024-10-28T00:00:00"/>
    <x v="6"/>
    <s v="B"/>
    <n v="1"/>
    <s v="b"/>
    <n v="15"/>
    <s v="Refazer juntas WC /sujas /falta betume "/>
    <x v="0"/>
    <m/>
    <x v="0"/>
    <x v="0"/>
    <x v="7"/>
    <m/>
    <x v="0"/>
    <m/>
    <s v=""/>
    <s v=""/>
    <s v=""/>
    <s v=""/>
    <s v=""/>
  </r>
  <r>
    <d v="2024-10-28T00:00:00"/>
    <x v="6"/>
    <s v="B"/>
    <n v="1"/>
    <s v="b"/>
    <n v="14"/>
    <s v="Limpar rodapé geral remate cantos "/>
    <x v="0"/>
    <m/>
    <x v="0"/>
    <x v="0"/>
    <x v="7"/>
    <m/>
    <x v="0"/>
    <m/>
    <s v=""/>
    <s v=""/>
    <s v=""/>
    <s v=""/>
    <s v=""/>
  </r>
  <r>
    <d v="2024-10-28T00:00:00"/>
    <x v="6"/>
    <s v="B"/>
    <n v="1"/>
    <s v="b"/>
    <n v="13"/>
    <s v="Limpar apartamento antes de entregar "/>
    <x v="0"/>
    <m/>
    <x v="0"/>
    <x v="0"/>
    <x v="7"/>
    <m/>
    <x v="0"/>
    <m/>
    <s v=""/>
    <s v=""/>
    <s v=""/>
    <s v=""/>
    <s v=""/>
  </r>
  <r>
    <d v="2024-10-28T00:00:00"/>
    <x v="6"/>
    <s v="B"/>
    <n v="1"/>
    <s v="b"/>
    <n v="12"/>
    <s v="Limpar guarda roupa/portas/manchas/qualidade?"/>
    <x v="0"/>
    <m/>
    <x v="0"/>
    <x v="0"/>
    <x v="7"/>
    <m/>
    <x v="0"/>
    <m/>
    <s v=""/>
    <s v=""/>
    <s v=""/>
    <s v=""/>
    <s v=""/>
  </r>
  <r>
    <d v="2024-10-28T00:00:00"/>
    <x v="6"/>
    <s v="B"/>
    <n v="1"/>
    <s v="b"/>
    <n v="11"/>
    <s v="Limpar bancada cozinha "/>
    <x v="0"/>
    <m/>
    <x v="0"/>
    <x v="0"/>
    <x v="7"/>
    <m/>
    <x v="0"/>
    <m/>
    <s v=""/>
    <s v=""/>
    <s v=""/>
    <s v=""/>
    <s v=""/>
  </r>
  <r>
    <d v="2024-10-28T00:00:00"/>
    <x v="6"/>
    <s v="B"/>
    <n v="1"/>
    <s v="b"/>
    <n v="10"/>
    <s v="Limpar excesso silicone lavatorio cozinha "/>
    <x v="0"/>
    <m/>
    <x v="0"/>
    <x v="0"/>
    <x v="7"/>
    <m/>
    <x v="0"/>
    <m/>
    <s v=""/>
    <s v=""/>
    <s v=""/>
    <s v=""/>
    <s v=""/>
  </r>
  <r>
    <d v="2024-10-28T00:00:00"/>
    <x v="6"/>
    <s v="B"/>
    <n v="1"/>
    <s v="b"/>
    <n v="9"/>
    <s v="Falta acabamento no topo das portas (geral)"/>
    <x v="8"/>
    <m/>
    <x v="0"/>
    <x v="3"/>
    <x v="7"/>
    <m/>
    <x v="24"/>
    <m/>
    <s v=""/>
    <s v=""/>
    <s v=""/>
    <s v=""/>
    <s v=""/>
  </r>
  <r>
    <d v="2024-10-28T00:00:00"/>
    <x v="6"/>
    <s v="B"/>
    <n v="1"/>
    <s v="b"/>
    <n v="8"/>
    <s v="Limpar portas geral "/>
    <x v="0"/>
    <m/>
    <x v="0"/>
    <x v="0"/>
    <x v="7"/>
    <m/>
    <x v="0"/>
    <m/>
    <s v=""/>
    <s v=""/>
    <s v=""/>
    <s v=""/>
    <s v=""/>
  </r>
  <r>
    <d v="2024-10-28T00:00:00"/>
    <x v="6"/>
    <s v="B"/>
    <n v="1"/>
    <s v="b"/>
    <n v="7"/>
    <s v="Marcas na porta (geral)"/>
    <x v="8"/>
    <m/>
    <x v="0"/>
    <x v="0"/>
    <x v="7"/>
    <m/>
    <x v="0"/>
    <m/>
    <s v=""/>
    <s v=""/>
    <s v=""/>
    <s v=""/>
    <s v=""/>
  </r>
  <r>
    <d v="2024-10-28T00:00:00"/>
    <x v="6"/>
    <s v="B"/>
    <n v="1"/>
    <s v="b"/>
    <n v="6"/>
    <s v="Parafuso solto guarda / rever fixação "/>
    <x v="2"/>
    <m/>
    <x v="0"/>
    <x v="0"/>
    <x v="7"/>
    <m/>
    <x v="0"/>
    <m/>
    <s v=""/>
    <s v=""/>
    <s v=""/>
    <s v=""/>
    <s v=""/>
  </r>
  <r>
    <d v="2024-10-28T00:00:00"/>
    <x v="6"/>
    <s v="B"/>
    <n v="1"/>
    <s v="b"/>
    <n v="5"/>
    <s v="Divisoria não está fixa - varanda"/>
    <x v="2"/>
    <m/>
    <x v="0"/>
    <x v="0"/>
    <x v="7"/>
    <m/>
    <x v="0"/>
    <m/>
    <s v=""/>
    <s v=""/>
    <s v=""/>
    <s v=""/>
    <s v=""/>
  </r>
  <r>
    <d v="2024-10-28T00:00:00"/>
    <x v="6"/>
    <s v="B"/>
    <n v="1"/>
    <s v="b"/>
    <n v="4"/>
    <s v="Marcas na divisória varanda no topo "/>
    <x v="0"/>
    <m/>
    <x v="0"/>
    <x v="0"/>
    <x v="7"/>
    <m/>
    <x v="0"/>
    <m/>
    <s v=""/>
    <s v=""/>
    <s v=""/>
    <s v=""/>
    <s v=""/>
  </r>
  <r>
    <d v="2024-10-28T00:00:00"/>
    <x v="6"/>
    <s v="B"/>
    <n v="1"/>
    <s v="b"/>
    <n v="3"/>
    <s v="Limpar piso/manchas brancas (geral)"/>
    <x v="0"/>
    <m/>
    <x v="0"/>
    <x v="0"/>
    <x v="7"/>
    <m/>
    <x v="0"/>
    <m/>
    <s v=""/>
    <s v=""/>
    <s v=""/>
    <s v=""/>
    <s v=""/>
  </r>
  <r>
    <d v="2024-10-28T00:00:00"/>
    <x v="6"/>
    <s v="B"/>
    <n v="1"/>
    <s v="b"/>
    <n v="2"/>
    <s v="Trincas madeira caixa de estore (marcas)"/>
    <x v="8"/>
    <m/>
    <x v="0"/>
    <x v="0"/>
    <x v="7"/>
    <m/>
    <x v="0"/>
    <m/>
    <s v=""/>
    <s v=""/>
    <s v=""/>
    <s v=""/>
    <s v=""/>
  </r>
  <r>
    <d v="2024-10-28T00:00:00"/>
    <x v="6"/>
    <s v="B"/>
    <n v="1"/>
    <s v="b"/>
    <n v="1"/>
    <s v="2º mão de tinta (Geral) teto e paredes "/>
    <x v="0"/>
    <m/>
    <x v="0"/>
    <x v="0"/>
    <x v="7"/>
    <m/>
    <x v="0"/>
    <m/>
    <s v=""/>
    <s v=""/>
    <s v=""/>
    <s v=""/>
    <s v=""/>
  </r>
  <r>
    <d v="2024-10-11T00:00:00"/>
    <x v="7"/>
    <s v="B"/>
    <n v="1"/>
    <s v="c"/>
    <n v="1"/>
    <s v="Pintura com manchas "/>
    <x v="0"/>
    <m/>
    <x v="0"/>
    <x v="0"/>
    <x v="8"/>
    <m/>
    <x v="47"/>
    <m/>
    <s v=""/>
    <s v=""/>
    <s v=""/>
    <s v=""/>
    <s v=""/>
  </r>
  <r>
    <d v="2024-10-11T00:00:00"/>
    <x v="7"/>
    <s v="B"/>
    <n v="1"/>
    <s v="c"/>
    <n v="2"/>
    <s v="Limpeza do piso com manchas brancas geral"/>
    <x v="0"/>
    <m/>
    <x v="0"/>
    <x v="0"/>
    <x v="8"/>
    <m/>
    <x v="47"/>
    <m/>
    <s v=""/>
    <s v=""/>
    <s v=""/>
    <s v=""/>
    <s v=""/>
  </r>
  <r>
    <d v="2024-10-11T00:00:00"/>
    <x v="7"/>
    <s v="B"/>
    <n v="1"/>
    <s v="c"/>
    <n v="3"/>
    <s v="Limpeza de tinta no rodapé"/>
    <x v="0"/>
    <m/>
    <x v="0"/>
    <x v="0"/>
    <x v="8"/>
    <m/>
    <x v="47"/>
    <m/>
    <s v=""/>
    <s v=""/>
    <s v=""/>
    <s v=""/>
    <s v=""/>
  </r>
  <r>
    <d v="2024-10-11T00:00:00"/>
    <x v="7"/>
    <s v="B"/>
    <n v="1"/>
    <s v="c"/>
    <n v="4"/>
    <s v="Gaveta danificada - Armário da suíte, uma das gavetas estão com marcas de raspagem)"/>
    <x v="8"/>
    <m/>
    <x v="34"/>
    <x v="0"/>
    <x v="8"/>
    <m/>
    <x v="21"/>
    <m/>
    <s v=""/>
    <s v=""/>
    <s v=""/>
    <s v=""/>
    <s v=""/>
  </r>
  <r>
    <d v="2024-10-11T00:00:00"/>
    <x v="7"/>
    <s v="B"/>
    <n v="1"/>
    <s v="c"/>
    <n v="5"/>
    <s v="Risco dentro do roupeiro"/>
    <x v="8"/>
    <m/>
    <x v="0"/>
    <x v="0"/>
    <x v="8"/>
    <m/>
    <x v="28"/>
    <m/>
    <s v=""/>
    <s v=""/>
    <s v=""/>
    <s v=""/>
    <s v=""/>
  </r>
  <r>
    <d v="2024-10-11T00:00:00"/>
    <x v="7"/>
    <s v="B"/>
    <n v="1"/>
    <s v="c"/>
    <n v="6"/>
    <s v="Limpeza de ferrugem na guarda"/>
    <x v="0"/>
    <m/>
    <x v="0"/>
    <x v="0"/>
    <x v="8"/>
    <m/>
    <x v="47"/>
    <m/>
    <s v=""/>
    <s v=""/>
    <s v=""/>
    <s v=""/>
    <s v=""/>
  </r>
  <r>
    <d v="2024-10-11T00:00:00"/>
    <x v="7"/>
    <s v="B"/>
    <n v="1"/>
    <s v="c"/>
    <n v="7"/>
    <s v="Nivelar tampa de acesso ao sifão da banheira ( azuleja oco e desnivelado casa de banho suite)"/>
    <x v="0"/>
    <m/>
    <x v="34"/>
    <x v="0"/>
    <x v="8"/>
    <m/>
    <x v="21"/>
    <m/>
    <s v=""/>
    <s v=""/>
    <s v=""/>
    <s v=""/>
    <s v=""/>
  </r>
  <r>
    <d v="2024-10-11T00:00:00"/>
    <x v="7"/>
    <s v="B"/>
    <n v="1"/>
    <s v="c"/>
    <n v="8"/>
    <s v="Afinar gavetas"/>
    <x v="8"/>
    <m/>
    <x v="0"/>
    <x v="0"/>
    <x v="8"/>
    <m/>
    <x v="28"/>
    <m/>
    <s v=""/>
    <s v=""/>
    <s v=""/>
    <s v=""/>
    <s v=""/>
  </r>
  <r>
    <d v="2024-10-11T00:00:00"/>
    <x v="7"/>
    <s v="B"/>
    <n v="1"/>
    <s v="c"/>
    <n v="9"/>
    <s v="Falta a tampa da caixa de estore "/>
    <x v="8"/>
    <m/>
    <x v="0"/>
    <x v="0"/>
    <x v="8"/>
    <m/>
    <x v="28"/>
    <m/>
    <s v=""/>
    <s v=""/>
    <s v=""/>
    <s v=""/>
    <s v=""/>
  </r>
  <r>
    <d v="2024-10-11T00:00:00"/>
    <x v="7"/>
    <s v="B"/>
    <n v="1"/>
    <s v="c"/>
    <n v="10"/>
    <s v="Retoque na pintura rodapé "/>
    <x v="0"/>
    <m/>
    <x v="0"/>
    <x v="0"/>
    <x v="8"/>
    <m/>
    <x v="47"/>
    <m/>
    <s v=""/>
    <s v=""/>
    <s v=""/>
    <s v=""/>
    <s v=""/>
  </r>
  <r>
    <d v="2024-10-11T00:00:00"/>
    <x v="7"/>
    <s v="B"/>
    <n v="1"/>
    <s v="c"/>
    <n v="11"/>
    <s v="Limpeza de silicone na bancada toda"/>
    <x v="0"/>
    <m/>
    <x v="0"/>
    <x v="0"/>
    <x v="8"/>
    <m/>
    <x v="47"/>
    <m/>
    <s v=""/>
    <s v=""/>
    <s v=""/>
    <s v=""/>
    <s v=""/>
  </r>
  <r>
    <d v="2024-10-11T00:00:00"/>
    <x v="7"/>
    <s v="B"/>
    <n v="1"/>
    <s v="c"/>
    <n v="12"/>
    <s v="Pedra da bancada solta na junção "/>
    <x v="0"/>
    <m/>
    <x v="0"/>
    <x v="0"/>
    <x v="8"/>
    <m/>
    <x v="47"/>
    <m/>
    <s v=""/>
    <s v=""/>
    <s v=""/>
    <s v=""/>
    <s v=""/>
  </r>
  <r>
    <d v="2024-10-11T00:00:00"/>
    <x v="7"/>
    <s v="B"/>
    <n v="1"/>
    <s v="c"/>
    <n v="13"/>
    <s v="Azulejo partido"/>
    <x v="0"/>
    <m/>
    <x v="0"/>
    <x v="0"/>
    <x v="8"/>
    <m/>
    <x v="21"/>
    <m/>
    <s v=""/>
    <s v=""/>
    <s v=""/>
    <s v=""/>
    <s v=""/>
  </r>
  <r>
    <d v="2024-10-11T00:00:00"/>
    <x v="7"/>
    <s v="B"/>
    <n v="1"/>
    <s v="c"/>
    <n v="14"/>
    <s v="Afinar puxador "/>
    <x v="2"/>
    <m/>
    <x v="0"/>
    <x v="0"/>
    <x v="8"/>
    <m/>
    <x v="48"/>
    <m/>
    <s v=""/>
    <s v=""/>
    <s v=""/>
    <s v=""/>
    <s v=""/>
  </r>
  <r>
    <d v="2024-10-11T00:00:00"/>
    <x v="7"/>
    <s v="B"/>
    <n v="1"/>
    <s v="c"/>
    <n v="15"/>
    <s v="Preenchimento na abertura da lâmpada: Existe uma abertura ao redor da_x000a_instalação da lâmpada que necessita de ser preenchida - Casa de banho suíte"/>
    <x v="0"/>
    <m/>
    <x v="34"/>
    <x v="0"/>
    <x v="8"/>
    <m/>
    <x v="21"/>
    <m/>
    <s v=""/>
    <s v=""/>
    <s v=""/>
    <s v=""/>
    <s v=""/>
  </r>
  <r>
    <d v="2024-10-11T00:00:00"/>
    <x v="7"/>
    <s v="B"/>
    <n v="1"/>
    <s v="c"/>
    <n v="16"/>
    <s v="Pintura perto da zona da caixilharia do quarto requer retoque "/>
    <x v="0"/>
    <m/>
    <x v="34"/>
    <x v="0"/>
    <x v="8"/>
    <m/>
    <x v="21"/>
    <m/>
    <s v=""/>
    <s v=""/>
    <s v=""/>
    <s v=""/>
    <s v=""/>
  </r>
  <r>
    <d v="2024-10-11T00:00:00"/>
    <x v="7"/>
    <s v="B"/>
    <n v="1"/>
    <s v="c"/>
    <n v="17"/>
    <s v="Remoção de tinta na cabine de duche - Limpeza de tinta branca "/>
    <x v="0"/>
    <m/>
    <x v="34"/>
    <x v="0"/>
    <x v="8"/>
    <m/>
    <x v="21"/>
    <m/>
    <s v=""/>
    <s v=""/>
    <s v=""/>
    <s v=""/>
    <s v=""/>
  </r>
  <r>
    <d v="2024-10-11T00:00:00"/>
    <x v="7"/>
    <s v="B"/>
    <n v="1"/>
    <s v="c"/>
    <n v="18"/>
    <s v="Arranjo na borracha da cabine de duche - Substituição - Casa de banho geral "/>
    <x v="12"/>
    <m/>
    <x v="34"/>
    <x v="0"/>
    <x v="8"/>
    <m/>
    <x v="21"/>
    <m/>
    <s v=""/>
    <s v=""/>
    <s v=""/>
    <s v=""/>
    <s v=""/>
  </r>
  <r>
    <d v="2024-10-11T00:00:00"/>
    <x v="7"/>
    <s v="B"/>
    <n v="1"/>
    <s v="c"/>
    <n v="19"/>
    <s v="Tampa pex da casa de banho geral esta aberta - Fechar "/>
    <x v="0"/>
    <m/>
    <x v="34"/>
    <x v="0"/>
    <x v="8"/>
    <m/>
    <x v="21"/>
    <m/>
    <s v=""/>
    <s v=""/>
    <s v=""/>
    <s v=""/>
    <s v=""/>
  </r>
  <r>
    <d v="2024-10-11T00:00:00"/>
    <x v="7"/>
    <s v="B"/>
    <n v="1"/>
    <s v="c"/>
    <n v="20"/>
    <s v="Azulejo picotado: Um dos azulejos na cozinha está picotado e necessita de_x000a_substituição ou reparo para corrigir o dano."/>
    <x v="0"/>
    <m/>
    <x v="34"/>
    <x v="0"/>
    <x v="8"/>
    <m/>
    <x v="21"/>
    <m/>
    <s v=""/>
    <s v=""/>
    <s v=""/>
    <s v=""/>
    <s v=""/>
  </r>
  <r>
    <d v="2024-10-11T00:00:00"/>
    <x v="7"/>
    <s v="B"/>
    <n v="1"/>
    <s v="c"/>
    <n v="21"/>
    <s v="Remendos nos azulejos: Há remendos visíveis nos azulejos da varanda, que precisam de uma solução estética ou de reparação para garantir uma boa aparência e durabilidade"/>
    <x v="0"/>
    <m/>
    <x v="34"/>
    <x v="0"/>
    <x v="8"/>
    <m/>
    <x v="21"/>
    <m/>
    <s v=""/>
    <s v=""/>
    <s v=""/>
    <s v=""/>
    <s v=""/>
  </r>
  <r>
    <d v="2024-10-11T00:00:00"/>
    <x v="7"/>
    <s v="B"/>
    <n v="1"/>
    <s v="c"/>
    <n v="23"/>
    <s v="por distanciador estores"/>
    <x v="0"/>
    <m/>
    <x v="35"/>
    <x v="0"/>
    <x v="8"/>
    <m/>
    <x v="49"/>
    <m/>
    <m/>
    <m/>
    <m/>
    <m/>
    <m/>
  </r>
  <r>
    <d v="2024-10-11T00:00:00"/>
    <x v="7"/>
    <s v="B"/>
    <n v="1"/>
    <s v="c"/>
    <n v="22"/>
    <s v="susbstituirem a peça partida no aparelho do AVAC "/>
    <x v="15"/>
    <m/>
    <x v="11"/>
    <x v="0"/>
    <x v="8"/>
    <m/>
    <x v="50"/>
    <s v="VER EMAIL 20-2-25 PARA CLIMACER"/>
    <s v=""/>
    <s v=""/>
    <s v=""/>
    <s v=""/>
    <s v=""/>
  </r>
  <r>
    <s v="SEM DATA"/>
    <x v="8"/>
    <s v="B"/>
    <n v="1"/>
    <s v="d"/>
    <n v="1"/>
    <s v="Caixilharia está com amrcas do puxador da porta"/>
    <x v="0"/>
    <m/>
    <x v="0"/>
    <x v="0"/>
    <x v="9"/>
    <m/>
    <x v="0"/>
    <m/>
    <s v=""/>
    <s v=""/>
    <s v=""/>
    <s v=""/>
    <s v=""/>
  </r>
  <r>
    <s v="SEM DATA"/>
    <x v="8"/>
    <s v="B"/>
    <n v="1"/>
    <s v="d"/>
    <n v="2"/>
    <s v="Manchas brancas no piso de maderira "/>
    <x v="0"/>
    <m/>
    <x v="0"/>
    <x v="0"/>
    <x v="9"/>
    <m/>
    <x v="0"/>
    <m/>
    <s v=""/>
    <s v=""/>
    <s v=""/>
    <s v=""/>
    <s v=""/>
  </r>
  <r>
    <s v="SEM DATA"/>
    <x v="8"/>
    <s v="B"/>
    <n v="1"/>
    <s v="d"/>
    <n v="3"/>
    <s v="Espelho danificado na lateral 1,38x1,20 / 1,45x1,20"/>
    <x v="12"/>
    <m/>
    <x v="0"/>
    <x v="0"/>
    <x v="9"/>
    <m/>
    <x v="17"/>
    <m/>
    <s v=""/>
    <s v=""/>
    <s v=""/>
    <s v=""/>
    <s v=""/>
  </r>
  <r>
    <s v="SEM DATA"/>
    <x v="8"/>
    <s v="B"/>
    <n v="1"/>
    <s v="d"/>
    <n v="4"/>
    <s v="Torneira do chuveiro está danificada - Trocar"/>
    <x v="0"/>
    <m/>
    <x v="0"/>
    <x v="0"/>
    <x v="9"/>
    <m/>
    <x v="51"/>
    <m/>
    <s v=""/>
    <s v=""/>
    <s v=""/>
    <s v=""/>
    <s v=""/>
  </r>
  <r>
    <s v="SEM DATA"/>
    <x v="8"/>
    <s v="B"/>
    <n v="1"/>
    <s v="d"/>
    <n v="5"/>
    <s v="Silicone na primeira gaveta do armário (está batendo na sanita"/>
    <x v="0"/>
    <m/>
    <x v="0"/>
    <x v="0"/>
    <x v="9"/>
    <m/>
    <x v="0"/>
    <m/>
    <s v=""/>
    <s v=""/>
    <s v=""/>
    <s v=""/>
    <s v=""/>
  </r>
  <r>
    <s v="SEM DATA"/>
    <x v="8"/>
    <s v="B"/>
    <n v="1"/>
    <s v="d"/>
    <n v="6"/>
    <s v="Porta interna do roupeiro está com sujidade"/>
    <x v="0"/>
    <m/>
    <x v="0"/>
    <x v="0"/>
    <x v="9"/>
    <m/>
    <x v="0"/>
    <m/>
    <s v=""/>
    <s v=""/>
    <s v=""/>
    <s v=""/>
    <s v=""/>
  </r>
  <r>
    <s v="SEM DATA"/>
    <x v="8"/>
    <s v="B"/>
    <n v="1"/>
    <s v="d"/>
    <n v="7"/>
    <s v="Fundo armário está danificado ao lado da tubagem "/>
    <x v="0"/>
    <m/>
    <x v="0"/>
    <x v="0"/>
    <x v="9"/>
    <m/>
    <x v="0"/>
    <m/>
    <s v=""/>
    <s v=""/>
    <s v=""/>
    <s v=""/>
    <s v=""/>
  </r>
  <r>
    <s v="SEM DATA"/>
    <x v="8"/>
    <s v="B"/>
    <n v="1"/>
    <s v="d"/>
    <n v="8"/>
    <s v="Porta do armário parte da frente está descascada "/>
    <x v="0"/>
    <m/>
    <x v="0"/>
    <x v="0"/>
    <x v="9"/>
    <m/>
    <x v="0"/>
    <m/>
    <s v=""/>
    <s v=""/>
    <s v=""/>
    <s v=""/>
    <s v=""/>
  </r>
  <r>
    <s v="SEM DATA"/>
    <x v="8"/>
    <s v="B"/>
    <n v="1"/>
    <s v="d"/>
    <n v="9"/>
    <s v="Afinar a porta do resguardo "/>
    <x v="0"/>
    <m/>
    <x v="0"/>
    <x v="0"/>
    <x v="9"/>
    <m/>
    <x v="0"/>
    <m/>
    <s v=""/>
    <s v=""/>
    <s v=""/>
    <s v=""/>
    <s v=""/>
  </r>
  <r>
    <s v="SEM DATA"/>
    <x v="8"/>
    <s v="B"/>
    <n v="1"/>
    <s v="d"/>
    <n v="10"/>
    <s v="Afinar a porta casa de banho "/>
    <x v="0"/>
    <m/>
    <x v="0"/>
    <x v="0"/>
    <x v="9"/>
    <m/>
    <x v="0"/>
    <m/>
    <s v=""/>
    <s v=""/>
    <s v=""/>
    <s v=""/>
    <s v=""/>
  </r>
  <r>
    <s v="SEM DATA"/>
    <x v="8"/>
    <s v="B"/>
    <n v="1"/>
    <s v="d"/>
    <n v="11"/>
    <s v="Falta betume entre paredes laterais (junta ceramica)"/>
    <x v="0"/>
    <m/>
    <x v="0"/>
    <x v="0"/>
    <x v="9"/>
    <m/>
    <x v="0"/>
    <m/>
    <s v=""/>
    <s v=""/>
    <s v=""/>
    <s v=""/>
    <s v=""/>
  </r>
  <r>
    <s v="SEM DATA"/>
    <x v="8"/>
    <s v="B"/>
    <n v="1"/>
    <s v="d"/>
    <n v="12"/>
    <s v="Falta armário em baixo lavatorio (verificar projeto)"/>
    <x v="21"/>
    <m/>
    <x v="0"/>
    <x v="3"/>
    <x v="9"/>
    <m/>
    <x v="24"/>
    <m/>
    <s v=""/>
    <s v=""/>
    <s v=""/>
    <s v=""/>
    <s v=""/>
  </r>
  <r>
    <s v="SEM DATA"/>
    <x v="8"/>
    <s v="B"/>
    <n v="1"/>
    <s v="d"/>
    <n v="13"/>
    <s v="Remate de betume entre piso e a guarda"/>
    <x v="0"/>
    <m/>
    <x v="0"/>
    <x v="0"/>
    <x v="9"/>
    <m/>
    <x v="0"/>
    <m/>
    <s v=""/>
    <s v=""/>
    <s v=""/>
    <s v=""/>
    <s v=""/>
  </r>
  <r>
    <s v="SEM DATA"/>
    <x v="8"/>
    <s v="B"/>
    <n v="1"/>
    <s v="d"/>
    <n v="14"/>
    <s v="Remate entre caixilharia e parede tijolos (tampar espaço)"/>
    <x v="0"/>
    <m/>
    <x v="0"/>
    <x v="0"/>
    <x v="9"/>
    <m/>
    <x v="0"/>
    <m/>
    <s v=""/>
    <s v=""/>
    <s v=""/>
    <s v=""/>
    <s v=""/>
  </r>
  <r>
    <s v="SEM DATA"/>
    <x v="8"/>
    <s v="B"/>
    <n v="1"/>
    <s v="d"/>
    <n v="15"/>
    <s v="Tijolo da parede da fachada com sujidade"/>
    <x v="0"/>
    <m/>
    <x v="0"/>
    <x v="0"/>
    <x v="9"/>
    <m/>
    <x v="0"/>
    <m/>
    <s v=""/>
    <s v=""/>
    <s v=""/>
    <s v=""/>
    <s v=""/>
  </r>
  <r>
    <s v="SEM DATA"/>
    <x v="8"/>
    <s v="B"/>
    <n v="1"/>
    <s v="d"/>
    <n v="16"/>
    <s v="Guarda metálica com ferrugem "/>
    <x v="0"/>
    <m/>
    <x v="0"/>
    <x v="0"/>
    <x v="9"/>
    <m/>
    <x v="0"/>
    <m/>
    <s v=""/>
    <s v=""/>
    <s v=""/>
    <s v=""/>
    <s v=""/>
  </r>
  <r>
    <s v="SEM DATA"/>
    <x v="8"/>
    <s v="B"/>
    <n v="1"/>
    <s v="d"/>
    <n v="17"/>
    <s v="Limpeza geral varanda e atrás maquina a/c"/>
    <x v="0"/>
    <m/>
    <x v="0"/>
    <x v="0"/>
    <x v="9"/>
    <m/>
    <x v="0"/>
    <m/>
    <s v=""/>
    <s v=""/>
    <s v=""/>
    <s v=""/>
    <s v=""/>
  </r>
  <r>
    <s v="SEM DATA"/>
    <x v="8"/>
    <s v="B"/>
    <n v="1"/>
    <s v="d"/>
    <n v="18"/>
    <s v="Falta a tampa da tomada dentro armario "/>
    <x v="9"/>
    <m/>
    <x v="0"/>
    <x v="0"/>
    <x v="9"/>
    <m/>
    <x v="9"/>
    <m/>
    <s v=""/>
    <s v=""/>
    <s v=""/>
    <s v=""/>
    <s v=""/>
  </r>
  <r>
    <s v="SEM DATA"/>
    <x v="8"/>
    <s v="B"/>
    <n v="1"/>
    <s v="d"/>
    <n v="19"/>
    <s v="Ceramica danificada ao lado da tubagem do lavatorio "/>
    <x v="0"/>
    <m/>
    <x v="0"/>
    <x v="0"/>
    <x v="9"/>
    <m/>
    <x v="0"/>
    <m/>
    <s v=""/>
    <s v=""/>
    <s v=""/>
    <s v=""/>
    <s v=""/>
  </r>
  <r>
    <s v="SEM DATA"/>
    <x v="8"/>
    <s v="B"/>
    <n v="1"/>
    <s v="d"/>
    <n v="20"/>
    <s v="Fissura acima da porta do armário tecnico "/>
    <x v="0"/>
    <m/>
    <x v="0"/>
    <x v="0"/>
    <x v="9"/>
    <m/>
    <x v="0"/>
    <m/>
    <s v=""/>
    <s v=""/>
    <s v=""/>
    <s v=""/>
    <s v=""/>
  </r>
  <r>
    <s v="SEM DATA"/>
    <x v="8"/>
    <s v="B"/>
    <n v="1"/>
    <s v="d"/>
    <n v="21"/>
    <s v="Limpeza de sujidade em todas as portas (marcas mao)"/>
    <x v="0"/>
    <m/>
    <x v="0"/>
    <x v="0"/>
    <x v="9"/>
    <m/>
    <x v="0"/>
    <m/>
    <s v=""/>
    <s v=""/>
    <s v=""/>
    <s v=""/>
    <s v=""/>
  </r>
  <r>
    <s v="SEM DATA"/>
    <x v="8"/>
    <s v="B"/>
    <n v="1"/>
    <s v="d"/>
    <n v="22"/>
    <s v="Vidro da porta precisa de limpeza temover manchas de tinta"/>
    <x v="0"/>
    <m/>
    <x v="0"/>
    <x v="0"/>
    <x v="9"/>
    <m/>
    <x v="0"/>
    <m/>
    <s v=""/>
    <s v=""/>
    <s v=""/>
    <s v=""/>
    <s v=""/>
  </r>
  <r>
    <s v="SEM DATA"/>
    <x v="8"/>
    <s v="B"/>
    <n v="1"/>
    <s v="d"/>
    <n v="23"/>
    <s v="Guarnição danificada ao lado do furo da tanca"/>
    <x v="0"/>
    <m/>
    <x v="0"/>
    <x v="0"/>
    <x v="9"/>
    <m/>
    <x v="0"/>
    <m/>
    <s v=""/>
    <s v=""/>
    <s v=""/>
    <s v=""/>
    <s v=""/>
  </r>
  <r>
    <s v="SEM DATA"/>
    <x v="8"/>
    <s v="B"/>
    <n v="1"/>
    <s v="d"/>
    <n v="24"/>
    <s v="Moldura do vidro esta com pequeno prego aparente lateral "/>
    <x v="0"/>
    <m/>
    <x v="0"/>
    <x v="0"/>
    <x v="9"/>
    <m/>
    <x v="0"/>
    <m/>
    <s v=""/>
    <s v=""/>
    <s v=""/>
    <s v=""/>
    <s v=""/>
  </r>
  <r>
    <s v="SEM DATA"/>
    <x v="8"/>
    <s v="B"/>
    <n v="1"/>
    <s v="d"/>
    <n v="25"/>
    <s v="Limpeza de tinta no a/c"/>
    <x v="0"/>
    <m/>
    <x v="0"/>
    <x v="0"/>
    <x v="9"/>
    <m/>
    <x v="0"/>
    <m/>
    <s v=""/>
    <s v=""/>
    <s v=""/>
    <s v=""/>
    <s v=""/>
  </r>
  <r>
    <s v="SEM DATA"/>
    <x v="8"/>
    <s v="B"/>
    <n v="1"/>
    <s v="d"/>
    <n v="26"/>
    <s v="ligar bomba circuladora"/>
    <x v="0"/>
    <m/>
    <x v="0"/>
    <x v="0"/>
    <x v="9"/>
    <m/>
    <x v="52"/>
    <m/>
    <m/>
    <m/>
    <m/>
    <m/>
    <m/>
  </r>
  <r>
    <s v="SEM DATA"/>
    <x v="8"/>
    <s v="B"/>
    <n v="1"/>
    <s v="d"/>
    <n v="27"/>
    <s v="Troca do Vidro  da janela do quarto, vidro partido com pedra e substituiu por um vidro que já foi usado. CHAVE EM OBRA"/>
    <x v="2"/>
    <m/>
    <x v="36"/>
    <x v="0"/>
    <x v="9"/>
    <m/>
    <x v="53"/>
    <m/>
    <m/>
    <m/>
    <m/>
    <m/>
    <m/>
  </r>
  <r>
    <s v="SEM DATA"/>
    <x v="8"/>
    <s v="B"/>
    <n v="1"/>
    <s v="d"/>
    <n v="28"/>
    <s v="ARRECADAÇÃO Nº 63 - Afinar puxador/fechadura, chave custa muito a entrar e fica presa."/>
    <x v="7"/>
    <m/>
    <x v="37"/>
    <x v="0"/>
    <x v="9"/>
    <m/>
    <x v="54"/>
    <m/>
    <m/>
    <m/>
    <m/>
    <m/>
    <m/>
  </r>
  <r>
    <d v="2025-09-29T00:00:00"/>
    <x v="8"/>
    <s v="B"/>
    <n v="1"/>
    <s v="d"/>
    <n v="29"/>
    <s v="Silicone nas portas em volta dos aros."/>
    <x v="0"/>
    <m/>
    <x v="38"/>
    <x v="0"/>
    <x v="10"/>
    <m/>
    <x v="55"/>
    <m/>
    <m/>
    <m/>
    <m/>
    <m/>
    <m/>
  </r>
  <r>
    <d v="2025-09-29T00:00:00"/>
    <x v="8"/>
    <s v="B"/>
    <n v="1"/>
    <s v="d"/>
    <n v="30"/>
    <s v="Fissura na parede do quarto."/>
    <x v="0"/>
    <m/>
    <x v="38"/>
    <x v="0"/>
    <x v="10"/>
    <m/>
    <x v="55"/>
    <m/>
    <m/>
    <m/>
    <m/>
    <m/>
    <m/>
  </r>
  <r>
    <d v="2025-09-29T00:00:00"/>
    <x v="8"/>
    <s v="B"/>
    <n v="1"/>
    <s v="d"/>
    <n v="31"/>
    <s v="Interruptor do hall"/>
    <x v="0"/>
    <m/>
    <x v="38"/>
    <x v="0"/>
    <x v="10"/>
    <m/>
    <x v="55"/>
    <m/>
    <m/>
    <m/>
    <m/>
    <m/>
    <m/>
  </r>
  <r>
    <d v="2025-09-29T00:00:00"/>
    <x v="8"/>
    <s v="B"/>
    <n v="1"/>
    <s v="d"/>
    <n v="32"/>
    <s v="Limpeza da cozinha"/>
    <x v="0"/>
    <m/>
    <x v="38"/>
    <x v="0"/>
    <x v="10"/>
    <m/>
    <x v="55"/>
    <m/>
    <m/>
    <m/>
    <m/>
    <m/>
    <m/>
  </r>
  <r>
    <d v="2025-09-29T00:00:00"/>
    <x v="8"/>
    <s v="B"/>
    <n v="1"/>
    <s v="d"/>
    <n v="33"/>
    <s v="Espelho do WC da suite com moldura de ferrugem em toda a volta"/>
    <x v="12"/>
    <m/>
    <x v="39"/>
    <x v="4"/>
    <x v="10"/>
    <m/>
    <x v="24"/>
    <m/>
    <m/>
    <m/>
    <m/>
    <m/>
    <m/>
  </r>
  <r>
    <d v="2025-09-29T00:00:00"/>
    <x v="8"/>
    <s v="B"/>
    <n v="1"/>
    <s v="d"/>
    <n v="34"/>
    <s v="Falta furo no chão para atuação da tranca inferior"/>
    <x v="0"/>
    <m/>
    <x v="39"/>
    <x v="3"/>
    <x v="10"/>
    <m/>
    <x v="24"/>
    <m/>
    <m/>
    <m/>
    <m/>
    <m/>
    <m/>
  </r>
  <r>
    <d v="2025-09-29T00:00:00"/>
    <x v="8"/>
    <s v="B"/>
    <n v="1"/>
    <s v="d"/>
    <n v="35"/>
    <s v="Arranque do termoacumulador e verificação da estanquidade das torneiras do apartamento "/>
    <x v="14"/>
    <m/>
    <x v="40"/>
    <x v="0"/>
    <x v="10"/>
    <m/>
    <x v="56"/>
    <m/>
    <m/>
    <m/>
    <m/>
    <m/>
    <m/>
  </r>
  <r>
    <d v="2025-09-29T00:00:00"/>
    <x v="8"/>
    <s v="B"/>
    <n v="1"/>
    <s v="d"/>
    <n v="36"/>
    <s v="Torneira da banheira esta danificada por ferramentas de porca "/>
    <x v="0"/>
    <m/>
    <x v="41"/>
    <x v="0"/>
    <x v="10"/>
    <m/>
    <x v="57"/>
    <m/>
    <m/>
    <m/>
    <m/>
    <m/>
    <m/>
  </r>
  <r>
    <d v="2025-09-29T00:00:00"/>
    <x v="8"/>
    <s v="B"/>
    <n v="1"/>
    <s v="d"/>
    <n v="37"/>
    <s v="Janela do quarto suíte, por afinar por parte do instalador"/>
    <x v="2"/>
    <m/>
    <x v="41"/>
    <x v="0"/>
    <x v="10"/>
    <m/>
    <x v="56"/>
    <m/>
    <m/>
    <m/>
    <m/>
    <m/>
    <m/>
  </r>
  <r>
    <d v="2025-09-29T00:00:00"/>
    <x v="8"/>
    <s v="B"/>
    <n v="1"/>
    <s v="d"/>
    <n v="38"/>
    <s v="Defeitos verificados no chão da sala, hall de entrada no quarto  1 e na suíte. Que carecem de reparação ou substituição da régua."/>
    <x v="5"/>
    <m/>
    <x v="41"/>
    <x v="0"/>
    <x v="10"/>
    <m/>
    <x v="58"/>
    <m/>
    <m/>
    <m/>
    <m/>
    <m/>
    <m/>
  </r>
  <r>
    <d v="2025-09-29T00:00:00"/>
    <x v="8"/>
    <s v="B"/>
    <n v="1"/>
    <s v="d"/>
    <n v="39"/>
    <s v="Verifica-se a presença de pó/partículas no interior do vidro, ou seja, entre as duas lâminas, o que indica uma possível falha de vedação ou defeito de fabrico, que não é normal nem aceitável numa instalação nova. // Relatório da Serrialu (06/11/2025): Estão do lado de fora do vidro. Logo não é sujidade no interior. O que o Técnico Sr. Ricardo refere é que quando passa o guardanapo por dentro a textura do vidro é completamente lisa, do lado de fora a textura nas zonas identificadas são rugosas o que indica que houve alguma coisa que lá ficou incrustada. Na caixa entre os vidros não se vêm quaisquer defeitos. Logo não estão abrangidos pela garantia."/>
    <x v="2"/>
    <m/>
    <x v="42"/>
    <x v="2"/>
    <x v="10"/>
    <m/>
    <x v="59"/>
    <m/>
    <m/>
    <m/>
    <m/>
    <m/>
    <m/>
  </r>
  <r>
    <d v="2025-09-29T00:00:00"/>
    <x v="8"/>
    <s v="B"/>
    <n v="1"/>
    <s v="d"/>
    <n v="40"/>
    <s v="fuga de água na sanita de um dos WC (sai água junto à parede, sempre que se puxa o autoclismo)"/>
    <x v="14"/>
    <m/>
    <x v="43"/>
    <x v="0"/>
    <x v="10"/>
    <m/>
    <x v="60"/>
    <m/>
    <m/>
    <m/>
    <m/>
    <m/>
    <m/>
  </r>
  <r>
    <d v="2025-09-29T00:00:00"/>
    <x v="8"/>
    <s v="B"/>
    <n v="1"/>
    <s v="d"/>
    <n v="41"/>
    <s v="extração de ar dos WC não funciona em 2 WC. "/>
    <x v="15"/>
    <m/>
    <x v="43"/>
    <x v="0"/>
    <x v="10"/>
    <m/>
    <x v="61"/>
    <m/>
    <m/>
    <m/>
    <m/>
    <m/>
    <m/>
  </r>
  <r>
    <d v="2025-09-29T00:00:00"/>
    <x v="8"/>
    <s v="B"/>
    <n v="1"/>
    <s v="d"/>
    <n v="42"/>
    <s v="Existe uma tomada na sala que não está ligada a qualquer disjuntor de quadro identificado como &quot;tomadas&quot; mas está sim ligado a um disjuntor &quot;iluminação&quot;. Situação perigosa (arrisco a dizer ilegal e que poderá dar azo a acidentes com responsabilidade criminal). "/>
    <x v="9"/>
    <m/>
    <x v="44"/>
    <x v="3"/>
    <x v="10"/>
    <m/>
    <x v="24"/>
    <s v="Feedback IEOL: todo o apartamento tem tomadas de comando de iluminação na sala, ou seja, tal tomada tem de pertencer ao circuito de iluminação."/>
    <m/>
    <m/>
    <m/>
    <m/>
    <m/>
  </r>
  <r>
    <d v="2025-09-29T00:00:00"/>
    <x v="8"/>
    <s v="B"/>
    <n v="1"/>
    <s v="d"/>
    <n v="43"/>
    <s v="Só 1 das fichas de internet é que está ligada no quadro de eletricidade (a da sala). As restantes respeitantes às diversas divisões não estão em serviço."/>
    <x v="9"/>
    <m/>
    <x v="44"/>
    <x v="3"/>
    <x v="10"/>
    <m/>
    <x v="24"/>
    <s v="Solicitação IEOL: Referente ao segundo tema, solicito mais esclarecimentos, uma vez que os demais pontos de rede só funcionarão se houver instalado num switch. Julgo eu que quando se fala de quadro de eletricidade, deve ser o ATI."/>
    <m/>
    <m/>
    <m/>
    <m/>
    <m/>
  </r>
  <r>
    <d v="2024-07-08T00:00:00"/>
    <x v="9"/>
    <s v="B"/>
    <n v="1"/>
    <s v="e"/>
    <n v="42"/>
    <s v="borrachas frigorifico"/>
    <x v="22"/>
    <m/>
    <x v="45"/>
    <x v="0"/>
    <x v="11"/>
    <m/>
    <x v="62"/>
    <s v="José Araujo / 915 513 713 e 915550411"/>
    <s v=""/>
    <s v=""/>
    <s v=""/>
    <s v=""/>
    <s v=""/>
  </r>
  <r>
    <d v="2024-07-08T00:00:00"/>
    <x v="9"/>
    <s v="B"/>
    <n v="1"/>
    <s v="e"/>
    <n v="48"/>
    <s v="Trocar azulejo cozinha"/>
    <x v="0"/>
    <m/>
    <x v="13"/>
    <x v="0"/>
    <x v="11"/>
    <m/>
    <x v="18"/>
    <s v="José Araujo / 915 513 713 e 915550411"/>
    <s v=""/>
    <s v=""/>
    <s v=""/>
    <s v=""/>
    <s v=""/>
  </r>
  <r>
    <d v="2024-07-08T00:00:00"/>
    <x v="9"/>
    <s v="B"/>
    <n v="1"/>
    <s v="e"/>
    <n v="47"/>
    <s v="Base de duche da casa de banho da suíte deixa passar água para fora "/>
    <x v="12"/>
    <m/>
    <x v="34"/>
    <x v="0"/>
    <x v="11"/>
    <m/>
    <x v="21"/>
    <s v="José Araujo / 915 513 713 e 915550411"/>
    <s v=""/>
    <s v=""/>
    <s v=""/>
    <s v=""/>
    <s v=""/>
  </r>
  <r>
    <d v="2024-07-08T00:00:00"/>
    <x v="9"/>
    <s v="B"/>
    <n v="1"/>
    <s v="e"/>
    <n v="46"/>
    <s v="Extratores das wcs que não funcionam - TÉCNICO DISSE QUE PRECISA DE ACESSO AO 6º PISO "/>
    <x v="15"/>
    <m/>
    <x v="46"/>
    <x v="0"/>
    <x v="11"/>
    <m/>
    <x v="63"/>
    <s v="José Araujo / 915 513 713 e 915550411"/>
    <s v=""/>
    <s v=""/>
    <s v=""/>
    <s v=""/>
    <s v=""/>
  </r>
  <r>
    <d v="2024-07-08T00:00:00"/>
    <x v="9"/>
    <s v="B"/>
    <n v="1"/>
    <s v="e"/>
    <n v="45"/>
    <s v="Tomada não funciona "/>
    <x v="9"/>
    <m/>
    <x v="47"/>
    <x v="0"/>
    <x v="11"/>
    <m/>
    <x v="64"/>
    <s v="José Araujo / 915 513 713 e 915550411"/>
    <s v=""/>
    <s v=""/>
    <s v=""/>
    <s v=""/>
    <s v=""/>
  </r>
  <r>
    <d v="2024-07-08T00:00:00"/>
    <x v="9"/>
    <s v="B"/>
    <n v="1"/>
    <s v="e"/>
    <n v="44"/>
    <s v="Falta pressão na água fria cozinha "/>
    <x v="23"/>
    <m/>
    <x v="47"/>
    <x v="0"/>
    <x v="11"/>
    <m/>
    <x v="18"/>
    <s v="José Araujo / 915 513 713 e 915550411"/>
    <s v=""/>
    <s v=""/>
    <s v=""/>
    <s v=""/>
    <s v=""/>
  </r>
  <r>
    <d v="2024-07-08T00:00:00"/>
    <x v="9"/>
    <s v="B"/>
    <n v="1"/>
    <s v="e"/>
    <n v="43"/>
    <s v="Armário da WC a descolar"/>
    <x v="0"/>
    <m/>
    <x v="48"/>
    <x v="0"/>
    <x v="11"/>
    <m/>
    <x v="65"/>
    <s v="José Araujo / 915 513 713 e 915550411"/>
    <s v=""/>
    <s v=""/>
    <s v=""/>
    <s v=""/>
    <s v=""/>
  </r>
  <r>
    <d v="2024-07-08T00:00:00"/>
    <x v="9"/>
    <s v="B"/>
    <n v="1"/>
    <s v="e"/>
    <n v="41"/>
    <s v="anomalia na pressão da água fria na cozinha "/>
    <x v="23"/>
    <m/>
    <x v="45"/>
    <x v="0"/>
    <x v="11"/>
    <m/>
    <x v="62"/>
    <s v="José Araujo / 915 513 713 e 915550411"/>
    <s v=""/>
    <s v=""/>
    <s v=""/>
    <s v=""/>
    <s v=""/>
  </r>
  <r>
    <d v="2024-07-08T00:00:00"/>
    <x v="9"/>
    <s v="B"/>
    <n v="1"/>
    <s v="e"/>
    <n v="40"/>
    <s v="ruido caixa pex cozinha"/>
    <x v="23"/>
    <m/>
    <x v="45"/>
    <x v="0"/>
    <x v="11"/>
    <m/>
    <x v="62"/>
    <s v="José Araujo / 915 513 713 e 915550411"/>
    <s v=""/>
    <s v=""/>
    <s v=""/>
    <s v=""/>
    <s v=""/>
  </r>
  <r>
    <d v="2024-07-08T00:00:00"/>
    <x v="9"/>
    <s v="B"/>
    <n v="1"/>
    <s v="e"/>
    <n v="39"/>
    <s v="interruptor da casa de banho da suite (não é possível ligar a luz do lado direito - aparentemente o problema deriva da parte plástica do interruptor)"/>
    <x v="9"/>
    <m/>
    <x v="45"/>
    <x v="0"/>
    <x v="11"/>
    <m/>
    <x v="62"/>
    <s v="José Araujo / 915 513 713 e 915550411"/>
    <s v=""/>
    <s v=""/>
    <s v=""/>
    <s v=""/>
    <s v=""/>
  </r>
  <r>
    <d v="2024-07-08T00:00:00"/>
    <x v="9"/>
    <s v="B"/>
    <n v="1"/>
    <s v="e"/>
    <n v="38"/>
    <s v="Falta a tampa do alarme de incêndio dentro da arrecadação"/>
    <x v="10"/>
    <m/>
    <x v="0"/>
    <x v="0"/>
    <x v="11"/>
    <m/>
    <x v="66"/>
    <s v="José Araujo / 915 513 713 e 915550411"/>
    <s v=""/>
    <s v=""/>
    <s v=""/>
    <s v=""/>
    <s v=""/>
  </r>
  <r>
    <d v="2024-07-08T00:00:00"/>
    <x v="9"/>
    <s v="B"/>
    <n v="1"/>
    <s v="e"/>
    <n v="37"/>
    <s v="Afinar a porta da arrecadação para ficar aberta"/>
    <x v="7"/>
    <m/>
    <x v="0"/>
    <x v="0"/>
    <x v="11"/>
    <m/>
    <x v="0"/>
    <s v="José Araujo / 915 513 713 e 915550411"/>
    <s v=""/>
    <s v=""/>
    <s v=""/>
    <s v=""/>
    <s v=""/>
  </r>
  <r>
    <d v="2024-07-08T00:00:00"/>
    <x v="9"/>
    <s v="B"/>
    <n v="1"/>
    <s v="e"/>
    <n v="36"/>
    <s v="Limpeza do puxador na porta principal"/>
    <x v="0"/>
    <m/>
    <x v="0"/>
    <x v="0"/>
    <x v="11"/>
    <m/>
    <x v="0"/>
    <s v="José Araujo / 915 513 713 e 915550411"/>
    <s v=""/>
    <s v=""/>
    <s v=""/>
    <s v=""/>
    <s v=""/>
  </r>
  <r>
    <d v="2024-07-08T00:00:00"/>
    <x v="9"/>
    <s v="B"/>
    <n v="1"/>
    <s v="e"/>
    <n v="35"/>
    <s v="Remover cola na parte inferior da base de duche (lateral)"/>
    <x v="0"/>
    <m/>
    <x v="0"/>
    <x v="0"/>
    <x v="11"/>
    <m/>
    <x v="0"/>
    <s v="José Araujo / 915 513 713 e 915550411"/>
    <s v=""/>
    <s v=""/>
    <s v=""/>
    <s v=""/>
    <s v=""/>
  </r>
  <r>
    <d v="2024-07-08T00:00:00"/>
    <x v="9"/>
    <s v="B"/>
    <n v="1"/>
    <s v="e"/>
    <n v="34"/>
    <s v="Parede com rugosidade (superior)"/>
    <x v="0"/>
    <m/>
    <x v="0"/>
    <x v="0"/>
    <x v="11"/>
    <m/>
    <x v="0"/>
    <s v="José Araujo / 915 513 713 e 915550411"/>
    <s v=""/>
    <s v=""/>
    <s v=""/>
    <s v=""/>
    <s v=""/>
  </r>
  <r>
    <d v="2024-07-08T00:00:00"/>
    <x v="9"/>
    <s v="B"/>
    <n v="1"/>
    <s v="e"/>
    <n v="33"/>
    <s v="Limpeza do rodapé"/>
    <x v="0"/>
    <m/>
    <x v="0"/>
    <x v="0"/>
    <x v="11"/>
    <m/>
    <x v="0"/>
    <s v="José Araujo / 915 513 713 e 915550411"/>
    <s v=""/>
    <s v=""/>
    <s v=""/>
    <s v=""/>
    <s v=""/>
  </r>
  <r>
    <d v="2024-07-08T00:00:00"/>
    <x v="9"/>
    <s v="B"/>
    <n v="1"/>
    <s v="e"/>
    <n v="32"/>
    <s v="Piso escurecido"/>
    <x v="5"/>
    <m/>
    <x v="0"/>
    <x v="0"/>
    <x v="11"/>
    <m/>
    <x v="67"/>
    <s v="José Araujo / 915 513 713 e 915550411"/>
    <s v=""/>
    <s v=""/>
    <s v=""/>
    <s v=""/>
    <s v=""/>
  </r>
  <r>
    <d v="2024-07-08T00:00:00"/>
    <x v="9"/>
    <s v="B"/>
    <n v="1"/>
    <s v="e"/>
    <n v="31"/>
    <s v="Peças metálicas do resguardo estão tortas (todas)"/>
    <x v="17"/>
    <m/>
    <x v="0"/>
    <x v="0"/>
    <x v="11"/>
    <m/>
    <x v="0"/>
    <m/>
    <s v=""/>
    <s v=""/>
    <s v=""/>
    <s v=""/>
    <s v=""/>
  </r>
  <r>
    <d v="2024-07-08T00:00:00"/>
    <x v="9"/>
    <s v="B"/>
    <n v="1"/>
    <s v="e"/>
    <n v="30"/>
    <s v="Borracha do resguardo está solta"/>
    <x v="0"/>
    <m/>
    <x v="0"/>
    <x v="0"/>
    <x v="11"/>
    <m/>
    <x v="0"/>
    <m/>
    <s v=""/>
    <s v=""/>
    <s v=""/>
    <s v=""/>
    <s v=""/>
  </r>
  <r>
    <d v="2024-07-08T00:00:00"/>
    <x v="9"/>
    <s v="B"/>
    <n v="1"/>
    <s v="e"/>
    <n v="29"/>
    <s v="Lixar o remate entre as juntas de cerâmica da parede"/>
    <x v="0"/>
    <m/>
    <x v="0"/>
    <x v="0"/>
    <x v="11"/>
    <m/>
    <x v="0"/>
    <m/>
    <s v=""/>
    <s v=""/>
    <s v=""/>
    <s v=""/>
    <s v=""/>
  </r>
  <r>
    <d v="2024-07-08T00:00:00"/>
    <x v="9"/>
    <s v="B"/>
    <n v="1"/>
    <s v="e"/>
    <n v="28"/>
    <s v="Melhorar acabamento de silicone entre as paredes (esquina)"/>
    <x v="0"/>
    <m/>
    <x v="0"/>
    <x v="0"/>
    <x v="11"/>
    <m/>
    <x v="0"/>
    <m/>
    <s v=""/>
    <s v=""/>
    <s v=""/>
    <s v=""/>
    <s v=""/>
  </r>
  <r>
    <d v="2024-07-08T00:00:00"/>
    <x v="9"/>
    <s v="B"/>
    <n v="1"/>
    <s v="e"/>
    <n v="27"/>
    <s v="Melhorar acabamento do silicone entre o lavatório e a parede"/>
    <x v="0"/>
    <m/>
    <x v="0"/>
    <x v="0"/>
    <x v="11"/>
    <m/>
    <x v="0"/>
    <m/>
    <s v=""/>
    <s v=""/>
    <s v=""/>
    <s v=""/>
    <s v=""/>
  </r>
  <r>
    <d v="2024-07-08T00:00:00"/>
    <x v="9"/>
    <s v="B"/>
    <n v="1"/>
    <s v="e"/>
    <n v="26"/>
    <s v="Cerâmica na parede com sujidade"/>
    <x v="0"/>
    <m/>
    <x v="0"/>
    <x v="0"/>
    <x v="11"/>
    <m/>
    <x v="0"/>
    <m/>
    <s v=""/>
    <s v=""/>
    <s v=""/>
    <s v=""/>
    <s v=""/>
  </r>
  <r>
    <d v="2024-07-08T00:00:00"/>
    <x v="9"/>
    <s v="B"/>
    <n v="1"/>
    <s v="e"/>
    <n v="25"/>
    <s v="Lavatório está com sujidade (todo)"/>
    <x v="0"/>
    <m/>
    <x v="0"/>
    <x v="0"/>
    <x v="11"/>
    <m/>
    <x v="0"/>
    <m/>
    <s v=""/>
    <s v=""/>
    <s v=""/>
    <s v=""/>
    <s v=""/>
  </r>
  <r>
    <d v="2024-07-08T00:00:00"/>
    <x v="9"/>
    <s v="B"/>
    <n v="1"/>
    <s v="e"/>
    <n v="24"/>
    <s v="Pedra da bancada riscada"/>
    <x v="13"/>
    <m/>
    <x v="0"/>
    <x v="0"/>
    <x v="11"/>
    <m/>
    <x v="0"/>
    <m/>
    <s v=""/>
    <s v=""/>
    <s v=""/>
    <s v=""/>
    <s v=""/>
  </r>
  <r>
    <d v="2024-07-08T00:00:00"/>
    <x v="9"/>
    <s v="B"/>
    <n v="1"/>
    <s v="e"/>
    <n v="23"/>
    <s v="Fissura na parede"/>
    <x v="0"/>
    <m/>
    <x v="0"/>
    <x v="0"/>
    <x v="11"/>
    <m/>
    <x v="0"/>
    <m/>
    <s v=""/>
    <s v=""/>
    <s v=""/>
    <s v=""/>
    <s v=""/>
  </r>
  <r>
    <d v="2024-07-08T00:00:00"/>
    <x v="9"/>
    <s v="B"/>
    <n v="1"/>
    <s v="e"/>
    <n v="22"/>
    <s v="Manchas dentro do roupeiro (divisórias e prateleiras)"/>
    <x v="8"/>
    <m/>
    <x v="0"/>
    <x v="0"/>
    <x v="11"/>
    <m/>
    <x v="0"/>
    <m/>
    <s v=""/>
    <s v=""/>
    <s v=""/>
    <s v=""/>
    <s v=""/>
  </r>
  <r>
    <d v="2024-07-08T00:00:00"/>
    <x v="9"/>
    <s v="B"/>
    <n v="1"/>
    <s v="e"/>
    <n v="21"/>
    <s v="Melhorar o remate do silicone em volta da banheira"/>
    <x v="0"/>
    <m/>
    <x v="0"/>
    <x v="0"/>
    <x v="11"/>
    <m/>
    <x v="0"/>
    <m/>
    <s v=""/>
    <s v=""/>
    <s v=""/>
    <s v=""/>
    <s v=""/>
  </r>
  <r>
    <d v="2024-07-08T00:00:00"/>
    <x v="9"/>
    <s v="B"/>
    <n v="1"/>
    <s v="e"/>
    <n v="20"/>
    <s v="Melhorar a junta das cerâmicas da parede"/>
    <x v="0"/>
    <m/>
    <x v="0"/>
    <x v="0"/>
    <x v="11"/>
    <m/>
    <x v="0"/>
    <m/>
    <s v=""/>
    <s v=""/>
    <s v=""/>
    <s v=""/>
    <s v=""/>
  </r>
  <r>
    <d v="2024-07-08T00:00:00"/>
    <x v="9"/>
    <s v="B"/>
    <n v="1"/>
    <s v="e"/>
    <n v="19"/>
    <s v="Borrachas da guarnição da porta estão soltas (no geral)"/>
    <x v="8"/>
    <m/>
    <x v="0"/>
    <x v="0"/>
    <x v="11"/>
    <m/>
    <x v="0"/>
    <m/>
    <s v=""/>
    <s v=""/>
    <s v=""/>
    <s v=""/>
    <s v=""/>
  </r>
  <r>
    <d v="2024-07-08T00:00:00"/>
    <x v="9"/>
    <s v="B"/>
    <n v="1"/>
    <s v="e"/>
    <n v="18"/>
    <s v="Parte inferior da moldura do vidro da porta está danificado"/>
    <x v="17"/>
    <m/>
    <x v="0"/>
    <x v="0"/>
    <x v="11"/>
    <m/>
    <x v="0"/>
    <m/>
    <s v=""/>
    <s v=""/>
    <s v=""/>
    <s v=""/>
    <s v=""/>
  </r>
  <r>
    <d v="2024-07-08T00:00:00"/>
    <x v="9"/>
    <s v="B"/>
    <n v="1"/>
    <s v="e"/>
    <n v="17"/>
    <s v="Exustor com sujidade"/>
    <x v="0"/>
    <m/>
    <x v="0"/>
    <x v="0"/>
    <x v="11"/>
    <m/>
    <x v="0"/>
    <m/>
    <s v=""/>
    <s v=""/>
    <s v=""/>
    <s v=""/>
    <s v=""/>
  </r>
  <r>
    <d v="2024-07-08T00:00:00"/>
    <x v="9"/>
    <s v="B"/>
    <n v="1"/>
    <s v="e"/>
    <n v="16"/>
    <s v="Sujidade no fundo do armário de madeira"/>
    <x v="0"/>
    <m/>
    <x v="0"/>
    <x v="0"/>
    <x v="11"/>
    <m/>
    <x v="0"/>
    <m/>
    <s v=""/>
    <s v=""/>
    <s v=""/>
    <s v=""/>
    <s v=""/>
  </r>
  <r>
    <d v="2024-07-08T00:00:00"/>
    <x v="9"/>
    <s v="B"/>
    <n v="1"/>
    <s v="e"/>
    <n v="15"/>
    <s v="Fixar silicone entrte a caixilharia e a parede (lado externo - varanda)"/>
    <x v="0"/>
    <m/>
    <x v="0"/>
    <x v="0"/>
    <x v="11"/>
    <m/>
    <x v="0"/>
    <m/>
    <s v=""/>
    <s v=""/>
    <s v=""/>
    <s v=""/>
    <s v=""/>
  </r>
  <r>
    <d v="2024-07-08T00:00:00"/>
    <x v="9"/>
    <s v="B"/>
    <n v="1"/>
    <s v="e"/>
    <n v="14"/>
    <s v="Limpeza da pedra da soleira"/>
    <x v="0"/>
    <m/>
    <x v="0"/>
    <x v="0"/>
    <x v="11"/>
    <m/>
    <x v="0"/>
    <m/>
    <s v=""/>
    <s v=""/>
    <s v=""/>
    <s v=""/>
    <s v=""/>
  </r>
  <r>
    <d v="2024-07-08T00:00:00"/>
    <x v="9"/>
    <s v="B"/>
    <n v="1"/>
    <s v="e"/>
    <n v="13"/>
    <s v="Limpeza da caixilharia"/>
    <x v="0"/>
    <m/>
    <x v="0"/>
    <x v="0"/>
    <x v="11"/>
    <m/>
    <x v="0"/>
    <m/>
    <s v=""/>
    <s v=""/>
    <s v=""/>
    <s v=""/>
    <s v=""/>
  </r>
  <r>
    <d v="2024-07-08T00:00:00"/>
    <x v="9"/>
    <s v="B"/>
    <n v="1"/>
    <s v="e"/>
    <n v="12"/>
    <s v="Limpeza da parte superior da guarnição"/>
    <x v="0"/>
    <m/>
    <x v="0"/>
    <x v="0"/>
    <x v="11"/>
    <m/>
    <x v="0"/>
    <m/>
    <s v=""/>
    <s v=""/>
    <s v=""/>
    <s v=""/>
    <s v=""/>
  </r>
  <r>
    <d v="2024-07-08T00:00:00"/>
    <x v="9"/>
    <s v="B"/>
    <n v="1"/>
    <s v="e"/>
    <n v="11"/>
    <s v="Perfil de transição está elevado"/>
    <x v="0"/>
    <m/>
    <x v="0"/>
    <x v="0"/>
    <x v="11"/>
    <m/>
    <x v="0"/>
    <m/>
    <s v=""/>
    <s v=""/>
    <s v=""/>
    <s v=""/>
    <s v=""/>
  </r>
  <r>
    <d v="2024-07-08T00:00:00"/>
    <x v="9"/>
    <s v="B"/>
    <n v="1"/>
    <s v="e"/>
    <n v="10"/>
    <s v="Guarnição danificada parte superior"/>
    <x v="8"/>
    <m/>
    <x v="0"/>
    <x v="0"/>
    <x v="11"/>
    <m/>
    <x v="0"/>
    <m/>
    <s v=""/>
    <s v=""/>
    <s v=""/>
    <s v=""/>
    <s v=""/>
  </r>
  <r>
    <d v="2024-07-08T00:00:00"/>
    <x v="9"/>
    <s v="B"/>
    <n v="1"/>
    <s v="e"/>
    <n v="9"/>
    <s v="Falta silicone entre a baguete e a porta (parte superior)"/>
    <x v="0"/>
    <m/>
    <x v="0"/>
    <x v="0"/>
    <x v="11"/>
    <m/>
    <x v="0"/>
    <m/>
    <s v=""/>
    <s v=""/>
    <s v=""/>
    <s v=""/>
    <s v=""/>
  </r>
  <r>
    <d v="2024-07-08T00:00:00"/>
    <x v="9"/>
    <s v="B"/>
    <n v="1"/>
    <s v="e"/>
    <n v="8"/>
    <s v="Melhorar o acabamento de silicone em volta da porta"/>
    <x v="0"/>
    <m/>
    <x v="0"/>
    <x v="0"/>
    <x v="11"/>
    <m/>
    <x v="0"/>
    <m/>
    <s v=""/>
    <s v=""/>
    <s v=""/>
    <s v=""/>
    <s v=""/>
  </r>
  <r>
    <d v="2024-07-08T00:00:00"/>
    <x v="9"/>
    <s v="B"/>
    <n v="1"/>
    <s v="e"/>
    <n v="7"/>
    <s v="Baguete com um corte"/>
    <x v="0"/>
    <m/>
    <x v="0"/>
    <x v="0"/>
    <x v="11"/>
    <m/>
    <x v="0"/>
    <m/>
    <s v=""/>
    <s v=""/>
    <s v=""/>
    <s v=""/>
    <s v=""/>
  </r>
  <r>
    <d v="2024-07-08T00:00:00"/>
    <x v="9"/>
    <s v="B"/>
    <n v="1"/>
    <s v="e"/>
    <n v="6"/>
    <s v="Fissura na cerâmica da parede ao lado da guarnição"/>
    <x v="0"/>
    <m/>
    <x v="0"/>
    <x v="0"/>
    <x v="11"/>
    <m/>
    <x v="0"/>
    <m/>
    <s v=""/>
    <s v=""/>
    <s v=""/>
    <s v=""/>
    <s v=""/>
  </r>
  <r>
    <d v="2024-07-08T00:00:00"/>
    <x v="9"/>
    <s v="B"/>
    <n v="1"/>
    <s v="e"/>
    <n v="5"/>
    <s v="Espaçamento entre o rodapé e o piso"/>
    <x v="0"/>
    <m/>
    <x v="0"/>
    <x v="0"/>
    <x v="11"/>
    <m/>
    <x v="0"/>
    <m/>
    <s v=""/>
    <s v=""/>
    <s v=""/>
    <s v=""/>
    <s v=""/>
  </r>
  <r>
    <d v="2024-07-08T00:00:00"/>
    <x v="9"/>
    <s v="B"/>
    <n v="1"/>
    <s v="e"/>
    <n v="4"/>
    <s v="Retoque de pintura na parede"/>
    <x v="0"/>
    <m/>
    <x v="0"/>
    <x v="0"/>
    <x v="11"/>
    <m/>
    <x v="0"/>
    <m/>
    <s v=""/>
    <s v=""/>
    <s v=""/>
    <s v=""/>
    <s v=""/>
  </r>
  <r>
    <d v="2024-07-08T00:00:00"/>
    <x v="9"/>
    <s v="B"/>
    <n v="1"/>
    <s v="e"/>
    <n v="3"/>
    <s v="Pavimento com manchas brancas"/>
    <x v="5"/>
    <m/>
    <x v="0"/>
    <x v="0"/>
    <x v="11"/>
    <m/>
    <x v="68"/>
    <m/>
    <s v=""/>
    <s v=""/>
    <s v=""/>
    <s v=""/>
    <s v=""/>
  </r>
  <r>
    <d v="2024-07-08T00:00:00"/>
    <x v="9"/>
    <s v="B"/>
    <n v="1"/>
    <s v="e"/>
    <n v="2"/>
    <s v="Caixilharia com riscos e marcas"/>
    <x v="2"/>
    <m/>
    <x v="0"/>
    <x v="0"/>
    <x v="11"/>
    <m/>
    <x v="0"/>
    <m/>
    <s v=""/>
    <s v=""/>
    <s v=""/>
    <s v=""/>
    <s v=""/>
  </r>
  <r>
    <d v="2024-07-08T00:00:00"/>
    <x v="9"/>
    <s v="B"/>
    <n v="1"/>
    <s v="e"/>
    <n v="1"/>
    <s v="Afinar os estores da sala  - desmonstar tudo (segundo tecnico) (15min para verificação, agendar pfv) //  FALTA AFASTADOR AGUARDAR CHEGAR EM OBRA"/>
    <x v="24"/>
    <m/>
    <x v="49"/>
    <x v="0"/>
    <x v="11"/>
    <m/>
    <x v="49"/>
    <d v="2024-12-04T00:00:00"/>
    <s v=""/>
    <s v=""/>
    <s v=""/>
    <s v=""/>
    <s v=""/>
  </r>
  <r>
    <d v="2024-07-11T00:00:00"/>
    <x v="10"/>
    <s v="B"/>
    <n v="1"/>
    <s v="f"/>
    <n v="17"/>
    <s v="Falta o cesto de talheres da máquina de lavar loiça ou foi arrumado nalgum lado que não encontramos."/>
    <x v="4"/>
    <m/>
    <x v="50"/>
    <x v="0"/>
    <x v="12"/>
    <d v="2025-03-06T00:00:00"/>
    <x v="69"/>
    <s v="JÁ HAVI UMA NOTA DE ENCOMENDA A 28/2/25"/>
    <s v=""/>
    <s v=""/>
    <s v=""/>
    <s v=""/>
    <s v=""/>
  </r>
  <r>
    <d v="2024-07-11T00:00:00"/>
    <x v="10"/>
    <s v="B"/>
    <n v="1"/>
    <s v="f"/>
    <n v="2"/>
    <s v="Ligação de uma caixa escondida por azuleijo col vação de caixa pladum no teto"/>
    <x v="9"/>
    <m/>
    <x v="51"/>
    <x v="0"/>
    <x v="12"/>
    <m/>
    <x v="70"/>
    <m/>
    <s v=""/>
    <s v=""/>
    <s v=""/>
    <s v=""/>
    <s v=""/>
  </r>
  <r>
    <d v="2024-07-11T00:00:00"/>
    <x v="10"/>
    <s v="B"/>
    <n v="1"/>
    <s v="f"/>
    <n v="24"/>
    <s v="janelas que não fecham/isolam completamente, permitindo a passagem de som, ar e frio"/>
    <x v="2"/>
    <m/>
    <x v="52"/>
    <x v="0"/>
    <x v="12"/>
    <m/>
    <x v="71"/>
    <m/>
    <s v=""/>
    <s v=""/>
    <s v=""/>
    <s v=""/>
    <s v=""/>
  </r>
  <r>
    <d v="2024-07-11T00:00:00"/>
    <x v="10"/>
    <s v="B"/>
    <n v="1"/>
    <s v="f"/>
    <n v="23"/>
    <s v="O vento arrancou os estores da sala , ele caiu , não sobre nem desce, e esta danificado nas pontas (ORÇAMENTO ENVIADO AO PROPRIETÁRIO, ASSUNTO FORA DA GARANTIA)"/>
    <x v="11"/>
    <m/>
    <x v="53"/>
    <x v="2"/>
    <x v="12"/>
    <m/>
    <x v="72"/>
    <m/>
    <s v=""/>
    <s v=""/>
    <s v=""/>
    <s v=""/>
    <s v=""/>
  </r>
  <r>
    <d v="2024-07-11T00:00:00"/>
    <x v="10"/>
    <s v="B"/>
    <n v="1"/>
    <s v="f"/>
    <n v="22"/>
    <s v="O tecto da sala tem uma mancha pintada com outra cor. Devem ter tentado disfarçar uma imperfeição e pintaram com a tinta errada."/>
    <x v="25"/>
    <m/>
    <x v="54"/>
    <x v="0"/>
    <x v="12"/>
    <m/>
    <x v="4"/>
    <m/>
    <s v=""/>
    <s v=""/>
    <s v=""/>
    <s v=""/>
    <s v=""/>
  </r>
  <r>
    <d v="2024-07-11T00:00:00"/>
    <x v="10"/>
    <s v="B"/>
    <n v="1"/>
    <s v="f"/>
    <n v="21"/>
    <s v="O estore elétrico da casa de banho da suite não corre bem."/>
    <x v="11"/>
    <m/>
    <x v="54"/>
    <x v="0"/>
    <x v="12"/>
    <m/>
    <x v="72"/>
    <m/>
    <s v=""/>
    <s v=""/>
    <s v=""/>
    <s v=""/>
    <s v=""/>
  </r>
  <r>
    <d v="2024-07-11T00:00:00"/>
    <x v="10"/>
    <s v="B"/>
    <n v="1"/>
    <s v="f"/>
    <n v="20"/>
    <s v="Ao tentar colocar um candeeiro da sala das máquinas, verificámos que existe buraco no tecto, mas não existem quaisquer fios elétricos para fazer a ligação. Como podemos corrigir isto?"/>
    <x v="9"/>
    <m/>
    <x v="54"/>
    <x v="0"/>
    <x v="12"/>
    <m/>
    <x v="39"/>
    <m/>
    <s v=""/>
    <s v=""/>
    <s v=""/>
    <s v=""/>
    <s v=""/>
  </r>
  <r>
    <d v="2024-07-11T00:00:00"/>
    <x v="10"/>
    <s v="B"/>
    <n v="1"/>
    <s v="f"/>
    <n v="19"/>
    <s v="Água quente demora demasiado tempo a chegar à casa de banho"/>
    <x v="14"/>
    <m/>
    <x v="50"/>
    <x v="0"/>
    <x v="12"/>
    <m/>
    <x v="73"/>
    <m/>
    <s v=""/>
    <s v=""/>
    <s v=""/>
    <s v=""/>
    <s v=""/>
  </r>
  <r>
    <d v="2024-07-11T00:00:00"/>
    <x v="10"/>
    <s v="B"/>
    <n v="1"/>
    <s v="f"/>
    <n v="18"/>
    <s v="A água quente e fria de ambos os bidés estão trocadas"/>
    <x v="14"/>
    <m/>
    <x v="50"/>
    <x v="0"/>
    <x v="12"/>
    <m/>
    <x v="73"/>
    <m/>
    <s v=""/>
    <s v=""/>
    <s v=""/>
    <s v=""/>
    <s v=""/>
  </r>
  <r>
    <d v="2024-07-11T00:00:00"/>
    <x v="10"/>
    <s v="B"/>
    <n v="1"/>
    <s v="f"/>
    <n v="16"/>
    <s v="A água fria da torneira da cozinha não tem pressão, apesar das torneiras debaixo do lavatório estarem completamente abertas."/>
    <x v="14"/>
    <m/>
    <x v="50"/>
    <x v="0"/>
    <x v="12"/>
    <m/>
    <x v="73"/>
    <m/>
    <s v=""/>
    <s v=""/>
    <s v=""/>
    <s v=""/>
    <s v=""/>
  </r>
  <r>
    <d v="2024-07-11T00:00:00"/>
    <x v="10"/>
    <s v="B"/>
    <n v="1"/>
    <s v="f"/>
    <n v="15"/>
    <s v="A tomada tripla da sala tem apenas duas tomadas a funcionar, a terceira não tem corrente"/>
    <x v="9"/>
    <m/>
    <x v="50"/>
    <x v="0"/>
    <x v="12"/>
    <m/>
    <x v="74"/>
    <m/>
    <s v=""/>
    <s v=""/>
    <s v=""/>
    <s v=""/>
    <s v=""/>
  </r>
  <r>
    <d v="2024-07-11T00:00:00"/>
    <x v="10"/>
    <s v="B"/>
    <n v="1"/>
    <s v="f"/>
    <n v="13"/>
    <s v="Marca na pintura/ mancha/ amarela/parede"/>
    <x v="0"/>
    <m/>
    <x v="0"/>
    <x v="0"/>
    <x v="12"/>
    <m/>
    <x v="0"/>
    <m/>
    <s v=""/>
    <s v=""/>
    <s v=""/>
    <s v=""/>
    <s v=""/>
  </r>
  <r>
    <d v="2024-07-11T00:00:00"/>
    <x v="10"/>
    <s v="B"/>
    <n v="1"/>
    <s v="f"/>
    <n v="12"/>
    <s v="Limpar guardas (geral)"/>
    <x v="0"/>
    <m/>
    <x v="0"/>
    <x v="0"/>
    <x v="12"/>
    <m/>
    <x v="0"/>
    <m/>
    <s v=""/>
    <s v=""/>
    <s v=""/>
    <s v=""/>
    <s v=""/>
  </r>
  <r>
    <d v="2024-07-11T00:00:00"/>
    <x v="10"/>
    <s v="B"/>
    <n v="1"/>
    <s v="f"/>
    <n v="11"/>
    <s v="Cerâmica partida no duche WC/parede"/>
    <x v="0"/>
    <m/>
    <x v="0"/>
    <x v="0"/>
    <x v="12"/>
    <m/>
    <x v="0"/>
    <m/>
    <s v=""/>
    <s v=""/>
    <s v=""/>
    <s v=""/>
    <s v=""/>
  </r>
  <r>
    <d v="2024-07-11T00:00:00"/>
    <x v="10"/>
    <s v="B"/>
    <n v="1"/>
    <s v="f"/>
    <n v="10"/>
    <s v="Remate rodapes/falta solicone/limpar"/>
    <x v="0"/>
    <m/>
    <x v="0"/>
    <x v="0"/>
    <x v="12"/>
    <m/>
    <x v="0"/>
    <m/>
    <s v=""/>
    <s v=""/>
    <s v=""/>
    <s v=""/>
    <s v=""/>
  </r>
  <r>
    <d v="2024-07-11T00:00:00"/>
    <x v="10"/>
    <s v="B"/>
    <n v="1"/>
    <s v="f"/>
    <n v="9"/>
    <s v="Limparr portas/ tinta/silicone/cola"/>
    <x v="0"/>
    <m/>
    <x v="0"/>
    <x v="0"/>
    <x v="12"/>
    <m/>
    <x v="0"/>
    <m/>
    <s v=""/>
    <s v=""/>
    <s v=""/>
    <s v=""/>
    <s v=""/>
  </r>
  <r>
    <d v="2024-07-11T00:00:00"/>
    <x v="10"/>
    <s v="B"/>
    <n v="1"/>
    <s v="f"/>
    <n v="8"/>
    <s v="Borrachas portas soltas "/>
    <x v="8"/>
    <m/>
    <x v="0"/>
    <x v="0"/>
    <x v="12"/>
    <m/>
    <x v="0"/>
    <m/>
    <s v=""/>
    <s v=""/>
    <s v=""/>
    <s v=""/>
    <s v=""/>
  </r>
  <r>
    <d v="2024-07-11T00:00:00"/>
    <x v="10"/>
    <s v="B"/>
    <n v="1"/>
    <s v="f"/>
    <n v="7"/>
    <s v="Espelho oxidado/ trocar-  138X120"/>
    <x v="0"/>
    <m/>
    <x v="0"/>
    <x v="0"/>
    <x v="12"/>
    <m/>
    <x v="0"/>
    <m/>
    <s v=""/>
    <s v=""/>
    <s v=""/>
    <s v=""/>
    <s v=""/>
  </r>
  <r>
    <d v="2024-07-11T00:00:00"/>
    <x v="10"/>
    <s v="B"/>
    <n v="1"/>
    <s v="f"/>
    <n v="6"/>
    <s v="Marca de queimadura na banheira"/>
    <x v="0"/>
    <m/>
    <x v="0"/>
    <x v="0"/>
    <x v="12"/>
    <m/>
    <x v="0"/>
    <m/>
    <s v=""/>
    <s v=""/>
    <s v=""/>
    <s v=""/>
    <s v=""/>
  </r>
  <r>
    <d v="2024-07-11T00:00:00"/>
    <x v="10"/>
    <s v="B"/>
    <n v="1"/>
    <s v="f"/>
    <n v="5"/>
    <s v="Marca no puxador porta"/>
    <x v="0"/>
    <m/>
    <x v="0"/>
    <x v="0"/>
    <x v="12"/>
    <m/>
    <x v="0"/>
    <m/>
    <s v=""/>
    <s v=""/>
    <s v=""/>
    <s v=""/>
    <s v=""/>
  </r>
  <r>
    <d v="2024-07-11T00:00:00"/>
    <x v="10"/>
    <s v="B"/>
    <n v="1"/>
    <s v="f"/>
    <n v="4"/>
    <s v="Marca na parede"/>
    <x v="0"/>
    <m/>
    <x v="0"/>
    <x v="0"/>
    <x v="12"/>
    <m/>
    <x v="0"/>
    <m/>
    <s v=""/>
    <s v=""/>
    <s v=""/>
    <s v=""/>
    <s v=""/>
  </r>
  <r>
    <d v="2024-07-11T00:00:00"/>
    <x v="10"/>
    <s v="B"/>
    <n v="1"/>
    <s v="f"/>
    <n v="3"/>
    <s v="Marca na moldura da porta perto do vidro"/>
    <x v="0"/>
    <m/>
    <x v="0"/>
    <x v="0"/>
    <x v="12"/>
    <m/>
    <x v="0"/>
    <m/>
    <s v=""/>
    <s v=""/>
    <s v=""/>
    <s v=""/>
    <s v=""/>
  </r>
  <r>
    <d v="2024-07-11T00:00:00"/>
    <x v="10"/>
    <s v="B"/>
    <n v="1"/>
    <s v="f"/>
    <n v="2"/>
    <s v="Marca no vidro da porta"/>
    <x v="0"/>
    <m/>
    <x v="0"/>
    <x v="0"/>
    <x v="12"/>
    <m/>
    <x v="0"/>
    <m/>
    <s v=""/>
    <s v=""/>
    <s v=""/>
    <s v=""/>
    <s v=""/>
  </r>
  <r>
    <d v="2024-07-11T00:00:00"/>
    <x v="10"/>
    <s v="B"/>
    <n v="1"/>
    <s v="f"/>
    <n v="1"/>
    <s v="Limpeza armário cozinha/tinta"/>
    <x v="0"/>
    <m/>
    <x v="0"/>
    <x v="0"/>
    <x v="12"/>
    <m/>
    <x v="0"/>
    <m/>
    <s v=""/>
    <s v=""/>
    <s v=""/>
    <s v=""/>
    <s v=""/>
  </r>
  <r>
    <d v="2024-07-11T00:00:00"/>
    <x v="10"/>
    <s v="B"/>
    <n v="1"/>
    <s v="f"/>
    <n v="14"/>
    <s v="reparação de um arranhão do vidro da porta da sala ou substituição da porta"/>
    <x v="26"/>
    <m/>
    <x v="50"/>
    <x v="0"/>
    <x v="12"/>
    <m/>
    <x v="75"/>
    <m/>
    <s v=""/>
    <s v=""/>
    <s v=""/>
    <s v=""/>
    <s v=""/>
  </r>
  <r>
    <d v="2024-07-11T00:00:00"/>
    <x v="10"/>
    <s v="B"/>
    <n v="1"/>
    <s v="f"/>
    <m/>
    <s v="Ligação de uma caixa escondida com azuleijo colvcção de caixa pladum no teto"/>
    <x v="27"/>
    <m/>
    <x v="0"/>
    <x v="0"/>
    <x v="12"/>
    <m/>
    <x v="70"/>
    <m/>
    <m/>
    <m/>
    <m/>
    <m/>
    <m/>
  </r>
  <r>
    <d v="2024-11-21T00:00:00"/>
    <x v="11"/>
    <s v="B"/>
    <n v="1"/>
    <s v="g"/>
    <n v="1"/>
    <s v="Afinar porta cozinha/área de serviço"/>
    <x v="2"/>
    <m/>
    <x v="0"/>
    <x v="0"/>
    <x v="13"/>
    <m/>
    <x v="76"/>
    <m/>
    <s v=""/>
    <s v=""/>
    <s v=""/>
    <s v=""/>
    <s v=""/>
  </r>
  <r>
    <d v="2024-11-21T00:00:00"/>
    <x v="11"/>
    <s v="B"/>
    <n v="1"/>
    <s v="g"/>
    <n v="2"/>
    <s v="Fissura parede"/>
    <x v="0"/>
    <m/>
    <x v="0"/>
    <x v="0"/>
    <x v="13"/>
    <m/>
    <x v="5"/>
    <m/>
    <s v=""/>
    <s v=""/>
    <s v=""/>
    <s v=""/>
    <s v=""/>
  </r>
  <r>
    <d v="2024-11-21T00:00:00"/>
    <x v="11"/>
    <s v="B"/>
    <n v="1"/>
    <s v="g"/>
    <n v="3"/>
    <s v="Marcas na pintura"/>
    <x v="0"/>
    <m/>
    <x v="0"/>
    <x v="0"/>
    <x v="13"/>
    <m/>
    <x v="5"/>
    <m/>
    <s v=""/>
    <s v=""/>
    <s v=""/>
    <s v=""/>
    <s v=""/>
  </r>
  <r>
    <d v="2024-11-21T00:00:00"/>
    <x v="11"/>
    <s v="B"/>
    <n v="1"/>
    <s v="g"/>
    <n v="4"/>
    <s v="Lâmpada do WC não ascende (CORRIGIDO)  / Alarme não funciona (ENCOMENDADO)"/>
    <x v="9"/>
    <m/>
    <x v="55"/>
    <x v="0"/>
    <x v="13"/>
    <m/>
    <x v="77"/>
    <m/>
    <m/>
    <m/>
    <m/>
    <m/>
    <m/>
  </r>
  <r>
    <d v="2024-11-21T00:00:00"/>
    <x v="11"/>
    <s v="B"/>
    <n v="1"/>
    <s v="g"/>
    <n v="5"/>
    <s v="PORTA DA SALA COM DOBRADIÇA SOLTA"/>
    <x v="0"/>
    <m/>
    <x v="36"/>
    <x v="0"/>
    <x v="13"/>
    <m/>
    <x v="78"/>
    <m/>
    <m/>
    <m/>
    <m/>
    <m/>
    <m/>
  </r>
  <r>
    <d v="2024-11-21T00:00:00"/>
    <x v="11"/>
    <s v="B"/>
    <n v="1"/>
    <s v="g"/>
    <n v="6"/>
    <s v="estores da porta do quarto aviariada"/>
    <x v="0"/>
    <m/>
    <x v="36"/>
    <x v="0"/>
    <x v="13"/>
    <m/>
    <x v="78"/>
    <m/>
    <m/>
    <m/>
    <m/>
    <m/>
    <m/>
  </r>
  <r>
    <d v="2024-11-21T00:00:00"/>
    <x v="11"/>
    <s v="B"/>
    <n v="1"/>
    <s v="g"/>
    <n v="7"/>
    <s v="Trocar um espelho 1.20x1.38"/>
    <x v="0"/>
    <m/>
    <x v="56"/>
    <x v="0"/>
    <x v="13"/>
    <m/>
    <x v="79"/>
    <m/>
    <m/>
    <m/>
    <m/>
    <m/>
    <m/>
  </r>
  <r>
    <d v="2024-11-21T00:00:00"/>
    <x v="11"/>
    <s v="B"/>
    <n v="1"/>
    <s v="g"/>
    <n v="8"/>
    <s v="Nosso sistema de alarme AJAX, continua inoperacional tal como nos foi entregue, e aguarda resolução Na última intervenção o técnico da IEOL, o segundo a tentar resolver o problema, disse ter feito uma folha de serviço pois seria necessário a participação conjunta da MEO Casa Digital e o da IEOL para a resolução do problema com o nosso alarme."/>
    <x v="9"/>
    <m/>
    <x v="57"/>
    <x v="0"/>
    <x v="13"/>
    <m/>
    <x v="80"/>
    <m/>
    <m/>
    <m/>
    <m/>
    <m/>
    <m/>
  </r>
  <r>
    <d v="2024-11-29T00:00:00"/>
    <x v="12"/>
    <s v="B"/>
    <n v="1"/>
    <s v="a"/>
    <n v="1"/>
    <s v="- Porta entre a cozinha e a lavandaria com folga, precisando de afinação para um melhor selamento, apresentando de momento passagem de ar. "/>
    <x v="2"/>
    <m/>
    <x v="21"/>
    <x v="0"/>
    <x v="14"/>
    <m/>
    <x v="81"/>
    <m/>
    <s v=""/>
    <s v=""/>
    <s v=""/>
    <s v=""/>
    <s v=""/>
  </r>
  <r>
    <d v="2024-11-29T00:00:00"/>
    <x v="12"/>
    <s v="B"/>
    <n v="1"/>
    <s v="a"/>
    <n v="2"/>
    <s v="- Acabamento de pintura de parede do corredor incompleto (fotografia);"/>
    <x v="0"/>
    <m/>
    <x v="21"/>
    <x v="0"/>
    <x v="14"/>
    <m/>
    <x v="82"/>
    <m/>
    <s v=""/>
    <s v=""/>
    <s v=""/>
    <s v=""/>
    <s v=""/>
  </r>
  <r>
    <d v="2024-11-29T00:00:00"/>
    <x v="12"/>
    <s v="B"/>
    <n v="1"/>
    <s v="a"/>
    <n v="3"/>
    <s v="- Fechadura da porta do apartamento encontra-se com dificuldade na abertura associada a ranger dos trincos quando rodada a chave na fechadura."/>
    <x v="7"/>
    <m/>
    <x v="21"/>
    <x v="0"/>
    <x v="14"/>
    <m/>
    <x v="83"/>
    <s v="Proprietária informou que já havia resolvido"/>
    <s v=""/>
    <s v=""/>
    <s v=""/>
    <s v=""/>
    <s v=""/>
  </r>
  <r>
    <d v="2024-11-29T00:00:00"/>
    <x v="12"/>
    <s v="B"/>
    <n v="1"/>
    <s v="a"/>
    <n v="4"/>
    <s v="- A tubagem da bomba de calor não se encontra adaptada completamente à parede (fotografia);"/>
    <x v="14"/>
    <m/>
    <x v="21"/>
    <x v="0"/>
    <x v="14"/>
    <m/>
    <x v="52"/>
    <m/>
    <s v=""/>
    <s v=""/>
    <s v=""/>
    <s v=""/>
    <s v=""/>
  </r>
  <r>
    <d v="2024-11-29T00:00:00"/>
    <x v="12"/>
    <s v="B"/>
    <n v="1"/>
    <s v="a"/>
    <n v="5"/>
    <s v="- A cerâmica em redor da torneira do duche da casa-de-banho encontra-se danificada, sem acabamento (fotografia);"/>
    <x v="0"/>
    <m/>
    <x v="21"/>
    <x v="0"/>
    <x v="14"/>
    <m/>
    <x v="82"/>
    <m/>
    <s v=""/>
    <s v=""/>
    <s v=""/>
    <s v=""/>
    <s v=""/>
  </r>
  <r>
    <d v="2024-11-29T00:00:00"/>
    <x v="12"/>
    <s v="B"/>
    <n v="1"/>
    <s v="a"/>
    <n v="6"/>
    <s v="- Entre a visita de vistoria e a entrada na casa após a escritura, objectivámos a presença de risco preto no pavimento de madeira à entrada com &gt;30cm (fotografia); "/>
    <x v="5"/>
    <m/>
    <x v="21"/>
    <x v="0"/>
    <x v="14"/>
    <m/>
    <x v="84"/>
    <m/>
    <s v=""/>
    <s v=""/>
    <s v=""/>
    <s v=""/>
    <s v=""/>
  </r>
  <r>
    <d v="2024-11-29T00:00:00"/>
    <x v="12"/>
    <s v="B"/>
    <n v="1"/>
    <s v="a"/>
    <n v="7"/>
    <s v="- A torneira do lavatório da cozinha encontra-se solta (video);"/>
    <x v="0"/>
    <m/>
    <x v="21"/>
    <x v="0"/>
    <x v="14"/>
    <m/>
    <x v="82"/>
    <m/>
    <s v=""/>
    <s v=""/>
    <s v=""/>
    <s v=""/>
    <s v=""/>
  </r>
  <r>
    <d v="2024-11-29T00:00:00"/>
    <x v="12"/>
    <s v="B"/>
    <n v="1"/>
    <s v="a"/>
    <n v="8"/>
    <s v="Trocar 4 peças"/>
    <x v="5"/>
    <m/>
    <x v="58"/>
    <x v="0"/>
    <x v="14"/>
    <m/>
    <x v="84"/>
    <m/>
    <s v=""/>
    <s v=""/>
    <s v=""/>
    <s v=""/>
    <s v=""/>
  </r>
  <r>
    <d v="2024-11-29T00:00:00"/>
    <x v="12"/>
    <s v="B"/>
    <n v="1"/>
    <s v="a"/>
    <n v="8"/>
    <s v="Limpeza geral "/>
    <x v="0"/>
    <m/>
    <x v="59"/>
    <x v="0"/>
    <x v="14"/>
    <m/>
    <x v="85"/>
    <m/>
    <s v=""/>
    <s v=""/>
    <s v=""/>
    <s v=""/>
    <s v=""/>
  </r>
  <r>
    <d v="2024-11-29T00:00:00"/>
    <x v="12"/>
    <s v="B"/>
    <n v="1"/>
    <s v="a"/>
    <n v="9"/>
    <s v="Fissura alheta "/>
    <x v="0"/>
    <m/>
    <x v="59"/>
    <x v="0"/>
    <x v="14"/>
    <m/>
    <x v="85"/>
    <m/>
    <s v=""/>
    <s v=""/>
    <s v=""/>
    <s v=""/>
    <s v=""/>
  </r>
  <r>
    <d v="2024-11-29T00:00:00"/>
    <x v="12"/>
    <s v="B"/>
    <n v="1"/>
    <s v="a"/>
    <n v="10"/>
    <s v="Falhas acima do rodapé "/>
    <x v="0"/>
    <m/>
    <x v="59"/>
    <x v="0"/>
    <x v="14"/>
    <m/>
    <x v="85"/>
    <m/>
    <s v=""/>
    <s v=""/>
    <s v=""/>
    <s v=""/>
    <s v=""/>
  </r>
  <r>
    <d v="2024-11-29T00:00:00"/>
    <x v="12"/>
    <s v="B"/>
    <n v="1"/>
    <s v="a"/>
    <n v="11"/>
    <s v="Ferrugem guardas (geral)"/>
    <x v="0"/>
    <m/>
    <x v="59"/>
    <x v="0"/>
    <x v="14"/>
    <m/>
    <x v="85"/>
    <m/>
    <s v=""/>
    <s v=""/>
    <s v=""/>
    <s v=""/>
    <s v=""/>
  </r>
  <r>
    <d v="2024-11-29T00:00:00"/>
    <x v="12"/>
    <s v="B"/>
    <n v="1"/>
    <s v="a"/>
    <n v="12"/>
    <s v="Limpeza manchas soleira"/>
    <x v="0"/>
    <m/>
    <x v="59"/>
    <x v="0"/>
    <x v="14"/>
    <m/>
    <x v="85"/>
    <m/>
    <s v=""/>
    <s v=""/>
    <s v=""/>
    <s v=""/>
    <s v=""/>
  </r>
  <r>
    <d v="2024-11-29T00:00:00"/>
    <x v="12"/>
    <s v="B"/>
    <n v="1"/>
    <s v="a"/>
    <n v="13"/>
    <s v="Amolgado porta area  serviço/varanda parte baixo"/>
    <x v="2"/>
    <m/>
    <x v="59"/>
    <x v="0"/>
    <x v="14"/>
    <m/>
    <x v="81"/>
    <m/>
    <s v=""/>
    <s v=""/>
    <s v=""/>
    <s v=""/>
    <s v=""/>
  </r>
  <r>
    <d v="2024-11-29T00:00:00"/>
    <x v="12"/>
    <s v="B"/>
    <n v="1"/>
    <s v="a"/>
    <n v="14"/>
    <s v="Limpeza tijolos varanda "/>
    <x v="0"/>
    <m/>
    <x v="59"/>
    <x v="0"/>
    <x v="14"/>
    <m/>
    <x v="85"/>
    <m/>
    <s v=""/>
    <s v=""/>
    <s v=""/>
    <s v=""/>
    <s v=""/>
  </r>
  <r>
    <d v="2024-11-29T00:00:00"/>
    <x v="12"/>
    <s v="B"/>
    <n v="1"/>
    <s v="a"/>
    <n v="15"/>
    <s v="Afinar estores (geral)"/>
    <x v="11"/>
    <m/>
    <x v="59"/>
    <x v="0"/>
    <x v="14"/>
    <m/>
    <x v="86"/>
    <m/>
    <s v=""/>
    <s v=""/>
    <s v=""/>
    <s v=""/>
    <s v=""/>
  </r>
  <r>
    <d v="2024-11-29T00:00:00"/>
    <x v="12"/>
    <s v="B"/>
    <n v="1"/>
    <s v="a"/>
    <n v="16"/>
    <s v="Afinar porta"/>
    <x v="8"/>
    <m/>
    <x v="59"/>
    <x v="0"/>
    <x v="14"/>
    <m/>
    <x v="85"/>
    <m/>
    <s v=""/>
    <s v=""/>
    <s v=""/>
    <s v=""/>
    <s v=""/>
  </r>
  <r>
    <d v="2024-11-29T00:00:00"/>
    <x v="12"/>
    <s v="B"/>
    <n v="1"/>
    <s v="a"/>
    <n v="17"/>
    <s v="Alterar sentido abertura porta devido frigorifico"/>
    <x v="1"/>
    <m/>
    <x v="59"/>
    <x v="0"/>
    <x v="14"/>
    <m/>
    <x v="87"/>
    <m/>
    <s v=""/>
    <s v=""/>
    <s v=""/>
    <s v=""/>
    <s v=""/>
  </r>
  <r>
    <d v="2024-11-29T00:00:00"/>
    <x v="12"/>
    <s v="B"/>
    <n v="1"/>
    <s v="a"/>
    <n v="18"/>
    <s v="Fissura no azulejo"/>
    <x v="0"/>
    <m/>
    <x v="59"/>
    <x v="0"/>
    <x v="14"/>
    <m/>
    <x v="85"/>
    <m/>
    <s v=""/>
    <s v=""/>
    <s v=""/>
    <s v=""/>
    <s v=""/>
  </r>
  <r>
    <d v="2024-11-29T00:00:00"/>
    <x v="12"/>
    <s v="B"/>
    <n v="1"/>
    <s v="a"/>
    <n v="19"/>
    <s v="Colocar borracha frigorifico "/>
    <x v="1"/>
    <m/>
    <x v="59"/>
    <x v="0"/>
    <x v="14"/>
    <m/>
    <x v="87"/>
    <m/>
    <s v=""/>
    <s v=""/>
    <s v=""/>
    <s v=""/>
    <s v=""/>
  </r>
  <r>
    <d v="2024-11-29T00:00:00"/>
    <x v="12"/>
    <s v="B"/>
    <n v="1"/>
    <s v="a"/>
    <n v="20"/>
    <s v="Defeito topo porta"/>
    <x v="8"/>
    <m/>
    <x v="59"/>
    <x v="0"/>
    <x v="14"/>
    <m/>
    <x v="85"/>
    <m/>
    <s v=""/>
    <s v=""/>
    <s v=""/>
    <s v=""/>
    <s v=""/>
  </r>
  <r>
    <d v="2024-11-29T00:00:00"/>
    <x v="12"/>
    <s v="B"/>
    <n v="1"/>
    <s v="a"/>
    <n v="21"/>
    <s v="Melhorar remate parede /armários/portas"/>
    <x v="0"/>
    <m/>
    <x v="59"/>
    <x v="0"/>
    <x v="14"/>
    <m/>
    <x v="85"/>
    <m/>
    <s v=""/>
    <s v=""/>
    <s v=""/>
    <s v=""/>
    <s v=""/>
  </r>
  <r>
    <d v="2024-11-29T00:00:00"/>
    <x v="12"/>
    <s v="B"/>
    <n v="1"/>
    <s v="a"/>
    <n v="22"/>
    <s v="Falhas na porta"/>
    <x v="8"/>
    <m/>
    <x v="59"/>
    <x v="0"/>
    <x v="14"/>
    <m/>
    <x v="85"/>
    <m/>
    <s v=""/>
    <s v=""/>
    <s v=""/>
    <s v=""/>
    <s v=""/>
  </r>
  <r>
    <d v="2024-11-29T00:00:00"/>
    <x v="12"/>
    <s v="B"/>
    <n v="1"/>
    <s v="a"/>
    <n v="23"/>
    <s v="Melhorar remate rodapés (geral)"/>
    <x v="0"/>
    <m/>
    <x v="59"/>
    <x v="0"/>
    <x v="14"/>
    <m/>
    <x v="85"/>
    <m/>
    <s v=""/>
    <s v=""/>
    <s v=""/>
    <s v=""/>
    <s v=""/>
  </r>
  <r>
    <d v="2024-11-29T00:00:00"/>
    <x v="12"/>
    <s v="B"/>
    <n v="1"/>
    <s v="a"/>
    <n v="24"/>
    <s v="Trocar peças oxidadas fixar espelhos "/>
    <x v="0"/>
    <m/>
    <x v="59"/>
    <x v="0"/>
    <x v="14"/>
    <m/>
    <x v="85"/>
    <m/>
    <s v=""/>
    <s v=""/>
    <s v=""/>
    <s v=""/>
    <s v=""/>
  </r>
  <r>
    <d v="2024-11-29T00:00:00"/>
    <x v="12"/>
    <s v="B"/>
    <n v="1"/>
    <s v="a"/>
    <n v="25"/>
    <s v="Peça solta sanita"/>
    <x v="0"/>
    <m/>
    <x v="59"/>
    <x v="0"/>
    <x v="14"/>
    <m/>
    <x v="85"/>
    <m/>
    <s v=""/>
    <s v=""/>
    <s v=""/>
    <s v=""/>
    <s v=""/>
  </r>
  <r>
    <d v="2024-11-29T00:00:00"/>
    <x v="12"/>
    <s v="B"/>
    <n v="1"/>
    <s v="a"/>
    <n v="26"/>
    <s v="Melhorar fixação borrachas portas (geral)"/>
    <x v="8"/>
    <m/>
    <x v="59"/>
    <x v="0"/>
    <x v="14"/>
    <m/>
    <x v="85"/>
    <m/>
    <s v=""/>
    <s v=""/>
    <s v=""/>
    <s v=""/>
    <s v=""/>
  </r>
  <r>
    <d v="2024-11-29T00:00:00"/>
    <x v="12"/>
    <s v="B"/>
    <n v="1"/>
    <s v="a"/>
    <n v="27"/>
    <s v="Silicone encontro rodapé/molduras porta (geral)"/>
    <x v="0"/>
    <m/>
    <x v="59"/>
    <x v="0"/>
    <x v="14"/>
    <m/>
    <x v="85"/>
    <m/>
    <s v=""/>
    <s v=""/>
    <s v=""/>
    <s v=""/>
    <s v=""/>
  </r>
  <r>
    <d v="2024-11-29T00:00:00"/>
    <x v="12"/>
    <s v="B"/>
    <n v="1"/>
    <s v="a"/>
    <n v="28"/>
    <s v="Ralo banheira não abre "/>
    <x v="0"/>
    <m/>
    <x v="59"/>
    <x v="0"/>
    <x v="14"/>
    <m/>
    <x v="85"/>
    <m/>
    <s v=""/>
    <s v=""/>
    <s v=""/>
    <s v=""/>
    <s v=""/>
  </r>
  <r>
    <d v="2024-11-29T00:00:00"/>
    <x v="12"/>
    <s v="B"/>
    <n v="1"/>
    <s v="a"/>
    <n v="29"/>
    <s v="Falta betume ceramica wc"/>
    <x v="0"/>
    <m/>
    <x v="59"/>
    <x v="0"/>
    <x v="14"/>
    <m/>
    <x v="85"/>
    <m/>
    <s v=""/>
    <s v=""/>
    <s v=""/>
    <s v=""/>
    <s v=""/>
  </r>
  <r>
    <d v="2024-11-29T00:00:00"/>
    <x v="12"/>
    <s v="B"/>
    <n v="1"/>
    <s v="a"/>
    <n v="30"/>
    <s v="Corrigir pintura "/>
    <x v="0"/>
    <m/>
    <x v="59"/>
    <x v="0"/>
    <x v="14"/>
    <m/>
    <x v="85"/>
    <m/>
    <s v=""/>
    <s v=""/>
    <s v=""/>
    <s v=""/>
    <s v=""/>
  </r>
  <r>
    <d v="2024-11-29T00:00:00"/>
    <x v="12"/>
    <s v="B"/>
    <n v="1"/>
    <s v="a"/>
    <n v="31"/>
    <s v="Trocar espelho ferrugem "/>
    <x v="0"/>
    <m/>
    <x v="59"/>
    <x v="0"/>
    <x v="14"/>
    <m/>
    <x v="85"/>
    <m/>
    <s v=""/>
    <s v=""/>
    <s v=""/>
    <s v=""/>
    <s v=""/>
  </r>
  <r>
    <d v="2024-11-29T00:00:00"/>
    <x v="12"/>
    <s v="B"/>
    <n v="1"/>
    <s v="a"/>
    <n v="32"/>
    <s v="Reforçar silicone duche na base"/>
    <x v="0"/>
    <m/>
    <x v="59"/>
    <x v="0"/>
    <x v="14"/>
    <m/>
    <x v="85"/>
    <m/>
    <s v=""/>
    <s v=""/>
    <s v=""/>
    <s v=""/>
    <s v=""/>
  </r>
  <r>
    <d v="2024-11-29T00:00:00"/>
    <x v="12"/>
    <s v="B"/>
    <n v="1"/>
    <s v="a"/>
    <n v="33"/>
    <s v="Retificar chão suite corredor"/>
    <x v="5"/>
    <m/>
    <x v="58"/>
    <x v="0"/>
    <x v="14"/>
    <m/>
    <x v="84"/>
    <m/>
    <m/>
    <m/>
    <m/>
    <m/>
    <m/>
  </r>
  <r>
    <d v="2024-11-29T00:00:00"/>
    <x v="12"/>
    <s v="B"/>
    <n v="1"/>
    <s v="a"/>
    <n v="34"/>
    <s v="Falta ligar a bomba circuladora"/>
    <x v="14"/>
    <m/>
    <x v="58"/>
    <x v="0"/>
    <x v="14"/>
    <m/>
    <x v="88"/>
    <m/>
    <m/>
    <m/>
    <m/>
    <m/>
    <m/>
  </r>
  <r>
    <d v="2024-11-29T00:00:00"/>
    <x v="12"/>
    <s v="B"/>
    <n v="1"/>
    <s v="a"/>
    <n v="35"/>
    <s v="Afinar janela do quarto e lavanderia"/>
    <x v="2"/>
    <m/>
    <x v="58"/>
    <x v="0"/>
    <x v="14"/>
    <m/>
    <x v="81"/>
    <m/>
    <m/>
    <m/>
    <m/>
    <m/>
    <m/>
  </r>
  <r>
    <d v="2024-11-29T00:00:00"/>
    <x v="12"/>
    <s v="B"/>
    <n v="1"/>
    <s v="a"/>
    <n v="36"/>
    <s v="Reparação de estores da sala que apresenta uma anomalia de continuar a movimentar-se depois de já se ter desigado o interruptor, descaindo o estore de forma imprevisivel. // O Sr. Rafael constatou que falta uma peça nos estores. "/>
    <x v="11"/>
    <m/>
    <x v="60"/>
    <x v="0"/>
    <x v="14"/>
    <m/>
    <x v="89"/>
    <m/>
    <m/>
    <m/>
    <m/>
    <m/>
    <m/>
  </r>
  <r>
    <d v="2024-07-26T00:00:00"/>
    <x v="13"/>
    <s v="B"/>
    <n v="2"/>
    <s v="b"/>
    <n v="1"/>
    <s v="Buraco rodapé junção piso / Geral"/>
    <x v="0"/>
    <m/>
    <x v="61"/>
    <x v="0"/>
    <x v="15"/>
    <m/>
    <x v="90"/>
    <m/>
    <s v=""/>
    <s v=""/>
    <s v=""/>
    <s v=""/>
    <s v=""/>
  </r>
  <r>
    <d v="2024-07-26T00:00:00"/>
    <x v="13"/>
    <s v="B"/>
    <n v="2"/>
    <s v="b"/>
    <n v="2"/>
    <s v="Fissura parede / teto"/>
    <x v="0"/>
    <m/>
    <x v="0"/>
    <x v="0"/>
    <x v="15"/>
    <m/>
    <x v="0"/>
    <m/>
    <s v=""/>
    <s v=""/>
    <s v=""/>
    <s v=""/>
    <s v=""/>
  </r>
  <r>
    <d v="2024-07-26T00:00:00"/>
    <x v="13"/>
    <s v="B"/>
    <n v="2"/>
    <s v="b"/>
    <n v="3"/>
    <s v="Limpeza guarda corpo ferrugem"/>
    <x v="0"/>
    <m/>
    <x v="0"/>
    <x v="0"/>
    <x v="15"/>
    <m/>
    <x v="0"/>
    <m/>
    <s v=""/>
    <s v=""/>
    <s v=""/>
    <s v=""/>
    <s v=""/>
  </r>
  <r>
    <d v="2024-07-26T00:00:00"/>
    <x v="13"/>
    <s v="B"/>
    <n v="2"/>
    <s v="b"/>
    <n v="4"/>
    <s v="Limpeza do piso - pó"/>
    <x v="0"/>
    <m/>
    <x v="0"/>
    <x v="0"/>
    <x v="15"/>
    <m/>
    <x v="0"/>
    <m/>
    <s v=""/>
    <s v=""/>
    <s v=""/>
    <s v=""/>
    <s v=""/>
  </r>
  <r>
    <d v="2024-07-26T00:00:00"/>
    <x v="13"/>
    <s v="B"/>
    <n v="2"/>
    <s v="b"/>
    <n v="5"/>
    <s v="Fissura topo caixa estore / silicone "/>
    <x v="0"/>
    <m/>
    <x v="0"/>
    <x v="0"/>
    <x v="15"/>
    <m/>
    <x v="0"/>
    <m/>
    <s v=""/>
    <s v=""/>
    <s v=""/>
    <s v=""/>
    <s v=""/>
  </r>
  <r>
    <d v="2024-07-26T00:00:00"/>
    <x v="13"/>
    <s v="B"/>
    <n v="2"/>
    <s v="b"/>
    <n v="6"/>
    <s v="Refazer moldura / topo direito"/>
    <x v="8"/>
    <m/>
    <x v="0"/>
    <x v="0"/>
    <x v="15"/>
    <m/>
    <x v="0"/>
    <m/>
    <s v=""/>
    <s v=""/>
    <s v=""/>
    <s v=""/>
    <s v=""/>
  </r>
  <r>
    <d v="2024-07-26T00:00:00"/>
    <x v="13"/>
    <s v="B"/>
    <n v="2"/>
    <s v="b"/>
    <n v="7"/>
    <s v="Acabamento topo rodapé / Geral"/>
    <x v="0"/>
    <m/>
    <x v="0"/>
    <x v="0"/>
    <x v="15"/>
    <m/>
    <x v="0"/>
    <m/>
    <s v=""/>
    <s v=""/>
    <s v=""/>
    <s v=""/>
    <s v=""/>
  </r>
  <r>
    <d v="2024-07-26T00:00:00"/>
    <x v="13"/>
    <s v="B"/>
    <n v="2"/>
    <s v="b"/>
    <n v="8"/>
    <s v="Borrachas portas"/>
    <x v="0"/>
    <m/>
    <x v="0"/>
    <x v="0"/>
    <x v="15"/>
    <m/>
    <x v="0"/>
    <m/>
    <s v=""/>
    <s v=""/>
    <s v=""/>
    <s v=""/>
    <s v=""/>
  </r>
  <r>
    <d v="2024-07-26T00:00:00"/>
    <x v="13"/>
    <s v="B"/>
    <n v="2"/>
    <s v="b"/>
    <n v="9"/>
    <s v="Limpar cola moldura porta / Geral"/>
    <x v="0"/>
    <m/>
    <x v="0"/>
    <x v="0"/>
    <x v="15"/>
    <m/>
    <x v="0"/>
    <m/>
    <s v=""/>
    <s v=""/>
    <s v=""/>
    <s v=""/>
    <s v=""/>
  </r>
  <r>
    <d v="2024-07-26T00:00:00"/>
    <x v="13"/>
    <s v="B"/>
    <n v="2"/>
    <s v="b"/>
    <n v="10"/>
    <s v="Afinar fecho janela "/>
    <x v="2"/>
    <m/>
    <x v="0"/>
    <x v="0"/>
    <x v="15"/>
    <m/>
    <x v="0"/>
    <m/>
    <s v=""/>
    <s v=""/>
    <s v=""/>
    <s v=""/>
    <s v=""/>
  </r>
  <r>
    <d v="2024-07-26T00:00:00"/>
    <x v="13"/>
    <s v="B"/>
    <n v="2"/>
    <s v="b"/>
    <n v="11"/>
    <s v="Prolongamento tubos esgoto Bomba de calor"/>
    <x v="0"/>
    <m/>
    <x v="0"/>
    <x v="0"/>
    <x v="15"/>
    <m/>
    <x v="0"/>
    <m/>
    <s v=""/>
    <s v=""/>
    <s v=""/>
    <s v=""/>
    <s v=""/>
  </r>
  <r>
    <d v="2024-07-26T00:00:00"/>
    <x v="13"/>
    <s v="B"/>
    <n v="2"/>
    <s v="b"/>
    <n v="12"/>
    <s v="Afinar estores lavandaria (Não fecha)"/>
    <x v="11"/>
    <m/>
    <x v="0"/>
    <x v="0"/>
    <x v="15"/>
    <m/>
    <x v="65"/>
    <m/>
    <s v=""/>
    <s v=""/>
    <s v=""/>
    <s v=""/>
    <s v=""/>
  </r>
  <r>
    <d v="2024-07-26T00:00:00"/>
    <x v="13"/>
    <s v="B"/>
    <n v="2"/>
    <s v="b"/>
    <n v="13"/>
    <s v="Limpar azulejos"/>
    <x v="0"/>
    <m/>
    <x v="0"/>
    <x v="0"/>
    <x v="15"/>
    <m/>
    <x v="0"/>
    <m/>
    <s v=""/>
    <s v=""/>
    <s v=""/>
    <s v=""/>
    <s v=""/>
  </r>
  <r>
    <d v="2024-07-26T00:00:00"/>
    <x v="13"/>
    <s v="B"/>
    <n v="2"/>
    <s v="b"/>
    <n v="14"/>
    <s v="Rodabanca partida / risco"/>
    <x v="28"/>
    <m/>
    <x v="28"/>
    <x v="0"/>
    <x v="15"/>
    <m/>
    <x v="91"/>
    <m/>
    <s v=""/>
    <s v=""/>
    <s v=""/>
    <s v=""/>
    <s v=""/>
  </r>
  <r>
    <d v="2024-07-26T00:00:00"/>
    <x v="13"/>
    <s v="B"/>
    <n v="2"/>
    <s v="b"/>
    <n v="15"/>
    <s v="Vidro foasco silicone / risco"/>
    <x v="0"/>
    <m/>
    <x v="0"/>
    <x v="0"/>
    <x v="15"/>
    <m/>
    <x v="0"/>
    <m/>
    <s v=""/>
    <s v=""/>
    <s v=""/>
    <s v=""/>
    <s v=""/>
  </r>
  <r>
    <d v="2024-07-26T00:00:00"/>
    <x v="13"/>
    <s v="B"/>
    <n v="2"/>
    <s v="b"/>
    <n v="16"/>
    <s v="Limpeza rodapé"/>
    <x v="0"/>
    <m/>
    <x v="0"/>
    <x v="0"/>
    <x v="15"/>
    <m/>
    <x v="0"/>
    <m/>
    <s v=""/>
    <s v=""/>
    <s v=""/>
    <s v=""/>
    <s v=""/>
  </r>
  <r>
    <d v="2024-07-26T00:00:00"/>
    <x v="13"/>
    <s v="B"/>
    <n v="2"/>
    <s v="b"/>
    <n v="17"/>
    <s v="Limpar lápis"/>
    <x v="0"/>
    <m/>
    <x v="0"/>
    <x v="0"/>
    <x v="15"/>
    <m/>
    <x v="0"/>
    <m/>
    <s v=""/>
    <s v=""/>
    <s v=""/>
    <s v=""/>
    <s v=""/>
  </r>
  <r>
    <d v="2024-07-26T00:00:00"/>
    <x v="13"/>
    <s v="B"/>
    <n v="2"/>
    <s v="b"/>
    <n v="18"/>
    <s v="Espelho picado / manchas - Substituir 1,35 x1,20"/>
    <x v="0"/>
    <m/>
    <x v="0"/>
    <x v="0"/>
    <x v="15"/>
    <m/>
    <x v="63"/>
    <m/>
    <s v=""/>
    <s v=""/>
    <s v=""/>
    <s v=""/>
    <s v=""/>
  </r>
  <r>
    <d v="2024-07-26T00:00:00"/>
    <x v="13"/>
    <s v="B"/>
    <n v="2"/>
    <s v="b"/>
    <n v="19"/>
    <s v="Juntas azulejos / desnivelados / friso banheira - não temos azulejo "/>
    <x v="0"/>
    <m/>
    <x v="0"/>
    <x v="0"/>
    <x v="15"/>
    <m/>
    <x v="0"/>
    <m/>
    <s v=""/>
    <s v=""/>
    <s v=""/>
    <s v=""/>
    <s v=""/>
  </r>
  <r>
    <d v="2024-07-26T00:00:00"/>
    <x v="13"/>
    <s v="B"/>
    <n v="2"/>
    <s v="b"/>
    <n v="20"/>
    <s v="Porta estalada a zona parafusos roupeiro - Porta nova "/>
    <x v="8"/>
    <m/>
    <x v="0"/>
    <x v="0"/>
    <x v="15"/>
    <m/>
    <x v="0"/>
    <m/>
    <s v=""/>
    <s v=""/>
    <s v=""/>
    <s v=""/>
    <s v=""/>
  </r>
  <r>
    <d v="2024-07-26T00:00:00"/>
    <x v="13"/>
    <s v="B"/>
    <n v="2"/>
    <s v="b"/>
    <n v="21"/>
    <s v="Picos paredes / sujos "/>
    <x v="0"/>
    <m/>
    <x v="0"/>
    <x v="0"/>
    <x v="15"/>
    <m/>
    <x v="0"/>
    <m/>
    <s v=""/>
    <s v=""/>
    <s v=""/>
    <s v=""/>
    <s v=""/>
  </r>
  <r>
    <d v="2024-07-26T00:00:00"/>
    <x v="13"/>
    <s v="B"/>
    <n v="2"/>
    <s v="b"/>
    <n v="22"/>
    <s v="Pavimento levantado"/>
    <x v="5"/>
    <m/>
    <x v="0"/>
    <x v="0"/>
    <x v="15"/>
    <m/>
    <x v="92"/>
    <m/>
    <s v=""/>
    <s v=""/>
    <s v=""/>
    <s v=""/>
    <s v=""/>
  </r>
  <r>
    <d v="2024-07-26T00:00:00"/>
    <x v="13"/>
    <s v="B"/>
    <n v="2"/>
    <s v="b"/>
    <n v="23"/>
    <s v="Espuma porta inferior"/>
    <x v="0"/>
    <m/>
    <x v="0"/>
    <x v="0"/>
    <x v="15"/>
    <m/>
    <x v="0"/>
    <m/>
    <s v=""/>
    <s v=""/>
    <s v=""/>
    <s v=""/>
    <s v=""/>
  </r>
  <r>
    <d v="2024-07-26T00:00:00"/>
    <x v="13"/>
    <s v="B"/>
    <n v="2"/>
    <s v="b"/>
    <n v="24"/>
    <s v="Limpar piso"/>
    <x v="0"/>
    <m/>
    <x v="0"/>
    <x v="0"/>
    <x v="15"/>
    <m/>
    <x v="0"/>
    <m/>
    <s v=""/>
    <s v=""/>
    <s v=""/>
    <s v=""/>
    <s v=""/>
  </r>
  <r>
    <d v="2024-07-26T00:00:00"/>
    <x v="13"/>
    <s v="B"/>
    <n v="2"/>
    <s v="b"/>
    <n v="25"/>
    <s v="Limpeza tampa"/>
    <x v="0"/>
    <m/>
    <x v="0"/>
    <x v="0"/>
    <x v="15"/>
    <m/>
    <x v="0"/>
    <m/>
    <s v=""/>
    <s v=""/>
    <s v=""/>
    <s v=""/>
    <s v=""/>
  </r>
  <r>
    <d v="2024-07-26T00:00:00"/>
    <x v="13"/>
    <s v="B"/>
    <n v="2"/>
    <s v="b"/>
    <n v="26"/>
    <s v="Gaveta bate na sanita"/>
    <x v="8"/>
    <m/>
    <x v="0"/>
    <x v="0"/>
    <x v="15"/>
    <m/>
    <x v="0"/>
    <m/>
    <s v=""/>
    <s v=""/>
    <s v=""/>
    <s v=""/>
    <s v=""/>
  </r>
  <r>
    <d v="2024-07-26T00:00:00"/>
    <x v="13"/>
    <s v="B"/>
    <n v="2"/>
    <s v="b"/>
    <n v="27"/>
    <s v="Limpar silicone porta"/>
    <x v="0"/>
    <m/>
    <x v="0"/>
    <x v="0"/>
    <x v="15"/>
    <m/>
    <x v="0"/>
    <m/>
    <s v=""/>
    <s v=""/>
    <s v=""/>
    <s v=""/>
    <s v=""/>
  </r>
  <r>
    <d v="2024-07-26T00:00:00"/>
    <x v="13"/>
    <s v="B"/>
    <n v="2"/>
    <s v="b"/>
    <n v="28"/>
    <s v="Buracos aros das portas no topo"/>
    <x v="8"/>
    <m/>
    <x v="0"/>
    <x v="0"/>
    <x v="15"/>
    <m/>
    <x v="0"/>
    <m/>
    <s v=""/>
    <s v=""/>
    <s v=""/>
    <s v=""/>
    <s v=""/>
  </r>
  <r>
    <d v="2024-07-26T00:00:00"/>
    <x v="13"/>
    <s v="B"/>
    <n v="2"/>
    <s v="b"/>
    <n v="29"/>
    <s v="Limpeza tinta rodapés"/>
    <x v="0"/>
    <m/>
    <x v="0"/>
    <x v="0"/>
    <x v="15"/>
    <m/>
    <x v="0"/>
    <m/>
    <s v=""/>
    <s v=""/>
    <s v=""/>
    <s v=""/>
    <s v=""/>
  </r>
  <r>
    <d v="2024-07-26T00:00:00"/>
    <x v="13"/>
    <s v="B"/>
    <n v="2"/>
    <s v="b"/>
    <n v="30"/>
    <s v="Junta rodapé / Porta (Geral)"/>
    <x v="0"/>
    <m/>
    <x v="0"/>
    <x v="0"/>
    <x v="15"/>
    <m/>
    <x v="0"/>
    <m/>
    <s v=""/>
    <s v=""/>
    <s v=""/>
    <s v=""/>
    <s v=""/>
  </r>
  <r>
    <d v="2024-07-26T00:00:00"/>
    <x v="13"/>
    <s v="B"/>
    <n v="2"/>
    <s v="b"/>
    <n v="31"/>
    <s v="Afinar janela (não fecha bem)"/>
    <x v="2"/>
    <m/>
    <x v="0"/>
    <x v="0"/>
    <x v="15"/>
    <m/>
    <x v="0"/>
    <m/>
    <s v=""/>
    <s v=""/>
    <s v=""/>
    <s v=""/>
    <s v=""/>
  </r>
  <r>
    <d v="2024-07-26T00:00:00"/>
    <x v="13"/>
    <s v="B"/>
    <n v="2"/>
    <s v="b"/>
    <n v="32"/>
    <s v="Caixa tomada buraco"/>
    <x v="0"/>
    <m/>
    <x v="0"/>
    <x v="0"/>
    <x v="15"/>
    <m/>
    <x v="0"/>
    <m/>
    <s v=""/>
    <s v=""/>
    <s v=""/>
    <s v=""/>
    <s v=""/>
  </r>
  <r>
    <d v="2024-07-26T00:00:00"/>
    <x v="13"/>
    <s v="B"/>
    <n v="2"/>
    <s v="b"/>
    <n v="33"/>
    <s v="Marcas porta armário"/>
    <x v="8"/>
    <m/>
    <x v="0"/>
    <x v="0"/>
    <x v="15"/>
    <m/>
    <x v="0"/>
    <m/>
    <s v=""/>
    <s v=""/>
    <s v=""/>
    <s v=""/>
    <s v=""/>
  </r>
  <r>
    <d v="2024-07-26T00:00:00"/>
    <x v="13"/>
    <s v="B"/>
    <n v="2"/>
    <s v="b"/>
    <n v="34"/>
    <s v="Gavetas e prateleira soltos - Módulo interno"/>
    <x v="8"/>
    <m/>
    <x v="0"/>
    <x v="0"/>
    <x v="15"/>
    <m/>
    <x v="0"/>
    <m/>
    <s v=""/>
    <s v=""/>
    <s v=""/>
    <s v=""/>
    <s v=""/>
  </r>
  <r>
    <d v="2024-07-26T00:00:00"/>
    <x v="13"/>
    <s v="B"/>
    <n v="2"/>
    <s v="b"/>
    <n v="35"/>
    <s v="Limpez azulejo"/>
    <x v="0"/>
    <m/>
    <x v="0"/>
    <x v="0"/>
    <x v="15"/>
    <m/>
    <x v="0"/>
    <m/>
    <s v=""/>
    <s v=""/>
    <s v=""/>
    <s v=""/>
    <s v=""/>
  </r>
  <r>
    <d v="2024-07-26T00:00:00"/>
    <x v="13"/>
    <s v="B"/>
    <n v="2"/>
    <s v="b"/>
    <n v="36"/>
    <s v="Remate calha porta"/>
    <x v="0"/>
    <m/>
    <x v="0"/>
    <x v="0"/>
    <x v="15"/>
    <m/>
    <x v="0"/>
    <m/>
    <s v=""/>
    <s v=""/>
    <s v=""/>
    <s v=""/>
    <s v=""/>
  </r>
  <r>
    <d v="2024-07-26T00:00:00"/>
    <x v="13"/>
    <s v="B"/>
    <n v="2"/>
    <s v="b"/>
    <n v="37"/>
    <s v="Manchas brancas pavimento sala"/>
    <x v="5"/>
    <m/>
    <x v="0"/>
    <x v="0"/>
    <x v="15"/>
    <m/>
    <x v="68"/>
    <m/>
    <s v=""/>
    <s v=""/>
    <s v=""/>
    <s v=""/>
    <s v=""/>
  </r>
  <r>
    <d v="2024-07-26T00:00:00"/>
    <x v="13"/>
    <s v="B"/>
    <n v="2"/>
    <s v="b"/>
    <n v="38"/>
    <s v="Limpeza caixilharia tinta"/>
    <x v="0"/>
    <m/>
    <x v="0"/>
    <x v="0"/>
    <x v="15"/>
    <m/>
    <x v="0"/>
    <m/>
    <s v=""/>
    <s v=""/>
    <s v=""/>
    <s v=""/>
    <s v=""/>
  </r>
  <r>
    <d v="2024-07-26T00:00:00"/>
    <x v="13"/>
    <s v="B"/>
    <n v="2"/>
    <s v="b"/>
    <n v="39"/>
    <s v="Falta detetor icêndio arrecadação"/>
    <x v="9"/>
    <m/>
    <x v="0"/>
    <x v="0"/>
    <x v="15"/>
    <m/>
    <x v="0"/>
    <m/>
    <s v=""/>
    <s v=""/>
    <s v=""/>
    <s v=""/>
    <s v=""/>
  </r>
  <r>
    <d v="2024-07-26T00:00:00"/>
    <x v="13"/>
    <s v="B"/>
    <n v="2"/>
    <s v="b"/>
    <n v="40"/>
    <s v="Piso partido arrecadação - não existe piso esta em betao "/>
    <x v="0"/>
    <m/>
    <x v="0"/>
    <x v="0"/>
    <x v="15"/>
    <m/>
    <x v="0"/>
    <m/>
    <s v=""/>
    <s v=""/>
    <s v=""/>
    <s v=""/>
    <s v=""/>
  </r>
  <r>
    <d v="2024-07-26T00:00:00"/>
    <x v="13"/>
    <s v="B"/>
    <n v="2"/>
    <s v="b"/>
    <n v="41"/>
    <s v="Chão da sala, corredor e quartos estão mal colocados e/ou têm areia por baixo."/>
    <x v="5"/>
    <m/>
    <x v="62"/>
    <x v="0"/>
    <x v="15"/>
    <m/>
    <x v="9"/>
    <m/>
    <s v=""/>
    <s v=""/>
    <s v=""/>
    <s v=""/>
    <s v=""/>
  </r>
  <r>
    <d v="2024-07-26T00:00:00"/>
    <x v="13"/>
    <s v="B"/>
    <n v="2"/>
    <s v="b"/>
    <n v="43"/>
    <s v="Placa de vitrocerâmica tem um risco , peço substituição. - Aguarda aprovação engº Rodrigo "/>
    <x v="4"/>
    <m/>
    <x v="62"/>
    <x v="0"/>
    <x v="15"/>
    <d v="2025-02-14T00:00:00"/>
    <x v="93"/>
    <s v="ENCOMENDA A 14/2/25 DE PLACA VITROCERÂMICA Vitro Série 4 60cm 4 zonas modelo PKF631B17E "/>
    <s v=""/>
    <s v=""/>
    <s v=""/>
    <s v=""/>
    <s v=""/>
  </r>
  <r>
    <d v="2024-07-26T00:00:00"/>
    <x v="13"/>
    <s v="B"/>
    <n v="2"/>
    <s v="b"/>
    <n v="44"/>
    <s v="Vidro do chuveiro da casa de banho da suite, sai água por todo o lado (ver vídeo e foto), além de que a porta está descaída."/>
    <x v="12"/>
    <m/>
    <x v="62"/>
    <x v="0"/>
    <x v="15"/>
    <m/>
    <x v="94"/>
    <s v="carlosmanuel84@gmail.com "/>
    <s v=""/>
    <s v=""/>
    <s v=""/>
    <s v=""/>
    <s v=""/>
  </r>
  <r>
    <d v="2024-07-26T00:00:00"/>
    <x v="13"/>
    <s v="B"/>
    <n v="2"/>
    <s v="b"/>
    <n v="45"/>
    <s v=" Não foi colocado o batente na casa de banho da suite para evitar que a porta bata na parede."/>
    <x v="0"/>
    <m/>
    <x v="62"/>
    <x v="0"/>
    <x v="15"/>
    <m/>
    <x v="87"/>
    <m/>
    <s v=""/>
    <s v=""/>
    <s v=""/>
    <s v=""/>
    <s v=""/>
  </r>
  <r>
    <d v="2024-07-26T00:00:00"/>
    <x v="13"/>
    <s v="B"/>
    <n v="2"/>
    <s v="b"/>
    <n v="46"/>
    <s v="Agradecia que fosse colocado um batente na  lavandaria, para evitar que a porta bata na máquina de lavar roupa."/>
    <x v="0"/>
    <m/>
    <x v="62"/>
    <x v="0"/>
    <x v="15"/>
    <m/>
    <x v="87"/>
    <m/>
    <s v=""/>
    <s v=""/>
    <s v=""/>
    <s v=""/>
    <s v=""/>
  </r>
  <r>
    <d v="2024-07-26T00:00:00"/>
    <x v="13"/>
    <s v="B"/>
    <n v="2"/>
    <s v="b"/>
    <n v="47"/>
    <s v=" Limpeza dos filtros das torneiras, que devem estar com areias, incluindo o da máquina de lavar roupa que acusava sinal de baixo caudal. A torneira da cozinha só aparenta ter baixo caudal para a água fria."/>
    <x v="14"/>
    <m/>
    <x v="62"/>
    <x v="0"/>
    <x v="15"/>
    <m/>
    <x v="95"/>
    <m/>
    <s v=""/>
    <s v=""/>
    <s v=""/>
    <s v=""/>
    <s v=""/>
  </r>
  <r>
    <d v="2024-07-26T00:00:00"/>
    <x v="13"/>
    <s v="B"/>
    <n v="2"/>
    <s v="b"/>
    <n v="48"/>
    <s v="Luz da arrecadação não acende."/>
    <x v="9"/>
    <m/>
    <x v="62"/>
    <x v="0"/>
    <x v="15"/>
    <m/>
    <x v="94"/>
    <m/>
    <s v=""/>
    <s v=""/>
    <s v=""/>
    <s v=""/>
    <s v=""/>
  </r>
  <r>
    <d v="2024-07-26T00:00:00"/>
    <x v="13"/>
    <s v="B"/>
    <n v="2"/>
    <s v="b"/>
    <n v="49"/>
    <s v="Bomba de calor não aquece - erro  H06.51"/>
    <x v="15"/>
    <m/>
    <x v="63"/>
    <x v="0"/>
    <x v="15"/>
    <m/>
    <x v="96"/>
    <s v="06/11 RESOLVIDO "/>
    <s v=""/>
    <s v=""/>
    <s v=""/>
    <s v=""/>
    <s v=""/>
  </r>
  <r>
    <d v="2024-07-26T00:00:00"/>
    <x v="13"/>
    <s v="B"/>
    <n v="2"/>
    <s v="b"/>
    <n v="50"/>
    <s v="Estore da lavandaria não abre nem fecha "/>
    <x v="11"/>
    <m/>
    <x v="63"/>
    <x v="0"/>
    <x v="15"/>
    <m/>
    <x v="94"/>
    <m/>
    <s v=""/>
    <s v=""/>
    <s v=""/>
    <s v=""/>
    <s v=""/>
  </r>
  <r>
    <d v="2024-07-26T00:00:00"/>
    <x v="13"/>
    <s v="B"/>
    <n v="2"/>
    <s v="b"/>
    <n v="51"/>
    <s v="O botão do disjuntor relativo ao frigorifico desliga todas as tomadas da cozinha e algumas da sala acresce referir que quando o eletricista colocou o candeeiro no escritório, indicou que havia humidade porque tinha corrente apesar d estar desligado no disjuntor"/>
    <x v="9"/>
    <m/>
    <x v="63"/>
    <x v="0"/>
    <x v="15"/>
    <m/>
    <x v="94"/>
    <m/>
    <s v=""/>
    <s v=""/>
    <s v=""/>
    <s v=""/>
    <s v=""/>
  </r>
  <r>
    <d v="2024-07-26T00:00:00"/>
    <x v="13"/>
    <s v="B"/>
    <n v="2"/>
    <s v="b"/>
    <n v="52"/>
    <s v="Torneira bidé "/>
    <x v="0"/>
    <m/>
    <x v="64"/>
    <x v="0"/>
    <x v="15"/>
    <m/>
    <x v="48"/>
    <m/>
    <s v=""/>
    <s v=""/>
    <s v=""/>
    <s v=""/>
    <s v=""/>
  </r>
  <r>
    <d v="2024-07-26T00:00:00"/>
    <x v="13"/>
    <s v="B"/>
    <n v="2"/>
    <s v="b"/>
    <n v="53"/>
    <s v="Instalação de uma bomba recirculadora com temporizador."/>
    <x v="14"/>
    <m/>
    <x v="29"/>
    <x v="3"/>
    <x v="15"/>
    <m/>
    <x v="48"/>
    <m/>
    <s v=""/>
    <s v=""/>
    <s v=""/>
    <s v=""/>
    <s v=""/>
  </r>
  <r>
    <d v="2024-07-26T00:00:00"/>
    <x v="13"/>
    <s v="B"/>
    <n v="2"/>
    <s v="b"/>
    <n v="54"/>
    <s v="Chão da sala, corredor e quartos estão mal colocados e/ou têm areia por baixo."/>
    <x v="5"/>
    <m/>
    <x v="30"/>
    <x v="3"/>
    <x v="15"/>
    <m/>
    <x v="18"/>
    <m/>
    <s v=""/>
    <s v=""/>
    <s v=""/>
    <s v=""/>
    <s v=""/>
  </r>
  <r>
    <d v="2024-07-26T00:00:00"/>
    <x v="13"/>
    <s v="B"/>
    <n v="2"/>
    <s v="b"/>
    <n v="55"/>
    <s v="A ligação de internet do escritório por cabo não está a funcionar."/>
    <x v="9"/>
    <m/>
    <x v="29"/>
    <x v="0"/>
    <x v="15"/>
    <m/>
    <x v="74"/>
    <m/>
    <s v=""/>
    <s v=""/>
    <s v=""/>
    <s v=""/>
    <s v=""/>
  </r>
  <r>
    <d v="2024-07-26T00:00:00"/>
    <x v="13"/>
    <s v="C"/>
    <n v="3"/>
    <s v="g"/>
    <n v="55"/>
    <s v="Porta descaida, o perfil descolou novamente (WC) // Em 09/06 o proprietário voltou a reportar a anomalia alegando que a porta é demasiada pesada, o que faz com que descaia // 25/06/2025 foi realizado a intervenção no entanto ficou faltando a calha."/>
    <x v="12"/>
    <m/>
    <x v="65"/>
    <x v="0"/>
    <x v="16"/>
    <m/>
    <x v="97"/>
    <m/>
    <m/>
    <m/>
    <m/>
    <m/>
    <m/>
  </r>
  <r>
    <d v="2024-07-26T00:00:00"/>
    <x v="13"/>
    <s v="B"/>
    <n v="2"/>
    <s v="b"/>
    <n v="56"/>
    <s v="Vidro da suíte está riscado por fora."/>
    <x v="2"/>
    <m/>
    <x v="29"/>
    <x v="0"/>
    <x v="15"/>
    <d v="2024-11-26T00:00:00"/>
    <x v="98"/>
    <s v="VIDRO"/>
    <s v=""/>
    <s v=""/>
    <s v=""/>
    <s v=""/>
    <s v=""/>
  </r>
  <r>
    <d v="2024-07-26T00:00:00"/>
    <x v="13"/>
    <s v="B"/>
    <n v="2"/>
    <s v="b"/>
    <n v="57"/>
    <s v="Pressao da agua muito baixa"/>
    <x v="14"/>
    <m/>
    <x v="52"/>
    <x v="0"/>
    <x v="15"/>
    <m/>
    <x v="4"/>
    <m/>
    <s v=""/>
    <s v=""/>
    <s v=""/>
    <s v=""/>
    <s v=""/>
  </r>
  <r>
    <d v="2024-08-08T00:00:00"/>
    <x v="14"/>
    <s v="B"/>
    <n v="2"/>
    <s v="c"/>
    <n v="1"/>
    <s v="Limpeza restos tinta no rodapé"/>
    <x v="0"/>
    <m/>
    <x v="0"/>
    <x v="0"/>
    <x v="17"/>
    <m/>
    <x v="0"/>
    <m/>
    <s v=""/>
    <s v=""/>
    <s v=""/>
    <s v=""/>
    <s v=""/>
  </r>
  <r>
    <d v="2024-08-08T00:00:00"/>
    <x v="14"/>
    <s v="B"/>
    <n v="2"/>
    <s v="c"/>
    <n v="2"/>
    <s v="Porta com riscos (caixilho) - Foi limpo mas continua com riscos  - vai ter de substituir"/>
    <x v="2"/>
    <m/>
    <x v="0"/>
    <x v="0"/>
    <x v="17"/>
    <m/>
    <x v="0"/>
    <m/>
    <s v=""/>
    <s v=""/>
    <s v=""/>
    <s v=""/>
    <s v=""/>
  </r>
  <r>
    <d v="2024-08-08T00:00:00"/>
    <x v="14"/>
    <s v="B"/>
    <n v="2"/>
    <s v="c"/>
    <n v="3"/>
    <s v="Limpeza de cola na guarnição"/>
    <x v="0"/>
    <m/>
    <x v="0"/>
    <x v="0"/>
    <x v="17"/>
    <m/>
    <x v="0"/>
    <m/>
    <s v=""/>
    <s v=""/>
    <s v=""/>
    <s v=""/>
    <s v=""/>
  </r>
  <r>
    <d v="2024-08-08T00:00:00"/>
    <x v="14"/>
    <s v="B"/>
    <n v="2"/>
    <s v="c"/>
    <n v="4"/>
    <s v="Afinar estores"/>
    <x v="0"/>
    <m/>
    <x v="0"/>
    <x v="0"/>
    <x v="17"/>
    <m/>
    <x v="0"/>
    <m/>
    <s v=""/>
    <s v=""/>
    <s v=""/>
    <s v=""/>
    <s v=""/>
  </r>
  <r>
    <d v="2024-08-08T00:00:00"/>
    <x v="14"/>
    <s v="B"/>
    <n v="2"/>
    <s v="c"/>
    <n v="5"/>
    <s v="Rodapé danificado"/>
    <x v="0"/>
    <m/>
    <x v="0"/>
    <x v="0"/>
    <x v="17"/>
    <m/>
    <x v="0"/>
    <m/>
    <s v=""/>
    <s v=""/>
    <s v=""/>
    <s v=""/>
    <s v=""/>
  </r>
  <r>
    <d v="2024-08-08T00:00:00"/>
    <x v="14"/>
    <s v="B"/>
    <n v="2"/>
    <s v="c"/>
    <n v="6"/>
    <s v="Fixar melhor batente"/>
    <x v="0"/>
    <m/>
    <x v="0"/>
    <x v="0"/>
    <x v="17"/>
    <m/>
    <x v="0"/>
    <m/>
    <s v=""/>
    <s v=""/>
    <s v=""/>
    <s v=""/>
    <s v=""/>
  </r>
  <r>
    <d v="2024-08-08T00:00:00"/>
    <x v="14"/>
    <s v="B"/>
    <n v="2"/>
    <s v="c"/>
    <n v="7"/>
    <s v="limpeza de pavimento de madeira, manchas brancas "/>
    <x v="0"/>
    <m/>
    <x v="66"/>
    <x v="0"/>
    <x v="17"/>
    <m/>
    <x v="99"/>
    <m/>
    <s v=""/>
    <s v=""/>
    <s v=""/>
    <s v=""/>
    <s v=""/>
  </r>
  <r>
    <d v="2024-08-08T00:00:00"/>
    <x v="14"/>
    <s v="B"/>
    <n v="2"/>
    <s v="c"/>
    <n v="8"/>
    <s v="reparação cerâmico cozinha (ainda não temos material por isso o cliente aceita uma tentativa de reparação)"/>
    <x v="0"/>
    <m/>
    <x v="66"/>
    <x v="0"/>
    <x v="17"/>
    <m/>
    <x v="100"/>
    <m/>
    <s v=""/>
    <s v=""/>
    <s v=""/>
    <s v=""/>
    <s v=""/>
  </r>
  <r>
    <d v="2024-08-08T00:00:00"/>
    <x v="14"/>
    <s v="B"/>
    <n v="2"/>
    <s v="c"/>
    <n v="9"/>
    <s v="preenchimento de silicone na ombreira da porta, pelo interior, da IS da suite"/>
    <x v="0"/>
    <m/>
    <x v="66"/>
    <x v="0"/>
    <x v="17"/>
    <m/>
    <x v="99"/>
    <m/>
    <s v=""/>
    <s v=""/>
    <s v=""/>
    <s v=""/>
    <s v=""/>
  </r>
  <r>
    <d v="2024-08-08T00:00:00"/>
    <x v="14"/>
    <s v="B"/>
    <n v="2"/>
    <s v="c"/>
    <n v="10"/>
    <s v="tubos da bomba de calor pingam porque estão curtos (AR, parece ser possível apenas ajuste sem material novo) "/>
    <x v="0"/>
    <m/>
    <x v="66"/>
    <x v="0"/>
    <x v="17"/>
    <m/>
    <x v="99"/>
    <m/>
    <s v=""/>
    <s v=""/>
    <s v=""/>
    <s v=""/>
    <s v=""/>
  </r>
  <r>
    <d v="2024-08-08T00:00:00"/>
    <x v="14"/>
    <s v="B"/>
    <n v="2"/>
    <s v="c"/>
    <n v="11"/>
    <s v="torneira de máquina de lavar roupa a pingar (AR, parece ser possível apenas ajuste) "/>
    <x v="0"/>
    <m/>
    <x v="66"/>
    <x v="0"/>
    <x v="17"/>
    <m/>
    <x v="99"/>
    <m/>
    <s v=""/>
    <s v=""/>
    <s v=""/>
    <s v=""/>
    <s v=""/>
  </r>
  <r>
    <d v="2024-07-31T00:00:00"/>
    <x v="15"/>
    <s v="B"/>
    <n v="2"/>
    <s v="d"/>
    <n v="1"/>
    <s v="Limpeza da porta "/>
    <x v="0"/>
    <m/>
    <x v="0"/>
    <x v="0"/>
    <x v="18"/>
    <m/>
    <x v="0"/>
    <m/>
    <s v=""/>
    <s v=""/>
    <s v=""/>
    <s v=""/>
    <s v=""/>
  </r>
  <r>
    <d v="2024-07-31T00:00:00"/>
    <x v="15"/>
    <s v="B"/>
    <n v="2"/>
    <s v="d"/>
    <n v="2"/>
    <s v="Melhorar o remate do silicone em volta caixilharia "/>
    <x v="2"/>
    <m/>
    <x v="0"/>
    <x v="0"/>
    <x v="18"/>
    <m/>
    <x v="0"/>
    <m/>
    <s v=""/>
    <s v=""/>
    <s v=""/>
    <s v=""/>
    <s v=""/>
  </r>
  <r>
    <d v="2024-07-31T00:00:00"/>
    <x v="15"/>
    <s v="B"/>
    <n v="2"/>
    <s v="d"/>
    <n v="3"/>
    <s v="Peça visivel no silicone em volta caixilharia "/>
    <x v="2"/>
    <m/>
    <x v="0"/>
    <x v="0"/>
    <x v="18"/>
    <m/>
    <x v="0"/>
    <m/>
    <s v=""/>
    <s v=""/>
    <s v=""/>
    <s v=""/>
    <s v=""/>
  </r>
  <r>
    <d v="2024-07-31T00:00:00"/>
    <x v="15"/>
    <s v="B"/>
    <n v="2"/>
    <s v="d"/>
    <n v="4"/>
    <s v="Limpeza das caixilharias geral todo apartamento"/>
    <x v="0"/>
    <m/>
    <x v="0"/>
    <x v="0"/>
    <x v="18"/>
    <m/>
    <x v="0"/>
    <m/>
    <s v=""/>
    <s v=""/>
    <s v=""/>
    <s v=""/>
    <s v=""/>
  </r>
  <r>
    <d v="2024-07-31T00:00:00"/>
    <x v="15"/>
    <s v="B"/>
    <n v="2"/>
    <s v="d"/>
    <n v="5"/>
    <s v="Grelha com ferrugem "/>
    <x v="0"/>
    <m/>
    <x v="0"/>
    <x v="0"/>
    <x v="18"/>
    <m/>
    <x v="0"/>
    <m/>
    <s v=""/>
    <s v=""/>
    <s v=""/>
    <s v=""/>
    <s v=""/>
  </r>
  <r>
    <d v="2024-07-31T00:00:00"/>
    <x v="15"/>
    <s v="B"/>
    <n v="2"/>
    <s v="d"/>
    <n v="6"/>
    <s v="Limpeza nos tijolos da varanda "/>
    <x v="0"/>
    <m/>
    <x v="0"/>
    <x v="0"/>
    <x v="18"/>
    <m/>
    <x v="0"/>
    <m/>
    <s v=""/>
    <s v=""/>
    <s v=""/>
    <s v=""/>
    <s v=""/>
  </r>
  <r>
    <d v="2024-07-31T00:00:00"/>
    <x v="15"/>
    <s v="B"/>
    <n v="2"/>
    <s v="d"/>
    <n v="7"/>
    <s v="Remover escrita na parede de baixo do armário"/>
    <x v="0"/>
    <m/>
    <x v="0"/>
    <x v="0"/>
    <x v="18"/>
    <m/>
    <x v="0"/>
    <m/>
    <s v=""/>
    <s v=""/>
    <s v=""/>
    <s v=""/>
    <s v=""/>
  </r>
  <r>
    <d v="2024-07-31T00:00:00"/>
    <x v="15"/>
    <s v="B"/>
    <n v="2"/>
    <s v="d"/>
    <n v="8"/>
    <s v="Limpeza no puxador da porta "/>
    <x v="0"/>
    <m/>
    <x v="0"/>
    <x v="0"/>
    <x v="18"/>
    <m/>
    <x v="0"/>
    <m/>
    <s v=""/>
    <s v=""/>
    <s v=""/>
    <s v=""/>
    <s v=""/>
  </r>
  <r>
    <d v="2024-07-31T00:00:00"/>
    <x v="15"/>
    <s v="B"/>
    <n v="2"/>
    <s v="d"/>
    <n v="9"/>
    <s v="Pequeno amassado  na porta do segundo armário "/>
    <x v="1"/>
    <m/>
    <x v="0"/>
    <x v="0"/>
    <x v="18"/>
    <m/>
    <x v="0"/>
    <m/>
    <s v=""/>
    <s v=""/>
    <s v=""/>
    <s v=""/>
    <s v=""/>
  </r>
  <r>
    <d v="2024-07-31T00:00:00"/>
    <x v="15"/>
    <s v="B"/>
    <n v="2"/>
    <s v="d"/>
    <n v="10"/>
    <s v="Sujidade de tinta na cerâmicada parede"/>
    <x v="0"/>
    <m/>
    <x v="0"/>
    <x v="0"/>
    <x v="18"/>
    <m/>
    <x v="0"/>
    <m/>
    <s v=""/>
    <s v=""/>
    <s v=""/>
    <s v=""/>
    <s v=""/>
  </r>
  <r>
    <d v="2024-07-31T00:00:00"/>
    <x v="15"/>
    <s v="B"/>
    <n v="2"/>
    <s v="d"/>
    <n v="11"/>
    <s v="Porta danificada na parte superior"/>
    <x v="8"/>
    <m/>
    <x v="0"/>
    <x v="0"/>
    <x v="18"/>
    <m/>
    <x v="0"/>
    <m/>
    <s v=""/>
    <s v=""/>
    <s v=""/>
    <s v=""/>
    <s v=""/>
  </r>
  <r>
    <d v="2024-07-31T00:00:00"/>
    <x v="15"/>
    <s v="B"/>
    <n v="2"/>
    <s v="d"/>
    <n v="12"/>
    <s v="Piso com espaçamento atrás da porta "/>
    <x v="5"/>
    <m/>
    <x v="0"/>
    <x v="0"/>
    <x v="18"/>
    <m/>
    <x v="68"/>
    <m/>
    <s v=""/>
    <s v=""/>
    <s v=""/>
    <s v=""/>
    <s v=""/>
  </r>
  <r>
    <d v="2024-07-31T00:00:00"/>
    <x v="15"/>
    <s v="B"/>
    <n v="2"/>
    <s v="d"/>
    <n v="13"/>
    <s v="Remate rodapé com guarnição"/>
    <x v="0"/>
    <m/>
    <x v="0"/>
    <x v="0"/>
    <x v="18"/>
    <m/>
    <x v="0"/>
    <m/>
    <s v=""/>
    <s v=""/>
    <s v=""/>
    <s v=""/>
    <s v=""/>
  </r>
  <r>
    <d v="2024-07-31T00:00:00"/>
    <x v="15"/>
    <s v="B"/>
    <n v="2"/>
    <s v="d"/>
    <n v="14"/>
    <s v="Espelho danificado nas laterais "/>
    <x v="29"/>
    <m/>
    <x v="0"/>
    <x v="0"/>
    <x v="18"/>
    <m/>
    <x v="0"/>
    <m/>
    <s v=""/>
    <s v=""/>
    <s v=""/>
    <s v=""/>
    <s v=""/>
  </r>
  <r>
    <d v="2024-07-31T00:00:00"/>
    <x v="15"/>
    <s v="B"/>
    <n v="2"/>
    <s v="d"/>
    <n v="15"/>
    <s v="Afinar os estores "/>
    <x v="11"/>
    <m/>
    <x v="0"/>
    <x v="0"/>
    <x v="18"/>
    <m/>
    <x v="0"/>
    <m/>
    <s v=""/>
    <s v=""/>
    <s v=""/>
    <s v=""/>
    <s v=""/>
  </r>
  <r>
    <d v="2024-07-31T00:00:00"/>
    <x v="15"/>
    <s v="B"/>
    <n v="2"/>
    <s v="d"/>
    <n v="16"/>
    <s v="Afinar o puxador "/>
    <x v="2"/>
    <m/>
    <x v="0"/>
    <x v="0"/>
    <x v="18"/>
    <m/>
    <x v="0"/>
    <m/>
    <s v=""/>
    <s v=""/>
    <s v=""/>
    <s v=""/>
    <s v=""/>
  </r>
  <r>
    <d v="2024-07-31T00:00:00"/>
    <x v="15"/>
    <s v="B"/>
    <n v="2"/>
    <s v="d"/>
    <n v="17"/>
    <s v="Lateral do roupeiro está com cascas "/>
    <x v="0"/>
    <m/>
    <x v="0"/>
    <x v="0"/>
    <x v="18"/>
    <m/>
    <x v="0"/>
    <m/>
    <s v=""/>
    <s v=""/>
    <s v=""/>
    <s v=""/>
    <s v=""/>
  </r>
  <r>
    <d v="2024-07-31T00:00:00"/>
    <x v="15"/>
    <s v="B"/>
    <n v="2"/>
    <s v="d"/>
    <n v="18"/>
    <s v="Limpeza ar condicionado"/>
    <x v="0"/>
    <m/>
    <x v="0"/>
    <x v="0"/>
    <x v="18"/>
    <m/>
    <x v="0"/>
    <m/>
    <s v=""/>
    <s v=""/>
    <s v=""/>
    <s v=""/>
    <s v=""/>
  </r>
  <r>
    <d v="2024-07-31T00:00:00"/>
    <x v="15"/>
    <s v="B"/>
    <n v="2"/>
    <s v="d"/>
    <n v="19"/>
    <s v="Limpeza divisoria do roupeiro pontos pretos"/>
    <x v="0"/>
    <m/>
    <x v="0"/>
    <x v="0"/>
    <x v="18"/>
    <m/>
    <x v="0"/>
    <m/>
    <s v=""/>
    <s v=""/>
    <s v=""/>
    <s v=""/>
    <s v=""/>
  </r>
  <r>
    <d v="2024-07-31T00:00:00"/>
    <x v="15"/>
    <s v="B"/>
    <n v="2"/>
    <s v="d"/>
    <n v="20"/>
    <s v="Verificar barulhos nos estores ao fechar e abrir geral "/>
    <x v="11"/>
    <m/>
    <x v="0"/>
    <x v="0"/>
    <x v="18"/>
    <m/>
    <x v="0"/>
    <m/>
    <s v=""/>
    <s v=""/>
    <s v=""/>
    <s v=""/>
    <s v=""/>
  </r>
  <r>
    <d v="2024-07-31T00:00:00"/>
    <x v="15"/>
    <s v="B"/>
    <n v="2"/>
    <s v="d"/>
    <n v="21"/>
    <s v="Limpeza no piso da base de duche "/>
    <x v="0"/>
    <m/>
    <x v="0"/>
    <x v="0"/>
    <x v="18"/>
    <m/>
    <x v="0"/>
    <m/>
    <s v=""/>
    <s v=""/>
    <s v=""/>
    <s v=""/>
    <s v=""/>
  </r>
  <r>
    <d v="2024-07-31T00:00:00"/>
    <x v="15"/>
    <s v="B"/>
    <n v="2"/>
    <s v="d"/>
    <n v="22"/>
    <s v="Cerâmica  em baixo espelho está danificado"/>
    <x v="0"/>
    <m/>
    <x v="0"/>
    <x v="0"/>
    <x v="18"/>
    <m/>
    <x v="0"/>
    <m/>
    <s v=""/>
    <s v=""/>
    <s v=""/>
    <s v=""/>
    <s v=""/>
  </r>
  <r>
    <d v="2024-07-31T00:00:00"/>
    <x v="15"/>
    <s v="B"/>
    <n v="2"/>
    <s v="d"/>
    <n v="23"/>
    <s v="Piso com coloração diferente escura "/>
    <x v="5"/>
    <m/>
    <x v="0"/>
    <x v="0"/>
    <x v="18"/>
    <m/>
    <x v="68"/>
    <m/>
    <s v=""/>
    <s v=""/>
    <s v=""/>
    <s v=""/>
    <s v=""/>
  </r>
  <r>
    <d v="2024-07-31T00:00:00"/>
    <x v="15"/>
    <s v="B"/>
    <n v="2"/>
    <s v="d"/>
    <n v="24"/>
    <s v="Limpeza de silicone na guanição ( aro )"/>
    <x v="0"/>
    <m/>
    <x v="0"/>
    <x v="0"/>
    <x v="18"/>
    <m/>
    <x v="0"/>
    <m/>
    <s v=""/>
    <s v=""/>
    <s v=""/>
    <s v=""/>
    <s v=""/>
  </r>
  <r>
    <d v="2024-07-31T00:00:00"/>
    <x v="15"/>
    <s v="B"/>
    <n v="2"/>
    <s v="d"/>
    <n v="25"/>
    <s v="Falta silicone entre banheira e cerâmica"/>
    <x v="0"/>
    <m/>
    <x v="0"/>
    <x v="0"/>
    <x v="18"/>
    <m/>
    <x v="0"/>
    <m/>
    <s v=""/>
    <s v=""/>
    <s v=""/>
    <s v=""/>
    <s v=""/>
  </r>
  <r>
    <d v="2024-07-31T00:00:00"/>
    <x v="15"/>
    <s v="B"/>
    <n v="2"/>
    <s v="d"/>
    <n v="26"/>
    <s v="Piso com sujidade e pontos brancos "/>
    <x v="0"/>
    <m/>
    <x v="0"/>
    <x v="0"/>
    <x v="18"/>
    <m/>
    <x v="0"/>
    <m/>
    <s v=""/>
    <s v=""/>
    <s v=""/>
    <s v=""/>
    <s v=""/>
  </r>
  <r>
    <d v="2024-07-31T00:00:00"/>
    <x v="15"/>
    <s v="B"/>
    <n v="2"/>
    <s v="d"/>
    <n v="27"/>
    <s v="Falta silicone entre piso e parede cerâmica"/>
    <x v="0"/>
    <m/>
    <x v="0"/>
    <x v="0"/>
    <x v="18"/>
    <m/>
    <x v="0"/>
    <m/>
    <s v=""/>
    <s v=""/>
    <s v=""/>
    <s v=""/>
    <s v=""/>
  </r>
  <r>
    <d v="2024-07-31T00:00:00"/>
    <x v="15"/>
    <s v="B"/>
    <n v="2"/>
    <s v="d"/>
    <n v="28"/>
    <s v="Porta interior danificada - substituir - AGUARDA APROVAÇÃO ENG RODRIGO "/>
    <x v="8"/>
    <m/>
    <x v="0"/>
    <x v="0"/>
    <x v="18"/>
    <m/>
    <x v="48"/>
    <m/>
    <s v=""/>
    <s v=""/>
    <s v=""/>
    <s v=""/>
    <s v=""/>
  </r>
  <r>
    <d v="2024-07-31T00:00:00"/>
    <x v="15"/>
    <s v="B"/>
    <n v="2"/>
    <s v="d"/>
    <n v="29"/>
    <s v="2 estores no quarto não desce até o fim "/>
    <x v="11"/>
    <m/>
    <x v="0"/>
    <x v="0"/>
    <x v="18"/>
    <m/>
    <x v="28"/>
    <m/>
    <s v=""/>
    <s v=""/>
    <s v=""/>
    <s v=""/>
    <s v=""/>
  </r>
  <r>
    <d v="2024-07-31T00:00:00"/>
    <x v="15"/>
    <s v="B"/>
    <n v="2"/>
    <s v="d"/>
    <n v="30"/>
    <s v="Revisão dos silicones "/>
    <x v="0"/>
    <m/>
    <x v="0"/>
    <x v="0"/>
    <x v="18"/>
    <m/>
    <x v="28"/>
    <m/>
    <s v=""/>
    <s v=""/>
    <s v=""/>
    <s v=""/>
    <s v=""/>
  </r>
  <r>
    <d v="2024-07-31T00:00:00"/>
    <x v="15"/>
    <s v="B"/>
    <n v="2"/>
    <s v="d"/>
    <n v="31"/>
    <s v="Fissura teto sala "/>
    <x v="0"/>
    <m/>
    <x v="0"/>
    <x v="0"/>
    <x v="18"/>
    <m/>
    <x v="28"/>
    <m/>
    <s v=""/>
    <s v=""/>
    <s v=""/>
    <s v=""/>
    <s v=""/>
  </r>
  <r>
    <d v="2024-07-31T00:00:00"/>
    <x v="15"/>
    <s v="B"/>
    <n v="2"/>
    <s v="d"/>
    <n v="32"/>
    <s v="Troca de lamina do piso"/>
    <x v="5"/>
    <m/>
    <x v="0"/>
    <x v="0"/>
    <x v="18"/>
    <m/>
    <x v="67"/>
    <m/>
    <s v=""/>
    <s v=""/>
    <s v=""/>
    <s v=""/>
    <s v=""/>
  </r>
  <r>
    <d v="2024-07-31T00:00:00"/>
    <x v="15"/>
    <s v="B"/>
    <n v="2"/>
    <s v="d"/>
    <n v="33"/>
    <s v="A luz de um WC não está funcionando"/>
    <x v="9"/>
    <m/>
    <x v="47"/>
    <x v="2"/>
    <x v="18"/>
    <m/>
    <x v="69"/>
    <m/>
    <s v=""/>
    <s v=""/>
    <s v=""/>
    <s v=""/>
    <s v=""/>
  </r>
  <r>
    <d v="2024-07-31T00:00:00"/>
    <x v="15"/>
    <s v="B"/>
    <n v="2"/>
    <s v="d"/>
    <n v="34"/>
    <s v="Placa de vidro do micro-ondas está faltando"/>
    <x v="4"/>
    <m/>
    <x v="47"/>
    <x v="0"/>
    <x v="18"/>
    <d v="2025-02-28T00:00:00"/>
    <x v="93"/>
    <s v="ENCOMENDA A 28/2/25"/>
    <s v=""/>
    <s v=""/>
    <s v=""/>
    <s v=""/>
    <s v=""/>
  </r>
  <r>
    <d v="2024-07-31T00:00:00"/>
    <x v="15"/>
    <s v="B"/>
    <n v="2"/>
    <s v="d"/>
    <n v="35"/>
    <s v="pequenos problemas em relação ao piso de madeira "/>
    <x v="5"/>
    <m/>
    <x v="47"/>
    <x v="0"/>
    <x v="18"/>
    <m/>
    <x v="93"/>
    <m/>
    <s v=""/>
    <s v=""/>
    <s v=""/>
    <s v=""/>
    <s v=""/>
  </r>
  <r>
    <d v="2024-07-31T00:00:00"/>
    <x v="15"/>
    <s v="B"/>
    <n v="2"/>
    <s v="d"/>
    <n v="36"/>
    <s v="Problemas nos tubos da cozinha "/>
    <x v="14"/>
    <m/>
    <x v="67"/>
    <x v="0"/>
    <x v="18"/>
    <m/>
    <x v="101"/>
    <m/>
    <s v=""/>
    <s v=""/>
    <s v=""/>
    <s v=""/>
    <s v=""/>
  </r>
  <r>
    <d v="2024-07-31T00:00:00"/>
    <x v="15"/>
    <s v="B"/>
    <n v="2"/>
    <s v="d"/>
    <n v="36"/>
    <s v="A porta da base de duche da casa de banho está dificil de abrir. "/>
    <x v="29"/>
    <m/>
    <x v="68"/>
    <x v="0"/>
    <x v="18"/>
    <m/>
    <x v="102"/>
    <m/>
    <s v=""/>
    <s v=""/>
    <s v=""/>
    <s v=""/>
    <s v=""/>
  </r>
  <r>
    <d v="2024-07-31T00:00:00"/>
    <x v="15"/>
    <s v="B"/>
    <n v="2"/>
    <s v="d"/>
    <n v="37"/>
    <s v="O ar condicionado de um dos quartos está a pingar"/>
    <x v="15"/>
    <m/>
    <x v="68"/>
    <x v="0"/>
    <x v="18"/>
    <m/>
    <x v="102"/>
    <m/>
    <m/>
    <m/>
    <m/>
    <m/>
    <m/>
  </r>
  <r>
    <d v="2024-07-31T00:00:00"/>
    <x v="15"/>
    <s v="B"/>
    <n v="2"/>
    <s v="d"/>
    <n v="38"/>
    <s v="Defeitos na instalação elétrica._x000a_Ver notas -»"/>
    <x v="9"/>
    <m/>
    <x v="69"/>
    <x v="0"/>
    <x v="18"/>
    <m/>
    <x v="24"/>
    <s v=" No dia 06/12/2025 o proprietário reportou que o fogão elétrico havia deixado de funcionar, não ligando e não mostrando as luzes como forma de reação, quando tentavam utilizar o mesmo. Indicamos que, contactassem a marca (Bosch) que por sua vez esteve no apartamento, e tendo o técnico informado aos proprietários que, não se trata de danos na placa do fogão e sim um problema na instalação elétrica. Por essa razão solicitamos agendamento com a IEOL para verificar o ponto de situação e conseguirmos compreender se é uma questão de potência ou defeito na instalação, conforme reportado."/>
    <s v=""/>
    <s v=""/>
    <s v=""/>
    <s v=""/>
    <s v=""/>
  </r>
  <r>
    <d v="2024-07-31T00:00:00"/>
    <x v="15"/>
    <s v="B"/>
    <n v="2"/>
    <s v="d"/>
    <n v="39"/>
    <s v="Relato um problema com o aquecedor de água em nosso apartamento, que parece estar vazando água. "/>
    <x v="15"/>
    <m/>
    <x v="70"/>
    <x v="0"/>
    <x v="18"/>
    <m/>
    <x v="103"/>
    <s v="Feedback Climacer: O esgoto de condensados encontrava-se entupido, denotando falta de manutenção dos equipamentos. _x000a_Situação resolvida. "/>
    <m/>
    <m/>
    <m/>
    <m/>
    <m/>
  </r>
  <r>
    <d v="2024-10-18T00:00:00"/>
    <x v="16"/>
    <s v="B"/>
    <n v="2"/>
    <s v="e"/>
    <n v="1"/>
    <s v="Limpeza ferrugem guarda (geral)"/>
    <x v="0"/>
    <m/>
    <x v="0"/>
    <x v="0"/>
    <x v="19"/>
    <m/>
    <x v="104"/>
    <m/>
    <s v=""/>
    <s v=""/>
    <s v=""/>
    <s v=""/>
    <s v=""/>
  </r>
  <r>
    <d v="2024-10-18T00:00:00"/>
    <x v="16"/>
    <s v="B"/>
    <n v="2"/>
    <s v="e"/>
    <n v="2"/>
    <s v="Betume banheira soltando "/>
    <x v="0"/>
    <m/>
    <x v="0"/>
    <x v="0"/>
    <x v="19"/>
    <m/>
    <x v="104"/>
    <m/>
    <s v=""/>
    <s v=""/>
    <s v=""/>
    <s v=""/>
    <s v=""/>
  </r>
  <r>
    <d v="2024-10-18T00:00:00"/>
    <x v="16"/>
    <s v="B"/>
    <n v="2"/>
    <s v="e"/>
    <n v="3"/>
    <s v="Limpar apartamento antes de entregar "/>
    <x v="0"/>
    <m/>
    <x v="0"/>
    <x v="0"/>
    <x v="19"/>
    <m/>
    <x v="104"/>
    <m/>
    <s v=""/>
    <s v=""/>
    <s v=""/>
    <s v=""/>
    <s v=""/>
  </r>
  <r>
    <d v="2024-10-18T00:00:00"/>
    <x v="16"/>
    <s v="B"/>
    <n v="2"/>
    <s v="e"/>
    <n v="4"/>
    <s v="Melhorar remate alheta/fissura "/>
    <x v="0"/>
    <m/>
    <x v="31"/>
    <x v="0"/>
    <x v="19"/>
    <m/>
    <x v="105"/>
    <m/>
    <s v=""/>
    <s v=""/>
    <s v=""/>
    <s v=""/>
    <s v=""/>
  </r>
  <r>
    <d v="2024-10-18T00:00:00"/>
    <x v="16"/>
    <s v="B"/>
    <n v="2"/>
    <s v="e"/>
    <n v="5"/>
    <s v="Fissura na parede"/>
    <x v="0"/>
    <m/>
    <x v="31"/>
    <x v="0"/>
    <x v="19"/>
    <m/>
    <x v="105"/>
    <m/>
    <s v=""/>
    <s v=""/>
    <s v=""/>
    <s v=""/>
    <s v=""/>
  </r>
  <r>
    <d v="2024-10-18T00:00:00"/>
    <x v="16"/>
    <s v="B"/>
    <n v="2"/>
    <s v="e"/>
    <n v="6"/>
    <s v="Limpar tinta guarda roupa "/>
    <x v="0"/>
    <m/>
    <x v="0"/>
    <x v="0"/>
    <x v="19"/>
    <m/>
    <x v="104"/>
    <m/>
    <s v=""/>
    <s v=""/>
    <s v=""/>
    <s v=""/>
    <s v=""/>
  </r>
  <r>
    <d v="2024-10-18T00:00:00"/>
    <x v="16"/>
    <s v="B"/>
    <n v="2"/>
    <s v="e"/>
    <n v="7"/>
    <s v="Risco vidro porta "/>
    <x v="2"/>
    <m/>
    <x v="0"/>
    <x v="0"/>
    <x v="19"/>
    <m/>
    <x v="0"/>
    <m/>
    <s v=""/>
    <s v=""/>
    <s v=""/>
    <s v=""/>
    <s v=""/>
  </r>
  <r>
    <d v="2024-10-18T00:00:00"/>
    <x v="16"/>
    <s v="B"/>
    <n v="2"/>
    <s v="e"/>
    <n v="8"/>
    <s v="Riscos na porta arrecadação "/>
    <x v="7"/>
    <m/>
    <x v="31"/>
    <x v="0"/>
    <x v="19"/>
    <m/>
    <x v="106"/>
    <s v="reparado 18/10"/>
    <s v=""/>
    <s v=""/>
    <s v=""/>
    <s v=""/>
    <s v=""/>
  </r>
  <r>
    <d v="2024-10-18T00:00:00"/>
    <x v="16"/>
    <s v="B"/>
    <n v="2"/>
    <s v="e"/>
    <n v="9"/>
    <s v="Sujo teto"/>
    <x v="0"/>
    <m/>
    <x v="71"/>
    <x v="0"/>
    <x v="19"/>
    <m/>
    <x v="105"/>
    <m/>
    <s v=""/>
    <s v=""/>
    <s v=""/>
    <s v=""/>
    <s v=""/>
  </r>
  <r>
    <d v="2024-10-18T00:00:00"/>
    <x v="16"/>
    <s v="B"/>
    <n v="2"/>
    <s v="e"/>
    <n v="10"/>
    <s v="Melhorar betume banheira "/>
    <x v="0"/>
    <m/>
    <x v="71"/>
    <x v="0"/>
    <x v="19"/>
    <m/>
    <x v="105"/>
    <m/>
    <s v=""/>
    <s v=""/>
    <s v=""/>
    <s v=""/>
    <s v=""/>
  </r>
  <r>
    <d v="2024-10-18T00:00:00"/>
    <x v="16"/>
    <s v="B"/>
    <n v="2"/>
    <s v="e"/>
    <n v="11"/>
    <s v="Limpar vidros "/>
    <x v="0"/>
    <m/>
    <x v="71"/>
    <x v="0"/>
    <x v="19"/>
    <m/>
    <x v="105"/>
    <m/>
    <s v=""/>
    <s v=""/>
    <s v=""/>
    <s v=""/>
    <s v=""/>
  </r>
  <r>
    <d v="2024-10-18T00:00:00"/>
    <x v="16"/>
    <s v="B"/>
    <n v="2"/>
    <s v="e"/>
    <n v="12"/>
    <s v="Aplicação de peças em pvc em sacada de correr"/>
    <x v="2"/>
    <m/>
    <x v="50"/>
    <x v="0"/>
    <x v="19"/>
    <m/>
    <x v="0"/>
    <m/>
    <s v=""/>
    <s v=""/>
    <s v=""/>
    <s v=""/>
    <s v=""/>
  </r>
  <r>
    <d v="2024-10-18T00:00:00"/>
    <x v="16"/>
    <s v="B"/>
    <n v="2"/>
    <s v="e"/>
    <n v="13"/>
    <s v="Forno sem cabo de ligação"/>
    <x v="4"/>
    <m/>
    <x v="59"/>
    <x v="0"/>
    <x v="19"/>
    <m/>
    <x v="0"/>
    <m/>
    <s v=""/>
    <s v=""/>
    <s v=""/>
    <s v=""/>
    <s v=""/>
  </r>
  <r>
    <d v="2024-10-18T00:00:00"/>
    <x v="16"/>
    <s v="B"/>
    <n v="2"/>
    <s v="e"/>
    <n v="14"/>
    <s v="A zona por cima das janelas encontra-se bastante mal isolada entrando muito frio por essa zona. "/>
    <x v="0"/>
    <m/>
    <x v="72"/>
    <x v="0"/>
    <x v="19"/>
    <m/>
    <x v="107"/>
    <m/>
    <m/>
    <m/>
    <m/>
    <m/>
    <m/>
  </r>
  <r>
    <d v="2024-10-18T00:00:00"/>
    <x v="16"/>
    <s v="B"/>
    <n v="2"/>
    <s v="e"/>
    <n v="15"/>
    <s v="A água quente demora bastante (mais de 6 minutos) a chegar à casa de banho da suíte, considerando que se trata de um T2, como tal, como áreas pequenas, gostaria de saber se á algo que se possa fazer quabnto a isto."/>
    <x v="14"/>
    <m/>
    <x v="72"/>
    <x v="0"/>
    <x v="19"/>
    <m/>
    <x v="56"/>
    <m/>
    <m/>
    <m/>
    <m/>
    <m/>
    <m/>
  </r>
  <r>
    <d v="2024-10-18T00:00:00"/>
    <x v="16"/>
    <s v="B"/>
    <n v="2"/>
    <s v="e"/>
    <n v="16"/>
    <s v="A porta do poliban já se encontra descaída, uma vez que as dobradiças não têm força para aguentar o peso da porta. "/>
    <x v="12"/>
    <m/>
    <x v="72"/>
    <x v="0"/>
    <x v="19"/>
    <m/>
    <x v="108"/>
    <m/>
    <m/>
    <m/>
    <m/>
    <m/>
    <m/>
  </r>
  <r>
    <d v="2024-07-19T00:00:00"/>
    <x v="17"/>
    <s v="B"/>
    <n v="2"/>
    <s v="f"/>
    <n v="1"/>
    <s v="Guardas com ferrugem"/>
    <x v="0"/>
    <m/>
    <x v="0"/>
    <x v="0"/>
    <x v="20"/>
    <m/>
    <x v="45"/>
    <s v="Pedro Antunes - Tel: 965851911"/>
    <s v=""/>
    <s v=""/>
    <s v=""/>
    <s v=""/>
    <s v=""/>
  </r>
  <r>
    <d v="2024-07-19T00:00:00"/>
    <x v="17"/>
    <s v="B"/>
    <n v="2"/>
    <s v="f"/>
    <n v="2"/>
    <s v="Retoque de pintura no teto"/>
    <x v="0"/>
    <m/>
    <x v="0"/>
    <x v="0"/>
    <x v="20"/>
    <m/>
    <x v="45"/>
    <s v="Pedro Antunes - Tel: 965851911"/>
    <s v=""/>
    <s v=""/>
    <s v=""/>
    <s v=""/>
    <s v=""/>
  </r>
  <r>
    <d v="2024-07-19T00:00:00"/>
    <x v="17"/>
    <s v="B"/>
    <n v="2"/>
    <s v="f"/>
    <n v="3"/>
    <s v="Retoque de pintura "/>
    <x v="0"/>
    <m/>
    <x v="0"/>
    <x v="0"/>
    <x v="20"/>
    <m/>
    <x v="45"/>
    <s v="Pedro Antunes - Tel: 965851911"/>
    <s v=""/>
    <s v=""/>
    <s v=""/>
    <s v=""/>
    <s v=""/>
  </r>
  <r>
    <d v="2024-07-19T00:00:00"/>
    <x v="17"/>
    <s v="B"/>
    <n v="2"/>
    <s v="f"/>
    <n v="4"/>
    <s v="Afinar porta do frigorífico"/>
    <x v="1"/>
    <m/>
    <x v="0"/>
    <x v="0"/>
    <x v="20"/>
    <m/>
    <x v="45"/>
    <s v="Pedro Antunes - Tel: 965851911"/>
    <s v=""/>
    <s v=""/>
    <s v=""/>
    <s v=""/>
    <s v=""/>
  </r>
  <r>
    <d v="2024-07-19T00:00:00"/>
    <x v="17"/>
    <s v="B"/>
    <n v="2"/>
    <s v="f"/>
    <n v="5"/>
    <s v="Peça de alumínio no rodapé do armário amassada"/>
    <x v="1"/>
    <m/>
    <x v="0"/>
    <x v="0"/>
    <x v="20"/>
    <m/>
    <x v="45"/>
    <s v="Pedro Antunes - Tel: 965851911"/>
    <s v=""/>
    <s v=""/>
    <s v=""/>
    <s v=""/>
    <s v=""/>
  </r>
  <r>
    <d v="2024-07-19T00:00:00"/>
    <x v="17"/>
    <s v="B"/>
    <n v="2"/>
    <s v="f"/>
    <n v="6"/>
    <s v="Limpeza de massa nas portas e roupeiros no Geral"/>
    <x v="0"/>
    <m/>
    <x v="0"/>
    <x v="0"/>
    <x v="20"/>
    <m/>
    <x v="45"/>
    <s v="Pedro Antunes - Tel: 965851911"/>
    <s v=""/>
    <s v=""/>
    <s v=""/>
    <s v=""/>
    <s v=""/>
  </r>
  <r>
    <d v="2024-07-19T00:00:00"/>
    <x v="17"/>
    <s v="B"/>
    <n v="2"/>
    <s v="f"/>
    <n v="7"/>
    <s v="Melhorar acabamento entee roupeiro e teto"/>
    <x v="0"/>
    <m/>
    <x v="0"/>
    <x v="0"/>
    <x v="20"/>
    <m/>
    <x v="45"/>
    <s v="Pedro Antunes - Tel: 965851911"/>
    <s v=""/>
    <s v=""/>
    <s v=""/>
    <s v=""/>
    <s v=""/>
  </r>
  <r>
    <d v="2024-07-19T00:00:00"/>
    <x v="17"/>
    <s v="B"/>
    <n v="2"/>
    <s v="f"/>
    <n v="8"/>
    <s v="Afinar porta da base de duche "/>
    <x v="29"/>
    <m/>
    <x v="0"/>
    <x v="0"/>
    <x v="20"/>
    <m/>
    <x v="109"/>
    <s v="Pedro Antunes - Tel: 965851911"/>
    <s v=""/>
    <s v=""/>
    <s v=""/>
    <s v=""/>
    <s v=""/>
  </r>
  <r>
    <d v="2024-07-19T00:00:00"/>
    <x v="17"/>
    <s v="B"/>
    <n v="2"/>
    <s v="f"/>
    <n v="9"/>
    <s v="Remover tomadas da parede (tomadas a mais)"/>
    <x v="21"/>
    <m/>
    <x v="0"/>
    <x v="3"/>
    <x v="20"/>
    <m/>
    <x v="24"/>
    <s v="Pedro Antunes - Tel: 965851911"/>
    <s v=""/>
    <s v=""/>
    <s v=""/>
    <s v=""/>
    <s v=""/>
  </r>
  <r>
    <d v="2024-07-19T00:00:00"/>
    <x v="17"/>
    <s v="B"/>
    <n v="2"/>
    <s v="f"/>
    <n v="10"/>
    <s v="Limpeza do ventax"/>
    <x v="0"/>
    <m/>
    <x v="0"/>
    <x v="0"/>
    <x v="20"/>
    <m/>
    <x v="45"/>
    <s v="Pedro Antunes - Tel: 965851911"/>
    <s v=""/>
    <s v=""/>
    <s v=""/>
    <s v=""/>
    <s v=""/>
  </r>
  <r>
    <d v="2024-07-19T00:00:00"/>
    <x v="17"/>
    <s v="B"/>
    <n v="2"/>
    <s v="f"/>
    <n v="11"/>
    <s v="Espaçamento entre réguas do piso"/>
    <x v="0"/>
    <m/>
    <x v="0"/>
    <x v="0"/>
    <x v="20"/>
    <m/>
    <x v="45"/>
    <s v="Pedro Antunes - Tel: 965851911"/>
    <s v=""/>
    <s v=""/>
    <s v=""/>
    <s v=""/>
    <s v=""/>
  </r>
  <r>
    <d v="2024-07-19T00:00:00"/>
    <x v="17"/>
    <s v="B"/>
    <n v="2"/>
    <s v="f"/>
    <n v="12"/>
    <s v="Espaçamento entre soleira e perfil do piso"/>
    <x v="0"/>
    <m/>
    <x v="0"/>
    <x v="0"/>
    <x v="20"/>
    <m/>
    <x v="45"/>
    <s v="Pedro Antunes - Tel: 965851911"/>
    <s v=""/>
    <s v=""/>
    <s v=""/>
    <s v=""/>
    <s v=""/>
  </r>
  <r>
    <d v="2024-07-19T00:00:00"/>
    <x v="17"/>
    <s v="B"/>
    <n v="2"/>
    <s v="f"/>
    <n v="13"/>
    <s v="Puxador riscado"/>
    <x v="2"/>
    <m/>
    <x v="0"/>
    <x v="0"/>
    <x v="20"/>
    <m/>
    <x v="109"/>
    <s v="Pedro Antunes - Tel: 965851911"/>
    <s v=""/>
    <s v=""/>
    <s v=""/>
    <s v=""/>
    <s v=""/>
  </r>
  <r>
    <d v="2024-07-19T00:00:00"/>
    <x v="17"/>
    <s v="B"/>
    <n v="2"/>
    <s v="f"/>
    <n v="14"/>
    <s v="Limpeza de manchas do vidro"/>
    <x v="0"/>
    <m/>
    <x v="0"/>
    <x v="0"/>
    <x v="20"/>
    <m/>
    <x v="45"/>
    <s v="Pedro Antunes - Tel: 965851911"/>
    <s v=""/>
    <s v=""/>
    <s v=""/>
    <s v=""/>
    <s v=""/>
  </r>
  <r>
    <d v="2024-07-19T00:00:00"/>
    <x v="17"/>
    <s v="B"/>
    <n v="2"/>
    <s v="f"/>
    <n v="15"/>
    <s v="Borracha da porta a solta"/>
    <x v="8"/>
    <m/>
    <x v="0"/>
    <x v="0"/>
    <x v="20"/>
    <m/>
    <x v="0"/>
    <s v="Pedro Antunes - Tel: 965851911"/>
    <s v=""/>
    <s v=""/>
    <s v=""/>
    <s v=""/>
    <s v=""/>
  </r>
  <r>
    <d v="2024-07-19T00:00:00"/>
    <x v="17"/>
    <s v="B"/>
    <n v="2"/>
    <s v="f"/>
    <n v="16"/>
    <s v="Cabine de duche da suíte com vidro em falta e desmontada "/>
    <x v="29"/>
    <m/>
    <x v="0"/>
    <x v="0"/>
    <x v="20"/>
    <m/>
    <x v="65"/>
    <s v="Pedro Antunes - Tel: 965851911"/>
    <s v=""/>
    <s v=""/>
    <s v=""/>
    <s v=""/>
    <s v=""/>
  </r>
  <r>
    <d v="2024-07-19T00:00:00"/>
    <x v="17"/>
    <s v="B"/>
    <n v="2"/>
    <s v="f"/>
    <n v="17"/>
    <s v="Tampa da sanita da suíte com manchas que não saem "/>
    <x v="0"/>
    <m/>
    <x v="0"/>
    <x v="0"/>
    <x v="20"/>
    <m/>
    <x v="13"/>
    <s v="Pedro Antunes - Tel: 965851911"/>
    <s v=""/>
    <s v=""/>
    <s v=""/>
    <s v=""/>
    <s v=""/>
  </r>
  <r>
    <d v="2024-07-19T00:00:00"/>
    <x v="17"/>
    <s v="B"/>
    <n v="2"/>
    <s v="f"/>
    <n v="18"/>
    <s v=" Estores de um dos quartos com lâminas separadas. Separam-se ao fechar o estore que só foi usado 3 ou 4 vezes"/>
    <x v="11"/>
    <m/>
    <x v="0"/>
    <x v="0"/>
    <x v="20"/>
    <m/>
    <x v="65"/>
    <s v="Pedro Antunes - Tel: 965851911"/>
    <s v=""/>
    <s v=""/>
    <s v=""/>
    <s v=""/>
    <s v=""/>
  </r>
  <r>
    <d v="2024-07-19T00:00:00"/>
    <x v="17"/>
    <s v="B"/>
    <n v="2"/>
    <s v="f"/>
    <n v="19"/>
    <s v="Torneira da cozinha com caudal de água fria reduzido. A torneira de segurança debaixo do lava louças tem um comportamento estranho não permitindo um caudal igual ao da água quente"/>
    <x v="0"/>
    <m/>
    <x v="0"/>
    <x v="0"/>
    <x v="20"/>
    <m/>
    <x v="45"/>
    <s v="Pedro Antunes - Tel: 965851911"/>
    <s v=""/>
    <s v=""/>
    <s v=""/>
    <s v=""/>
    <s v=""/>
  </r>
  <r>
    <d v="2024-07-19T00:00:00"/>
    <x v="17"/>
    <s v="B"/>
    <n v="2"/>
    <s v="f"/>
    <n v="20"/>
    <s v="Na casa de banho, uma das gavetas tinha no interior a tampa do sistema de afinação solto. Parece estar danificada pois não tem pino para fixar"/>
    <x v="8"/>
    <m/>
    <x v="0"/>
    <x v="0"/>
    <x v="20"/>
    <m/>
    <x v="0"/>
    <s v="Pedro Antunes - Tel: 965851911"/>
    <s v=""/>
    <s v=""/>
    <s v=""/>
    <s v=""/>
    <s v=""/>
  </r>
  <r>
    <d v="2024-07-19T00:00:00"/>
    <x v="17"/>
    <s v="B"/>
    <n v="2"/>
    <s v="f"/>
    <n v="21"/>
    <s v="Porta da arrecadação raspa no chão dificultando a sua abertura e fecho."/>
    <x v="7"/>
    <m/>
    <x v="73"/>
    <x v="0"/>
    <x v="20"/>
    <m/>
    <x v="22"/>
    <s v="Pedro Antunes - Tel: 965851911"/>
    <s v=""/>
    <s v=""/>
    <s v=""/>
    <s v=""/>
    <s v=""/>
  </r>
  <r>
    <d v="2024-07-19T00:00:00"/>
    <x v="17"/>
    <s v="B"/>
    <n v="2"/>
    <s v="f"/>
    <n v="22"/>
    <s v="Porta da cozinha (2x0,80)lado esquerdo"/>
    <x v="8"/>
    <m/>
    <x v="0"/>
    <x v="0"/>
    <x v="20"/>
    <m/>
    <x v="13"/>
    <s v="Pedro Antunes - Tel: 965851911"/>
    <s v=""/>
    <s v=""/>
    <s v=""/>
    <s v=""/>
    <s v=""/>
  </r>
  <r>
    <d v="2024-07-19T00:00:00"/>
    <x v="17"/>
    <s v="B"/>
    <n v="2"/>
    <s v="f"/>
    <n v="23"/>
    <s v="Caixa de estores"/>
    <x v="0"/>
    <m/>
    <x v="31"/>
    <x v="0"/>
    <x v="20"/>
    <m/>
    <x v="76"/>
    <s v="Pedro Antunes - Tel: 965851911"/>
    <s v=""/>
    <s v=""/>
    <s v=""/>
    <s v=""/>
    <s v=""/>
  </r>
  <r>
    <d v="2024-07-19T00:00:00"/>
    <x v="17"/>
    <s v="B"/>
    <n v="2"/>
    <s v="f"/>
    <n v="24"/>
    <s v="A iluminação na zona dos quartos deixou de funcionar. Estranhamente o disjuntor associado a essa zona abrange também uma casa de banho que continua a funcionar, mas a restante zona abrangida não funciona. As lâmpadas que estã embutidas no teto da suíte mantêm uma luz muito fraca, mas não acendem. "/>
    <x v="9"/>
    <m/>
    <x v="74"/>
    <x v="0"/>
    <x v="20"/>
    <m/>
    <x v="41"/>
    <m/>
    <m/>
    <m/>
    <m/>
    <m/>
    <m/>
  </r>
  <r>
    <d v="2024-07-19T00:00:00"/>
    <x v="17"/>
    <s v="B"/>
    <n v="2"/>
    <s v="f"/>
    <n v="25"/>
    <s v="Vazamento dágua na cozinha, embaixo da pia. "/>
    <x v="0"/>
    <m/>
    <x v="75"/>
    <x v="0"/>
    <x v="20"/>
    <m/>
    <x v="107"/>
    <m/>
    <m/>
    <s v=""/>
    <s v=""/>
    <s v=""/>
    <s v=""/>
  </r>
  <r>
    <d v="2024-07-19T00:00:00"/>
    <x v="17"/>
    <s v="B"/>
    <n v="2"/>
    <s v="f"/>
    <n v="26"/>
    <s v="Falta um cabo na bomba de calor "/>
    <x v="15"/>
    <m/>
    <x v="75"/>
    <x v="0"/>
    <x v="20"/>
    <m/>
    <x v="24"/>
    <m/>
    <m/>
    <m/>
    <m/>
    <m/>
    <m/>
  </r>
  <r>
    <d v="2024-07-19T00:00:00"/>
    <x v="17"/>
    <s v="B"/>
    <n v="2"/>
    <s v="f"/>
    <n v="27"/>
    <s v="O soalho na entrada da cozinha está sistematicamente a separar-se. Parece que foi colado e ao passar várias vezes deve ter-se descolado. É normal ter uma folga na dilatação mas não desta dimensão. "/>
    <x v="5"/>
    <m/>
    <x v="76"/>
    <x v="1"/>
    <x v="20"/>
    <m/>
    <x v="24"/>
    <m/>
    <m/>
    <s v=""/>
    <s v=""/>
    <s v=""/>
    <s v=""/>
  </r>
  <r>
    <d v="2024-08-21T00:00:00"/>
    <x v="18"/>
    <s v="B"/>
    <n v="2"/>
    <s v="g"/>
    <n v="32"/>
    <s v="1 Spot do corredor da suíte não acende "/>
    <x v="9"/>
    <m/>
    <x v="31"/>
    <x v="0"/>
    <x v="8"/>
    <m/>
    <x v="14"/>
    <s v="Francisco Laplaine - 918415253"/>
    <s v=""/>
    <s v=""/>
    <s v=""/>
    <s v=""/>
    <s v=""/>
  </r>
  <r>
    <d v="2024-08-21T00:00:00"/>
    <x v="18"/>
    <s v="B"/>
    <n v="2"/>
    <s v="g"/>
    <n v="31"/>
    <s v="Apertar torneira do lava loiça "/>
    <x v="0"/>
    <m/>
    <x v="31"/>
    <x v="0"/>
    <x v="8"/>
    <m/>
    <x v="27"/>
    <s v="Francisco Laplaine - 918415253"/>
    <s v=""/>
    <s v=""/>
    <s v=""/>
    <s v=""/>
    <s v=""/>
  </r>
  <r>
    <d v="2024-08-21T00:00:00"/>
    <x v="18"/>
    <s v="B"/>
    <n v="2"/>
    <s v="g"/>
    <n v="30"/>
    <s v="Pedra da cozinha tem uma mancha branca do lado esquerdo do fogão"/>
    <x v="30"/>
    <m/>
    <x v="77"/>
    <x v="0"/>
    <x v="8"/>
    <m/>
    <x v="7"/>
    <s v="Francisco Laplaine - 918415253"/>
    <s v=""/>
    <s v=""/>
    <s v=""/>
    <s v=""/>
    <s v=""/>
  </r>
  <r>
    <d v="2024-08-21T00:00:00"/>
    <x v="18"/>
    <s v="B"/>
    <n v="2"/>
    <s v="g"/>
    <n v="29"/>
    <s v="Inclinação do chão da varanda junto a um dos ralos está a criar uma poça de água "/>
    <x v="0"/>
    <m/>
    <x v="77"/>
    <x v="0"/>
    <x v="8"/>
    <m/>
    <x v="14"/>
    <s v="Francisco Laplaine - 918415253"/>
    <s v=""/>
    <s v=""/>
    <s v=""/>
    <s v=""/>
    <s v=""/>
  </r>
  <r>
    <d v="2024-08-21T00:00:00"/>
    <x v="18"/>
    <s v="B"/>
    <n v="2"/>
    <s v="g"/>
    <n v="28"/>
    <s v="Exaustor não desliga. Para já tem de ser no quadro elétrico"/>
    <x v="0"/>
    <m/>
    <x v="77"/>
    <x v="0"/>
    <x v="8"/>
    <m/>
    <x v="76"/>
    <s v="Francisco Laplaine - 918415253"/>
    <s v=""/>
    <s v=""/>
    <s v=""/>
    <s v=""/>
    <s v=""/>
  </r>
  <r>
    <d v="2024-08-21T00:00:00"/>
    <x v="18"/>
    <s v="B"/>
    <n v="2"/>
    <s v="g"/>
    <n v="27"/>
    <s v="Parede da garagem cheia de buracos."/>
    <x v="21"/>
    <m/>
    <x v="78"/>
    <x v="3"/>
    <x v="8"/>
    <m/>
    <x v="24"/>
    <s v="Francisco Laplaine - 918415253"/>
    <s v=""/>
    <s v=""/>
    <s v=""/>
    <s v=""/>
    <s v=""/>
  </r>
  <r>
    <d v="2024-08-21T00:00:00"/>
    <x v="18"/>
    <s v="B"/>
    <n v="2"/>
    <s v="g"/>
    <n v="26"/>
    <s v="Porta da Garagem riscada"/>
    <x v="7"/>
    <m/>
    <x v="78"/>
    <x v="0"/>
    <x v="8"/>
    <m/>
    <x v="76"/>
    <s v="Francisco Laplaine - 918415253"/>
    <s v=""/>
    <s v=""/>
    <s v=""/>
    <s v=""/>
    <s v=""/>
  </r>
  <r>
    <d v="2024-08-21T00:00:00"/>
    <x v="18"/>
    <s v="B"/>
    <n v="2"/>
    <s v="g"/>
    <n v="25"/>
    <s v=" A porta encrava no cimento ao abrir"/>
    <x v="7"/>
    <m/>
    <x v="78"/>
    <x v="0"/>
    <x v="8"/>
    <m/>
    <x v="27"/>
    <s v="Francisco Laplaine - 918415253"/>
    <s v=""/>
    <s v=""/>
    <s v=""/>
    <s v=""/>
    <s v=""/>
  </r>
  <r>
    <d v="2024-08-21T00:00:00"/>
    <x v="18"/>
    <s v="B"/>
    <n v="2"/>
    <s v="g"/>
    <n v="24"/>
    <s v="A arrecadação estava aberta e com umas pisadelas no cimento"/>
    <x v="0"/>
    <m/>
    <x v="78"/>
    <x v="0"/>
    <x v="8"/>
    <m/>
    <x v="27"/>
    <s v="Francisco Laplaine - 918415253"/>
    <s v=""/>
    <s v=""/>
    <s v=""/>
    <s v=""/>
    <s v=""/>
  </r>
  <r>
    <d v="2024-08-21T00:00:00"/>
    <x v="18"/>
    <s v="B"/>
    <n v="2"/>
    <s v="g"/>
    <n v="23"/>
    <s v="Ar condicionado torto e por cima do ar condicionado os acabamentos não melhoraram"/>
    <x v="0"/>
    <m/>
    <x v="78"/>
    <x v="0"/>
    <x v="8"/>
    <m/>
    <x v="76"/>
    <s v="Francisco Laplaine - 918415253"/>
    <s v=""/>
    <s v=""/>
    <s v=""/>
    <s v=""/>
    <s v=""/>
  </r>
  <r>
    <d v="2024-08-21T00:00:00"/>
    <x v="18"/>
    <s v="B"/>
    <n v="2"/>
    <s v="g"/>
    <n v="22"/>
    <s v="Não resolveram o teto da zona das máquinas, na marquize. Falta pintar"/>
    <x v="0"/>
    <m/>
    <x v="78"/>
    <x v="0"/>
    <x v="8"/>
    <m/>
    <x v="76"/>
    <s v="Francisco Laplaine - 918415253"/>
    <s v=""/>
    <s v=""/>
    <s v=""/>
    <s v=""/>
    <s v=""/>
  </r>
  <r>
    <d v="2024-08-21T00:00:00"/>
    <x v="18"/>
    <s v="B"/>
    <n v="2"/>
    <s v="g"/>
    <n v="21"/>
    <s v="Falta espelho na casa banho visitas"/>
    <x v="0"/>
    <m/>
    <x v="78"/>
    <x v="0"/>
    <x v="8"/>
    <m/>
    <x v="14"/>
    <s v="Francisco Laplaine - 918415253"/>
    <s v=""/>
    <s v=""/>
    <s v=""/>
    <s v=""/>
    <s v=""/>
  </r>
  <r>
    <d v="2024-08-21T00:00:00"/>
    <x v="18"/>
    <s v="B"/>
    <n v="2"/>
    <s v="g"/>
    <n v="20"/>
    <s v="Borracha da porta da da arrecadação está mal encaixada ( arrecadação -3 em frente ao lugar 36 A)"/>
    <x v="0"/>
    <m/>
    <x v="0"/>
    <x v="0"/>
    <x v="8"/>
    <m/>
    <x v="27"/>
    <s v="Francisco Laplaine - 918415253"/>
    <s v=""/>
    <s v=""/>
    <s v=""/>
    <s v=""/>
    <s v=""/>
  </r>
  <r>
    <d v="2024-08-21T00:00:00"/>
    <x v="18"/>
    <s v="B"/>
    <n v="2"/>
    <s v="g"/>
    <n v="19"/>
    <s v="Porta danificada e disfarçada (substituir)"/>
    <x v="8"/>
    <m/>
    <x v="0"/>
    <x v="0"/>
    <x v="8"/>
    <m/>
    <x v="19"/>
    <s v="Francisco Laplaine - 918415253"/>
    <s v=""/>
    <s v=""/>
    <s v=""/>
    <s v=""/>
    <s v=""/>
  </r>
  <r>
    <d v="2024-08-21T00:00:00"/>
    <x v="18"/>
    <s v="B"/>
    <n v="2"/>
    <s v="g"/>
    <n v="18"/>
    <s v="Retoque da pintura em cima dos rodapés "/>
    <x v="0"/>
    <m/>
    <x v="0"/>
    <x v="0"/>
    <x v="8"/>
    <m/>
    <x v="19"/>
    <s v="Francisco Laplaine - 918415253"/>
    <s v=""/>
    <s v=""/>
    <s v=""/>
    <s v=""/>
    <s v=""/>
  </r>
  <r>
    <d v="2024-08-21T00:00:00"/>
    <x v="18"/>
    <s v="B"/>
    <n v="2"/>
    <s v="g"/>
    <n v="17"/>
    <s v="Alheta faz bico na esquina "/>
    <x v="0"/>
    <m/>
    <x v="0"/>
    <x v="0"/>
    <x v="8"/>
    <m/>
    <x v="19"/>
    <s v="Francisco Laplaine - 918415253"/>
    <s v=""/>
    <s v=""/>
    <s v=""/>
    <s v=""/>
    <s v=""/>
  </r>
  <r>
    <d v="2024-08-21T00:00:00"/>
    <x v="18"/>
    <s v="B"/>
    <n v="2"/>
    <s v="g"/>
    <n v="16"/>
    <s v="Rodapés com diferença um mais alto que o outro "/>
    <x v="0"/>
    <m/>
    <x v="0"/>
    <x v="0"/>
    <x v="8"/>
    <m/>
    <x v="19"/>
    <s v="Francisco Laplaine - 918415253"/>
    <s v=""/>
    <s v=""/>
    <s v=""/>
    <s v=""/>
    <s v=""/>
  </r>
  <r>
    <d v="2024-08-21T00:00:00"/>
    <x v="18"/>
    <s v="B"/>
    <n v="2"/>
    <s v="g"/>
    <n v="15"/>
    <s v="Encaixar tampa superior do A/C"/>
    <x v="0"/>
    <m/>
    <x v="0"/>
    <x v="0"/>
    <x v="8"/>
    <m/>
    <x v="19"/>
    <s v="Francisco Laplaine - 918415253"/>
    <s v=""/>
    <s v=""/>
    <s v=""/>
    <s v=""/>
    <s v=""/>
  </r>
  <r>
    <d v="2024-08-21T00:00:00"/>
    <x v="18"/>
    <s v="B"/>
    <n v="2"/>
    <s v="g"/>
    <n v="14"/>
    <s v="Retificar as alhetas da casa com ondas "/>
    <x v="0"/>
    <m/>
    <x v="0"/>
    <x v="0"/>
    <x v="8"/>
    <m/>
    <x v="19"/>
    <s v="Francisco Laplaine - 918415253"/>
    <s v=""/>
    <s v=""/>
    <s v=""/>
    <s v=""/>
    <s v=""/>
  </r>
  <r>
    <d v="2024-08-21T00:00:00"/>
    <x v="18"/>
    <s v="B"/>
    <n v="2"/>
    <s v="g"/>
    <n v="13"/>
    <s v="Pintura com pingos escorridos "/>
    <x v="0"/>
    <m/>
    <x v="0"/>
    <x v="0"/>
    <x v="8"/>
    <m/>
    <x v="19"/>
    <s v="Francisco Laplaine - 918415253"/>
    <s v=""/>
    <s v=""/>
    <s v=""/>
    <s v=""/>
    <s v=""/>
  </r>
  <r>
    <d v="2024-08-21T00:00:00"/>
    <x v="18"/>
    <s v="B"/>
    <n v="2"/>
    <s v="g"/>
    <n v="12"/>
    <s v="Furinho na alheta retoque "/>
    <x v="0"/>
    <m/>
    <x v="0"/>
    <x v="0"/>
    <x v="8"/>
    <m/>
    <x v="19"/>
    <s v="Francisco Laplaine - 918415253"/>
    <s v=""/>
    <s v=""/>
    <s v=""/>
    <s v=""/>
    <s v=""/>
  </r>
  <r>
    <d v="2024-08-21T00:00:00"/>
    <x v="18"/>
    <s v="B"/>
    <n v="2"/>
    <s v="g"/>
    <n v="11"/>
    <s v="Melhorar acabamento entre calha dos estores e parede"/>
    <x v="0"/>
    <m/>
    <x v="0"/>
    <x v="0"/>
    <x v="8"/>
    <m/>
    <x v="19"/>
    <s v="Francisco Laplaine - 918415253"/>
    <s v=""/>
    <s v=""/>
    <s v=""/>
    <s v=""/>
    <s v=""/>
  </r>
  <r>
    <d v="2024-08-21T00:00:00"/>
    <x v="18"/>
    <s v="B"/>
    <n v="2"/>
    <s v="g"/>
    <n v="10"/>
    <s v="Melhorar silicone no caixilho (silicone torto)"/>
    <x v="0"/>
    <m/>
    <x v="0"/>
    <x v="0"/>
    <x v="8"/>
    <m/>
    <x v="19"/>
    <s v="Francisco Laplaine - 918415253"/>
    <s v=""/>
    <s v=""/>
    <s v=""/>
    <s v=""/>
    <s v=""/>
  </r>
  <r>
    <d v="2024-08-21T00:00:00"/>
    <x v="18"/>
    <s v="B"/>
    <n v="2"/>
    <s v="g"/>
    <n v="9"/>
    <s v="Limpeza geral "/>
    <x v="0"/>
    <m/>
    <x v="0"/>
    <x v="0"/>
    <x v="8"/>
    <m/>
    <x v="19"/>
    <s v="Francisco Laplaine - 918415253"/>
    <s v=""/>
    <s v=""/>
    <s v=""/>
    <s v=""/>
    <s v=""/>
  </r>
  <r>
    <d v="2024-08-21T00:00:00"/>
    <x v="18"/>
    <s v="B"/>
    <n v="2"/>
    <s v="g"/>
    <n v="8"/>
    <s v="Borrachas da porta solta"/>
    <x v="8"/>
    <m/>
    <x v="0"/>
    <x v="0"/>
    <x v="8"/>
    <m/>
    <x v="19"/>
    <s v="Francisco Laplaine - 918415253"/>
    <s v=""/>
    <s v=""/>
    <s v=""/>
    <s v=""/>
    <s v=""/>
  </r>
  <r>
    <d v="2024-08-21T00:00:00"/>
    <x v="18"/>
    <s v="B"/>
    <n v="2"/>
    <s v="g"/>
    <n v="7"/>
    <s v="Porta danificada do roupeiro "/>
    <x v="8"/>
    <m/>
    <x v="0"/>
    <x v="0"/>
    <x v="8"/>
    <m/>
    <x v="19"/>
    <s v="Francisco Laplaine - 918415253"/>
    <s v=""/>
    <s v=""/>
    <s v=""/>
    <s v=""/>
    <s v=""/>
  </r>
  <r>
    <d v="2024-08-21T00:00:00"/>
    <x v="18"/>
    <s v="B"/>
    <n v="2"/>
    <s v="g"/>
    <n v="6"/>
    <s v="Retificar juntas da casa de banho "/>
    <x v="0"/>
    <m/>
    <x v="0"/>
    <x v="0"/>
    <x v="8"/>
    <m/>
    <x v="0"/>
    <s v="Francisco Laplaine - 918415253"/>
    <s v=""/>
    <s v=""/>
    <s v=""/>
    <s v=""/>
    <s v=""/>
  </r>
  <r>
    <d v="2024-08-21T00:00:00"/>
    <x v="18"/>
    <s v="B"/>
    <n v="2"/>
    <s v="g"/>
    <n v="5"/>
    <s v="Alinhar portas (portas empenadas)"/>
    <x v="8"/>
    <m/>
    <x v="0"/>
    <x v="0"/>
    <x v="8"/>
    <m/>
    <x v="0"/>
    <s v="Francisco Laplaine - 918415253"/>
    <s v=""/>
    <s v=""/>
    <s v=""/>
    <s v=""/>
    <s v=""/>
  </r>
  <r>
    <d v="2024-08-21T00:00:00"/>
    <x v="18"/>
    <s v="B"/>
    <n v="2"/>
    <s v="g"/>
    <n v="4"/>
    <s v="Afinar porta"/>
    <x v="7"/>
    <m/>
    <x v="0"/>
    <x v="0"/>
    <x v="8"/>
    <m/>
    <x v="76"/>
    <s v="Francisco Laplaine - 918415253"/>
    <s v=""/>
    <s v=""/>
    <s v=""/>
    <s v=""/>
    <s v=""/>
  </r>
  <r>
    <d v="2024-08-21T00:00:00"/>
    <x v="18"/>
    <s v="B"/>
    <n v="2"/>
    <s v="g"/>
    <n v="3"/>
    <s v="Limpeza dos tijolos da fachada com massa"/>
    <x v="0"/>
    <m/>
    <x v="0"/>
    <x v="0"/>
    <x v="8"/>
    <m/>
    <x v="19"/>
    <s v="Francisco Laplaine - 918415253"/>
    <s v=""/>
    <s v=""/>
    <s v=""/>
    <s v=""/>
    <s v=""/>
  </r>
  <r>
    <d v="2024-08-21T00:00:00"/>
    <x v="18"/>
    <s v="B"/>
    <n v="2"/>
    <s v="g"/>
    <n v="2"/>
    <s v="Máquina do A/C deverá estar junto a parede a parede"/>
    <x v="21"/>
    <m/>
    <x v="0"/>
    <x v="3"/>
    <x v="8"/>
    <m/>
    <x v="24"/>
    <s v="Francisco Laplaine - 918415253"/>
    <s v=""/>
    <s v=""/>
    <s v=""/>
    <s v=""/>
    <s v=""/>
  </r>
  <r>
    <d v="2024-08-21T00:00:00"/>
    <x v="18"/>
    <s v="B"/>
    <n v="2"/>
    <s v="g"/>
    <n v="1"/>
    <s v="Remate do tubo ladrão "/>
    <x v="0"/>
    <m/>
    <x v="0"/>
    <x v="0"/>
    <x v="8"/>
    <m/>
    <x v="19"/>
    <s v="Francisco Laplaine - 918415253"/>
    <s v=""/>
    <s v=""/>
    <s v=""/>
    <s v=""/>
    <s v=""/>
  </r>
  <r>
    <d v="2024-08-21T00:00:00"/>
    <x v="18"/>
    <s v="B"/>
    <n v="2"/>
    <s v="g"/>
    <n v="1"/>
    <s v=" Depois de tomar banho e apesar de não ter acontecido sempre (aconteceu já várias vezes) a casa das máquinas fica alagada. Julgo que deve ter algo a ver com o cilindro, mas temos de ver. "/>
    <x v="0"/>
    <m/>
    <x v="67"/>
    <x v="0"/>
    <x v="8"/>
    <m/>
    <x v="82"/>
    <m/>
    <s v=""/>
    <s v=""/>
    <s v=""/>
    <s v=""/>
    <s v=""/>
  </r>
  <r>
    <d v="2024-08-21T00:00:00"/>
    <x v="18"/>
    <s v="B"/>
    <n v="2"/>
    <s v="g"/>
    <n v="2"/>
    <s v="A torneira da banheira da minha casa de banho deve estar com um problema uma vez que não dá água fria e a própria torneira tem menos pressão do que a duche da casa de banho das visitas. Não sei se este problema está ligado com o 1. "/>
    <x v="0"/>
    <m/>
    <x v="67"/>
    <x v="0"/>
    <x v="8"/>
    <m/>
    <x v="82"/>
    <m/>
    <s v=""/>
    <s v=""/>
    <s v=""/>
    <s v=""/>
    <s v=""/>
  </r>
  <r>
    <d v="2024-08-21T00:00:00"/>
    <x v="18"/>
    <s v="B"/>
    <n v="2"/>
    <s v="g"/>
    <n v="3"/>
    <s v="Já por 3 vezes (não é muito mas aconteceu) a ligação no quadro de eletricidade que controla os estores automáticos foi abaixo e tive de ir ao quadro ligar "/>
    <x v="9"/>
    <m/>
    <x v="67"/>
    <x v="0"/>
    <x v="8"/>
    <m/>
    <x v="87"/>
    <m/>
    <s v=""/>
    <s v=""/>
    <s v=""/>
    <s v=""/>
    <s v=""/>
  </r>
  <r>
    <d v="2024-08-21T00:00:00"/>
    <x v="18"/>
    <s v="B"/>
    <n v="2"/>
    <s v="g"/>
    <n v="4"/>
    <s v="O tubo que sai da máquina do ar condicionado na varanda, não está na direção do ralo que está lá. A água do ar condicionado não vai para o ralo. "/>
    <x v="0"/>
    <m/>
    <x v="67"/>
    <x v="0"/>
    <x v="8"/>
    <m/>
    <x v="82"/>
    <m/>
    <s v=""/>
    <s v=""/>
    <s v=""/>
    <s v=""/>
    <s v=""/>
  </r>
  <r>
    <d v="2024-08-21T00:00:00"/>
    <x v="18"/>
    <s v="B"/>
    <n v="2"/>
    <s v="g"/>
    <n v="5"/>
    <s v="O interruptor do corredor do meu quarto às vezes tem mau contacto e não acende as luzes à primeira"/>
    <x v="9"/>
    <m/>
    <x v="67"/>
    <x v="0"/>
    <x v="8"/>
    <m/>
    <x v="87"/>
    <m/>
    <s v=""/>
    <s v=""/>
    <s v=""/>
    <s v=""/>
    <s v=""/>
  </r>
  <r>
    <d v="2024-11-21T00:00:00"/>
    <x v="19"/>
    <s v="B"/>
    <n v="2"/>
    <s v="a"/>
    <n v="1"/>
    <s v="Melhorar remate acabamento ralo varanda "/>
    <x v="0"/>
    <m/>
    <x v="34"/>
    <x v="0"/>
    <x v="21"/>
    <m/>
    <x v="6"/>
    <s v="samuelemos@gmail.com inesmspencer@gmail.com"/>
    <s v=""/>
    <s v=""/>
    <s v=""/>
    <s v=""/>
    <s v=""/>
  </r>
  <r>
    <d v="2024-11-21T00:00:00"/>
    <x v="19"/>
    <s v="B"/>
    <n v="2"/>
    <s v="a"/>
    <n v="2"/>
    <s v="Melhorar remate tampa acesso manutenção no teto do corredor "/>
    <x v="0"/>
    <m/>
    <x v="34"/>
    <x v="0"/>
    <x v="21"/>
    <m/>
    <x v="6"/>
    <s v="samuelemos@gmail.com inesmspencer@gmail.com"/>
    <s v=""/>
    <s v=""/>
    <s v=""/>
    <s v=""/>
    <s v=""/>
  </r>
  <r>
    <d v="2024-11-21T00:00:00"/>
    <x v="19"/>
    <s v="B"/>
    <n v="2"/>
    <s v="a"/>
    <n v="3"/>
    <s v="Limpar sujos pintura parede corredor "/>
    <x v="0"/>
    <m/>
    <x v="34"/>
    <x v="0"/>
    <x v="21"/>
    <m/>
    <x v="6"/>
    <s v="samuelemos@gmail.com inesmspencer@gmail.com"/>
    <s v=""/>
    <s v=""/>
    <s v=""/>
    <s v=""/>
    <s v=""/>
  </r>
  <r>
    <d v="2024-11-21T00:00:00"/>
    <x v="19"/>
    <s v="B"/>
    <n v="2"/>
    <s v="a"/>
    <n v="4"/>
    <s v="Retoque pintura devido a sujos embaixo da janela do quarto "/>
    <x v="0"/>
    <m/>
    <x v="34"/>
    <x v="0"/>
    <x v="21"/>
    <m/>
    <x v="6"/>
    <s v="samuelemos@gmail.com inesmspencer@gmail.com"/>
    <s v=""/>
    <s v=""/>
    <s v=""/>
    <s v=""/>
    <s v=""/>
  </r>
  <r>
    <d v="2024-11-21T00:00:00"/>
    <x v="19"/>
    <s v="B"/>
    <n v="2"/>
    <s v="a"/>
    <n v="5"/>
    <s v="Melhorar remate topo banheira "/>
    <x v="0"/>
    <m/>
    <x v="34"/>
    <x v="0"/>
    <x v="21"/>
    <m/>
    <x v="6"/>
    <s v="samuelemos@gmail.com inesmspencer@gmail.com"/>
    <s v=""/>
    <s v=""/>
    <s v=""/>
    <s v=""/>
    <s v=""/>
  </r>
  <r>
    <d v="2024-11-21T00:00:00"/>
    <x v="19"/>
    <s v="B"/>
    <n v="2"/>
    <s v="a"/>
    <n v="6"/>
    <s v="Betumar azulejos próximo banheira "/>
    <x v="0"/>
    <m/>
    <x v="34"/>
    <x v="0"/>
    <x v="21"/>
    <m/>
    <x v="6"/>
    <s v="samuelemos@gmail.com inesmspencer@gmail.com"/>
    <s v=""/>
    <s v=""/>
    <s v=""/>
    <s v=""/>
    <s v=""/>
  </r>
  <r>
    <d v="2024-11-21T00:00:00"/>
    <x v="19"/>
    <s v="B"/>
    <n v="2"/>
    <s v="a"/>
    <n v="7"/>
    <s v="Trocar espehos com ferrugem WC"/>
    <x v="0"/>
    <m/>
    <x v="34"/>
    <x v="0"/>
    <x v="21"/>
    <m/>
    <x v="0"/>
    <s v="samuelemos@gmail.com inesmspencer@gmail.com"/>
    <s v=""/>
    <s v=""/>
    <s v=""/>
    <s v=""/>
    <s v=""/>
  </r>
  <r>
    <d v="2024-11-21T00:00:00"/>
    <x v="19"/>
    <s v="B"/>
    <n v="2"/>
    <s v="a"/>
    <n v="8"/>
    <s v="Afinar porta duche WC"/>
    <x v="12"/>
    <m/>
    <x v="34"/>
    <x v="0"/>
    <x v="21"/>
    <m/>
    <x v="18"/>
    <s v="samuelemos@gmail.com inesmspencer@gmail.com"/>
    <s v=""/>
    <s v=""/>
    <s v=""/>
    <s v=""/>
    <s v=""/>
  </r>
  <r>
    <d v="2024-11-21T00:00:00"/>
    <x v="19"/>
    <s v="B"/>
    <n v="2"/>
    <s v="a"/>
    <n v="9"/>
    <s v="Finalizar limpeza apartamento"/>
    <x v="0"/>
    <m/>
    <x v="34"/>
    <x v="0"/>
    <x v="21"/>
    <m/>
    <x v="18"/>
    <s v="samuelemos@gmail.com inesmspencer@gmail.com"/>
    <s v=""/>
    <s v=""/>
    <s v=""/>
    <s v=""/>
    <s v=""/>
  </r>
  <r>
    <d v="2024-11-21T00:00:00"/>
    <x v="19"/>
    <s v="B"/>
    <n v="2"/>
    <s v="a"/>
    <n v="10"/>
    <s v="Piso descolando no perfil da porta de entrada "/>
    <x v="5"/>
    <m/>
    <x v="79"/>
    <x v="0"/>
    <x v="21"/>
    <m/>
    <x v="18"/>
    <s v="samuelemos@gmail.com inesmspencer@gmail.com"/>
    <s v=""/>
    <s v=""/>
    <s v=""/>
    <s v=""/>
    <s v=""/>
  </r>
  <r>
    <d v="2024-11-21T00:00:00"/>
    <x v="19"/>
    <s v="B"/>
    <n v="2"/>
    <s v="a"/>
    <n v="11"/>
    <s v="Limpeza portas/armários/ Demais portas geral "/>
    <x v="0"/>
    <m/>
    <x v="79"/>
    <x v="0"/>
    <x v="21"/>
    <m/>
    <x v="18"/>
    <s v="samuelemos@gmail.com inesmspencer@gmail.com"/>
    <s v=""/>
    <s v=""/>
    <s v=""/>
    <s v=""/>
    <s v=""/>
  </r>
  <r>
    <d v="2024-11-21T00:00:00"/>
    <x v="19"/>
    <s v="B"/>
    <n v="2"/>
    <s v="a"/>
    <n v="12"/>
    <s v="Maçaneta porta entrada folga"/>
    <x v="0"/>
    <m/>
    <x v="79"/>
    <x v="0"/>
    <x v="21"/>
    <m/>
    <x v="18"/>
    <s v="samuelemos@gmail.com inesmspencer@gmail.com"/>
    <s v=""/>
    <s v=""/>
    <s v=""/>
    <s v=""/>
    <s v=""/>
  </r>
  <r>
    <d v="2024-11-21T00:00:00"/>
    <x v="19"/>
    <s v="B"/>
    <n v="2"/>
    <s v="a"/>
    <n v="13"/>
    <s v="Afinar porta sala/ raspa chão"/>
    <x v="0"/>
    <m/>
    <x v="79"/>
    <x v="0"/>
    <x v="21"/>
    <m/>
    <x v="18"/>
    <s v="samuelemos@gmail.com inesmspencer@gmail.com"/>
    <s v=""/>
    <s v=""/>
    <s v=""/>
    <s v=""/>
    <s v=""/>
  </r>
  <r>
    <d v="2024-11-21T00:00:00"/>
    <x v="19"/>
    <s v="B"/>
    <n v="2"/>
    <s v="a"/>
    <n v="14"/>
    <s v="Risco piso laminado "/>
    <x v="5"/>
    <m/>
    <x v="79"/>
    <x v="0"/>
    <x v="21"/>
    <m/>
    <x v="18"/>
    <s v="samuelemos@gmail.com inesmspencer@gmail.com"/>
    <s v=""/>
    <s v=""/>
    <s v=""/>
    <s v=""/>
    <s v=""/>
  </r>
  <r>
    <d v="2024-11-21T00:00:00"/>
    <x v="19"/>
    <s v="B"/>
    <n v="2"/>
    <s v="a"/>
    <n v="15"/>
    <s v="Piso laminado lascado "/>
    <x v="5"/>
    <m/>
    <x v="79"/>
    <x v="0"/>
    <x v="21"/>
    <m/>
    <x v="18"/>
    <s v="samuelemos@gmail.com inesmspencer@gmail.com"/>
    <s v=""/>
    <s v=""/>
    <s v=""/>
    <s v=""/>
    <s v=""/>
  </r>
  <r>
    <d v="2024-11-21T00:00:00"/>
    <x v="19"/>
    <s v="B"/>
    <n v="2"/>
    <s v="a"/>
    <n v="16"/>
    <s v="Betumar tijolos varanda / remover excesso (geral)"/>
    <x v="0"/>
    <m/>
    <x v="79"/>
    <x v="0"/>
    <x v="21"/>
    <m/>
    <x v="18"/>
    <s v="samuelemos@gmail.com inesmspencer@gmail.com"/>
    <s v=""/>
    <s v=""/>
    <s v=""/>
    <s v=""/>
    <s v=""/>
  </r>
  <r>
    <d v="2024-11-21T00:00:00"/>
    <x v="19"/>
    <s v="B"/>
    <n v="2"/>
    <s v="a"/>
    <n v="17"/>
    <s v="Buraco no silicone porta varanda "/>
    <x v="0"/>
    <m/>
    <x v="79"/>
    <x v="0"/>
    <x v="21"/>
    <m/>
    <x v="18"/>
    <s v="samuelemos@gmail.com inesmspencer@gmail.com"/>
    <s v=""/>
    <s v=""/>
    <s v=""/>
    <s v=""/>
    <s v=""/>
  </r>
  <r>
    <d v="2024-11-21T00:00:00"/>
    <x v="19"/>
    <s v="B"/>
    <n v="2"/>
    <s v="a"/>
    <n v="18"/>
    <s v="Parafuso mal encaixado fixação guardas"/>
    <x v="0"/>
    <m/>
    <x v="79"/>
    <x v="0"/>
    <x v="21"/>
    <m/>
    <x v="18"/>
    <s v="samuelemos@gmail.com inesmspencer@gmail.com"/>
    <s v=""/>
    <s v=""/>
    <s v=""/>
    <s v=""/>
    <s v=""/>
  </r>
  <r>
    <d v="2024-11-21T00:00:00"/>
    <x v="19"/>
    <s v="B"/>
    <n v="2"/>
    <s v="a"/>
    <n v="19"/>
    <s v="Ver borracha porta varanda"/>
    <x v="0"/>
    <m/>
    <x v="79"/>
    <x v="0"/>
    <x v="21"/>
    <m/>
    <x v="18"/>
    <s v="samuelemos@gmail.com inesmspencer@gmail.com"/>
    <s v=""/>
    <s v=""/>
    <s v=""/>
    <s v=""/>
    <s v=""/>
  </r>
  <r>
    <d v="2024-11-21T00:00:00"/>
    <x v="19"/>
    <s v="B"/>
    <n v="2"/>
    <s v="a"/>
    <n v="20"/>
    <s v="Melhorar remate parede estores "/>
    <x v="0"/>
    <m/>
    <x v="79"/>
    <x v="0"/>
    <x v="21"/>
    <m/>
    <x v="18"/>
    <s v="samuelemos@gmail.com inesmspencer@gmail.com"/>
    <s v=""/>
    <s v=""/>
    <s v=""/>
    <s v=""/>
    <s v=""/>
  </r>
  <r>
    <d v="2024-11-21T00:00:00"/>
    <x v="19"/>
    <s v="B"/>
    <n v="2"/>
    <s v="a"/>
    <n v="21"/>
    <s v="Falta silicone lavatorio cozinha "/>
    <x v="0"/>
    <m/>
    <x v="79"/>
    <x v="0"/>
    <x v="21"/>
    <m/>
    <x v="18"/>
    <s v="samuelemos@gmail.com inesmspencer@gmail.com"/>
    <s v=""/>
    <s v=""/>
    <s v=""/>
    <s v=""/>
    <s v=""/>
  </r>
  <r>
    <d v="2024-11-21T00:00:00"/>
    <x v="19"/>
    <s v="B"/>
    <n v="2"/>
    <s v="a"/>
    <n v="22"/>
    <s v="Defeito moldura porta"/>
    <x v="0"/>
    <m/>
    <x v="79"/>
    <x v="0"/>
    <x v="21"/>
    <m/>
    <x v="18"/>
    <s v="samuelemos@gmail.com inesmspencer@gmail.com"/>
    <s v=""/>
    <s v=""/>
    <s v=""/>
    <s v=""/>
    <s v=""/>
  </r>
  <r>
    <d v="2024-11-21T00:00:00"/>
    <x v="19"/>
    <s v="B"/>
    <n v="2"/>
    <s v="a"/>
    <n v="23"/>
    <s v="Falta Silicone ceramica parede wc "/>
    <x v="0"/>
    <m/>
    <x v="79"/>
    <x v="0"/>
    <x v="21"/>
    <m/>
    <x v="18"/>
    <s v="samuelemos@gmail.com inesmspencer@gmail.com"/>
    <s v=""/>
    <s v=""/>
    <s v=""/>
    <s v=""/>
    <s v=""/>
  </r>
  <r>
    <d v="2024-11-21T00:00:00"/>
    <x v="19"/>
    <s v="B"/>
    <n v="2"/>
    <s v="a"/>
    <n v="24"/>
    <s v="Falta sensor porta entrada "/>
    <x v="9"/>
    <m/>
    <x v="79"/>
    <x v="0"/>
    <x v="21"/>
    <m/>
    <x v="18"/>
    <s v="samuelemos@gmail.com inesmspencer@gmail.com"/>
    <s v=""/>
    <s v=""/>
    <s v=""/>
    <s v=""/>
    <s v=""/>
  </r>
  <r>
    <d v="2024-11-21T00:00:00"/>
    <x v="19"/>
    <s v="B"/>
    <n v="2"/>
    <s v="a"/>
    <n v="25"/>
    <s v="Marca na gaveta "/>
    <x v="0"/>
    <m/>
    <x v="79"/>
    <x v="0"/>
    <x v="21"/>
    <m/>
    <x v="18"/>
    <s v="samuelemos@gmail.com inesmspencer@gmail.com"/>
    <s v=""/>
    <s v=""/>
    <s v=""/>
    <s v=""/>
    <s v=""/>
  </r>
  <r>
    <d v="2024-11-21T00:00:00"/>
    <x v="19"/>
    <s v="B"/>
    <n v="2"/>
    <s v="a"/>
    <n v="26"/>
    <s v="Espelhos sifão soltos "/>
    <x v="0"/>
    <m/>
    <x v="79"/>
    <x v="0"/>
    <x v="21"/>
    <m/>
    <x v="18"/>
    <s v="samuelemos@gmail.com inesmspencer@gmail.com"/>
    <s v=""/>
    <s v=""/>
    <s v=""/>
    <s v=""/>
    <s v=""/>
  </r>
  <r>
    <d v="2024-11-21T00:00:00"/>
    <x v="19"/>
    <s v="B"/>
    <n v="2"/>
    <s v="a"/>
    <n v="27"/>
    <s v="Melhorar remate soilicone banheira "/>
    <x v="0"/>
    <m/>
    <x v="79"/>
    <x v="0"/>
    <x v="21"/>
    <m/>
    <x v="18"/>
    <s v="samuelemos@gmail.com inesmspencer@gmail.com"/>
    <s v=""/>
    <s v=""/>
    <s v=""/>
    <s v=""/>
    <s v=""/>
  </r>
  <r>
    <d v="2024-11-21T00:00:00"/>
    <x v="19"/>
    <s v="B"/>
    <n v="2"/>
    <s v="a"/>
    <n v="28"/>
    <s v="Afinar porta"/>
    <x v="0"/>
    <m/>
    <x v="79"/>
    <x v="0"/>
    <x v="21"/>
    <m/>
    <x v="18"/>
    <s v="samuelemos@gmail.com inesmspencer@gmail.com"/>
    <s v=""/>
    <s v=""/>
    <s v=""/>
    <s v=""/>
    <s v=""/>
  </r>
  <r>
    <d v="2024-11-21T00:00:00"/>
    <x v="19"/>
    <s v="B"/>
    <n v="2"/>
    <s v="a"/>
    <n v="29"/>
    <s v="Reforçar silicone janela "/>
    <x v="0"/>
    <m/>
    <x v="79"/>
    <x v="0"/>
    <x v="21"/>
    <m/>
    <x v="18"/>
    <s v="samuelemos@gmail.com inesmspencer@gmail.com"/>
    <s v=""/>
    <s v=""/>
    <s v=""/>
    <s v=""/>
    <s v=""/>
  </r>
  <r>
    <d v="2024-11-21T00:00:00"/>
    <x v="19"/>
    <s v="B"/>
    <n v="2"/>
    <s v="a"/>
    <n v="30"/>
    <s v="Afianr a janela "/>
    <x v="0"/>
    <m/>
    <x v="79"/>
    <x v="0"/>
    <x v="21"/>
    <m/>
    <x v="18"/>
    <s v="samuelemos@gmail.com inesmspencer@gmail.com"/>
    <s v=""/>
    <s v=""/>
    <s v=""/>
    <s v=""/>
    <s v=""/>
  </r>
  <r>
    <d v="2024-11-21T00:00:00"/>
    <x v="19"/>
    <s v="B"/>
    <n v="2"/>
    <s v="a"/>
    <n v="31"/>
    <s v="Risco armario WC"/>
    <x v="8"/>
    <m/>
    <x v="79"/>
    <x v="0"/>
    <x v="21"/>
    <m/>
    <x v="110"/>
    <s v="samuelemos@gmail.com inesmspencer@gmail.com"/>
    <s v=""/>
    <s v=""/>
    <s v=""/>
    <s v=""/>
    <s v=""/>
  </r>
  <r>
    <d v="2024-11-21T00:00:00"/>
    <x v="19"/>
    <s v="B"/>
    <n v="2"/>
    <s v="a"/>
    <n v="32"/>
    <s v="Q.E Partido arrecadação | intervenção da parte elétrica à caixa de quadro elétrico de arrecadação "/>
    <x v="9"/>
    <m/>
    <x v="79"/>
    <x v="0"/>
    <x v="21"/>
    <m/>
    <x v="70"/>
    <s v="samuelemos@gmail.com inesmspencer@gmail.com"/>
    <s v=""/>
    <s v=""/>
    <s v=""/>
    <s v=""/>
    <s v=""/>
  </r>
  <r>
    <d v="2024-11-21T00:00:00"/>
    <x v="19"/>
    <s v="B"/>
    <n v="2"/>
    <s v="a"/>
    <n v="32"/>
    <s v="Vararanda acumula-se água, que por declive inadequadro dado ao pavimento não é drenado pela drenagem"/>
    <x v="31"/>
    <m/>
    <x v="80"/>
    <x v="0"/>
    <x v="21"/>
    <m/>
    <x v="78"/>
    <m/>
    <m/>
    <m/>
    <m/>
    <m/>
    <m/>
  </r>
  <r>
    <d v="2024-11-21T00:00:00"/>
    <x v="19"/>
    <s v="B"/>
    <n v="2"/>
    <s v="a"/>
    <n v="33"/>
    <s v="Afinar caixilharia "/>
    <x v="2"/>
    <m/>
    <x v="81"/>
    <x v="0"/>
    <x v="21"/>
    <m/>
    <x v="111"/>
    <s v="samuelemos@gmail.com inesmspencer@gmail.com"/>
    <s v=""/>
    <s v=""/>
    <s v=""/>
    <s v=""/>
    <s v=""/>
  </r>
  <r>
    <d v="2024-11-21T00:00:00"/>
    <x v="19"/>
    <s v="B"/>
    <n v="2"/>
    <s v="a"/>
    <n v="34"/>
    <s v="Trocar 2 azulejos cozinha "/>
    <x v="0"/>
    <m/>
    <x v="13"/>
    <x v="0"/>
    <x v="21"/>
    <m/>
    <x v="18"/>
    <s v="samuelemos@gmail.com inesmspencer@gmail.com"/>
    <s v=""/>
    <s v=""/>
    <s v=""/>
    <s v=""/>
    <s v=""/>
  </r>
  <r>
    <d v="2024-11-21T00:00:00"/>
    <x v="19"/>
    <s v="B"/>
    <n v="2"/>
    <s v="a"/>
    <n v="35"/>
    <s v="Afinar 2 portas"/>
    <x v="0"/>
    <m/>
    <x v="82"/>
    <x v="0"/>
    <x v="21"/>
    <m/>
    <x v="63"/>
    <s v="samuelemos@gmail.com inesmspencer@gmail.com"/>
    <s v=""/>
    <s v=""/>
    <s v=""/>
    <s v=""/>
    <s v=""/>
  </r>
  <r>
    <d v="2024-11-21T00:00:00"/>
    <x v="19"/>
    <s v="B"/>
    <n v="2"/>
    <s v="a"/>
    <n v="36"/>
    <s v="a janela do terceiro quarto (antes da suite) não está bem isolada // No dia 22/09 a proprietária voltou a se queixar deste tema com a Insula, que nos reportou a situação em 05/10. // Relatório Serrialu, do dia 09/10: é preciso um esquadro de reenvio // 14/10 de acordo com a Rita da Serrialu este tema não esta no ambito da garantia, pois havia um terceiro ponto de feixe que não se encontra mais na janela, o que provavelmente na manipulação diária da janela se perdeu."/>
    <x v="2"/>
    <m/>
    <x v="83"/>
    <x v="1"/>
    <x v="21"/>
    <m/>
    <x v="89"/>
    <s v="samuelemos@gmail.com inesmspencer@gmail.com"/>
    <s v=""/>
    <s v=""/>
    <s v=""/>
    <s v=""/>
    <s v=""/>
  </r>
  <r>
    <d v="2024-11-21T00:00:00"/>
    <x v="19"/>
    <s v="B"/>
    <n v="2"/>
    <s v="a"/>
    <n v="37"/>
    <s v="algumas tábuas de madeira que estão riscadas/com buracos na sala"/>
    <x v="5"/>
    <m/>
    <x v="84"/>
    <x v="0"/>
    <x v="21"/>
    <m/>
    <x v="70"/>
    <s v="samuelemos@gmail.com inesmspencer@gmail.com"/>
    <s v=""/>
    <s v=""/>
    <s v=""/>
    <s v=""/>
    <s v=""/>
  </r>
  <r>
    <d v="2024-11-21T00:00:00"/>
    <x v="19"/>
    <s v="B"/>
    <n v="2"/>
    <s v="a"/>
    <n v="38"/>
    <s v="Apenas o estore da sala fecha completamente, havendo no entanto ligeira abertura por onde entra luz. Todos os restantes bloqueiam durante o encerramento. ( foi verificado apenas dias 21/12, pois foi quando ligaram a energia da casa)"/>
    <x v="11"/>
    <m/>
    <x v="85"/>
    <x v="0"/>
    <x v="21"/>
    <m/>
    <x v="12"/>
    <s v="samuelemos@gmail.com inesmspencer@gmail.com"/>
    <s v=""/>
    <s v=""/>
    <s v=""/>
    <s v=""/>
    <s v=""/>
  </r>
  <r>
    <d v="2024-11-21T00:00:00"/>
    <x v="19"/>
    <s v="B"/>
    <n v="2"/>
    <s v="a"/>
    <n v="39"/>
    <s v="Estore da sala bate no aluminio e cozinha sem funcionar"/>
    <x v="11"/>
    <m/>
    <x v="86"/>
    <x v="2"/>
    <x v="21"/>
    <m/>
    <x v="112"/>
    <s v="samuelemos@gmail.com inesmspencer@gmail.com"/>
    <s v=""/>
    <s v=""/>
    <s v=""/>
    <s v=""/>
    <s v=""/>
  </r>
  <r>
    <d v="2024-11-21T00:00:00"/>
    <x v="19"/>
    <s v="B"/>
    <n v="2"/>
    <s v="a"/>
    <n v="40"/>
    <s v="Mudar 2(duas) ripas no chão"/>
    <x v="5"/>
    <m/>
    <x v="23"/>
    <x v="0"/>
    <x v="21"/>
    <m/>
    <x v="113"/>
    <m/>
    <m/>
    <m/>
    <m/>
    <m/>
    <m/>
  </r>
  <r>
    <d v="2024-11-21T00:00:00"/>
    <x v="19"/>
    <s v="B"/>
    <n v="2"/>
    <s v="a"/>
    <n v="41"/>
    <s v="Dobradiça da porta do chuveiro não está horizontal (não sei se descaiu)"/>
    <x v="0"/>
    <m/>
    <x v="87"/>
    <x v="0"/>
    <x v="21"/>
    <m/>
    <x v="114"/>
    <m/>
    <m/>
    <m/>
    <m/>
    <m/>
    <m/>
  </r>
  <r>
    <d v="2024-11-21T00:00:00"/>
    <x v="19"/>
    <s v="B"/>
    <n v="2"/>
    <s v="a"/>
    <n v="42"/>
    <s v="A minha chave da entrada do prédio não funciona adequadamente ao contrário da de outros residentes no prédio"/>
    <x v="32"/>
    <m/>
    <x v="87"/>
    <x v="3"/>
    <x v="21"/>
    <m/>
    <x v="24"/>
    <m/>
    <m/>
    <m/>
    <m/>
    <m/>
    <m/>
  </r>
  <r>
    <d v="2024-11-21T00:00:00"/>
    <x v="19"/>
    <s v="B"/>
    <n v="2"/>
    <s v="a"/>
    <n v="43"/>
    <s v="Escurecimento e desalinhamento por elevação de placas de madeira do pavimento junto a paredes opostas (corredor) à casa de banho."/>
    <x v="5"/>
    <m/>
    <x v="88"/>
    <x v="1"/>
    <x v="21"/>
    <m/>
    <x v="24"/>
    <m/>
    <m/>
    <m/>
    <m/>
    <m/>
    <m/>
  </r>
  <r>
    <d v="2024-11-21T00:00:00"/>
    <x v="19"/>
    <s v="B"/>
    <n v="2"/>
    <s v="a"/>
    <n v="44"/>
    <s v="Um relevo e alteraçao de coloração com linha de tinta levantada numa parede adjacente à casa de banho (parede da sala de estar), que apresenta crepitação ao toque; // Realizar a medição do local para verificarmos se não consta nenhuma humidade/infiltração. "/>
    <x v="14"/>
    <m/>
    <x v="88"/>
    <x v="0"/>
    <x v="21"/>
    <m/>
    <x v="115"/>
    <m/>
    <m/>
    <m/>
    <m/>
    <m/>
    <m/>
  </r>
  <r>
    <d v="2024-11-21T00:00:00"/>
    <x v="19"/>
    <s v="B"/>
    <n v="2"/>
    <s v="a"/>
    <n v="45"/>
    <s v=" Parede da sala contígua à zona da banheira, danificada."/>
    <x v="0"/>
    <m/>
    <x v="88"/>
    <x v="0"/>
    <x v="21"/>
    <m/>
    <x v="116"/>
    <m/>
    <m/>
    <m/>
    <m/>
    <m/>
    <m/>
  </r>
  <r>
    <d v="2024-11-21T00:00:00"/>
    <x v="19"/>
    <s v="B"/>
    <n v="2"/>
    <s v="a"/>
    <n v="46"/>
    <s v="Porta de vidro da banheira (casa de banho da suite) apresenta descaimento/desalinhamento progressivo;"/>
    <x v="12"/>
    <m/>
    <x v="89"/>
    <x v="1"/>
    <x v="21"/>
    <m/>
    <x v="24"/>
    <m/>
    <m/>
    <m/>
    <m/>
    <m/>
    <m/>
  </r>
  <r>
    <d v="2024-08-13T00:00:00"/>
    <x v="20"/>
    <s v="B"/>
    <n v="3"/>
    <s v="b"/>
    <n v="1"/>
    <s v="Encaixar  melhor a maq. de ar condicionado para tras junta guarda"/>
    <x v="21"/>
    <m/>
    <x v="0"/>
    <x v="3"/>
    <x v="22"/>
    <m/>
    <x v="24"/>
    <m/>
    <s v=""/>
    <s v=""/>
    <s v=""/>
    <s v=""/>
    <s v=""/>
  </r>
  <r>
    <d v="2024-08-13T00:00:00"/>
    <x v="20"/>
    <s v="B"/>
    <n v="3"/>
    <s v="b"/>
    <n v="2"/>
    <s v="Limpeza de risco de x na fachada "/>
    <x v="0"/>
    <m/>
    <x v="0"/>
    <x v="0"/>
    <x v="22"/>
    <m/>
    <x v="0"/>
    <m/>
    <s v=""/>
    <s v=""/>
    <s v=""/>
    <s v=""/>
    <s v=""/>
  </r>
  <r>
    <d v="2024-08-13T00:00:00"/>
    <x v="20"/>
    <s v="B"/>
    <n v="3"/>
    <s v="b"/>
    <n v="3"/>
    <s v="Limpeza de cimento no tijolo da fachada "/>
    <x v="0"/>
    <m/>
    <x v="0"/>
    <x v="0"/>
    <x v="22"/>
    <m/>
    <x v="0"/>
    <m/>
    <s v=""/>
    <s v=""/>
    <s v=""/>
    <s v=""/>
    <s v=""/>
  </r>
  <r>
    <d v="2024-08-13T00:00:00"/>
    <x v="20"/>
    <s v="B"/>
    <n v="3"/>
    <s v="b"/>
    <n v="4"/>
    <s v="Remate entre calha e parede "/>
    <x v="0"/>
    <m/>
    <x v="0"/>
    <x v="0"/>
    <x v="22"/>
    <m/>
    <x v="0"/>
    <m/>
    <s v=""/>
    <s v=""/>
    <s v=""/>
    <s v=""/>
    <s v=""/>
  </r>
  <r>
    <d v="2024-08-13T00:00:00"/>
    <x v="20"/>
    <s v="B"/>
    <n v="3"/>
    <s v="b"/>
    <n v="5"/>
    <s v="Retoque da pintura na alheta"/>
    <x v="0"/>
    <m/>
    <x v="0"/>
    <x v="0"/>
    <x v="22"/>
    <m/>
    <x v="0"/>
    <m/>
    <s v=""/>
    <s v=""/>
    <s v=""/>
    <s v=""/>
    <s v=""/>
  </r>
  <r>
    <d v="2024-08-13T00:00:00"/>
    <x v="20"/>
    <s v="B"/>
    <n v="3"/>
    <s v="b"/>
    <n v="6"/>
    <s v="Retoque da caixa de estores faz barriga "/>
    <x v="0"/>
    <m/>
    <x v="0"/>
    <x v="0"/>
    <x v="22"/>
    <m/>
    <x v="0"/>
    <m/>
    <s v=""/>
    <s v=""/>
    <s v=""/>
    <s v=""/>
    <s v=""/>
  </r>
  <r>
    <d v="2024-08-13T00:00:00"/>
    <x v="20"/>
    <s v="B"/>
    <n v="3"/>
    <s v="b"/>
    <n v="7"/>
    <s v="Silicone para fixação da placa não leva Silicone"/>
    <x v="0"/>
    <m/>
    <x v="0"/>
    <x v="0"/>
    <x v="22"/>
    <m/>
    <x v="0"/>
    <m/>
    <s v=""/>
    <s v=""/>
    <s v=""/>
    <s v=""/>
    <s v=""/>
  </r>
  <r>
    <d v="2024-08-13T00:00:00"/>
    <x v="20"/>
    <s v="B"/>
    <n v="3"/>
    <s v="b"/>
    <n v="8"/>
    <s v="Porta danificada (substituir)"/>
    <x v="7"/>
    <m/>
    <x v="0"/>
    <x v="0"/>
    <x v="22"/>
    <m/>
    <x v="0"/>
    <m/>
    <s v=""/>
    <s v=""/>
    <s v=""/>
    <s v=""/>
    <s v=""/>
  </r>
  <r>
    <d v="2024-08-13T00:00:00"/>
    <x v="20"/>
    <s v="B"/>
    <n v="3"/>
    <s v="b"/>
    <n v="9"/>
    <s v="Corrigir plástico das etiquetas dos disjuntores "/>
    <x v="9"/>
    <m/>
    <x v="90"/>
    <x v="0"/>
    <x v="22"/>
    <m/>
    <x v="31"/>
    <m/>
    <s v=""/>
    <s v=""/>
    <s v=""/>
    <s v=""/>
    <s v=""/>
  </r>
  <r>
    <d v="2024-08-13T00:00:00"/>
    <x v="20"/>
    <s v="B"/>
    <n v="3"/>
    <s v="b"/>
    <n v="10"/>
    <s v="Pintar caixa da tubulação do exaustor de branco como o teto"/>
    <x v="0"/>
    <m/>
    <x v="0"/>
    <x v="0"/>
    <x v="22"/>
    <m/>
    <x v="0"/>
    <m/>
    <s v=""/>
    <s v=""/>
    <s v=""/>
    <s v=""/>
    <s v=""/>
  </r>
  <r>
    <d v="2024-08-13T00:00:00"/>
    <x v="20"/>
    <s v="B"/>
    <n v="3"/>
    <s v="b"/>
    <n v="11"/>
    <s v="Fixar melhor o video porteiro "/>
    <x v="0"/>
    <m/>
    <x v="0"/>
    <x v="0"/>
    <x v="22"/>
    <m/>
    <x v="0"/>
    <m/>
    <s v=""/>
    <s v=""/>
    <s v=""/>
    <s v=""/>
    <s v=""/>
  </r>
  <r>
    <d v="2024-08-13T00:00:00"/>
    <x v="20"/>
    <s v="B"/>
    <n v="3"/>
    <s v="b"/>
    <n v="12"/>
    <s v="Melhorar  acabamento entre parede e guanição "/>
    <x v="0"/>
    <m/>
    <x v="0"/>
    <x v="0"/>
    <x v="22"/>
    <m/>
    <x v="0"/>
    <m/>
    <s v=""/>
    <s v=""/>
    <s v=""/>
    <s v=""/>
    <s v=""/>
  </r>
  <r>
    <d v="2024-08-13T00:00:00"/>
    <x v="20"/>
    <s v="B"/>
    <n v="3"/>
    <s v="b"/>
    <n v="13"/>
    <s v="Pintar alheta toda que esta escuricido geral"/>
    <x v="0"/>
    <m/>
    <x v="0"/>
    <x v="0"/>
    <x v="22"/>
    <m/>
    <x v="0"/>
    <m/>
    <s v=""/>
    <s v=""/>
    <s v=""/>
    <s v=""/>
    <s v=""/>
  </r>
  <r>
    <d v="2024-08-13T00:00:00"/>
    <x v="20"/>
    <s v="B"/>
    <n v="3"/>
    <s v="b"/>
    <n v="14"/>
    <s v="Fissura na alheta "/>
    <x v="0"/>
    <m/>
    <x v="0"/>
    <x v="0"/>
    <x v="22"/>
    <m/>
    <x v="0"/>
    <m/>
    <s v=""/>
    <s v=""/>
    <s v=""/>
    <s v=""/>
    <s v=""/>
  </r>
  <r>
    <d v="2024-08-13T00:00:00"/>
    <x v="20"/>
    <s v="B"/>
    <n v="3"/>
    <s v="b"/>
    <n v="15"/>
    <s v="Limpeza de resto de silicone no lavatorio "/>
    <x v="0"/>
    <m/>
    <x v="0"/>
    <x v="0"/>
    <x v="22"/>
    <m/>
    <x v="0"/>
    <m/>
    <s v=""/>
    <s v=""/>
    <s v=""/>
    <s v=""/>
    <s v=""/>
  </r>
  <r>
    <d v="2024-08-13T00:00:00"/>
    <x v="20"/>
    <s v="B"/>
    <n v="3"/>
    <s v="b"/>
    <n v="16"/>
    <s v="Remate entre teto e parede "/>
    <x v="0"/>
    <m/>
    <x v="0"/>
    <x v="0"/>
    <x v="22"/>
    <m/>
    <x v="0"/>
    <m/>
    <s v=""/>
    <s v=""/>
    <s v=""/>
    <s v=""/>
    <s v=""/>
  </r>
  <r>
    <d v="2024-08-13T00:00:00"/>
    <x v="20"/>
    <s v="B"/>
    <n v="3"/>
    <s v="b"/>
    <n v="17"/>
    <s v="Limpeza de tinta nos interruptores "/>
    <x v="0"/>
    <m/>
    <x v="0"/>
    <x v="0"/>
    <x v="22"/>
    <m/>
    <x v="0"/>
    <m/>
    <s v=""/>
    <s v=""/>
    <s v=""/>
    <s v=""/>
    <s v=""/>
  </r>
  <r>
    <d v="2024-08-13T00:00:00"/>
    <x v="20"/>
    <s v="B"/>
    <n v="3"/>
    <s v="b"/>
    <n v="18"/>
    <s v="Racha na junção das paredes teto "/>
    <x v="0"/>
    <m/>
    <x v="0"/>
    <x v="0"/>
    <x v="22"/>
    <m/>
    <x v="0"/>
    <m/>
    <s v=""/>
    <s v=""/>
    <s v=""/>
    <s v=""/>
    <s v=""/>
  </r>
  <r>
    <d v="2024-08-13T00:00:00"/>
    <x v="20"/>
    <s v="B"/>
    <n v="3"/>
    <s v="b"/>
    <n v="19"/>
    <s v="Dobradiças tortas da parta da base de duche "/>
    <x v="0"/>
    <m/>
    <x v="0"/>
    <x v="0"/>
    <x v="22"/>
    <m/>
    <x v="0"/>
    <m/>
    <s v=""/>
    <s v=""/>
    <s v=""/>
    <s v=""/>
    <s v=""/>
  </r>
  <r>
    <d v="2024-08-13T00:00:00"/>
    <x v="20"/>
    <s v="B"/>
    <n v="3"/>
    <s v="b"/>
    <n v="20"/>
    <s v="Limpeza geral de restos de tinta e de obra "/>
    <x v="0"/>
    <m/>
    <x v="0"/>
    <x v="0"/>
    <x v="22"/>
    <m/>
    <x v="0"/>
    <m/>
    <s v=""/>
    <s v=""/>
    <s v=""/>
    <s v=""/>
    <s v=""/>
  </r>
  <r>
    <d v="2024-08-13T00:00:00"/>
    <x v="20"/>
    <s v="B"/>
    <n v="3"/>
    <s v="b"/>
    <n v="21"/>
    <s v="Tampa do arcondicionado forma barriga "/>
    <x v="0"/>
    <m/>
    <x v="0"/>
    <x v="0"/>
    <x v="22"/>
    <m/>
    <x v="0"/>
    <m/>
    <s v=""/>
    <s v=""/>
    <s v=""/>
    <s v=""/>
    <s v=""/>
  </r>
  <r>
    <d v="2024-08-13T00:00:00"/>
    <x v="20"/>
    <s v="B"/>
    <n v="3"/>
    <s v="b"/>
    <n v="22"/>
    <s v="Tampa do arcondicionado torta "/>
    <x v="0"/>
    <m/>
    <x v="0"/>
    <x v="0"/>
    <x v="22"/>
    <m/>
    <x v="0"/>
    <m/>
    <s v=""/>
    <s v=""/>
    <s v=""/>
    <s v=""/>
    <s v=""/>
  </r>
  <r>
    <d v="2024-08-13T00:00:00"/>
    <x v="20"/>
    <s v="B"/>
    <n v="3"/>
    <s v="b"/>
    <n v="24"/>
    <s v="Afinar gaveta alinhar e igualar espaçamento "/>
    <x v="0"/>
    <m/>
    <x v="0"/>
    <x v="0"/>
    <x v="22"/>
    <m/>
    <x v="0"/>
    <m/>
    <s v=""/>
    <s v=""/>
    <s v=""/>
    <s v=""/>
    <s v=""/>
  </r>
  <r>
    <d v="2024-08-13T00:00:00"/>
    <x v="20"/>
    <s v="B"/>
    <n v="3"/>
    <s v="b"/>
    <n v="25"/>
    <s v="Limpeza do piso das casas de banho "/>
    <x v="0"/>
    <m/>
    <x v="0"/>
    <x v="0"/>
    <x v="22"/>
    <m/>
    <x v="0"/>
    <m/>
    <s v=""/>
    <s v=""/>
    <s v=""/>
    <s v=""/>
    <s v=""/>
  </r>
  <r>
    <d v="2024-08-13T00:00:00"/>
    <x v="20"/>
    <s v="B"/>
    <n v="3"/>
    <s v="b"/>
    <n v="26"/>
    <s v="Porta da arrecadação está descaida, arrastando no chão"/>
    <x v="7"/>
    <m/>
    <x v="91"/>
    <x v="0"/>
    <x v="22"/>
    <m/>
    <x v="117"/>
    <m/>
    <m/>
    <m/>
    <m/>
    <m/>
    <m/>
  </r>
  <r>
    <d v="2024-08-13T00:00:00"/>
    <x v="20"/>
    <s v="B"/>
    <n v="3"/>
    <s v="b"/>
    <n v="27"/>
    <s v="luz arrecadação não funciona // Uma das tomandas eletricas da instalaçºao p/ TV não tem corrente"/>
    <x v="9"/>
    <m/>
    <x v="91"/>
    <x v="0"/>
    <x v="22"/>
    <m/>
    <x v="31"/>
    <m/>
    <m/>
    <m/>
    <m/>
    <m/>
    <m/>
  </r>
  <r>
    <d v="2024-08-13T00:00:00"/>
    <x v="20"/>
    <s v="B"/>
    <n v="3"/>
    <s v="b"/>
    <n v="29"/>
    <s v="Porta do duche descaida"/>
    <x v="0"/>
    <m/>
    <x v="0"/>
    <x v="0"/>
    <x v="22"/>
    <m/>
    <x v="118"/>
    <m/>
    <m/>
    <m/>
    <m/>
    <m/>
    <m/>
  </r>
  <r>
    <d v="2024-08-13T00:00:00"/>
    <x v="20"/>
    <s v="B"/>
    <n v="3"/>
    <s v="b"/>
    <n v="30"/>
    <s v="Estores da cozinha não desce completo"/>
    <x v="0"/>
    <m/>
    <x v="0"/>
    <x v="3"/>
    <x v="22"/>
    <m/>
    <x v="118"/>
    <m/>
    <m/>
    <m/>
    <m/>
    <m/>
    <m/>
  </r>
  <r>
    <d v="2024-08-13T00:00:00"/>
    <x v="20"/>
    <s v="B"/>
    <n v="3"/>
    <s v="b"/>
    <n v="31"/>
    <s v="Piso da arrecadaçãp irregular com cheiro"/>
    <x v="0"/>
    <m/>
    <x v="0"/>
    <x v="2"/>
    <x v="22"/>
    <m/>
    <x v="24"/>
    <m/>
    <m/>
    <m/>
    <m/>
    <m/>
    <m/>
  </r>
  <r>
    <d v="2024-08-13T00:00:00"/>
    <x v="20"/>
    <s v="B"/>
    <n v="3"/>
    <s v="b"/>
    <n v="32"/>
    <s v="Estores do quarto da suite sem movimento"/>
    <x v="0"/>
    <m/>
    <x v="0"/>
    <x v="0"/>
    <x v="22"/>
    <m/>
    <x v="118"/>
    <m/>
    <m/>
    <m/>
    <m/>
    <m/>
    <m/>
  </r>
  <r>
    <d v="2024-08-13T00:00:00"/>
    <x v="20"/>
    <s v="B"/>
    <n v="3"/>
    <s v="b"/>
    <n v="28"/>
    <s v="Sanita WC suite verte água"/>
    <x v="0"/>
    <m/>
    <x v="0"/>
    <x v="0"/>
    <x v="22"/>
    <m/>
    <x v="118"/>
    <m/>
    <m/>
    <m/>
    <m/>
    <m/>
    <m/>
  </r>
  <r>
    <d v="2024-10-02T00:00:00"/>
    <x v="21"/>
    <s v="B"/>
    <n v="3"/>
    <s v="c"/>
    <n v="1"/>
    <s v="Encostar a máquina do AC na guarda"/>
    <x v="21"/>
    <m/>
    <x v="23"/>
    <x v="3"/>
    <x v="22"/>
    <m/>
    <x v="119"/>
    <m/>
    <s v=""/>
    <s v=""/>
    <s v=""/>
    <s v=""/>
    <s v=""/>
  </r>
  <r>
    <d v="2024-10-02T00:00:00"/>
    <x v="21"/>
    <s v="B"/>
    <n v="3"/>
    <s v="c"/>
    <n v="2"/>
    <s v="Tijolo da fachada não conforme"/>
    <x v="0"/>
    <m/>
    <x v="0"/>
    <x v="0"/>
    <x v="22"/>
    <m/>
    <x v="0"/>
    <m/>
    <s v=""/>
    <s v=""/>
    <s v=""/>
    <s v=""/>
    <s v=""/>
  </r>
  <r>
    <d v="2024-10-02T00:00:00"/>
    <x v="21"/>
    <s v="B"/>
    <n v="3"/>
    <s v="c"/>
    <n v="3"/>
    <s v="Silicone entre caixilharia e tijolo da parede"/>
    <x v="0"/>
    <m/>
    <x v="0"/>
    <x v="0"/>
    <x v="22"/>
    <m/>
    <x v="0"/>
    <m/>
    <s v=""/>
    <s v=""/>
    <s v=""/>
    <s v=""/>
    <s v=""/>
  </r>
  <r>
    <d v="2024-10-02T00:00:00"/>
    <x v="21"/>
    <s v="B"/>
    <n v="3"/>
    <s v="c"/>
    <n v="4"/>
    <s v="Retoque silicone em volta da caixilharia da janela"/>
    <x v="2"/>
    <m/>
    <x v="0"/>
    <x v="0"/>
    <x v="22"/>
    <m/>
    <x v="0"/>
    <m/>
    <s v=""/>
    <s v=""/>
    <s v=""/>
    <s v=""/>
    <s v=""/>
  </r>
  <r>
    <d v="2024-10-02T00:00:00"/>
    <x v="21"/>
    <s v="B"/>
    <n v="3"/>
    <s v="c"/>
    <n v="5"/>
    <s v="Limpeza geral de tintas nos silicones da caixilharia"/>
    <x v="0"/>
    <m/>
    <x v="0"/>
    <x v="0"/>
    <x v="22"/>
    <m/>
    <x v="0"/>
    <m/>
    <s v=""/>
    <s v=""/>
    <s v=""/>
    <s v=""/>
    <s v=""/>
  </r>
  <r>
    <d v="2024-10-02T00:00:00"/>
    <x v="21"/>
    <s v="B"/>
    <n v="3"/>
    <s v="c"/>
    <n v="6"/>
    <s v="Afinar estores"/>
    <x v="11"/>
    <m/>
    <x v="0"/>
    <x v="0"/>
    <x v="22"/>
    <m/>
    <x v="0"/>
    <m/>
    <s v=""/>
    <s v=""/>
    <s v=""/>
    <s v=""/>
    <s v=""/>
  </r>
  <r>
    <d v="2024-10-02T00:00:00"/>
    <x v="21"/>
    <s v="B"/>
    <n v="3"/>
    <s v="c"/>
    <n v="7"/>
    <s v="Melhorar o acabamento entre guarnição e parede"/>
    <x v="0"/>
    <m/>
    <x v="0"/>
    <x v="0"/>
    <x v="22"/>
    <m/>
    <x v="0"/>
    <m/>
    <s v=""/>
    <s v=""/>
    <s v=""/>
    <s v=""/>
    <s v=""/>
  </r>
  <r>
    <d v="2024-10-02T00:00:00"/>
    <x v="21"/>
    <s v="B"/>
    <n v="3"/>
    <s v="c"/>
    <n v="8"/>
    <s v="Remate de silicone entre banheira e cerâmico"/>
    <x v="0"/>
    <m/>
    <x v="0"/>
    <x v="0"/>
    <x v="22"/>
    <m/>
    <x v="0"/>
    <m/>
    <s v=""/>
    <s v=""/>
    <s v=""/>
    <s v=""/>
    <s v=""/>
  </r>
  <r>
    <d v="2024-10-02T00:00:00"/>
    <x v="21"/>
    <s v="B"/>
    <n v="3"/>
    <s v="c"/>
    <n v="9"/>
    <s v="Porta danificada na parte superior"/>
    <x v="8"/>
    <m/>
    <x v="0"/>
    <x v="0"/>
    <x v="22"/>
    <m/>
    <x v="0"/>
    <m/>
    <s v=""/>
    <s v=""/>
    <s v=""/>
    <s v=""/>
    <s v=""/>
  </r>
  <r>
    <d v="2024-10-02T00:00:00"/>
    <x v="21"/>
    <s v="B"/>
    <n v="3"/>
    <s v="c"/>
    <n v="10"/>
    <s v="Espaçamento entre guarnição e teto roupeiro"/>
    <x v="0"/>
    <m/>
    <x v="0"/>
    <x v="0"/>
    <x v="22"/>
    <m/>
    <x v="0"/>
    <m/>
    <s v=""/>
    <s v=""/>
    <s v=""/>
    <s v=""/>
    <s v=""/>
  </r>
  <r>
    <d v="2024-10-02T00:00:00"/>
    <x v="21"/>
    <s v="B"/>
    <n v="3"/>
    <s v="c"/>
    <n v="11"/>
    <s v="Vedante do resguardo não cola"/>
    <x v="17"/>
    <m/>
    <x v="0"/>
    <x v="0"/>
    <x v="22"/>
    <m/>
    <x v="0"/>
    <m/>
    <s v=""/>
    <s v=""/>
    <s v=""/>
    <s v=""/>
    <s v=""/>
  </r>
  <r>
    <d v="2024-10-02T00:00:00"/>
    <x v="21"/>
    <s v="B"/>
    <n v="3"/>
    <s v="c"/>
    <n v="12"/>
    <s v="Buraquinhos na moldura do vidro da porta"/>
    <x v="8"/>
    <m/>
    <x v="0"/>
    <x v="0"/>
    <x v="22"/>
    <m/>
    <x v="0"/>
    <m/>
    <s v=""/>
    <s v=""/>
    <s v=""/>
    <s v=""/>
    <s v=""/>
  </r>
  <r>
    <d v="2024-10-02T00:00:00"/>
    <x v="21"/>
    <s v="B"/>
    <n v="3"/>
    <s v="c"/>
    <n v="13"/>
    <s v="Borracha da porta está solta (guarnição)"/>
    <x v="8"/>
    <m/>
    <x v="0"/>
    <x v="0"/>
    <x v="22"/>
    <m/>
    <x v="0"/>
    <m/>
    <s v=""/>
    <s v=""/>
    <s v=""/>
    <s v=""/>
    <s v=""/>
  </r>
  <r>
    <d v="2024-10-02T00:00:00"/>
    <x v="21"/>
    <s v="B"/>
    <n v="3"/>
    <s v="c"/>
    <n v="14"/>
    <s v="Retoque pintura na parede "/>
    <x v="0"/>
    <m/>
    <x v="0"/>
    <x v="0"/>
    <x v="22"/>
    <m/>
    <x v="0"/>
    <m/>
    <s v=""/>
    <s v=""/>
    <s v=""/>
    <s v=""/>
    <s v=""/>
  </r>
  <r>
    <d v="2024-10-02T00:00:00"/>
    <x v="21"/>
    <s v="B"/>
    <n v="3"/>
    <s v="c"/>
    <n v="15"/>
    <s v="Limpeza guarnição"/>
    <x v="0"/>
    <m/>
    <x v="0"/>
    <x v="0"/>
    <x v="22"/>
    <m/>
    <x v="0"/>
    <m/>
    <s v=""/>
    <s v=""/>
    <s v=""/>
    <s v=""/>
    <s v=""/>
  </r>
  <r>
    <d v="2024-10-02T00:00:00"/>
    <x v="21"/>
    <s v="B"/>
    <n v="3"/>
    <s v="c"/>
    <n v="16"/>
    <s v="Melhorar acabamento silicone da caixilharia"/>
    <x v="2"/>
    <m/>
    <x v="0"/>
    <x v="0"/>
    <x v="22"/>
    <m/>
    <x v="0"/>
    <m/>
    <s v=""/>
    <s v=""/>
    <s v=""/>
    <s v=""/>
    <s v=""/>
  </r>
  <r>
    <d v="2024-10-02T00:00:00"/>
    <x v="21"/>
    <s v="B"/>
    <n v="3"/>
    <s v="c"/>
    <n v="17"/>
    <s v="Armário danificado"/>
    <x v="8"/>
    <m/>
    <x v="0"/>
    <x v="0"/>
    <x v="22"/>
    <m/>
    <x v="0"/>
    <m/>
    <s v=""/>
    <s v=""/>
    <s v=""/>
    <s v=""/>
    <s v=""/>
  </r>
  <r>
    <d v="2024-10-02T00:00:00"/>
    <x v="21"/>
    <s v="B"/>
    <n v="3"/>
    <s v="c"/>
    <n v="18"/>
    <s v="A torneira do bíde está sempre a pingar quando está desligada"/>
    <x v="0"/>
    <m/>
    <x v="23"/>
    <x v="0"/>
    <x v="22"/>
    <m/>
    <x v="119"/>
    <m/>
    <m/>
    <m/>
    <m/>
    <m/>
    <m/>
  </r>
  <r>
    <d v="2024-10-02T00:00:00"/>
    <x v="21"/>
    <s v="B"/>
    <n v="3"/>
    <s v="c"/>
    <n v="19"/>
    <s v="O suporte da cor branca do lavatório está danificado, encontrando-se praticamente tinta"/>
    <x v="0"/>
    <m/>
    <x v="23"/>
    <x v="0"/>
    <x v="22"/>
    <m/>
    <x v="119"/>
    <m/>
    <m/>
    <m/>
    <m/>
    <m/>
    <m/>
  </r>
  <r>
    <d v="2024-10-02T00:00:00"/>
    <x v="21"/>
    <s v="B"/>
    <n v="3"/>
    <s v="c"/>
    <n v="20"/>
    <s v="Há silicone branco pindurado oir debaixo do lavatório"/>
    <x v="0"/>
    <m/>
    <x v="23"/>
    <x v="0"/>
    <x v="22"/>
    <m/>
    <x v="119"/>
    <m/>
    <m/>
    <m/>
    <m/>
    <m/>
    <m/>
  </r>
  <r>
    <d v="2024-10-02T00:00:00"/>
    <x v="21"/>
    <s v="B"/>
    <n v="3"/>
    <s v="c"/>
    <n v="21"/>
    <s v="Estores está estragado, em condições piores que do quarto pricipal"/>
    <x v="0"/>
    <m/>
    <x v="23"/>
    <x v="0"/>
    <x v="22"/>
    <m/>
    <x v="119"/>
    <m/>
    <m/>
    <m/>
    <m/>
    <m/>
    <m/>
  </r>
  <r>
    <d v="2024-10-02T00:00:00"/>
    <x v="21"/>
    <s v="B"/>
    <n v="3"/>
    <s v="c"/>
    <n v="22"/>
    <s v="A chave da marquise que me foi entregue na data da escritura não fecha a porta"/>
    <x v="0"/>
    <m/>
    <x v="23"/>
    <x v="0"/>
    <x v="22"/>
    <m/>
    <x v="119"/>
    <m/>
    <m/>
    <m/>
    <m/>
    <m/>
    <m/>
  </r>
  <r>
    <d v="2024-10-02T00:00:00"/>
    <x v="21"/>
    <s v="B"/>
    <n v="3"/>
    <s v="c"/>
    <n v="23"/>
    <s v="O vidro da janela está com defeito (assunto antigo de 11/24) (15min para verificação, agendar pfv)// 04/04 &quot;PEDIDO DE MATERIAL&quot;"/>
    <x v="2"/>
    <m/>
    <x v="92"/>
    <x v="0"/>
    <x v="22"/>
    <m/>
    <x v="114"/>
    <m/>
    <m/>
    <m/>
    <m/>
    <m/>
    <m/>
  </r>
  <r>
    <d v="2024-10-02T00:00:00"/>
    <x v="21"/>
    <s v="B"/>
    <n v="3"/>
    <s v="c"/>
    <n v="24"/>
    <s v="O vidro do espelho está completamente danificado"/>
    <x v="26"/>
    <m/>
    <x v="92"/>
    <x v="0"/>
    <x v="22"/>
    <m/>
    <x v="79"/>
    <m/>
    <m/>
    <m/>
    <m/>
    <m/>
    <m/>
  </r>
  <r>
    <d v="2024-10-02T00:00:00"/>
    <x v="21"/>
    <s v="B"/>
    <n v="3"/>
    <s v="c"/>
    <n v="25"/>
    <s v="Pintar um bocadinho na parede do quarto ao pé da janela"/>
    <x v="0"/>
    <m/>
    <x v="93"/>
    <x v="0"/>
    <x v="22"/>
    <m/>
    <x v="120"/>
    <m/>
    <m/>
    <m/>
    <m/>
    <m/>
    <m/>
  </r>
  <r>
    <d v="2024-10-02T00:00:00"/>
    <x v="21"/>
    <s v="B"/>
    <n v="3"/>
    <s v="c"/>
    <n v="26"/>
    <s v="Estores dos quartos estão a funcionar muito mal, não descendo para baixo e encravando muitas vezes._x000a_FORA DA GARANTIA "/>
    <x v="11"/>
    <m/>
    <x v="94"/>
    <x v="1"/>
    <x v="22"/>
    <m/>
    <x v="24"/>
    <m/>
    <m/>
    <m/>
    <m/>
    <m/>
    <m/>
  </r>
  <r>
    <d v="2024-07-12T00:00:00"/>
    <x v="22"/>
    <s v="B"/>
    <n v="3"/>
    <s v="d"/>
    <n v="1"/>
    <s v="Porta cozinha abre na geladeira "/>
    <x v="21"/>
    <m/>
    <x v="0"/>
    <x v="3"/>
    <x v="23"/>
    <m/>
    <x v="24"/>
    <m/>
    <s v=""/>
    <s v=""/>
    <s v=""/>
    <s v=""/>
    <s v=""/>
  </r>
  <r>
    <d v="2024-07-12T00:00:00"/>
    <x v="22"/>
    <s v="B"/>
    <n v="3"/>
    <s v="d"/>
    <n v="2"/>
    <s v="Falta massa piso parede ceramica"/>
    <x v="0"/>
    <m/>
    <x v="0"/>
    <x v="0"/>
    <x v="23"/>
    <m/>
    <x v="0"/>
    <m/>
    <s v=""/>
    <s v=""/>
    <s v=""/>
    <s v=""/>
    <s v=""/>
  </r>
  <r>
    <d v="2024-07-12T00:00:00"/>
    <x v="22"/>
    <s v="B"/>
    <n v="3"/>
    <s v="d"/>
    <n v="3"/>
    <s v="Botão adesivo dentro do armário suspenso "/>
    <x v="1"/>
    <m/>
    <x v="0"/>
    <x v="0"/>
    <x v="23"/>
    <m/>
    <x v="0"/>
    <m/>
    <s v=""/>
    <s v=""/>
    <s v=""/>
    <s v=""/>
    <s v=""/>
  </r>
  <r>
    <d v="2024-07-12T00:00:00"/>
    <x v="22"/>
    <s v="B"/>
    <n v="3"/>
    <s v="d"/>
    <n v="4"/>
    <s v="Marcas arm porta geladeira "/>
    <x v="1"/>
    <m/>
    <x v="0"/>
    <x v="0"/>
    <x v="23"/>
    <m/>
    <x v="0"/>
    <m/>
    <s v=""/>
    <s v=""/>
    <s v=""/>
    <s v=""/>
    <s v=""/>
  </r>
  <r>
    <d v="2024-07-12T00:00:00"/>
    <x v="22"/>
    <s v="B"/>
    <n v="3"/>
    <s v="d"/>
    <n v="5"/>
    <s v="Afinar gavetas"/>
    <x v="1"/>
    <m/>
    <x v="0"/>
    <x v="0"/>
    <x v="23"/>
    <m/>
    <x v="0"/>
    <m/>
    <s v=""/>
    <s v=""/>
    <s v=""/>
    <s v=""/>
    <s v=""/>
  </r>
  <r>
    <d v="2024-07-12T00:00:00"/>
    <x v="22"/>
    <s v="B"/>
    <n v="3"/>
    <s v="d"/>
    <n v="6"/>
    <s v="Limpar guardas"/>
    <x v="0"/>
    <m/>
    <x v="0"/>
    <x v="0"/>
    <x v="23"/>
    <m/>
    <x v="0"/>
    <m/>
    <s v=""/>
    <s v=""/>
    <s v=""/>
    <s v=""/>
    <s v=""/>
  </r>
  <r>
    <d v="2024-07-12T00:00:00"/>
    <x v="22"/>
    <s v="B"/>
    <n v="3"/>
    <s v="d"/>
    <n v="7"/>
    <s v="Amalgado caixilharia porta"/>
    <x v="2"/>
    <m/>
    <x v="0"/>
    <x v="0"/>
    <x v="23"/>
    <m/>
    <x v="0"/>
    <m/>
    <s v=""/>
    <s v=""/>
    <s v=""/>
    <s v=""/>
    <s v=""/>
  </r>
  <r>
    <d v="2024-07-12T00:00:00"/>
    <x v="22"/>
    <s v="B"/>
    <n v="3"/>
    <s v="d"/>
    <n v="8"/>
    <s v="Remate silicone parede/caixilharia "/>
    <x v="2"/>
    <m/>
    <x v="0"/>
    <x v="0"/>
    <x v="23"/>
    <m/>
    <x v="0"/>
    <m/>
    <s v=""/>
    <s v=""/>
    <s v=""/>
    <s v=""/>
    <s v=""/>
  </r>
  <r>
    <d v="2024-07-12T00:00:00"/>
    <x v="22"/>
    <s v="B"/>
    <n v="3"/>
    <s v="d"/>
    <n v="9"/>
    <s v="Manchas tinta piso /rodapé geral "/>
    <x v="0"/>
    <m/>
    <x v="0"/>
    <x v="0"/>
    <x v="23"/>
    <m/>
    <x v="0"/>
    <m/>
    <s v=""/>
    <s v=""/>
    <s v=""/>
    <s v=""/>
    <s v=""/>
  </r>
  <r>
    <d v="2024-07-12T00:00:00"/>
    <x v="22"/>
    <s v="B"/>
    <n v="3"/>
    <s v="d"/>
    <n v="10"/>
    <s v="Rodapé desalinhado "/>
    <x v="0"/>
    <m/>
    <x v="0"/>
    <x v="0"/>
    <x v="23"/>
    <m/>
    <x v="0"/>
    <m/>
    <s v=""/>
    <s v=""/>
    <s v=""/>
    <s v=""/>
    <s v=""/>
  </r>
  <r>
    <d v="2024-07-12T00:00:00"/>
    <x v="22"/>
    <s v="B"/>
    <n v="3"/>
    <s v="d"/>
    <n v="11"/>
    <s v="Manchas piso  (geral)"/>
    <x v="0"/>
    <m/>
    <x v="0"/>
    <x v="0"/>
    <x v="23"/>
    <m/>
    <x v="0"/>
    <m/>
    <s v=""/>
    <s v=""/>
    <s v=""/>
    <s v=""/>
    <s v=""/>
  </r>
  <r>
    <d v="2024-07-12T00:00:00"/>
    <x v="22"/>
    <s v="B"/>
    <n v="3"/>
    <s v="d"/>
    <n v="12"/>
    <s v="Manchas vidro porta"/>
    <x v="0"/>
    <m/>
    <x v="0"/>
    <x v="0"/>
    <x v="23"/>
    <m/>
    <x v="0"/>
    <m/>
    <s v=""/>
    <s v=""/>
    <s v=""/>
    <s v=""/>
    <s v=""/>
  </r>
  <r>
    <d v="2024-07-12T00:00:00"/>
    <x v="22"/>
    <s v="B"/>
    <n v="3"/>
    <s v="d"/>
    <n v="13"/>
    <s v="Marcas pintura parede"/>
    <x v="0"/>
    <m/>
    <x v="0"/>
    <x v="0"/>
    <x v="23"/>
    <m/>
    <x v="0"/>
    <m/>
    <s v=""/>
    <s v=""/>
    <s v=""/>
    <s v=""/>
    <s v=""/>
  </r>
  <r>
    <d v="2024-07-12T00:00:00"/>
    <x v="22"/>
    <s v="B"/>
    <n v="3"/>
    <s v="d"/>
    <n v="14"/>
    <s v="Mica de plastico rasgado dentro arm eletrico "/>
    <x v="9"/>
    <m/>
    <x v="0"/>
    <x v="0"/>
    <x v="23"/>
    <m/>
    <x v="66"/>
    <m/>
    <s v=""/>
    <s v=""/>
    <s v=""/>
    <s v=""/>
    <s v=""/>
  </r>
  <r>
    <d v="2024-07-12T00:00:00"/>
    <x v="22"/>
    <s v="B"/>
    <n v="3"/>
    <s v="d"/>
    <n v="15"/>
    <s v="Marcas pintura proximo foco luz"/>
    <x v="0"/>
    <m/>
    <x v="0"/>
    <x v="0"/>
    <x v="23"/>
    <m/>
    <x v="0"/>
    <m/>
    <s v=""/>
    <s v=""/>
    <s v=""/>
    <s v=""/>
    <s v=""/>
  </r>
  <r>
    <d v="2024-07-12T00:00:00"/>
    <x v="22"/>
    <s v="B"/>
    <n v="3"/>
    <s v="d"/>
    <n v="16"/>
    <s v="Foco luz  amalgado"/>
    <x v="9"/>
    <m/>
    <x v="0"/>
    <x v="0"/>
    <x v="23"/>
    <m/>
    <x v="0"/>
    <m/>
    <s v=""/>
    <s v=""/>
    <s v=""/>
    <s v=""/>
    <s v=""/>
  </r>
  <r>
    <d v="2024-07-12T00:00:00"/>
    <x v="22"/>
    <s v="B"/>
    <n v="3"/>
    <s v="d"/>
    <n v="17"/>
    <s v="Marcas tinta rodapé "/>
    <x v="0"/>
    <m/>
    <x v="0"/>
    <x v="0"/>
    <x v="23"/>
    <m/>
    <x v="0"/>
    <m/>
    <s v=""/>
    <s v=""/>
    <s v=""/>
    <s v=""/>
    <s v=""/>
  </r>
  <r>
    <d v="2024-07-12T00:00:00"/>
    <x v="22"/>
    <s v="B"/>
    <n v="3"/>
    <s v="d"/>
    <n v="18"/>
    <s v="Marcas tinta moldura porta"/>
    <x v="0"/>
    <m/>
    <x v="0"/>
    <x v="0"/>
    <x v="23"/>
    <m/>
    <x v="0"/>
    <m/>
    <s v=""/>
    <s v=""/>
    <s v=""/>
    <s v=""/>
    <s v=""/>
  </r>
  <r>
    <d v="2024-07-12T00:00:00"/>
    <x v="22"/>
    <s v="B"/>
    <n v="3"/>
    <s v="d"/>
    <n v="19"/>
    <s v="Afinar puxador "/>
    <x v="2"/>
    <m/>
    <x v="0"/>
    <x v="0"/>
    <x v="23"/>
    <m/>
    <x v="0"/>
    <m/>
    <s v=""/>
    <s v=""/>
    <s v=""/>
    <s v=""/>
    <s v=""/>
  </r>
  <r>
    <d v="2024-07-12T00:00:00"/>
    <x v="22"/>
    <s v="B"/>
    <n v="3"/>
    <s v="d"/>
    <n v="20"/>
    <s v="Juntas piso c/ espaçamento grande"/>
    <x v="5"/>
    <m/>
    <x v="0"/>
    <x v="0"/>
    <x v="23"/>
    <m/>
    <x v="68"/>
    <m/>
    <s v=""/>
    <s v=""/>
    <s v=""/>
    <s v=""/>
    <s v=""/>
  </r>
  <r>
    <d v="2024-07-12T00:00:00"/>
    <x v="22"/>
    <s v="B"/>
    <n v="3"/>
    <s v="d"/>
    <n v="21"/>
    <s v="Retoque silicone banheira "/>
    <x v="0"/>
    <m/>
    <x v="0"/>
    <x v="0"/>
    <x v="23"/>
    <m/>
    <x v="0"/>
    <m/>
    <s v=""/>
    <s v=""/>
    <s v=""/>
    <s v=""/>
    <s v=""/>
  </r>
  <r>
    <d v="2024-07-12T00:00:00"/>
    <x v="22"/>
    <s v="B"/>
    <n v="3"/>
    <s v="d"/>
    <n v="22"/>
    <s v="Risco Banheira "/>
    <x v="33"/>
    <m/>
    <x v="0"/>
    <x v="0"/>
    <x v="23"/>
    <m/>
    <x v="0"/>
    <m/>
    <s v=""/>
    <s v=""/>
    <s v=""/>
    <s v=""/>
    <s v=""/>
  </r>
  <r>
    <d v="2024-07-12T00:00:00"/>
    <x v="22"/>
    <s v="B"/>
    <n v="3"/>
    <s v="d"/>
    <n v="23"/>
    <s v="Marca tinta porta"/>
    <x v="0"/>
    <m/>
    <x v="0"/>
    <x v="0"/>
    <x v="23"/>
    <m/>
    <x v="0"/>
    <m/>
    <s v=""/>
    <s v=""/>
    <s v=""/>
    <s v=""/>
    <s v=""/>
  </r>
  <r>
    <d v="2024-07-12T00:00:00"/>
    <x v="22"/>
    <s v="B"/>
    <n v="3"/>
    <s v="d"/>
    <n v="24"/>
    <s v="Borrachas porta geral "/>
    <x v="8"/>
    <m/>
    <x v="0"/>
    <x v="0"/>
    <x v="23"/>
    <m/>
    <x v="0"/>
    <m/>
    <s v=""/>
    <s v=""/>
    <s v=""/>
    <s v=""/>
    <s v=""/>
  </r>
  <r>
    <d v="2024-07-12T00:00:00"/>
    <x v="22"/>
    <s v="B"/>
    <n v="3"/>
    <s v="d"/>
    <n v="25"/>
    <s v="Fixar mehor torneira "/>
    <x v="0"/>
    <m/>
    <x v="0"/>
    <x v="0"/>
    <x v="23"/>
    <m/>
    <x v="0"/>
    <m/>
    <s v=""/>
    <s v=""/>
    <s v=""/>
    <s v=""/>
    <s v=""/>
  </r>
  <r>
    <d v="2024-07-12T00:00:00"/>
    <x v="22"/>
    <s v="B"/>
    <n v="3"/>
    <s v="d"/>
    <n v="26"/>
    <s v="Aresta espelho c/ marcas - 1,38 x 1,20"/>
    <x v="12"/>
    <m/>
    <x v="0"/>
    <x v="0"/>
    <x v="23"/>
    <m/>
    <x v="121"/>
    <m/>
    <s v=""/>
    <s v=""/>
    <s v=""/>
    <s v=""/>
    <s v=""/>
  </r>
  <r>
    <d v="2024-07-12T00:00:00"/>
    <x v="22"/>
    <s v="B"/>
    <n v="3"/>
    <s v="d"/>
    <n v="27"/>
    <s v="Fita cola marca roupeiro "/>
    <x v="0"/>
    <m/>
    <x v="0"/>
    <x v="0"/>
    <x v="23"/>
    <m/>
    <x v="0"/>
    <m/>
    <s v=""/>
    <s v=""/>
    <s v=""/>
    <s v=""/>
    <s v=""/>
  </r>
  <r>
    <d v="2024-07-12T00:00:00"/>
    <x v="22"/>
    <s v="B"/>
    <n v="3"/>
    <s v="d"/>
    <n v="28"/>
    <s v="Frentes gavetas roupeiro "/>
    <x v="0"/>
    <m/>
    <x v="0"/>
    <x v="0"/>
    <x v="23"/>
    <m/>
    <x v="0"/>
    <m/>
    <s v=""/>
    <s v=""/>
    <s v=""/>
    <s v=""/>
    <s v=""/>
  </r>
  <r>
    <d v="2024-07-12T00:00:00"/>
    <x v="22"/>
    <s v="B"/>
    <n v="3"/>
    <s v="d"/>
    <n v="29"/>
    <s v="Porta amolgada na quina "/>
    <x v="8"/>
    <m/>
    <x v="0"/>
    <x v="0"/>
    <x v="23"/>
    <m/>
    <x v="0"/>
    <m/>
    <s v=""/>
    <s v=""/>
    <s v=""/>
    <s v=""/>
    <s v=""/>
  </r>
  <r>
    <d v="2024-07-12T00:00:00"/>
    <x v="22"/>
    <s v="B"/>
    <n v="3"/>
    <s v="d"/>
    <n v="30"/>
    <s v="Afinar porta roupeiro "/>
    <x v="8"/>
    <m/>
    <x v="0"/>
    <x v="0"/>
    <x v="23"/>
    <m/>
    <x v="0"/>
    <m/>
    <s v=""/>
    <s v=""/>
    <s v=""/>
    <s v=""/>
    <s v=""/>
  </r>
  <r>
    <d v="2024-07-12T00:00:00"/>
    <x v="22"/>
    <s v="B"/>
    <n v="3"/>
    <s v="d"/>
    <n v="31"/>
    <s v="Substituir portas com marcas"/>
    <x v="8"/>
    <m/>
    <x v="0"/>
    <x v="0"/>
    <x v="23"/>
    <m/>
    <x v="0"/>
    <m/>
    <s v=""/>
    <s v=""/>
    <s v=""/>
    <s v=""/>
    <s v=""/>
  </r>
  <r>
    <d v="2024-07-12T00:00:00"/>
    <x v="22"/>
    <s v="B"/>
    <n v="3"/>
    <s v="d"/>
    <n v="32"/>
    <s v="Limpar manchas brancas arm interno "/>
    <x v="0"/>
    <m/>
    <x v="0"/>
    <x v="0"/>
    <x v="23"/>
    <m/>
    <x v="0"/>
    <m/>
    <s v=""/>
    <s v=""/>
    <s v=""/>
    <s v=""/>
    <s v=""/>
  </r>
  <r>
    <d v="2024-07-12T00:00:00"/>
    <x v="22"/>
    <s v="B"/>
    <n v="3"/>
    <s v="d"/>
    <n v="33"/>
    <s v="Remate silicone encontro ceramica"/>
    <x v="0"/>
    <m/>
    <x v="0"/>
    <x v="0"/>
    <x v="23"/>
    <m/>
    <x v="0"/>
    <m/>
    <s v=""/>
    <s v=""/>
    <s v=""/>
    <s v=""/>
    <s v=""/>
  </r>
  <r>
    <d v="2024-07-12T00:00:00"/>
    <x v="22"/>
    <s v="B"/>
    <n v="3"/>
    <s v="d"/>
    <n v="34"/>
    <s v="Ferrugem espelho e marca tinta (dois espelhos wc)"/>
    <x v="12"/>
    <m/>
    <x v="0"/>
    <x v="0"/>
    <x v="23"/>
    <m/>
    <x v="121"/>
    <m/>
    <s v=""/>
    <s v=""/>
    <s v=""/>
    <s v=""/>
    <s v=""/>
  </r>
  <r>
    <d v="2024-07-12T00:00:00"/>
    <x v="22"/>
    <s v="B"/>
    <n v="3"/>
    <s v="d"/>
    <n v="35"/>
    <s v="Acabamento pintura apliques parede"/>
    <x v="0"/>
    <m/>
    <x v="0"/>
    <x v="0"/>
    <x v="23"/>
    <m/>
    <x v="0"/>
    <m/>
    <s v=""/>
    <s v=""/>
    <s v=""/>
    <s v=""/>
    <s v=""/>
  </r>
  <r>
    <d v="2024-07-12T00:00:00"/>
    <x v="22"/>
    <s v="B"/>
    <n v="3"/>
    <s v="d"/>
    <n v="36"/>
    <s v="Trocar aplique  parede p/ parede c/ interruptor "/>
    <x v="21"/>
    <m/>
    <x v="0"/>
    <x v="3"/>
    <x v="23"/>
    <m/>
    <x v="24"/>
    <m/>
    <s v=""/>
    <s v=""/>
    <s v=""/>
    <s v=""/>
    <s v=""/>
  </r>
  <r>
    <d v="2024-07-12T00:00:00"/>
    <x v="22"/>
    <s v="B"/>
    <n v="3"/>
    <s v="d"/>
    <n v="37"/>
    <s v="Mancha amarela moldura porta"/>
    <x v="0"/>
    <m/>
    <x v="0"/>
    <x v="0"/>
    <x v="23"/>
    <m/>
    <x v="0"/>
    <m/>
    <s v=""/>
    <s v=""/>
    <s v=""/>
    <s v=""/>
    <s v=""/>
  </r>
  <r>
    <d v="2024-07-12T00:00:00"/>
    <x v="22"/>
    <s v="B"/>
    <n v="3"/>
    <s v="d"/>
    <n v="38"/>
    <s v="Remate alheta "/>
    <x v="0"/>
    <m/>
    <x v="0"/>
    <x v="0"/>
    <x v="23"/>
    <m/>
    <x v="0"/>
    <m/>
    <s v=""/>
    <s v=""/>
    <s v=""/>
    <s v=""/>
    <s v=""/>
  </r>
  <r>
    <d v="2024-07-12T00:00:00"/>
    <x v="22"/>
    <s v="B"/>
    <n v="3"/>
    <s v="d"/>
    <n v="39"/>
    <s v="Marca arredondada porta arm elétrico // No dia 17/10/2025 a Valco esteve na fração, a veridicar e tirar a medição da porta. O qual nos foi enviado orçamento, e estamos a aguardar a aprovação do Engenheiro. _x000a_- Valor do orçamento de 190€ (Elísio - Completiproprio)"/>
    <x v="6"/>
    <m/>
    <x v="0"/>
    <x v="1"/>
    <x v="23"/>
    <m/>
    <x v="24"/>
    <s v="AGUARDAMOS APROVAÇÃO DO ORÇAMENTO PELO ENGENHEIRO"/>
    <s v=""/>
    <s v=""/>
    <s v=""/>
    <s v=""/>
    <s v=""/>
  </r>
  <r>
    <d v="2024-07-12T00:00:00"/>
    <x v="22"/>
    <s v="B"/>
    <n v="3"/>
    <s v="d"/>
    <n v="40"/>
    <s v="Fita cola video porteiro "/>
    <x v="0"/>
    <m/>
    <x v="0"/>
    <x v="0"/>
    <x v="23"/>
    <m/>
    <x v="121"/>
    <m/>
    <s v=""/>
    <s v=""/>
    <s v=""/>
    <s v=""/>
    <s v=""/>
  </r>
  <r>
    <d v="2024-07-12T00:00:00"/>
    <x v="22"/>
    <s v="B"/>
    <n v="3"/>
    <s v="d"/>
    <n v="41"/>
    <s v="Mancha silicone entrada piso cozinha "/>
    <x v="0"/>
    <m/>
    <x v="0"/>
    <x v="0"/>
    <x v="23"/>
    <m/>
    <x v="62"/>
    <m/>
    <s v=""/>
    <s v=""/>
    <s v=""/>
    <s v=""/>
    <s v=""/>
  </r>
  <r>
    <d v="2024-07-12T00:00:00"/>
    <x v="22"/>
    <s v="B"/>
    <n v="3"/>
    <s v="d"/>
    <n v="43"/>
    <s v="Limpar manchas tinta ar condicionado geral"/>
    <x v="0"/>
    <m/>
    <x v="0"/>
    <x v="0"/>
    <x v="23"/>
    <m/>
    <x v="15"/>
    <m/>
    <s v=""/>
    <s v=""/>
    <s v=""/>
    <s v=""/>
    <s v=""/>
  </r>
  <r>
    <d v="2024-07-12T00:00:00"/>
    <x v="22"/>
    <s v="B"/>
    <n v="3"/>
    <s v="d"/>
    <n v="44"/>
    <s v="Pintura teto sala c/ defeito "/>
    <x v="0"/>
    <m/>
    <x v="0"/>
    <x v="0"/>
    <x v="23"/>
    <m/>
    <x v="15"/>
    <m/>
    <s v=""/>
    <s v=""/>
    <s v=""/>
    <s v=""/>
    <s v=""/>
  </r>
  <r>
    <d v="2024-07-12T00:00:00"/>
    <x v="22"/>
    <s v="B"/>
    <n v="3"/>
    <s v="d"/>
    <n v="45"/>
    <s v="Marcas prego moldura porta"/>
    <x v="0"/>
    <m/>
    <x v="0"/>
    <x v="0"/>
    <x v="23"/>
    <m/>
    <x v="62"/>
    <m/>
    <s v=""/>
    <s v=""/>
    <s v=""/>
    <s v=""/>
    <s v=""/>
  </r>
  <r>
    <d v="2024-07-12T00:00:00"/>
    <x v="22"/>
    <s v="B"/>
    <n v="3"/>
    <s v="d"/>
    <n v="46"/>
    <s v="Estores não funcionam "/>
    <x v="11"/>
    <m/>
    <x v="95"/>
    <x v="0"/>
    <x v="23"/>
    <m/>
    <x v="121"/>
    <m/>
    <s v=""/>
    <s v=""/>
    <s v=""/>
    <s v=""/>
    <s v=""/>
  </r>
  <r>
    <d v="2024-07-12T00:00:00"/>
    <x v="22"/>
    <s v="B"/>
    <n v="3"/>
    <s v="d"/>
    <n v="47"/>
    <s v="algumas janelas continuam a não isolar bem "/>
    <x v="2"/>
    <m/>
    <x v="95"/>
    <x v="0"/>
    <x v="23"/>
    <m/>
    <x v="73"/>
    <m/>
    <s v=""/>
    <s v=""/>
    <s v=""/>
    <s v=""/>
    <s v=""/>
  </r>
  <r>
    <d v="2024-07-12T00:00:00"/>
    <x v="22"/>
    <s v="B"/>
    <n v="3"/>
    <s v="d"/>
    <n v="48"/>
    <s v="chuveiros têm pouca pressão (resolvido) -trocar saida chuveiro ( falta trocar saida)"/>
    <x v="14"/>
    <m/>
    <x v="95"/>
    <x v="0"/>
    <x v="23"/>
    <m/>
    <x v="73"/>
    <m/>
    <s v=""/>
    <s v=""/>
    <s v=""/>
    <s v=""/>
    <s v=""/>
  </r>
  <r>
    <d v="2024-07-12T00:00:00"/>
    <x v="22"/>
    <s v="B"/>
    <n v="3"/>
    <s v="d"/>
    <n v="49"/>
    <s v="carregador de carro não funciona"/>
    <x v="9"/>
    <m/>
    <x v="95"/>
    <x v="0"/>
    <x v="23"/>
    <m/>
    <x v="106"/>
    <m/>
    <s v=""/>
    <s v=""/>
    <s v=""/>
    <s v=""/>
    <s v=""/>
  </r>
  <r>
    <d v="2024-07-12T00:00:00"/>
    <x v="22"/>
    <s v="B"/>
    <n v="3"/>
    <s v="d"/>
    <n v="50"/>
    <s v="não temos chave da arrecadação"/>
    <x v="7"/>
    <m/>
    <x v="95"/>
    <x v="0"/>
    <x v="23"/>
    <m/>
    <x v="121"/>
    <m/>
    <s v=""/>
    <s v=""/>
    <s v=""/>
    <s v=""/>
    <s v=""/>
  </r>
  <r>
    <d v="2024-07-12T00:00:00"/>
    <x v="22"/>
    <s v="B"/>
    <n v="3"/>
    <s v="d"/>
    <n v="51"/>
    <s v="não temos luz por baixo dos móveis da cozinha"/>
    <x v="9"/>
    <m/>
    <x v="0"/>
    <x v="0"/>
    <x v="23"/>
    <m/>
    <x v="106"/>
    <m/>
    <s v=""/>
    <s v=""/>
    <s v=""/>
    <s v=""/>
    <s v=""/>
  </r>
  <r>
    <d v="2024-07-12T00:00:00"/>
    <x v="22"/>
    <s v="B"/>
    <n v="3"/>
    <s v="d"/>
    <n v="52"/>
    <s v="torneira de um bidé a pingar"/>
    <x v="0"/>
    <m/>
    <x v="95"/>
    <x v="0"/>
    <x v="23"/>
    <m/>
    <x v="121"/>
    <m/>
    <s v=""/>
    <s v=""/>
    <s v=""/>
    <s v=""/>
    <s v=""/>
  </r>
  <r>
    <d v="2024-07-12T00:00:00"/>
    <x v="22"/>
    <s v="B"/>
    <n v="3"/>
    <s v="d"/>
    <n v="53"/>
    <s v="Exaustores dos wcs não funcionam"/>
    <x v="15"/>
    <m/>
    <x v="96"/>
    <x v="0"/>
    <x v="23"/>
    <m/>
    <x v="102"/>
    <m/>
    <s v=""/>
    <s v=""/>
    <s v=""/>
    <s v=""/>
    <s v=""/>
  </r>
  <r>
    <d v="2024-07-12T00:00:00"/>
    <x v="22"/>
    <s v="B"/>
    <n v="3"/>
    <s v="d"/>
    <n v="54"/>
    <s v="Marca armario cozinha trocar porta"/>
    <x v="1"/>
    <m/>
    <x v="3"/>
    <x v="0"/>
    <x v="23"/>
    <m/>
    <x v="122"/>
    <m/>
    <s v=""/>
    <s v=""/>
    <s v=""/>
    <s v=""/>
    <s v=""/>
  </r>
  <r>
    <d v="2024-07-12T00:00:00"/>
    <x v="22"/>
    <s v="B"/>
    <n v="3"/>
    <s v="d"/>
    <n v="55"/>
    <s v="Marcas teto sala"/>
    <x v="0"/>
    <m/>
    <x v="48"/>
    <x v="0"/>
    <x v="23"/>
    <m/>
    <x v="15"/>
    <m/>
    <s v=""/>
    <s v=""/>
    <s v=""/>
    <s v=""/>
    <s v=""/>
  </r>
  <r>
    <d v="2024-07-12T00:00:00"/>
    <x v="22"/>
    <s v="B"/>
    <n v="3"/>
    <s v="d"/>
    <n v="56"/>
    <s v="Trocar vidro porta sala"/>
    <x v="0"/>
    <m/>
    <x v="48"/>
    <x v="0"/>
    <x v="23"/>
    <d v="2025-01-23T00:00:00"/>
    <x v="0"/>
    <m/>
    <s v=""/>
    <s v=""/>
    <s v=""/>
    <s v=""/>
    <s v=""/>
  </r>
  <r>
    <d v="2024-07-12T00:00:00"/>
    <x v="22"/>
    <s v="B"/>
    <n v="3"/>
    <s v="d"/>
    <n v="57"/>
    <s v="Substituição ARO riscado da janela da sala "/>
    <x v="2"/>
    <m/>
    <x v="8"/>
    <x v="0"/>
    <x v="23"/>
    <d v="2024-11-27T00:00:00"/>
    <x v="123"/>
    <m/>
    <s v=""/>
    <s v=""/>
    <s v=""/>
    <s v=""/>
    <s v=""/>
  </r>
  <r>
    <d v="2024-07-12T00:00:00"/>
    <x v="22"/>
    <s v="B"/>
    <n v="3"/>
    <s v="d"/>
    <n v="58"/>
    <s v="Chão do corredor faz barulho "/>
    <x v="5"/>
    <m/>
    <x v="12"/>
    <x v="0"/>
    <x v="23"/>
    <m/>
    <x v="15"/>
    <m/>
    <s v=""/>
    <s v=""/>
    <s v=""/>
    <s v=""/>
    <s v=""/>
  </r>
  <r>
    <d v="2024-07-12T00:00:00"/>
    <x v="22"/>
    <s v="B"/>
    <n v="3"/>
    <s v="d"/>
    <n v="59"/>
    <s v="Chão por trás da porta da sala de jantar levantado "/>
    <x v="5"/>
    <m/>
    <x v="12"/>
    <x v="0"/>
    <x v="23"/>
    <m/>
    <x v="15"/>
    <m/>
    <s v=""/>
    <s v=""/>
    <s v=""/>
    <s v=""/>
    <s v=""/>
  </r>
  <r>
    <d v="2024-07-12T00:00:00"/>
    <x v="22"/>
    <s v="B"/>
    <n v="3"/>
    <s v="d"/>
    <n v="60"/>
    <s v="Porta do chuveiro da suite deixa passar água "/>
    <x v="29"/>
    <m/>
    <x v="97"/>
    <x v="0"/>
    <x v="23"/>
    <m/>
    <x v="124"/>
    <m/>
    <s v=""/>
    <s v=""/>
    <s v=""/>
    <s v=""/>
    <s v=""/>
  </r>
  <r>
    <d v="2024-07-12T00:00:00"/>
    <x v="22"/>
    <s v="B"/>
    <n v="3"/>
    <s v="d"/>
    <n v="61"/>
    <s v="Maçaneta da porta da casa de banho desatarrachada "/>
    <x v="0"/>
    <m/>
    <x v="12"/>
    <x v="0"/>
    <x v="23"/>
    <m/>
    <x v="0"/>
    <m/>
    <s v=""/>
    <s v=""/>
    <s v=""/>
    <s v=""/>
    <s v=""/>
  </r>
  <r>
    <d v="2024-07-12T00:00:00"/>
    <x v="22"/>
    <s v="B"/>
    <n v="3"/>
    <s v="d"/>
    <n v="62"/>
    <s v="Porta do armario frigorifico necessita substituição"/>
    <x v="34"/>
    <m/>
    <x v="98"/>
    <x v="0"/>
    <x v="23"/>
    <m/>
    <x v="52"/>
    <m/>
    <m/>
    <m/>
    <m/>
    <m/>
    <m/>
  </r>
  <r>
    <d v="2024-07-12T00:00:00"/>
    <x v="22"/>
    <s v="B"/>
    <n v="3"/>
    <s v="d"/>
    <n v="63"/>
    <s v="Substituição do vidro fosco das portas da sala, que tem uma _x000a_mancha que não foi possível remover."/>
    <x v="0"/>
    <m/>
    <x v="98"/>
    <x v="0"/>
    <x v="23"/>
    <m/>
    <x v="125"/>
    <m/>
    <m/>
    <m/>
    <m/>
    <m/>
    <m/>
  </r>
  <r>
    <d v="2024-07-12T00:00:00"/>
    <x v="22"/>
    <s v="B"/>
    <n v="3"/>
    <s v="d"/>
    <n v="64"/>
    <s v="Bomba Ciculadora (AGENDAR NOVAMENTE - LIGAR A BOMBA)"/>
    <x v="14"/>
    <m/>
    <x v="0"/>
    <x v="0"/>
    <x v="23"/>
    <m/>
    <x v="126"/>
    <m/>
    <m/>
    <m/>
    <m/>
    <m/>
    <m/>
  </r>
  <r>
    <d v="2024-07-12T00:00:00"/>
    <x v="22"/>
    <s v="B"/>
    <n v="3"/>
    <s v="d"/>
    <n v="64"/>
    <s v="1un móvel I.S. 1,35m de comprimento ( tipologia de I.S) // No dia 17/10/2025 a Valco esteve na fração, a veridicar e tirar a medição do móvel. O qual nos foi enviado orçamento, e estamos a aguardar a aprovação do Engenheiro. _x000a_- Valor do orçamento de 755€ (Elísio - Completiproprio)"/>
    <x v="6"/>
    <m/>
    <x v="99"/>
    <x v="1"/>
    <x v="23"/>
    <m/>
    <x v="24"/>
    <s v="AGUARDAMOS APROVAÇÃO DO ORÇAMENTO PELO ENGENHEIRO"/>
    <m/>
    <m/>
    <m/>
    <m/>
    <m/>
  </r>
  <r>
    <d v="2024-07-12T00:00:00"/>
    <x v="22"/>
    <s v="B"/>
    <n v="3"/>
    <s v="d"/>
    <n v="65"/>
    <s v="A porta do quadro elétrico e de telecomunicações "/>
    <x v="9"/>
    <m/>
    <x v="16"/>
    <x v="0"/>
    <x v="23"/>
    <m/>
    <x v="127"/>
    <m/>
    <m/>
    <m/>
    <m/>
    <m/>
    <m/>
  </r>
  <r>
    <d v="2024-07-12T00:00:00"/>
    <x v="22"/>
    <s v="B"/>
    <n v="3"/>
    <s v="d"/>
    <n v="66"/>
    <s v="Termoacumulador, volta e meia, dá erro, fica vermelho e desliga"/>
    <x v="15"/>
    <m/>
    <x v="16"/>
    <x v="0"/>
    <x v="23"/>
    <m/>
    <x v="128"/>
    <m/>
    <m/>
    <m/>
    <m/>
    <m/>
    <m/>
  </r>
  <r>
    <d v="2024-07-12T00:00:00"/>
    <x v="22"/>
    <s v="B"/>
    <n v="3"/>
    <s v="d"/>
    <n v="67"/>
    <s v="Tomada da sala"/>
    <x v="9"/>
    <m/>
    <x v="0"/>
    <x v="0"/>
    <x v="23"/>
    <m/>
    <x v="126"/>
    <m/>
    <m/>
    <m/>
    <m/>
    <m/>
    <m/>
  </r>
  <r>
    <d v="2024-07-12T00:00:00"/>
    <x v="22"/>
    <s v="B"/>
    <n v="3"/>
    <s v="d"/>
    <n v="68"/>
    <s v="Arranjar porta do quarto que fecha sozinha, desistalando e voltando a instalar os rodapés e ombreira da porta."/>
    <x v="8"/>
    <m/>
    <x v="100"/>
    <x v="0"/>
    <x v="23"/>
    <m/>
    <x v="129"/>
    <m/>
    <m/>
    <m/>
    <m/>
    <m/>
    <m/>
  </r>
  <r>
    <d v="2024-07-12T00:00:00"/>
    <x v="22"/>
    <s v="B"/>
    <n v="3"/>
    <s v="d"/>
    <n v="69"/>
    <s v="Retocar tinta da parede onde o eletricista mexeu."/>
    <x v="0"/>
    <m/>
    <x v="101"/>
    <x v="0"/>
    <x v="23"/>
    <m/>
    <x v="130"/>
    <m/>
    <m/>
    <m/>
    <m/>
    <m/>
    <m/>
  </r>
  <r>
    <d v="2024-07-12T00:00:00"/>
    <x v="22"/>
    <s v="B"/>
    <n v="3"/>
    <s v="d"/>
    <n v="70"/>
    <s v="Estores por afinar // 15/09/2025 O Sr. Rafael foi até o apartamento e realizou a intervenção dos estores."/>
    <x v="0"/>
    <m/>
    <x v="102"/>
    <x v="0"/>
    <x v="23"/>
    <m/>
    <x v="131"/>
    <m/>
    <m/>
    <m/>
    <m/>
    <m/>
    <m/>
  </r>
  <r>
    <d v="2024-07-12T00:00:00"/>
    <x v="22"/>
    <s v="B"/>
    <n v="3"/>
    <s v="d"/>
    <n v="71"/>
    <s v="Um dos tubos/canos do termoacumulador começou a fazer um barulho enorme, parecendo que vai rebentar. // A bomba de recirculação encontrava-se fechada. "/>
    <x v="14"/>
    <m/>
    <x v="103"/>
    <x v="2"/>
    <x v="23"/>
    <m/>
    <x v="24"/>
    <m/>
    <m/>
    <m/>
    <m/>
    <m/>
    <m/>
  </r>
  <r>
    <d v="2024-08-06T00:00:00"/>
    <x v="23"/>
    <s v="B"/>
    <n v="3"/>
    <s v="e"/>
    <n v="13"/>
    <s v="Ligar bomba de calor "/>
    <x v="15"/>
    <m/>
    <x v="52"/>
    <x v="0"/>
    <x v="24"/>
    <d v="2025-01-07T00:00:00"/>
    <x v="0"/>
    <m/>
    <s v=""/>
    <s v=""/>
    <s v=""/>
    <s v=""/>
    <s v=""/>
  </r>
  <r>
    <d v="2024-08-06T00:00:00"/>
    <x v="23"/>
    <s v="B"/>
    <n v="3"/>
    <s v="e"/>
    <n v="12"/>
    <s v="Compor a borracha da calha da janela do quarto "/>
    <x v="2"/>
    <m/>
    <x v="0"/>
    <x v="0"/>
    <x v="24"/>
    <m/>
    <x v="0"/>
    <m/>
    <s v=""/>
    <s v=""/>
    <s v=""/>
    <s v=""/>
    <s v=""/>
  </r>
  <r>
    <d v="2024-08-06T00:00:00"/>
    <x v="23"/>
    <s v="B"/>
    <n v="3"/>
    <s v="e"/>
    <n v="11"/>
    <s v="Fissura topo parede"/>
    <x v="0"/>
    <m/>
    <x v="0"/>
    <x v="0"/>
    <x v="24"/>
    <d v="2025-01-07T00:00:00"/>
    <x v="0"/>
    <m/>
    <s v=""/>
    <s v=""/>
    <s v=""/>
    <s v=""/>
    <s v=""/>
  </r>
  <r>
    <d v="2024-08-06T00:00:00"/>
    <x v="23"/>
    <s v="B"/>
    <n v="3"/>
    <s v="e"/>
    <n v="10"/>
    <s v="Vedar caixa estore com silicone"/>
    <x v="0"/>
    <m/>
    <x v="0"/>
    <x v="0"/>
    <x v="24"/>
    <d v="2025-01-07T00:00:00"/>
    <x v="0"/>
    <m/>
    <s v=""/>
    <s v=""/>
    <s v=""/>
    <s v=""/>
    <s v=""/>
  </r>
  <r>
    <d v="2024-08-06T00:00:00"/>
    <x v="23"/>
    <s v="B"/>
    <n v="3"/>
    <s v="e"/>
    <n v="9"/>
    <s v="Fissura caixa estore"/>
    <x v="0"/>
    <m/>
    <x v="0"/>
    <x v="0"/>
    <x v="24"/>
    <d v="2025-01-07T00:00:00"/>
    <x v="0"/>
    <m/>
    <s v=""/>
    <s v=""/>
    <s v=""/>
    <s v=""/>
    <s v=""/>
  </r>
  <r>
    <d v="2024-08-06T00:00:00"/>
    <x v="23"/>
    <s v="B"/>
    <n v="3"/>
    <s v="e"/>
    <n v="8"/>
    <s v="Limpar topo rodapé esquina"/>
    <x v="0"/>
    <m/>
    <x v="0"/>
    <x v="0"/>
    <x v="24"/>
    <d v="2025-01-07T00:00:00"/>
    <x v="0"/>
    <m/>
    <s v=""/>
    <s v=""/>
    <s v=""/>
    <s v=""/>
    <s v=""/>
  </r>
  <r>
    <d v="2024-08-06T00:00:00"/>
    <x v="23"/>
    <s v="B"/>
    <n v="3"/>
    <s v="e"/>
    <n v="7"/>
    <s v="Limpar massa caixa Roca sanita"/>
    <x v="0"/>
    <m/>
    <x v="0"/>
    <x v="0"/>
    <x v="24"/>
    <d v="2025-01-07T00:00:00"/>
    <x v="0"/>
    <m/>
    <s v=""/>
    <s v=""/>
    <s v=""/>
    <s v=""/>
    <s v=""/>
  </r>
  <r>
    <d v="2024-08-06T00:00:00"/>
    <x v="23"/>
    <s v="B"/>
    <n v="3"/>
    <s v="e"/>
    <n v="6"/>
    <s v="Falta betume esquina cerâmica WC"/>
    <x v="0"/>
    <m/>
    <x v="0"/>
    <x v="0"/>
    <x v="24"/>
    <d v="2025-01-07T00:00:00"/>
    <x v="0"/>
    <m/>
    <s v=""/>
    <s v=""/>
    <s v=""/>
    <s v=""/>
    <s v=""/>
  </r>
  <r>
    <d v="2024-08-06T00:00:00"/>
    <x v="23"/>
    <s v="B"/>
    <n v="3"/>
    <s v="e"/>
    <n v="5"/>
    <s v="Afinar portas roupeiro"/>
    <x v="8"/>
    <m/>
    <x v="0"/>
    <x v="0"/>
    <x v="24"/>
    <d v="2025-01-07T00:00:00"/>
    <x v="0"/>
    <m/>
    <s v=""/>
    <s v=""/>
    <s v=""/>
    <s v=""/>
    <s v=""/>
  </r>
  <r>
    <d v="2024-08-06T00:00:00"/>
    <x v="23"/>
    <s v="B"/>
    <n v="3"/>
    <s v="e"/>
    <n v="4"/>
    <s v="Melhorar remate alheta/fissura (geral)"/>
    <x v="0"/>
    <m/>
    <x v="0"/>
    <x v="0"/>
    <x v="24"/>
    <d v="2025-01-07T00:00:00"/>
    <x v="0"/>
    <m/>
    <s v=""/>
    <s v=""/>
    <s v=""/>
    <s v=""/>
    <s v=""/>
  </r>
  <r>
    <d v="2024-08-06T00:00:00"/>
    <x v="23"/>
    <s v="B"/>
    <n v="3"/>
    <s v="e"/>
    <n v="3"/>
    <s v="Apertar parafuso video porteiro"/>
    <x v="3"/>
    <m/>
    <x v="0"/>
    <x v="0"/>
    <x v="24"/>
    <d v="2025-01-07T00:00:00"/>
    <x v="0"/>
    <m/>
    <s v=""/>
    <s v=""/>
    <s v=""/>
    <s v=""/>
    <s v=""/>
  </r>
  <r>
    <d v="2024-08-06T00:00:00"/>
    <x v="23"/>
    <s v="B"/>
    <n v="3"/>
    <s v="e"/>
    <n v="2"/>
    <s v="Remate rodapé (geral)"/>
    <x v="0"/>
    <m/>
    <x v="0"/>
    <x v="0"/>
    <x v="24"/>
    <d v="2025-01-07T00:00:00"/>
    <x v="0"/>
    <m/>
    <s v=""/>
    <s v=""/>
    <s v=""/>
    <s v=""/>
    <s v=""/>
  </r>
  <r>
    <d v="2024-08-06T00:00:00"/>
    <x v="23"/>
    <s v="B"/>
    <n v="3"/>
    <s v="e"/>
    <n v="1"/>
    <s v="Limpeza ferrugem guardas (geral)"/>
    <x v="0"/>
    <m/>
    <x v="0"/>
    <x v="0"/>
    <x v="24"/>
    <d v="2025-01-07T00:00:00"/>
    <x v="0"/>
    <m/>
    <s v=""/>
    <s v=""/>
    <s v=""/>
    <s v=""/>
    <s v=""/>
  </r>
  <r>
    <d v="2024-08-06T00:00:00"/>
    <x v="23"/>
    <s v="B"/>
    <n v="3"/>
    <s v="e"/>
    <n v="15"/>
    <s v="A porta de entrada do AP precisa de ajuste de fechadura"/>
    <x v="7"/>
    <m/>
    <x v="104"/>
    <x v="0"/>
    <x v="24"/>
    <m/>
    <x v="132"/>
    <m/>
    <m/>
    <m/>
    <m/>
    <m/>
    <m/>
  </r>
  <r>
    <d v="2024-08-06T00:00:00"/>
    <x v="23"/>
    <s v="B"/>
    <n v="3"/>
    <s v="e"/>
    <n v="14"/>
    <s v="A porta do wc da suite não fecha"/>
    <x v="8"/>
    <m/>
    <x v="104"/>
    <x v="0"/>
    <x v="24"/>
    <m/>
    <x v="69"/>
    <m/>
    <m/>
    <m/>
    <m/>
    <m/>
    <m/>
  </r>
  <r>
    <d v="2024-10-28T00:00:00"/>
    <x v="24"/>
    <s v="B"/>
    <n v="3"/>
    <s v="f"/>
    <n v="1"/>
    <s v="Limpeza no espelho, lavatorio e focos casa de banho "/>
    <x v="0"/>
    <m/>
    <x v="0"/>
    <x v="0"/>
    <x v="25"/>
    <m/>
    <x v="0"/>
    <m/>
    <s v=""/>
    <s v=""/>
    <s v=""/>
    <s v=""/>
    <s v=""/>
  </r>
  <r>
    <d v="2024-10-28T00:00:00"/>
    <x v="24"/>
    <s v="B"/>
    <n v="3"/>
    <s v="f"/>
    <n v="2"/>
    <s v="Instalar o batente - Falta batente"/>
    <x v="8"/>
    <m/>
    <x v="0"/>
    <x v="0"/>
    <x v="25"/>
    <m/>
    <x v="39"/>
    <m/>
    <s v=""/>
    <s v=""/>
    <s v=""/>
    <s v=""/>
    <s v=""/>
  </r>
  <r>
    <d v="2024-10-28T00:00:00"/>
    <x v="24"/>
    <s v="B"/>
    <n v="3"/>
    <s v="f"/>
    <n v="3"/>
    <s v="Espelho danificado na lateral 1,38x1,20 "/>
    <x v="12"/>
    <m/>
    <x v="0"/>
    <x v="0"/>
    <x v="25"/>
    <m/>
    <x v="17"/>
    <m/>
    <s v=""/>
    <s v=""/>
    <s v=""/>
    <s v=""/>
    <s v=""/>
  </r>
  <r>
    <d v="2024-10-28T00:00:00"/>
    <x v="24"/>
    <s v="B"/>
    <n v="3"/>
    <s v="f"/>
    <n v="4"/>
    <s v="Melhorar o remate do silicone em volta da Sanita  e mictorio "/>
    <x v="0"/>
    <m/>
    <x v="0"/>
    <x v="0"/>
    <x v="25"/>
    <m/>
    <x v="0"/>
    <m/>
    <s v=""/>
    <s v=""/>
    <s v=""/>
    <s v=""/>
    <s v=""/>
  </r>
  <r>
    <d v="2024-10-28T00:00:00"/>
    <x v="24"/>
    <s v="B"/>
    <n v="3"/>
    <s v="f"/>
    <n v="5"/>
    <s v="Melhorar o remate do silicone em volta da banheira "/>
    <x v="0"/>
    <m/>
    <x v="0"/>
    <x v="0"/>
    <x v="25"/>
    <m/>
    <x v="0"/>
    <m/>
    <s v=""/>
    <s v=""/>
    <s v=""/>
    <s v=""/>
    <s v=""/>
  </r>
  <r>
    <d v="2024-10-28T00:00:00"/>
    <x v="24"/>
    <s v="B"/>
    <n v="3"/>
    <s v="f"/>
    <n v="6"/>
    <s v="Instalar silicone na gaveta (Está batendo na sanita)"/>
    <x v="0"/>
    <m/>
    <x v="0"/>
    <x v="0"/>
    <x v="25"/>
    <m/>
    <x v="0"/>
    <m/>
    <s v=""/>
    <s v=""/>
    <s v=""/>
    <s v=""/>
    <s v=""/>
  </r>
  <r>
    <d v="2024-10-28T00:00:00"/>
    <x v="24"/>
    <s v="B"/>
    <n v="3"/>
    <s v="f"/>
    <n v="7"/>
    <s v="Parte superior da porta está danificado"/>
    <x v="8"/>
    <m/>
    <x v="30"/>
    <x v="0"/>
    <x v="25"/>
    <m/>
    <x v="39"/>
    <m/>
    <s v=""/>
    <s v=""/>
    <s v=""/>
    <s v=""/>
    <s v=""/>
  </r>
  <r>
    <d v="2024-10-28T00:00:00"/>
    <x v="24"/>
    <s v="B"/>
    <n v="3"/>
    <s v="f"/>
    <n v="8"/>
    <s v="Limpeza entre o piso e o perfil de transição (Autocolante)"/>
    <x v="0"/>
    <m/>
    <x v="0"/>
    <x v="0"/>
    <x v="25"/>
    <m/>
    <x v="0"/>
    <m/>
    <s v=""/>
    <s v=""/>
    <s v=""/>
    <s v=""/>
    <s v=""/>
  </r>
  <r>
    <d v="2024-10-28T00:00:00"/>
    <x v="24"/>
    <s v="B"/>
    <n v="3"/>
    <s v="f"/>
    <n v="9"/>
    <s v="Espaçamento entre guarnição e perfil lateral da porta "/>
    <x v="8"/>
    <m/>
    <x v="0"/>
    <x v="0"/>
    <x v="25"/>
    <m/>
    <x v="0"/>
    <m/>
    <s v=""/>
    <s v=""/>
    <s v=""/>
    <s v=""/>
    <s v=""/>
  </r>
  <r>
    <d v="2024-10-28T00:00:00"/>
    <x v="24"/>
    <s v="B"/>
    <n v="3"/>
    <s v="f"/>
    <n v="10"/>
    <s v="Limpeza da guarnição "/>
    <x v="0"/>
    <m/>
    <x v="0"/>
    <x v="0"/>
    <x v="25"/>
    <m/>
    <x v="0"/>
    <m/>
    <s v=""/>
    <s v=""/>
    <s v=""/>
    <s v=""/>
    <s v=""/>
  </r>
  <r>
    <d v="2024-10-28T00:00:00"/>
    <x v="24"/>
    <s v="B"/>
    <n v="3"/>
    <s v="f"/>
    <n v="11"/>
    <s v="Borrachas da guarnição está solta - GERAL"/>
    <x v="8"/>
    <m/>
    <x v="0"/>
    <x v="0"/>
    <x v="25"/>
    <m/>
    <x v="0"/>
    <m/>
    <s v=""/>
    <s v=""/>
    <s v=""/>
    <s v=""/>
    <s v=""/>
  </r>
  <r>
    <d v="2024-10-28T00:00:00"/>
    <x v="24"/>
    <s v="B"/>
    <n v="3"/>
    <s v="f"/>
    <n v="12"/>
    <s v="Limpeza da guarda e vidros janela e pedra da soleira "/>
    <x v="0"/>
    <m/>
    <x v="0"/>
    <x v="0"/>
    <x v="25"/>
    <m/>
    <x v="0"/>
    <m/>
    <s v=""/>
    <s v=""/>
    <s v=""/>
    <s v=""/>
    <s v=""/>
  </r>
  <r>
    <d v="2024-10-28T00:00:00"/>
    <x v="24"/>
    <s v="B"/>
    <n v="3"/>
    <s v="f"/>
    <n v="13"/>
    <s v="Guarda com ferrugem "/>
    <x v="0"/>
    <m/>
    <x v="0"/>
    <x v="0"/>
    <x v="25"/>
    <m/>
    <x v="0"/>
    <m/>
    <s v=""/>
    <s v=""/>
    <s v=""/>
    <s v=""/>
    <s v=""/>
  </r>
  <r>
    <d v="2024-10-28T00:00:00"/>
    <x v="24"/>
    <s v="B"/>
    <n v="3"/>
    <s v="f"/>
    <n v="14"/>
    <s v="Parede está com tinta escorrida"/>
    <x v="0"/>
    <m/>
    <x v="0"/>
    <x v="0"/>
    <x v="25"/>
    <m/>
    <x v="0"/>
    <m/>
    <s v=""/>
    <s v=""/>
    <s v=""/>
    <s v=""/>
    <s v=""/>
  </r>
  <r>
    <d v="2024-10-28T00:00:00"/>
    <x v="24"/>
    <s v="B"/>
    <n v="3"/>
    <s v="f"/>
    <n v="15"/>
    <s v="Alheta está com fissura "/>
    <x v="0"/>
    <m/>
    <x v="0"/>
    <x v="0"/>
    <x v="25"/>
    <m/>
    <x v="0"/>
    <m/>
    <s v=""/>
    <s v=""/>
    <s v=""/>
    <s v=""/>
    <s v=""/>
  </r>
  <r>
    <d v="2024-10-28T00:00:00"/>
    <x v="24"/>
    <s v="B"/>
    <n v="3"/>
    <s v="f"/>
    <n v="16"/>
    <s v="Porta do roupeiro com sujidade "/>
    <x v="0"/>
    <m/>
    <x v="0"/>
    <x v="0"/>
    <x v="25"/>
    <m/>
    <x v="0"/>
    <m/>
    <s v=""/>
    <s v=""/>
    <s v=""/>
    <s v=""/>
    <s v=""/>
  </r>
  <r>
    <d v="2024-10-28T00:00:00"/>
    <x v="24"/>
    <s v="B"/>
    <n v="3"/>
    <s v="f"/>
    <n v="17"/>
    <s v="Limpeza da caixilharia em volta janela e portas "/>
    <x v="0"/>
    <m/>
    <x v="0"/>
    <x v="0"/>
    <x v="25"/>
    <m/>
    <x v="0"/>
    <m/>
    <s v=""/>
    <s v=""/>
    <s v=""/>
    <s v=""/>
    <s v=""/>
  </r>
  <r>
    <d v="2024-10-28T00:00:00"/>
    <x v="24"/>
    <s v="B"/>
    <n v="3"/>
    <s v="f"/>
    <n v="18"/>
    <s v="Puxador riscado // Foi realizada uma nova visita pelo Enc. Bruno Florindo no apartamento que constatou que 6 puxadores estão riscados. Pedindo para verificar se têm limitador para a janela da lavandaria. // No dia 29/09 a Rita da Serrialu nos informou que o puxador já havia sido trocado em 24/07/2024, o que não seria novamente feito dentro da garantia, e teria um custo a ser cobrado por cada puxador no valor de 38,00€+IVA, totalizando 288,44€ pelos 6 puxadores. // No dia 21/11 o proprietário voltou a reportar este tema, informando que: &quot;Os senhores da caixilharia também ficaram de voltar cá a casa para mudar os puxadores das janelas que estão riscados e afinar 2 janelas. Eu assisti à conversa telefónica entre o responsável da caixilharia e a Steffany. Sei que no seu sistema dizia que os puxadores tinham sido mudados, mas o senhor da caixilharia confirmou que não tinham sido, até dizendo que tinha sido ele a tratar da caixilharia deste apartamento (há inscrições com a letra do senhor nas janelas) e que as assistências para retificação de problemas nas janelas aqui de casa nunca tinham sido feitas.&quot;"/>
    <x v="2"/>
    <m/>
    <x v="105"/>
    <x v="2"/>
    <x v="25"/>
    <m/>
    <x v="24"/>
    <m/>
    <s v=""/>
    <s v=""/>
    <s v=""/>
    <s v=""/>
    <s v=""/>
  </r>
  <r>
    <d v="2024-10-28T00:00:00"/>
    <x v="24"/>
    <s v="B"/>
    <n v="3"/>
    <s v="f"/>
    <n v="19"/>
    <s v="Retoque do silicone em volta da caixilharia janela (danificado)"/>
    <x v="0"/>
    <m/>
    <x v="0"/>
    <x v="0"/>
    <x v="25"/>
    <m/>
    <x v="0"/>
    <m/>
    <s v=""/>
    <s v=""/>
    <s v=""/>
    <s v=""/>
    <s v=""/>
  </r>
  <r>
    <d v="2024-10-28T00:00:00"/>
    <x v="24"/>
    <s v="B"/>
    <n v="3"/>
    <s v="f"/>
    <n v="20"/>
    <s v="Melhorar a instalação do silicone na porta do roupeiro  instalar um pouco mais pra cima "/>
    <x v="0"/>
    <m/>
    <x v="0"/>
    <x v="0"/>
    <x v="25"/>
    <m/>
    <x v="0"/>
    <m/>
    <s v=""/>
    <s v=""/>
    <s v=""/>
    <s v=""/>
    <s v=""/>
  </r>
  <r>
    <d v="2024-10-28T00:00:00"/>
    <x v="24"/>
    <s v="B"/>
    <n v="3"/>
    <s v="f"/>
    <n v="21"/>
    <s v="Base do roupeiro está danificado (trocar)"/>
    <x v="8"/>
    <m/>
    <x v="0"/>
    <x v="0"/>
    <x v="25"/>
    <m/>
    <x v="0"/>
    <m/>
    <s v=""/>
    <s v=""/>
    <s v=""/>
    <s v=""/>
    <s v=""/>
  </r>
  <r>
    <d v="2024-10-28T00:00:00"/>
    <x v="24"/>
    <s v="B"/>
    <n v="3"/>
    <s v="f"/>
    <n v="22"/>
    <s v="Instalar silicone na porta do roupeiro na parte inferior para não bater no rodapé"/>
    <x v="0"/>
    <m/>
    <x v="0"/>
    <x v="0"/>
    <x v="25"/>
    <m/>
    <x v="0"/>
    <m/>
    <s v=""/>
    <s v=""/>
    <s v=""/>
    <s v=""/>
    <s v=""/>
  </r>
  <r>
    <d v="2024-10-28T00:00:00"/>
    <x v="24"/>
    <s v="B"/>
    <n v="3"/>
    <s v="f"/>
    <n v="23"/>
    <s v="Lateral da porta do roupeiro está com sujidade"/>
    <x v="0"/>
    <m/>
    <x v="0"/>
    <x v="0"/>
    <x v="25"/>
    <m/>
    <x v="0"/>
    <m/>
    <s v=""/>
    <s v=""/>
    <s v=""/>
    <s v=""/>
    <s v=""/>
  </r>
  <r>
    <d v="2024-10-28T00:00:00"/>
    <x v="24"/>
    <s v="B"/>
    <n v="3"/>
    <s v="f"/>
    <n v="24"/>
    <s v="Afinar os estores "/>
    <x v="11"/>
    <m/>
    <x v="105"/>
    <x v="0"/>
    <x v="25"/>
    <m/>
    <x v="133"/>
    <m/>
    <s v=""/>
    <s v=""/>
    <s v=""/>
    <s v=""/>
    <s v=""/>
  </r>
  <r>
    <d v="2024-10-28T00:00:00"/>
    <x v="24"/>
    <s v="B"/>
    <n v="3"/>
    <s v="f"/>
    <n v="25"/>
    <s v="Afinar o puxador da janela "/>
    <x v="2"/>
    <m/>
    <x v="0"/>
    <x v="0"/>
    <x v="25"/>
    <m/>
    <x v="0"/>
    <m/>
    <s v=""/>
    <s v=""/>
    <s v=""/>
    <s v=""/>
    <s v=""/>
  </r>
  <r>
    <d v="2024-10-28T00:00:00"/>
    <x v="24"/>
    <s v="B"/>
    <n v="3"/>
    <s v="f"/>
    <n v="26"/>
    <s v="Limpeza no piso base de duche "/>
    <x v="0"/>
    <m/>
    <x v="0"/>
    <x v="0"/>
    <x v="25"/>
    <m/>
    <x v="0"/>
    <m/>
    <s v=""/>
    <s v=""/>
    <s v=""/>
    <s v=""/>
    <s v=""/>
  </r>
  <r>
    <d v="2024-10-28T00:00:00"/>
    <x v="24"/>
    <s v="B"/>
    <n v="3"/>
    <s v="f"/>
    <n v="27"/>
    <s v="Instalar batente no puxador da janela para não danificar "/>
    <x v="0"/>
    <m/>
    <x v="0"/>
    <x v="0"/>
    <x v="25"/>
    <m/>
    <x v="0"/>
    <m/>
    <s v=""/>
    <s v=""/>
    <s v=""/>
    <s v=""/>
    <s v=""/>
  </r>
  <r>
    <d v="2024-10-28T00:00:00"/>
    <x v="24"/>
    <s v="B"/>
    <n v="3"/>
    <s v="f"/>
    <n v="28"/>
    <s v="Limpeza no espelho "/>
    <x v="0"/>
    <m/>
    <x v="0"/>
    <x v="0"/>
    <x v="25"/>
    <m/>
    <x v="0"/>
    <m/>
    <s v=""/>
    <s v=""/>
    <s v=""/>
    <s v=""/>
    <s v=""/>
  </r>
  <r>
    <d v="2024-10-28T00:00:00"/>
    <x v="24"/>
    <s v="B"/>
    <n v="3"/>
    <s v="f"/>
    <n v="29"/>
    <s v="Instalar o batente na porta do armário para não danificar quando bater na sanita "/>
    <x v="0"/>
    <m/>
    <x v="0"/>
    <x v="0"/>
    <x v="25"/>
    <m/>
    <x v="0"/>
    <m/>
    <s v=""/>
    <s v=""/>
    <s v=""/>
    <s v=""/>
    <s v=""/>
  </r>
  <r>
    <d v="2024-10-28T00:00:00"/>
    <x v="24"/>
    <s v="B"/>
    <n v="3"/>
    <s v="f"/>
    <n v="30"/>
    <s v="Falta a caixa do estore "/>
    <x v="8"/>
    <m/>
    <x v="0"/>
    <x v="0"/>
    <x v="25"/>
    <m/>
    <x v="0"/>
    <m/>
    <s v=""/>
    <s v=""/>
    <s v=""/>
    <s v=""/>
    <s v=""/>
  </r>
  <r>
    <d v="2024-10-28T00:00:00"/>
    <x v="24"/>
    <s v="B"/>
    <n v="3"/>
    <s v="f"/>
    <n v="31"/>
    <s v="Limpeza da guarda da varanda e pedra "/>
    <x v="0"/>
    <m/>
    <x v="0"/>
    <x v="0"/>
    <x v="25"/>
    <m/>
    <x v="0"/>
    <m/>
    <s v=""/>
    <s v=""/>
    <s v=""/>
    <s v=""/>
    <s v=""/>
  </r>
  <r>
    <d v="2024-10-28T00:00:00"/>
    <x v="24"/>
    <s v="B"/>
    <n v="3"/>
    <s v="f"/>
    <n v="32"/>
    <s v="Porta do armário está desnivelada "/>
    <x v="1"/>
    <m/>
    <x v="0"/>
    <x v="0"/>
    <x v="25"/>
    <m/>
    <x v="0"/>
    <m/>
    <s v=""/>
    <s v=""/>
    <s v=""/>
    <s v=""/>
    <s v=""/>
  </r>
  <r>
    <d v="2024-10-28T00:00:00"/>
    <x v="24"/>
    <s v="B"/>
    <n v="3"/>
    <s v="f"/>
    <n v="33"/>
    <s v="Downlight com sujidade de tinta"/>
    <x v="0"/>
    <m/>
    <x v="0"/>
    <x v="0"/>
    <x v="25"/>
    <m/>
    <x v="8"/>
    <m/>
    <s v=""/>
    <s v=""/>
    <s v=""/>
    <s v=""/>
    <s v=""/>
  </r>
  <r>
    <d v="2024-10-28T00:00:00"/>
    <x v="24"/>
    <s v="B"/>
    <n v="3"/>
    <s v="f"/>
    <n v="34"/>
    <s v="Porta entrada  danificada na lateral e no topo"/>
    <x v="7"/>
    <m/>
    <x v="0"/>
    <x v="1"/>
    <x v="25"/>
    <m/>
    <x v="24"/>
    <m/>
    <s v=""/>
    <s v=""/>
    <s v=""/>
    <s v=""/>
    <s v=""/>
  </r>
  <r>
    <d v="2024-10-28T00:00:00"/>
    <x v="24"/>
    <s v="B"/>
    <n v="3"/>
    <s v="f"/>
    <n v="35"/>
    <s v="Correção do friso da janela "/>
    <x v="2"/>
    <m/>
    <x v="106"/>
    <x v="0"/>
    <x v="25"/>
    <m/>
    <x v="18"/>
    <m/>
    <s v=""/>
    <s v=""/>
    <s v=""/>
    <s v=""/>
    <s v=""/>
  </r>
  <r>
    <d v="2024-10-28T00:00:00"/>
    <x v="24"/>
    <s v="B"/>
    <n v="3"/>
    <s v="f"/>
    <n v="36"/>
    <s v="Bomba de calor falta um cabo elétrico (Indicação do Sr. Rafael) // No dia 21/01/2026 o proprietário voltou a relatar sobre este tema, informando que mesmo após a intervenção da Luzimeca a água demora muito a chegar quente no chuveiro, solicitando que seja verificado o que se passa no sistema de circulação de água. "/>
    <x v="14"/>
    <m/>
    <x v="107"/>
    <x v="0"/>
    <x v="25"/>
    <m/>
    <x v="134"/>
    <m/>
    <m/>
    <m/>
    <m/>
    <m/>
    <m/>
  </r>
  <r>
    <d v="2024-10-28T00:00:00"/>
    <x v="24"/>
    <s v="B"/>
    <n v="3"/>
    <s v="f"/>
    <n v="37"/>
    <s v="Os estores da sala está todo estragado (Indicação do Sr. Rafael que se deslocou ao apartamento a pedido do Encarregado Bruno Florindo) // Medidas dos estores conforme fotografia 2.160 x 2.980 térmico C45 9006_x000a_Nota Nacional: Colocação Esteira + calhas 60 – Fora do âmbito da garantia_x000a__x000a_VER NOTAS -»"/>
    <x v="11"/>
    <m/>
    <x v="108"/>
    <x v="5"/>
    <x v="25"/>
    <m/>
    <x v="133"/>
    <s v="O estores foram verificados pela Nacional no dia 07/11/2025, tendo se constatado que não estavam no âmbito da garantia. O Eng.º Rodrigo, pediu para avançar com o arranjo. Na data de 11/12/2025 a Nacional esteve em obra para realizar o arranjo, mas o proprietário não tinha disponibilidade para a data, tendo que aguardar outra data oportuna. _x000a__x000a_18/06 proprietário: Relembro que os senhores dos estores tiveram cá a colocar estore numa das janelas grandes da sala (não tínhamos estore nessa janela), nesse dia estava um pouco de vento e quando os senhores fizeram o teste para ver se estava tudo bem colocado, nalguns dos testes de descer os estores estes não desceram completamente, ficando a meio. Pedi para que o senhor afinasse as calhas/estore. O senhor disse q era normal, que com o uso aquilo não acontecia mais. A verdade é que o setor nunca vai para baixo completamente. Incomoda-me que o equipamento seja novo e não esteja a funcionar corretamente, para além disso agora temos estore mas não o podemos baixar porque temos receio que force o motor e que estrague aquilo tudo. "/>
    <m/>
    <m/>
    <m/>
    <m/>
    <m/>
  </r>
  <r>
    <d v="2024-10-28T00:00:00"/>
    <x v="24"/>
    <s v="B"/>
    <n v="3"/>
    <s v="f"/>
    <n v="38"/>
    <s v="As portas da base de duche precisam de afinações ( Indicação do encarregado Bruno Florindo)"/>
    <x v="12"/>
    <m/>
    <x v="105"/>
    <x v="0"/>
    <x v="25"/>
    <m/>
    <x v="102"/>
    <m/>
    <m/>
    <m/>
    <m/>
    <m/>
    <m/>
  </r>
  <r>
    <d v="2024-10-28T00:00:00"/>
    <x v="24"/>
    <s v="B"/>
    <n v="3"/>
    <s v="f"/>
    <n v="39"/>
    <s v="Sifão da parede esta a deitar água (Indicação encarregado Bruno Florindo)"/>
    <x v="14"/>
    <m/>
    <x v="105"/>
    <x v="0"/>
    <x v="25"/>
    <m/>
    <x v="102"/>
    <m/>
    <m/>
    <m/>
    <m/>
    <m/>
    <m/>
  </r>
  <r>
    <d v="2024-10-28T00:00:00"/>
    <x v="24"/>
    <s v="B"/>
    <n v="3"/>
    <s v="f"/>
    <n v="40"/>
    <s v="Trocar 2 réguas no pavimento. O pavimento do hall de entrada precisa ser analisado (Indicação encarregado Bruno Florindo) // No dia 21/11 o proprietário voltou a reportar este tema, informando que: Aquando da visita de Setembro, o Sr. Marcos meteu um tapete de tela para fazer altura numa zona do chão porque se sentia o desnível ao calcar. O problema persiste. Na transição do hall para a sala, há um desnível pronunciado e ao pisar, o desnível é de tal forma que as tábuas do chão ficam desencontradas. "/>
    <x v="5"/>
    <m/>
    <x v="105"/>
    <x v="5"/>
    <x v="25"/>
    <m/>
    <x v="24"/>
    <m/>
    <m/>
    <m/>
    <m/>
    <m/>
    <m/>
  </r>
  <r>
    <d v="2024-10-28T00:00:00"/>
    <x v="24"/>
    <s v="B"/>
    <n v="3"/>
    <s v="f"/>
    <n v="41"/>
    <s v="Tentamos utilizar o forno pela primeira vez, e fez curto circuito. Desligámos todas as tomadas e todos os aparelhos elétricos até conseguirmos despistar e ver que era o forno. Quando se liga, passado pouco tempo o quadro vai abaixo. Não sei dizer se o problema é da tomada ou do próprio equipamento! // 15/09 A IEOL indicou que esta situação não se encontra no ambito da garantia, podendo estar relacionada a potência contratada para o apartamento, indicando que seja verificado esta situação. Pois se houver agendamento e na visita for verificado esta questão haverá custos de deslocação de mão de obra."/>
    <x v="9"/>
    <m/>
    <x v="109"/>
    <x v="2"/>
    <x v="25"/>
    <m/>
    <x v="24"/>
    <m/>
    <m/>
    <m/>
    <m/>
    <m/>
    <m/>
  </r>
  <r>
    <d v="2024-10-28T00:00:00"/>
    <x v="24"/>
    <s v="B"/>
    <n v="3"/>
    <s v="f"/>
    <n v="42"/>
    <s v="Caixilharias estão danificadas/desajustadas, durante a noite ouve-se o vento em todas as divisões, inclusive sente-se o vento entrar pelas laterais da janela. // Na visita do dia 02/10 pela Serrialu foi verificado a necessidade de materiais a serem solicitados, 2 puxadores para a porta da casa de máquinas, limitador da janela, e 8 cremones para os oxilobatentes. _x000a_- O custo para substituição das cremones/muletas tem o custo unitário de 20,00€+IVA - AGUARDANDO APROVAÇÃO DO ENGENHEIRO - APROVADO _x000a_No dia 22/05/2026 foi realizado agendamento com a Serrialu, tendo sido realizado afinação na janela, porém os puxadores vieram errados, ficando faltando 5 puxadores para serem substituídos. REAGENDAR "/>
    <x v="2"/>
    <m/>
    <x v="105"/>
    <x v="0"/>
    <x v="25"/>
    <m/>
    <x v="135"/>
    <s v="Solicitado orçamento para aprovação"/>
    <m/>
    <m/>
    <m/>
    <m/>
    <m/>
  </r>
  <r>
    <d v="2024-10-28T00:00:00"/>
    <x v="24"/>
    <s v="B"/>
    <n v="3"/>
    <s v="f"/>
    <n v="43"/>
    <s v="Nestes últimos dias que tem feito mais frio, liguei os ar condicionados de casa para nosso conforto. Verifiquei que o equipamento da sala não está a fazer calor. Selecionando o modo calor o que sai do aparelho é circulação do ar ambiente. // Houve a visita ao apartamento no dia 21/11, no entanto a intervenção não foi conclusiva, sendo necessário procedermos a um novo agendamento, em uma data a ser indicada pela Cimacer. // No dia 27/11 o proprietário voltou a se queixar da situação informando que: O a/c da sala está inoperativo e os dos quartos também não estão a funcionar corretamente, os técnicos quando cá estiveram mexeram em tudo e agora não temos aquecimento em condições em casa. // SÓ AGENDAR COM A CONFIRMAÇÃO DA CLIMACER"/>
    <x v="15"/>
    <m/>
    <x v="88"/>
    <x v="0"/>
    <x v="25"/>
    <m/>
    <x v="136"/>
    <m/>
    <m/>
    <m/>
    <m/>
    <m/>
    <m/>
  </r>
  <r>
    <d v="2024-08-07T00:00:00"/>
    <x v="25"/>
    <s v="B"/>
    <n v="3"/>
    <s v="g"/>
    <n v="1"/>
    <s v="Limpeza de caixilharia da porta "/>
    <x v="0"/>
    <m/>
    <x v="0"/>
    <x v="0"/>
    <x v="26"/>
    <m/>
    <x v="0"/>
    <m/>
    <s v=""/>
    <s v=""/>
    <s v=""/>
    <s v=""/>
    <s v=""/>
  </r>
  <r>
    <d v="2024-08-07T00:00:00"/>
    <x v="25"/>
    <s v="B"/>
    <n v="3"/>
    <s v="g"/>
    <n v="2"/>
    <s v="Retoque pintura na parede "/>
    <x v="0"/>
    <m/>
    <x v="0"/>
    <x v="0"/>
    <x v="26"/>
    <m/>
    <x v="0"/>
    <m/>
    <s v=""/>
    <s v=""/>
    <s v=""/>
    <s v=""/>
    <s v=""/>
  </r>
  <r>
    <d v="2024-08-07T00:00:00"/>
    <x v="25"/>
    <s v="B"/>
    <n v="3"/>
    <s v="g"/>
    <n v="3"/>
    <s v="Limpeza de tinta na guarnição "/>
    <x v="0"/>
    <m/>
    <x v="0"/>
    <x v="0"/>
    <x v="26"/>
    <m/>
    <x v="0"/>
    <m/>
    <s v=""/>
    <s v=""/>
    <s v=""/>
    <s v=""/>
    <s v=""/>
  </r>
  <r>
    <d v="2024-08-07T00:00:00"/>
    <x v="25"/>
    <s v="B"/>
    <n v="3"/>
    <s v="g"/>
    <n v="4"/>
    <s v="Retoque de pintura dentro do armário técnico"/>
    <x v="0"/>
    <m/>
    <x v="0"/>
    <x v="0"/>
    <x v="26"/>
    <m/>
    <x v="0"/>
    <m/>
    <s v=""/>
    <s v=""/>
    <s v=""/>
    <s v=""/>
    <s v=""/>
  </r>
  <r>
    <d v="2024-08-07T00:00:00"/>
    <x v="25"/>
    <s v="B"/>
    <n v="3"/>
    <s v="g"/>
    <n v="5"/>
    <s v="Porta com ruídos ao abrir "/>
    <x v="0"/>
    <m/>
    <x v="0"/>
    <x v="0"/>
    <x v="26"/>
    <m/>
    <x v="0"/>
    <m/>
    <s v=""/>
    <s v=""/>
    <s v=""/>
    <s v=""/>
    <s v=""/>
  </r>
  <r>
    <d v="2024-08-07T00:00:00"/>
    <x v="25"/>
    <s v="B"/>
    <n v="3"/>
    <s v="g"/>
    <n v="6"/>
    <s v="Espaçamento entre guarnição e divisoria do roupeiro "/>
    <x v="0"/>
    <m/>
    <x v="0"/>
    <x v="0"/>
    <x v="26"/>
    <m/>
    <x v="0"/>
    <m/>
    <s v=""/>
    <s v=""/>
    <s v=""/>
    <s v=""/>
    <s v=""/>
  </r>
  <r>
    <d v="2024-08-07T00:00:00"/>
    <x v="25"/>
    <s v="B"/>
    <n v="3"/>
    <s v="g"/>
    <n v="7"/>
    <s v="Tomada não funciona "/>
    <x v="0"/>
    <m/>
    <x v="0"/>
    <x v="0"/>
    <x v="26"/>
    <m/>
    <x v="0"/>
    <m/>
    <s v=""/>
    <s v=""/>
    <s v=""/>
    <s v=""/>
    <s v=""/>
  </r>
  <r>
    <d v="2024-08-07T00:00:00"/>
    <x v="25"/>
    <s v="B"/>
    <n v="3"/>
    <s v="g"/>
    <n v="8"/>
    <s v="Sujidade nos tijolos da fachada "/>
    <x v="0"/>
    <m/>
    <x v="0"/>
    <x v="0"/>
    <x v="26"/>
    <m/>
    <x v="0"/>
    <m/>
    <s v=""/>
    <s v=""/>
    <s v=""/>
    <s v=""/>
    <s v=""/>
  </r>
  <r>
    <d v="2024-08-07T00:00:00"/>
    <x v="25"/>
    <s v="B"/>
    <n v="3"/>
    <s v="g"/>
    <n v="9"/>
    <s v="Reacolar máquina  de arcondicionado para trás "/>
    <x v="0"/>
    <m/>
    <x v="0"/>
    <x v="0"/>
    <x v="26"/>
    <m/>
    <x v="0"/>
    <m/>
    <s v=""/>
    <s v=""/>
    <s v=""/>
    <s v=""/>
    <s v=""/>
  </r>
  <r>
    <d v="2024-08-07T00:00:00"/>
    <x v="25"/>
    <s v="B"/>
    <n v="3"/>
    <s v="g"/>
    <n v="10"/>
    <s v="Remate de silicone entre caxilharia e parede"/>
    <x v="0"/>
    <m/>
    <x v="0"/>
    <x v="0"/>
    <x v="26"/>
    <m/>
    <x v="0"/>
    <m/>
    <s v=""/>
    <s v=""/>
    <s v=""/>
    <s v=""/>
    <s v=""/>
  </r>
  <r>
    <d v="2024-08-07T00:00:00"/>
    <x v="25"/>
    <s v="B"/>
    <n v="3"/>
    <s v="g"/>
    <n v="11"/>
    <s v="Fixar as calhas do estores estão soltas "/>
    <x v="0"/>
    <m/>
    <x v="0"/>
    <x v="0"/>
    <x v="26"/>
    <m/>
    <x v="0"/>
    <m/>
    <s v=""/>
    <s v=""/>
    <s v=""/>
    <s v=""/>
    <s v=""/>
  </r>
  <r>
    <d v="2024-08-07T00:00:00"/>
    <x v="25"/>
    <s v="B"/>
    <n v="3"/>
    <s v="g"/>
    <n v="12"/>
    <s v="Melhorar o acabamento na saída de água de emergência"/>
    <x v="0"/>
    <m/>
    <x v="0"/>
    <x v="0"/>
    <x v="26"/>
    <m/>
    <x v="0"/>
    <m/>
    <s v=""/>
    <s v=""/>
    <s v=""/>
    <s v=""/>
    <s v=""/>
  </r>
  <r>
    <d v="2024-08-07T00:00:00"/>
    <x v="25"/>
    <s v="B"/>
    <n v="3"/>
    <s v="g"/>
    <n v="13"/>
    <s v="Microondas  está mal instalado "/>
    <x v="0"/>
    <m/>
    <x v="0"/>
    <x v="0"/>
    <x v="26"/>
    <m/>
    <x v="0"/>
    <m/>
    <s v=""/>
    <s v=""/>
    <s v=""/>
    <s v=""/>
    <s v=""/>
  </r>
  <r>
    <d v="2024-08-07T00:00:00"/>
    <x v="25"/>
    <s v="B"/>
    <n v="3"/>
    <s v="g"/>
    <n v="14"/>
    <s v="Puxador da lava loiça está danificado"/>
    <x v="0"/>
    <m/>
    <x v="0"/>
    <x v="0"/>
    <x v="26"/>
    <m/>
    <x v="0"/>
    <m/>
    <s v=""/>
    <s v=""/>
    <s v=""/>
    <s v=""/>
    <s v=""/>
  </r>
  <r>
    <d v="2024-08-07T00:00:00"/>
    <x v="25"/>
    <s v="B"/>
    <n v="3"/>
    <s v="g"/>
    <n v="15"/>
    <s v="Prateleira do armário está danificado "/>
    <x v="0"/>
    <m/>
    <x v="0"/>
    <x v="0"/>
    <x v="26"/>
    <m/>
    <x v="0"/>
    <m/>
    <s v=""/>
    <s v=""/>
    <s v=""/>
    <s v=""/>
    <s v=""/>
  </r>
  <r>
    <d v="2024-08-07T00:00:00"/>
    <x v="25"/>
    <s v="B"/>
    <n v="3"/>
    <s v="g"/>
    <n v="16"/>
    <s v="reacolar a bomba de calor para a esquerda "/>
    <x v="0"/>
    <m/>
    <x v="0"/>
    <x v="0"/>
    <x v="26"/>
    <m/>
    <x v="0"/>
    <m/>
    <s v=""/>
    <s v=""/>
    <s v=""/>
    <s v=""/>
    <s v=""/>
  </r>
  <r>
    <d v="2024-08-07T00:00:00"/>
    <x v="25"/>
    <s v="B"/>
    <n v="3"/>
    <s v="g"/>
    <n v="17"/>
    <s v="Retoque de pintura na alheta "/>
    <x v="0"/>
    <m/>
    <x v="0"/>
    <x v="0"/>
    <x v="26"/>
    <m/>
    <x v="0"/>
    <m/>
    <s v=""/>
    <s v=""/>
    <s v=""/>
    <s v=""/>
    <s v=""/>
  </r>
  <r>
    <d v="2024-08-07T00:00:00"/>
    <x v="25"/>
    <s v="B"/>
    <n v="3"/>
    <s v="g"/>
    <n v="18"/>
    <s v="Instalar silicone na porta do roupeiro "/>
    <x v="0"/>
    <m/>
    <x v="0"/>
    <x v="0"/>
    <x v="26"/>
    <m/>
    <x v="0"/>
    <m/>
    <s v=""/>
    <s v=""/>
    <s v=""/>
    <s v=""/>
    <s v=""/>
  </r>
  <r>
    <d v="2024-08-07T00:00:00"/>
    <x v="25"/>
    <s v="B"/>
    <n v="3"/>
    <s v="g"/>
    <n v="19"/>
    <s v="Afinar os interruptores"/>
    <x v="0"/>
    <m/>
    <x v="0"/>
    <x v="0"/>
    <x v="26"/>
    <m/>
    <x v="0"/>
    <m/>
    <s v=""/>
    <s v=""/>
    <s v=""/>
    <s v=""/>
    <s v=""/>
  </r>
  <r>
    <d v="2024-08-07T00:00:00"/>
    <x v="25"/>
    <s v="B"/>
    <n v="3"/>
    <s v="g"/>
    <n v="20"/>
    <s v="Porta roupeiro danificado ao lado do ropeiro "/>
    <x v="0"/>
    <m/>
    <x v="0"/>
    <x v="0"/>
    <x v="26"/>
    <m/>
    <x v="0"/>
    <m/>
    <s v=""/>
    <s v=""/>
    <s v=""/>
    <s v=""/>
    <s v=""/>
  </r>
  <r>
    <d v="2024-08-07T00:00:00"/>
    <x v="25"/>
    <s v="B"/>
    <n v="3"/>
    <s v="g"/>
    <n v="21"/>
    <s v="Ralo da banheira não abre "/>
    <x v="0"/>
    <m/>
    <x v="0"/>
    <x v="0"/>
    <x v="26"/>
    <m/>
    <x v="0"/>
    <m/>
    <s v=""/>
    <s v=""/>
    <s v=""/>
    <s v=""/>
    <s v=""/>
  </r>
  <r>
    <d v="2024-08-07T00:00:00"/>
    <x v="25"/>
    <s v="B"/>
    <n v="3"/>
    <s v="g"/>
    <n v="22"/>
    <s v="Borrachas das guarniçoes estão soltas geral"/>
    <x v="0"/>
    <m/>
    <x v="0"/>
    <x v="0"/>
    <x v="26"/>
    <m/>
    <x v="0"/>
    <m/>
    <s v=""/>
    <s v=""/>
    <s v=""/>
    <s v=""/>
    <s v=""/>
  </r>
  <r>
    <d v="2024-08-07T00:00:00"/>
    <x v="25"/>
    <s v="B"/>
    <n v="3"/>
    <s v="g"/>
    <n v="23"/>
    <s v="A parte de dentro do arco da porta da casa de banho do quarto está danificada"/>
    <x v="35"/>
    <m/>
    <x v="110"/>
    <x v="5"/>
    <x v="26"/>
    <m/>
    <x v="24"/>
    <s v="No dia 04/03/2026: O proprietário voltou a queixar-se do ponto de situação que até a presente data não houve resolução. "/>
    <s v=""/>
    <s v=""/>
    <s v=""/>
    <s v=""/>
    <s v=""/>
  </r>
  <r>
    <d v="2024-08-07T00:00:00"/>
    <x v="25"/>
    <s v="B"/>
    <n v="3"/>
    <s v="g"/>
    <n v="24"/>
    <s v="fechadura da porta de entrada necessita de ser afinada "/>
    <x v="7"/>
    <m/>
    <x v="111"/>
    <x v="0"/>
    <x v="26"/>
    <m/>
    <x v="10"/>
    <m/>
    <s v=""/>
    <s v=""/>
    <s v=""/>
    <s v=""/>
    <s v=""/>
  </r>
  <r>
    <d v="2024-08-07T00:00:00"/>
    <x v="25"/>
    <s v="B"/>
    <n v="3"/>
    <s v="g"/>
    <n v="25"/>
    <s v="caixas de estores da sala estão num estado inacabado ou com um acabamento muito deficiente"/>
    <x v="0"/>
    <m/>
    <x v="0"/>
    <x v="2"/>
    <x v="26"/>
    <m/>
    <x v="137"/>
    <m/>
    <s v=""/>
    <s v=""/>
    <s v=""/>
    <s v=""/>
    <s v=""/>
  </r>
  <r>
    <d v="2024-08-07T00:00:00"/>
    <x v="25"/>
    <s v="B"/>
    <n v="3"/>
    <s v="g"/>
    <n v="26"/>
    <s v="Trocar duas peças do pavimento em frente a casa de banho"/>
    <x v="5"/>
    <m/>
    <x v="112"/>
    <x v="0"/>
    <x v="26"/>
    <m/>
    <x v="138"/>
    <m/>
    <s v=""/>
    <s v=""/>
    <s v=""/>
    <s v=""/>
    <s v=""/>
  </r>
  <r>
    <d v="2024-10-14T00:00:00"/>
    <x v="26"/>
    <s v="A"/>
    <n v="-1"/>
    <s v="b"/>
    <n v="1"/>
    <s v="Borracha porta de entrada"/>
    <x v="7"/>
    <m/>
    <x v="2"/>
    <x v="0"/>
    <x v="27"/>
    <m/>
    <x v="22"/>
    <m/>
    <s v=""/>
    <s v=""/>
    <s v=""/>
    <s v=""/>
    <s v=""/>
  </r>
  <r>
    <d v="2024-10-14T00:00:00"/>
    <x v="26"/>
    <s v="A"/>
    <n v="-1"/>
    <s v="b"/>
    <n v="2"/>
    <s v="Amolgado trinco porta entrada"/>
    <x v="7"/>
    <m/>
    <x v="2"/>
    <x v="0"/>
    <x v="27"/>
    <m/>
    <x v="22"/>
    <m/>
    <s v=""/>
    <s v=""/>
    <s v=""/>
    <s v=""/>
    <s v=""/>
  </r>
  <r>
    <d v="2024-10-14T00:00:00"/>
    <x v="26"/>
    <s v="A"/>
    <n v="-1"/>
    <s v="b"/>
    <n v="3"/>
    <s v="Melhorar acabamento interior Q.E "/>
    <x v="9"/>
    <m/>
    <x v="2"/>
    <x v="0"/>
    <x v="27"/>
    <m/>
    <x v="48"/>
    <m/>
    <s v=""/>
    <s v=""/>
    <s v=""/>
    <s v=""/>
    <s v=""/>
  </r>
  <r>
    <d v="2024-10-14T00:00:00"/>
    <x v="26"/>
    <s v="A"/>
    <n v="-1"/>
    <s v="b"/>
    <n v="4"/>
    <s v="Melhorar juntas piso / porta sala"/>
    <x v="0"/>
    <m/>
    <x v="2"/>
    <x v="0"/>
    <x v="27"/>
    <m/>
    <x v="139"/>
    <m/>
    <s v=""/>
    <s v=""/>
    <s v=""/>
    <s v=""/>
    <s v=""/>
  </r>
  <r>
    <d v="2024-10-14T00:00:00"/>
    <x v="26"/>
    <s v="A"/>
    <n v="-1"/>
    <s v="b"/>
    <n v="5"/>
    <s v="Sujo caixa aplique teto/sala"/>
    <x v="0"/>
    <m/>
    <x v="2"/>
    <x v="0"/>
    <x v="27"/>
    <m/>
    <x v="139"/>
    <m/>
    <s v=""/>
    <s v=""/>
    <s v=""/>
    <s v=""/>
    <s v=""/>
  </r>
  <r>
    <d v="2024-10-14T00:00:00"/>
    <x v="26"/>
    <s v="A"/>
    <n v="-1"/>
    <s v="b"/>
    <n v="6"/>
    <s v="Melhorar remate topo wc"/>
    <x v="0"/>
    <m/>
    <x v="2"/>
    <x v="0"/>
    <x v="27"/>
    <m/>
    <x v="139"/>
    <m/>
    <s v=""/>
    <s v=""/>
    <s v=""/>
    <s v=""/>
    <s v=""/>
  </r>
  <r>
    <d v="2024-10-14T00:00:00"/>
    <x v="26"/>
    <s v="A"/>
    <n v="-1"/>
    <s v="b"/>
    <n v="7"/>
    <s v="Limpar sanita "/>
    <x v="0"/>
    <m/>
    <x v="2"/>
    <x v="0"/>
    <x v="27"/>
    <m/>
    <x v="48"/>
    <m/>
    <s v=""/>
    <s v=""/>
    <s v=""/>
    <s v=""/>
    <s v=""/>
  </r>
  <r>
    <d v="2024-10-14T00:00:00"/>
    <x v="26"/>
    <s v="A"/>
    <n v="-1"/>
    <s v="b"/>
    <n v="8"/>
    <s v="Marca porta entrada"/>
    <x v="7"/>
    <m/>
    <x v="2"/>
    <x v="0"/>
    <x v="27"/>
    <m/>
    <x v="22"/>
    <m/>
    <s v=""/>
    <s v=""/>
    <s v=""/>
    <s v=""/>
    <s v=""/>
  </r>
  <r>
    <d v="2024-10-14T00:00:00"/>
    <x v="26"/>
    <s v="A"/>
    <n v="-1"/>
    <s v="b"/>
    <n v="9"/>
    <s v="limpeza ferrugem guardas geral "/>
    <x v="0"/>
    <m/>
    <x v="2"/>
    <x v="0"/>
    <x v="27"/>
    <m/>
    <x v="139"/>
    <m/>
    <s v=""/>
    <s v=""/>
    <s v=""/>
    <s v=""/>
    <s v=""/>
  </r>
  <r>
    <d v="2024-10-14T00:00:00"/>
    <x v="26"/>
    <s v="A"/>
    <n v="-1"/>
    <s v="b"/>
    <n v="10"/>
    <s v="marca no rodapé"/>
    <x v="0"/>
    <m/>
    <x v="2"/>
    <x v="0"/>
    <x v="27"/>
    <m/>
    <x v="139"/>
    <m/>
    <s v=""/>
    <s v=""/>
    <s v=""/>
    <s v=""/>
    <s v=""/>
  </r>
  <r>
    <d v="2024-10-14T00:00:00"/>
    <x v="26"/>
    <s v="A"/>
    <n v="-1"/>
    <s v="b"/>
    <n v="11"/>
    <s v="sujos pintura parede"/>
    <x v="0"/>
    <m/>
    <x v="2"/>
    <x v="0"/>
    <x v="27"/>
    <m/>
    <x v="139"/>
    <m/>
    <s v=""/>
    <s v=""/>
    <s v=""/>
    <s v=""/>
    <s v=""/>
  </r>
  <r>
    <d v="2024-10-14T00:00:00"/>
    <x v="26"/>
    <s v="A"/>
    <n v="-1"/>
    <s v="b"/>
    <n v="12"/>
    <s v="Melhorar remate rejunte parede cozinha "/>
    <x v="0"/>
    <m/>
    <x v="2"/>
    <x v="0"/>
    <x v="27"/>
    <m/>
    <x v="139"/>
    <m/>
    <s v=""/>
    <s v=""/>
    <s v=""/>
    <s v=""/>
    <s v=""/>
  </r>
  <r>
    <d v="2024-10-14T00:00:00"/>
    <x v="26"/>
    <s v="A"/>
    <n v="-1"/>
    <s v="b"/>
    <n v="13"/>
    <s v="Limpeza piso laminado geral "/>
    <x v="0"/>
    <m/>
    <x v="2"/>
    <x v="0"/>
    <x v="27"/>
    <m/>
    <x v="48"/>
    <m/>
    <s v=""/>
    <s v=""/>
    <s v=""/>
    <s v=""/>
    <s v=""/>
  </r>
  <r>
    <d v="2024-10-14T00:00:00"/>
    <x v="26"/>
    <s v="A"/>
    <n v="-1"/>
    <s v="b"/>
    <n v="14"/>
    <s v="limpeza e remate rodapé "/>
    <x v="0"/>
    <m/>
    <x v="2"/>
    <x v="0"/>
    <x v="27"/>
    <m/>
    <x v="139"/>
    <m/>
    <s v=""/>
    <s v=""/>
    <s v=""/>
    <s v=""/>
    <s v=""/>
  </r>
  <r>
    <d v="2024-10-14T00:00:00"/>
    <x v="26"/>
    <s v="A"/>
    <n v="-1"/>
    <s v="b"/>
    <n v="15"/>
    <s v="Limpeza caixilharias "/>
    <x v="0"/>
    <m/>
    <x v="2"/>
    <x v="0"/>
    <x v="27"/>
    <m/>
    <x v="139"/>
    <m/>
    <s v=""/>
    <s v=""/>
    <s v=""/>
    <s v=""/>
    <s v=""/>
  </r>
  <r>
    <d v="2024-10-14T00:00:00"/>
    <x v="26"/>
    <s v="A"/>
    <n v="-1"/>
    <s v="b"/>
    <n v="16"/>
    <s v="Afinar porta arrecadação "/>
    <x v="7"/>
    <m/>
    <x v="2"/>
    <x v="0"/>
    <x v="27"/>
    <m/>
    <x v="22"/>
    <m/>
    <s v=""/>
    <s v=""/>
    <s v=""/>
    <s v=""/>
    <s v=""/>
  </r>
  <r>
    <d v="2024-10-14T00:00:00"/>
    <x v="26"/>
    <s v="A"/>
    <n v="-1"/>
    <s v="b"/>
    <n v="17"/>
    <s v="Limpar porta arrecadação"/>
    <x v="0"/>
    <m/>
    <x v="2"/>
    <x v="0"/>
    <x v="27"/>
    <m/>
    <x v="14"/>
    <m/>
    <s v=""/>
    <s v=""/>
    <s v=""/>
    <s v=""/>
    <s v=""/>
  </r>
  <r>
    <d v="2024-10-14T00:00:00"/>
    <x v="26"/>
    <s v="A"/>
    <n v="-1"/>
    <s v="b"/>
    <n v="18"/>
    <s v="Fissura piso arrecadação "/>
    <x v="0"/>
    <m/>
    <x v="2"/>
    <x v="3"/>
    <x v="27"/>
    <m/>
    <x v="24"/>
    <m/>
    <s v=""/>
    <s v=""/>
    <s v=""/>
    <s v=""/>
    <s v=""/>
  </r>
  <r>
    <d v="2024-10-14T00:00:00"/>
    <x v="26"/>
    <s v="A"/>
    <n v="-1"/>
    <s v="b"/>
    <n v="19"/>
    <s v="_x000a_Coloração Negra / Humidade pavimento do quarto junto parede WC"/>
    <x v="5"/>
    <m/>
    <x v="64"/>
    <x v="0"/>
    <x v="27"/>
    <m/>
    <x v="5"/>
    <m/>
    <s v=""/>
    <s v=""/>
    <s v=""/>
    <s v=""/>
    <s v=""/>
  </r>
  <r>
    <d v="2024-10-14T00:00:00"/>
    <x v="26"/>
    <s v="A"/>
    <n v="-1"/>
    <s v="b"/>
    <n v="20"/>
    <s v="Afinação da caixilharia "/>
    <x v="2"/>
    <m/>
    <x v="31"/>
    <x v="0"/>
    <x v="27"/>
    <m/>
    <x v="76"/>
    <m/>
    <s v=""/>
    <s v=""/>
    <s v=""/>
    <s v=""/>
    <s v=""/>
  </r>
  <r>
    <d v="2024-10-14T00:00:00"/>
    <x v="26"/>
    <s v="A"/>
    <n v="-1"/>
    <s v="b"/>
    <n v="21"/>
    <s v="Problemas no termoaculador - não sai agua quente "/>
    <x v="15"/>
    <m/>
    <x v="8"/>
    <x v="0"/>
    <x v="27"/>
    <m/>
    <x v="14"/>
    <m/>
    <s v=""/>
    <s v=""/>
    <s v=""/>
    <s v=""/>
    <s v=""/>
  </r>
  <r>
    <d v="2024-10-14T00:00:00"/>
    <x v="26"/>
    <s v="A"/>
    <n v="-1"/>
    <s v="b"/>
    <n v="22"/>
    <s v="Troca das chaves dos correios "/>
    <x v="2"/>
    <m/>
    <x v="113"/>
    <x v="0"/>
    <x v="27"/>
    <m/>
    <x v="140"/>
    <m/>
    <s v=""/>
    <s v=""/>
    <s v=""/>
    <s v=""/>
    <s v=""/>
  </r>
  <r>
    <d v="2024-10-14T00:00:00"/>
    <x v="26"/>
    <s v="A"/>
    <n v="-1"/>
    <s v="b"/>
    <n v="23"/>
    <s v="Verificou, ao retirar a película aderente às gavetas, que a gaveta de baixo está rachada (frigorifico)"/>
    <x v="4"/>
    <m/>
    <x v="114"/>
    <x v="0"/>
    <x v="27"/>
    <d v="2025-02-28T00:00:00"/>
    <x v="141"/>
    <m/>
    <s v=""/>
    <s v=""/>
    <s v=""/>
    <s v=""/>
    <s v=""/>
  </r>
  <r>
    <d v="2024-10-14T00:00:00"/>
    <x v="26"/>
    <s v="A"/>
    <n v="-1"/>
    <s v="b"/>
    <n v="24"/>
    <s v="Infiltração na arrecadação (cave 1 nº 10) - NOTA: estamos a aguardar a secagem da arrecadação para realizar a pintura já foram trocadas ás reguas que molharam por novas estamos a aguardar orçamento da cliente relativamente a torre do computador que supostamente por conta da humidade deixou de funcionar. "/>
    <x v="0"/>
    <m/>
    <x v="115"/>
    <x v="0"/>
    <x v="27"/>
    <m/>
    <x v="82"/>
    <m/>
    <s v=""/>
    <s v=""/>
    <s v=""/>
    <s v=""/>
    <s v=""/>
  </r>
  <r>
    <d v="2024-10-14T00:00:00"/>
    <x v="26"/>
    <s v="A"/>
    <n v="-1"/>
    <s v="b"/>
    <n v="25"/>
    <s v="AFINAÇÃO EM 2 JANELAS DE CAIXILHARIA"/>
    <x v="2"/>
    <m/>
    <x v="116"/>
    <x v="0"/>
    <x v="27"/>
    <m/>
    <x v="142"/>
    <m/>
    <s v=""/>
    <s v=""/>
    <s v=""/>
    <s v=""/>
    <s v=""/>
  </r>
  <r>
    <d v="2024-10-14T00:00:00"/>
    <x v="26"/>
    <s v="A"/>
    <n v="-1"/>
    <s v="b"/>
    <n v="26"/>
    <s v="reparação da caixa de correio do bloco A (-1 B) pois a correspondência com a chuva fica inundada._x000a_Tem do lado de fora um grande orifício que deixa entrar a chuva quando é tocada a vento."/>
    <x v="0"/>
    <m/>
    <x v="117"/>
    <x v="0"/>
    <x v="27"/>
    <m/>
    <x v="84"/>
    <s v="helenaregalofonseca@gmail.com"/>
    <s v=""/>
    <s v=""/>
    <s v=""/>
    <s v=""/>
    <s v=""/>
  </r>
  <r>
    <d v="2024-10-14T00:00:00"/>
    <x v="26"/>
    <s v="A"/>
    <n v="-1"/>
    <s v="b"/>
    <n v="27"/>
    <s v="Polir pedra"/>
    <x v="13"/>
    <m/>
    <x v="118"/>
    <x v="0"/>
    <x v="28"/>
    <m/>
    <x v="142"/>
    <m/>
    <m/>
    <m/>
    <m/>
    <m/>
    <m/>
  </r>
  <r>
    <d v="2024-10-14T00:00:00"/>
    <x v="26"/>
    <s v="A"/>
    <n v="-1"/>
    <s v="b"/>
    <n v="28"/>
    <s v="Maçaneta solta por dentro e com riscos"/>
    <x v="0"/>
    <m/>
    <x v="119"/>
    <x v="0"/>
    <x v="27"/>
    <m/>
    <x v="141"/>
    <m/>
    <m/>
    <m/>
    <m/>
    <m/>
    <m/>
  </r>
  <r>
    <d v="2024-10-14T00:00:00"/>
    <x v="26"/>
    <s v="A"/>
    <n v="-1"/>
    <s v="b"/>
    <n v="29"/>
    <s v="Travão nunca esteve bem"/>
    <x v="0"/>
    <m/>
    <x v="119"/>
    <x v="0"/>
    <x v="27"/>
    <m/>
    <x v="143"/>
    <m/>
    <m/>
    <m/>
    <m/>
    <m/>
    <m/>
  </r>
  <r>
    <d v="2024-10-14T00:00:00"/>
    <x v="26"/>
    <s v="A"/>
    <n v="-1"/>
    <s v="b"/>
    <n v="30"/>
    <s v="2 Riscos porta branca rua interior"/>
    <x v="0"/>
    <m/>
    <x v="119"/>
    <x v="0"/>
    <x v="27"/>
    <m/>
    <x v="143"/>
    <m/>
    <m/>
    <m/>
    <m/>
    <m/>
    <m/>
  </r>
  <r>
    <d v="2024-10-14T00:00:00"/>
    <x v="26"/>
    <s v="A"/>
    <n v="-1"/>
    <s v="b"/>
    <n v="31"/>
    <s v="Risco madeira do lado de fora ao lado da chave"/>
    <x v="0"/>
    <m/>
    <x v="119"/>
    <x v="0"/>
    <x v="27"/>
    <m/>
    <x v="143"/>
    <m/>
    <m/>
    <m/>
    <m/>
    <m/>
    <m/>
  </r>
  <r>
    <d v="2024-10-14T00:00:00"/>
    <x v="26"/>
    <s v="A"/>
    <n v="-1"/>
    <s v="b"/>
    <n v="32"/>
    <s v="Ferro do trinco bate na porta entrada já tendo danificado a porta"/>
    <x v="0"/>
    <m/>
    <x v="119"/>
    <x v="0"/>
    <x v="27"/>
    <m/>
    <x v="143"/>
    <m/>
    <m/>
    <m/>
    <m/>
    <m/>
    <m/>
  </r>
  <r>
    <d v="2024-10-14T00:00:00"/>
    <x v="26"/>
    <s v="A"/>
    <n v="-1"/>
    <s v="b"/>
    <n v="33"/>
    <s v="Porta comunicadora não fecha por completo"/>
    <x v="0"/>
    <m/>
    <x v="119"/>
    <x v="0"/>
    <x v="27"/>
    <m/>
    <x v="143"/>
    <m/>
    <m/>
    <m/>
    <m/>
    <m/>
    <m/>
  </r>
  <r>
    <d v="2024-10-14T00:00:00"/>
    <x v="26"/>
    <s v="A"/>
    <n v="-1"/>
    <s v="b"/>
    <n v="34"/>
    <s v="Base porta direita exterior casa banho esbotenada"/>
    <x v="0"/>
    <m/>
    <x v="119"/>
    <x v="0"/>
    <x v="27"/>
    <m/>
    <x v="143"/>
    <m/>
    <m/>
    <m/>
    <m/>
    <m/>
    <m/>
  </r>
  <r>
    <d v="2024-10-14T00:00:00"/>
    <x v="26"/>
    <s v="A"/>
    <n v="-1"/>
    <s v="b"/>
    <n v="35"/>
    <s v="Juntas da porta com rodapé com fenda"/>
    <x v="0"/>
    <m/>
    <x v="119"/>
    <x v="0"/>
    <x v="27"/>
    <m/>
    <x v="143"/>
    <m/>
    <m/>
    <m/>
    <m/>
    <m/>
    <m/>
  </r>
  <r>
    <d v="2024-10-14T00:00:00"/>
    <x v="26"/>
    <s v="A"/>
    <n v="-1"/>
    <s v="b"/>
    <n v="36"/>
    <s v="Mármore da banca toda riscada"/>
    <x v="0"/>
    <m/>
    <x v="119"/>
    <x v="0"/>
    <x v="27"/>
    <m/>
    <x v="143"/>
    <m/>
    <m/>
    <m/>
    <m/>
    <m/>
    <m/>
  </r>
  <r>
    <d v="2024-10-14T00:00:00"/>
    <x v="26"/>
    <s v="A"/>
    <n v="-1"/>
    <s v="b"/>
    <n v="37"/>
    <s v="Buraco á volta da torneira da banheira"/>
    <x v="0"/>
    <m/>
    <x v="119"/>
    <x v="0"/>
    <x v="27"/>
    <m/>
    <x v="143"/>
    <m/>
    <m/>
    <m/>
    <m/>
    <m/>
    <m/>
  </r>
  <r>
    <d v="2024-10-14T00:00:00"/>
    <x v="26"/>
    <s v="A"/>
    <n v="-1"/>
    <s v="b"/>
    <n v="38"/>
    <s v="Tetos falsos hall e casa de banho "/>
    <x v="0"/>
    <m/>
    <x v="119"/>
    <x v="0"/>
    <x v="27"/>
    <m/>
    <x v="143"/>
    <m/>
    <m/>
    <m/>
    <m/>
    <m/>
    <m/>
  </r>
  <r>
    <d v="2024-10-14T00:00:00"/>
    <x v="26"/>
    <s v="A"/>
    <n v="-1"/>
    <s v="b"/>
    <n v="39"/>
    <s v="Maquina de loiça prende camisolas quando vai ao frigorifico"/>
    <x v="0"/>
    <m/>
    <x v="119"/>
    <x v="0"/>
    <x v="27"/>
    <m/>
    <x v="143"/>
    <m/>
    <m/>
    <m/>
    <m/>
    <m/>
    <m/>
  </r>
  <r>
    <d v="2024-10-14T00:00:00"/>
    <x v="26"/>
    <s v="A"/>
    <n v="-1"/>
    <s v="b"/>
    <n v="40"/>
    <s v="Porta armário debaixo do lava-loiça descaida"/>
    <x v="0"/>
    <m/>
    <x v="119"/>
    <x v="0"/>
    <x v="27"/>
    <m/>
    <x v="143"/>
    <m/>
    <m/>
    <m/>
    <m/>
    <m/>
    <m/>
  </r>
  <r>
    <d v="2024-10-14T00:00:00"/>
    <x v="26"/>
    <s v="A"/>
    <n v="-1"/>
    <s v="b"/>
    <n v="41"/>
    <s v="Exaustor inclinado"/>
    <x v="0"/>
    <m/>
    <x v="119"/>
    <x v="0"/>
    <x v="27"/>
    <m/>
    <x v="143"/>
    <m/>
    <m/>
    <m/>
    <m/>
    <m/>
    <m/>
  </r>
  <r>
    <d v="2024-10-14T00:00:00"/>
    <x v="26"/>
    <s v="A"/>
    <n v="-1"/>
    <s v="b"/>
    <n v="42"/>
    <s v="Gaveta de cima não fecha total"/>
    <x v="0"/>
    <m/>
    <x v="119"/>
    <x v="0"/>
    <x v="27"/>
    <m/>
    <x v="143"/>
    <m/>
    <m/>
    <m/>
    <m/>
    <m/>
    <m/>
  </r>
  <r>
    <d v="2024-10-14T00:00:00"/>
    <x v="26"/>
    <s v="A"/>
    <n v="-1"/>
    <s v="b"/>
    <n v="43"/>
    <s v="Porta por cima do lava-loiça chia"/>
    <x v="0"/>
    <m/>
    <x v="119"/>
    <x v="0"/>
    <x v="27"/>
    <m/>
    <x v="143"/>
    <m/>
    <m/>
    <m/>
    <m/>
    <m/>
    <m/>
  </r>
  <r>
    <d v="2024-10-14T00:00:00"/>
    <x v="26"/>
    <s v="A"/>
    <n v="-1"/>
    <s v="b"/>
    <n v="44"/>
    <s v="Rodapé quarto não esta bem pintado"/>
    <x v="0"/>
    <m/>
    <x v="119"/>
    <x v="0"/>
    <x v="27"/>
    <m/>
    <x v="143"/>
    <m/>
    <m/>
    <m/>
    <m/>
    <m/>
    <m/>
  </r>
  <r>
    <d v="2024-10-14T00:00:00"/>
    <x v="26"/>
    <s v="A"/>
    <n v="-1"/>
    <s v="b"/>
    <n v="45"/>
    <s v="Porta torta quarto não fecha bem"/>
    <x v="0"/>
    <m/>
    <x v="119"/>
    <x v="0"/>
    <x v="27"/>
    <m/>
    <x v="143"/>
    <m/>
    <m/>
    <m/>
    <m/>
    <m/>
    <m/>
  </r>
  <r>
    <d v="2024-10-14T00:00:00"/>
    <x v="26"/>
    <s v="A"/>
    <n v="-1"/>
    <s v="b"/>
    <n v="46"/>
    <s v="Porta armario da esquerda chia"/>
    <x v="0"/>
    <m/>
    <x v="119"/>
    <x v="0"/>
    <x v="27"/>
    <m/>
    <x v="143"/>
    <m/>
    <m/>
    <m/>
    <m/>
    <m/>
    <m/>
  </r>
  <r>
    <d v="2024-10-14T00:00:00"/>
    <x v="26"/>
    <s v="A"/>
    <n v="-1"/>
    <s v="b"/>
    <n v="47"/>
    <s v="estores não desliza bem"/>
    <x v="0"/>
    <m/>
    <x v="119"/>
    <x v="0"/>
    <x v="27"/>
    <m/>
    <x v="143"/>
    <m/>
    <m/>
    <m/>
    <m/>
    <m/>
    <m/>
  </r>
  <r>
    <d v="2024-10-14T00:00:00"/>
    <x v="26"/>
    <s v="A"/>
    <n v="-1"/>
    <s v="b"/>
    <n v="48"/>
    <s v="parede do quarto junto a casa de banho não esta lisa. Será fruta de humidade"/>
    <x v="0"/>
    <m/>
    <x v="119"/>
    <x v="0"/>
    <x v="27"/>
    <m/>
    <x v="143"/>
    <m/>
    <m/>
    <m/>
    <m/>
    <m/>
    <m/>
  </r>
  <r>
    <d v="2024-10-14T00:00:00"/>
    <x v="26"/>
    <s v="A"/>
    <n v="-1"/>
    <s v="b"/>
    <n v="49"/>
    <s v="Comutador single solto"/>
    <x v="0"/>
    <m/>
    <x v="119"/>
    <x v="0"/>
    <x v="27"/>
    <m/>
    <x v="143"/>
    <m/>
    <m/>
    <m/>
    <m/>
    <m/>
    <m/>
  </r>
  <r>
    <d v="2024-10-14T00:00:00"/>
    <x v="26"/>
    <s v="A"/>
    <n v="-1"/>
    <s v="b"/>
    <n v="50"/>
    <s v="Rodapé na sala ao pé da porta parece rachar a madeira"/>
    <x v="0"/>
    <m/>
    <x v="119"/>
    <x v="0"/>
    <x v="27"/>
    <m/>
    <x v="143"/>
    <m/>
    <m/>
    <m/>
    <m/>
    <m/>
    <m/>
  </r>
  <r>
    <d v="2024-10-14T00:00:00"/>
    <x v="26"/>
    <s v="A"/>
    <n v="-1"/>
    <s v="b"/>
    <n v="51"/>
    <s v="2 ripas metálicas exteriores soltas "/>
    <x v="0"/>
    <m/>
    <x v="119"/>
    <x v="0"/>
    <x v="27"/>
    <m/>
    <x v="143"/>
    <m/>
    <m/>
    <m/>
    <m/>
    <m/>
    <m/>
  </r>
  <r>
    <d v="2024-10-14T00:00:00"/>
    <x v="26"/>
    <s v="A"/>
    <n v="-1"/>
    <s v="b"/>
    <n v="52"/>
    <s v="Canto rodapé porta da sala com hall á esquerda imperfeito"/>
    <x v="0"/>
    <m/>
    <x v="119"/>
    <x v="0"/>
    <x v="27"/>
    <m/>
    <x v="143"/>
    <m/>
    <m/>
    <m/>
    <m/>
    <m/>
    <m/>
  </r>
  <r>
    <d v="2024-10-14T00:00:00"/>
    <x v="26"/>
    <s v="A"/>
    <n v="-1"/>
    <s v="b"/>
    <n v="53"/>
    <s v="Despensa: Porta ainda raspa a abrir"/>
    <x v="0"/>
    <m/>
    <x v="119"/>
    <x v="0"/>
    <x v="27"/>
    <m/>
    <x v="143"/>
    <m/>
    <m/>
    <m/>
    <m/>
    <m/>
    <m/>
  </r>
  <r>
    <d v="2024-10-14T00:00:00"/>
    <x v="26"/>
    <s v="A"/>
    <n v="-1"/>
    <s v="b"/>
    <n v="54"/>
    <s v="Afinar janelas"/>
    <x v="2"/>
    <m/>
    <x v="120"/>
    <x v="0"/>
    <x v="27"/>
    <m/>
    <x v="144"/>
    <m/>
    <m/>
    <m/>
    <m/>
    <m/>
    <m/>
  </r>
  <r>
    <d v="2024-10-14T00:00:00"/>
    <x v="26"/>
    <s v="A"/>
    <n v="-1"/>
    <s v="b"/>
    <n v="56"/>
    <s v="Afinação da caixilharia "/>
    <x v="2"/>
    <m/>
    <x v="121"/>
    <x v="0"/>
    <x v="27"/>
    <m/>
    <x v="144"/>
    <m/>
    <m/>
    <m/>
    <m/>
    <m/>
    <m/>
  </r>
  <r>
    <d v="2024-10-14T00:00:00"/>
    <x v="26"/>
    <s v="A"/>
    <n v="-1"/>
    <s v="b"/>
    <n v="55"/>
    <s v="Interruptor solto"/>
    <x v="9"/>
    <m/>
    <x v="120"/>
    <x v="0"/>
    <x v="27"/>
    <m/>
    <x v="24"/>
    <m/>
    <m/>
    <m/>
    <m/>
    <m/>
    <m/>
  </r>
  <r>
    <d v="2024-09-30T00:00:00"/>
    <x v="27"/>
    <s v="B"/>
    <n v="3"/>
    <s v="a"/>
    <n v="1"/>
    <s v="-Acabamentos por baixo do lavatório do wc social inacabados"/>
    <x v="0"/>
    <m/>
    <x v="21"/>
    <x v="0"/>
    <x v="29"/>
    <m/>
    <x v="82"/>
    <m/>
    <s v=""/>
    <s v=""/>
    <s v=""/>
    <s v=""/>
    <s v=""/>
  </r>
  <r>
    <d v="2024-09-30T00:00:00"/>
    <x v="27"/>
    <s v="B"/>
    <n v="3"/>
    <s v="a"/>
    <n v="2"/>
    <s v="-Chão do chuveiro da suite está a descascar, está mal isolado e falta betume a isolar"/>
    <x v="0"/>
    <m/>
    <x v="21"/>
    <x v="0"/>
    <x v="29"/>
    <m/>
    <x v="82"/>
    <m/>
    <s v=""/>
    <s v=""/>
    <s v=""/>
    <s v=""/>
    <s v=""/>
  </r>
  <r>
    <d v="2024-09-30T00:00:00"/>
    <x v="27"/>
    <s v="B"/>
    <n v="3"/>
    <s v="a"/>
    <n v="3"/>
    <s v="-Torneira do duche da casa de banho de apoio aos quartos está torta"/>
    <x v="0"/>
    <m/>
    <x v="21"/>
    <x v="0"/>
    <x v="29"/>
    <m/>
    <x v="82"/>
    <m/>
    <s v=""/>
    <s v=""/>
    <s v=""/>
    <s v=""/>
    <s v=""/>
  </r>
  <r>
    <d v="2024-09-30T00:00:00"/>
    <x v="27"/>
    <s v="B"/>
    <n v="3"/>
    <s v="a"/>
    <n v="4"/>
    <s v="Porta da lavandaria é difícil de fechar"/>
    <x v="2"/>
    <m/>
    <x v="21"/>
    <x v="0"/>
    <x v="29"/>
    <m/>
    <x v="88"/>
    <m/>
    <s v=""/>
    <s v=""/>
    <s v=""/>
    <s v=""/>
    <s v=""/>
  </r>
  <r>
    <d v="2024-09-30T00:00:00"/>
    <x v="27"/>
    <s v="B"/>
    <n v="3"/>
    <s v="a"/>
    <n v="5"/>
    <s v="-O azulejo substituído da varanda precisa de silicone / betume para ficar igual aos outros"/>
    <x v="0"/>
    <m/>
    <x v="21"/>
    <x v="0"/>
    <x v="29"/>
    <m/>
    <x v="82"/>
    <m/>
    <s v=""/>
    <s v=""/>
    <s v=""/>
    <s v=""/>
    <s v=""/>
  </r>
  <r>
    <d v="2024-09-30T00:00:00"/>
    <x v="27"/>
    <s v="B"/>
    <n v="3"/>
    <s v="a"/>
    <n v="6"/>
    <s v="-Interruptores de luz da suite e no 2ª quarto estão com mau contacto"/>
    <x v="9"/>
    <m/>
    <x v="21"/>
    <x v="0"/>
    <x v="29"/>
    <m/>
    <x v="122"/>
    <m/>
    <s v=""/>
    <s v=""/>
    <s v=""/>
    <s v=""/>
    <s v=""/>
  </r>
  <r>
    <d v="2024-09-30T00:00:00"/>
    <x v="27"/>
    <s v="B"/>
    <n v="3"/>
    <s v="a"/>
    <n v="7"/>
    <s v="Espaçamento/Nivelamento/ Pintura dos rodpés no Geral"/>
    <x v="0"/>
    <m/>
    <x v="0"/>
    <x v="0"/>
    <x v="29"/>
    <m/>
    <x v="145"/>
    <s v="afranciscorp@hotmail.com - 963365793 francisco pereira e maria passos "/>
    <s v=""/>
    <s v=""/>
    <s v=""/>
    <s v=""/>
    <s v=""/>
  </r>
  <r>
    <d v="2024-09-30T00:00:00"/>
    <x v="27"/>
    <s v="B"/>
    <n v="3"/>
    <s v="a"/>
    <n v="8"/>
    <s v="Moldura porta da sala mal acabada "/>
    <x v="8"/>
    <m/>
    <x v="0"/>
    <x v="0"/>
    <x v="29"/>
    <m/>
    <x v="0"/>
    <s v="afranciscorp@hotmail.com - 963365793 francisco pereira e maria passos "/>
    <s v=""/>
    <s v=""/>
    <s v=""/>
    <s v=""/>
    <s v=""/>
  </r>
  <r>
    <d v="2024-09-30T00:00:00"/>
    <x v="27"/>
    <s v="B"/>
    <n v="3"/>
    <s v="a"/>
    <n v="9"/>
    <s v="Caixilharia porta sala / borracha / riscos no Geral"/>
    <x v="8"/>
    <m/>
    <x v="0"/>
    <x v="0"/>
    <x v="29"/>
    <m/>
    <x v="0"/>
    <s v="afranciscorp@hotmail.com - 963365793 francisco pereira e maria passos "/>
    <s v=""/>
    <s v=""/>
    <s v=""/>
    <s v=""/>
    <s v=""/>
  </r>
  <r>
    <d v="2024-09-30T00:00:00"/>
    <x v="27"/>
    <s v="B"/>
    <n v="3"/>
    <s v="a"/>
    <n v="10"/>
    <s v="Riscos  e acabamento do exaustor na varanda"/>
    <x v="0"/>
    <m/>
    <x v="0"/>
    <x v="0"/>
    <x v="29"/>
    <m/>
    <x v="145"/>
    <s v="afranciscorp@hotmail.com - 963365793 francisco pereira e maria passos "/>
    <s v=""/>
    <s v=""/>
    <s v=""/>
    <s v=""/>
    <s v=""/>
  </r>
  <r>
    <d v="2024-09-30T00:00:00"/>
    <x v="27"/>
    <s v="B"/>
    <n v="3"/>
    <s v="a"/>
    <n v="11"/>
    <s v="Descascado peça do teto"/>
    <x v="0"/>
    <m/>
    <x v="0"/>
    <x v="0"/>
    <x v="29"/>
    <m/>
    <x v="145"/>
    <s v="afranciscorp@hotmail.com - 963365793 francisco pereira e maria passos "/>
    <s v=""/>
    <s v=""/>
    <s v=""/>
    <s v=""/>
    <s v=""/>
  </r>
  <r>
    <d v="2024-09-30T00:00:00"/>
    <x v="27"/>
    <s v="B"/>
    <n v="3"/>
    <s v="a"/>
    <n v="12"/>
    <s v="Caixa protecção máquina Ar condicionado"/>
    <x v="0"/>
    <m/>
    <x v="0"/>
    <x v="0"/>
    <x v="29"/>
    <m/>
    <x v="145"/>
    <s v="afranciscorp@hotmail.com - 963365793 francisco pereira e maria passos "/>
    <s v=""/>
    <s v=""/>
    <s v=""/>
    <s v=""/>
    <s v=""/>
  </r>
  <r>
    <d v="2024-09-30T00:00:00"/>
    <x v="27"/>
    <s v="B"/>
    <n v="3"/>
    <s v="a"/>
    <n v="13"/>
    <s v="Piso com ar por baixo - parece solto no geral"/>
    <x v="21"/>
    <m/>
    <x v="0"/>
    <x v="3"/>
    <x v="29"/>
    <d v="2024-08-03T00:00:00"/>
    <x v="24"/>
    <s v="afranciscorp@hotmail.com - 963365793 francisco pereira e maria passos "/>
    <s v=""/>
    <s v=""/>
    <s v=""/>
    <s v=""/>
    <s v=""/>
  </r>
  <r>
    <d v="2024-09-30T00:00:00"/>
    <x v="27"/>
    <s v="B"/>
    <n v="3"/>
    <s v="a"/>
    <n v="14"/>
    <s v="Nivelamento do piso na porta da sala - Não há desnivel no piso "/>
    <x v="5"/>
    <m/>
    <x v="0"/>
    <x v="2"/>
    <x v="29"/>
    <d v="2024-08-03T00:00:00"/>
    <x v="24"/>
    <s v="afranciscorp@hotmail.com - 963365793 francisco pereira e maria passos "/>
    <s v=""/>
    <s v=""/>
    <s v=""/>
    <s v=""/>
    <s v=""/>
  </r>
  <r>
    <d v="2024-09-30T00:00:00"/>
    <x v="27"/>
    <s v="B"/>
    <n v="3"/>
    <s v="a"/>
    <n v="15"/>
    <s v="Junta da bancada mal feita"/>
    <x v="0"/>
    <m/>
    <x v="0"/>
    <x v="0"/>
    <x v="29"/>
    <m/>
    <x v="145"/>
    <s v="afranciscorp@hotmail.com - 963365793 francisco pereira e maria passos "/>
    <s v=""/>
    <s v=""/>
    <s v=""/>
    <s v=""/>
    <s v=""/>
  </r>
  <r>
    <d v="2024-09-30T00:00:00"/>
    <x v="27"/>
    <s v="B"/>
    <n v="3"/>
    <s v="a"/>
    <n v="16"/>
    <s v="Silicone da bancada - falta no topo "/>
    <x v="0"/>
    <m/>
    <x v="0"/>
    <x v="0"/>
    <x v="29"/>
    <m/>
    <x v="145"/>
    <s v="afranciscorp@hotmail.com - 963365793 francisco pereira e maria passos "/>
    <s v=""/>
    <s v=""/>
    <s v=""/>
    <s v=""/>
    <s v=""/>
  </r>
  <r>
    <d v="2024-09-30T00:00:00"/>
    <x v="27"/>
    <s v="B"/>
    <n v="3"/>
    <s v="a"/>
    <n v="17"/>
    <s v="Sujo de silicone na pedra da bancada"/>
    <x v="0"/>
    <m/>
    <x v="0"/>
    <x v="0"/>
    <x v="29"/>
    <m/>
    <x v="145"/>
    <s v="afranciscorp@hotmail.com - 963365793 francisco pereira e maria passos "/>
    <s v=""/>
    <s v=""/>
    <s v=""/>
    <s v=""/>
    <s v=""/>
  </r>
  <r>
    <d v="2024-09-30T00:00:00"/>
    <x v="27"/>
    <s v="B"/>
    <n v="3"/>
    <s v="a"/>
    <n v="18"/>
    <s v="Acabamento de encontro ao armário e a parede "/>
    <x v="1"/>
    <m/>
    <x v="0"/>
    <x v="0"/>
    <x v="29"/>
    <m/>
    <x v="146"/>
    <s v="afranciscorp@hotmail.com - 963365793 francisco pereira e maria passos "/>
    <s v=""/>
    <s v=""/>
    <s v=""/>
    <s v=""/>
    <s v=""/>
  </r>
  <r>
    <d v="2024-09-30T00:00:00"/>
    <x v="27"/>
    <s v="B"/>
    <n v="3"/>
    <s v="a"/>
    <n v="19"/>
    <s v="Desnível nas portas dos armários da cozinha no Geral"/>
    <x v="1"/>
    <m/>
    <x v="0"/>
    <x v="0"/>
    <x v="29"/>
    <m/>
    <x v="146"/>
    <s v="afranciscorp@hotmail.com - 963365793 francisco pereira e maria passos "/>
    <s v=""/>
    <s v=""/>
    <s v=""/>
    <s v=""/>
    <s v=""/>
  </r>
  <r>
    <d v="2024-09-30T00:00:00"/>
    <x v="27"/>
    <s v="B"/>
    <n v="3"/>
    <s v="a"/>
    <n v="20"/>
    <s v="Acabamento mal feito enre a parede e o teto"/>
    <x v="0"/>
    <m/>
    <x v="0"/>
    <x v="0"/>
    <x v="29"/>
    <m/>
    <x v="145"/>
    <s v="afranciscorp@hotmail.com - 963365793 francisco pereira e maria passos "/>
    <s v=""/>
    <s v=""/>
    <s v=""/>
    <s v=""/>
    <s v=""/>
  </r>
  <r>
    <d v="2024-09-30T00:00:00"/>
    <x v="27"/>
    <s v="B"/>
    <n v="3"/>
    <s v="a"/>
    <n v="21"/>
    <s v="Silicone na porta da área de serviço mal feito"/>
    <x v="0"/>
    <m/>
    <x v="0"/>
    <x v="0"/>
    <x v="29"/>
    <m/>
    <x v="145"/>
    <s v="afranciscorp@hotmail.com - 963365793 francisco pereira e maria passos "/>
    <s v=""/>
    <s v=""/>
    <s v=""/>
    <s v=""/>
    <s v=""/>
  </r>
  <r>
    <d v="2024-09-30T00:00:00"/>
    <x v="27"/>
    <s v="B"/>
    <n v="3"/>
    <s v="a"/>
    <n v="22"/>
    <s v="Máquina lavar roupa no sentido errado - girar"/>
    <x v="0"/>
    <m/>
    <x v="0"/>
    <x v="0"/>
    <x v="29"/>
    <m/>
    <x v="145"/>
    <s v="afranciscorp@hotmail.com - 963365793 francisco pereira e maria passos "/>
    <s v=""/>
    <s v=""/>
    <s v=""/>
    <s v=""/>
    <s v=""/>
  </r>
  <r>
    <d v="2024-09-30T00:00:00"/>
    <x v="27"/>
    <s v="B"/>
    <n v="3"/>
    <s v="a"/>
    <n v="23"/>
    <s v="Junta da cerâmica com o teto mal acabada"/>
    <x v="0"/>
    <m/>
    <x v="0"/>
    <x v="0"/>
    <x v="29"/>
    <m/>
    <x v="145"/>
    <s v="afranciscorp@hotmail.com - 963365793 francisco pereira e maria passos "/>
    <s v=""/>
    <s v=""/>
    <s v=""/>
    <s v=""/>
    <s v=""/>
  </r>
  <r>
    <d v="2024-09-30T00:00:00"/>
    <x v="27"/>
    <s v="B"/>
    <n v="3"/>
    <s v="a"/>
    <n v="24"/>
    <s v="Fechamento do exaustão da cozinha mal acabado - friso"/>
    <x v="0"/>
    <m/>
    <x v="0"/>
    <x v="0"/>
    <x v="29"/>
    <m/>
    <x v="145"/>
    <s v="afranciscorp@hotmail.com - 963365793 francisco pereira e maria passos "/>
    <s v=""/>
    <s v=""/>
    <s v=""/>
    <s v=""/>
    <s v=""/>
  </r>
  <r>
    <d v="2024-09-30T00:00:00"/>
    <x v="27"/>
    <s v="B"/>
    <n v="3"/>
    <s v="a"/>
    <n v="25"/>
    <s v="Acabamento inferior do armário superior mal feito "/>
    <x v="1"/>
    <m/>
    <x v="0"/>
    <x v="0"/>
    <x v="29"/>
    <m/>
    <x v="0"/>
    <s v="afranciscorp@hotmail.com - 963365793 francisco pereira e maria passos "/>
    <s v=""/>
    <s v=""/>
    <s v=""/>
    <s v=""/>
    <s v=""/>
  </r>
  <r>
    <d v="2024-09-30T00:00:00"/>
    <x v="27"/>
    <s v="B"/>
    <n v="3"/>
    <s v="a"/>
    <n v="26"/>
    <s v="Picado na porta do armário superior na borda"/>
    <x v="1"/>
    <m/>
    <x v="0"/>
    <x v="0"/>
    <x v="29"/>
    <m/>
    <x v="145"/>
    <s v="afranciscorp@hotmail.com - 963365793 francisco pereira e maria passos "/>
    <s v=""/>
    <s v=""/>
    <s v=""/>
    <s v=""/>
    <s v=""/>
  </r>
  <r>
    <d v="2024-09-30T00:00:00"/>
    <x v="27"/>
    <s v="B"/>
    <n v="3"/>
    <s v="a"/>
    <n v="27"/>
    <s v="Borrachas nas portas soltas no Geral"/>
    <x v="8"/>
    <m/>
    <x v="0"/>
    <x v="0"/>
    <x v="29"/>
    <m/>
    <x v="0"/>
    <s v="afranciscorp@hotmail.com - 963365793 francisco pereira e maria passos "/>
    <s v=""/>
    <s v=""/>
    <s v=""/>
    <s v=""/>
    <s v=""/>
  </r>
  <r>
    <d v="2024-09-30T00:00:00"/>
    <x v="27"/>
    <s v="B"/>
    <n v="3"/>
    <s v="a"/>
    <n v="28"/>
    <s v="Molduras das portas mal acabadas e desniveladas no Geral"/>
    <x v="8"/>
    <m/>
    <x v="0"/>
    <x v="0"/>
    <x v="29"/>
    <m/>
    <x v="0"/>
    <s v="afranciscorp@hotmail.com - 963365793 francisco pereira e maria passos "/>
    <s v=""/>
    <s v=""/>
    <s v=""/>
    <s v=""/>
    <s v=""/>
  </r>
  <r>
    <d v="2024-09-30T00:00:00"/>
    <x v="27"/>
    <s v="B"/>
    <n v="3"/>
    <s v="a"/>
    <n v="29"/>
    <s v="Caixas manutenção do teto mal acabadas no Geral"/>
    <x v="0"/>
    <m/>
    <x v="122"/>
    <x v="3"/>
    <x v="29"/>
    <d v="2024-08-10T00:00:00"/>
    <x v="76"/>
    <s v="afranciscorp@hotmail.com - 963365793 francisco pereira e maria passos "/>
    <s v=""/>
    <s v=""/>
    <s v=""/>
    <s v=""/>
    <s v=""/>
  </r>
  <r>
    <d v="2024-09-30T00:00:00"/>
    <x v="27"/>
    <s v="B"/>
    <n v="3"/>
    <s v="a"/>
    <n v="30"/>
    <s v="Sujo de massa na bancada de encontro à parede"/>
    <x v="0"/>
    <m/>
    <x v="0"/>
    <x v="0"/>
    <x v="29"/>
    <m/>
    <x v="145"/>
    <s v="afranciscorp@hotmail.com - 963365793 francisco pereira e maria passos "/>
    <s v=""/>
    <s v=""/>
    <s v=""/>
    <s v=""/>
    <s v=""/>
  </r>
  <r>
    <d v="2024-09-30T00:00:00"/>
    <x v="27"/>
    <s v="B"/>
    <n v="3"/>
    <s v="a"/>
    <n v="31"/>
    <s v="Manchas no piso no Geral"/>
    <x v="5"/>
    <m/>
    <x v="0"/>
    <x v="0"/>
    <x v="29"/>
    <m/>
    <x v="67"/>
    <s v="afranciscorp@hotmail.com - 963365793 francisco pereira e maria passos "/>
    <s v=""/>
    <s v=""/>
    <s v=""/>
    <s v=""/>
    <s v=""/>
  </r>
  <r>
    <d v="2024-09-30T00:00:00"/>
    <x v="27"/>
    <s v="B"/>
    <n v="3"/>
    <s v="a"/>
    <n v="32"/>
    <s v="Espaçamento / Desnível na porta do armário - inferior"/>
    <x v="8"/>
    <m/>
    <x v="0"/>
    <x v="0"/>
    <x v="29"/>
    <m/>
    <x v="0"/>
    <s v="afranciscorp@hotmail.com - 963365793 francisco pereira e maria passos "/>
    <s v=""/>
    <s v=""/>
    <s v=""/>
    <s v=""/>
    <s v=""/>
  </r>
  <r>
    <d v="2024-09-30T00:00:00"/>
    <x v="27"/>
    <s v="B"/>
    <n v="3"/>
    <s v="a"/>
    <n v="33"/>
    <s v="Picos na porta do roupeiro no topo externo"/>
    <x v="8"/>
    <m/>
    <x v="0"/>
    <x v="0"/>
    <x v="29"/>
    <m/>
    <x v="0"/>
    <s v="afranciscorp@hotmail.com - 963365793 francisco pereira e maria passos "/>
    <s v=""/>
    <s v=""/>
    <s v=""/>
    <s v=""/>
    <s v=""/>
  </r>
  <r>
    <d v="2024-09-30T00:00:00"/>
    <x v="27"/>
    <s v="B"/>
    <n v="3"/>
    <s v="a"/>
    <n v="34"/>
    <s v="Picos no armário do WC - trocar armário"/>
    <x v="8"/>
    <m/>
    <x v="0"/>
    <x v="0"/>
    <x v="29"/>
    <m/>
    <x v="0"/>
    <s v="afranciscorp@hotmail.com - 963365793 francisco pereira e maria passos "/>
    <s v=""/>
    <s v=""/>
    <s v=""/>
    <s v=""/>
    <s v=""/>
  </r>
  <r>
    <d v="2024-09-30T00:00:00"/>
    <x v="27"/>
    <s v="B"/>
    <n v="3"/>
    <s v="a"/>
    <n v="35"/>
    <s v="Acabamento de rejunte na banheiro - topo"/>
    <x v="0"/>
    <m/>
    <x v="0"/>
    <x v="0"/>
    <x v="29"/>
    <m/>
    <x v="145"/>
    <s v="afranciscorp@hotmail.com - 963365793 francisco pereira e maria passos "/>
    <s v=""/>
    <s v=""/>
    <s v=""/>
    <s v=""/>
    <s v=""/>
  </r>
  <r>
    <d v="2024-09-30T00:00:00"/>
    <x v="27"/>
    <s v="B"/>
    <n v="3"/>
    <s v="a"/>
    <n v="36"/>
    <s v="Sujidade na Base da moldura da porta - parte interna"/>
    <x v="0"/>
    <m/>
    <x v="0"/>
    <x v="0"/>
    <x v="29"/>
    <m/>
    <x v="145"/>
    <s v="afranciscorp@hotmail.com - 963365793 francisco pereira e maria passos "/>
    <s v=""/>
    <s v=""/>
    <s v=""/>
    <s v=""/>
    <s v=""/>
  </r>
  <r>
    <d v="2024-09-30T00:00:00"/>
    <x v="27"/>
    <s v="B"/>
    <n v="3"/>
    <s v="a"/>
    <n v="37"/>
    <s v="Afinar portas do roupeiro - agarram no chão e outras curtas"/>
    <x v="8"/>
    <m/>
    <x v="0"/>
    <x v="0"/>
    <x v="29"/>
    <m/>
    <x v="0"/>
    <s v="afranciscorp@hotmail.com - 963365793 francisco pereira e maria passos "/>
    <s v=""/>
    <s v=""/>
    <s v=""/>
    <s v=""/>
    <s v=""/>
  </r>
  <r>
    <d v="2024-09-30T00:00:00"/>
    <x v="27"/>
    <s v="B"/>
    <n v="3"/>
    <s v="a"/>
    <n v="38"/>
    <s v="Silicone em volta das janelas mal feito no Geral - FICOU A FALTAR A PARTE DE CIMA "/>
    <x v="0"/>
    <m/>
    <x v="53"/>
    <x v="0"/>
    <x v="29"/>
    <m/>
    <x v="46"/>
    <s v="afranciscorp@hotmail.com - 963365793 francisco pereira e maria passos "/>
    <s v=""/>
    <s v=""/>
    <s v=""/>
    <s v=""/>
    <s v=""/>
  </r>
  <r>
    <d v="2024-09-30T00:00:00"/>
    <x v="27"/>
    <s v="B"/>
    <n v="3"/>
    <s v="a"/>
    <n v="39"/>
    <s v="Defeito na pintura encostado à moldura de madeira"/>
    <x v="0"/>
    <m/>
    <x v="0"/>
    <x v="0"/>
    <x v="29"/>
    <m/>
    <x v="145"/>
    <s v="afranciscorp@hotmail.com - 963365793 francisco pereira e maria passos "/>
    <s v=""/>
    <s v=""/>
    <s v=""/>
    <s v=""/>
    <s v=""/>
  </r>
  <r>
    <d v="2024-09-30T00:00:00"/>
    <x v="27"/>
    <s v="B"/>
    <n v="3"/>
    <s v="a"/>
    <n v="40"/>
    <s v="Protecção do puxador desnecessária - bae na parte inferior"/>
    <x v="0"/>
    <m/>
    <x v="0"/>
    <x v="0"/>
    <x v="29"/>
    <m/>
    <x v="145"/>
    <s v="afranciscorp@hotmail.com - 963365793 francisco pereira e maria passos "/>
    <s v=""/>
    <s v=""/>
    <s v=""/>
    <s v=""/>
    <s v=""/>
  </r>
  <r>
    <d v="2024-09-30T00:00:00"/>
    <x v="27"/>
    <s v="B"/>
    <n v="3"/>
    <s v="a"/>
    <n v="41"/>
    <s v="Acabamento interno na base do armário mal feito"/>
    <x v="8"/>
    <m/>
    <x v="0"/>
    <x v="0"/>
    <x v="29"/>
    <m/>
    <x v="0"/>
    <s v="afranciscorp@hotmail.com - 963365793 francisco pereira e maria passos "/>
    <s v=""/>
    <s v=""/>
    <s v=""/>
    <s v=""/>
    <s v=""/>
  </r>
  <r>
    <d v="2024-09-30T00:00:00"/>
    <x v="27"/>
    <s v="B"/>
    <n v="3"/>
    <s v="a"/>
    <n v="42"/>
    <s v="Armário sujo internamente"/>
    <x v="0"/>
    <m/>
    <x v="0"/>
    <x v="0"/>
    <x v="29"/>
    <m/>
    <x v="145"/>
    <s v="afranciscorp@hotmail.com - 963365793 francisco pereira e maria passos "/>
    <s v=""/>
    <s v=""/>
    <s v=""/>
    <s v=""/>
    <s v=""/>
  </r>
  <r>
    <d v="2024-09-30T00:00:00"/>
    <x v="27"/>
    <s v="B"/>
    <n v="3"/>
    <s v="a"/>
    <n v="43"/>
    <s v="Espaçamento com falta de silicone na base de duche"/>
    <x v="0"/>
    <m/>
    <x v="122"/>
    <x v="0"/>
    <x v="29"/>
    <m/>
    <x v="94"/>
    <s v="afranciscorp@hotmail.com - 963365793 francisco pereira e maria passos "/>
    <s v=""/>
    <s v=""/>
    <s v=""/>
    <s v=""/>
    <s v=""/>
  </r>
  <r>
    <d v="2024-09-30T00:00:00"/>
    <x v="27"/>
    <s v="B"/>
    <n v="3"/>
    <s v="a"/>
    <n v="44"/>
    <s v="Porta do duche desnivelada no topo - borracha e acabamento mal feito. Está solta"/>
    <x v="0"/>
    <m/>
    <x v="0"/>
    <x v="0"/>
    <x v="29"/>
    <m/>
    <x v="145"/>
    <s v="afranciscorp@hotmail.com - 963365793 francisco pereira e maria passos "/>
    <s v=""/>
    <s v=""/>
    <s v=""/>
    <s v=""/>
    <s v=""/>
  </r>
  <r>
    <d v="2024-09-30T00:00:00"/>
    <x v="27"/>
    <s v="B"/>
    <n v="3"/>
    <s v="a"/>
    <n v="45"/>
    <s v="Silicone na bancada está mal feito - Falta parte próximo da cuba"/>
    <x v="0"/>
    <m/>
    <x v="0"/>
    <x v="0"/>
    <x v="29"/>
    <m/>
    <x v="145"/>
    <s v="afranciscorp@hotmail.com - 963365793 francisco pereira e maria passos "/>
    <s v=""/>
    <s v=""/>
    <s v=""/>
    <s v=""/>
    <s v=""/>
  </r>
  <r>
    <d v="2024-09-30T00:00:00"/>
    <x v="27"/>
    <s v="B"/>
    <n v="3"/>
    <s v="a"/>
    <n v="46"/>
    <s v="Pico na parede da janela"/>
    <x v="0"/>
    <m/>
    <x v="0"/>
    <x v="0"/>
    <x v="29"/>
    <m/>
    <x v="145"/>
    <s v="afranciscorp@hotmail.com - 963365793 francisco pereira e maria passos "/>
    <s v=""/>
    <s v=""/>
    <s v=""/>
    <s v=""/>
    <s v=""/>
  </r>
  <r>
    <d v="2024-09-30T00:00:00"/>
    <x v="27"/>
    <s v="B"/>
    <n v="3"/>
    <s v="a"/>
    <n v="47"/>
    <s v="Marca na pintura da parede"/>
    <x v="0"/>
    <m/>
    <x v="0"/>
    <x v="0"/>
    <x v="29"/>
    <m/>
    <x v="145"/>
    <s v="afranciscorp@hotmail.com - 963365793 francisco pereira e maria passos "/>
    <s v=""/>
    <s v=""/>
    <s v=""/>
    <s v=""/>
    <s v=""/>
  </r>
  <r>
    <d v="2024-09-30T00:00:00"/>
    <x v="27"/>
    <s v="B"/>
    <n v="3"/>
    <s v="a"/>
    <n v="48"/>
    <s v="Remate na alheta está desnivelada e suja"/>
    <x v="0"/>
    <m/>
    <x v="0"/>
    <x v="0"/>
    <x v="29"/>
    <m/>
    <x v="145"/>
    <s v="afranciscorp@hotmail.com - 963365793 francisco pereira e maria passos "/>
    <s v=""/>
    <s v=""/>
    <s v=""/>
    <s v=""/>
    <s v=""/>
  </r>
  <r>
    <d v="2024-09-30T00:00:00"/>
    <x v="27"/>
    <s v="B"/>
    <n v="3"/>
    <s v="a"/>
    <n v="49"/>
    <s v="Afinar estores - estão tortos e fazem barulho no Geral"/>
    <x v="11"/>
    <m/>
    <x v="0"/>
    <x v="0"/>
    <x v="29"/>
    <m/>
    <x v="145"/>
    <s v="afranciscorp@hotmail.com - 963365793 francisco pereira e maria passos "/>
    <s v=""/>
    <s v=""/>
    <s v=""/>
    <s v=""/>
    <s v=""/>
  </r>
  <r>
    <d v="2024-09-30T00:00:00"/>
    <x v="27"/>
    <s v="B"/>
    <n v="3"/>
    <s v="a"/>
    <n v="50"/>
    <s v="Armários sujos no exterior"/>
    <x v="0"/>
    <m/>
    <x v="0"/>
    <x v="0"/>
    <x v="29"/>
    <m/>
    <x v="145"/>
    <s v="afranciscorp@hotmail.com - 963365793 francisco pereira e maria passos "/>
    <s v=""/>
    <s v=""/>
    <s v=""/>
    <s v=""/>
    <s v=""/>
  </r>
  <r>
    <d v="2024-09-30T00:00:00"/>
    <x v="27"/>
    <s v="B"/>
    <n v="3"/>
    <s v="a"/>
    <n v="51"/>
    <s v="Falta silicone no topo da caixilharia na porta da varanda da sala no lado exterior"/>
    <x v="0"/>
    <m/>
    <x v="0"/>
    <x v="0"/>
    <x v="29"/>
    <m/>
    <x v="145"/>
    <s v="afranciscorp@hotmail.com - 963365793 francisco pereira e maria passos "/>
    <s v=""/>
    <s v=""/>
    <s v=""/>
    <s v=""/>
    <s v=""/>
  </r>
  <r>
    <d v="2024-09-30T00:00:00"/>
    <x v="27"/>
    <s v="B"/>
    <n v="3"/>
    <s v="a"/>
    <n v="52"/>
    <s v="Acabamento na base da porta da entrada solto na lodo interno"/>
    <x v="7"/>
    <m/>
    <x v="0"/>
    <x v="0"/>
    <x v="29"/>
    <m/>
    <x v="147"/>
    <s v="afranciscorp@hotmail.com - 963365793 francisco pereira e maria passos "/>
    <s v=""/>
    <s v=""/>
    <s v=""/>
    <s v=""/>
    <s v=""/>
  </r>
  <r>
    <d v="2024-09-30T00:00:00"/>
    <x v="27"/>
    <s v="B"/>
    <n v="3"/>
    <s v="a"/>
    <n v="53"/>
    <s v="Acabamento na junta dilatação entre o piso e a prede mal feito "/>
    <x v="0"/>
    <m/>
    <x v="0"/>
    <x v="0"/>
    <x v="29"/>
    <m/>
    <x v="145"/>
    <s v="afranciscorp@hotmail.com - 963365793 francisco pereira e maria passos "/>
    <s v=""/>
    <s v=""/>
    <s v=""/>
    <s v=""/>
    <s v=""/>
  </r>
  <r>
    <d v="2024-09-30T00:00:00"/>
    <x v="27"/>
    <s v="B"/>
    <n v="3"/>
    <s v="a"/>
    <n v="54"/>
    <s v="Retoque na pintura do teto"/>
    <x v="0"/>
    <m/>
    <x v="0"/>
    <x v="0"/>
    <x v="29"/>
    <m/>
    <x v="145"/>
    <s v="afranciscorp@hotmail.com - 963365793 francisco pereira e maria passos "/>
    <s v=""/>
    <s v=""/>
    <s v=""/>
    <s v=""/>
    <s v=""/>
  </r>
  <r>
    <d v="2024-09-30T00:00:00"/>
    <x v="27"/>
    <s v="B"/>
    <n v="3"/>
    <s v="a"/>
    <n v="55"/>
    <s v="Acabamento no Hall de entrada mal feito - Molduras e um buraco no radapé"/>
    <x v="0"/>
    <m/>
    <x v="0"/>
    <x v="0"/>
    <x v="29"/>
    <m/>
    <x v="145"/>
    <s v="afranciscorp@hotmail.com - 963365793 francisco pereira e maria passos "/>
    <s v=""/>
    <s v=""/>
    <s v=""/>
    <s v=""/>
    <s v=""/>
  </r>
  <r>
    <d v="2024-09-30T00:00:00"/>
    <x v="27"/>
    <s v="B"/>
    <n v="3"/>
    <s v="a"/>
    <n v="56"/>
    <s v="Marcas na madeira e caixa de ventilação desnivelada"/>
    <x v="0"/>
    <m/>
    <x v="0"/>
    <x v="0"/>
    <x v="29"/>
    <m/>
    <x v="145"/>
    <s v="afranciscorp@hotmail.com - 963365793 francisco pereira e maria passos "/>
    <s v=""/>
    <s v=""/>
    <s v=""/>
    <s v=""/>
    <s v=""/>
  </r>
  <r>
    <d v="2024-09-30T00:00:00"/>
    <x v="27"/>
    <s v="B"/>
    <n v="3"/>
    <s v="a"/>
    <n v="57"/>
    <s v="Peça pontuda na entrada do estacionamento"/>
    <x v="0"/>
    <m/>
    <x v="122"/>
    <x v="0"/>
    <x v="29"/>
    <m/>
    <x v="148"/>
    <s v="afranciscorp@hotmail.com - 963365793 francisco pereira e maria passos "/>
    <s v=""/>
    <s v=""/>
    <s v=""/>
    <s v=""/>
    <s v=""/>
  </r>
  <r>
    <d v="2024-09-30T00:00:00"/>
    <x v="27"/>
    <s v="B"/>
    <n v="3"/>
    <s v="a"/>
    <n v="58"/>
    <s v="Bancada do wc da suite suja com tinta branca ou silicone"/>
    <x v="0"/>
    <m/>
    <x v="122"/>
    <x v="0"/>
    <x v="29"/>
    <m/>
    <x v="27"/>
    <s v="afranciscorp@hotmail.com - 963365793 francisco pereira e maria passos "/>
    <s v=""/>
    <s v=""/>
    <s v=""/>
    <s v=""/>
    <s v=""/>
  </r>
  <r>
    <d v="2024-09-30T00:00:00"/>
    <x v="27"/>
    <s v="B"/>
    <n v="3"/>
    <s v="a"/>
    <n v="59"/>
    <s v="Puxadores das janelas/portas da suite, cozinha , 2º quadro e sala estão riscadas"/>
    <x v="2"/>
    <m/>
    <x v="122"/>
    <x v="0"/>
    <x v="29"/>
    <m/>
    <x v="27"/>
    <s v="afranciscorp@hotmail.com - 963365793 francisco pereira e maria passos "/>
    <s v=""/>
    <s v=""/>
    <s v=""/>
    <s v=""/>
    <s v=""/>
  </r>
  <r>
    <d v="2024-09-30T00:00:00"/>
    <x v="27"/>
    <s v="B"/>
    <n v="3"/>
    <s v="a"/>
    <n v="60"/>
    <s v="Proteção de criança da janela não está terminada no 1º quarto"/>
    <x v="2"/>
    <m/>
    <x v="122"/>
    <x v="0"/>
    <x v="29"/>
    <m/>
    <x v="5"/>
    <s v="afranciscorp@hotmail.com - 963365793 francisco pereira e maria passos "/>
    <s v=""/>
    <s v=""/>
    <s v=""/>
    <s v=""/>
    <s v=""/>
  </r>
  <r>
    <d v="2024-09-30T00:00:00"/>
    <x v="27"/>
    <s v="B"/>
    <n v="3"/>
    <s v="a"/>
    <n v="61"/>
    <s v="Porta da sala picada"/>
    <x v="8"/>
    <m/>
    <x v="12"/>
    <x v="0"/>
    <x v="29"/>
    <m/>
    <x v="149"/>
    <s v="afranciscorp@hotmail.com - 963365793 francisco pereira e maria passos "/>
    <s v=""/>
    <s v=""/>
    <s v=""/>
    <s v=""/>
    <s v=""/>
  </r>
  <r>
    <d v="2024-09-30T00:00:00"/>
    <x v="27"/>
    <s v="B"/>
    <n v="3"/>
    <s v="a"/>
    <n v="62"/>
    <s v="A janela da suite precisa de ser afinada pois não abre correctamente"/>
    <x v="2"/>
    <m/>
    <x v="122"/>
    <x v="0"/>
    <x v="29"/>
    <m/>
    <x v="5"/>
    <s v="afranciscorp@hotmail.com - 963365793 francisco pereira e maria passos "/>
    <s v=""/>
    <s v=""/>
    <s v=""/>
    <s v=""/>
    <s v=""/>
  </r>
  <r>
    <d v="2024-09-30T00:00:00"/>
    <x v="27"/>
    <s v="B"/>
    <n v="3"/>
    <s v="a"/>
    <n v="63"/>
    <s v="Estores não funcionam corretamente - DESLOCAR CAIXILHO PARA TRÁS "/>
    <x v="2"/>
    <m/>
    <x v="28"/>
    <x v="0"/>
    <x v="29"/>
    <m/>
    <x v="110"/>
    <s v="afranciscorp@hotmail.com - 963365793 francisco pereira e maria passos "/>
    <s v=""/>
    <s v=""/>
    <s v=""/>
    <s v=""/>
    <s v=""/>
  </r>
  <r>
    <d v="2024-09-30T00:00:00"/>
    <x v="27"/>
    <s v="B"/>
    <n v="3"/>
    <s v="a"/>
    <n v="64"/>
    <s v="Alinhar rodapés geral "/>
    <x v="8"/>
    <m/>
    <x v="71"/>
    <x v="0"/>
    <x v="29"/>
    <m/>
    <x v="27"/>
    <s v="afranciscorp@hotmail.com - 963365793 francisco pereira e maria passos "/>
    <s v=""/>
    <s v=""/>
    <s v=""/>
    <s v=""/>
    <s v=""/>
  </r>
  <r>
    <d v="2024-09-30T00:00:00"/>
    <x v="27"/>
    <s v="B"/>
    <n v="3"/>
    <s v="a"/>
    <n v="65"/>
    <s v="Pedra da bancadas das 3 casas de banho estão riscadas e sujas "/>
    <x v="13"/>
    <m/>
    <x v="71"/>
    <x v="0"/>
    <x v="29"/>
    <m/>
    <x v="101"/>
    <s v="afranciscorp@hotmail.com - 963365793 francisco pereira e maria passos "/>
    <s v=""/>
    <s v=""/>
    <s v=""/>
    <s v=""/>
    <s v=""/>
  </r>
  <r>
    <d v="2024-09-30T00:00:00"/>
    <x v="27"/>
    <s v="B"/>
    <n v="3"/>
    <s v="a"/>
    <n v="66"/>
    <s v="Bomba de calor não aquece a agua"/>
    <x v="15"/>
    <m/>
    <x v="71"/>
    <x v="0"/>
    <x v="29"/>
    <m/>
    <x v="21"/>
    <s v="afranciscorp@hotmail.com - 963365793 francisco pereira e maria passos "/>
    <s v=""/>
    <s v=""/>
    <s v=""/>
    <s v=""/>
    <s v=""/>
  </r>
  <r>
    <d v="2024-09-30T00:00:00"/>
    <x v="27"/>
    <s v="B"/>
    <n v="3"/>
    <s v="a"/>
    <n v="67"/>
    <s v="Porta do wc social e 2º quarto a descascar"/>
    <x v="36"/>
    <m/>
    <x v="12"/>
    <x v="0"/>
    <x v="29"/>
    <m/>
    <x v="21"/>
    <s v="afranciscorp@hotmail.com - 963365793 francisco pereira e maria passos "/>
    <s v=""/>
    <s v=""/>
    <s v=""/>
    <s v=""/>
    <s v=""/>
  </r>
  <r>
    <d v="2024-09-30T00:00:00"/>
    <x v="27"/>
    <s v="B"/>
    <n v="3"/>
    <s v="a"/>
    <n v="68"/>
    <s v="Mau acabamento por baixo da porta principal "/>
    <x v="0"/>
    <m/>
    <x v="12"/>
    <x v="0"/>
    <x v="29"/>
    <m/>
    <x v="149"/>
    <s v="afranciscorp@hotmail.com - 963365793 francisco pereira e maria passos "/>
    <s v=""/>
    <s v=""/>
    <s v=""/>
    <s v=""/>
    <s v=""/>
  </r>
  <r>
    <d v="2024-09-30T00:00:00"/>
    <x v="27"/>
    <s v="B"/>
    <n v="3"/>
    <s v="a"/>
    <n v="69"/>
    <s v="Tábua do soalho com corte"/>
    <x v="5"/>
    <m/>
    <x v="12"/>
    <x v="0"/>
    <x v="29"/>
    <m/>
    <x v="150"/>
    <s v="afranciscorp@hotmail.com - 963365793 francisco pereira e maria passos "/>
    <s v=""/>
    <s v=""/>
    <s v=""/>
    <s v=""/>
    <s v=""/>
  </r>
  <r>
    <d v="2024-09-30T00:00:00"/>
    <x v="27"/>
    <s v="B"/>
    <n v="3"/>
    <s v="a"/>
    <n v="70"/>
    <s v="Junção da parede com teto mau acabado - 2ªWC"/>
    <x v="0"/>
    <m/>
    <x v="12"/>
    <x v="0"/>
    <x v="29"/>
    <m/>
    <x v="149"/>
    <s v="afranciscorp@hotmail.com - 963365793 francisco pereira e maria passos "/>
    <s v=""/>
    <s v=""/>
    <s v=""/>
    <s v=""/>
    <s v=""/>
  </r>
  <r>
    <d v="2024-09-30T00:00:00"/>
    <x v="27"/>
    <s v="B"/>
    <n v="3"/>
    <s v="a"/>
    <n v="71"/>
    <s v="Azulejo cozinha rachado "/>
    <x v="0"/>
    <m/>
    <x v="12"/>
    <x v="0"/>
    <x v="29"/>
    <m/>
    <x v="151"/>
    <s v="afranciscorp@hotmail.com - 963365793 francisco pereira e maria passos "/>
    <s v=""/>
    <s v=""/>
    <s v=""/>
    <s v=""/>
    <s v=""/>
  </r>
  <r>
    <d v="2024-09-30T00:00:00"/>
    <x v="27"/>
    <s v="B"/>
    <n v="3"/>
    <s v="a"/>
    <n v="72"/>
    <s v="Janela Sala  problema estore"/>
    <x v="2"/>
    <m/>
    <x v="58"/>
    <x v="0"/>
    <x v="29"/>
    <m/>
    <x v="88"/>
    <m/>
    <m/>
    <m/>
    <m/>
    <m/>
    <m/>
  </r>
  <r>
    <d v="2024-09-30T00:00:00"/>
    <x v="27"/>
    <s v="B"/>
    <n v="3"/>
    <s v="a"/>
    <n v="73"/>
    <s v="Falta ligar a bomba circuladora"/>
    <x v="14"/>
    <m/>
    <x v="58"/>
    <x v="0"/>
    <x v="29"/>
    <m/>
    <x v="88"/>
    <m/>
    <m/>
    <m/>
    <m/>
    <m/>
    <m/>
  </r>
  <r>
    <d v="2024-09-30T00:00:00"/>
    <x v="27"/>
    <s v="B"/>
    <n v="3"/>
    <s v="a"/>
    <n v="74"/>
    <s v="Ar Condicionado da sala faz barulho"/>
    <x v="15"/>
    <m/>
    <x v="58"/>
    <x v="0"/>
    <x v="29"/>
    <m/>
    <x v="152"/>
    <m/>
    <m/>
    <m/>
    <m/>
    <m/>
    <m/>
  </r>
  <r>
    <d v="2024-09-30T00:00:00"/>
    <x v="27"/>
    <s v="B"/>
    <n v="3"/>
    <s v="a"/>
    <n v="75"/>
    <s v="Isolamento chuveiro"/>
    <x v="0"/>
    <m/>
    <x v="123"/>
    <x v="0"/>
    <x v="29"/>
    <m/>
    <x v="153"/>
    <m/>
    <m/>
    <m/>
    <m/>
    <m/>
    <m/>
  </r>
  <r>
    <d v="2024-09-30T00:00:00"/>
    <x v="27"/>
    <s v="B"/>
    <n v="3"/>
    <s v="a"/>
    <n v="76"/>
    <s v="Porta do chuveiro está torta"/>
    <x v="0"/>
    <m/>
    <x v="123"/>
    <x v="0"/>
    <x v="29"/>
    <m/>
    <x v="153"/>
    <m/>
    <m/>
    <m/>
    <m/>
    <m/>
    <m/>
  </r>
  <r>
    <d v="2024-09-30T00:00:00"/>
    <x v="27"/>
    <s v="B"/>
    <n v="3"/>
    <s v="a"/>
    <n v="77"/>
    <s v="Embora o aparelho que reforça a circulação da agua quente, já tenha sido ativado, não nos parece que esteja bem instalado pois a agua quente demora alguns minutos a chegar."/>
    <x v="14"/>
    <m/>
    <x v="124"/>
    <x v="0"/>
    <x v="29"/>
    <m/>
    <x v="129"/>
    <m/>
    <m/>
    <m/>
    <m/>
    <m/>
    <m/>
  </r>
  <r>
    <d v="2024-09-30T00:00:00"/>
    <x v="27"/>
    <s v="B"/>
    <n v="3"/>
    <s v="a"/>
    <n v="78"/>
    <s v="O estores da suite partiu"/>
    <x v="0"/>
    <m/>
    <x v="125"/>
    <x v="0"/>
    <x v="29"/>
    <m/>
    <x v="154"/>
    <m/>
    <m/>
    <m/>
    <m/>
    <m/>
    <m/>
  </r>
  <r>
    <d v="2024-09-30T00:00:00"/>
    <x v="27"/>
    <s v="B"/>
    <n v="3"/>
    <s v="a"/>
    <n v="79"/>
    <s v="A porta do poliban esta dificil de fechar // No dia 27/06 o proprietário reportou novamente esta anomalia, informando que: &quot;A porta do poliban está novamente a descair e não fecha completamente. Apercebi-me também que a porta do mesmo abre para dentro o que só pode ser um erro pois cria um risco de seguranaça aos utilizadores do mesmo. Agradeço a correção e uma solução estrutural ao aperto dos parafusos pois solicitar reparações de 2 em 2 meses não me parece normal.&quot;"/>
    <x v="0"/>
    <m/>
    <x v="126"/>
    <x v="0"/>
    <x v="29"/>
    <m/>
    <x v="155"/>
    <m/>
    <m/>
    <m/>
    <m/>
    <m/>
    <m/>
  </r>
  <r>
    <d v="2024-09-30T00:00:00"/>
    <x v="27"/>
    <s v="B"/>
    <n v="3"/>
    <s v="a"/>
    <n v="80"/>
    <s v="Estores embora funcionar corretamente, neste momento entra luz por 2 laminas, creio que requer afinação. Além disso quando estiveram de remover as cortinas japonesas e como consequência saltou um pouco de tinta, é necessário colocar massa ou pintar de novo. // 18/08 A proprietária solicitou novamente afinação nos estores alegando que não feita a devida afinação do mesmos. "/>
    <x v="11"/>
    <m/>
    <x v="126"/>
    <x v="0"/>
    <x v="29"/>
    <m/>
    <x v="89"/>
    <m/>
    <m/>
    <m/>
    <m/>
    <m/>
    <m/>
  </r>
  <r>
    <d v="2024-09-30T00:00:00"/>
    <x v="27"/>
    <s v="B"/>
    <n v="3"/>
    <s v="a"/>
    <n v="81"/>
    <s v="Rachas na parede "/>
    <x v="0"/>
    <m/>
    <x v="127"/>
    <x v="0"/>
    <x v="29"/>
    <m/>
    <x v="156"/>
    <m/>
    <m/>
    <m/>
    <m/>
    <m/>
    <m/>
  </r>
  <r>
    <d v="2024-09-30T00:00:00"/>
    <x v="27"/>
    <s v="B"/>
    <n v="3"/>
    <s v="a"/>
    <n v="82"/>
    <s v="Azulejo da casa de banho estão a se soltar"/>
    <x v="0"/>
    <m/>
    <x v="127"/>
    <x v="0"/>
    <x v="29"/>
    <m/>
    <x v="156"/>
    <m/>
    <m/>
    <m/>
    <m/>
    <m/>
    <m/>
  </r>
  <r>
    <d v="2024-09-30T00:00:00"/>
    <x v="27"/>
    <s v="B"/>
    <n v="3"/>
    <s v="a"/>
    <n v="83"/>
    <s v="Fuga na casa de banho social, foi diagnosticado um cano roto na sanita. // O proprietário voltou a queixar-se deste tema, ao qual agendamentos uma visita para verificação, e foi constatado que necessita ser realizada a substituição do tubo canalizador. // No dia 02/12 o técnico Vicente Machado da Luzimeca esteve no apartamento e não pode concluir a intervenção por falta de uma peça, que deverá ser encomendada. "/>
    <x v="14"/>
    <m/>
    <x v="128"/>
    <x v="0"/>
    <x v="29"/>
    <m/>
    <x v="89"/>
    <m/>
    <m/>
    <m/>
    <m/>
    <m/>
    <m/>
  </r>
  <r>
    <d v="2024-09-30T00:00:00"/>
    <x v="27"/>
    <s v="B"/>
    <n v="3"/>
    <s v="a"/>
    <n v="84"/>
    <s v="Aduela da porta inchada na casa de banho. _x000a_VER NOTAS -»_x000a__x000a_Imagem anexada só clicar. "/>
    <x v="6"/>
    <m/>
    <x v="129"/>
    <x v="1"/>
    <x v="29"/>
    <m/>
    <x v="24"/>
    <s v="No dia 12/09/2025 o proprietário identificou uma fuga na casa de banho social. O Sr. Rafael esteve no apartamento e diagnosticou um cano roto na sanita, o qual necessitava de intervenção da Luzimeca. Onde nos informaram que a aduela foi danificada por conta desta fuga de água."/>
    <m/>
    <m/>
    <m/>
    <m/>
    <m/>
  </r>
  <r>
    <d v="2024-09-30T00:00:00"/>
    <x v="27"/>
    <s v="B"/>
    <n v="3"/>
    <s v="a"/>
    <n v="85"/>
    <s v="Soalho danificado em frente ao WC"/>
    <x v="37"/>
    <m/>
    <x v="129"/>
    <x v="1"/>
    <x v="29"/>
    <m/>
    <x v="24"/>
    <s v="O soalho foi danificado em consequência da fuga de água. Será necessário uma intervenção conjunta com a Valco, devido o soalho estar por debaixo da aduela a ser substituída. "/>
    <m/>
    <m/>
    <m/>
    <m/>
    <m/>
  </r>
  <r>
    <d v="2024-09-30T00:00:00"/>
    <x v="27"/>
    <s v="B"/>
    <n v="3"/>
    <s v="a"/>
    <n v="86"/>
    <s v="Termoacumulador (bomba) está a arrefecer muito rápido e tem uma torneira a piscar conforme a imagem "/>
    <x v="15"/>
    <m/>
    <x v="130"/>
    <x v="0"/>
    <x v="29"/>
    <m/>
    <x v="157"/>
    <s v="Feedback Climacer: Verificou-se que o esgoto de condensados se encontrava entupido e a serpentina e tabuleiros sujos, procedeu-se à limpeza e verificou-se posteriormente o correto funcionamento do equipamento. Esta situação está também relacionada com o incumprimento do PMP dos equipamentos. "/>
    <m/>
    <m/>
    <m/>
    <m/>
    <m/>
  </r>
  <r>
    <d v="2024-09-30T00:00:00"/>
    <x v="27"/>
    <s v="B"/>
    <n v="3"/>
    <s v="a"/>
    <n v="87"/>
    <s v="Com dois banhos rápidos a água quente passa de quase 60º pra 30º, antes tomavamos quatro banhos e a temperatura praticamente não mexia. // No dia 09/02 foi verificado um cano de esgoto roto, pelo que está situação passa a ser da responsabilidade da Climacer, deixando de ser da Luzimeca."/>
    <x v="15"/>
    <m/>
    <x v="131"/>
    <x v="0"/>
    <x v="29"/>
    <m/>
    <x v="158"/>
    <s v="Feedback Climacer: Situação resolvida – A produção de a.q.s. estava sujeita a programação horária. Programação alterada, para que a a.q.s. seja regulada pela temperatura de set-point definida."/>
    <m/>
    <m/>
    <m/>
    <m/>
    <m/>
  </r>
  <r>
    <d v="2024-09-30T00:00:00"/>
    <x v="27"/>
    <s v="B"/>
    <n v="3"/>
    <s v="a"/>
    <n v="88"/>
    <s v="Janela com assobio constante. Acreditamos que seja falta de isolamento, ou afinação na caixilharia."/>
    <x v="2"/>
    <m/>
    <x v="132"/>
    <x v="1"/>
    <x v="4"/>
    <m/>
    <x v="24"/>
    <m/>
    <m/>
    <m/>
    <m/>
    <m/>
    <m/>
  </r>
  <r>
    <d v="2024-07-10T00:00:00"/>
    <x v="28"/>
    <s v="B"/>
    <n v="4"/>
    <s v="b"/>
    <n v="1"/>
    <s v="Chão flutuante entrada da cozinha faz vão oco "/>
    <x v="5"/>
    <m/>
    <x v="133"/>
    <x v="0"/>
    <x v="11"/>
    <m/>
    <x v="110"/>
    <m/>
    <s v=""/>
    <s v=""/>
    <s v=""/>
    <s v=""/>
    <s v=""/>
  </r>
  <r>
    <d v="2024-07-10T00:00:00"/>
    <x v="28"/>
    <s v="B"/>
    <n v="4"/>
    <s v="b"/>
    <n v="24"/>
    <s v="Resguardo da suite necessita afinação "/>
    <x v="12"/>
    <m/>
    <x v="71"/>
    <x v="0"/>
    <x v="11"/>
    <m/>
    <x v="6"/>
    <m/>
    <s v=""/>
    <s v=""/>
    <s v=""/>
    <s v=""/>
    <s v=""/>
  </r>
  <r>
    <d v="2024-07-10T00:00:00"/>
    <x v="28"/>
    <s v="B"/>
    <n v="4"/>
    <s v="b"/>
    <n v="23"/>
    <s v="Estores não funcionam (quarto)"/>
    <x v="11"/>
    <m/>
    <x v="77"/>
    <x v="0"/>
    <x v="11"/>
    <m/>
    <x v="91"/>
    <m/>
    <s v=""/>
    <s v=""/>
    <s v=""/>
    <s v=""/>
    <s v=""/>
  </r>
  <r>
    <d v="2024-07-10T00:00:00"/>
    <x v="28"/>
    <s v="B"/>
    <n v="4"/>
    <s v="b"/>
    <n v="22"/>
    <s v="Borracha da porta está danificada"/>
    <x v="7"/>
    <m/>
    <x v="0"/>
    <x v="0"/>
    <x v="11"/>
    <m/>
    <x v="159"/>
    <m/>
    <s v=""/>
    <s v=""/>
    <s v=""/>
    <s v=""/>
    <s v=""/>
  </r>
  <r>
    <d v="2024-07-10T00:00:00"/>
    <x v="28"/>
    <s v="B"/>
    <n v="4"/>
    <s v="b"/>
    <n v="21"/>
    <s v="Rodapé danificado ( na esquina)"/>
    <x v="0"/>
    <m/>
    <x v="0"/>
    <x v="0"/>
    <x v="11"/>
    <m/>
    <x v="0"/>
    <m/>
    <s v=""/>
    <s v=""/>
    <s v=""/>
    <s v=""/>
    <s v=""/>
  </r>
  <r>
    <d v="2024-07-10T00:00:00"/>
    <x v="28"/>
    <s v="B"/>
    <n v="4"/>
    <s v="b"/>
    <n v="20"/>
    <s v="Direção de acender /apagar a luz do interruptor está ao contrário "/>
    <x v="9"/>
    <m/>
    <x v="0"/>
    <x v="0"/>
    <x v="11"/>
    <m/>
    <x v="0"/>
    <m/>
    <s v=""/>
    <s v=""/>
    <s v=""/>
    <s v=""/>
    <s v=""/>
  </r>
  <r>
    <d v="2024-07-10T00:00:00"/>
    <x v="28"/>
    <s v="B"/>
    <n v="4"/>
    <s v="b"/>
    <n v="19"/>
    <s v="Remate entre guarnição e parede "/>
    <x v="0"/>
    <m/>
    <x v="0"/>
    <x v="0"/>
    <x v="11"/>
    <m/>
    <x v="0"/>
    <m/>
    <s v=""/>
    <s v=""/>
    <s v=""/>
    <s v=""/>
    <s v=""/>
  </r>
  <r>
    <d v="2024-07-10T00:00:00"/>
    <x v="28"/>
    <s v="B"/>
    <n v="4"/>
    <s v="b"/>
    <n v="18"/>
    <s v="Limpeza do piso do roupeiro "/>
    <x v="0"/>
    <m/>
    <x v="0"/>
    <x v="0"/>
    <x v="11"/>
    <m/>
    <x v="0"/>
    <m/>
    <s v=""/>
    <s v=""/>
    <s v=""/>
    <s v=""/>
    <s v=""/>
  </r>
  <r>
    <d v="2024-07-10T00:00:00"/>
    <x v="28"/>
    <s v="B"/>
    <n v="4"/>
    <s v="b"/>
    <n v="17"/>
    <s v="Melhorar o remate dos silicones em volta do lavatório "/>
    <x v="0"/>
    <m/>
    <x v="0"/>
    <x v="0"/>
    <x v="11"/>
    <m/>
    <x v="0"/>
    <m/>
    <s v=""/>
    <s v=""/>
    <s v=""/>
    <s v=""/>
    <s v=""/>
  </r>
  <r>
    <d v="2024-07-10T00:00:00"/>
    <x v="28"/>
    <s v="B"/>
    <n v="4"/>
    <s v="b"/>
    <n v="16"/>
    <s v="Remover cartão embaixo da guarnição"/>
    <x v="0"/>
    <m/>
    <x v="0"/>
    <x v="0"/>
    <x v="11"/>
    <m/>
    <x v="0"/>
    <m/>
    <s v=""/>
    <s v=""/>
    <s v=""/>
    <s v=""/>
    <s v=""/>
  </r>
  <r>
    <d v="2024-07-10T00:00:00"/>
    <x v="28"/>
    <s v="B"/>
    <n v="4"/>
    <s v="b"/>
    <n v="15"/>
    <s v="Afinar a 3º gaveta do roupeiro"/>
    <x v="8"/>
    <m/>
    <x v="0"/>
    <x v="0"/>
    <x v="11"/>
    <m/>
    <x v="0"/>
    <m/>
    <s v=""/>
    <s v=""/>
    <s v=""/>
    <s v=""/>
    <s v=""/>
  </r>
  <r>
    <d v="2024-07-10T00:00:00"/>
    <x v="28"/>
    <s v="B"/>
    <n v="4"/>
    <s v="b"/>
    <n v="14"/>
    <s v="Melhoar o remate do silicone em volta da caixilharia "/>
    <x v="0"/>
    <m/>
    <x v="0"/>
    <x v="0"/>
    <x v="11"/>
    <m/>
    <x v="0"/>
    <m/>
    <s v=""/>
    <s v=""/>
    <s v=""/>
    <s v=""/>
    <s v=""/>
  </r>
  <r>
    <d v="2024-07-10T00:00:00"/>
    <x v="28"/>
    <s v="B"/>
    <n v="4"/>
    <s v="b"/>
    <n v="13"/>
    <s v="Retoque de pintura na parede"/>
    <x v="0"/>
    <m/>
    <x v="0"/>
    <x v="0"/>
    <x v="11"/>
    <m/>
    <x v="0"/>
    <m/>
    <s v=""/>
    <s v=""/>
    <s v=""/>
    <s v=""/>
    <s v=""/>
  </r>
  <r>
    <d v="2024-07-10T00:00:00"/>
    <x v="28"/>
    <s v="B"/>
    <n v="4"/>
    <s v="b"/>
    <n v="12"/>
    <s v="Piso com manchas brancas (geral apartamento)"/>
    <x v="5"/>
    <m/>
    <x v="0"/>
    <x v="0"/>
    <x v="11"/>
    <m/>
    <x v="68"/>
    <m/>
    <s v=""/>
    <s v=""/>
    <s v=""/>
    <s v=""/>
    <s v=""/>
  </r>
  <r>
    <d v="2024-07-10T00:00:00"/>
    <x v="28"/>
    <s v="B"/>
    <n v="4"/>
    <s v="b"/>
    <n v="11"/>
    <s v="Falta parafuso na tampa aplique"/>
    <x v="0"/>
    <m/>
    <x v="0"/>
    <x v="0"/>
    <x v="11"/>
    <m/>
    <x v="0"/>
    <m/>
    <s v=""/>
    <s v=""/>
    <s v=""/>
    <s v=""/>
    <s v=""/>
  </r>
  <r>
    <d v="2024-07-10T00:00:00"/>
    <x v="28"/>
    <s v="B"/>
    <n v="4"/>
    <s v="b"/>
    <n v="10"/>
    <s v="Cerâmica da parede está danificada"/>
    <x v="0"/>
    <m/>
    <x v="0"/>
    <x v="0"/>
    <x v="11"/>
    <m/>
    <x v="0"/>
    <m/>
    <s v=""/>
    <s v=""/>
    <s v=""/>
    <s v=""/>
    <s v=""/>
  </r>
  <r>
    <d v="2024-07-10T00:00:00"/>
    <x v="28"/>
    <s v="B"/>
    <n v="4"/>
    <s v="b"/>
    <n v="9"/>
    <s v="Falta um ponto de luz na casa de banho, verificar no projecto"/>
    <x v="0"/>
    <m/>
    <x v="0"/>
    <x v="0"/>
    <x v="11"/>
    <m/>
    <x v="0"/>
    <m/>
    <s v=""/>
    <s v=""/>
    <s v=""/>
    <s v=""/>
    <s v=""/>
  </r>
  <r>
    <d v="2024-07-10T00:00:00"/>
    <x v="28"/>
    <s v="B"/>
    <n v="4"/>
    <s v="b"/>
    <n v="8"/>
    <s v="Remate entre a parede e o teto "/>
    <x v="0"/>
    <m/>
    <x v="0"/>
    <x v="0"/>
    <x v="11"/>
    <m/>
    <x v="0"/>
    <m/>
    <s v=""/>
    <s v=""/>
    <s v=""/>
    <s v=""/>
    <s v=""/>
  </r>
  <r>
    <d v="2024-07-10T00:00:00"/>
    <x v="28"/>
    <s v="B"/>
    <n v="4"/>
    <s v="b"/>
    <n v="7"/>
    <s v="Rodapé está torto "/>
    <x v="0"/>
    <m/>
    <x v="0"/>
    <x v="0"/>
    <x v="11"/>
    <m/>
    <x v="0"/>
    <m/>
    <s v=""/>
    <s v=""/>
    <s v=""/>
    <s v=""/>
    <s v=""/>
  </r>
  <r>
    <d v="2024-07-10T00:00:00"/>
    <x v="28"/>
    <s v="B"/>
    <n v="4"/>
    <s v="b"/>
    <n v="6"/>
    <s v="Porta do armário técnico sujo com tinta"/>
    <x v="0"/>
    <m/>
    <x v="0"/>
    <x v="0"/>
    <x v="11"/>
    <m/>
    <x v="0"/>
    <m/>
    <s v=""/>
    <s v=""/>
    <s v=""/>
    <s v=""/>
    <s v=""/>
  </r>
  <r>
    <d v="2024-07-10T00:00:00"/>
    <x v="28"/>
    <s v="B"/>
    <n v="4"/>
    <s v="b"/>
    <n v="5"/>
    <s v="Piso com sujidade de tinta"/>
    <x v="0"/>
    <m/>
    <x v="0"/>
    <x v="0"/>
    <x v="11"/>
    <m/>
    <x v="0"/>
    <m/>
    <s v=""/>
    <s v=""/>
    <s v=""/>
    <s v=""/>
    <s v=""/>
  </r>
  <r>
    <d v="2024-07-10T00:00:00"/>
    <x v="28"/>
    <s v="B"/>
    <n v="4"/>
    <s v="b"/>
    <n v="4"/>
    <s v="Espaçamento entre o rodapé e o piso "/>
    <x v="0"/>
    <m/>
    <x v="0"/>
    <x v="0"/>
    <x v="11"/>
    <m/>
    <x v="0"/>
    <m/>
    <s v=""/>
    <s v=""/>
    <s v=""/>
    <s v=""/>
    <s v=""/>
  </r>
  <r>
    <d v="2024-07-10T00:00:00"/>
    <x v="28"/>
    <s v="B"/>
    <n v="4"/>
    <s v="b"/>
    <n v="3"/>
    <s v="Limpeza de pontos pretos nos tijolos da guarda"/>
    <x v="0"/>
    <m/>
    <x v="0"/>
    <x v="0"/>
    <x v="11"/>
    <m/>
    <x v="0"/>
    <m/>
    <s v=""/>
    <s v=""/>
    <s v=""/>
    <s v=""/>
    <s v=""/>
  </r>
  <r>
    <d v="2024-07-10T00:00:00"/>
    <x v="28"/>
    <s v="B"/>
    <n v="4"/>
    <s v="b"/>
    <n v="2"/>
    <s v="Tomada está desnivelada, melhoar instalação"/>
    <x v="0"/>
    <m/>
    <x v="0"/>
    <x v="0"/>
    <x v="11"/>
    <m/>
    <x v="0"/>
    <m/>
    <s v=""/>
    <s v=""/>
    <s v=""/>
    <s v=""/>
    <s v=""/>
  </r>
  <r>
    <d v="2024-07-10T00:00:00"/>
    <x v="28"/>
    <s v="B"/>
    <n v="4"/>
    <s v="b"/>
    <n v="1"/>
    <s v="Melhorar o remate das juntas do rodapé (geral apartamento)"/>
    <x v="0"/>
    <m/>
    <x v="0"/>
    <x v="0"/>
    <x v="11"/>
    <m/>
    <x v="0"/>
    <m/>
    <s v=""/>
    <s v=""/>
    <s v=""/>
    <s v=""/>
    <s v=""/>
  </r>
  <r>
    <d v="2024-07-08T00:00:00"/>
    <x v="29"/>
    <s v="B"/>
    <n v="4"/>
    <s v="c"/>
    <n v="1"/>
    <s v="Limpeza geral "/>
    <x v="0"/>
    <m/>
    <x v="0"/>
    <x v="0"/>
    <x v="8"/>
    <m/>
    <x v="0"/>
    <m/>
    <s v=""/>
    <s v=""/>
    <s v=""/>
    <s v=""/>
    <s v=""/>
  </r>
  <r>
    <d v="2024-07-08T00:00:00"/>
    <x v="29"/>
    <s v="B"/>
    <n v="4"/>
    <s v="c"/>
    <n v="2"/>
    <s v="Limpeza das guardas "/>
    <x v="0"/>
    <m/>
    <x v="0"/>
    <x v="0"/>
    <x v="8"/>
    <m/>
    <x v="0"/>
    <m/>
    <s v=""/>
    <s v=""/>
    <s v=""/>
    <s v=""/>
    <s v=""/>
  </r>
  <r>
    <d v="2024-07-08T00:00:00"/>
    <x v="29"/>
    <s v="B"/>
    <n v="4"/>
    <s v="c"/>
    <n v="3"/>
    <s v="Limpeza e afinamento das juntas da última fiada de tijos"/>
    <x v="0"/>
    <m/>
    <x v="0"/>
    <x v="0"/>
    <x v="8"/>
    <m/>
    <x v="0"/>
    <m/>
    <s v=""/>
    <s v=""/>
    <s v=""/>
    <s v=""/>
    <s v=""/>
  </r>
  <r>
    <d v="2024-07-08T00:00:00"/>
    <x v="29"/>
    <s v="B"/>
    <n v="4"/>
    <s v="c"/>
    <n v="4"/>
    <s v="Acabamento entre paredee calha dos estores"/>
    <x v="0"/>
    <m/>
    <x v="0"/>
    <x v="0"/>
    <x v="8"/>
    <m/>
    <x v="0"/>
    <m/>
    <s v=""/>
    <s v=""/>
    <s v=""/>
    <s v=""/>
    <s v=""/>
  </r>
  <r>
    <d v="2024-07-08T00:00:00"/>
    <x v="29"/>
    <s v="B"/>
    <n v="4"/>
    <s v="c"/>
    <n v="5"/>
    <s v="Falta batume nas juntas da varanda "/>
    <x v="0"/>
    <m/>
    <x v="0"/>
    <x v="0"/>
    <x v="8"/>
    <m/>
    <x v="0"/>
    <m/>
    <s v=""/>
    <s v=""/>
    <s v=""/>
    <s v=""/>
    <s v=""/>
  </r>
  <r>
    <d v="2024-07-08T00:00:00"/>
    <x v="29"/>
    <s v="B"/>
    <n v="4"/>
    <s v="c"/>
    <n v="6"/>
    <s v="Afastar máquina do arcondicionado para junto a parede"/>
    <x v="21"/>
    <m/>
    <x v="0"/>
    <x v="3"/>
    <x v="8"/>
    <m/>
    <x v="24"/>
    <m/>
    <s v=""/>
    <s v=""/>
    <s v=""/>
    <s v=""/>
    <s v=""/>
  </r>
  <r>
    <d v="2024-07-08T00:00:00"/>
    <x v="29"/>
    <s v="B"/>
    <n v="4"/>
    <s v="c"/>
    <n v="7"/>
    <s v="Limpeza do risco no rodapé"/>
    <x v="0"/>
    <m/>
    <x v="0"/>
    <x v="0"/>
    <x v="8"/>
    <m/>
    <x v="0"/>
    <m/>
    <s v=""/>
    <s v=""/>
    <s v=""/>
    <s v=""/>
    <s v=""/>
  </r>
  <r>
    <d v="2024-07-08T00:00:00"/>
    <x v="29"/>
    <s v="B"/>
    <n v="4"/>
    <s v="c"/>
    <n v="8"/>
    <s v="Silicone na junção da rodapé e guarnição todas"/>
    <x v="0"/>
    <m/>
    <x v="0"/>
    <x v="0"/>
    <x v="8"/>
    <m/>
    <x v="0"/>
    <m/>
    <s v=""/>
    <s v=""/>
    <s v=""/>
    <s v=""/>
    <s v=""/>
  </r>
  <r>
    <d v="2024-07-08T00:00:00"/>
    <x v="29"/>
    <s v="B"/>
    <n v="4"/>
    <s v="c"/>
    <n v="9"/>
    <s v="Fixar oculo da porta "/>
    <x v="0"/>
    <m/>
    <x v="0"/>
    <x v="0"/>
    <x v="8"/>
    <m/>
    <x v="0"/>
    <m/>
    <s v=""/>
    <s v=""/>
    <s v=""/>
    <s v=""/>
    <s v=""/>
  </r>
  <r>
    <d v="2024-07-08T00:00:00"/>
    <x v="29"/>
    <s v="B"/>
    <n v="4"/>
    <s v="c"/>
    <n v="10"/>
    <s v="Azulejo partida na esquina "/>
    <x v="0"/>
    <m/>
    <x v="0"/>
    <x v="0"/>
    <x v="8"/>
    <m/>
    <x v="0"/>
    <m/>
    <s v=""/>
    <s v=""/>
    <s v=""/>
    <s v=""/>
    <s v=""/>
  </r>
  <r>
    <d v="2024-07-08T00:00:00"/>
    <x v="29"/>
    <s v="B"/>
    <n v="4"/>
    <s v="c"/>
    <n v="11"/>
    <s v="Fixar melhor peça plástico do exaustor mal instalada"/>
    <x v="1"/>
    <m/>
    <x v="0"/>
    <x v="0"/>
    <x v="8"/>
    <m/>
    <x v="0"/>
    <m/>
    <s v=""/>
    <s v=""/>
    <s v=""/>
    <s v=""/>
    <s v=""/>
  </r>
  <r>
    <d v="2024-07-08T00:00:00"/>
    <x v="29"/>
    <s v="B"/>
    <n v="4"/>
    <s v="c"/>
    <n v="12"/>
    <s v="Afastar bomba do  calor para atrás junto a parede"/>
    <x v="15"/>
    <m/>
    <x v="0"/>
    <x v="3"/>
    <x v="8"/>
    <m/>
    <x v="24"/>
    <m/>
    <s v=""/>
    <s v=""/>
    <s v=""/>
    <s v=""/>
    <s v=""/>
  </r>
  <r>
    <d v="2024-07-08T00:00:00"/>
    <x v="29"/>
    <s v="B"/>
    <n v="4"/>
    <s v="c"/>
    <n v="13"/>
    <s v="Afinar janela "/>
    <x v="0"/>
    <m/>
    <x v="0"/>
    <x v="0"/>
    <x v="8"/>
    <m/>
    <x v="0"/>
    <m/>
    <s v=""/>
    <s v=""/>
    <s v=""/>
    <s v=""/>
    <s v=""/>
  </r>
  <r>
    <d v="2024-07-08T00:00:00"/>
    <x v="29"/>
    <s v="B"/>
    <n v="4"/>
    <s v="c"/>
    <n v="14"/>
    <s v="Puxador está muito próximo da fechadura podendo prender o dedo"/>
    <x v="0"/>
    <m/>
    <x v="0"/>
    <x v="3"/>
    <x v="8"/>
    <m/>
    <x v="24"/>
    <m/>
    <s v=""/>
    <s v=""/>
    <s v=""/>
    <s v=""/>
    <s v=""/>
  </r>
  <r>
    <d v="2024-07-08T00:00:00"/>
    <x v="29"/>
    <s v="B"/>
    <n v="4"/>
    <s v="c"/>
    <n v="15"/>
    <s v="Retoque de pintura"/>
    <x v="0"/>
    <m/>
    <x v="0"/>
    <x v="0"/>
    <x v="8"/>
    <m/>
    <x v="0"/>
    <m/>
    <s v=""/>
    <s v=""/>
    <s v=""/>
    <s v=""/>
    <s v=""/>
  </r>
  <r>
    <d v="2024-07-08T00:00:00"/>
    <x v="29"/>
    <s v="B"/>
    <n v="4"/>
    <s v="c"/>
    <n v="16"/>
    <s v="Poleia do lavatorio  sai para fora da pedra"/>
    <x v="0"/>
    <m/>
    <x v="0"/>
    <x v="0"/>
    <x v="8"/>
    <m/>
    <x v="0"/>
    <m/>
    <s v=""/>
    <s v=""/>
    <s v=""/>
    <s v=""/>
    <s v=""/>
  </r>
  <r>
    <d v="2024-07-08T00:00:00"/>
    <x v="29"/>
    <s v="B"/>
    <n v="4"/>
    <s v="c"/>
    <n v="17"/>
    <s v="Remate do teto com azuleijo"/>
    <x v="0"/>
    <m/>
    <x v="0"/>
    <x v="0"/>
    <x v="8"/>
    <m/>
    <x v="0"/>
    <m/>
    <s v=""/>
    <s v=""/>
    <s v=""/>
    <s v=""/>
    <s v=""/>
  </r>
  <r>
    <d v="2024-07-08T00:00:00"/>
    <x v="29"/>
    <s v="B"/>
    <n v="4"/>
    <s v="c"/>
    <n v="18"/>
    <s v="Borrachas soltas da porta geral"/>
    <x v="0"/>
    <m/>
    <x v="0"/>
    <x v="0"/>
    <x v="8"/>
    <m/>
    <x v="0"/>
    <m/>
    <s v=""/>
    <s v=""/>
    <s v=""/>
    <s v=""/>
    <s v=""/>
  </r>
  <r>
    <d v="2024-07-08T00:00:00"/>
    <x v="29"/>
    <s v="B"/>
    <n v="4"/>
    <s v="c"/>
    <n v="19"/>
    <s v="Remate do rodapé limpeza silicone"/>
    <x v="0"/>
    <m/>
    <x v="0"/>
    <x v="0"/>
    <x v="8"/>
    <m/>
    <x v="0"/>
    <m/>
    <s v=""/>
    <s v=""/>
    <s v=""/>
    <s v=""/>
    <s v=""/>
  </r>
  <r>
    <d v="2024-07-08T00:00:00"/>
    <x v="29"/>
    <s v="B"/>
    <n v="4"/>
    <s v="c"/>
    <n v="20"/>
    <s v="Retoque de limpeza silicone"/>
    <x v="0"/>
    <m/>
    <x v="0"/>
    <x v="0"/>
    <x v="8"/>
    <m/>
    <x v="0"/>
    <m/>
    <s v=""/>
    <s v=""/>
    <s v=""/>
    <s v=""/>
    <s v=""/>
  </r>
  <r>
    <d v="2024-07-08T00:00:00"/>
    <x v="29"/>
    <s v="B"/>
    <n v="4"/>
    <s v="c"/>
    <n v="21"/>
    <s v="Retoque de pintura vão da janela"/>
    <x v="0"/>
    <m/>
    <x v="0"/>
    <x v="0"/>
    <x v="8"/>
    <m/>
    <x v="0"/>
    <m/>
    <s v=""/>
    <s v=""/>
    <s v=""/>
    <s v=""/>
    <s v=""/>
  </r>
  <r>
    <d v="2024-07-08T00:00:00"/>
    <x v="29"/>
    <s v="B"/>
    <n v="4"/>
    <s v="c"/>
    <n v="22"/>
    <s v="Remate piso rodapé "/>
    <x v="0"/>
    <m/>
    <x v="0"/>
    <x v="0"/>
    <x v="8"/>
    <m/>
    <x v="0"/>
    <m/>
    <s v=""/>
    <s v=""/>
    <s v=""/>
    <s v=""/>
    <s v=""/>
  </r>
  <r>
    <d v="2024-07-08T00:00:00"/>
    <x v="29"/>
    <s v="B"/>
    <n v="4"/>
    <s v="c"/>
    <n v="23"/>
    <s v="Guarnição danificada"/>
    <x v="0"/>
    <m/>
    <x v="0"/>
    <x v="0"/>
    <x v="8"/>
    <m/>
    <x v="0"/>
    <m/>
    <s v=""/>
    <s v=""/>
    <s v=""/>
    <s v=""/>
    <s v=""/>
  </r>
  <r>
    <d v="2024-07-08T00:00:00"/>
    <x v="29"/>
    <s v="B"/>
    <n v="4"/>
    <s v="c"/>
    <n v="24"/>
    <s v="Limpeza e retoque na alheta"/>
    <x v="0"/>
    <m/>
    <x v="0"/>
    <x v="0"/>
    <x v="8"/>
    <m/>
    <x v="0"/>
    <m/>
    <s v=""/>
    <s v=""/>
    <s v=""/>
    <s v=""/>
    <s v=""/>
  </r>
  <r>
    <d v="2024-07-08T00:00:00"/>
    <x v="29"/>
    <s v="B"/>
    <n v="4"/>
    <s v="c"/>
    <n v="25"/>
    <s v="Manchas nas portas do ropeiro"/>
    <x v="0"/>
    <m/>
    <x v="0"/>
    <x v="0"/>
    <x v="8"/>
    <m/>
    <x v="0"/>
    <m/>
    <s v=""/>
    <s v=""/>
    <s v=""/>
    <s v=""/>
    <s v=""/>
  </r>
  <r>
    <d v="2024-07-08T00:00:00"/>
    <x v="29"/>
    <s v="B"/>
    <n v="4"/>
    <s v="c"/>
    <n v="26"/>
    <s v="Limpeza das portas e guarnições todas "/>
    <x v="0"/>
    <m/>
    <x v="0"/>
    <x v="0"/>
    <x v="8"/>
    <m/>
    <x v="0"/>
    <m/>
    <s v=""/>
    <s v=""/>
    <s v=""/>
    <s v=""/>
    <s v=""/>
  </r>
  <r>
    <d v="2024-07-08T00:00:00"/>
    <x v="29"/>
    <s v="B"/>
    <n v="4"/>
    <s v="c"/>
    <n v="27"/>
    <s v="Remate do azulejo banheira"/>
    <x v="0"/>
    <m/>
    <x v="0"/>
    <x v="0"/>
    <x v="8"/>
    <m/>
    <x v="0"/>
    <m/>
    <s v=""/>
    <s v=""/>
    <s v=""/>
    <s v=""/>
    <s v=""/>
  </r>
  <r>
    <d v="2024-07-08T00:00:00"/>
    <x v="29"/>
    <s v="B"/>
    <n v="4"/>
    <s v="c"/>
    <n v="28"/>
    <s v="Limpeza e alinhamento das juntas do pv todas e paredes"/>
    <x v="0"/>
    <m/>
    <x v="0"/>
    <x v="0"/>
    <x v="8"/>
    <m/>
    <x v="0"/>
    <m/>
    <s v=""/>
    <s v=""/>
    <s v=""/>
    <s v=""/>
    <s v=""/>
  </r>
  <r>
    <d v="2024-07-08T00:00:00"/>
    <x v="29"/>
    <s v="B"/>
    <n v="4"/>
    <s v="c"/>
    <n v="29"/>
    <s v="Remate entre guarnição e parede "/>
    <x v="0"/>
    <m/>
    <x v="0"/>
    <x v="0"/>
    <x v="8"/>
    <m/>
    <x v="0"/>
    <m/>
    <s v=""/>
    <s v=""/>
    <s v=""/>
    <s v=""/>
    <s v=""/>
  </r>
  <r>
    <d v="2024-07-08T00:00:00"/>
    <x v="29"/>
    <s v="B"/>
    <n v="4"/>
    <s v="c"/>
    <n v="30"/>
    <s v="Limpeza do piso manchada de branco"/>
    <x v="5"/>
    <m/>
    <x v="0"/>
    <x v="0"/>
    <x v="8"/>
    <m/>
    <x v="67"/>
    <m/>
    <s v=""/>
    <s v=""/>
    <s v=""/>
    <s v=""/>
    <s v=""/>
  </r>
  <r>
    <d v="2024-07-08T00:00:00"/>
    <x v="29"/>
    <s v="B"/>
    <n v="4"/>
    <s v="c"/>
    <n v="31"/>
    <s v="Limpeza de mancha no peitoril de fora da janela"/>
    <x v="0"/>
    <m/>
    <x v="0"/>
    <x v="0"/>
    <x v="8"/>
    <m/>
    <x v="0"/>
    <m/>
    <s v=""/>
    <s v=""/>
    <s v=""/>
    <s v=""/>
    <s v=""/>
  </r>
  <r>
    <d v="2024-07-08T00:00:00"/>
    <x v="29"/>
    <s v="B"/>
    <n v="4"/>
    <s v="c"/>
    <n v="32"/>
    <s v="Retocar silicone entre o caixilho/ tampa estores"/>
    <x v="0"/>
    <m/>
    <x v="0"/>
    <x v="0"/>
    <x v="8"/>
    <m/>
    <x v="0"/>
    <m/>
    <s v=""/>
    <s v=""/>
    <s v=""/>
    <s v=""/>
    <s v=""/>
  </r>
  <r>
    <d v="2024-07-08T00:00:00"/>
    <x v="29"/>
    <s v="B"/>
    <n v="4"/>
    <s v="c"/>
    <n v="33"/>
    <s v="Metalização a frio da sapata do posto de carregamento elétrico que está enferrujado"/>
    <x v="0"/>
    <m/>
    <x v="0"/>
    <x v="0"/>
    <x v="8"/>
    <m/>
    <x v="0"/>
    <m/>
    <s v=""/>
    <s v=""/>
    <s v=""/>
    <s v=""/>
    <s v=""/>
  </r>
  <r>
    <d v="2024-07-08T00:00:00"/>
    <x v="29"/>
    <s v="B"/>
    <n v="4"/>
    <s v="c"/>
    <n v="34"/>
    <s v="Estacionamento nº 20 cave -2"/>
    <x v="0"/>
    <m/>
    <x v="0"/>
    <x v="0"/>
    <x v="8"/>
    <m/>
    <x v="0"/>
    <m/>
    <s v=""/>
    <s v=""/>
    <s v=""/>
    <s v=""/>
    <s v=""/>
  </r>
  <r>
    <d v="2024-07-08T00:00:00"/>
    <x v="29"/>
    <s v="B"/>
    <n v="4"/>
    <s v="c"/>
    <n v="35"/>
    <s v="Bomba de calor está com erro (Erro X - climacer vai solicitar apoio a baxi)"/>
    <x v="15"/>
    <m/>
    <x v="0"/>
    <x v="0"/>
    <x v="8"/>
    <m/>
    <x v="14"/>
    <m/>
    <s v=""/>
    <s v=""/>
    <s v=""/>
    <s v=""/>
    <s v=""/>
  </r>
  <r>
    <d v="2024-07-08T00:00:00"/>
    <x v="29"/>
    <s v="B"/>
    <n v="4"/>
    <s v="c"/>
    <n v="37"/>
    <s v="reparação do estores"/>
    <x v="0"/>
    <m/>
    <x v="91"/>
    <x v="0"/>
    <x v="8"/>
    <m/>
    <x v="78"/>
    <m/>
    <m/>
    <m/>
    <m/>
    <m/>
    <m/>
  </r>
  <r>
    <d v="2024-07-08T00:00:00"/>
    <x v="29"/>
    <s v="B"/>
    <n v="4"/>
    <s v="c"/>
    <n v="36"/>
    <s v="Afinar estores"/>
    <x v="11"/>
    <m/>
    <x v="122"/>
    <x v="0"/>
    <x v="8"/>
    <m/>
    <x v="14"/>
    <m/>
    <s v=""/>
    <s v=""/>
    <s v=""/>
    <s v=""/>
    <s v=""/>
  </r>
  <r>
    <d v="2024-08-21T00:00:00"/>
    <x v="30"/>
    <s v="B"/>
    <n v="4"/>
    <s v="d"/>
    <n v="1"/>
    <s v="Pedra bancada está riscada e danificada"/>
    <x v="38"/>
    <m/>
    <x v="0"/>
    <x v="0"/>
    <x v="30"/>
    <m/>
    <x v="159"/>
    <m/>
    <s v=""/>
    <s v=""/>
    <s v=""/>
    <s v=""/>
    <s v=""/>
  </r>
  <r>
    <d v="2024-08-21T00:00:00"/>
    <x v="30"/>
    <s v="B"/>
    <n v="4"/>
    <s v="d"/>
    <n v="2"/>
    <s v="Melhorar o silicone em volta do lavatorio "/>
    <x v="0"/>
    <m/>
    <x v="0"/>
    <x v="0"/>
    <x v="30"/>
    <m/>
    <x v="0"/>
    <m/>
    <s v=""/>
    <s v=""/>
    <s v=""/>
    <s v=""/>
    <s v=""/>
  </r>
  <r>
    <d v="2024-08-21T00:00:00"/>
    <x v="30"/>
    <s v="B"/>
    <n v="4"/>
    <s v="d"/>
    <n v="3"/>
    <s v="Afinar o silicone entre a pedra e a parede (bancada)"/>
    <x v="0"/>
    <m/>
    <x v="0"/>
    <x v="0"/>
    <x v="30"/>
    <m/>
    <x v="0"/>
    <m/>
    <s v=""/>
    <s v=""/>
    <s v=""/>
    <s v=""/>
    <s v=""/>
  </r>
  <r>
    <d v="2024-08-21T00:00:00"/>
    <x v="30"/>
    <s v="B"/>
    <n v="4"/>
    <s v="d"/>
    <n v="4"/>
    <s v="Guarda metalica com ferrugem "/>
    <x v="0"/>
    <m/>
    <x v="0"/>
    <x v="0"/>
    <x v="30"/>
    <m/>
    <x v="0"/>
    <m/>
    <s v=""/>
    <s v=""/>
    <s v=""/>
    <s v=""/>
    <s v=""/>
  </r>
  <r>
    <d v="2024-08-21T00:00:00"/>
    <x v="30"/>
    <s v="B"/>
    <n v="4"/>
    <s v="d"/>
    <n v="5"/>
    <s v="Remate entre caixilharia e parede (existe um espaçamento)"/>
    <x v="0"/>
    <m/>
    <x v="0"/>
    <x v="0"/>
    <x v="30"/>
    <m/>
    <x v="0"/>
    <m/>
    <s v=""/>
    <s v=""/>
    <s v=""/>
    <s v=""/>
    <s v=""/>
  </r>
  <r>
    <d v="2024-08-21T00:00:00"/>
    <x v="30"/>
    <s v="B"/>
    <n v="4"/>
    <s v="d"/>
    <n v="6"/>
    <s v="Limpeza de todas as caixilharias porta e janela "/>
    <x v="0"/>
    <m/>
    <x v="0"/>
    <x v="0"/>
    <x v="30"/>
    <m/>
    <x v="0"/>
    <m/>
    <s v=""/>
    <s v=""/>
    <s v=""/>
    <s v=""/>
    <s v=""/>
  </r>
  <r>
    <d v="2024-08-21T00:00:00"/>
    <x v="30"/>
    <s v="B"/>
    <n v="4"/>
    <s v="d"/>
    <n v="7"/>
    <s v="Pintura com tonalidade diferente "/>
    <x v="0"/>
    <m/>
    <x v="0"/>
    <x v="0"/>
    <x v="30"/>
    <m/>
    <x v="0"/>
    <m/>
    <s v=""/>
    <s v=""/>
    <s v=""/>
    <s v=""/>
    <s v=""/>
  </r>
  <r>
    <d v="2024-08-21T00:00:00"/>
    <x v="30"/>
    <s v="B"/>
    <n v="4"/>
    <s v="d"/>
    <n v="8"/>
    <s v="Puxador com ferrugem "/>
    <x v="0"/>
    <m/>
    <x v="0"/>
    <x v="0"/>
    <x v="30"/>
    <m/>
    <x v="0"/>
    <m/>
    <s v=""/>
    <s v=""/>
    <s v=""/>
    <s v=""/>
    <s v=""/>
  </r>
  <r>
    <d v="2024-08-21T00:00:00"/>
    <x v="30"/>
    <s v="B"/>
    <n v="4"/>
    <s v="d"/>
    <n v="9"/>
    <s v="Piso com manchas brancas ao lado do rodapé "/>
    <x v="0"/>
    <m/>
    <x v="0"/>
    <x v="0"/>
    <x v="30"/>
    <m/>
    <x v="0"/>
    <m/>
    <s v=""/>
    <s v=""/>
    <s v=""/>
    <s v=""/>
    <s v=""/>
  </r>
  <r>
    <d v="2024-08-21T00:00:00"/>
    <x v="30"/>
    <s v="B"/>
    <n v="4"/>
    <s v="d"/>
    <n v="10"/>
    <s v="Borracha interna da caixilharia está danificada"/>
    <x v="2"/>
    <m/>
    <x v="0"/>
    <x v="0"/>
    <x v="30"/>
    <m/>
    <x v="0"/>
    <m/>
    <s v=""/>
    <s v=""/>
    <s v=""/>
    <s v=""/>
    <s v=""/>
  </r>
  <r>
    <d v="2024-08-21T00:00:00"/>
    <x v="30"/>
    <s v="B"/>
    <n v="4"/>
    <s v="d"/>
    <n v="11"/>
    <s v="Buraco dentro da caixilharia e borracha "/>
    <x v="2"/>
    <m/>
    <x v="0"/>
    <x v="0"/>
    <x v="30"/>
    <m/>
    <x v="0"/>
    <m/>
    <s v=""/>
    <s v=""/>
    <s v=""/>
    <s v=""/>
    <s v=""/>
  </r>
  <r>
    <d v="2024-08-21T00:00:00"/>
    <x v="30"/>
    <s v="B"/>
    <n v="4"/>
    <s v="d"/>
    <n v="12"/>
    <s v="Caixa de estore com sujidade de tinta "/>
    <x v="25"/>
    <m/>
    <x v="0"/>
    <x v="0"/>
    <x v="30"/>
    <m/>
    <x v="0"/>
    <m/>
    <s v=""/>
    <s v=""/>
    <s v=""/>
    <s v=""/>
    <s v=""/>
  </r>
  <r>
    <d v="2024-08-21T00:00:00"/>
    <x v="30"/>
    <s v="B"/>
    <n v="4"/>
    <s v="d"/>
    <n v="13"/>
    <s v="Melhorar o remate do silicone em volta da caixilharia "/>
    <x v="25"/>
    <m/>
    <x v="0"/>
    <x v="0"/>
    <x v="30"/>
    <m/>
    <x v="0"/>
    <m/>
    <s v=""/>
    <s v=""/>
    <s v=""/>
    <s v=""/>
    <s v=""/>
  </r>
  <r>
    <d v="2024-08-21T00:00:00"/>
    <x v="30"/>
    <s v="B"/>
    <n v="4"/>
    <s v="d"/>
    <n v="14"/>
    <s v="Afinar a janela "/>
    <x v="2"/>
    <m/>
    <x v="0"/>
    <x v="0"/>
    <x v="30"/>
    <m/>
    <x v="0"/>
    <m/>
    <s v=""/>
    <s v=""/>
    <s v=""/>
    <s v=""/>
    <s v=""/>
  </r>
  <r>
    <d v="2024-08-21T00:00:00"/>
    <x v="30"/>
    <s v="B"/>
    <n v="4"/>
    <s v="d"/>
    <n v="15"/>
    <s v="Remover o excesso de silicone na bancada do lavatório "/>
    <x v="25"/>
    <m/>
    <x v="0"/>
    <x v="0"/>
    <x v="30"/>
    <m/>
    <x v="0"/>
    <m/>
    <s v=""/>
    <s v=""/>
    <s v=""/>
    <s v=""/>
    <s v=""/>
  </r>
  <r>
    <d v="2024-08-21T00:00:00"/>
    <x v="30"/>
    <s v="B"/>
    <n v="4"/>
    <s v="d"/>
    <n v="16"/>
    <s v="Melhorar o acabamento e remover escesso de silicone na poleia "/>
    <x v="25"/>
    <m/>
    <x v="0"/>
    <x v="0"/>
    <x v="30"/>
    <m/>
    <x v="0"/>
    <m/>
    <s v=""/>
    <s v=""/>
    <s v=""/>
    <s v=""/>
    <s v=""/>
  </r>
  <r>
    <d v="2024-08-21T00:00:00"/>
    <x v="30"/>
    <s v="B"/>
    <n v="4"/>
    <s v="d"/>
    <n v="17"/>
    <s v="Limpeza de cola do autocolante na porta do roupeiro"/>
    <x v="25"/>
    <m/>
    <x v="0"/>
    <x v="0"/>
    <x v="30"/>
    <m/>
    <x v="0"/>
    <m/>
    <s v=""/>
    <s v=""/>
    <s v=""/>
    <s v=""/>
    <s v=""/>
  </r>
  <r>
    <d v="2024-08-21T00:00:00"/>
    <x v="30"/>
    <s v="B"/>
    <n v="4"/>
    <s v="d"/>
    <n v="18"/>
    <s v="Piso escurecido"/>
    <x v="5"/>
    <m/>
    <x v="0"/>
    <x v="0"/>
    <x v="30"/>
    <m/>
    <x v="67"/>
    <m/>
    <s v=""/>
    <s v=""/>
    <s v=""/>
    <s v=""/>
    <s v=""/>
  </r>
  <r>
    <d v="2024-08-21T00:00:00"/>
    <x v="30"/>
    <s v="B"/>
    <n v="4"/>
    <s v="d"/>
    <n v="19"/>
    <s v="Esquina esta mal acabada/ desnivelado (banheira)"/>
    <x v="25"/>
    <m/>
    <x v="0"/>
    <x v="0"/>
    <x v="30"/>
    <m/>
    <x v="0"/>
    <m/>
    <s v=""/>
    <s v=""/>
    <s v=""/>
    <s v=""/>
    <s v=""/>
  </r>
  <r>
    <d v="2024-08-21T00:00:00"/>
    <x v="30"/>
    <s v="B"/>
    <n v="4"/>
    <s v="d"/>
    <n v="20"/>
    <s v="Espelho danificado nas laterais "/>
    <x v="29"/>
    <m/>
    <x v="0"/>
    <x v="0"/>
    <x v="30"/>
    <m/>
    <x v="160"/>
    <m/>
    <s v=""/>
    <s v=""/>
    <s v=""/>
    <s v=""/>
    <s v=""/>
  </r>
  <r>
    <d v="2024-08-21T00:00:00"/>
    <x v="30"/>
    <s v="B"/>
    <n v="4"/>
    <s v="d"/>
    <n v="21"/>
    <s v="Ceramica da parede desnivelada "/>
    <x v="25"/>
    <m/>
    <x v="0"/>
    <x v="0"/>
    <x v="30"/>
    <m/>
    <x v="160"/>
    <m/>
    <s v=""/>
    <s v=""/>
    <s v=""/>
    <s v=""/>
    <s v=""/>
  </r>
  <r>
    <d v="2024-08-21T00:00:00"/>
    <x v="30"/>
    <s v="B"/>
    <n v="4"/>
    <s v="d"/>
    <n v="22"/>
    <s v="Ceramica da parede danificada "/>
    <x v="25"/>
    <m/>
    <x v="0"/>
    <x v="0"/>
    <x v="30"/>
    <m/>
    <x v="0"/>
    <m/>
    <s v=""/>
    <s v=""/>
    <s v=""/>
    <s v=""/>
    <s v=""/>
  </r>
  <r>
    <d v="2024-08-21T00:00:00"/>
    <x v="30"/>
    <s v="B"/>
    <n v="4"/>
    <s v="d"/>
    <n v="23"/>
    <s v="Borracha solta em todas as guarnições  geral apartamento "/>
    <x v="25"/>
    <m/>
    <x v="0"/>
    <x v="0"/>
    <x v="30"/>
    <m/>
    <x v="0"/>
    <m/>
    <s v=""/>
    <s v=""/>
    <s v=""/>
    <s v=""/>
    <s v=""/>
  </r>
  <r>
    <d v="2024-08-21T00:00:00"/>
    <x v="30"/>
    <s v="B"/>
    <n v="4"/>
    <s v="d"/>
    <n v="24"/>
    <s v="Manchas no rodapé "/>
    <x v="25"/>
    <m/>
    <x v="0"/>
    <x v="0"/>
    <x v="30"/>
    <m/>
    <x v="0"/>
    <m/>
    <s v=""/>
    <s v=""/>
    <s v=""/>
    <s v=""/>
    <s v=""/>
  </r>
  <r>
    <d v="2024-08-21T00:00:00"/>
    <x v="30"/>
    <s v="B"/>
    <n v="4"/>
    <s v="d"/>
    <n v="25"/>
    <s v="Lateral entre divisoria e prateleira danificada "/>
    <x v="25"/>
    <m/>
    <x v="0"/>
    <x v="0"/>
    <x v="30"/>
    <m/>
    <x v="0"/>
    <m/>
    <s v=""/>
    <s v=""/>
    <s v=""/>
    <s v=""/>
    <s v=""/>
  </r>
  <r>
    <d v="2024-08-21T00:00:00"/>
    <x v="30"/>
    <s v="B"/>
    <n v="4"/>
    <s v="d"/>
    <n v="26"/>
    <s v="Ceramica danificada em volta do batente - azulejo não é mais fabricado "/>
    <x v="25"/>
    <m/>
    <x v="0"/>
    <x v="0"/>
    <x v="30"/>
    <m/>
    <x v="160"/>
    <m/>
    <s v=""/>
    <s v=""/>
    <s v=""/>
    <s v=""/>
    <s v=""/>
  </r>
  <r>
    <d v="2024-08-21T00:00:00"/>
    <x v="30"/>
    <s v="B"/>
    <n v="4"/>
    <s v="d"/>
    <n v="27"/>
    <s v="Caixa a/c está mal instalada nivelar "/>
    <x v="25"/>
    <m/>
    <x v="0"/>
    <x v="0"/>
    <x v="30"/>
    <m/>
    <x v="0"/>
    <m/>
    <s v=""/>
    <s v=""/>
    <s v=""/>
    <s v=""/>
    <s v=""/>
  </r>
  <r>
    <d v="2024-08-21T00:00:00"/>
    <x v="30"/>
    <s v="B"/>
    <n v="4"/>
    <s v="d"/>
    <n v="28"/>
    <s v="Porta danificada na lateral acima das trancas"/>
    <x v="7"/>
    <m/>
    <x v="0"/>
    <x v="0"/>
    <x v="30"/>
    <m/>
    <x v="0"/>
    <m/>
    <s v=""/>
    <s v=""/>
    <s v=""/>
    <s v=""/>
    <s v=""/>
  </r>
  <r>
    <d v="2024-08-21T00:00:00"/>
    <x v="30"/>
    <s v="B"/>
    <n v="4"/>
    <s v="d"/>
    <n v="29"/>
    <s v="Falta tampa na peça lateral da abertura da porta"/>
    <x v="7"/>
    <m/>
    <x v="0"/>
    <x v="0"/>
    <x v="30"/>
    <m/>
    <x v="160"/>
    <m/>
    <s v=""/>
    <s v=""/>
    <s v=""/>
    <s v=""/>
    <s v=""/>
  </r>
  <r>
    <d v="2024-08-21T00:00:00"/>
    <x v="30"/>
    <s v="B"/>
    <n v="4"/>
    <s v="d"/>
    <n v="30"/>
    <s v="Buraco no tijolo em volta da peça metalica arrecadação 48 cave 4"/>
    <x v="25"/>
    <m/>
    <x v="0"/>
    <x v="0"/>
    <x v="30"/>
    <m/>
    <x v="0"/>
    <m/>
    <s v=""/>
    <s v=""/>
    <s v=""/>
    <s v=""/>
    <s v=""/>
  </r>
  <r>
    <d v="2024-08-21T00:00:00"/>
    <x v="30"/>
    <s v="B"/>
    <n v="4"/>
    <s v="d"/>
    <n v="31"/>
    <s v="Limpeza profunda e geral "/>
    <x v="25"/>
    <m/>
    <x v="0"/>
    <x v="0"/>
    <x v="30"/>
    <m/>
    <x v="0"/>
    <m/>
    <s v=""/>
    <s v=""/>
    <s v=""/>
    <s v=""/>
    <s v=""/>
  </r>
  <r>
    <d v="2024-08-21T00:00:00"/>
    <x v="30"/>
    <s v="B"/>
    <n v="4"/>
    <s v="d"/>
    <n v="32"/>
    <s v="Falta dobradiça na porta de entrada"/>
    <x v="7"/>
    <m/>
    <x v="0"/>
    <x v="0"/>
    <x v="30"/>
    <m/>
    <x v="160"/>
    <m/>
    <s v=""/>
    <s v=""/>
    <s v=""/>
    <s v=""/>
    <s v=""/>
  </r>
  <r>
    <d v="2024-08-21T00:00:00"/>
    <x v="30"/>
    <s v="B"/>
    <n v="4"/>
    <s v="d"/>
    <n v="33"/>
    <s v="Máquina exterior não funciona"/>
    <x v="15"/>
    <m/>
    <x v="134"/>
    <x v="0"/>
    <x v="30"/>
    <m/>
    <x v="142"/>
    <m/>
    <m/>
    <m/>
    <m/>
    <m/>
    <m/>
  </r>
  <r>
    <d v="2024-08-21T00:00:00"/>
    <x v="30"/>
    <s v="B"/>
    <n v="4"/>
    <s v="d"/>
    <n v="34"/>
    <s v="Estores da suíte emperrada"/>
    <x v="11"/>
    <m/>
    <x v="135"/>
    <x v="0"/>
    <x v="30"/>
    <m/>
    <x v="142"/>
    <m/>
    <m/>
    <m/>
    <m/>
    <m/>
    <m/>
  </r>
  <r>
    <d v="2024-08-21T00:00:00"/>
    <x v="30"/>
    <s v="B"/>
    <n v="4"/>
    <s v="d"/>
    <n v="35"/>
    <s v="A porta do vidro da poliban da suite foi aplicada desalinhada, impedindo que seja aberta ou fechada"/>
    <x v="0"/>
    <m/>
    <x v="135"/>
    <x v="0"/>
    <x v="30"/>
    <m/>
    <x v="142"/>
    <m/>
    <m/>
    <m/>
    <m/>
    <m/>
    <m/>
  </r>
  <r>
    <d v="2024-08-21T00:00:00"/>
    <x v="30"/>
    <s v="B"/>
    <n v="4"/>
    <s v="d"/>
    <n v="36"/>
    <s v="O tubo de esgoto (suponho ser este) da bomba de calor do esquentador de água se encontra solto._x000a_ "/>
    <x v="0"/>
    <m/>
    <x v="136"/>
    <x v="0"/>
    <x v="30"/>
    <m/>
    <x v="78"/>
    <m/>
    <m/>
    <m/>
    <m/>
    <m/>
    <m/>
  </r>
  <r>
    <d v="2024-08-21T00:00:00"/>
    <x v="30"/>
    <s v="B"/>
    <n v="4"/>
    <s v="d"/>
    <n v="37"/>
    <s v="O compressor dos aparelhos A/C não funciona"/>
    <x v="0"/>
    <m/>
    <x v="123"/>
    <x v="0"/>
    <x v="30"/>
    <m/>
    <x v="78"/>
    <m/>
    <m/>
    <m/>
    <m/>
    <m/>
    <m/>
  </r>
  <r>
    <d v="2024-08-21T00:00:00"/>
    <x v="30"/>
    <s v="B"/>
    <n v="4"/>
    <s v="d"/>
    <n v="38"/>
    <s v="A anomalia no forno refere-se ao facto de que quando se liga, o disjuntor do quadro elétrico dispara e vai abaixo parte da energia da casa. Ou seja, não conseguimos usar o forno por isso. // No dia 05/08/2025 o técnico da IEOL esteve no apartamento a verificar porém nada foi feito, o que o proprietário voltou a se queixar e solicita a visita para a devida verificação. // Conforme relatório da IEOL este tema tem haver com a potência contratada para o apartamento. "/>
    <x v="9"/>
    <m/>
    <x v="137"/>
    <x v="3"/>
    <x v="30"/>
    <m/>
    <x v="24"/>
    <m/>
    <m/>
    <m/>
    <m/>
    <m/>
    <m/>
  </r>
  <r>
    <d v="2024-08-21T00:00:00"/>
    <x v="30"/>
    <s v="B"/>
    <n v="4"/>
    <s v="d"/>
    <n v="39"/>
    <s v="Os estores de um dos quartos também estão emperrados, não sobem e nem descem."/>
    <x v="0"/>
    <m/>
    <x v="138"/>
    <x v="0"/>
    <x v="30"/>
    <m/>
    <x v="41"/>
    <m/>
    <m/>
    <m/>
    <m/>
    <m/>
    <m/>
  </r>
  <r>
    <d v="2024-08-21T00:00:00"/>
    <x v="30"/>
    <s v="B"/>
    <n v="4"/>
    <s v="d"/>
    <n v="40"/>
    <s v="Falta instalar um dispositivo no esquentador. // Já realizamos alguns agendamentos o qual os proprietários dizem ter disponibilidade e na data do agendamento não recebem os técnicos, e outras que não possuem disponibilidade. Face a situação e não conseguirmos realizar a devida reparação como habitual, damos o processso como terminado. "/>
    <x v="15"/>
    <m/>
    <x v="137"/>
    <x v="2"/>
    <x v="30"/>
    <m/>
    <x v="60"/>
    <m/>
    <m/>
    <m/>
    <m/>
    <m/>
    <m/>
  </r>
  <r>
    <d v="2024-08-19T00:00:00"/>
    <x v="31"/>
    <s v="B"/>
    <n v="4"/>
    <s v="e"/>
    <n v="1"/>
    <s v="Mancha na alheta  do teto/geral sala "/>
    <x v="0"/>
    <m/>
    <x v="0"/>
    <x v="0"/>
    <x v="15"/>
    <m/>
    <x v="38"/>
    <m/>
    <s v=""/>
    <s v=""/>
    <s v=""/>
    <s v=""/>
    <s v=""/>
  </r>
  <r>
    <d v="2024-08-19T00:00:00"/>
    <x v="31"/>
    <s v="B"/>
    <n v="4"/>
    <s v="e"/>
    <n v="2"/>
    <s v="Manchas brancas pavimento sala"/>
    <x v="0"/>
    <m/>
    <x v="0"/>
    <x v="0"/>
    <x v="15"/>
    <m/>
    <x v="94"/>
    <m/>
    <s v=""/>
    <s v=""/>
    <s v=""/>
    <s v=""/>
    <s v=""/>
  </r>
  <r>
    <d v="2024-08-19T00:00:00"/>
    <x v="31"/>
    <s v="B"/>
    <n v="4"/>
    <s v="e"/>
    <n v="3"/>
    <s v="Tirar fita cola A/C"/>
    <x v="0"/>
    <m/>
    <x v="0"/>
    <x v="0"/>
    <x v="15"/>
    <m/>
    <x v="38"/>
    <m/>
    <s v=""/>
    <s v=""/>
    <s v=""/>
    <s v=""/>
    <s v=""/>
  </r>
  <r>
    <d v="2024-08-19T00:00:00"/>
    <x v="31"/>
    <s v="B"/>
    <n v="4"/>
    <s v="e"/>
    <n v="4"/>
    <s v="Descolamento borracha porta/geral"/>
    <x v="8"/>
    <m/>
    <x v="0"/>
    <x v="0"/>
    <x v="15"/>
    <m/>
    <x v="38"/>
    <m/>
    <s v=""/>
    <s v=""/>
    <s v=""/>
    <s v=""/>
    <s v=""/>
  </r>
  <r>
    <d v="2024-08-19T00:00:00"/>
    <x v="31"/>
    <s v="B"/>
    <n v="4"/>
    <s v="e"/>
    <n v="5"/>
    <s v="Limpar restos tinta soleira"/>
    <x v="0"/>
    <m/>
    <x v="0"/>
    <x v="0"/>
    <x v="15"/>
    <m/>
    <x v="38"/>
    <m/>
    <s v=""/>
    <s v=""/>
    <s v=""/>
    <s v=""/>
    <s v=""/>
  </r>
  <r>
    <d v="2024-08-19T00:00:00"/>
    <x v="31"/>
    <s v="B"/>
    <n v="4"/>
    <s v="e"/>
    <n v="6"/>
    <s v="Limpeza ferrugem guarda corpo"/>
    <x v="0"/>
    <m/>
    <x v="0"/>
    <x v="0"/>
    <x v="15"/>
    <m/>
    <x v="38"/>
    <m/>
    <s v=""/>
    <s v=""/>
    <s v=""/>
    <s v=""/>
    <s v=""/>
  </r>
  <r>
    <d v="2024-08-19T00:00:00"/>
    <x v="31"/>
    <s v="B"/>
    <n v="4"/>
    <s v="e"/>
    <n v="7"/>
    <s v="Arrematar bomba calor exaustor "/>
    <x v="0"/>
    <m/>
    <x v="0"/>
    <x v="0"/>
    <x v="15"/>
    <m/>
    <x v="94"/>
    <m/>
    <s v=""/>
    <s v=""/>
    <s v=""/>
    <s v=""/>
    <s v=""/>
  </r>
  <r>
    <d v="2024-08-19T00:00:00"/>
    <x v="31"/>
    <s v="B"/>
    <n v="4"/>
    <s v="e"/>
    <n v="8"/>
    <s v="Retirar restos cimento caixa estore"/>
    <x v="0"/>
    <m/>
    <x v="0"/>
    <x v="0"/>
    <x v="15"/>
    <m/>
    <x v="38"/>
    <m/>
    <s v=""/>
    <s v=""/>
    <s v=""/>
    <s v=""/>
    <s v=""/>
  </r>
  <r>
    <d v="2024-08-19T00:00:00"/>
    <x v="31"/>
    <s v="B"/>
    <n v="4"/>
    <s v="e"/>
    <n v="9"/>
    <s v="Limpar revestimento parede varanda "/>
    <x v="0"/>
    <m/>
    <x v="0"/>
    <x v="0"/>
    <x v="15"/>
    <m/>
    <x v="38"/>
    <m/>
    <s v=""/>
    <s v=""/>
    <s v=""/>
    <s v=""/>
    <s v=""/>
  </r>
  <r>
    <d v="2024-08-19T00:00:00"/>
    <x v="31"/>
    <s v="B"/>
    <n v="4"/>
    <s v="e"/>
    <n v="10"/>
    <s v="Rejuntar quinas"/>
    <x v="0"/>
    <m/>
    <x v="0"/>
    <x v="0"/>
    <x v="15"/>
    <m/>
    <x v="38"/>
    <m/>
    <s v=""/>
    <s v=""/>
    <s v=""/>
    <s v=""/>
    <s v=""/>
  </r>
  <r>
    <d v="2024-08-19T00:00:00"/>
    <x v="31"/>
    <s v="B"/>
    <n v="4"/>
    <s v="e"/>
    <n v="11"/>
    <s v="Fissura massa"/>
    <x v="0"/>
    <m/>
    <x v="0"/>
    <x v="0"/>
    <x v="15"/>
    <m/>
    <x v="38"/>
    <m/>
    <s v=""/>
    <s v=""/>
    <s v=""/>
    <s v=""/>
    <s v=""/>
  </r>
  <r>
    <d v="2024-08-19T00:00:00"/>
    <x v="31"/>
    <s v="B"/>
    <n v="4"/>
    <s v="e"/>
    <n v="12"/>
    <s v="Pico armario superior externo "/>
    <x v="1"/>
    <m/>
    <x v="0"/>
    <x v="0"/>
    <x v="15"/>
    <m/>
    <x v="28"/>
    <m/>
    <s v=""/>
    <s v=""/>
    <s v=""/>
    <s v=""/>
    <s v=""/>
  </r>
  <r>
    <d v="2024-08-19T00:00:00"/>
    <x v="31"/>
    <s v="B"/>
    <n v="4"/>
    <s v="e"/>
    <n v="13"/>
    <s v="Rachadura arm. superior interno "/>
    <x v="1"/>
    <m/>
    <x v="0"/>
    <x v="0"/>
    <x v="15"/>
    <m/>
    <x v="28"/>
    <m/>
    <s v=""/>
    <s v=""/>
    <s v=""/>
    <s v=""/>
    <s v=""/>
  </r>
  <r>
    <d v="2024-08-19T00:00:00"/>
    <x v="31"/>
    <s v="B"/>
    <n v="4"/>
    <s v="e"/>
    <n v="14"/>
    <s v="Botão armário susp. Interno "/>
    <x v="1"/>
    <m/>
    <x v="0"/>
    <x v="0"/>
    <x v="15"/>
    <m/>
    <x v="28"/>
    <m/>
    <s v=""/>
    <s v=""/>
    <s v=""/>
    <s v=""/>
    <s v=""/>
  </r>
  <r>
    <d v="2024-08-19T00:00:00"/>
    <x v="31"/>
    <s v="B"/>
    <n v="4"/>
    <s v="e"/>
    <n v="15"/>
    <s v="Afinar porta lava roupa "/>
    <x v="1"/>
    <m/>
    <x v="0"/>
    <x v="0"/>
    <x v="15"/>
    <m/>
    <x v="38"/>
    <m/>
    <s v=""/>
    <s v=""/>
    <s v=""/>
    <s v=""/>
    <s v=""/>
  </r>
  <r>
    <d v="2024-08-19T00:00:00"/>
    <x v="31"/>
    <s v="B"/>
    <n v="4"/>
    <s v="e"/>
    <n v="16"/>
    <s v="Sujo forno inox "/>
    <x v="0"/>
    <m/>
    <x v="0"/>
    <x v="0"/>
    <x v="15"/>
    <m/>
    <x v="38"/>
    <m/>
    <s v=""/>
    <s v=""/>
    <s v=""/>
    <s v=""/>
    <s v=""/>
  </r>
  <r>
    <d v="2024-08-19T00:00:00"/>
    <x v="31"/>
    <s v="B"/>
    <n v="4"/>
    <s v="e"/>
    <n v="17"/>
    <s v="Sujo na caixilharia porta"/>
    <x v="0"/>
    <m/>
    <x v="0"/>
    <x v="0"/>
    <x v="15"/>
    <m/>
    <x v="38"/>
    <m/>
    <s v=""/>
    <s v=""/>
    <s v=""/>
    <s v=""/>
    <s v=""/>
  </r>
  <r>
    <d v="2024-08-19T00:00:00"/>
    <x v="31"/>
    <s v="B"/>
    <n v="4"/>
    <s v="e"/>
    <n v="18"/>
    <s v="Marcas porta armário "/>
    <x v="8"/>
    <m/>
    <x v="0"/>
    <x v="0"/>
    <x v="15"/>
    <m/>
    <x v="38"/>
    <m/>
    <s v=""/>
    <s v=""/>
    <s v=""/>
    <s v=""/>
    <s v=""/>
  </r>
  <r>
    <d v="2024-08-19T00:00:00"/>
    <x v="31"/>
    <s v="B"/>
    <n v="4"/>
    <s v="e"/>
    <n v="19"/>
    <s v="Marcas ceramica/falta parte "/>
    <x v="0"/>
    <m/>
    <x v="0"/>
    <x v="0"/>
    <x v="15"/>
    <m/>
    <x v="28"/>
    <m/>
    <s v=""/>
    <s v=""/>
    <s v=""/>
    <s v=""/>
    <s v=""/>
  </r>
  <r>
    <d v="2024-08-19T00:00:00"/>
    <x v="31"/>
    <s v="B"/>
    <n v="4"/>
    <s v="e"/>
    <n v="20"/>
    <s v="Assentamento ceramica/massa"/>
    <x v="0"/>
    <m/>
    <x v="0"/>
    <x v="0"/>
    <x v="15"/>
    <m/>
    <x v="28"/>
    <m/>
    <s v=""/>
    <s v=""/>
    <s v=""/>
    <s v=""/>
    <s v=""/>
  </r>
  <r>
    <d v="2024-08-19T00:00:00"/>
    <x v="31"/>
    <s v="B"/>
    <n v="4"/>
    <s v="e"/>
    <n v="21"/>
    <s v="Rachado guarniçãp madeira topo direito "/>
    <x v="8"/>
    <m/>
    <x v="0"/>
    <x v="0"/>
    <x v="15"/>
    <m/>
    <x v="67"/>
    <m/>
    <s v=""/>
    <s v=""/>
    <s v=""/>
    <s v=""/>
    <s v=""/>
  </r>
  <r>
    <d v="2024-08-19T00:00:00"/>
    <x v="31"/>
    <s v="B"/>
    <n v="4"/>
    <s v="e"/>
    <n v="22"/>
    <s v="Afinar gaveta roupeiro "/>
    <x v="8"/>
    <m/>
    <x v="0"/>
    <x v="0"/>
    <x v="15"/>
    <m/>
    <x v="67"/>
    <m/>
    <s v=""/>
    <s v=""/>
    <s v=""/>
    <s v=""/>
    <s v=""/>
  </r>
  <r>
    <d v="2024-08-19T00:00:00"/>
    <x v="31"/>
    <s v="B"/>
    <n v="4"/>
    <s v="e"/>
    <n v="23"/>
    <s v="Limpar portas roupeiro tinta/fita cola/lápis"/>
    <x v="0"/>
    <m/>
    <x v="0"/>
    <x v="0"/>
    <x v="15"/>
    <m/>
    <x v="38"/>
    <m/>
    <s v=""/>
    <s v=""/>
    <s v=""/>
    <s v=""/>
    <s v=""/>
  </r>
  <r>
    <d v="2024-08-19T00:00:00"/>
    <x v="31"/>
    <s v="B"/>
    <n v="4"/>
    <s v="e"/>
    <n v="24"/>
    <s v="Sujo parede"/>
    <x v="0"/>
    <m/>
    <x v="0"/>
    <x v="0"/>
    <x v="15"/>
    <m/>
    <x v="38"/>
    <m/>
    <s v=""/>
    <s v=""/>
    <s v=""/>
    <s v=""/>
    <s v=""/>
  </r>
  <r>
    <d v="2024-08-19T00:00:00"/>
    <x v="31"/>
    <s v="B"/>
    <n v="4"/>
    <s v="e"/>
    <n v="25"/>
    <s v="Sujo rodapé"/>
    <x v="0"/>
    <m/>
    <x v="0"/>
    <x v="0"/>
    <x v="15"/>
    <m/>
    <x v="38"/>
    <m/>
    <s v=""/>
    <s v=""/>
    <s v=""/>
    <s v=""/>
    <s v=""/>
  </r>
  <r>
    <d v="2024-08-19T00:00:00"/>
    <x v="31"/>
    <s v="B"/>
    <n v="4"/>
    <s v="e"/>
    <n v="26"/>
    <s v="Limpeza caixilharia "/>
    <x v="0"/>
    <m/>
    <x v="0"/>
    <x v="0"/>
    <x v="15"/>
    <m/>
    <x v="38"/>
    <m/>
    <s v=""/>
    <s v=""/>
    <s v=""/>
    <s v=""/>
    <s v=""/>
  </r>
  <r>
    <d v="2024-08-19T00:00:00"/>
    <x v="31"/>
    <s v="B"/>
    <n v="4"/>
    <s v="e"/>
    <n v="27"/>
    <s v="Afinar porta folga lado esquerdo ao fechar "/>
    <x v="8"/>
    <m/>
    <x v="0"/>
    <x v="0"/>
    <x v="15"/>
    <m/>
    <x v="38"/>
    <m/>
    <s v=""/>
    <s v=""/>
    <s v=""/>
    <s v=""/>
    <s v=""/>
  </r>
  <r>
    <d v="2024-08-19T00:00:00"/>
    <x v="31"/>
    <s v="B"/>
    <n v="4"/>
    <s v="e"/>
    <n v="28"/>
    <s v="Armário danificado "/>
    <x v="1"/>
    <m/>
    <x v="0"/>
    <x v="0"/>
    <x v="15"/>
    <m/>
    <x v="7"/>
    <m/>
    <s v=""/>
    <s v=""/>
    <s v=""/>
    <s v=""/>
    <s v=""/>
  </r>
  <r>
    <d v="2024-08-19T00:00:00"/>
    <x v="31"/>
    <s v="B"/>
    <n v="4"/>
    <s v="e"/>
    <n v="29"/>
    <s v="Gota silicone porta armário "/>
    <x v="0"/>
    <m/>
    <x v="0"/>
    <x v="0"/>
    <x v="15"/>
    <m/>
    <x v="38"/>
    <m/>
    <s v=""/>
    <s v=""/>
    <s v=""/>
    <s v=""/>
    <s v=""/>
  </r>
  <r>
    <d v="2024-08-19T00:00:00"/>
    <x v="31"/>
    <s v="B"/>
    <n v="4"/>
    <s v="e"/>
    <n v="30"/>
    <s v="Afinar porta duche "/>
    <x v="12"/>
    <m/>
    <x v="0"/>
    <x v="0"/>
    <x v="15"/>
    <m/>
    <x v="6"/>
    <m/>
    <s v=""/>
    <s v=""/>
    <s v=""/>
    <s v=""/>
    <s v=""/>
  </r>
  <r>
    <d v="2024-08-19T00:00:00"/>
    <x v="31"/>
    <s v="B"/>
    <n v="4"/>
    <s v="e"/>
    <n v="31"/>
    <s v="Limpar tinta/silicone porta "/>
    <x v="0"/>
    <m/>
    <x v="0"/>
    <x v="0"/>
    <x v="15"/>
    <m/>
    <x v="38"/>
    <m/>
    <s v=""/>
    <s v=""/>
    <s v=""/>
    <s v=""/>
    <s v=""/>
  </r>
  <r>
    <d v="2024-08-19T00:00:00"/>
    <x v="31"/>
    <s v="B"/>
    <n v="4"/>
    <s v="e"/>
    <n v="32"/>
    <s v="Buraco parede arrecadação"/>
    <x v="0"/>
    <m/>
    <x v="0"/>
    <x v="0"/>
    <x v="15"/>
    <m/>
    <x v="28"/>
    <m/>
    <s v=""/>
    <s v=""/>
    <s v=""/>
    <s v=""/>
    <s v=""/>
  </r>
  <r>
    <d v="2024-08-19T00:00:00"/>
    <x v="31"/>
    <s v="B"/>
    <n v="4"/>
    <s v="e"/>
    <n v="33"/>
    <s v="Tapar buracos parede arrecadação atrás porta"/>
    <x v="0"/>
    <m/>
    <x v="0"/>
    <x v="0"/>
    <x v="15"/>
    <m/>
    <x v="28"/>
    <m/>
    <s v=""/>
    <s v=""/>
    <s v=""/>
    <s v=""/>
    <s v=""/>
  </r>
  <r>
    <d v="2024-08-19T00:00:00"/>
    <x v="31"/>
    <s v="B"/>
    <n v="4"/>
    <s v="e"/>
    <n v="34"/>
    <s v="Afinar porta armário acima do microondas"/>
    <x v="1"/>
    <m/>
    <x v="0"/>
    <x v="0"/>
    <x v="15"/>
    <m/>
    <x v="7"/>
    <m/>
    <s v=""/>
    <s v=""/>
    <s v=""/>
    <s v=""/>
    <s v=""/>
  </r>
  <r>
    <d v="2024-08-19T00:00:00"/>
    <x v="31"/>
    <s v="B"/>
    <n v="4"/>
    <s v="e"/>
    <n v="35"/>
    <s v="Substituir azulejo ao lado superior esquerdo da porta da cozinha"/>
    <x v="0"/>
    <m/>
    <x v="0"/>
    <x v="0"/>
    <x v="15"/>
    <m/>
    <x v="28"/>
    <m/>
    <s v=""/>
    <s v=""/>
    <s v=""/>
    <s v=""/>
    <s v=""/>
  </r>
  <r>
    <d v="2024-08-19T00:00:00"/>
    <x v="31"/>
    <s v="B"/>
    <n v="4"/>
    <s v="e"/>
    <n v="36"/>
    <s v="chão da sala está desnivelado"/>
    <x v="5"/>
    <m/>
    <x v="61"/>
    <x v="0"/>
    <x v="15"/>
    <m/>
    <x v="67"/>
    <m/>
    <s v=""/>
    <s v=""/>
    <s v=""/>
    <s v=""/>
    <s v=""/>
  </r>
  <r>
    <d v="2024-08-19T00:00:00"/>
    <x v="31"/>
    <s v="B"/>
    <n v="4"/>
    <s v="e"/>
    <n v="37"/>
    <s v="1 - caixilharia da janela está danificada (riscada). continuam por substituir duas peças (uma horizontal, outra vertical) do lado de fora_x000a_2. Reforço do isolamento nas caixilharias/ janelas do quarto principal colocar silicone à volta) ( SEM MATERIAL - ULTIMO AGENDAMENTO FOI 07/03/2025)"/>
    <x v="2"/>
    <m/>
    <x v="47"/>
    <x v="0"/>
    <x v="15"/>
    <m/>
    <x v="123"/>
    <m/>
    <s v=""/>
    <s v=""/>
    <s v=""/>
    <s v=""/>
    <s v=""/>
  </r>
  <r>
    <d v="2024-08-19T00:00:00"/>
    <x v="31"/>
    <s v="B"/>
    <n v="4"/>
    <s v="e"/>
    <n v="38"/>
    <s v="a porta de um dos quartos está desnivelada e lascada"/>
    <x v="8"/>
    <m/>
    <x v="61"/>
    <x v="0"/>
    <x v="15"/>
    <m/>
    <x v="67"/>
    <m/>
    <s v=""/>
    <s v=""/>
    <s v=""/>
    <s v=""/>
    <s v=""/>
  </r>
  <r>
    <d v="2024-08-19T00:00:00"/>
    <x v="31"/>
    <s v="B"/>
    <n v="4"/>
    <s v="e"/>
    <n v="39"/>
    <s v="Avaliar situação do exaustor, pois continua a cair sujidade de cada vez que o tentamos usar, a par do constante e forte som do vento que se faz ainda ouvir . _x000a_A peça que reportámos como defeituosa é a peça plástica que encaixa na ponta do exaustor, junto à parede"/>
    <x v="22"/>
    <m/>
    <x v="139"/>
    <x v="0"/>
    <x v="15"/>
    <m/>
    <x v="51"/>
    <s v="filipadiaslima@gmail.com"/>
    <s v=""/>
    <s v=""/>
    <s v=""/>
    <s v=""/>
    <s v=""/>
  </r>
  <r>
    <d v="2024-08-19T00:00:00"/>
    <x v="31"/>
    <s v="B"/>
    <n v="4"/>
    <s v="e"/>
    <n v="40"/>
    <s v="substituir/ apertar torneira do bidé, pois está a pingar água permanentemente "/>
    <x v="0"/>
    <m/>
    <x v="139"/>
    <x v="0"/>
    <x v="15"/>
    <m/>
    <x v="94"/>
    <m/>
    <s v=""/>
    <s v=""/>
    <s v=""/>
    <s v=""/>
    <s v=""/>
  </r>
  <r>
    <d v="2024-08-19T00:00:00"/>
    <x v="31"/>
    <s v="B"/>
    <n v="4"/>
    <s v="e"/>
    <n v="41"/>
    <s v="•_x0009_Correção dos acabamentos (massa/ silicone) na casa de banho social, junto à banheira e restantes loiças_x000a_•_x0009_Anomalia no armário da cozinha (mal funcionamento do sistema de &quot;bloqueio&quot; da porta do armário superior por cima do microondas)_x000a_•_x0009_Racha na parede da entrada, junto à porta do apartamento"/>
    <x v="0"/>
    <m/>
    <x v="117"/>
    <x v="0"/>
    <x v="15"/>
    <m/>
    <x v="161"/>
    <m/>
    <s v=""/>
    <s v=""/>
    <s v=""/>
    <s v=""/>
    <s v=""/>
  </r>
  <r>
    <d v="2024-08-19T00:00:00"/>
    <x v="31"/>
    <s v="B"/>
    <n v="4"/>
    <s v="e"/>
    <n v="42"/>
    <s v="Substituir vidro da vedação na varanda, em frente à sala, pois está partido  - Aguarda medida "/>
    <x v="2"/>
    <m/>
    <x v="139"/>
    <x v="0"/>
    <x v="15"/>
    <m/>
    <x v="132"/>
    <m/>
    <s v=""/>
    <s v=""/>
    <s v=""/>
    <s v=""/>
    <s v=""/>
  </r>
  <r>
    <d v="2024-08-19T00:00:00"/>
    <x v="31"/>
    <s v="B"/>
    <n v="4"/>
    <s v="e"/>
    <n v="43"/>
    <s v="Avaliar a situação das portas da cozinha e escritório, pois entra vento pelas caixilharias (temos um claro problema de isolamento, este tema é o mais urgente) "/>
    <x v="2"/>
    <m/>
    <x v="139"/>
    <x v="0"/>
    <x v="15"/>
    <m/>
    <x v="94"/>
    <m/>
    <s v=""/>
    <s v=""/>
    <s v=""/>
    <s v=""/>
    <s v=""/>
  </r>
  <r>
    <d v="2024-08-19T00:00:00"/>
    <x v="31"/>
    <s v="B"/>
    <n v="4"/>
    <s v="e"/>
    <n v="44"/>
    <s v="Regular/ aumentar a intensidade da água no WC da suite: a pressão da água nesta casa de banho é muito pouca"/>
    <x v="0"/>
    <m/>
    <x v="139"/>
    <x v="0"/>
    <x v="15"/>
    <m/>
    <x v="101"/>
    <m/>
    <s v=""/>
    <s v=""/>
    <s v=""/>
    <s v=""/>
    <s v=""/>
  </r>
  <r>
    <d v="2024-08-19T00:00:00"/>
    <x v="31"/>
    <s v="B"/>
    <n v="4"/>
    <s v="e"/>
    <n v="45"/>
    <s v="Avaliar instalação de rede internet: só estamos a receber através das portas de rede 1/3 da potência que contratámos (300 mbs vs 900 mbs por segundo), e não seria suposto. As portas de rede foram limitadas de alguma forma? Não conseguimos encontrar nenhuma informação sobre isto nos manuais/ documentação da casa - com quem podemos falar?"/>
    <x v="9"/>
    <m/>
    <x v="139"/>
    <x v="0"/>
    <x v="15"/>
    <m/>
    <x v="162"/>
    <m/>
    <s v=""/>
    <s v=""/>
    <s v=""/>
    <s v=""/>
    <s v=""/>
  </r>
  <r>
    <d v="2024-08-19T00:00:00"/>
    <x v="31"/>
    <s v="B"/>
    <n v="4"/>
    <s v="e"/>
    <n v="46"/>
    <s v="Afinar resguardos chuveiro "/>
    <x v="12"/>
    <m/>
    <x v="10"/>
    <x v="0"/>
    <x v="15"/>
    <m/>
    <x v="3"/>
    <m/>
    <s v=""/>
    <s v=""/>
    <s v=""/>
    <s v=""/>
    <s v=""/>
  </r>
  <r>
    <d v="2024-08-19T00:00:00"/>
    <x v="31"/>
    <s v="B"/>
    <n v="4"/>
    <s v="e"/>
    <n v="47"/>
    <s v="Tempo aquecimento da agua "/>
    <x v="14"/>
    <m/>
    <x v="10"/>
    <x v="3"/>
    <x v="15"/>
    <m/>
    <x v="18"/>
    <m/>
    <s v=""/>
    <s v=""/>
    <s v=""/>
    <s v=""/>
    <s v=""/>
  </r>
  <r>
    <d v="2024-08-19T00:00:00"/>
    <x v="31"/>
    <s v="B"/>
    <n v="4"/>
    <s v="e"/>
    <n v="48"/>
    <s v="Pavimento junto ao rodapé danificado, devido a infiltração na parede. "/>
    <x v="5"/>
    <m/>
    <x v="140"/>
    <x v="1"/>
    <x v="15"/>
    <m/>
    <x v="24"/>
    <s v="Devido a infiltração no apartamento acima B/P5/e o apartamento foi danificado, o que acabou por danificar o pavimento."/>
    <s v=""/>
    <s v=""/>
    <s v=""/>
    <s v=""/>
    <s v=""/>
  </r>
  <r>
    <d v="2024-07-26T00:00:00"/>
    <x v="32"/>
    <s v="B"/>
    <n v="4"/>
    <s v="f"/>
    <n v="1"/>
    <s v="Silicone entre quarnição e rodapé "/>
    <x v="0"/>
    <m/>
    <x v="0"/>
    <x v="0"/>
    <x v="31"/>
    <m/>
    <x v="0"/>
    <m/>
    <s v=""/>
    <s v=""/>
    <s v=""/>
    <s v=""/>
    <s v=""/>
  </r>
  <r>
    <d v="2024-07-26T00:00:00"/>
    <x v="32"/>
    <s v="B"/>
    <n v="4"/>
    <s v="f"/>
    <n v="2"/>
    <s v="Borracha do freezer solta"/>
    <x v="0"/>
    <m/>
    <x v="0"/>
    <x v="0"/>
    <x v="31"/>
    <m/>
    <x v="0"/>
    <m/>
    <s v=""/>
    <s v=""/>
    <s v=""/>
    <s v=""/>
    <s v=""/>
  </r>
  <r>
    <d v="2024-07-26T00:00:00"/>
    <x v="32"/>
    <s v="B"/>
    <n v="4"/>
    <s v="f"/>
    <n v="3"/>
    <s v="peça branca da parte de baixo no freezer maior "/>
    <x v="0"/>
    <m/>
    <x v="0"/>
    <x v="0"/>
    <x v="31"/>
    <m/>
    <x v="0"/>
    <m/>
    <s v=""/>
    <s v=""/>
    <s v=""/>
    <s v=""/>
    <s v=""/>
  </r>
  <r>
    <d v="2024-07-26T00:00:00"/>
    <x v="32"/>
    <s v="B"/>
    <n v="4"/>
    <s v="f"/>
    <n v="4"/>
    <s v="Riscos no piso da cozinha geral"/>
    <x v="0"/>
    <m/>
    <x v="0"/>
    <x v="0"/>
    <x v="31"/>
    <m/>
    <x v="0"/>
    <m/>
    <s v=""/>
    <s v=""/>
    <s v=""/>
    <s v=""/>
    <s v=""/>
  </r>
  <r>
    <d v="2024-07-26T00:00:00"/>
    <x v="32"/>
    <s v="B"/>
    <n v="4"/>
    <s v="f"/>
    <n v="5"/>
    <s v="Riscos na pedra da cozinha "/>
    <x v="0"/>
    <m/>
    <x v="0"/>
    <x v="0"/>
    <x v="31"/>
    <m/>
    <x v="0"/>
    <m/>
    <s v=""/>
    <s v=""/>
    <s v=""/>
    <s v=""/>
    <s v=""/>
  </r>
  <r>
    <d v="2024-07-26T00:00:00"/>
    <x v="32"/>
    <s v="B"/>
    <n v="4"/>
    <s v="f"/>
    <n v="6"/>
    <s v="Perfil matalico no rodapé solto e torto "/>
    <x v="0"/>
    <m/>
    <x v="0"/>
    <x v="0"/>
    <x v="31"/>
    <m/>
    <x v="0"/>
    <m/>
    <s v=""/>
    <s v=""/>
    <s v=""/>
    <s v=""/>
    <s v=""/>
  </r>
  <r>
    <d v="2024-07-26T00:00:00"/>
    <x v="32"/>
    <s v="B"/>
    <n v="4"/>
    <s v="f"/>
    <n v="7"/>
    <s v="Espelho no tubo da pia  fixar melhor "/>
    <x v="0"/>
    <m/>
    <x v="0"/>
    <x v="0"/>
    <x v="31"/>
    <m/>
    <x v="0"/>
    <m/>
    <s v=""/>
    <s v=""/>
    <s v=""/>
    <s v=""/>
    <s v=""/>
  </r>
  <r>
    <d v="2024-07-26T00:00:00"/>
    <x v="32"/>
    <s v="B"/>
    <n v="4"/>
    <s v="f"/>
    <n v="8"/>
    <s v="Riscos no alumínio da janela "/>
    <x v="2"/>
    <m/>
    <x v="0"/>
    <x v="0"/>
    <x v="31"/>
    <m/>
    <x v="3"/>
    <m/>
    <s v=""/>
    <s v=""/>
    <s v=""/>
    <s v=""/>
    <s v=""/>
  </r>
  <r>
    <d v="2024-07-26T00:00:00"/>
    <x v="32"/>
    <s v="B"/>
    <n v="4"/>
    <s v="f"/>
    <n v="9"/>
    <s v="Reaplicar silicone partido"/>
    <x v="0"/>
    <m/>
    <x v="0"/>
    <x v="0"/>
    <x v="31"/>
    <m/>
    <x v="0"/>
    <m/>
    <s v=""/>
    <s v=""/>
    <s v=""/>
    <s v=""/>
    <s v=""/>
  </r>
  <r>
    <d v="2024-07-26T00:00:00"/>
    <x v="32"/>
    <s v="B"/>
    <n v="4"/>
    <s v="f"/>
    <n v="10"/>
    <s v="Falta limitador da janela "/>
    <x v="0"/>
    <m/>
    <x v="0"/>
    <x v="0"/>
    <x v="31"/>
    <m/>
    <x v="0"/>
    <m/>
    <s v=""/>
    <s v=""/>
    <s v=""/>
    <s v=""/>
    <s v=""/>
  </r>
  <r>
    <d v="2024-07-26T00:00:00"/>
    <x v="32"/>
    <s v="B"/>
    <n v="4"/>
    <s v="f"/>
    <n v="11"/>
    <s v="Limpeza de tinta no azuleijo"/>
    <x v="0"/>
    <m/>
    <x v="0"/>
    <x v="0"/>
    <x v="31"/>
    <m/>
    <x v="0"/>
    <m/>
    <s v=""/>
    <s v=""/>
    <s v=""/>
    <s v=""/>
    <s v=""/>
  </r>
  <r>
    <d v="2024-07-26T00:00:00"/>
    <x v="32"/>
    <s v="B"/>
    <n v="4"/>
    <s v="f"/>
    <n v="12"/>
    <s v="Limpeza de tinta no piso geral"/>
    <x v="0"/>
    <m/>
    <x v="0"/>
    <x v="0"/>
    <x v="31"/>
    <m/>
    <x v="0"/>
    <m/>
    <s v=""/>
    <s v=""/>
    <s v=""/>
    <s v=""/>
    <s v=""/>
  </r>
  <r>
    <d v="2024-07-26T00:00:00"/>
    <x v="32"/>
    <s v="B"/>
    <n v="4"/>
    <s v="f"/>
    <n v="13"/>
    <s v="Retoque no rodapé"/>
    <x v="0"/>
    <m/>
    <x v="0"/>
    <x v="0"/>
    <x v="31"/>
    <m/>
    <x v="0"/>
    <m/>
    <s v=""/>
    <s v=""/>
    <s v=""/>
    <s v=""/>
    <s v=""/>
  </r>
  <r>
    <d v="2024-07-26T00:00:00"/>
    <x v="32"/>
    <s v="B"/>
    <n v="4"/>
    <s v="f"/>
    <n v="14"/>
    <s v="Afinar porta quando porta esta fechada fica desalinhada"/>
    <x v="0"/>
    <m/>
    <x v="0"/>
    <x v="0"/>
    <x v="31"/>
    <m/>
    <x v="0"/>
    <m/>
    <s v=""/>
    <s v=""/>
    <s v=""/>
    <s v=""/>
    <s v=""/>
  </r>
  <r>
    <d v="2024-07-26T00:00:00"/>
    <x v="32"/>
    <s v="B"/>
    <n v="4"/>
    <s v="f"/>
    <n v="15"/>
    <s v="Remover tinta do rodapé"/>
    <x v="0"/>
    <m/>
    <x v="0"/>
    <x v="0"/>
    <x v="31"/>
    <m/>
    <x v="0"/>
    <m/>
    <s v=""/>
    <s v=""/>
    <s v=""/>
    <s v=""/>
    <s v=""/>
  </r>
  <r>
    <d v="2024-07-26T00:00:00"/>
    <x v="32"/>
    <s v="B"/>
    <n v="4"/>
    <s v="f"/>
    <n v="16"/>
    <s v="Alinhar tampas da caixa de estores"/>
    <x v="0"/>
    <m/>
    <x v="0"/>
    <x v="0"/>
    <x v="31"/>
    <m/>
    <x v="0"/>
    <m/>
    <s v=""/>
    <s v=""/>
    <s v=""/>
    <s v=""/>
    <s v=""/>
  </r>
  <r>
    <d v="2024-07-26T00:00:00"/>
    <x v="32"/>
    <s v="B"/>
    <n v="4"/>
    <s v="f"/>
    <n v="17"/>
    <s v="Limpeza de cimento no tijolo da fachada "/>
    <x v="0"/>
    <m/>
    <x v="0"/>
    <x v="0"/>
    <x v="31"/>
    <m/>
    <x v="0"/>
    <m/>
    <s v=""/>
    <s v=""/>
    <s v=""/>
    <s v=""/>
    <s v=""/>
  </r>
  <r>
    <d v="2024-07-26T00:00:00"/>
    <x v="32"/>
    <s v="B"/>
    <n v="4"/>
    <s v="f"/>
    <n v="18"/>
    <s v="Limpeza resto de cimento na cerâmica"/>
    <x v="0"/>
    <m/>
    <x v="0"/>
    <x v="0"/>
    <x v="31"/>
    <m/>
    <x v="0"/>
    <m/>
    <s v=""/>
    <s v=""/>
    <s v=""/>
    <s v=""/>
    <s v=""/>
  </r>
  <r>
    <d v="2024-07-26T00:00:00"/>
    <x v="32"/>
    <s v="B"/>
    <n v="4"/>
    <s v="f"/>
    <n v="19"/>
    <s v="Ralo entupido ou não escoa ( peça de agua aparente )"/>
    <x v="0"/>
    <m/>
    <x v="0"/>
    <x v="0"/>
    <x v="31"/>
    <m/>
    <x v="0"/>
    <m/>
    <s v=""/>
    <s v=""/>
    <s v=""/>
    <s v=""/>
    <s v=""/>
  </r>
  <r>
    <d v="2024-07-26T00:00:00"/>
    <x v="32"/>
    <s v="B"/>
    <n v="4"/>
    <s v="f"/>
    <n v="20"/>
    <s v="Afinar estores "/>
    <x v="0"/>
    <m/>
    <x v="0"/>
    <x v="0"/>
    <x v="31"/>
    <m/>
    <x v="0"/>
    <m/>
    <s v=""/>
    <s v=""/>
    <s v=""/>
    <s v=""/>
    <s v=""/>
  </r>
  <r>
    <d v="2024-07-26T00:00:00"/>
    <x v="32"/>
    <s v="B"/>
    <n v="4"/>
    <s v="f"/>
    <n v="21"/>
    <s v="Afinar puxador com folga "/>
    <x v="2"/>
    <m/>
    <x v="0"/>
    <x v="0"/>
    <x v="31"/>
    <m/>
    <x v="0"/>
    <m/>
    <s v=""/>
    <s v=""/>
    <s v=""/>
    <s v=""/>
    <s v=""/>
  </r>
  <r>
    <d v="2024-07-26T00:00:00"/>
    <x v="32"/>
    <s v="B"/>
    <n v="4"/>
    <s v="f"/>
    <n v="22"/>
    <s v="Fixar limitador "/>
    <x v="0"/>
    <m/>
    <x v="0"/>
    <x v="0"/>
    <x v="31"/>
    <m/>
    <x v="0"/>
    <m/>
    <s v=""/>
    <s v=""/>
    <s v=""/>
    <s v=""/>
    <s v=""/>
  </r>
  <r>
    <d v="2024-07-26T00:00:00"/>
    <x v="32"/>
    <s v="B"/>
    <n v="4"/>
    <s v="f"/>
    <n v="23"/>
    <s v="Limpeza caixilho da janela "/>
    <x v="0"/>
    <m/>
    <x v="0"/>
    <x v="0"/>
    <x v="31"/>
    <m/>
    <x v="0"/>
    <m/>
    <s v=""/>
    <s v=""/>
    <s v=""/>
    <s v=""/>
    <s v=""/>
  </r>
  <r>
    <d v="2024-07-26T00:00:00"/>
    <x v="32"/>
    <s v="B"/>
    <n v="4"/>
    <s v="f"/>
    <n v="24"/>
    <s v="Alinhar rodapé com guarnição da porta "/>
    <x v="0"/>
    <m/>
    <x v="0"/>
    <x v="0"/>
    <x v="31"/>
    <m/>
    <x v="0"/>
    <m/>
    <s v=""/>
    <s v=""/>
    <s v=""/>
    <s v=""/>
    <s v=""/>
  </r>
  <r>
    <d v="2024-07-26T00:00:00"/>
    <x v="32"/>
    <s v="B"/>
    <n v="4"/>
    <s v="f"/>
    <n v="25"/>
    <s v="Limpeza de massa na banheira"/>
    <x v="0"/>
    <m/>
    <x v="0"/>
    <x v="0"/>
    <x v="31"/>
    <m/>
    <x v="0"/>
    <m/>
    <s v=""/>
    <s v=""/>
    <s v=""/>
    <s v=""/>
    <s v=""/>
  </r>
  <r>
    <d v="2024-07-26T00:00:00"/>
    <x v="32"/>
    <s v="B"/>
    <n v="4"/>
    <s v="f"/>
    <n v="26"/>
    <s v="Falta batume "/>
    <x v="0"/>
    <m/>
    <x v="0"/>
    <x v="0"/>
    <x v="31"/>
    <m/>
    <x v="0"/>
    <m/>
    <s v=""/>
    <s v=""/>
    <s v=""/>
    <s v=""/>
    <s v=""/>
  </r>
  <r>
    <d v="2024-07-26T00:00:00"/>
    <x v="32"/>
    <s v="B"/>
    <n v="4"/>
    <s v="f"/>
    <n v="27"/>
    <s v="Fixador do espelho com ferrugem "/>
    <x v="0"/>
    <m/>
    <x v="0"/>
    <x v="0"/>
    <x v="31"/>
    <m/>
    <x v="0"/>
    <m/>
    <s v=""/>
    <s v=""/>
    <s v=""/>
    <s v=""/>
    <s v=""/>
  </r>
  <r>
    <d v="2024-07-26T00:00:00"/>
    <x v="32"/>
    <s v="B"/>
    <n v="4"/>
    <s v="f"/>
    <n v="28"/>
    <s v="Fixar borracha da porta "/>
    <x v="0"/>
    <m/>
    <x v="0"/>
    <x v="0"/>
    <x v="31"/>
    <m/>
    <x v="0"/>
    <m/>
    <s v=""/>
    <s v=""/>
    <s v=""/>
    <s v=""/>
    <s v=""/>
  </r>
  <r>
    <d v="2024-07-26T00:00:00"/>
    <x v="32"/>
    <s v="B"/>
    <n v="4"/>
    <s v="f"/>
    <n v="29"/>
    <s v=" Limpeza de silicone azulejo banheira"/>
    <x v="0"/>
    <m/>
    <x v="0"/>
    <x v="0"/>
    <x v="31"/>
    <m/>
    <x v="0"/>
    <m/>
    <s v=""/>
    <s v=""/>
    <s v=""/>
    <s v=""/>
    <s v=""/>
  </r>
  <r>
    <d v="2024-07-26T00:00:00"/>
    <x v="32"/>
    <s v="B"/>
    <n v="4"/>
    <s v="f"/>
    <n v="30"/>
    <s v="rodapé danificado"/>
    <x v="0"/>
    <m/>
    <x v="0"/>
    <x v="0"/>
    <x v="31"/>
    <m/>
    <x v="0"/>
    <m/>
    <s v=""/>
    <s v=""/>
    <s v=""/>
    <s v=""/>
    <s v=""/>
  </r>
  <r>
    <d v="2024-07-26T00:00:00"/>
    <x v="32"/>
    <s v="B"/>
    <n v="4"/>
    <s v="f"/>
    <n v="31"/>
    <s v="Retoque pintura parede"/>
    <x v="0"/>
    <m/>
    <x v="0"/>
    <x v="0"/>
    <x v="31"/>
    <m/>
    <x v="0"/>
    <m/>
    <s v=""/>
    <s v=""/>
    <s v=""/>
    <s v=""/>
    <s v=""/>
  </r>
  <r>
    <d v="2024-07-26T00:00:00"/>
    <x v="32"/>
    <s v="B"/>
    <n v="4"/>
    <s v="f"/>
    <n v="32"/>
    <s v="limpeza de resto de tinta azulejo"/>
    <x v="0"/>
    <m/>
    <x v="0"/>
    <x v="0"/>
    <x v="31"/>
    <m/>
    <x v="0"/>
    <m/>
    <s v=""/>
    <s v=""/>
    <s v=""/>
    <s v=""/>
    <s v=""/>
  </r>
  <r>
    <d v="2024-07-26T00:00:00"/>
    <x v="32"/>
    <s v="B"/>
    <n v="4"/>
    <s v="f"/>
    <n v="33"/>
    <s v="Tranca da porta não funciona"/>
    <x v="7"/>
    <m/>
    <x v="0"/>
    <x v="0"/>
    <x v="31"/>
    <m/>
    <x v="159"/>
    <m/>
    <s v=""/>
    <s v=""/>
    <s v=""/>
    <s v=""/>
    <s v=""/>
  </r>
  <r>
    <d v="2024-07-26T00:00:00"/>
    <x v="32"/>
    <s v="B"/>
    <n v="4"/>
    <s v="f"/>
    <n v="34"/>
    <s v="Guarnição da porta danificada "/>
    <x v="0"/>
    <m/>
    <x v="0"/>
    <x v="0"/>
    <x v="31"/>
    <m/>
    <x v="0"/>
    <m/>
    <s v=""/>
    <s v=""/>
    <s v=""/>
    <s v=""/>
    <s v=""/>
  </r>
  <r>
    <d v="2024-07-26T00:00:00"/>
    <x v="32"/>
    <s v="B"/>
    <n v="4"/>
    <s v="f"/>
    <n v="35"/>
    <s v="Remover parafusos no pilar da vaga 19 cave -04"/>
    <x v="0"/>
    <m/>
    <x v="0"/>
    <x v="0"/>
    <x v="31"/>
    <m/>
    <x v="0"/>
    <m/>
    <s v=""/>
    <s v=""/>
    <s v=""/>
    <s v=""/>
    <s v=""/>
  </r>
  <r>
    <d v="2024-07-26T00:00:00"/>
    <x v="32"/>
    <s v="B"/>
    <n v="4"/>
    <s v="f"/>
    <n v="36"/>
    <s v="Limpeza  de com ferrugem arrecardação ( marca )"/>
    <x v="0"/>
    <m/>
    <x v="0"/>
    <x v="0"/>
    <x v="31"/>
    <m/>
    <x v="0"/>
    <m/>
    <s v=""/>
    <s v=""/>
    <s v=""/>
    <s v=""/>
    <s v=""/>
  </r>
  <r>
    <d v="2024-07-26T00:00:00"/>
    <x v="32"/>
    <s v="B"/>
    <n v="4"/>
    <s v="f"/>
    <n v="37"/>
    <s v="Porta entrada: Campainha na porta da fração não funciona"/>
    <x v="9"/>
    <m/>
    <x v="0"/>
    <x v="0"/>
    <x v="31"/>
    <m/>
    <x v="0"/>
    <m/>
    <s v=""/>
    <s v=""/>
    <s v=""/>
    <s v=""/>
    <s v=""/>
  </r>
  <r>
    <d v="2024-07-26T00:00:00"/>
    <x v="32"/>
    <s v="B"/>
    <n v="4"/>
    <s v="f"/>
    <n v="38"/>
    <s v="Vidro janela riscado (cozinha)"/>
    <x v="2"/>
    <m/>
    <x v="0"/>
    <x v="0"/>
    <x v="31"/>
    <m/>
    <x v="90"/>
    <m/>
    <s v=""/>
    <s v=""/>
    <s v=""/>
    <s v=""/>
    <s v=""/>
  </r>
  <r>
    <d v="2024-07-26T00:00:00"/>
    <x v="32"/>
    <s v="B"/>
    <n v="4"/>
    <s v="f"/>
    <n v="39"/>
    <s v="Azulejo da parede da cozinha partido "/>
    <x v="0"/>
    <m/>
    <x v="0"/>
    <x v="0"/>
    <x v="31"/>
    <m/>
    <x v="18"/>
    <m/>
    <s v=""/>
    <s v=""/>
    <s v=""/>
    <s v=""/>
    <s v=""/>
  </r>
  <r>
    <d v="2024-07-26T00:00:00"/>
    <x v="32"/>
    <s v="B"/>
    <n v="4"/>
    <s v="f"/>
    <n v="40"/>
    <s v="Ceramica chão partido ( 2 na cozinha)"/>
    <x v="0"/>
    <m/>
    <x v="0"/>
    <x v="0"/>
    <x v="31"/>
    <m/>
    <x v="18"/>
    <m/>
    <s v=""/>
    <s v=""/>
    <s v=""/>
    <s v=""/>
    <s v=""/>
  </r>
  <r>
    <d v="2024-07-26T00:00:00"/>
    <x v="32"/>
    <s v="B"/>
    <n v="4"/>
    <s v="f"/>
    <n v="41"/>
    <s v="Porta da cozinha mal lacada parece estar a inchar "/>
    <x v="8"/>
    <m/>
    <x v="0"/>
    <x v="0"/>
    <x v="31"/>
    <m/>
    <x v="18"/>
    <m/>
    <s v=""/>
    <s v=""/>
    <s v=""/>
    <s v=""/>
    <s v=""/>
  </r>
  <r>
    <d v="2024-07-26T00:00:00"/>
    <x v="32"/>
    <s v="B"/>
    <n v="4"/>
    <s v="f"/>
    <n v="42"/>
    <s v="Hall quartos sujo de algo que não sai ( cola?)"/>
    <x v="0"/>
    <m/>
    <x v="0"/>
    <x v="0"/>
    <x v="31"/>
    <m/>
    <x v="6"/>
    <m/>
    <s v=""/>
    <s v=""/>
    <s v=""/>
    <s v=""/>
    <s v=""/>
  </r>
  <r>
    <d v="2024-07-26T00:00:00"/>
    <x v="32"/>
    <s v="B"/>
    <n v="4"/>
    <s v="f"/>
    <n v="43"/>
    <s v="Estores quartos a entrar muita luz ( afinar)"/>
    <x v="11"/>
    <m/>
    <x v="0"/>
    <x v="0"/>
    <x v="31"/>
    <m/>
    <x v="139"/>
    <m/>
    <s v=""/>
    <s v=""/>
    <s v=""/>
    <s v=""/>
    <s v=""/>
  </r>
  <r>
    <d v="2024-07-26T00:00:00"/>
    <x v="32"/>
    <s v="B"/>
    <n v="4"/>
    <s v="f"/>
    <n v="44"/>
    <s v="Vidro da suíte riscado "/>
    <x v="2"/>
    <m/>
    <x v="141"/>
    <x v="0"/>
    <x v="31"/>
    <m/>
    <x v="90"/>
    <m/>
    <s v=""/>
    <s v=""/>
    <s v=""/>
    <s v=""/>
    <s v=""/>
  </r>
  <r>
    <d v="2024-07-26T00:00:00"/>
    <x v="32"/>
    <s v="B"/>
    <n v="4"/>
    <s v="f"/>
    <n v="45"/>
    <s v="Pedra de todos os wc´s riscados "/>
    <x v="13"/>
    <m/>
    <x v="0"/>
    <x v="0"/>
    <x v="31"/>
    <m/>
    <x v="0"/>
    <m/>
    <s v=""/>
    <s v=""/>
    <s v=""/>
    <s v=""/>
    <s v=""/>
  </r>
  <r>
    <d v="2024-07-26T00:00:00"/>
    <x v="32"/>
    <s v="B"/>
    <n v="4"/>
    <s v="f"/>
    <n v="46"/>
    <s v="Estore do wc por vezes fica preso (afinar)"/>
    <x v="11"/>
    <m/>
    <x v="0"/>
    <x v="0"/>
    <x v="31"/>
    <m/>
    <x v="65"/>
    <m/>
    <s v=""/>
    <s v=""/>
    <s v=""/>
    <s v=""/>
    <s v=""/>
  </r>
  <r>
    <d v="2024-07-26T00:00:00"/>
    <x v="32"/>
    <s v="B"/>
    <n v="4"/>
    <s v="f"/>
    <n v="47"/>
    <s v="Rever pressão do duche ( demasiado fraca)"/>
    <x v="0"/>
    <m/>
    <x v="0"/>
    <x v="0"/>
    <x v="31"/>
    <m/>
    <x v="6"/>
    <m/>
    <s v=""/>
    <s v=""/>
    <s v=""/>
    <s v=""/>
    <s v=""/>
  </r>
  <r>
    <d v="2024-07-26T00:00:00"/>
    <x v="32"/>
    <s v="B"/>
    <n v="4"/>
    <s v="f"/>
    <n v="48"/>
    <s v="Manípulo janela wc solto (afinar)"/>
    <x v="2"/>
    <m/>
    <x v="0"/>
    <x v="0"/>
    <x v="31"/>
    <m/>
    <x v="0"/>
    <m/>
    <s v=""/>
    <s v=""/>
    <s v=""/>
    <s v=""/>
    <s v=""/>
  </r>
  <r>
    <d v="2024-07-26T00:00:00"/>
    <x v="32"/>
    <s v="B"/>
    <n v="4"/>
    <s v="f"/>
    <n v="49"/>
    <s v="Porta armário desalinhada wc"/>
    <x v="0"/>
    <m/>
    <x v="0"/>
    <x v="0"/>
    <x v="31"/>
    <m/>
    <x v="6"/>
    <m/>
    <s v=""/>
    <s v=""/>
    <s v=""/>
    <s v=""/>
    <s v=""/>
  </r>
  <r>
    <d v="2024-07-26T00:00:00"/>
    <x v="32"/>
    <s v="B"/>
    <n v="4"/>
    <s v="f"/>
    <n v="50"/>
    <s v="wc quarto : água sai por fora da mangueira necessário apertar / rever borracha "/>
    <x v="0"/>
    <m/>
    <x v="0"/>
    <x v="0"/>
    <x v="31"/>
    <m/>
    <x v="6"/>
    <m/>
    <s v=""/>
    <s v=""/>
    <s v=""/>
    <s v=""/>
    <s v=""/>
  </r>
  <r>
    <d v="2024-07-26T00:00:00"/>
    <x v="32"/>
    <s v="B"/>
    <n v="4"/>
    <s v="f"/>
    <n v="51"/>
    <s v="Porta da sala cheia de buracos (pregos vidro)"/>
    <x v="8"/>
    <m/>
    <x v="0"/>
    <x v="3"/>
    <x v="31"/>
    <m/>
    <x v="24"/>
    <m/>
    <s v=""/>
    <s v=""/>
    <s v=""/>
    <s v=""/>
    <s v=""/>
  </r>
  <r>
    <d v="2024-07-26T00:00:00"/>
    <x v="32"/>
    <s v="B"/>
    <n v="4"/>
    <s v="f"/>
    <n v="52"/>
    <s v="Janela varanda/sala entra vento frio por cima (não tem isolamento)"/>
    <x v="0"/>
    <m/>
    <x v="0"/>
    <x v="0"/>
    <x v="31"/>
    <m/>
    <x v="18"/>
    <m/>
    <s v=""/>
    <s v=""/>
    <s v=""/>
    <s v=""/>
    <s v=""/>
  </r>
  <r>
    <d v="2024-07-26T00:00:00"/>
    <x v="32"/>
    <s v="B"/>
    <n v="4"/>
    <s v="f"/>
    <n v="53"/>
    <s v="Esquina parede sala junto a janela está lascada "/>
    <x v="0"/>
    <m/>
    <x v="0"/>
    <x v="0"/>
    <x v="31"/>
    <m/>
    <x v="18"/>
    <m/>
    <s v=""/>
    <s v=""/>
    <s v=""/>
    <s v=""/>
    <s v=""/>
  </r>
  <r>
    <d v="2024-07-26T00:00:00"/>
    <x v="32"/>
    <s v="B"/>
    <n v="4"/>
    <s v="f"/>
    <n v="54"/>
    <s v="Falta borracha isolante na janela sala "/>
    <x v="2"/>
    <m/>
    <x v="0"/>
    <x v="0"/>
    <x v="31"/>
    <m/>
    <x v="18"/>
    <m/>
    <s v=""/>
    <s v=""/>
    <s v=""/>
    <s v=""/>
    <s v=""/>
  </r>
  <r>
    <d v="2024-07-26T00:00:00"/>
    <x v="32"/>
    <s v="B"/>
    <n v="4"/>
    <s v="f"/>
    <n v="55"/>
    <s v="Vidro janela pequena riscado "/>
    <x v="2"/>
    <m/>
    <x v="0"/>
    <x v="0"/>
    <x v="31"/>
    <m/>
    <x v="0"/>
    <m/>
    <s v=""/>
    <s v=""/>
    <s v=""/>
    <s v=""/>
    <s v=""/>
  </r>
  <r>
    <d v="2024-07-26T00:00:00"/>
    <x v="32"/>
    <s v="B"/>
    <n v="4"/>
    <s v="f"/>
    <n v="56"/>
    <s v="Janela pequena sala do lado de fora não está bem isolado parece que falta tinta e espuma "/>
    <x v="2"/>
    <m/>
    <x v="0"/>
    <x v="0"/>
    <x v="31"/>
    <m/>
    <x v="0"/>
    <m/>
    <s v=""/>
    <s v=""/>
    <s v=""/>
    <s v=""/>
    <s v=""/>
  </r>
  <r>
    <d v="2024-07-26T00:00:00"/>
    <x v="32"/>
    <s v="B"/>
    <n v="4"/>
    <s v="f"/>
    <n v="57"/>
    <s v="Varanda: buracos entre janela e tecto que não faz isolamento "/>
    <x v="2"/>
    <m/>
    <x v="0"/>
    <x v="0"/>
    <x v="31"/>
    <m/>
    <x v="0"/>
    <m/>
    <s v=""/>
    <s v=""/>
    <s v=""/>
    <s v=""/>
    <s v=""/>
  </r>
  <r>
    <d v="2024-07-26T00:00:00"/>
    <x v="32"/>
    <s v="B"/>
    <n v="4"/>
    <s v="f"/>
    <n v="58"/>
    <s v="Varanda: Tecto não está bem chegado a parede o que pode fazer com que entre passaros para o buraco em questão"/>
    <x v="0"/>
    <m/>
    <x v="0"/>
    <x v="0"/>
    <x v="31"/>
    <m/>
    <x v="18"/>
    <m/>
    <s v=""/>
    <s v=""/>
    <s v=""/>
    <s v=""/>
    <s v=""/>
  </r>
  <r>
    <d v="2024-07-26T00:00:00"/>
    <x v="32"/>
    <s v="B"/>
    <n v="4"/>
    <s v="f"/>
    <n v="59"/>
    <s v="Janelas em geral : sem silicone por fora ( sem isolamento) - verificar todas "/>
    <x v="0"/>
    <m/>
    <x v="0"/>
    <x v="0"/>
    <x v="31"/>
    <m/>
    <x v="18"/>
    <m/>
    <s v=""/>
    <s v=""/>
    <s v=""/>
    <s v=""/>
    <s v=""/>
  </r>
  <r>
    <d v="2024-07-26T00:00:00"/>
    <x v="32"/>
    <s v="B"/>
    <n v="4"/>
    <s v="f"/>
    <n v="60"/>
    <s v="Borrachas de algumas portas soltas "/>
    <x v="8"/>
    <m/>
    <x v="0"/>
    <x v="0"/>
    <x v="31"/>
    <m/>
    <x v="0"/>
    <m/>
    <s v=""/>
    <s v=""/>
    <s v=""/>
    <s v=""/>
    <s v=""/>
  </r>
  <r>
    <d v="2024-07-26T00:00:00"/>
    <x v="32"/>
    <s v="B"/>
    <n v="4"/>
    <s v="f"/>
    <n v="61"/>
    <s v="Alguns rodapés danificados "/>
    <x v="8"/>
    <m/>
    <x v="0"/>
    <x v="0"/>
    <x v="31"/>
    <m/>
    <x v="0"/>
    <m/>
    <s v=""/>
    <s v=""/>
    <s v=""/>
    <s v=""/>
    <s v=""/>
  </r>
  <r>
    <d v="2024-07-26T00:00:00"/>
    <x v="32"/>
    <s v="B"/>
    <n v="4"/>
    <s v="f"/>
    <n v="62"/>
    <s v="verificar silicones em geral pela casa"/>
    <x v="0"/>
    <m/>
    <x v="0"/>
    <x v="0"/>
    <x v="31"/>
    <m/>
    <x v="18"/>
    <m/>
    <s v=""/>
    <s v=""/>
    <s v=""/>
    <s v=""/>
    <s v=""/>
  </r>
  <r>
    <d v="2024-07-26T00:00:00"/>
    <x v="32"/>
    <s v="B"/>
    <n v="4"/>
    <s v="f"/>
    <n v="63"/>
    <s v="Troca painel interior porta de entrada"/>
    <x v="7"/>
    <m/>
    <x v="63"/>
    <x v="0"/>
    <x v="31"/>
    <m/>
    <x v="22"/>
    <m/>
    <s v=""/>
    <s v=""/>
    <s v=""/>
    <s v=""/>
    <s v=""/>
  </r>
  <r>
    <d v="2024-07-26T00:00:00"/>
    <x v="32"/>
    <s v="B"/>
    <n v="4"/>
    <s v="f"/>
    <n v="64"/>
    <s v="Reparação no pavimento "/>
    <x v="5"/>
    <m/>
    <x v="139"/>
    <x v="0"/>
    <x v="31"/>
    <m/>
    <x v="163"/>
    <m/>
    <s v=""/>
    <s v=""/>
    <s v=""/>
    <s v=""/>
    <s v=""/>
  </r>
  <r>
    <d v="2024-07-26T00:00:00"/>
    <x v="32"/>
    <s v="B"/>
    <n v="4"/>
    <s v="f"/>
    <n v="65"/>
    <s v="Espelho fechadura porta "/>
    <x v="7"/>
    <m/>
    <x v="63"/>
    <x v="0"/>
    <x v="31"/>
    <m/>
    <x v="22"/>
    <m/>
    <s v=""/>
    <s v=""/>
    <s v=""/>
    <s v=""/>
    <s v=""/>
  </r>
  <r>
    <d v="2024-07-26T00:00:00"/>
    <x v="32"/>
    <s v="B"/>
    <n v="4"/>
    <s v="f"/>
    <n v="66"/>
    <s v="Bomba circuladora não está  ligada "/>
    <x v="14"/>
    <m/>
    <x v="64"/>
    <x v="0"/>
    <x v="31"/>
    <m/>
    <x v="48"/>
    <m/>
    <s v=""/>
    <s v=""/>
    <s v=""/>
    <s v=""/>
    <s v=""/>
  </r>
  <r>
    <d v="2024-07-26T00:00:00"/>
    <x v="32"/>
    <s v="B"/>
    <n v="4"/>
    <s v="f"/>
    <n v="67"/>
    <s v="Afinar rodapé "/>
    <x v="8"/>
    <m/>
    <x v="63"/>
    <x v="0"/>
    <x v="31"/>
    <m/>
    <x v="48"/>
    <m/>
    <s v=""/>
    <s v=""/>
    <s v=""/>
    <s v=""/>
    <s v=""/>
  </r>
  <r>
    <d v="2024-07-26T00:00:00"/>
    <x v="32"/>
    <s v="B"/>
    <n v="4"/>
    <s v="f"/>
    <n v="68"/>
    <s v="substituição de placas de teto falso da varanda "/>
    <x v="19"/>
    <m/>
    <x v="32"/>
    <x v="0"/>
    <x v="31"/>
    <m/>
    <x v="70"/>
    <m/>
    <s v=""/>
    <s v=""/>
    <s v=""/>
    <s v=""/>
    <s v=""/>
  </r>
  <r>
    <d v="2024-07-26T00:00:00"/>
    <x v="32"/>
    <s v="B"/>
    <n v="4"/>
    <s v="f"/>
    <n v="69"/>
    <s v="Afinação das janela da &quot;casa das máquinas&quot;: Está a entrar ar de uma forma &quot;anormal&quot;, pelo que pedimos que revejam novamente o tema da afinação da janela. "/>
    <x v="2"/>
    <m/>
    <x v="90"/>
    <x v="0"/>
    <x v="31"/>
    <m/>
    <x v="164"/>
    <m/>
    <s v=""/>
    <s v=""/>
    <s v=""/>
    <s v=""/>
    <s v=""/>
  </r>
  <r>
    <d v="2024-07-26T00:00:00"/>
    <x v="32"/>
    <s v="B"/>
    <n v="4"/>
    <s v="f"/>
    <n v="70"/>
    <s v="Maçaneta da porta da cozinha soltou"/>
    <x v="0"/>
    <m/>
    <x v="142"/>
    <x v="0"/>
    <x v="31"/>
    <m/>
    <x v="30"/>
    <m/>
    <m/>
    <m/>
    <m/>
    <m/>
    <m/>
  </r>
  <r>
    <d v="2024-07-26T00:00:00"/>
    <x v="32"/>
    <s v="B"/>
    <n v="4"/>
    <s v="f"/>
    <n v="71"/>
    <s v="Há uns tempos vieram trocar as calhas dos estores da sala e ontem, como foi um dia muito ventoso, reparei que as mesmas não estão bem presas fazendo com que abanem bastante, como podem ver no video. Reparei também que apenas colocaram silicone do lado de fora e do lado de dentro não (conseguem ver no video também), não sei se por esse motivo está meia solta. "/>
    <x v="0"/>
    <m/>
    <x v="143"/>
    <x v="0"/>
    <x v="31"/>
    <m/>
    <x v="165"/>
    <m/>
    <m/>
    <m/>
    <m/>
    <m/>
    <m/>
  </r>
  <r>
    <d v="2024-07-26T00:00:00"/>
    <x v="32"/>
    <s v="B"/>
    <n v="4"/>
    <s v="f"/>
    <n v="72"/>
    <s v="AC de um dos quartos que não está a refrescar como os outros. "/>
    <x v="15"/>
    <m/>
    <x v="144"/>
    <x v="0"/>
    <x v="31"/>
    <m/>
    <x v="166"/>
    <m/>
    <m/>
    <m/>
    <m/>
    <m/>
    <m/>
  </r>
  <r>
    <d v="2024-07-26T00:00:00"/>
    <x v="32"/>
    <s v="B"/>
    <n v="4"/>
    <s v="f"/>
    <n v="73"/>
    <s v="Está a entrar muita luz nos estores dos quartos. Parece-me que a luz passa pelas calhas dos estores. // Nosso colaborador verificou que o motor esta a fazer muito barulho e não esta a funcionar. // No dia 17/09/2025 o Sr. Rafael conseguiu proceder com a verificação dos estores, deixando o mesmo a funcionar. "/>
    <x v="11"/>
    <m/>
    <x v="145"/>
    <x v="0"/>
    <x v="31"/>
    <m/>
    <x v="167"/>
    <m/>
    <m/>
    <m/>
    <m/>
    <m/>
    <m/>
  </r>
  <r>
    <d v="2024-07-26T00:00:00"/>
    <x v="32"/>
    <s v="B"/>
    <n v="4"/>
    <s v="f"/>
    <n v="74"/>
    <s v="Estore da lavandaria não está a funcionar. "/>
    <x v="0"/>
    <m/>
    <x v="146"/>
    <x v="0"/>
    <x v="31"/>
    <m/>
    <x v="168"/>
    <s v="Reparado pelo Sr. Rafael Horta "/>
    <m/>
    <m/>
    <m/>
    <m/>
    <m/>
  </r>
  <r>
    <d v="2024-07-26T00:00:00"/>
    <x v="32"/>
    <s v="B"/>
    <n v="4"/>
    <s v="f"/>
    <n v="75"/>
    <s v="A caixilharia da janela da lavandaria está a vedar mal, deixando passar muito vento na zona das dobradiças, tornando a lavandaria e cozinha muito frias // No dia 19/01 foi constatado pelo nosso colaborador Sr. Rafael a necessidade de realizar afinações na janela."/>
    <x v="2"/>
    <m/>
    <x v="0"/>
    <x v="0"/>
    <x v="31"/>
    <m/>
    <x v="169"/>
    <m/>
    <m/>
    <m/>
    <m/>
    <m/>
    <m/>
  </r>
  <r>
    <d v="2024-08-08T00:00:00"/>
    <x v="33"/>
    <s v="B"/>
    <n v="4"/>
    <s v="g"/>
    <n v="14"/>
    <s v="oculo esta solto "/>
    <x v="0"/>
    <m/>
    <x v="0"/>
    <x v="0"/>
    <x v="32"/>
    <m/>
    <x v="0"/>
    <m/>
    <s v=""/>
    <s v=""/>
    <s v=""/>
    <s v=""/>
    <s v=""/>
  </r>
  <r>
    <d v="2024-08-08T00:00:00"/>
    <x v="33"/>
    <s v="B"/>
    <n v="4"/>
    <s v="g"/>
    <n v="13"/>
    <s v="Puxador porta entrada interna"/>
    <x v="7"/>
    <m/>
    <x v="0"/>
    <x v="0"/>
    <x v="32"/>
    <m/>
    <x v="0"/>
    <m/>
    <s v=""/>
    <s v=""/>
    <s v=""/>
    <s v=""/>
    <s v=""/>
  </r>
  <r>
    <d v="2024-08-08T00:00:00"/>
    <x v="33"/>
    <s v="B"/>
    <n v="4"/>
    <s v="g"/>
    <n v="12"/>
    <s v="Manchas piso/geral "/>
    <x v="5"/>
    <m/>
    <x v="0"/>
    <x v="0"/>
    <x v="32"/>
    <m/>
    <x v="67"/>
    <m/>
    <s v=""/>
    <s v=""/>
    <s v=""/>
    <s v=""/>
    <s v=""/>
  </r>
  <r>
    <d v="2024-08-08T00:00:00"/>
    <x v="33"/>
    <s v="B"/>
    <n v="4"/>
    <s v="g"/>
    <n v="11"/>
    <s v="Acabamento apoio"/>
    <x v="8"/>
    <m/>
    <x v="0"/>
    <x v="0"/>
    <x v="32"/>
    <m/>
    <x v="0"/>
    <m/>
    <s v=""/>
    <s v=""/>
    <s v=""/>
    <s v=""/>
    <s v=""/>
  </r>
  <r>
    <d v="2024-08-08T00:00:00"/>
    <x v="33"/>
    <s v="B"/>
    <n v="4"/>
    <s v="g"/>
    <n v="10"/>
    <s v="Sujo rodapé "/>
    <x v="0"/>
    <m/>
    <x v="0"/>
    <x v="0"/>
    <x v="32"/>
    <m/>
    <x v="0"/>
    <m/>
    <s v=""/>
    <s v=""/>
    <s v=""/>
    <s v=""/>
    <s v=""/>
  </r>
  <r>
    <d v="2024-08-08T00:00:00"/>
    <x v="33"/>
    <s v="B"/>
    <n v="4"/>
    <s v="g"/>
    <n v="9"/>
    <s v="Sujo parede "/>
    <x v="0"/>
    <m/>
    <x v="0"/>
    <x v="0"/>
    <x v="32"/>
    <m/>
    <x v="0"/>
    <m/>
    <s v=""/>
    <s v=""/>
    <s v=""/>
    <s v=""/>
    <s v=""/>
  </r>
  <r>
    <d v="2024-08-08T00:00:00"/>
    <x v="33"/>
    <s v="B"/>
    <n v="4"/>
    <s v="g"/>
    <n v="8"/>
    <s v="Risco espelho wc casal/ espelho partiu - substituir "/>
    <x v="0"/>
    <m/>
    <x v="0"/>
    <x v="0"/>
    <x v="32"/>
    <m/>
    <x v="148"/>
    <m/>
    <s v=""/>
    <s v=""/>
    <s v=""/>
    <s v=""/>
    <s v=""/>
  </r>
  <r>
    <d v="2024-08-08T00:00:00"/>
    <x v="33"/>
    <s v="B"/>
    <n v="4"/>
    <s v="g"/>
    <n v="7"/>
    <s v="Guardas ferrugem/geral"/>
    <x v="0"/>
    <m/>
    <x v="0"/>
    <x v="0"/>
    <x v="32"/>
    <m/>
    <x v="0"/>
    <m/>
    <s v=""/>
    <s v=""/>
    <s v=""/>
    <s v=""/>
    <s v=""/>
  </r>
  <r>
    <d v="2024-08-08T00:00:00"/>
    <x v="33"/>
    <s v="B"/>
    <n v="4"/>
    <s v="g"/>
    <n v="6"/>
    <s v="Partido ceramica varanda parede quarto casal "/>
    <x v="0"/>
    <m/>
    <x v="0"/>
    <x v="0"/>
    <x v="32"/>
    <m/>
    <x v="0"/>
    <m/>
    <s v=""/>
    <s v=""/>
    <s v=""/>
    <s v=""/>
    <s v=""/>
  </r>
  <r>
    <d v="2024-08-08T00:00:00"/>
    <x v="33"/>
    <s v="B"/>
    <n v="4"/>
    <s v="g"/>
    <n v="5"/>
    <s v="Caimento do ralo na ceramica errada"/>
    <x v="0"/>
    <m/>
    <x v="0"/>
    <x v="0"/>
    <x v="32"/>
    <m/>
    <x v="0"/>
    <m/>
    <s v=""/>
    <s v=""/>
    <s v=""/>
    <s v=""/>
    <s v=""/>
  </r>
  <r>
    <d v="2024-08-08T00:00:00"/>
    <x v="33"/>
    <s v="B"/>
    <n v="4"/>
    <s v="g"/>
    <n v="4"/>
    <s v="Sujo ceramica varanda/partido geral sujo "/>
    <x v="0"/>
    <m/>
    <x v="0"/>
    <x v="0"/>
    <x v="32"/>
    <m/>
    <x v="0"/>
    <m/>
    <s v=""/>
    <s v=""/>
    <s v=""/>
    <s v=""/>
    <s v=""/>
  </r>
  <r>
    <d v="2024-08-08T00:00:00"/>
    <x v="33"/>
    <s v="B"/>
    <n v="4"/>
    <s v="g"/>
    <n v="3"/>
    <s v="Sujo no caixilho porta sala exterior "/>
    <x v="0"/>
    <m/>
    <x v="0"/>
    <x v="0"/>
    <x v="32"/>
    <m/>
    <x v="0"/>
    <m/>
    <s v=""/>
    <s v=""/>
    <s v=""/>
    <s v=""/>
    <s v=""/>
  </r>
  <r>
    <d v="2024-11-21T00:00:00"/>
    <x v="34"/>
    <s v="B"/>
    <n v="4"/>
    <s v="a"/>
    <n v="1"/>
    <s v="Clientes não viram a mesma arrecadação (houve troca?)"/>
    <x v="0"/>
    <m/>
    <x v="147"/>
    <x v="0"/>
    <x v="33"/>
    <m/>
    <x v="73"/>
    <m/>
    <s v=""/>
    <s v=""/>
    <s v=""/>
    <s v=""/>
    <s v=""/>
  </r>
  <r>
    <d v="2024-11-21T00:00:00"/>
    <x v="34"/>
    <s v="B"/>
    <n v="4"/>
    <s v="a"/>
    <n v="2"/>
    <s v="Falta pintura na arrecadação / corredor "/>
    <x v="0"/>
    <m/>
    <x v="147"/>
    <x v="3"/>
    <x v="33"/>
    <m/>
    <x v="14"/>
    <m/>
    <s v=""/>
    <s v=""/>
    <s v=""/>
    <s v=""/>
    <s v=""/>
  </r>
  <r>
    <d v="2024-11-21T00:00:00"/>
    <x v="34"/>
    <s v="B"/>
    <n v="4"/>
    <s v="a"/>
    <n v="3"/>
    <s v="Manchas amarelas pintura "/>
    <x v="0"/>
    <m/>
    <x v="147"/>
    <x v="0"/>
    <x v="33"/>
    <m/>
    <x v="76"/>
    <m/>
    <s v=""/>
    <s v=""/>
    <s v=""/>
    <s v=""/>
    <s v=""/>
  </r>
  <r>
    <d v="2024-11-21T00:00:00"/>
    <x v="34"/>
    <s v="B"/>
    <n v="4"/>
    <s v="a"/>
    <n v="4"/>
    <s v="Gota tinta parede"/>
    <x v="0"/>
    <m/>
    <x v="147"/>
    <x v="0"/>
    <x v="33"/>
    <m/>
    <x v="76"/>
    <m/>
    <s v=""/>
    <s v=""/>
    <s v=""/>
    <s v=""/>
    <s v=""/>
  </r>
  <r>
    <d v="2024-11-21T00:00:00"/>
    <x v="34"/>
    <s v="B"/>
    <n v="4"/>
    <s v="a"/>
    <n v="5"/>
    <s v="Silicone rodapé solto "/>
    <x v="0"/>
    <m/>
    <x v="147"/>
    <x v="0"/>
    <x v="33"/>
    <m/>
    <x v="76"/>
    <m/>
    <s v=""/>
    <s v=""/>
    <s v=""/>
    <s v=""/>
    <s v=""/>
  </r>
  <r>
    <d v="2024-11-21T00:00:00"/>
    <x v="34"/>
    <s v="B"/>
    <n v="4"/>
    <s v="a"/>
    <n v="6"/>
    <s v="Remate e limpeza rodapé"/>
    <x v="0"/>
    <m/>
    <x v="12"/>
    <x v="0"/>
    <x v="33"/>
    <m/>
    <x v="170"/>
    <m/>
    <s v=""/>
    <s v=""/>
    <s v=""/>
    <s v=""/>
    <s v=""/>
  </r>
  <r>
    <d v="2024-11-21T00:00:00"/>
    <x v="34"/>
    <s v="B"/>
    <n v="4"/>
    <s v="a"/>
    <n v="7"/>
    <s v="Falta caixa aplique teto "/>
    <x v="0"/>
    <m/>
    <x v="147"/>
    <x v="0"/>
    <x v="33"/>
    <m/>
    <x v="76"/>
    <m/>
    <s v=""/>
    <s v=""/>
    <s v=""/>
    <s v=""/>
    <s v=""/>
  </r>
  <r>
    <d v="2024-11-21T00:00:00"/>
    <x v="34"/>
    <s v="B"/>
    <n v="4"/>
    <s v="a"/>
    <n v="8"/>
    <s v="Remate topo porta sala/demais portas (geral)"/>
    <x v="8"/>
    <m/>
    <x v="147"/>
    <x v="0"/>
    <x v="33"/>
    <m/>
    <x v="76"/>
    <m/>
    <s v=""/>
    <s v=""/>
    <s v=""/>
    <s v=""/>
    <s v=""/>
  </r>
  <r>
    <d v="2024-11-21T00:00:00"/>
    <x v="34"/>
    <s v="B"/>
    <n v="4"/>
    <s v="a"/>
    <n v="9"/>
    <s v="Limpeza porta vidro e madeira "/>
    <x v="0"/>
    <m/>
    <x v="147"/>
    <x v="0"/>
    <x v="33"/>
    <m/>
    <x v="76"/>
    <m/>
    <s v=""/>
    <s v=""/>
    <s v=""/>
    <s v=""/>
    <s v=""/>
  </r>
  <r>
    <d v="2024-11-21T00:00:00"/>
    <x v="34"/>
    <s v="B"/>
    <n v="4"/>
    <s v="a"/>
    <n v="10"/>
    <s v="Limpeza ferrugem "/>
    <x v="0"/>
    <m/>
    <x v="12"/>
    <x v="0"/>
    <x v="33"/>
    <m/>
    <x v="170"/>
    <m/>
    <s v=""/>
    <s v=""/>
    <s v=""/>
    <s v=""/>
    <s v=""/>
  </r>
  <r>
    <d v="2024-11-21T00:00:00"/>
    <x v="34"/>
    <s v="B"/>
    <n v="4"/>
    <s v="a"/>
    <n v="11"/>
    <s v="Sujos massa tijolos parede varanda "/>
    <x v="0"/>
    <m/>
    <x v="147"/>
    <x v="0"/>
    <x v="33"/>
    <m/>
    <x v="76"/>
    <m/>
    <s v=""/>
    <s v=""/>
    <s v=""/>
    <s v=""/>
    <s v=""/>
  </r>
  <r>
    <d v="2024-11-21T00:00:00"/>
    <x v="34"/>
    <s v="B"/>
    <n v="4"/>
    <s v="a"/>
    <n v="12"/>
    <s v="Limpeza geral "/>
    <x v="0"/>
    <m/>
    <x v="147"/>
    <x v="0"/>
    <x v="33"/>
    <m/>
    <x v="76"/>
    <m/>
    <s v=""/>
    <s v=""/>
    <s v=""/>
    <s v=""/>
    <s v=""/>
  </r>
  <r>
    <d v="2024-11-21T00:00:00"/>
    <x v="34"/>
    <s v="B"/>
    <n v="4"/>
    <s v="a"/>
    <n v="13"/>
    <s v="Falta acabamento peças teto varanda "/>
    <x v="0"/>
    <m/>
    <x v="147"/>
    <x v="0"/>
    <x v="33"/>
    <m/>
    <x v="7"/>
    <m/>
    <s v=""/>
    <s v=""/>
    <s v=""/>
    <s v=""/>
    <s v=""/>
  </r>
  <r>
    <d v="2024-11-21T00:00:00"/>
    <x v="34"/>
    <s v="B"/>
    <n v="4"/>
    <s v="a"/>
    <n v="14"/>
    <s v="Sujo exaustor varanda"/>
    <x v="0"/>
    <m/>
    <x v="147"/>
    <x v="0"/>
    <x v="33"/>
    <m/>
    <x v="76"/>
    <m/>
    <s v=""/>
    <s v=""/>
    <s v=""/>
    <s v=""/>
    <s v=""/>
  </r>
  <r>
    <d v="2024-11-21T00:00:00"/>
    <x v="34"/>
    <s v="B"/>
    <n v="4"/>
    <s v="a"/>
    <n v="15"/>
    <s v="Excesso de massa estore varanda "/>
    <x v="0"/>
    <m/>
    <x v="147"/>
    <x v="0"/>
    <x v="33"/>
    <m/>
    <x v="76"/>
    <m/>
    <s v=""/>
    <s v=""/>
    <s v=""/>
    <s v=""/>
    <s v=""/>
  </r>
  <r>
    <d v="2024-11-21T00:00:00"/>
    <x v="34"/>
    <s v="B"/>
    <n v="4"/>
    <s v="a"/>
    <n v="16"/>
    <s v="Falta parafuso/sujo dobradiça porta"/>
    <x v="8"/>
    <m/>
    <x v="12"/>
    <x v="0"/>
    <x v="33"/>
    <m/>
    <x v="170"/>
    <m/>
    <s v=""/>
    <s v=""/>
    <s v=""/>
    <s v=""/>
    <s v=""/>
  </r>
  <r>
    <d v="2024-11-21T00:00:00"/>
    <x v="34"/>
    <s v="B"/>
    <n v="4"/>
    <s v="a"/>
    <n v="17"/>
    <s v="Falta silicone entre rodapé/ Molduras porta geral"/>
    <x v="0"/>
    <m/>
    <x v="147"/>
    <x v="0"/>
    <x v="33"/>
    <m/>
    <x v="76"/>
    <m/>
    <s v=""/>
    <s v=""/>
    <s v=""/>
    <s v=""/>
    <s v=""/>
  </r>
  <r>
    <d v="2024-11-21T00:00:00"/>
    <x v="34"/>
    <s v="B"/>
    <n v="4"/>
    <s v="a"/>
    <n v="18"/>
    <s v="Manchas tinta azulejo parede /cozinha/teto"/>
    <x v="0"/>
    <m/>
    <x v="12"/>
    <x v="0"/>
    <x v="33"/>
    <m/>
    <x v="170"/>
    <m/>
    <s v=""/>
    <s v=""/>
    <s v=""/>
    <s v=""/>
    <s v=""/>
  </r>
  <r>
    <d v="2024-11-21T00:00:00"/>
    <x v="34"/>
    <s v="B"/>
    <n v="4"/>
    <s v="a"/>
    <n v="19"/>
    <s v="Fissura encontro teto / Ceramica "/>
    <x v="0"/>
    <m/>
    <x v="12"/>
    <x v="0"/>
    <x v="33"/>
    <m/>
    <x v="170"/>
    <m/>
    <s v=""/>
    <s v=""/>
    <s v=""/>
    <s v=""/>
    <s v=""/>
  </r>
  <r>
    <d v="2024-11-21T00:00:00"/>
    <x v="34"/>
    <s v="B"/>
    <n v="4"/>
    <s v="a"/>
    <n v="20"/>
    <s v="Mancha escura pintura teto proximo ceramica "/>
    <x v="0"/>
    <m/>
    <x v="12"/>
    <x v="0"/>
    <x v="33"/>
    <m/>
    <x v="170"/>
    <m/>
    <s v=""/>
    <s v=""/>
    <s v=""/>
    <s v=""/>
    <s v=""/>
  </r>
  <r>
    <d v="2024-11-21T00:00:00"/>
    <x v="34"/>
    <s v="B"/>
    <n v="4"/>
    <s v="a"/>
    <n v="21"/>
    <s v="Limpar armarios cozinha "/>
    <x v="0"/>
    <m/>
    <x v="147"/>
    <x v="0"/>
    <x v="33"/>
    <m/>
    <x v="76"/>
    <m/>
    <s v=""/>
    <s v=""/>
    <s v=""/>
    <s v=""/>
    <s v=""/>
  </r>
  <r>
    <d v="2024-11-21T00:00:00"/>
    <x v="34"/>
    <s v="B"/>
    <n v="4"/>
    <s v="a"/>
    <n v="22"/>
    <s v="Falta silicone topo rodabanca "/>
    <x v="0"/>
    <m/>
    <x v="147"/>
    <x v="0"/>
    <x v="33"/>
    <m/>
    <x v="76"/>
    <m/>
    <s v=""/>
    <s v=""/>
    <s v=""/>
    <s v=""/>
    <s v=""/>
  </r>
  <r>
    <d v="2024-11-21T00:00:00"/>
    <x v="34"/>
    <s v="B"/>
    <n v="4"/>
    <s v="a"/>
    <n v="23"/>
    <s v="Remate silicone lavatorio cozinha falta / excesso"/>
    <x v="0"/>
    <m/>
    <x v="147"/>
    <x v="0"/>
    <x v="33"/>
    <m/>
    <x v="76"/>
    <m/>
    <s v=""/>
    <s v=""/>
    <s v=""/>
    <s v=""/>
    <s v=""/>
  </r>
  <r>
    <d v="2024-11-21T00:00:00"/>
    <x v="34"/>
    <s v="B"/>
    <n v="4"/>
    <s v="a"/>
    <n v="24"/>
    <s v="Marcas nas portas / risco ou sujo ?"/>
    <x v="0"/>
    <m/>
    <x v="12"/>
    <x v="0"/>
    <x v="33"/>
    <m/>
    <x v="170"/>
    <m/>
    <s v=""/>
    <s v=""/>
    <s v=""/>
    <s v=""/>
    <s v=""/>
  </r>
  <r>
    <d v="2024-11-21T00:00:00"/>
    <x v="34"/>
    <s v="B"/>
    <n v="4"/>
    <s v="a"/>
    <n v="25"/>
    <s v="Risco perfil metálico parede/porta"/>
    <x v="0"/>
    <m/>
    <x v="147"/>
    <x v="0"/>
    <x v="33"/>
    <m/>
    <x v="170"/>
    <m/>
    <s v=""/>
    <s v=""/>
    <s v=""/>
    <s v=""/>
    <s v=""/>
  </r>
  <r>
    <d v="2024-11-21T00:00:00"/>
    <x v="34"/>
    <s v="B"/>
    <n v="4"/>
    <s v="a"/>
    <n v="26"/>
    <s v="Remate silicone exaustor "/>
    <x v="0"/>
    <m/>
    <x v="147"/>
    <x v="0"/>
    <x v="33"/>
    <m/>
    <x v="76"/>
    <m/>
    <s v=""/>
    <s v=""/>
    <s v=""/>
    <s v=""/>
    <s v=""/>
  </r>
  <r>
    <d v="2024-11-21T00:00:00"/>
    <x v="34"/>
    <s v="B"/>
    <n v="4"/>
    <s v="a"/>
    <n v="27"/>
    <s v="Falta silicone topo ceramica /teto "/>
    <x v="0"/>
    <m/>
    <x v="147"/>
    <x v="0"/>
    <x v="33"/>
    <m/>
    <x v="76"/>
    <m/>
    <s v=""/>
    <s v=""/>
    <s v=""/>
    <s v=""/>
    <s v=""/>
  </r>
  <r>
    <d v="2024-11-21T00:00:00"/>
    <x v="34"/>
    <s v="B"/>
    <n v="4"/>
    <s v="a"/>
    <n v="28"/>
    <s v="Colocar silicone armário/parede"/>
    <x v="0"/>
    <m/>
    <x v="147"/>
    <x v="0"/>
    <x v="33"/>
    <m/>
    <x v="76"/>
    <m/>
    <s v=""/>
    <s v=""/>
    <s v=""/>
    <s v=""/>
    <s v=""/>
  </r>
  <r>
    <d v="2024-11-21T00:00:00"/>
    <x v="34"/>
    <s v="B"/>
    <n v="4"/>
    <s v="a"/>
    <n v="29"/>
    <s v="Remate silicone bancada wc"/>
    <x v="0"/>
    <m/>
    <x v="147"/>
    <x v="0"/>
    <x v="33"/>
    <m/>
    <x v="76"/>
    <m/>
    <s v=""/>
    <s v=""/>
    <s v=""/>
    <s v=""/>
    <s v=""/>
  </r>
  <r>
    <d v="2024-11-21T00:00:00"/>
    <x v="34"/>
    <s v="B"/>
    <n v="4"/>
    <s v="a"/>
    <n v="30"/>
    <s v="Melhorar remate silicone/teto"/>
    <x v="0"/>
    <m/>
    <x v="12"/>
    <x v="0"/>
    <x v="33"/>
    <m/>
    <x v="170"/>
    <m/>
    <s v=""/>
    <s v=""/>
    <s v=""/>
    <s v=""/>
    <s v=""/>
  </r>
  <r>
    <d v="2024-11-21T00:00:00"/>
    <x v="34"/>
    <s v="B"/>
    <n v="4"/>
    <s v="a"/>
    <n v="31"/>
    <s v="Remate moldura/parede/potas (geral)"/>
    <x v="0"/>
    <m/>
    <x v="147"/>
    <x v="0"/>
    <x v="33"/>
    <m/>
    <x v="76"/>
    <m/>
    <s v=""/>
    <s v=""/>
    <s v=""/>
    <s v=""/>
    <s v=""/>
  </r>
  <r>
    <d v="2024-11-21T00:00:00"/>
    <x v="34"/>
    <s v="B"/>
    <n v="4"/>
    <s v="a"/>
    <n v="32"/>
    <s v="Defeitos laminação portas"/>
    <x v="0"/>
    <m/>
    <x v="147"/>
    <x v="0"/>
    <x v="33"/>
    <m/>
    <x v="170"/>
    <m/>
    <s v=""/>
    <s v=""/>
    <s v=""/>
    <s v=""/>
    <s v=""/>
  </r>
  <r>
    <d v="2024-11-21T00:00:00"/>
    <x v="34"/>
    <s v="B"/>
    <n v="4"/>
    <s v="a"/>
    <n v="33"/>
    <s v="Marca na parede causado pela maçaneta (geral)"/>
    <x v="0"/>
    <m/>
    <x v="147"/>
    <x v="0"/>
    <x v="33"/>
    <m/>
    <x v="76"/>
    <m/>
    <s v=""/>
    <s v=""/>
    <s v=""/>
    <s v=""/>
    <s v=""/>
  </r>
  <r>
    <d v="2024-11-21T00:00:00"/>
    <x v="34"/>
    <s v="B"/>
    <n v="4"/>
    <s v="a"/>
    <n v="34"/>
    <s v="Marcas portas guarda roupa "/>
    <x v="8"/>
    <m/>
    <x v="147"/>
    <x v="0"/>
    <x v="33"/>
    <m/>
    <x v="7"/>
    <m/>
    <s v=""/>
    <s v=""/>
    <s v=""/>
    <s v=""/>
    <s v=""/>
  </r>
  <r>
    <d v="2024-11-21T00:00:00"/>
    <x v="34"/>
    <s v="B"/>
    <n v="4"/>
    <s v="a"/>
    <n v="35"/>
    <s v="Fissura topo guarda roupa e laterais (geral)"/>
    <x v="8"/>
    <m/>
    <x v="147"/>
    <x v="0"/>
    <x v="33"/>
    <m/>
    <x v="76"/>
    <m/>
    <s v=""/>
    <s v=""/>
    <s v=""/>
    <s v=""/>
    <s v=""/>
  </r>
  <r>
    <d v="2024-11-21T00:00:00"/>
    <x v="34"/>
    <s v="B"/>
    <n v="4"/>
    <s v="a"/>
    <n v="36"/>
    <s v="Falta silicone topo caixas estore (geral)"/>
    <x v="0"/>
    <m/>
    <x v="147"/>
    <x v="0"/>
    <x v="33"/>
    <m/>
    <x v="76"/>
    <m/>
    <s v=""/>
    <s v=""/>
    <s v=""/>
    <s v=""/>
    <s v=""/>
  </r>
  <r>
    <d v="2024-11-21T00:00:00"/>
    <x v="34"/>
    <s v="B"/>
    <n v="4"/>
    <s v="a"/>
    <n v="37"/>
    <s v="Sujos na pintura "/>
    <x v="0"/>
    <m/>
    <x v="147"/>
    <x v="0"/>
    <x v="33"/>
    <m/>
    <x v="76"/>
    <m/>
    <s v=""/>
    <s v=""/>
    <s v=""/>
    <s v=""/>
    <s v=""/>
  </r>
  <r>
    <d v="2024-11-21T00:00:00"/>
    <x v="34"/>
    <s v="B"/>
    <n v="4"/>
    <s v="a"/>
    <n v="38"/>
    <s v="Remate alheta geral "/>
    <x v="0"/>
    <m/>
    <x v="147"/>
    <x v="0"/>
    <x v="33"/>
    <m/>
    <x v="76"/>
    <m/>
    <s v=""/>
    <s v=""/>
    <s v=""/>
    <s v=""/>
    <s v=""/>
  </r>
  <r>
    <d v="2024-11-21T00:00:00"/>
    <x v="34"/>
    <s v="B"/>
    <n v="4"/>
    <s v="a"/>
    <n v="39"/>
    <s v="Melhoar remate topo banheira "/>
    <x v="0"/>
    <m/>
    <x v="147"/>
    <x v="0"/>
    <x v="33"/>
    <m/>
    <x v="76"/>
    <m/>
    <s v=""/>
    <s v=""/>
    <s v=""/>
    <s v=""/>
    <s v=""/>
  </r>
  <r>
    <d v="2024-11-21T00:00:00"/>
    <x v="34"/>
    <s v="B"/>
    <n v="4"/>
    <s v="a"/>
    <n v="40"/>
    <s v="Limpeza portas armários geral "/>
    <x v="0"/>
    <m/>
    <x v="12"/>
    <x v="0"/>
    <x v="33"/>
    <m/>
    <x v="170"/>
    <m/>
    <s v=""/>
    <s v=""/>
    <s v=""/>
    <s v=""/>
    <s v=""/>
  </r>
  <r>
    <d v="2024-11-21T00:00:00"/>
    <x v="34"/>
    <s v="B"/>
    <n v="4"/>
    <s v="a"/>
    <n v="41"/>
    <s v="Amolgado porta"/>
    <x v="8"/>
    <m/>
    <x v="147"/>
    <x v="0"/>
    <x v="33"/>
    <m/>
    <x v="7"/>
    <m/>
    <s v=""/>
    <s v=""/>
    <s v=""/>
    <s v=""/>
    <s v=""/>
  </r>
  <r>
    <d v="2024-11-21T00:00:00"/>
    <x v="34"/>
    <s v="B"/>
    <n v="4"/>
    <s v="a"/>
    <n v="42"/>
    <s v="Limpeza manchas brancas piso laminado (geral)"/>
    <x v="5"/>
    <m/>
    <x v="147"/>
    <x v="0"/>
    <x v="33"/>
    <m/>
    <x v="76"/>
    <m/>
    <s v=""/>
    <s v=""/>
    <s v=""/>
    <s v=""/>
    <s v=""/>
  </r>
  <r>
    <d v="2024-11-21T00:00:00"/>
    <x v="34"/>
    <s v="B"/>
    <n v="4"/>
    <s v="a"/>
    <n v="43"/>
    <s v="Limpar sujo gaveta"/>
    <x v="0"/>
    <m/>
    <x v="147"/>
    <x v="0"/>
    <x v="33"/>
    <m/>
    <x v="7"/>
    <m/>
    <s v=""/>
    <s v=""/>
    <s v=""/>
    <s v=""/>
    <s v=""/>
  </r>
  <r>
    <d v="2024-11-21T00:00:00"/>
    <x v="34"/>
    <s v="B"/>
    <n v="4"/>
    <s v="a"/>
    <n v="44"/>
    <s v="Afinar porta duche "/>
    <x v="12"/>
    <m/>
    <x v="147"/>
    <x v="0"/>
    <x v="33"/>
    <m/>
    <x v="7"/>
    <m/>
    <s v=""/>
    <s v=""/>
    <s v=""/>
    <s v=""/>
    <s v=""/>
  </r>
  <r>
    <d v="2024-11-21T00:00:00"/>
    <x v="34"/>
    <s v="B"/>
    <n v="4"/>
    <s v="a"/>
    <n v="45"/>
    <s v="Fissura alheta "/>
    <x v="0"/>
    <m/>
    <x v="147"/>
    <x v="0"/>
    <x v="33"/>
    <m/>
    <x v="76"/>
    <m/>
    <s v=""/>
    <s v=""/>
    <s v=""/>
    <s v=""/>
    <s v=""/>
  </r>
  <r>
    <d v="2024-11-21T00:00:00"/>
    <x v="34"/>
    <s v="B"/>
    <n v="4"/>
    <s v="a"/>
    <n v="46"/>
    <s v="Afinação caixilharia ( 2 pontos de fecho da vareta partidos e a vareta também 1 metro de vareta e dois pontos de fecho novos - Mau uso)"/>
    <x v="2"/>
    <m/>
    <x v="31"/>
    <x v="0"/>
    <x v="33"/>
    <m/>
    <x v="76"/>
    <m/>
    <s v=""/>
    <s v=""/>
    <s v=""/>
    <s v=""/>
    <s v=""/>
  </r>
  <r>
    <d v="2024-11-21T00:00:00"/>
    <x v="34"/>
    <s v="B"/>
    <n v="4"/>
    <s v="a"/>
    <n v="47"/>
    <s v="Limpeza cozinha e piso varanda "/>
    <x v="0"/>
    <m/>
    <x v="8"/>
    <x v="0"/>
    <x v="33"/>
    <m/>
    <x v="7"/>
    <m/>
    <s v=""/>
    <s v=""/>
    <s v=""/>
    <s v=""/>
    <s v=""/>
  </r>
  <r>
    <d v="2024-11-21T00:00:00"/>
    <x v="34"/>
    <s v="B"/>
    <n v="4"/>
    <s v="a"/>
    <n v="48"/>
    <s v="Instalar bomba recirculadora"/>
    <x v="14"/>
    <m/>
    <x v="106"/>
    <x v="0"/>
    <x v="33"/>
    <m/>
    <x v="18"/>
    <m/>
    <s v=""/>
    <s v=""/>
    <s v=""/>
    <s v=""/>
    <s v=""/>
  </r>
  <r>
    <d v="2024-11-21T00:00:00"/>
    <x v="34"/>
    <s v="B"/>
    <n v="4"/>
    <s v="a"/>
    <n v="49"/>
    <s v="Trocar 2 azulejos cozinha "/>
    <x v="0"/>
    <m/>
    <x v="13"/>
    <x v="0"/>
    <x v="33"/>
    <m/>
    <x v="18"/>
    <m/>
    <s v=""/>
    <s v=""/>
    <s v=""/>
    <s v=""/>
    <s v=""/>
  </r>
  <r>
    <d v="2024-11-21T00:00:00"/>
    <x v="34"/>
    <s v="B"/>
    <n v="4"/>
    <s v="a"/>
    <n v="50"/>
    <s v="Faz muito barulho a bomba de calor / escrito erro no painel e06.48"/>
    <x v="15"/>
    <m/>
    <x v="59"/>
    <x v="0"/>
    <x v="33"/>
    <m/>
    <x v="72"/>
    <m/>
    <s v=""/>
    <s v=""/>
    <s v=""/>
    <s v=""/>
    <s v=""/>
  </r>
  <r>
    <d v="2024-11-21T00:00:00"/>
    <x v="34"/>
    <s v="B"/>
    <n v="4"/>
    <s v="a"/>
    <n v="51"/>
    <s v="Estore da sala e quarto não funcionam. Necessário puxar o Caixilho para trás./ Alterar o vão da sala de correr três folhas."/>
    <x v="2"/>
    <m/>
    <x v="148"/>
    <x v="0"/>
    <x v="33"/>
    <m/>
    <x v="50"/>
    <s v="pmhenriques@mail.com Pedro Henriques 913073740"/>
    <m/>
    <m/>
    <m/>
    <m/>
    <m/>
  </r>
  <r>
    <d v="2024-11-21T00:00:00"/>
    <x v="34"/>
    <s v="B"/>
    <n v="4"/>
    <s v="a"/>
    <n v="52"/>
    <s v="Inserir tubagem bomba de calor"/>
    <x v="15"/>
    <m/>
    <x v="98"/>
    <x v="0"/>
    <x v="33"/>
    <m/>
    <x v="84"/>
    <m/>
    <m/>
    <m/>
    <m/>
    <m/>
    <m/>
  </r>
  <r>
    <d v="2024-11-21T00:00:00"/>
    <x v="34"/>
    <s v="B"/>
    <n v="4"/>
    <s v="a"/>
    <n v="53"/>
    <s v="Estore da sala e quarto não funcionam."/>
    <x v="11"/>
    <m/>
    <x v="148"/>
    <x v="0"/>
    <x v="33"/>
    <m/>
    <x v="110"/>
    <m/>
    <m/>
    <m/>
    <m/>
    <m/>
    <m/>
  </r>
  <r>
    <d v="2024-11-21T00:00:00"/>
    <x v="34"/>
    <s v="B"/>
    <n v="4"/>
    <s v="a"/>
    <n v="53"/>
    <s v="Estore do quarto (2) avariado (NACIONAL DIZ QUE ESTÁ AO ABRIGO DA GARANTIA, VISITA 21/03)"/>
    <x v="11"/>
    <m/>
    <x v="149"/>
    <x v="0"/>
    <x v="33"/>
    <m/>
    <x v="29"/>
    <m/>
    <m/>
    <m/>
    <m/>
    <m/>
    <m/>
  </r>
  <r>
    <d v="2024-11-21T00:00:00"/>
    <x v="34"/>
    <s v="B"/>
    <n v="4"/>
    <s v="a"/>
    <n v="54"/>
    <s v=" Intervenção na caixilharia da sala deixou uma zona da parede danificada, que é preciso reparar e pintar e também colocar silicone"/>
    <x v="0"/>
    <m/>
    <x v="150"/>
    <x v="0"/>
    <x v="33"/>
    <m/>
    <x v="78"/>
    <m/>
    <m/>
    <m/>
    <m/>
    <m/>
    <m/>
  </r>
  <r>
    <d v="2024-11-21T00:00:00"/>
    <x v="34"/>
    <s v="B"/>
    <n v="4"/>
    <s v="a"/>
    <n v="54"/>
    <s v="Pressão água num dos WC, a pressão sempre foi fraca, mas ultimamente tem piorado bastante "/>
    <x v="14"/>
    <m/>
    <x v="151"/>
    <x v="0"/>
    <x v="33"/>
    <m/>
    <x v="171"/>
    <m/>
    <m/>
    <m/>
    <m/>
    <m/>
    <m/>
  </r>
  <r>
    <d v="2024-11-21T00:00:00"/>
    <x v="34"/>
    <s v="B"/>
    <n v="4"/>
    <s v="a"/>
    <n v="55"/>
    <s v="Barulho no chão, que range ao passar, en várias zonas da casa, mas principalmente no quarto. // Na data de 27/08 o Nelson ficou de enviar um relatório referente a este tema do ranger do pavimento // Relatório nos foi encaminhado, no entanto o proprietário não aceitou o mesmo, informando que nada do que continha no mesmo foi lhe passado aquando da visita, pelos Silvas. Exigindo agendamento para reparação. "/>
    <x v="5"/>
    <m/>
    <x v="151"/>
    <x v="6"/>
    <x v="33"/>
    <m/>
    <x v="172"/>
    <m/>
    <m/>
    <m/>
    <m/>
    <m/>
    <m/>
  </r>
  <r>
    <d v="2024-11-21T00:00:00"/>
    <x v="34"/>
    <s v="B"/>
    <n v="4"/>
    <s v="a"/>
    <n v="56"/>
    <s v="Reparação na persiana de um dos quartos"/>
    <x v="0"/>
    <m/>
    <x v="102"/>
    <x v="0"/>
    <x v="33"/>
    <m/>
    <x v="173"/>
    <m/>
    <m/>
    <m/>
    <m/>
    <m/>
    <m/>
  </r>
  <r>
    <d v="2024-11-21T00:00:00"/>
    <x v="34"/>
    <s v="B"/>
    <n v="4"/>
    <s v="a"/>
    <n v="57"/>
    <s v="A porta de vidro resguardo do duche da casa banho quarto principal está a descair. A cola que foi colocada nas dobradiças não está a suportar o peso."/>
    <x v="12"/>
    <m/>
    <x v="152"/>
    <x v="0"/>
    <x v="33"/>
    <m/>
    <x v="24"/>
    <m/>
    <m/>
    <m/>
    <m/>
    <m/>
    <m/>
  </r>
  <r>
    <d v="2024-07-08T00:00:00"/>
    <x v="35"/>
    <s v="B"/>
    <n v="5"/>
    <s v="b"/>
    <n v="1"/>
    <s v="Falta a tampa do tubo de ventilação da arrecadação"/>
    <x v="15"/>
    <m/>
    <x v="0"/>
    <x v="0"/>
    <x v="17"/>
    <m/>
    <x v="0"/>
    <s v="Dr. Rafael Bernardo - 967 296 345"/>
    <s v=""/>
    <s v=""/>
    <s v=""/>
    <s v=""/>
    <s v=""/>
  </r>
  <r>
    <d v="2024-07-08T00:00:00"/>
    <x v="35"/>
    <s v="B"/>
    <n v="5"/>
    <s v="b"/>
    <n v="2"/>
    <s v="Piso da arrecadação com cimento (porta não se move)"/>
    <x v="0"/>
    <m/>
    <x v="0"/>
    <x v="0"/>
    <x v="17"/>
    <m/>
    <x v="0"/>
    <s v="Dr. Rafael Bernardo - 967 296 345"/>
    <s v=""/>
    <s v=""/>
    <s v=""/>
    <s v=""/>
    <s v=""/>
  </r>
  <r>
    <d v="2024-07-08T00:00:00"/>
    <x v="35"/>
    <s v="B"/>
    <n v="5"/>
    <s v="b"/>
    <n v="3"/>
    <s v="Caixilho da porta danificado"/>
    <x v="2"/>
    <m/>
    <x v="0"/>
    <x v="0"/>
    <x v="17"/>
    <m/>
    <x v="174"/>
    <s v="Dr. Rafael Bernardo - 967 296 345"/>
    <s v=""/>
    <s v=""/>
    <s v=""/>
    <s v=""/>
    <s v=""/>
  </r>
  <r>
    <d v="2024-07-08T00:00:00"/>
    <x v="35"/>
    <s v="B"/>
    <n v="5"/>
    <s v="b"/>
    <n v="4"/>
    <s v="Melhorar acabamento entre a parede a calha de estores"/>
    <x v="0"/>
    <m/>
    <x v="0"/>
    <x v="0"/>
    <x v="17"/>
    <m/>
    <x v="0"/>
    <s v="Dr. Rafael Bernardo - 967 296 345"/>
    <s v=""/>
    <s v=""/>
    <s v=""/>
    <s v=""/>
    <s v=""/>
  </r>
  <r>
    <d v="2024-07-08T00:00:00"/>
    <x v="35"/>
    <s v="B"/>
    <n v="5"/>
    <s v="b"/>
    <n v="5"/>
    <s v="Limpeza da guarda com ferrugem"/>
    <x v="0"/>
    <m/>
    <x v="0"/>
    <x v="0"/>
    <x v="17"/>
    <m/>
    <x v="0"/>
    <s v="Dr. Rafael Bernardo - 967 296 345"/>
    <s v=""/>
    <s v=""/>
    <s v=""/>
    <s v=""/>
    <s v=""/>
  </r>
  <r>
    <d v="2024-07-08T00:00:00"/>
    <x v="35"/>
    <s v="B"/>
    <n v="5"/>
    <s v="b"/>
    <n v="6"/>
    <s v="Limpeza de sujidade preta no rodapé"/>
    <x v="0"/>
    <m/>
    <x v="0"/>
    <x v="0"/>
    <x v="17"/>
    <m/>
    <x v="0"/>
    <s v="Dr. Rafael Bernardo - 967 296 345"/>
    <s v=""/>
    <s v=""/>
    <s v=""/>
    <s v=""/>
    <s v=""/>
  </r>
  <r>
    <d v="2024-07-08T00:00:00"/>
    <x v="35"/>
    <s v="B"/>
    <n v="5"/>
    <s v="b"/>
    <n v="7"/>
    <s v="Retificar junta entre paredes "/>
    <x v="0"/>
    <m/>
    <x v="0"/>
    <x v="0"/>
    <x v="17"/>
    <m/>
    <x v="0"/>
    <s v="Dr. Rafael Bernardo - 967 296 345"/>
    <s v=""/>
    <s v=""/>
    <s v=""/>
    <s v=""/>
    <s v=""/>
  </r>
  <r>
    <d v="2024-07-08T00:00:00"/>
    <x v="35"/>
    <s v="B"/>
    <n v="5"/>
    <s v="b"/>
    <n v="8"/>
    <s v="Retoque no betume entre os tijolinhos"/>
    <x v="0"/>
    <m/>
    <x v="0"/>
    <x v="0"/>
    <x v="17"/>
    <m/>
    <x v="0"/>
    <s v="Dr. Rafael Bernardo - 967 296 345"/>
    <s v=""/>
    <s v=""/>
    <s v=""/>
    <s v=""/>
    <s v=""/>
  </r>
  <r>
    <d v="2024-07-08T00:00:00"/>
    <x v="35"/>
    <s v="B"/>
    <n v="5"/>
    <s v="b"/>
    <n v="9"/>
    <s v="Retificar a tampa de aplique (parafusos são diferentes)"/>
    <x v="0"/>
    <m/>
    <x v="0"/>
    <x v="0"/>
    <x v="17"/>
    <m/>
    <x v="0"/>
    <s v="Dr. Rafael Bernardo - 967 296 345"/>
    <s v=""/>
    <s v=""/>
    <s v=""/>
    <s v=""/>
    <s v=""/>
  </r>
  <r>
    <d v="2024-07-08T00:00:00"/>
    <x v="35"/>
    <s v="B"/>
    <n v="5"/>
    <s v="b"/>
    <n v="10"/>
    <s v="Melhorar parafusos da tampa de aplique"/>
    <x v="0"/>
    <m/>
    <x v="0"/>
    <x v="0"/>
    <x v="17"/>
    <m/>
    <x v="0"/>
    <s v="Dr. Rafael Bernardo - 967 296 345"/>
    <s v=""/>
    <s v=""/>
    <s v=""/>
    <s v=""/>
    <s v=""/>
  </r>
  <r>
    <d v="2024-07-08T00:00:00"/>
    <x v="35"/>
    <s v="B"/>
    <n v="5"/>
    <s v="b"/>
    <n v="11"/>
    <s v="Verificar se a bomba de calor está riscada ou se tem plástico "/>
    <x v="0"/>
    <m/>
    <x v="0"/>
    <x v="0"/>
    <x v="17"/>
    <m/>
    <x v="0"/>
    <s v="Dr. Rafael Bernardo - 967 296 345"/>
    <s v=""/>
    <s v=""/>
    <s v=""/>
    <s v=""/>
    <s v=""/>
  </r>
  <r>
    <d v="2024-07-08T00:00:00"/>
    <x v="35"/>
    <s v="B"/>
    <n v="5"/>
    <s v="b"/>
    <n v="12"/>
    <s v="Retoque de pintura com gotas de tinta"/>
    <x v="0"/>
    <m/>
    <x v="0"/>
    <x v="0"/>
    <x v="17"/>
    <m/>
    <x v="0"/>
    <s v="Dr. Rafael Bernardo - 967 296 345"/>
    <s v=""/>
    <s v=""/>
    <s v=""/>
    <s v=""/>
    <s v=""/>
  </r>
  <r>
    <d v="2024-07-08T00:00:00"/>
    <x v="35"/>
    <s v="B"/>
    <n v="5"/>
    <s v="b"/>
    <n v="13"/>
    <s v="Borrachas da porta soltas no Geral"/>
    <x v="0"/>
    <m/>
    <x v="0"/>
    <x v="0"/>
    <x v="17"/>
    <m/>
    <x v="0"/>
    <s v="Dr. Rafael Bernardo - 967 296 345"/>
    <s v=""/>
    <s v=""/>
    <s v=""/>
    <s v=""/>
    <s v=""/>
  </r>
  <r>
    <d v="2024-07-08T00:00:00"/>
    <x v="35"/>
    <s v="B"/>
    <n v="5"/>
    <s v="b"/>
    <n v="14"/>
    <s v="Melhorar o acabamento com silicone entre a banheira e os azulejos"/>
    <x v="0"/>
    <m/>
    <x v="0"/>
    <x v="0"/>
    <x v="17"/>
    <m/>
    <x v="0"/>
    <s v="Dr. Rafael Bernardo - 967 296 345"/>
    <s v=""/>
    <s v=""/>
    <s v=""/>
    <s v=""/>
    <s v=""/>
  </r>
  <r>
    <s v="08/07/2024e"/>
    <x v="35"/>
    <s v="B"/>
    <n v="5"/>
    <s v="b"/>
    <n v="15"/>
    <s v="Falta betume entre os azulejos"/>
    <x v="0"/>
    <m/>
    <x v="0"/>
    <x v="0"/>
    <x v="17"/>
    <m/>
    <x v="0"/>
    <s v="Dr. Rafael Bernardo - 967 296 345"/>
    <s v=""/>
    <s v=""/>
    <s v=""/>
    <s v=""/>
    <s v=""/>
  </r>
  <r>
    <d v="2024-07-08T00:00:00"/>
    <x v="35"/>
    <s v="B"/>
    <n v="5"/>
    <s v="b"/>
    <n v="16"/>
    <s v="Armário danificado por baixo da pia"/>
    <x v="8"/>
    <m/>
    <x v="0"/>
    <x v="0"/>
    <x v="17"/>
    <m/>
    <x v="0"/>
    <s v="Dr. Rafael Bernardo - 967 296 345"/>
    <s v=""/>
    <s v=""/>
    <s v=""/>
    <s v=""/>
    <s v=""/>
  </r>
  <r>
    <d v="2024-07-08T00:00:00"/>
    <x v="35"/>
    <s v="B"/>
    <n v="5"/>
    <s v="b"/>
    <n v="17"/>
    <s v="Limpeza de cola amarela"/>
    <x v="0"/>
    <m/>
    <x v="0"/>
    <x v="0"/>
    <x v="17"/>
    <m/>
    <x v="0"/>
    <s v="Dr. Rafael Bernardo - 967 296 345"/>
    <s v=""/>
    <s v=""/>
    <s v=""/>
    <s v=""/>
    <s v=""/>
  </r>
  <r>
    <d v="2024-07-08T00:00:00"/>
    <x v="35"/>
    <s v="B"/>
    <n v="5"/>
    <s v="b"/>
    <n v="18"/>
    <s v="Borracha de silicone no puxador"/>
    <x v="0"/>
    <m/>
    <x v="0"/>
    <x v="0"/>
    <x v="17"/>
    <m/>
    <x v="0"/>
    <s v="Dr. Rafael Bernardo - 967 296 345"/>
    <s v=""/>
    <s v=""/>
    <s v=""/>
    <s v=""/>
    <s v=""/>
  </r>
  <r>
    <d v="2024-07-08T00:00:00"/>
    <x v="35"/>
    <s v="B"/>
    <n v="5"/>
    <s v="b"/>
    <n v="19"/>
    <s v="Melhorar acabamento de pintura entre a guarnição e o teto"/>
    <x v="0"/>
    <m/>
    <x v="0"/>
    <x v="0"/>
    <x v="17"/>
    <m/>
    <x v="0"/>
    <s v="Dr. Rafael Bernardo - 967 296 345"/>
    <s v=""/>
    <s v=""/>
    <s v=""/>
    <s v=""/>
    <s v=""/>
  </r>
  <r>
    <d v="2024-07-08T00:00:00"/>
    <x v="35"/>
    <s v="B"/>
    <n v="5"/>
    <s v="b"/>
    <n v="20"/>
    <s v="Limpeza de risco preto no foco"/>
    <x v="0"/>
    <m/>
    <x v="0"/>
    <x v="0"/>
    <x v="17"/>
    <m/>
    <x v="0"/>
    <s v="Dr. Rafael Bernardo - 967 296 345"/>
    <s v=""/>
    <s v=""/>
    <s v=""/>
    <s v=""/>
    <s v=""/>
  </r>
  <r>
    <d v="2024-07-08T00:00:00"/>
    <x v="35"/>
    <s v="B"/>
    <n v="5"/>
    <s v="b"/>
    <n v="21"/>
    <s v="Melhorar acabamento de pintura no teto"/>
    <x v="0"/>
    <m/>
    <x v="0"/>
    <x v="0"/>
    <x v="17"/>
    <m/>
    <x v="0"/>
    <s v="Dr. Rafael Bernardo - 967 296 345"/>
    <s v=""/>
    <s v=""/>
    <s v=""/>
    <s v=""/>
    <s v=""/>
  </r>
  <r>
    <d v="2024-07-08T00:00:00"/>
    <x v="35"/>
    <s v="B"/>
    <n v="5"/>
    <s v="b"/>
    <n v="22"/>
    <s v="Racha entre as paredes"/>
    <x v="0"/>
    <m/>
    <x v="0"/>
    <x v="0"/>
    <x v="17"/>
    <m/>
    <x v="0"/>
    <s v="Dr. Rafael Bernardo - 967 296 345"/>
    <s v=""/>
    <s v=""/>
    <s v=""/>
    <s v=""/>
    <s v=""/>
  </r>
  <r>
    <d v="2024-07-08T00:00:00"/>
    <x v="35"/>
    <s v="B"/>
    <n v="5"/>
    <s v="b"/>
    <n v="23"/>
    <s v="Foco não liga"/>
    <x v="0"/>
    <m/>
    <x v="0"/>
    <x v="0"/>
    <x v="17"/>
    <m/>
    <x v="0"/>
    <s v="Dr. Rafael Bernardo - 967 296 345"/>
    <s v=""/>
    <s v=""/>
    <s v=""/>
    <s v=""/>
    <s v=""/>
  </r>
  <r>
    <d v="2024-07-08T00:00:00"/>
    <x v="35"/>
    <s v="B"/>
    <n v="5"/>
    <s v="b"/>
    <n v="24"/>
    <s v="Falta silicone entre a base de duche e o azulejo"/>
    <x v="0"/>
    <m/>
    <x v="0"/>
    <x v="0"/>
    <x v="17"/>
    <m/>
    <x v="0"/>
    <s v="Dr. Rafael Bernardo - 967 296 345"/>
    <s v=""/>
    <s v=""/>
    <s v=""/>
    <s v=""/>
    <s v=""/>
  </r>
  <r>
    <d v="2024-07-08T00:00:00"/>
    <x v="35"/>
    <s v="B"/>
    <n v="5"/>
    <s v="b"/>
    <n v="25"/>
    <s v="Retoque de pintura ao lado do painel"/>
    <x v="0"/>
    <m/>
    <x v="0"/>
    <x v="0"/>
    <x v="17"/>
    <m/>
    <x v="0"/>
    <s v="Dr. Rafael Bernardo - 967 296 345"/>
    <s v=""/>
    <s v=""/>
    <s v=""/>
    <s v=""/>
    <s v=""/>
  </r>
  <r>
    <d v="2024-07-08T00:00:00"/>
    <x v="35"/>
    <s v="B"/>
    <n v="5"/>
    <s v="b"/>
    <n v="26"/>
    <s v="Afinar estores - colocar 8 novas réguas"/>
    <x v="11"/>
    <m/>
    <x v="0"/>
    <x v="0"/>
    <x v="17"/>
    <m/>
    <x v="174"/>
    <s v="Dr. Rafael Bernardo - 967 296 345"/>
    <s v=""/>
    <s v=""/>
    <s v=""/>
    <s v=""/>
    <s v=""/>
  </r>
  <r>
    <d v="2024-07-08T00:00:00"/>
    <x v="35"/>
    <s v="B"/>
    <n v="5"/>
    <s v="b"/>
    <n v="27"/>
    <s v="Humidade na parede traseira do quarto "/>
    <x v="15"/>
    <m/>
    <x v="153"/>
    <x v="0"/>
    <x v="17"/>
    <m/>
    <x v="10"/>
    <s v="Dr. Rafael Bernardo - 967 296 345"/>
    <s v=""/>
    <s v=""/>
    <s v=""/>
    <s v=""/>
    <s v=""/>
  </r>
  <r>
    <d v="2024-07-08T00:00:00"/>
    <x v="35"/>
    <s v="B"/>
    <n v="5"/>
    <s v="b"/>
    <n v="28"/>
    <s v="Remates de pintura"/>
    <x v="0"/>
    <m/>
    <x v="153"/>
    <x v="0"/>
    <x v="17"/>
    <m/>
    <x v="90"/>
    <s v="Dr. Rafael Bernardo - 967 296 345"/>
    <s v=""/>
    <s v=""/>
    <s v=""/>
    <s v=""/>
    <s v=""/>
  </r>
  <r>
    <d v="2024-07-08T00:00:00"/>
    <x v="35"/>
    <s v="B"/>
    <n v="5"/>
    <s v="b"/>
    <n v="29"/>
    <s v="Substituição do espelho da casa de banho da suite, uma vez que o mesmo está com bolor (sistema de extração não funciona quando se toma banho // No dia 11/03/2026 o proprietário informou que os esopelhos nunca foram trocados o qual aguarda a substituição. "/>
    <x v="0"/>
    <m/>
    <x v="154"/>
    <x v="0"/>
    <x v="17"/>
    <m/>
    <x v="52"/>
    <m/>
    <m/>
    <m/>
    <m/>
    <m/>
    <m/>
  </r>
  <r>
    <d v="2024-07-08T00:00:00"/>
    <x v="35"/>
    <s v="B"/>
    <n v="5"/>
    <s v="b"/>
    <n v="30"/>
    <s v="Autoclismo"/>
    <x v="14"/>
    <m/>
    <x v="155"/>
    <x v="0"/>
    <x v="17"/>
    <m/>
    <x v="52"/>
    <m/>
    <m/>
    <m/>
    <m/>
    <m/>
    <m/>
  </r>
  <r>
    <d v="2024-07-08T00:00:00"/>
    <x v="35"/>
    <s v="B"/>
    <n v="5"/>
    <s v="b"/>
    <n v="31"/>
    <s v="Estou com um problema que já se repete no ar condicionado do quarto do meio, Há um gotejamento quando ligamos o ar condicionado e um acúmulo de água que escorre pela moldura da porta e faz uma poça no piso, O piso inclusive começa a ficar marcado."/>
    <x v="15"/>
    <m/>
    <x v="18"/>
    <x v="0"/>
    <x v="33"/>
    <m/>
    <x v="175"/>
    <m/>
    <m/>
    <m/>
    <m/>
    <m/>
    <m/>
  </r>
  <r>
    <d v="2024-07-08T00:00:00"/>
    <x v="35"/>
    <s v="B"/>
    <n v="5"/>
    <s v="b"/>
    <n v="32"/>
    <s v="Ombreira da porta inchada, devido a infiltração de água do ar condicionado. // O apartamento encontra-se arrendado e o inquilino reportou que por conta do vazamento com o ar condicionado houve uma infiltração na parede e na moldura da porta do quarto do meio, tendo expandido a madeira, impedindo o fechamento da porta. _x000a__x000a_Imagens anexadas só clicar."/>
    <x v="6"/>
    <m/>
    <x v="156"/>
    <x v="1"/>
    <x v="17"/>
    <m/>
    <x v="24"/>
    <m/>
    <m/>
    <m/>
    <m/>
    <m/>
    <m/>
  </r>
  <r>
    <d v="2024-07-08T00:00:00"/>
    <x v="35"/>
    <s v="B"/>
    <n v="5"/>
    <s v="b"/>
    <n v="33"/>
    <s v="Estores avariado, tendo sido constatado pelo nosso colaborador uma peça solta no mesmo. _x000a_FORA DA GARANTIA "/>
    <x v="11"/>
    <m/>
    <x v="157"/>
    <x v="1"/>
    <x v="17"/>
    <m/>
    <x v="24"/>
    <m/>
    <m/>
    <m/>
    <m/>
    <m/>
    <m/>
  </r>
  <r>
    <d v="2024-07-18T00:00:00"/>
    <x v="36"/>
    <s v="B"/>
    <n v="5"/>
    <s v="c"/>
    <n v="1"/>
    <s v="Betume na junção das paredes"/>
    <x v="0"/>
    <m/>
    <x v="0"/>
    <x v="0"/>
    <x v="6"/>
    <m/>
    <x v="0"/>
    <s v="João - 913091335"/>
    <s v=""/>
    <s v=""/>
    <s v=""/>
    <s v=""/>
    <s v=""/>
  </r>
  <r>
    <d v="2024-07-18T00:00:00"/>
    <x v="36"/>
    <s v="B"/>
    <n v="5"/>
    <s v="c"/>
    <n v="2"/>
    <s v="Melhorar acabamento entre a calha e a parede"/>
    <x v="0"/>
    <m/>
    <x v="0"/>
    <x v="0"/>
    <x v="6"/>
    <m/>
    <x v="0"/>
    <s v="João - 913091335"/>
    <s v=""/>
    <s v=""/>
    <s v=""/>
    <s v=""/>
    <s v=""/>
  </r>
  <r>
    <d v="2024-07-18T00:00:00"/>
    <x v="36"/>
    <s v="B"/>
    <n v="5"/>
    <s v="c"/>
    <n v="3"/>
    <s v="Limpeza das guardas com ferrugem"/>
    <x v="0"/>
    <m/>
    <x v="0"/>
    <x v="0"/>
    <x v="6"/>
    <m/>
    <x v="0"/>
    <s v="João - 913091335"/>
    <s v=""/>
    <s v=""/>
    <s v=""/>
    <s v=""/>
    <s v=""/>
  </r>
  <r>
    <d v="2024-07-18T00:00:00"/>
    <x v="36"/>
    <s v="B"/>
    <n v="5"/>
    <s v="c"/>
    <n v="4"/>
    <s v="Colocar fixação da porta na caixilharia"/>
    <x v="2"/>
    <m/>
    <x v="0"/>
    <x v="0"/>
    <x v="6"/>
    <m/>
    <x v="0"/>
    <s v="João - 913091335"/>
    <s v=""/>
    <s v=""/>
    <s v=""/>
    <s v=""/>
    <s v=""/>
  </r>
  <r>
    <d v="2024-07-18T00:00:00"/>
    <x v="36"/>
    <s v="B"/>
    <n v="5"/>
    <s v="c"/>
    <n v="5"/>
    <s v="Buraco no caixilho da porta"/>
    <x v="2"/>
    <m/>
    <x v="0"/>
    <x v="0"/>
    <x v="6"/>
    <m/>
    <x v="0"/>
    <s v="João - 913091335"/>
    <s v=""/>
    <s v=""/>
    <s v=""/>
    <s v=""/>
    <s v=""/>
  </r>
  <r>
    <d v="2024-07-18T00:00:00"/>
    <x v="36"/>
    <s v="B"/>
    <n v="5"/>
    <s v="c"/>
    <n v="6"/>
    <s v="Limpeza geral"/>
    <x v="0"/>
    <m/>
    <x v="0"/>
    <x v="0"/>
    <x v="6"/>
    <m/>
    <x v="0"/>
    <s v="João - 913091335"/>
    <s v=""/>
    <s v=""/>
    <s v=""/>
    <s v=""/>
    <s v=""/>
  </r>
  <r>
    <d v="2024-07-18T00:00:00"/>
    <x v="36"/>
    <s v="B"/>
    <n v="5"/>
    <s v="c"/>
    <n v="7"/>
    <s v="Tapar ou colocar protecção nos buracos do caixilho da porta"/>
    <x v="2"/>
    <m/>
    <x v="0"/>
    <x v="0"/>
    <x v="6"/>
    <m/>
    <x v="0"/>
    <s v="João - 913091335"/>
    <s v=""/>
    <s v=""/>
    <s v=""/>
    <s v=""/>
    <s v=""/>
  </r>
  <r>
    <d v="2024-07-18T00:00:00"/>
    <x v="36"/>
    <s v="B"/>
    <n v="5"/>
    <s v="c"/>
    <n v="8"/>
    <s v="Descer dispositivo do alarme para não encostar no quadro"/>
    <x v="9"/>
    <m/>
    <x v="0"/>
    <x v="0"/>
    <x v="6"/>
    <m/>
    <x v="0"/>
    <s v="João - 913091335"/>
    <s v=""/>
    <s v=""/>
    <s v=""/>
    <s v=""/>
    <s v=""/>
  </r>
  <r>
    <d v="2024-07-18T00:00:00"/>
    <x v="36"/>
    <s v="B"/>
    <n v="5"/>
    <s v="c"/>
    <n v="9"/>
    <s v="Barulho ao pisar o piso"/>
    <x v="21"/>
    <m/>
    <x v="0"/>
    <x v="3"/>
    <x v="6"/>
    <m/>
    <x v="24"/>
    <s v="João - 913091335"/>
    <s v=""/>
    <s v=""/>
    <s v=""/>
    <s v=""/>
    <s v=""/>
  </r>
  <r>
    <d v="2024-07-18T00:00:00"/>
    <x v="36"/>
    <s v="B"/>
    <n v="5"/>
    <s v="c"/>
    <n v="10"/>
    <s v="Afinar a primeira gaveta que faz barulho"/>
    <x v="0"/>
    <m/>
    <x v="0"/>
    <x v="0"/>
    <x v="6"/>
    <m/>
    <x v="0"/>
    <s v="João - 913091335"/>
    <s v=""/>
    <s v=""/>
    <s v=""/>
    <s v=""/>
    <s v=""/>
  </r>
  <r>
    <d v="2024-07-18T00:00:00"/>
    <x v="36"/>
    <s v="B"/>
    <n v="5"/>
    <s v="c"/>
    <n v="11"/>
    <s v="Fixar melhor a prateleira da pia"/>
    <x v="0"/>
    <m/>
    <x v="0"/>
    <x v="0"/>
    <x v="6"/>
    <m/>
    <x v="0"/>
    <s v="João - 913091335"/>
    <s v=""/>
    <s v=""/>
    <s v=""/>
    <s v=""/>
    <s v=""/>
  </r>
  <r>
    <d v="2024-07-18T00:00:00"/>
    <x v="36"/>
    <s v="B"/>
    <n v="5"/>
    <s v="c"/>
    <n v="12"/>
    <s v="Espelho da misturadora da banheira está solto"/>
    <x v="14"/>
    <m/>
    <x v="0"/>
    <x v="0"/>
    <x v="6"/>
    <m/>
    <x v="0"/>
    <s v="João - 913091335"/>
    <s v=""/>
    <s v=""/>
    <s v=""/>
    <s v=""/>
    <s v=""/>
  </r>
  <r>
    <d v="2024-07-18T00:00:00"/>
    <x v="36"/>
    <s v="B"/>
    <n v="5"/>
    <s v="c"/>
    <n v="13"/>
    <s v="Tampa do Ar condicionado torta (faz barriga)"/>
    <x v="0"/>
    <m/>
    <x v="0"/>
    <x v="0"/>
    <x v="6"/>
    <m/>
    <x v="0"/>
    <s v="João - 913091335"/>
    <s v=""/>
    <s v=""/>
    <s v=""/>
    <s v=""/>
    <s v=""/>
  </r>
  <r>
    <d v="2024-07-18T00:00:00"/>
    <x v="36"/>
    <s v="B"/>
    <n v="5"/>
    <s v="c"/>
    <n v="14"/>
    <s v="Limpeza de fita nas portas dos roupeiros"/>
    <x v="0"/>
    <m/>
    <x v="0"/>
    <x v="0"/>
    <x v="6"/>
    <m/>
    <x v="0"/>
    <s v="João - 913091335"/>
    <s v=""/>
    <s v=""/>
    <s v=""/>
    <s v=""/>
    <s v=""/>
  </r>
  <r>
    <d v="2024-07-18T00:00:00"/>
    <x v="36"/>
    <s v="B"/>
    <n v="5"/>
    <s v="c"/>
    <n v="15"/>
    <s v="Falta protecção branca na guarnição da porta"/>
    <x v="7"/>
    <m/>
    <x v="0"/>
    <x v="0"/>
    <x v="6"/>
    <m/>
    <x v="0"/>
    <s v="João - 913091335"/>
    <s v=""/>
    <s v=""/>
    <s v=""/>
    <s v=""/>
    <s v=""/>
  </r>
  <r>
    <d v="2024-07-18T00:00:00"/>
    <x v="36"/>
    <s v="B"/>
    <n v="5"/>
    <s v="c"/>
    <n v="16"/>
    <s v="Afinar Porta "/>
    <x v="0"/>
    <m/>
    <x v="0"/>
    <x v="0"/>
    <x v="6"/>
    <m/>
    <x v="0"/>
    <s v="João - 913091335"/>
    <s v=""/>
    <s v=""/>
    <s v=""/>
    <s v=""/>
    <s v=""/>
  </r>
  <r>
    <d v="2024-07-18T00:00:00"/>
    <x v="36"/>
    <s v="B"/>
    <n v="5"/>
    <s v="c"/>
    <n v="17"/>
    <s v="Encaixar melhor protecção branca na guarda da porta"/>
    <x v="0"/>
    <m/>
    <x v="0"/>
    <x v="0"/>
    <x v="6"/>
    <m/>
    <x v="0"/>
    <s v="João - 913091335"/>
    <s v=""/>
    <s v=""/>
    <s v=""/>
    <s v=""/>
    <s v=""/>
  </r>
  <r>
    <d v="2024-07-18T00:00:00"/>
    <x v="36"/>
    <s v="B"/>
    <n v="5"/>
    <s v="c"/>
    <n v="18"/>
    <s v="Remover fita Led da arrecadação"/>
    <x v="0"/>
    <m/>
    <x v="0"/>
    <x v="0"/>
    <x v="6"/>
    <m/>
    <x v="0"/>
    <s v="João - 913091335"/>
    <s v=""/>
    <s v=""/>
    <s v=""/>
    <s v=""/>
    <s v=""/>
  </r>
  <r>
    <d v="2024-07-18T00:00:00"/>
    <x v="36"/>
    <s v="B"/>
    <n v="5"/>
    <s v="c"/>
    <n v="19"/>
    <s v="WC quarto principal: torneira direita solta"/>
    <x v="0"/>
    <m/>
    <x v="153"/>
    <x v="0"/>
    <x v="6"/>
    <m/>
    <x v="28"/>
    <s v="João - 913091335"/>
    <s v=""/>
    <s v=""/>
    <s v=""/>
    <s v=""/>
    <s v=""/>
  </r>
  <r>
    <d v="2024-07-18T00:00:00"/>
    <x v="36"/>
    <s v="B"/>
    <n v="5"/>
    <s v="c"/>
    <n v="20"/>
    <s v="Quarto principal - junta do armário com racha visível"/>
    <x v="0"/>
    <m/>
    <x v="153"/>
    <x v="0"/>
    <x v="6"/>
    <m/>
    <x v="28"/>
    <s v="João - 913091335"/>
    <s v=""/>
    <s v=""/>
    <s v=""/>
    <s v=""/>
    <s v=""/>
  </r>
  <r>
    <d v="2024-07-18T00:00:00"/>
    <x v="36"/>
    <s v="B"/>
    <n v="5"/>
    <s v="c"/>
    <n v="21"/>
    <s v="2º Quarto - junta do armário com racha visível"/>
    <x v="0"/>
    <m/>
    <x v="153"/>
    <x v="0"/>
    <x v="6"/>
    <m/>
    <x v="28"/>
    <s v="João - 913091335"/>
    <s v=""/>
    <s v=""/>
    <s v=""/>
    <s v=""/>
    <s v=""/>
  </r>
  <r>
    <d v="2024-07-18T00:00:00"/>
    <x v="36"/>
    <s v="B"/>
    <n v="5"/>
    <s v="c"/>
    <n v="22"/>
    <s v="WC corredor: chuveiro com falta de pressão mesmo quando se abre a torneira ao máximo – necessário substituir"/>
    <x v="14"/>
    <m/>
    <x v="153"/>
    <x v="0"/>
    <x v="6"/>
    <m/>
    <x v="170"/>
    <s v="João - 913091335"/>
    <s v=""/>
    <s v=""/>
    <s v=""/>
    <s v=""/>
    <s v=""/>
  </r>
  <r>
    <d v="2024-07-18T00:00:00"/>
    <x v="36"/>
    <s v="B"/>
    <n v="5"/>
    <s v="c"/>
    <n v="23"/>
    <s v="WC corredor: autoclismo (o maior) fica preso a descarregar água "/>
    <x v="14"/>
    <m/>
    <x v="153"/>
    <x v="0"/>
    <x v="6"/>
    <m/>
    <x v="170"/>
    <s v="João - 913091335"/>
    <s v=""/>
    <s v=""/>
    <s v=""/>
    <s v=""/>
    <s v=""/>
  </r>
  <r>
    <d v="2024-07-18T00:00:00"/>
    <x v="36"/>
    <s v="B"/>
    <n v="5"/>
    <s v="c"/>
    <n v="24"/>
    <s v="Quarto principal: AC não tem lança ar frio "/>
    <x v="15"/>
    <m/>
    <x v="153"/>
    <x v="0"/>
    <x v="6"/>
    <m/>
    <x v="176"/>
    <s v="João - 913091335"/>
    <s v=""/>
    <s v=""/>
    <s v=""/>
    <s v=""/>
    <s v=""/>
  </r>
  <r>
    <d v="2024-07-18T00:00:00"/>
    <x v="36"/>
    <s v="B"/>
    <n v="5"/>
    <s v="c"/>
    <n v="25"/>
    <s v="Por frente de gaveta no roupeiro "/>
    <x v="8"/>
    <m/>
    <x v="0"/>
    <x v="0"/>
    <x v="6"/>
    <m/>
    <x v="0"/>
    <s v="João - 913091335"/>
    <s v=""/>
    <s v=""/>
    <s v=""/>
    <s v=""/>
    <s v=""/>
  </r>
  <r>
    <d v="2024-07-18T00:00:00"/>
    <x v="36"/>
    <s v="B"/>
    <n v="5"/>
    <s v="c"/>
    <n v="26"/>
    <s v="Varanda - tem um furo de berbequim na caixilharia da varanda (lado direito)"/>
    <x v="0"/>
    <m/>
    <x v="114"/>
    <x v="0"/>
    <x v="6"/>
    <m/>
    <x v="52"/>
    <s v="João - 913091335"/>
    <s v=""/>
    <s v=""/>
    <s v=""/>
    <s v=""/>
    <s v=""/>
  </r>
  <r>
    <d v="2024-07-18T00:00:00"/>
    <x v="36"/>
    <s v="B"/>
    <n v="5"/>
    <s v="c"/>
    <n v="27"/>
    <s v="Varanda - fecho porta direita está estragado (não tranca)"/>
    <x v="2"/>
    <m/>
    <x v="114"/>
    <x v="0"/>
    <x v="6"/>
    <m/>
    <x v="105"/>
    <s v="João - 913091335"/>
    <s v=""/>
    <s v=""/>
    <s v=""/>
    <s v=""/>
    <s v=""/>
  </r>
  <r>
    <d v="2024-07-18T00:00:00"/>
    <x v="36"/>
    <s v="B"/>
    <n v="5"/>
    <s v="c"/>
    <n v="28"/>
    <s v="Varanda - fixação dos trincos mal colocada"/>
    <x v="2"/>
    <m/>
    <x v="114"/>
    <x v="0"/>
    <x v="6"/>
    <m/>
    <x v="105"/>
    <s v="João - 913091335"/>
    <s v=""/>
    <s v=""/>
    <s v=""/>
    <s v=""/>
    <s v=""/>
  </r>
  <r>
    <d v="2024-07-18T00:00:00"/>
    <x v="36"/>
    <s v="B"/>
    <n v="5"/>
    <s v="c"/>
    <n v="29"/>
    <s v="Corredor - sons ao pisar o chão"/>
    <x v="5"/>
    <m/>
    <x v="114"/>
    <x v="0"/>
    <x v="6"/>
    <m/>
    <x v="70"/>
    <s v="João - 913091335"/>
    <s v=""/>
    <s v=""/>
    <s v=""/>
    <s v=""/>
    <s v=""/>
  </r>
  <r>
    <d v="2024-07-18T00:00:00"/>
    <x v="36"/>
    <s v="B"/>
    <n v="5"/>
    <s v="c"/>
    <n v="30"/>
    <s v="WC 2 - poliban verte água"/>
    <x v="29"/>
    <m/>
    <x v="114"/>
    <x v="0"/>
    <x v="6"/>
    <m/>
    <x v="101"/>
    <s v="João - 913091335"/>
    <s v=""/>
    <s v=""/>
    <s v=""/>
    <s v=""/>
    <s v=""/>
  </r>
  <r>
    <d v="2024-07-18T00:00:00"/>
    <x v="36"/>
    <s v="B"/>
    <n v="5"/>
    <s v="c"/>
    <n v="31"/>
    <s v="Quarto 2 - janela não abre (precisa de um truque: fechar ligeiramente, antes de abrir)"/>
    <x v="2"/>
    <m/>
    <x v="114"/>
    <x v="0"/>
    <x v="6"/>
    <m/>
    <x v="105"/>
    <s v="João - 913091335"/>
    <s v=""/>
    <s v=""/>
    <s v=""/>
    <s v=""/>
    <s v=""/>
  </r>
  <r>
    <d v="2024-07-18T00:00:00"/>
    <x v="36"/>
    <s v="B"/>
    <n v="5"/>
    <s v="c"/>
    <n v="32"/>
    <s v="Quarto 2 - interruptor superior mal montado (difícil de carregar)"/>
    <x v="9"/>
    <m/>
    <x v="114"/>
    <x v="0"/>
    <x v="6"/>
    <m/>
    <x v="87"/>
    <s v="João - 913091335"/>
    <s v=""/>
    <s v=""/>
    <s v=""/>
    <s v=""/>
    <s v=""/>
  </r>
  <r>
    <d v="2024-07-18T00:00:00"/>
    <x v="36"/>
    <s v="B"/>
    <n v="5"/>
    <s v="c"/>
    <n v="33"/>
    <s v="Sala - interruptor superior mal montado (difícil de carregar)"/>
    <x v="9"/>
    <m/>
    <x v="114"/>
    <x v="0"/>
    <x v="6"/>
    <m/>
    <x v="87"/>
    <s v="João - 913091335"/>
    <s v=""/>
    <s v=""/>
    <s v=""/>
    <s v=""/>
    <s v=""/>
  </r>
  <r>
    <d v="2024-07-18T00:00:00"/>
    <x v="36"/>
    <s v="B"/>
    <n v="5"/>
    <s v="c"/>
    <n v="34"/>
    <s v="Água no chão da garagem / A arrecadação está identificada no contrato com o número 9 localizada no piso -2."/>
    <x v="0"/>
    <m/>
    <x v="98"/>
    <x v="0"/>
    <x v="6"/>
    <m/>
    <x v="31"/>
    <m/>
    <m/>
    <m/>
    <m/>
    <m/>
    <m/>
  </r>
  <r>
    <d v="2024-07-18T00:00:00"/>
    <x v="36"/>
    <s v="B"/>
    <n v="5"/>
    <s v="c"/>
    <n v="35"/>
    <s v="Detetei um problema na parede de um dos quartos. Creio tratar-se de infiltrações."/>
    <x v="0"/>
    <m/>
    <x v="126"/>
    <x v="0"/>
    <x v="6"/>
    <m/>
    <x v="155"/>
    <m/>
    <m/>
    <m/>
    <m/>
    <m/>
    <m/>
  </r>
  <r>
    <d v="2024-07-18T00:00:00"/>
    <x v="36"/>
    <s v="B"/>
    <n v="5"/>
    <s v="c"/>
    <n v="36"/>
    <s v="IMPERMEABILIZAÇÃO NA ARRECADAÇÃO. Cave 2, nº9"/>
    <x v="0"/>
    <m/>
    <x v="0"/>
    <x v="0"/>
    <x v="6"/>
    <m/>
    <x v="177"/>
    <m/>
    <m/>
    <m/>
    <m/>
    <m/>
    <m/>
  </r>
  <r>
    <d v="2024-07-18T00:00:00"/>
    <x v="36"/>
    <s v="B"/>
    <n v="5"/>
    <s v="c"/>
    <n v="37"/>
    <s v="A água quente demora vários minutos a chegar às casas de banho, percebemos que poderá ser um erro no circuito do termoacumulador, pelo que agradecemos agendamento para uma vistoria."/>
    <x v="14"/>
    <m/>
    <x v="131"/>
    <x v="3"/>
    <x v="6"/>
    <m/>
    <x v="178"/>
    <s v="Foi verificado pela Luzimeca no dia 09/02/2026 e constatado que estava conforme o projeto_x000a_Aguardamos o pagamento da deslocação._x000a__x000a_Feedback do proprietário: As linhas não foram verificadas porque a conclusão foi de que o mais certo era estar relacionado com o facto de não existir um circulador/retorno. Os técnicos disseram que provavelmente seria necessário partir as paredes de grande parte do apartamento para instalar este sistema e assim resolver o problema._x000a_Por isso, não é verdade que haja uma ausência de anomalias. Existe um problema real e infraestrutural no apartamento. A água quente de facto demora vários minutos a chegar à casa de banho levando a um desperdício enorme de água."/>
    <m/>
    <m/>
    <m/>
    <m/>
    <m/>
  </r>
  <r>
    <d v="2024-07-18T00:00:00"/>
    <x v="36"/>
    <s v="B"/>
    <n v="5"/>
    <s v="c"/>
    <n v="38"/>
    <s v="Pavimento e rodapés danificados devido a infiltração junto a parede da janela (situação reincidente)."/>
    <x v="5"/>
    <m/>
    <x v="158"/>
    <x v="1"/>
    <x v="6"/>
    <m/>
    <x v="24"/>
    <m/>
    <m/>
    <m/>
    <m/>
    <m/>
    <m/>
  </r>
  <r>
    <d v="2024-08-12T00:00:00"/>
    <x v="37"/>
    <s v="B"/>
    <n v="5"/>
    <s v="d"/>
    <n v="1"/>
    <s v="Um estore de um dos quartos voltou a ter problemas "/>
    <x v="11"/>
    <m/>
    <x v="25"/>
    <x v="0"/>
    <x v="19"/>
    <m/>
    <x v="70"/>
    <m/>
    <s v=""/>
    <s v=""/>
    <s v=""/>
    <s v=""/>
    <s v=""/>
  </r>
  <r>
    <d v="2024-08-12T00:00:00"/>
    <x v="37"/>
    <s v="B"/>
    <n v="5"/>
    <s v="d"/>
    <n v="1"/>
    <s v="Limpar ferrugem guardas geral"/>
    <x v="0"/>
    <m/>
    <x v="0"/>
    <x v="0"/>
    <x v="19"/>
    <m/>
    <x v="179"/>
    <s v="Mafalda e Joao Costa - 918372460"/>
    <s v=""/>
    <s v=""/>
    <s v=""/>
    <s v=""/>
    <s v=""/>
  </r>
  <r>
    <d v="2024-08-12T00:00:00"/>
    <x v="37"/>
    <s v="B"/>
    <n v="5"/>
    <s v="d"/>
    <n v="2"/>
    <s v="Borracha grande"/>
    <x v="11"/>
    <m/>
    <x v="159"/>
    <x v="0"/>
    <x v="19"/>
    <m/>
    <x v="70"/>
    <m/>
    <s v=""/>
    <s v=""/>
    <s v=""/>
    <s v=""/>
    <s v=""/>
  </r>
  <r>
    <d v="2024-08-12T00:00:00"/>
    <x v="37"/>
    <s v="B"/>
    <n v="5"/>
    <s v="d"/>
    <n v="2"/>
    <s v="Marcas na pintura parede"/>
    <x v="0"/>
    <m/>
    <x v="0"/>
    <x v="0"/>
    <x v="19"/>
    <m/>
    <x v="179"/>
    <s v="Mafalda e Joao Costa - 918372460"/>
    <s v=""/>
    <s v=""/>
    <s v=""/>
    <s v=""/>
    <s v=""/>
  </r>
  <r>
    <d v="2024-08-12T00:00:00"/>
    <x v="37"/>
    <s v="B"/>
    <n v="5"/>
    <s v="d"/>
    <n v="3"/>
    <s v="Limpar guarda roupa "/>
    <x v="0"/>
    <m/>
    <x v="0"/>
    <x v="0"/>
    <x v="19"/>
    <m/>
    <x v="179"/>
    <s v="Mafalda e Joao Costa - 918372460"/>
    <s v=""/>
    <s v=""/>
    <s v=""/>
    <s v=""/>
    <s v=""/>
  </r>
  <r>
    <d v="2024-08-12T00:00:00"/>
    <x v="37"/>
    <s v="B"/>
    <n v="5"/>
    <s v="d"/>
    <n v="4"/>
    <s v="Melhorar remate laterais/topo guarda roupa / fissura"/>
    <x v="8"/>
    <m/>
    <x v="0"/>
    <x v="0"/>
    <x v="19"/>
    <m/>
    <x v="179"/>
    <s v="Mafalda e Joao Costa - 918372460"/>
    <s v=""/>
    <s v=""/>
    <s v=""/>
    <s v=""/>
    <s v=""/>
  </r>
  <r>
    <d v="2024-08-12T00:00:00"/>
    <x v="37"/>
    <s v="B"/>
    <n v="5"/>
    <s v="d"/>
    <n v="5"/>
    <s v="Melhorar remate alheta/fissura"/>
    <x v="0"/>
    <m/>
    <x v="0"/>
    <x v="0"/>
    <x v="19"/>
    <m/>
    <x v="179"/>
    <s v="Mafalda e Joao Costa - 918372460"/>
    <s v=""/>
    <s v=""/>
    <s v=""/>
    <s v=""/>
    <s v=""/>
  </r>
  <r>
    <d v="2024-08-12T00:00:00"/>
    <x v="37"/>
    <s v="B"/>
    <n v="5"/>
    <s v="d"/>
    <n v="6"/>
    <s v="Sujos pintura "/>
    <x v="0"/>
    <m/>
    <x v="0"/>
    <x v="0"/>
    <x v="19"/>
    <m/>
    <x v="179"/>
    <s v="Mafalda e Joao Costa - 918372460"/>
    <s v=""/>
    <s v=""/>
    <s v=""/>
    <s v=""/>
    <s v=""/>
  </r>
  <r>
    <d v="2024-08-12T00:00:00"/>
    <x v="37"/>
    <s v="B"/>
    <n v="5"/>
    <s v="d"/>
    <n v="7"/>
    <s v="Melhoar remate porta/parede"/>
    <x v="0"/>
    <m/>
    <x v="0"/>
    <x v="0"/>
    <x v="19"/>
    <m/>
    <x v="179"/>
    <s v="Mafalda e Joao Costa - 918372460"/>
    <s v=""/>
    <s v=""/>
    <s v=""/>
    <s v=""/>
    <s v=""/>
  </r>
  <r>
    <d v="2024-08-12T00:00:00"/>
    <x v="37"/>
    <s v="B"/>
    <n v="5"/>
    <s v="d"/>
    <n v="8"/>
    <s v="Melhorar remate topo rodapé "/>
    <x v="0"/>
    <m/>
    <x v="6"/>
    <x v="0"/>
    <x v="19"/>
    <m/>
    <x v="22"/>
    <s v="Mafalda e Joao Costa - 918372460"/>
    <s v=""/>
    <s v=""/>
    <s v=""/>
    <s v=""/>
    <s v=""/>
  </r>
  <r>
    <d v="2024-08-12T00:00:00"/>
    <x v="37"/>
    <s v="B"/>
    <n v="5"/>
    <s v="d"/>
    <n v="9"/>
    <s v="Melhoar remate encontro moldura guarda roupa "/>
    <x v="0"/>
    <m/>
    <x v="0"/>
    <x v="0"/>
    <x v="19"/>
    <m/>
    <x v="179"/>
    <s v="Mafalda e Joao Costa - 918372460"/>
    <s v=""/>
    <s v=""/>
    <s v=""/>
    <s v=""/>
    <s v=""/>
  </r>
  <r>
    <d v="2024-08-12T00:00:00"/>
    <x v="37"/>
    <s v="B"/>
    <n v="5"/>
    <s v="d"/>
    <n v="10"/>
    <s v="Dobradiças desalinhadas resguardo "/>
    <x v="12"/>
    <m/>
    <x v="0"/>
    <x v="0"/>
    <x v="19"/>
    <m/>
    <x v="94"/>
    <s v="Mafalda e Joao Costa - 918372460 - jccosta1986@hotmail.com"/>
    <s v=""/>
    <s v=""/>
    <s v=""/>
    <s v=""/>
    <s v=""/>
  </r>
  <r>
    <d v="2024-08-12T00:00:00"/>
    <x v="37"/>
    <s v="B"/>
    <n v="5"/>
    <s v="d"/>
    <n v="11"/>
    <s v="Base duche partido - Substituir ou reparar "/>
    <x v="0"/>
    <m/>
    <x v="0"/>
    <x v="0"/>
    <x v="19"/>
    <m/>
    <x v="0"/>
    <s v="Mafalda e Joao Costa - 918372460 - jccosta1986@hotmail.com"/>
    <s v=""/>
    <s v=""/>
    <s v=""/>
    <s v=""/>
    <s v=""/>
  </r>
  <r>
    <d v="2024-08-12T00:00:00"/>
    <x v="37"/>
    <s v="B"/>
    <n v="5"/>
    <s v="d"/>
    <n v="12"/>
    <s v="Melhorar remate silicone lavatorio "/>
    <x v="0"/>
    <m/>
    <x v="0"/>
    <x v="0"/>
    <x v="19"/>
    <m/>
    <x v="179"/>
    <s v="Mafalda e Joao Costa - 918372460"/>
    <s v=""/>
    <s v=""/>
    <s v=""/>
    <s v=""/>
    <s v=""/>
  </r>
  <r>
    <d v="2024-08-12T00:00:00"/>
    <x v="37"/>
    <s v="B"/>
    <n v="5"/>
    <s v="d"/>
    <n v="13"/>
    <s v="Melhorar remate perfil porta topo "/>
    <x v="0"/>
    <m/>
    <x v="0"/>
    <x v="0"/>
    <x v="19"/>
    <m/>
    <x v="179"/>
    <s v="Mafalda e Joao Costa - 918372460"/>
    <s v=""/>
    <s v=""/>
    <s v=""/>
    <s v=""/>
    <s v=""/>
  </r>
  <r>
    <d v="2024-08-12T00:00:00"/>
    <x v="37"/>
    <s v="B"/>
    <n v="5"/>
    <s v="d"/>
    <n v="14"/>
    <s v="Melhorar remate pintura topo caixa estore"/>
    <x v="0"/>
    <m/>
    <x v="0"/>
    <x v="0"/>
    <x v="19"/>
    <m/>
    <x v="179"/>
    <s v="Mafalda e Joao Costa - 918372460"/>
    <s v=""/>
    <s v=""/>
    <s v=""/>
    <s v=""/>
    <s v=""/>
  </r>
  <r>
    <d v="2024-08-12T00:00:00"/>
    <x v="37"/>
    <s v="B"/>
    <n v="5"/>
    <s v="d"/>
    <n v="15"/>
    <s v="Borracha porta arrecadação danificada "/>
    <x v="0"/>
    <m/>
    <x v="0"/>
    <x v="0"/>
    <x v="19"/>
    <m/>
    <x v="179"/>
    <s v="Mafalda e Joao Costa - 918372460"/>
    <s v=""/>
    <s v=""/>
    <s v=""/>
    <s v=""/>
    <s v=""/>
  </r>
  <r>
    <d v="2024-08-12T00:00:00"/>
    <x v="37"/>
    <s v="B"/>
    <n v="5"/>
    <s v="d"/>
    <n v="16"/>
    <s v="os estores de um dos quartos não funcionam, apenas se ouve a maquina a trabalhar mas os mesmos não sobem/descem"/>
    <x v="11"/>
    <m/>
    <x v="45"/>
    <x v="0"/>
    <x v="19"/>
    <m/>
    <x v="94"/>
    <s v="Mafalda e Joao Costa - 918372460"/>
    <s v=""/>
    <s v=""/>
    <s v=""/>
    <s v=""/>
    <s v=""/>
  </r>
  <r>
    <d v="2024-08-12T00:00:00"/>
    <x v="37"/>
    <s v="B"/>
    <n v="5"/>
    <s v="d"/>
    <n v="17"/>
    <s v="os estores de outro quarto não fecha totalmente, pois não ficam alinhados"/>
    <x v="11"/>
    <m/>
    <x v="45"/>
    <x v="0"/>
    <x v="19"/>
    <m/>
    <x v="94"/>
    <s v="Mafalda e Joao Costa - 918372460"/>
    <s v=""/>
    <s v=""/>
    <s v=""/>
    <s v=""/>
    <s v=""/>
  </r>
  <r>
    <d v="2024-08-12T00:00:00"/>
    <x v="37"/>
    <s v="B"/>
    <n v="5"/>
    <s v="d"/>
    <n v="18"/>
    <s v="o espelho da wc social tem uma falha "/>
    <x v="0"/>
    <m/>
    <x v="45"/>
    <x v="0"/>
    <x v="19"/>
    <m/>
    <x v="94"/>
    <s v="Mafalda e Joao Costa - 918372460"/>
    <s v=""/>
    <s v=""/>
    <s v=""/>
    <s v=""/>
    <s v=""/>
  </r>
  <r>
    <d v="2024-08-12T00:00:00"/>
    <x v="37"/>
    <s v="B"/>
    <n v="5"/>
    <s v="d"/>
    <n v="19"/>
    <s v="o caixilho da janela da varanda da sala está com umas marcas no alumínio (não se pode Agendar, Ricardo da Serrialu vai confirmar encomenda com Rita Correia) //  Relatório Serrialu, do dia 09/10: O material ainda não esta em Lisboa. "/>
    <x v="2"/>
    <m/>
    <x v="6"/>
    <x v="0"/>
    <x v="19"/>
    <m/>
    <x v="180"/>
    <s v="Mafalda e Joao Costa - 918372460"/>
    <s v=""/>
    <s v=""/>
    <s v=""/>
    <s v=""/>
    <s v=""/>
  </r>
  <r>
    <d v="2024-08-12T00:00:00"/>
    <x v="37"/>
    <s v="B"/>
    <n v="5"/>
    <s v="d"/>
    <n v="20"/>
    <s v=" a porta da cozinha tem uma marca/risco"/>
    <x v="0"/>
    <m/>
    <x v="6"/>
    <x v="0"/>
    <x v="19"/>
    <m/>
    <x v="22"/>
    <s v="Mafalda e Joao Costa - 918372460"/>
    <s v=""/>
    <s v=""/>
    <s v=""/>
    <s v=""/>
    <s v=""/>
  </r>
  <r>
    <d v="2024-08-12T00:00:00"/>
    <x v="37"/>
    <s v="B"/>
    <n v="5"/>
    <s v="d"/>
    <n v="21"/>
    <s v=" uma das portas do roupeiro da suite tem uma marca. Uma das outras portas tem também marcas no acabamento na lateral (2,32 x 0,535)"/>
    <x v="8"/>
    <m/>
    <x v="6"/>
    <x v="0"/>
    <x v="19"/>
    <d v="2025-02-19T00:00:00"/>
    <x v="98"/>
    <s v="Mafalda e Joao Costa - 918372460"/>
    <s v=""/>
    <s v=""/>
    <s v=""/>
    <s v=""/>
    <s v=""/>
  </r>
  <r>
    <d v="2024-08-12T00:00:00"/>
    <x v="37"/>
    <s v="B"/>
    <n v="5"/>
    <s v="d"/>
    <n v="22"/>
    <s v="Humidade no piso "/>
    <x v="5"/>
    <m/>
    <x v="78"/>
    <x v="0"/>
    <x v="19"/>
    <m/>
    <x v="22"/>
    <s v="Mafalda e Joao Costa - 918372460"/>
    <s v=""/>
    <s v=""/>
    <s v=""/>
    <s v=""/>
    <s v=""/>
  </r>
  <r>
    <d v="2024-08-12T00:00:00"/>
    <x v="37"/>
    <s v="B"/>
    <n v="5"/>
    <s v="d"/>
    <n v="23"/>
    <s v="problema na cobertura que faz com que entre/pingue bastante água para a nossa varanda, mais precisamente na zona da passagem da cozinha/lavandaria para a varanda. // O proprietário voltou a se queixar deste tema informando que não foi resolvido. (17/12/2025)"/>
    <x v="0"/>
    <m/>
    <x v="78"/>
    <x v="2"/>
    <x v="19"/>
    <m/>
    <x v="78"/>
    <s v="Mafalda e Joao Costa - 918372460"/>
    <s v=""/>
    <s v=""/>
    <s v=""/>
    <s v=""/>
    <s v=""/>
  </r>
  <r>
    <d v="2024-08-12T00:00:00"/>
    <x v="37"/>
    <s v="B"/>
    <n v="5"/>
    <s v="d"/>
    <n v="24"/>
    <s v="Afinação caixilharia "/>
    <x v="2"/>
    <m/>
    <x v="30"/>
    <x v="0"/>
    <x v="19"/>
    <m/>
    <x v="5"/>
    <s v="Mafalda e Joao Costa - 918372460"/>
    <s v=""/>
    <s v=""/>
    <s v=""/>
    <s v=""/>
    <s v=""/>
  </r>
  <r>
    <d v="2024-08-12T00:00:00"/>
    <x v="37"/>
    <s v="B"/>
    <n v="5"/>
    <s v="d"/>
    <n v="25"/>
    <s v="Pressão da água em toda casa não é suficiente "/>
    <x v="14"/>
    <m/>
    <x v="13"/>
    <x v="0"/>
    <x v="19"/>
    <m/>
    <x v="18"/>
    <s v="Mafalda e Joao Costa - 918372460"/>
    <s v=""/>
    <s v=""/>
    <s v=""/>
    <s v=""/>
    <s v=""/>
  </r>
  <r>
    <d v="2024-08-12T00:00:00"/>
    <x v="37"/>
    <s v="B"/>
    <n v="5"/>
    <s v="d"/>
    <n v="26"/>
    <s v="Bomba de calor esta na temperatura de 55 graus mas, ainda assim a agua quente não chega a suite "/>
    <x v="23"/>
    <m/>
    <x v="59"/>
    <x v="0"/>
    <x v="19"/>
    <m/>
    <x v="170"/>
    <s v="Mafalda e Joao Costa - 918372460"/>
    <s v=""/>
    <s v=""/>
    <s v=""/>
    <s v=""/>
    <s v=""/>
  </r>
  <r>
    <d v="2024-08-12T00:00:00"/>
    <x v="37"/>
    <s v="B"/>
    <n v="5"/>
    <s v="d"/>
    <n v="27"/>
    <s v="Silicone nas tampas estores"/>
    <x v="0"/>
    <m/>
    <x v="35"/>
    <x v="0"/>
    <x v="19"/>
    <m/>
    <x v="49"/>
    <m/>
    <m/>
    <m/>
    <m/>
    <m/>
    <m/>
  </r>
  <r>
    <d v="2024-08-12T00:00:00"/>
    <x v="37"/>
    <s v="B"/>
    <n v="5"/>
    <s v="d"/>
    <n v="28"/>
    <s v="Porta roupeiro 2320x535x19x2"/>
    <x v="8"/>
    <m/>
    <x v="0"/>
    <x v="0"/>
    <x v="19"/>
    <m/>
    <x v="16"/>
    <m/>
    <m/>
    <m/>
    <m/>
    <m/>
    <m/>
  </r>
  <r>
    <d v="2024-08-12T00:00:00"/>
    <x v="37"/>
    <s v="B"/>
    <n v="5"/>
    <s v="d"/>
    <n v="29"/>
    <s v="Humidade na lavandaria/infiltração"/>
    <x v="0"/>
    <m/>
    <x v="160"/>
    <x v="0"/>
    <x v="19"/>
    <m/>
    <x v="181"/>
    <m/>
    <m/>
    <m/>
    <m/>
    <m/>
    <m/>
  </r>
  <r>
    <d v="2024-08-12T00:00:00"/>
    <x v="37"/>
    <s v="B"/>
    <n v="5"/>
    <s v="d"/>
    <n v="30"/>
    <s v="Água acumulada na cobertura da varanda // O proprietário voltou a se queixar deste tema informando que não foi resolvido. (17/12/2025)"/>
    <x v="0"/>
    <m/>
    <x v="160"/>
    <x v="2"/>
    <x v="19"/>
    <m/>
    <x v="181"/>
    <m/>
    <m/>
    <m/>
    <m/>
    <m/>
    <m/>
  </r>
  <r>
    <d v="2024-08-12T00:00:00"/>
    <x v="37"/>
    <s v="B"/>
    <n v="5"/>
    <s v="d"/>
    <n v="31"/>
    <s v="Limpeza dos muretes que estão cheios de humidade devido ao tempo que se mantem a pingar após chover"/>
    <x v="0"/>
    <m/>
    <x v="160"/>
    <x v="0"/>
    <x v="19"/>
    <m/>
    <x v="181"/>
    <m/>
    <m/>
    <m/>
    <m/>
    <m/>
    <m/>
  </r>
  <r>
    <d v="2024-08-12T00:00:00"/>
    <x v="37"/>
    <s v="B"/>
    <n v="5"/>
    <s v="d"/>
    <n v="32"/>
    <s v="Infiltração na suite"/>
    <x v="0"/>
    <m/>
    <x v="160"/>
    <x v="0"/>
    <x v="19"/>
    <m/>
    <x v="181"/>
    <m/>
    <m/>
    <m/>
    <m/>
    <m/>
    <m/>
  </r>
  <r>
    <d v="2024-08-12T00:00:00"/>
    <x v="37"/>
    <s v="B"/>
    <n v="5"/>
    <s v="d"/>
    <n v="33"/>
    <s v="Porta do duche da suite // O Enc. Bruno Florindo esteve no apartamento na data de 15 de julho de 2025, e constatou que este ponto não foi devidamente resolvido. // Foi agendado com a Espaço Vidro para o dia 22/09, no entanto no dia do agendamento o proprietário não se encontrava no apartamento. // No dia 14/10 a proprietária nos encaminhou um email informando que após varias correções que efetivamente não resolvem o problema da base de duche, e que de todo as soluções não têm sido adequadas, pedem a substituição por um vidro fixo com a largura de 2 das atuais portas, ou por outra solução que efetivamente seja adequada. Pedido que é devido ao receio da porta atual se partir ocasionando uma situação mais grave. _x000a__x000a_E-mail enviado ao António (Insula) em 21/05, a informar que os proprietários fazem pedidos que tem custos a ser imputados devido as alterações solicitadas: &quot;Solicita-se a substituição da porta existente por um fixo com 1,10 m, sendo o custo associado de 300€.&quot;"/>
    <x v="12"/>
    <m/>
    <x v="160"/>
    <x v="5"/>
    <x v="19"/>
    <m/>
    <x v="24"/>
    <s v="O vidro não será substituído pois está conforme o projeto. "/>
    <m/>
    <m/>
    <m/>
    <m/>
    <m/>
  </r>
  <r>
    <d v="2024-08-12T00:00:00"/>
    <x v="37"/>
    <s v="B"/>
    <n v="5"/>
    <s v="d"/>
    <n v="34"/>
    <s v="O aparelho de AC (Ar Condicionado) não refresca"/>
    <x v="15"/>
    <m/>
    <x v="145"/>
    <x v="0"/>
    <x v="19"/>
    <m/>
    <x v="166"/>
    <m/>
    <m/>
    <m/>
    <m/>
    <m/>
    <m/>
  </r>
  <r>
    <d v="2024-08-12T00:00:00"/>
    <x v="37"/>
    <s v="B"/>
    <n v="5"/>
    <s v="d"/>
    <n v="35"/>
    <s v="A porta de entrada do apartamento quando aberta não fica fixa no ponto onde se deixa, ou seja, se eu quiser manter a porta encostada por qual motivo seja a porta vai abrindo lentamente até ao máximo. Solicito uma afinação."/>
    <x v="7"/>
    <m/>
    <x v="145"/>
    <x v="0"/>
    <x v="19"/>
    <m/>
    <x v="182"/>
    <m/>
    <m/>
    <m/>
    <m/>
    <m/>
    <m/>
  </r>
  <r>
    <d v="2024-08-12T00:00:00"/>
    <x v="37"/>
    <s v="B"/>
    <n v="5"/>
    <s v="d"/>
    <n v="36"/>
    <s v="Bomba de calor está a deitar água.// No dia 09/10 o proprietário informou que este ponto de situação não ficou devidamente reparado voltando a deitar água. // No dia 23/10 o proprietário informou que este tema não se encontra mais em aberto. "/>
    <x v="15"/>
    <m/>
    <x v="39"/>
    <x v="2"/>
    <x v="19"/>
    <m/>
    <x v="56"/>
    <m/>
    <m/>
    <m/>
    <m/>
    <m/>
    <m/>
  </r>
  <r>
    <d v="2024-08-12T00:00:00"/>
    <x v="37"/>
    <s v="B"/>
    <n v="5"/>
    <s v="d"/>
    <n v="37"/>
    <s v="O estore da suite deixou de descer. // Foi verificado pelo nossos colaboradores e constatado que faltam réguas "/>
    <x v="11"/>
    <m/>
    <x v="161"/>
    <x v="0"/>
    <x v="19"/>
    <m/>
    <x v="183"/>
    <s v="Agendado com o Sr. Rafael para dia 19/12/2025"/>
    <m/>
    <m/>
    <m/>
    <m/>
    <m/>
  </r>
  <r>
    <d v="2024-08-12T00:00:00"/>
    <x v="37"/>
    <s v="B"/>
    <n v="5"/>
    <s v="d"/>
    <n v="38"/>
    <s v="Pavimento e rodapé danificado devido a humidade nas paredes. "/>
    <x v="5"/>
    <m/>
    <x v="162"/>
    <x v="1"/>
    <x v="4"/>
    <m/>
    <x v="24"/>
    <m/>
    <m/>
    <m/>
    <m/>
    <m/>
    <m/>
  </r>
  <r>
    <d v="2024-07-25T00:00:00"/>
    <x v="38"/>
    <s v="B"/>
    <n v="5"/>
    <s v="e"/>
    <n v="1"/>
    <s v="Limpar guardas ferrugem/ geral "/>
    <x v="0"/>
    <m/>
    <x v="0"/>
    <x v="0"/>
    <x v="34"/>
    <m/>
    <x v="159"/>
    <m/>
    <s v=""/>
    <s v=""/>
    <s v=""/>
    <s v=""/>
    <s v=""/>
  </r>
  <r>
    <d v="2024-07-25T00:00:00"/>
    <x v="38"/>
    <s v="B"/>
    <n v="5"/>
    <s v="e"/>
    <n v="2"/>
    <s v="Limpar caixilharia porta área serviço Ext. "/>
    <x v="0"/>
    <m/>
    <x v="0"/>
    <x v="0"/>
    <x v="34"/>
    <m/>
    <x v="159"/>
    <m/>
    <s v=""/>
    <s v=""/>
    <s v=""/>
    <s v=""/>
    <s v=""/>
  </r>
  <r>
    <d v="2024-07-25T00:00:00"/>
    <x v="38"/>
    <s v="B"/>
    <n v="5"/>
    <s v="e"/>
    <n v="3"/>
    <s v="Picado interno Armário cozinha - prateleira "/>
    <x v="1"/>
    <m/>
    <x v="0"/>
    <x v="0"/>
    <x v="34"/>
    <m/>
    <x v="159"/>
    <m/>
    <s v=""/>
    <s v=""/>
    <s v=""/>
    <s v=""/>
    <s v=""/>
  </r>
  <r>
    <d v="2024-07-25T00:00:00"/>
    <x v="38"/>
    <s v="B"/>
    <n v="5"/>
    <s v="e"/>
    <n v="4"/>
    <s v="Junta parede sala pintura e desnível "/>
    <x v="0"/>
    <m/>
    <x v="0"/>
    <x v="0"/>
    <x v="34"/>
    <m/>
    <x v="159"/>
    <m/>
    <s v=""/>
    <s v=""/>
    <s v=""/>
    <s v=""/>
    <s v=""/>
  </r>
  <r>
    <d v="2024-07-25T00:00:00"/>
    <x v="38"/>
    <s v="B"/>
    <n v="5"/>
    <s v="e"/>
    <n v="5"/>
    <s v="Trinca junta corredor/Geral"/>
    <x v="0"/>
    <m/>
    <x v="0"/>
    <x v="0"/>
    <x v="34"/>
    <m/>
    <x v="159"/>
    <m/>
    <s v=""/>
    <s v=""/>
    <s v=""/>
    <s v=""/>
    <s v=""/>
  </r>
  <r>
    <d v="2024-07-25T00:00:00"/>
    <x v="38"/>
    <s v="B"/>
    <n v="5"/>
    <s v="e"/>
    <n v="6"/>
    <s v="Peça cerâmica banheira / rejunte grosso/sujo "/>
    <x v="0"/>
    <m/>
    <x v="0"/>
    <x v="0"/>
    <x v="34"/>
    <m/>
    <x v="159"/>
    <m/>
    <s v=""/>
    <s v=""/>
    <s v=""/>
    <s v=""/>
    <s v=""/>
  </r>
  <r>
    <d v="2024-07-25T00:00:00"/>
    <x v="38"/>
    <s v="B"/>
    <n v="5"/>
    <s v="e"/>
    <n v="7"/>
    <s v="Afinar gavetas armário "/>
    <x v="0"/>
    <m/>
    <x v="0"/>
    <x v="0"/>
    <x v="34"/>
    <m/>
    <x v="159"/>
    <m/>
    <s v=""/>
    <s v=""/>
    <s v=""/>
    <s v=""/>
    <s v=""/>
  </r>
  <r>
    <d v="2024-07-25T00:00:00"/>
    <x v="38"/>
    <s v="B"/>
    <n v="5"/>
    <s v="e"/>
    <n v="8"/>
    <s v="Pintura parede ao lado porta / manutenção"/>
    <x v="0"/>
    <m/>
    <x v="0"/>
    <x v="0"/>
    <x v="34"/>
    <m/>
    <x v="159"/>
    <m/>
    <s v=""/>
    <s v=""/>
    <s v=""/>
    <s v=""/>
    <s v=""/>
  </r>
  <r>
    <d v="2024-07-25T00:00:00"/>
    <x v="38"/>
    <s v="B"/>
    <n v="5"/>
    <s v="e"/>
    <n v="9"/>
    <s v="Rejunte placas teto"/>
    <x v="0"/>
    <m/>
    <x v="0"/>
    <x v="0"/>
    <x v="34"/>
    <m/>
    <x v="159"/>
    <m/>
    <s v=""/>
    <s v=""/>
    <s v=""/>
    <s v=""/>
    <s v=""/>
  </r>
  <r>
    <d v="2024-07-25T00:00:00"/>
    <x v="38"/>
    <s v="B"/>
    <n v="5"/>
    <s v="e"/>
    <n v="10"/>
    <s v="Ferrugem placa metalica superior teto varanda"/>
    <x v="0"/>
    <m/>
    <x v="0"/>
    <x v="0"/>
    <x v="34"/>
    <m/>
    <x v="159"/>
    <m/>
    <s v=""/>
    <s v=""/>
    <s v=""/>
    <s v=""/>
    <s v=""/>
  </r>
  <r>
    <d v="2024-07-25T00:00:00"/>
    <x v="38"/>
    <s v="B"/>
    <n v="5"/>
    <s v="e"/>
    <n v="11"/>
    <s v="Manchas piso - limpar"/>
    <x v="0"/>
    <m/>
    <x v="0"/>
    <x v="0"/>
    <x v="34"/>
    <m/>
    <x v="159"/>
    <m/>
    <s v=""/>
    <s v=""/>
    <s v=""/>
    <s v=""/>
    <s v=""/>
  </r>
  <r>
    <d v="2024-07-25T00:00:00"/>
    <x v="38"/>
    <s v="B"/>
    <n v="5"/>
    <s v="e"/>
    <n v="12"/>
    <s v="Armário WC suite inchado "/>
    <x v="8"/>
    <m/>
    <x v="0"/>
    <x v="0"/>
    <x v="34"/>
    <m/>
    <x v="184"/>
    <m/>
    <s v=""/>
    <s v=""/>
    <s v=""/>
    <s v=""/>
    <s v=""/>
  </r>
  <r>
    <d v="2024-07-25T00:00:00"/>
    <x v="38"/>
    <s v="B"/>
    <n v="5"/>
    <s v="e"/>
    <n v="13"/>
    <s v="Buraco piso / duche rejunto"/>
    <x v="0"/>
    <m/>
    <x v="0"/>
    <x v="0"/>
    <x v="34"/>
    <m/>
    <x v="159"/>
    <m/>
    <s v=""/>
    <s v=""/>
    <s v=""/>
    <s v=""/>
    <s v=""/>
  </r>
  <r>
    <d v="2024-07-25T00:00:00"/>
    <x v="38"/>
    <s v="B"/>
    <n v="5"/>
    <s v="e"/>
    <n v="14"/>
    <s v="Descolamento silicone banheira topo"/>
    <x v="0"/>
    <m/>
    <x v="0"/>
    <x v="0"/>
    <x v="34"/>
    <m/>
    <x v="159"/>
    <m/>
    <s v=""/>
    <s v=""/>
    <s v=""/>
    <s v=""/>
    <s v=""/>
  </r>
  <r>
    <d v="2024-07-25T00:00:00"/>
    <x v="38"/>
    <s v="B"/>
    <n v="5"/>
    <s v="e"/>
    <n v="15"/>
    <s v="Descolamento silicone bidé"/>
    <x v="0"/>
    <m/>
    <x v="0"/>
    <x v="0"/>
    <x v="34"/>
    <m/>
    <x v="159"/>
    <m/>
    <s v=""/>
    <s v=""/>
    <s v=""/>
    <s v=""/>
    <s v=""/>
  </r>
  <r>
    <d v="2024-07-25T00:00:00"/>
    <x v="38"/>
    <s v="B"/>
    <n v="5"/>
    <s v="e"/>
    <n v="16"/>
    <s v="Buraco rodapé e estufamento "/>
    <x v="0"/>
    <m/>
    <x v="0"/>
    <x v="0"/>
    <x v="34"/>
    <m/>
    <x v="159"/>
    <m/>
    <s v=""/>
    <s v=""/>
    <s v=""/>
    <s v=""/>
    <s v=""/>
  </r>
  <r>
    <d v="2024-07-25T00:00:00"/>
    <x v="38"/>
    <s v="B"/>
    <n v="5"/>
    <s v="e"/>
    <n v="17"/>
    <s v="Mancha pintura corredor"/>
    <x v="0"/>
    <m/>
    <x v="0"/>
    <x v="0"/>
    <x v="34"/>
    <m/>
    <x v="159"/>
    <m/>
    <s v=""/>
    <s v=""/>
    <s v=""/>
    <s v=""/>
    <s v=""/>
  </r>
  <r>
    <d v="2024-07-25T00:00:00"/>
    <x v="38"/>
    <s v="B"/>
    <n v="5"/>
    <s v="e"/>
    <n v="18"/>
    <s v="Trinca moldura porta exerna "/>
    <x v="8"/>
    <m/>
    <x v="0"/>
    <x v="0"/>
    <x v="34"/>
    <m/>
    <x v="159"/>
    <m/>
    <s v=""/>
    <s v=""/>
    <s v=""/>
    <s v=""/>
    <s v=""/>
  </r>
  <r>
    <d v="2024-07-25T00:00:00"/>
    <x v="38"/>
    <s v="B"/>
    <n v="5"/>
    <s v="e"/>
    <n v="19"/>
    <s v="Juntas piso cozinha / mancha"/>
    <x v="0"/>
    <m/>
    <x v="0"/>
    <x v="0"/>
    <x v="34"/>
    <m/>
    <x v="159"/>
    <m/>
    <s v=""/>
    <s v=""/>
    <s v=""/>
    <s v=""/>
    <s v=""/>
  </r>
  <r>
    <d v="2024-07-25T00:00:00"/>
    <x v="38"/>
    <s v="B"/>
    <n v="5"/>
    <s v="e"/>
    <n v="20"/>
    <s v="Armário Cozinha: madeira interna de prateleira partida"/>
    <x v="1"/>
    <m/>
    <x v="95"/>
    <x v="0"/>
    <x v="34"/>
    <m/>
    <x v="87"/>
    <m/>
    <s v=""/>
    <s v=""/>
    <s v=""/>
    <s v=""/>
    <s v=""/>
  </r>
  <r>
    <d v="2024-07-25T00:00:00"/>
    <x v="38"/>
    <s v="B"/>
    <n v="5"/>
    <s v="e"/>
    <n v="21"/>
    <s v="Porta do móvel da cozinha ao lado do microondas está danificada "/>
    <x v="1"/>
    <m/>
    <x v="0"/>
    <x v="0"/>
    <x v="34"/>
    <m/>
    <x v="87"/>
    <m/>
    <s v=""/>
    <s v=""/>
    <s v=""/>
    <s v=""/>
    <s v=""/>
  </r>
  <r>
    <d v="2024-07-25T00:00:00"/>
    <x v="38"/>
    <s v="B"/>
    <n v="5"/>
    <s v="e"/>
    <n v="22"/>
    <s v="Armário Suíte: madeira interna de prateleira partida "/>
    <x v="8"/>
    <m/>
    <x v="95"/>
    <x v="0"/>
    <x v="34"/>
    <m/>
    <x v="92"/>
    <m/>
    <s v=""/>
    <s v=""/>
    <s v=""/>
    <s v=""/>
    <s v=""/>
  </r>
  <r>
    <d v="2024-07-25T00:00:00"/>
    <x v="38"/>
    <s v="B"/>
    <n v="5"/>
    <s v="e"/>
    <n v="23"/>
    <s v="Roupeiro da suíte danificado "/>
    <x v="8"/>
    <m/>
    <x v="0"/>
    <x v="0"/>
    <x v="34"/>
    <m/>
    <x v="67"/>
    <m/>
    <s v=""/>
    <s v=""/>
    <s v=""/>
    <s v=""/>
    <s v=""/>
  </r>
  <r>
    <d v="2024-07-25T00:00:00"/>
    <x v="38"/>
    <s v="B"/>
    <n v="5"/>
    <s v="e"/>
    <n v="24"/>
    <s v="Casa de Banho Social: azulejo partido – necessário substituir"/>
    <x v="0"/>
    <m/>
    <x v="95"/>
    <x v="0"/>
    <x v="34"/>
    <m/>
    <x v="100"/>
    <m/>
    <s v=""/>
    <s v=""/>
    <s v=""/>
    <s v=""/>
    <s v=""/>
  </r>
  <r>
    <d v="2024-07-25T00:00:00"/>
    <x v="38"/>
    <s v="B"/>
    <n v="5"/>
    <s v="e"/>
    <n v="25"/>
    <s v="Pavimento com mancha escura ao lado da porta do 1º quarto vê-se de um lado e do outro "/>
    <x v="5"/>
    <m/>
    <x v="0"/>
    <x v="0"/>
    <x v="34"/>
    <m/>
    <x v="185"/>
    <m/>
    <s v=""/>
    <s v=""/>
    <s v=""/>
    <s v=""/>
    <s v=""/>
  </r>
  <r>
    <d v="2024-07-25T00:00:00"/>
    <x v="38"/>
    <s v="B"/>
    <n v="5"/>
    <s v="e"/>
    <n v="26"/>
    <s v="Cozinha: Placa fogão riscado – necessário substituir "/>
    <x v="4"/>
    <m/>
    <x v="95"/>
    <x v="0"/>
    <x v="34"/>
    <d v="2025-02-14T00:00:00"/>
    <x v="186"/>
    <m/>
    <s v=""/>
    <s v=""/>
    <s v=""/>
    <s v=""/>
    <s v=""/>
  </r>
  <r>
    <d v="2024-07-25T00:00:00"/>
    <x v="38"/>
    <s v="B"/>
    <n v="5"/>
    <s v="e"/>
    <n v="27"/>
    <s v="Pedra da varanda partida, passar lixa "/>
    <x v="13"/>
    <m/>
    <x v="0"/>
    <x v="0"/>
    <x v="34"/>
    <m/>
    <x v="100"/>
    <m/>
    <s v=""/>
    <s v=""/>
    <s v=""/>
    <s v=""/>
    <s v=""/>
  </r>
  <r>
    <d v="2024-07-25T00:00:00"/>
    <x v="38"/>
    <s v="B"/>
    <n v="5"/>
    <s v="e"/>
    <n v="28"/>
    <s v="Pedra da lava loiça riscada – necessário polimento "/>
    <x v="13"/>
    <m/>
    <x v="95"/>
    <x v="0"/>
    <x v="34"/>
    <m/>
    <x v="187"/>
    <m/>
    <s v=""/>
    <s v=""/>
    <s v=""/>
    <s v=""/>
    <s v=""/>
  </r>
  <r>
    <d v="2024-07-25T00:00:00"/>
    <x v="38"/>
    <s v="B"/>
    <n v="5"/>
    <s v="e"/>
    <n v="29"/>
    <s v="Box Duche Suíte: porta não abre totalmente. Arrasta no chão"/>
    <x v="12"/>
    <m/>
    <x v="1"/>
    <x v="0"/>
    <x v="34"/>
    <m/>
    <x v="65"/>
    <m/>
    <s v=""/>
    <s v=""/>
    <s v=""/>
    <s v=""/>
    <s v=""/>
  </r>
  <r>
    <d v="2024-07-25T00:00:00"/>
    <x v="38"/>
    <s v="B"/>
    <n v="5"/>
    <s v="e"/>
    <n v="30"/>
    <s v="Porta Alumínio manchado de cimento – necessária substituição (cozinha)"/>
    <x v="39"/>
    <m/>
    <x v="95"/>
    <x v="0"/>
    <x v="34"/>
    <m/>
    <x v="21"/>
    <m/>
    <s v=""/>
    <s v=""/>
    <s v=""/>
    <s v=""/>
    <s v=""/>
  </r>
  <r>
    <d v="2024-07-25T00:00:00"/>
    <x v="38"/>
    <s v="B"/>
    <n v="5"/>
    <s v="e"/>
    <n v="31"/>
    <s v="isolamento das portas está solto nas extremidades"/>
    <x v="8"/>
    <m/>
    <x v="1"/>
    <x v="0"/>
    <x v="34"/>
    <m/>
    <x v="67"/>
    <m/>
    <s v=""/>
    <s v=""/>
    <s v=""/>
    <s v=""/>
    <s v=""/>
  </r>
  <r>
    <d v="2024-07-25T00:00:00"/>
    <x v="38"/>
    <s v="B"/>
    <n v="5"/>
    <s v="e"/>
    <n v="32"/>
    <s v="Quarto Solteiro – Varanda – Porta Alumínio manchado de cimento – necessária substituição"/>
    <x v="39"/>
    <m/>
    <x v="95"/>
    <x v="0"/>
    <x v="34"/>
    <m/>
    <x v="21"/>
    <m/>
    <s v=""/>
    <s v=""/>
    <s v=""/>
    <s v=""/>
    <s v=""/>
  </r>
  <r>
    <d v="2024-07-25T00:00:00"/>
    <x v="38"/>
    <s v="B"/>
    <n v="5"/>
    <s v="e"/>
    <n v="33"/>
    <s v="Sala – Uma das tomadas não funciona – Necessário eletricista"/>
    <x v="9"/>
    <m/>
    <x v="95"/>
    <x v="0"/>
    <x v="34"/>
    <m/>
    <x v="9"/>
    <m/>
    <s v=""/>
    <s v=""/>
    <s v=""/>
    <s v=""/>
    <s v=""/>
  </r>
  <r>
    <d v="2024-07-25T00:00:00"/>
    <x v="38"/>
    <s v="B"/>
    <n v="5"/>
    <s v="e"/>
    <n v="34"/>
    <s v="Finalizar remates nos rodapés (silicone) e nas paredes (retoques de tinta) dos quartos e sala"/>
    <x v="0"/>
    <m/>
    <x v="163"/>
    <x v="0"/>
    <x v="34"/>
    <m/>
    <x v="95"/>
    <m/>
    <s v=""/>
    <s v=""/>
    <s v=""/>
    <s v=""/>
    <s v=""/>
  </r>
  <r>
    <d v="2024-07-25T00:00:00"/>
    <x v="38"/>
    <s v="B"/>
    <n v="5"/>
    <s v="e"/>
    <n v="35"/>
    <s v="Avaliar situação do exaustor, pois continua a cair sujidade de cada vez que o tentamos usar, a par do constante e forte som do vento que se faz ainda ouvir "/>
    <x v="0"/>
    <m/>
    <x v="163"/>
    <x v="0"/>
    <x v="34"/>
    <m/>
    <x v="148"/>
    <m/>
    <s v=""/>
    <s v=""/>
    <s v=""/>
    <s v=""/>
    <s v=""/>
  </r>
  <r>
    <d v="2024-07-25T00:00:00"/>
    <x v="38"/>
    <s v="B"/>
    <n v="5"/>
    <s v="e"/>
    <n v="36"/>
    <s v="Avaliar situação (afinar?) portas da cozinha e escritório, pois entra vento pelas caixilharias (claro problema de isolamento) "/>
    <x v="2"/>
    <m/>
    <x v="163"/>
    <x v="0"/>
    <x v="34"/>
    <m/>
    <x v="21"/>
    <m/>
    <s v=""/>
    <s v=""/>
    <s v=""/>
    <s v=""/>
    <s v=""/>
  </r>
  <r>
    <d v="2024-07-25T00:00:00"/>
    <x v="38"/>
    <s v="B"/>
    <n v="5"/>
    <s v="e"/>
    <n v="37"/>
    <s v="Substituir vidro da vedação na varanda, em frente à sala, pois está partido "/>
    <x v="2"/>
    <m/>
    <x v="52"/>
    <x v="0"/>
    <x v="34"/>
    <m/>
    <x v="148"/>
    <m/>
    <s v=""/>
    <s v=""/>
    <s v=""/>
    <s v=""/>
    <s v=""/>
  </r>
  <r>
    <d v="2024-07-25T00:00:00"/>
    <x v="38"/>
    <s v="B"/>
    <n v="5"/>
    <s v="e"/>
    <n v="38"/>
    <s v="Substituir a caixilharia da janela da sala, e cozinha e quarto pois está danificada (lado exterior)"/>
    <x v="2"/>
    <m/>
    <x v="163"/>
    <x v="0"/>
    <x v="34"/>
    <m/>
    <x v="105"/>
    <m/>
    <s v=""/>
    <s v=""/>
    <s v=""/>
    <s v=""/>
    <s v=""/>
  </r>
  <r>
    <d v="2024-07-25T00:00:00"/>
    <x v="38"/>
    <s v="B"/>
    <n v="5"/>
    <s v="e"/>
    <n v="39"/>
    <s v="Limpar marcações de caneta em todas as caixilharias da casa (lado interior)"/>
    <x v="2"/>
    <m/>
    <x v="163"/>
    <x v="0"/>
    <x v="34"/>
    <m/>
    <x v="21"/>
    <m/>
    <s v=""/>
    <s v=""/>
    <s v=""/>
    <s v=""/>
    <s v=""/>
  </r>
  <r>
    <d v="2024-07-25T00:00:00"/>
    <x v="38"/>
    <s v="B"/>
    <n v="5"/>
    <s v="e"/>
    <n v="40"/>
    <s v="Casa de banho suite, azulejo do piso partido"/>
    <x v="0"/>
    <m/>
    <x v="122"/>
    <x v="0"/>
    <x v="34"/>
    <m/>
    <x v="100"/>
    <m/>
    <s v=""/>
    <s v=""/>
    <s v=""/>
    <s v=""/>
    <s v=""/>
  </r>
  <r>
    <d v="2024-07-25T00:00:00"/>
    <x v="38"/>
    <s v="B"/>
    <n v="5"/>
    <s v="e"/>
    <n v="41"/>
    <s v="piso da cozinha manchado"/>
    <x v="0"/>
    <m/>
    <x v="122"/>
    <x v="0"/>
    <x v="34"/>
    <m/>
    <x v="187"/>
    <s v="André Ribeiro Mendonça andmendonca1@hotmail.com"/>
    <s v=""/>
    <s v=""/>
    <s v=""/>
    <s v=""/>
    <s v=""/>
  </r>
  <r>
    <d v="2024-07-25T00:00:00"/>
    <x v="38"/>
    <s v="B"/>
    <n v="5"/>
    <s v="e"/>
    <n v="42"/>
    <s v="Piso corredor com juntas separadas"/>
    <x v="5"/>
    <m/>
    <x v="122"/>
    <x v="0"/>
    <x v="34"/>
    <m/>
    <x v="22"/>
    <m/>
    <s v=""/>
    <s v=""/>
    <s v=""/>
    <s v=""/>
    <s v=""/>
  </r>
  <r>
    <d v="2024-07-25T00:00:00"/>
    <x v="38"/>
    <s v="B"/>
    <n v="5"/>
    <s v="e"/>
    <n v="43"/>
    <s v="Continuidade teto da varanda // No dia 30 de julho o proprietário novamente reportou esta anomalia. O que foi prontamente verificado pela Oyster que realmente o teto da varanda faltava continuidade. "/>
    <x v="19"/>
    <m/>
    <x v="122"/>
    <x v="3"/>
    <x v="34"/>
    <m/>
    <x v="24"/>
    <m/>
    <s v=""/>
    <s v=""/>
    <s v=""/>
    <s v=""/>
    <s v=""/>
  </r>
  <r>
    <d v="2024-07-25T00:00:00"/>
    <x v="38"/>
    <s v="B"/>
    <n v="5"/>
    <s v="e"/>
    <n v="44"/>
    <s v="Estore do quarto por reparar"/>
    <x v="11"/>
    <m/>
    <x v="122"/>
    <x v="0"/>
    <x v="34"/>
    <m/>
    <x v="64"/>
    <m/>
    <s v=""/>
    <s v=""/>
    <s v=""/>
    <s v=""/>
    <s v=""/>
  </r>
  <r>
    <d v="2024-07-25T00:00:00"/>
    <x v="38"/>
    <s v="B"/>
    <n v="5"/>
    <s v="e"/>
    <n v="45"/>
    <s v="Trocar 3 peças"/>
    <x v="5"/>
    <m/>
    <x v="58"/>
    <x v="0"/>
    <x v="34"/>
    <m/>
    <x v="84"/>
    <m/>
    <m/>
    <m/>
    <m/>
    <m/>
    <m/>
  </r>
  <r>
    <d v="2024-07-25T00:00:00"/>
    <x v="38"/>
    <s v="B"/>
    <n v="5"/>
    <s v="e"/>
    <n v="46"/>
    <s v="Problema com água quente "/>
    <x v="0"/>
    <m/>
    <x v="164"/>
    <x v="0"/>
    <x v="34"/>
    <m/>
    <x v="35"/>
    <m/>
    <s v=""/>
    <s v=""/>
    <s v=""/>
    <s v=""/>
    <s v=""/>
  </r>
  <r>
    <d v="2024-07-25T00:00:00"/>
    <x v="38"/>
    <s v="B"/>
    <n v="5"/>
    <s v="e"/>
    <n v="47"/>
    <s v="O piso do corredor está levantado // No dia 17/11 o proprietário voltou a reportar que: Quando oportuno necessitamos que verifiquem o piso do corredor que não ficou com as juntas em condições. Enviando-nos fotos de como esta o pavimento (abertos nas juntas, rente ao rodapé)"/>
    <x v="5"/>
    <m/>
    <x v="138"/>
    <x v="0"/>
    <x v="34"/>
    <m/>
    <x v="188"/>
    <m/>
    <m/>
    <m/>
    <m/>
    <m/>
    <m/>
  </r>
  <r>
    <d v="2024-07-25T00:00:00"/>
    <x v="38"/>
    <s v="B"/>
    <n v="5"/>
    <s v="e"/>
    <n v="48"/>
    <s v="A porta do box da suíte está descaída."/>
    <x v="29"/>
    <m/>
    <x v="38"/>
    <x v="0"/>
    <x v="34"/>
    <m/>
    <x v="102"/>
    <m/>
    <m/>
    <m/>
    <m/>
    <m/>
    <m/>
  </r>
  <r>
    <d v="2024-07-25T00:00:00"/>
    <x v="38"/>
    <s v="B"/>
    <n v="5"/>
    <s v="e"/>
    <n v="49"/>
    <s v="Estore da cozinha não fecha por completo. "/>
    <x v="0"/>
    <m/>
    <x v="140"/>
    <x v="0"/>
    <x v="34"/>
    <m/>
    <x v="189"/>
    <s v="O Sr. Rafael realiazou a reparação"/>
    <m/>
    <m/>
    <m/>
    <m/>
    <m/>
  </r>
  <r>
    <d v="2024-07-25T00:00:00"/>
    <x v="38"/>
    <s v="B"/>
    <n v="5"/>
    <s v="e"/>
    <n v="50"/>
    <s v="Piso da suíte danificado no local onde estava com vazamento."/>
    <x v="5"/>
    <m/>
    <x v="140"/>
    <x v="1"/>
    <x v="34"/>
    <m/>
    <x v="24"/>
    <s v="Apartamento estava com infiltrações o que ocasionou a danificação do pavimento. Aguardando as conclusões dos trabalhos para agendar com os Silvas. "/>
    <m/>
    <m/>
    <m/>
    <m/>
    <m/>
  </r>
  <r>
    <d v="2024-10-02T00:00:00"/>
    <x v="39"/>
    <s v="B"/>
    <n v="5"/>
    <s v="f"/>
    <n v="1"/>
    <s v="Guarnição fixar "/>
    <x v="0"/>
    <m/>
    <x v="0"/>
    <x v="0"/>
    <x v="6"/>
    <m/>
    <x v="190"/>
    <m/>
    <s v=""/>
    <s v=""/>
    <s v=""/>
    <s v=""/>
    <s v=""/>
  </r>
  <r>
    <d v="2024-10-02T00:00:00"/>
    <x v="39"/>
    <s v="B"/>
    <n v="5"/>
    <s v="f"/>
    <n v="2"/>
    <s v="Limpeza do vidro com escrita"/>
    <x v="0"/>
    <m/>
    <x v="0"/>
    <x v="0"/>
    <x v="6"/>
    <m/>
    <x v="190"/>
    <m/>
    <s v=""/>
    <s v=""/>
    <s v=""/>
    <s v=""/>
    <s v=""/>
  </r>
  <r>
    <d v="2024-10-02T00:00:00"/>
    <x v="39"/>
    <s v="B"/>
    <n v="5"/>
    <s v="f"/>
    <n v="3"/>
    <s v="Tubulação solta de baixo do lavatório "/>
    <x v="0"/>
    <m/>
    <x v="0"/>
    <x v="0"/>
    <x v="6"/>
    <m/>
    <x v="190"/>
    <m/>
    <s v=""/>
    <s v=""/>
    <s v=""/>
    <s v=""/>
    <s v=""/>
  </r>
  <r>
    <d v="2024-10-02T00:00:00"/>
    <x v="39"/>
    <s v="B"/>
    <n v="5"/>
    <s v="f"/>
    <n v="4"/>
    <s v="1ª Prateleira do congelador não fixa ao fechar "/>
    <x v="1"/>
    <m/>
    <x v="0"/>
    <x v="0"/>
    <x v="6"/>
    <m/>
    <x v="190"/>
    <m/>
    <s v=""/>
    <s v=""/>
    <s v=""/>
    <s v=""/>
    <s v=""/>
  </r>
  <r>
    <d v="2024-10-02T00:00:00"/>
    <x v="39"/>
    <s v="B"/>
    <n v="5"/>
    <s v="f"/>
    <n v="5"/>
    <s v="Afinar estores da casa de banho da suite "/>
    <x v="11"/>
    <m/>
    <x v="0"/>
    <x v="0"/>
    <x v="6"/>
    <m/>
    <x v="39"/>
    <s v="anitavmarques@gmail.com e caio.oc.silva@gmail.com"/>
    <s v=""/>
    <s v=""/>
    <s v=""/>
    <s v=""/>
    <s v=""/>
  </r>
  <r>
    <d v="2024-10-02T00:00:00"/>
    <x v="39"/>
    <s v="B"/>
    <n v="5"/>
    <s v="f"/>
    <n v="6"/>
    <s v="Arrumar e fixar tampa caixa de estores"/>
    <x v="8"/>
    <m/>
    <x v="165"/>
    <x v="0"/>
    <x v="6"/>
    <m/>
    <x v="163"/>
    <m/>
    <s v=""/>
    <s v=""/>
    <s v=""/>
    <s v=""/>
    <s v=""/>
  </r>
  <r>
    <d v="2024-10-02T00:00:00"/>
    <x v="39"/>
    <s v="B"/>
    <n v="5"/>
    <s v="f"/>
    <n v="7"/>
    <s v="Racha nas paredes "/>
    <x v="0"/>
    <m/>
    <x v="0"/>
    <x v="0"/>
    <x v="6"/>
    <m/>
    <x v="190"/>
    <m/>
    <s v=""/>
    <s v=""/>
    <s v=""/>
    <s v=""/>
    <s v=""/>
  </r>
  <r>
    <d v="2024-10-02T00:00:00"/>
    <x v="39"/>
    <s v="B"/>
    <n v="5"/>
    <s v="f"/>
    <n v="8"/>
    <s v="Afinar gaveta"/>
    <x v="8"/>
    <m/>
    <x v="0"/>
    <x v="0"/>
    <x v="6"/>
    <m/>
    <x v="190"/>
    <m/>
    <s v=""/>
    <s v=""/>
    <s v=""/>
    <s v=""/>
    <s v=""/>
  </r>
  <r>
    <d v="2024-10-02T00:00:00"/>
    <x v="39"/>
    <s v="B"/>
    <n v="5"/>
    <s v="f"/>
    <n v="9"/>
    <s v="Guarnição danificada"/>
    <x v="8"/>
    <m/>
    <x v="0"/>
    <x v="0"/>
    <x v="6"/>
    <m/>
    <x v="190"/>
    <m/>
    <s v=""/>
    <s v=""/>
    <s v=""/>
    <s v=""/>
    <s v=""/>
  </r>
  <r>
    <d v="2024-10-02T00:00:00"/>
    <x v="39"/>
    <s v="B"/>
    <n v="5"/>
    <s v="f"/>
    <n v="10"/>
    <s v="Afinar dobradiças da janela "/>
    <x v="2"/>
    <m/>
    <x v="0"/>
    <x v="0"/>
    <x v="6"/>
    <m/>
    <x v="191"/>
    <m/>
    <s v=""/>
    <s v=""/>
    <s v=""/>
    <s v=""/>
    <s v=""/>
  </r>
  <r>
    <d v="2024-10-02T00:00:00"/>
    <x v="39"/>
    <s v="B"/>
    <n v="5"/>
    <s v="f"/>
    <n v="11"/>
    <s v="Remate entre guarnições "/>
    <x v="0"/>
    <m/>
    <x v="0"/>
    <x v="0"/>
    <x v="6"/>
    <m/>
    <x v="190"/>
    <m/>
    <s v=""/>
    <s v=""/>
    <s v=""/>
    <s v=""/>
    <s v=""/>
  </r>
  <r>
    <d v="2024-10-02T00:00:00"/>
    <x v="39"/>
    <s v="B"/>
    <n v="5"/>
    <s v="f"/>
    <n v="12"/>
    <s v="Afinar janela (entrada de ar)"/>
    <x v="2"/>
    <m/>
    <x v="0"/>
    <x v="0"/>
    <x v="6"/>
    <m/>
    <x v="191"/>
    <m/>
    <s v=""/>
    <s v=""/>
    <s v=""/>
    <s v=""/>
    <s v=""/>
  </r>
  <r>
    <d v="2024-10-02T00:00:00"/>
    <x v="39"/>
    <s v="B"/>
    <n v="5"/>
    <s v="f"/>
    <n v="13"/>
    <s v="Falta silicone porta Q.E"/>
    <x v="0"/>
    <m/>
    <x v="165"/>
    <x v="0"/>
    <x v="6"/>
    <m/>
    <x v="191"/>
    <m/>
    <s v=""/>
    <s v=""/>
    <s v=""/>
    <s v=""/>
    <s v=""/>
  </r>
  <r>
    <d v="2024-10-02T00:00:00"/>
    <x v="39"/>
    <s v="B"/>
    <n v="5"/>
    <s v="f"/>
    <n v="14"/>
    <s v="Afinar janela da sala (  isolamento )"/>
    <x v="2"/>
    <m/>
    <x v="106"/>
    <x v="2"/>
    <x v="6"/>
    <m/>
    <x v="18"/>
    <m/>
    <s v=""/>
    <s v=""/>
    <s v=""/>
    <s v=""/>
    <s v=""/>
  </r>
  <r>
    <d v="2024-10-02T00:00:00"/>
    <x v="39"/>
    <s v="B"/>
    <n v="5"/>
    <s v="f"/>
    <n v="15"/>
    <s v="O estore da sala (varanda em L) está estragado e está todo para baixo. // Indicação do Sr. Rafael: uma peça de régua se desencaixou"/>
    <x v="11"/>
    <m/>
    <x v="127"/>
    <x v="0"/>
    <x v="6"/>
    <m/>
    <x v="89"/>
    <m/>
    <m/>
    <m/>
    <m/>
    <m/>
    <m/>
  </r>
  <r>
    <d v="2024-10-02T00:00:00"/>
    <x v="39"/>
    <s v="B"/>
    <n v="5"/>
    <s v="f"/>
    <n v="16"/>
    <s v="Estore do escritório está avariado"/>
    <x v="11"/>
    <m/>
    <x v="42"/>
    <x v="0"/>
    <x v="6"/>
    <m/>
    <x v="89"/>
    <m/>
    <m/>
    <m/>
    <m/>
    <m/>
    <m/>
  </r>
  <r>
    <d v="2024-08-05T00:00:00"/>
    <x v="40"/>
    <s v="B"/>
    <n v="5"/>
    <s v="g"/>
    <n v="1"/>
    <s v="Melhorar instalação da moldura do vidro da porta "/>
    <x v="8"/>
    <m/>
    <x v="0"/>
    <x v="0"/>
    <x v="25"/>
    <m/>
    <x v="0"/>
    <m/>
    <s v=""/>
    <s v=""/>
    <s v=""/>
    <s v=""/>
    <s v=""/>
  </r>
  <r>
    <d v="2024-08-05T00:00:00"/>
    <x v="40"/>
    <s v="B"/>
    <n v="5"/>
    <s v="g"/>
    <n v="2"/>
    <s v="Limpeza de escrita e sujidade na caixilharia (ok)  - caixilharia desgastada (falta arrumar )"/>
    <x v="0"/>
    <m/>
    <x v="122"/>
    <x v="0"/>
    <x v="25"/>
    <m/>
    <x v="90"/>
    <m/>
    <s v=""/>
    <s v=""/>
    <s v=""/>
    <s v=""/>
    <s v=""/>
  </r>
  <r>
    <d v="2024-08-05T00:00:00"/>
    <x v="40"/>
    <s v="B"/>
    <n v="5"/>
    <s v="g"/>
    <n v="3"/>
    <s v="Espaçamento entre o piso e o rodapé "/>
    <x v="5"/>
    <m/>
    <x v="122"/>
    <x v="0"/>
    <x v="25"/>
    <m/>
    <x v="22"/>
    <m/>
    <s v=""/>
    <s v=""/>
    <s v=""/>
    <s v=""/>
    <s v=""/>
  </r>
  <r>
    <d v="2024-08-05T00:00:00"/>
    <x v="40"/>
    <s v="B"/>
    <n v="5"/>
    <s v="g"/>
    <n v="4"/>
    <s v="Limpeza do equitone "/>
    <x v="0"/>
    <m/>
    <x v="0"/>
    <x v="0"/>
    <x v="25"/>
    <m/>
    <x v="192"/>
    <m/>
    <s v=""/>
    <s v=""/>
    <s v=""/>
    <s v=""/>
    <s v=""/>
  </r>
  <r>
    <d v="2024-08-05T00:00:00"/>
    <x v="40"/>
    <s v="B"/>
    <n v="5"/>
    <s v="g"/>
    <n v="5"/>
    <s v="Limpeza dos tijolos na parede da fachada escrita e sujidade"/>
    <x v="0"/>
    <m/>
    <x v="0"/>
    <x v="0"/>
    <x v="25"/>
    <m/>
    <x v="192"/>
    <m/>
    <s v=""/>
    <s v=""/>
    <s v=""/>
    <s v=""/>
    <s v=""/>
  </r>
  <r>
    <d v="2024-08-05T00:00:00"/>
    <x v="40"/>
    <s v="B"/>
    <n v="5"/>
    <s v="g"/>
    <n v="6"/>
    <s v="Remover pedras acima do equitone "/>
    <x v="0"/>
    <m/>
    <x v="0"/>
    <x v="0"/>
    <x v="25"/>
    <m/>
    <x v="192"/>
    <m/>
    <s v=""/>
    <s v=""/>
    <s v=""/>
    <s v=""/>
    <s v=""/>
  </r>
  <r>
    <d v="2024-08-05T00:00:00"/>
    <x v="40"/>
    <s v="B"/>
    <n v="5"/>
    <s v="g"/>
    <n v="7"/>
    <s v="Falta acabamento na parde superior entre caixilharia e tijolo"/>
    <x v="0"/>
    <m/>
    <x v="0"/>
    <x v="0"/>
    <x v="25"/>
    <m/>
    <x v="192"/>
    <m/>
    <s v=""/>
    <s v=""/>
    <s v=""/>
    <s v=""/>
    <s v=""/>
  </r>
  <r>
    <d v="2024-08-05T00:00:00"/>
    <x v="40"/>
    <s v="B"/>
    <n v="5"/>
    <s v="g"/>
    <n v="8"/>
    <s v="Tijolo com pedras grudadas por toda parde da fachada "/>
    <x v="0"/>
    <m/>
    <x v="0"/>
    <x v="0"/>
    <x v="25"/>
    <m/>
    <x v="192"/>
    <m/>
    <s v=""/>
    <s v=""/>
    <s v=""/>
    <s v=""/>
    <s v=""/>
  </r>
  <r>
    <d v="2024-08-05T00:00:00"/>
    <x v="40"/>
    <s v="B"/>
    <n v="5"/>
    <s v="g"/>
    <n v="9"/>
    <s v="Piso está danificado"/>
    <x v="5"/>
    <m/>
    <x v="122"/>
    <x v="0"/>
    <x v="25"/>
    <m/>
    <x v="22"/>
    <m/>
    <s v=""/>
    <s v=""/>
    <s v=""/>
    <s v=""/>
    <s v=""/>
  </r>
  <r>
    <d v="2024-08-05T00:00:00"/>
    <x v="40"/>
    <s v="B"/>
    <n v="5"/>
    <s v="g"/>
    <n v="10"/>
    <s v="Manchas brancas no piso de maderira "/>
    <x v="0"/>
    <m/>
    <x v="122"/>
    <x v="0"/>
    <x v="25"/>
    <m/>
    <x v="46"/>
    <m/>
    <s v=""/>
    <s v=""/>
    <s v=""/>
    <s v=""/>
    <s v=""/>
  </r>
  <r>
    <d v="2024-08-05T00:00:00"/>
    <x v="40"/>
    <s v="B"/>
    <n v="5"/>
    <s v="g"/>
    <n v="11"/>
    <s v="Falta batume na junção do piso de madeira "/>
    <x v="0"/>
    <m/>
    <x v="0"/>
    <x v="0"/>
    <x v="25"/>
    <m/>
    <x v="0"/>
    <m/>
    <s v=""/>
    <s v=""/>
    <s v=""/>
    <s v=""/>
    <s v=""/>
  </r>
  <r>
    <d v="2024-08-05T00:00:00"/>
    <x v="40"/>
    <s v="B"/>
    <n v="5"/>
    <s v="g"/>
    <n v="12"/>
    <s v="Instalação da porta do armario tecnico está desalinhada"/>
    <x v="8"/>
    <m/>
    <x v="0"/>
    <x v="0"/>
    <x v="25"/>
    <m/>
    <x v="192"/>
    <m/>
    <s v=""/>
    <s v=""/>
    <s v=""/>
    <s v=""/>
    <s v=""/>
  </r>
  <r>
    <d v="2024-08-05T00:00:00"/>
    <x v="40"/>
    <s v="B"/>
    <n v="5"/>
    <s v="g"/>
    <n v="13"/>
    <s v="Porta do armario está desnivelada "/>
    <x v="8"/>
    <m/>
    <x v="122"/>
    <x v="0"/>
    <x v="25"/>
    <m/>
    <x v="46"/>
    <m/>
    <s v=""/>
    <s v=""/>
    <s v=""/>
    <s v=""/>
    <s v=""/>
  </r>
  <r>
    <d v="2024-08-05T00:00:00"/>
    <x v="40"/>
    <s v="B"/>
    <n v="5"/>
    <s v="g"/>
    <n v="14"/>
    <s v="Peça de borracha do exaustor está solta "/>
    <x v="40"/>
    <m/>
    <x v="122"/>
    <x v="0"/>
    <x v="25"/>
    <m/>
    <x v="46"/>
    <m/>
    <s v=""/>
    <s v=""/>
    <s v=""/>
    <s v=""/>
    <s v=""/>
  </r>
  <r>
    <d v="2024-08-05T00:00:00"/>
    <x v="40"/>
    <s v="B"/>
    <n v="5"/>
    <s v="g"/>
    <n v="15"/>
    <s v="Exaustor está desalinhada , melhorar a instalação "/>
    <x v="1"/>
    <m/>
    <x v="0"/>
    <x v="0"/>
    <x v="25"/>
    <m/>
    <x v="0"/>
    <m/>
    <s v=""/>
    <s v=""/>
    <s v=""/>
    <s v=""/>
    <s v=""/>
  </r>
  <r>
    <d v="2024-08-05T00:00:00"/>
    <x v="40"/>
    <s v="B"/>
    <n v="5"/>
    <s v="g"/>
    <n v="16"/>
    <s v="Porta da maquina de lavar não abre  ( lavar roupas )"/>
    <x v="1"/>
    <m/>
    <x v="0"/>
    <x v="0"/>
    <x v="25"/>
    <m/>
    <x v="0"/>
    <m/>
    <s v=""/>
    <s v=""/>
    <s v=""/>
    <s v=""/>
    <s v=""/>
  </r>
  <r>
    <d v="2024-08-05T00:00:00"/>
    <x v="40"/>
    <s v="B"/>
    <n v="5"/>
    <s v="g"/>
    <n v="17"/>
    <s v="Afinar o estore "/>
    <x v="21"/>
    <m/>
    <x v="0"/>
    <x v="3"/>
    <x v="25"/>
    <m/>
    <x v="24"/>
    <m/>
    <s v=""/>
    <s v=""/>
    <s v=""/>
    <s v=""/>
    <s v=""/>
  </r>
  <r>
    <d v="2024-08-05T00:00:00"/>
    <x v="40"/>
    <s v="B"/>
    <n v="5"/>
    <s v="g"/>
    <n v="18"/>
    <s v="Borrachas do frigorifico  está solta "/>
    <x v="40"/>
    <m/>
    <x v="122"/>
    <x v="0"/>
    <x v="25"/>
    <m/>
    <x v="46"/>
    <m/>
    <s v=""/>
    <s v=""/>
    <s v=""/>
    <s v=""/>
    <s v=""/>
  </r>
  <r>
    <d v="2024-08-05T00:00:00"/>
    <x v="40"/>
    <s v="B"/>
    <n v="5"/>
    <s v="g"/>
    <n v="19"/>
    <s v="Porta do frigorifico está instalada para frente , alinhar "/>
    <x v="1"/>
    <m/>
    <x v="0"/>
    <x v="0"/>
    <x v="25"/>
    <m/>
    <x v="0"/>
    <m/>
    <s v=""/>
    <s v=""/>
    <s v=""/>
    <s v=""/>
    <s v=""/>
  </r>
  <r>
    <d v="2024-08-05T00:00:00"/>
    <x v="40"/>
    <s v="B"/>
    <n v="5"/>
    <s v="g"/>
    <n v="20"/>
    <s v="Porta do armario está com folga na parte superior "/>
    <x v="1"/>
    <m/>
    <x v="0"/>
    <x v="0"/>
    <x v="25"/>
    <m/>
    <x v="0"/>
    <m/>
    <s v=""/>
    <s v=""/>
    <s v=""/>
    <s v=""/>
    <s v=""/>
  </r>
  <r>
    <d v="2024-08-05T00:00:00"/>
    <x v="40"/>
    <s v="B"/>
    <n v="5"/>
    <s v="g"/>
    <n v="21"/>
    <s v="Retoque de pintura na parede"/>
    <x v="0"/>
    <m/>
    <x v="122"/>
    <x v="0"/>
    <x v="25"/>
    <m/>
    <x v="46"/>
    <m/>
    <s v=""/>
    <s v=""/>
    <s v=""/>
    <s v=""/>
    <s v=""/>
  </r>
  <r>
    <d v="2024-08-05T00:00:00"/>
    <x v="40"/>
    <s v="B"/>
    <n v="5"/>
    <s v="g"/>
    <n v="22"/>
    <s v="Downlight não acede a luz"/>
    <x v="9"/>
    <m/>
    <x v="0"/>
    <x v="0"/>
    <x v="25"/>
    <m/>
    <x v="176"/>
    <m/>
    <s v=""/>
    <s v=""/>
    <s v=""/>
    <s v=""/>
    <s v=""/>
  </r>
  <r>
    <d v="2024-08-05T00:00:00"/>
    <x v="40"/>
    <s v="B"/>
    <n v="5"/>
    <s v="g"/>
    <n v="23"/>
    <s v="Falta um ponto de luz na casa de banho, verificar no projecto"/>
    <x v="21"/>
    <m/>
    <x v="0"/>
    <x v="3"/>
    <x v="25"/>
    <m/>
    <x v="24"/>
    <m/>
    <s v=""/>
    <s v=""/>
    <s v=""/>
    <s v=""/>
    <s v=""/>
  </r>
  <r>
    <d v="2024-08-05T00:00:00"/>
    <x v="40"/>
    <s v="B"/>
    <n v="5"/>
    <s v="g"/>
    <n v="24"/>
    <s v="Instalar silicone no puxador e porta para não bater "/>
    <x v="0"/>
    <m/>
    <x v="0"/>
    <x v="0"/>
    <x v="25"/>
    <m/>
    <x v="0"/>
    <m/>
    <s v=""/>
    <s v=""/>
    <s v=""/>
    <s v=""/>
    <s v=""/>
  </r>
  <r>
    <d v="2024-08-05T00:00:00"/>
    <x v="40"/>
    <s v="B"/>
    <n v="5"/>
    <s v="g"/>
    <n v="25"/>
    <s v="Gaveta está danificada na parte exterior (3ª)"/>
    <x v="8"/>
    <m/>
    <x v="0"/>
    <x v="0"/>
    <x v="25"/>
    <m/>
    <x v="46"/>
    <m/>
    <s v=""/>
    <s v=""/>
    <s v=""/>
    <s v=""/>
    <s v=""/>
  </r>
  <r>
    <d v="2024-08-05T00:00:00"/>
    <x v="40"/>
    <s v="B"/>
    <n v="5"/>
    <s v="g"/>
    <n v="26"/>
    <s v="Base do roupeiro em baixo gaveta está danificado "/>
    <x v="8"/>
    <m/>
    <x v="0"/>
    <x v="0"/>
    <x v="25"/>
    <m/>
    <x v="46"/>
    <m/>
    <s v=""/>
    <s v=""/>
    <s v=""/>
    <s v=""/>
    <s v=""/>
  </r>
  <r>
    <d v="2024-08-05T00:00:00"/>
    <x v="40"/>
    <s v="B"/>
    <n v="5"/>
    <s v="g"/>
    <n v="27"/>
    <s v="Limpeza nas portas do roupeiro "/>
    <x v="0"/>
    <m/>
    <x v="0"/>
    <x v="0"/>
    <x v="25"/>
    <m/>
    <x v="0"/>
    <m/>
    <s v=""/>
    <s v=""/>
    <s v=""/>
    <s v=""/>
    <s v=""/>
  </r>
  <r>
    <d v="2024-08-05T00:00:00"/>
    <x v="40"/>
    <s v="B"/>
    <n v="5"/>
    <s v="g"/>
    <n v="28"/>
    <s v="Retoque  pintura no teto"/>
    <x v="0"/>
    <m/>
    <x v="0"/>
    <x v="0"/>
    <x v="25"/>
    <m/>
    <x v="0"/>
    <m/>
    <s v=""/>
    <s v=""/>
    <s v=""/>
    <s v=""/>
    <s v=""/>
  </r>
  <r>
    <d v="2024-08-05T00:00:00"/>
    <x v="40"/>
    <s v="B"/>
    <n v="5"/>
    <s v="g"/>
    <n v="29"/>
    <s v="Espelho sujidade de tinta superior "/>
    <x v="0"/>
    <m/>
    <x v="0"/>
    <x v="0"/>
    <x v="25"/>
    <m/>
    <x v="0"/>
    <m/>
    <s v=""/>
    <s v=""/>
    <s v=""/>
    <s v=""/>
    <s v=""/>
  </r>
  <r>
    <d v="2024-08-05T00:00:00"/>
    <x v="40"/>
    <s v="B"/>
    <n v="5"/>
    <s v="g"/>
    <n v="30"/>
    <s v="Poleia esta com ferrugem"/>
    <x v="0"/>
    <m/>
    <x v="0"/>
    <x v="0"/>
    <x v="25"/>
    <m/>
    <x v="0"/>
    <m/>
    <s v=""/>
    <s v=""/>
    <s v=""/>
    <s v=""/>
    <s v=""/>
  </r>
  <r>
    <d v="2024-08-05T00:00:00"/>
    <x v="40"/>
    <s v="B"/>
    <n v="5"/>
    <s v="g"/>
    <n v="31"/>
    <s v="Verificar as borrachas soltas em todas guarnição "/>
    <x v="8"/>
    <m/>
    <x v="0"/>
    <x v="0"/>
    <x v="25"/>
    <m/>
    <x v="0"/>
    <m/>
    <s v=""/>
    <s v=""/>
    <s v=""/>
    <s v=""/>
    <s v=""/>
  </r>
  <r>
    <d v="2024-08-05T00:00:00"/>
    <x v="40"/>
    <s v="B"/>
    <n v="5"/>
    <s v="g"/>
    <n v="32"/>
    <s v="Puxador está mal instalado"/>
    <x v="8"/>
    <m/>
    <x v="0"/>
    <x v="0"/>
    <x v="25"/>
    <m/>
    <x v="0"/>
    <m/>
    <s v=""/>
    <s v=""/>
    <s v=""/>
    <s v=""/>
    <s v=""/>
  </r>
  <r>
    <d v="2024-08-05T00:00:00"/>
    <x v="40"/>
    <s v="B"/>
    <n v="5"/>
    <s v="g"/>
    <n v="33"/>
    <s v="Lateral da porta está com sujidade e danificado "/>
    <x v="8"/>
    <m/>
    <x v="0"/>
    <x v="0"/>
    <x v="25"/>
    <m/>
    <x v="0"/>
    <m/>
    <s v=""/>
    <s v=""/>
    <s v=""/>
    <s v=""/>
    <s v=""/>
  </r>
  <r>
    <d v="2024-08-05T00:00:00"/>
    <x v="40"/>
    <s v="B"/>
    <n v="5"/>
    <s v="g"/>
    <n v="34"/>
    <s v="Remate entre a guarnição e a parede"/>
    <x v="0"/>
    <m/>
    <x v="122"/>
    <x v="0"/>
    <x v="25"/>
    <m/>
    <x v="46"/>
    <m/>
    <s v=""/>
    <s v=""/>
    <s v=""/>
    <s v=""/>
    <s v=""/>
  </r>
  <r>
    <d v="2024-08-05T00:00:00"/>
    <x v="40"/>
    <s v="B"/>
    <n v="5"/>
    <s v="g"/>
    <n v="35"/>
    <s v="Interruptor está fora na parte que liga e desliga"/>
    <x v="9"/>
    <m/>
    <x v="122"/>
    <x v="0"/>
    <x v="25"/>
    <m/>
    <x v="176"/>
    <m/>
    <s v=""/>
    <s v=""/>
    <s v=""/>
    <s v=""/>
    <s v=""/>
  </r>
  <r>
    <d v="2024-08-05T00:00:00"/>
    <x v="40"/>
    <s v="B"/>
    <n v="5"/>
    <s v="g"/>
    <n v="36"/>
    <s v="Remover plástico em volta puxador "/>
    <x v="0"/>
    <m/>
    <x v="0"/>
    <x v="0"/>
    <x v="25"/>
    <m/>
    <x v="0"/>
    <m/>
    <s v=""/>
    <s v=""/>
    <s v=""/>
    <s v=""/>
    <s v=""/>
  </r>
  <r>
    <d v="2024-08-05T00:00:00"/>
    <x v="40"/>
    <s v="B"/>
    <n v="5"/>
    <s v="g"/>
    <n v="37"/>
    <s v="Reguas do estore não fecha completamente ( 3 réguas)"/>
    <x v="11"/>
    <m/>
    <x v="0"/>
    <x v="0"/>
    <x v="25"/>
    <m/>
    <x v="160"/>
    <m/>
    <s v=""/>
    <s v=""/>
    <s v=""/>
    <s v=""/>
    <s v=""/>
  </r>
  <r>
    <d v="2024-08-05T00:00:00"/>
    <x v="40"/>
    <s v="B"/>
    <n v="5"/>
    <s v="g"/>
    <n v="38"/>
    <s v="Placa de descarga está solta , fixar melhor "/>
    <x v="0"/>
    <m/>
    <x v="0"/>
    <x v="0"/>
    <x v="25"/>
    <m/>
    <x v="0"/>
    <m/>
    <s v=""/>
    <s v=""/>
    <s v=""/>
    <s v=""/>
    <s v=""/>
  </r>
  <r>
    <d v="2024-08-05T00:00:00"/>
    <x v="40"/>
    <s v="B"/>
    <n v="5"/>
    <s v="g"/>
    <n v="39"/>
    <s v="Varão do roupeiro não nivelado e reto"/>
    <x v="8"/>
    <m/>
    <x v="0"/>
    <x v="0"/>
    <x v="25"/>
    <m/>
    <x v="0"/>
    <m/>
    <s v=""/>
    <s v=""/>
    <s v=""/>
    <s v=""/>
    <s v=""/>
  </r>
  <r>
    <d v="2024-08-05T00:00:00"/>
    <x v="40"/>
    <s v="B"/>
    <n v="5"/>
    <s v="g"/>
    <n v="40"/>
    <s v="Parte inferior da prateleira está danificado"/>
    <x v="8"/>
    <m/>
    <x v="0"/>
    <x v="0"/>
    <x v="25"/>
    <m/>
    <x v="0"/>
    <m/>
    <s v=""/>
    <s v=""/>
    <s v=""/>
    <s v=""/>
    <s v=""/>
  </r>
  <r>
    <d v="2024-08-05T00:00:00"/>
    <x v="40"/>
    <s v="B"/>
    <n v="5"/>
    <s v="g"/>
    <n v="41"/>
    <s v="Premeira gaveta do roupeiro precisa afinar"/>
    <x v="8"/>
    <m/>
    <x v="122"/>
    <x v="0"/>
    <x v="25"/>
    <m/>
    <x v="46"/>
    <m/>
    <s v=""/>
    <s v=""/>
    <s v=""/>
    <s v=""/>
    <s v=""/>
  </r>
  <r>
    <d v="2024-08-05T00:00:00"/>
    <x v="40"/>
    <s v="B"/>
    <n v="5"/>
    <s v="g"/>
    <n v="42"/>
    <s v="Fissura e melhoria do acabamento na esquina e não precisa nivelar "/>
    <x v="0"/>
    <m/>
    <x v="0"/>
    <x v="0"/>
    <x v="25"/>
    <m/>
    <x v="0"/>
    <m/>
    <s v=""/>
    <s v=""/>
    <s v=""/>
    <s v=""/>
    <s v=""/>
  </r>
  <r>
    <d v="2024-08-05T00:00:00"/>
    <x v="40"/>
    <s v="B"/>
    <n v="5"/>
    <s v="g"/>
    <n v="43"/>
    <s v="Alheta está com fissura "/>
    <x v="0"/>
    <m/>
    <x v="0"/>
    <x v="0"/>
    <x v="25"/>
    <m/>
    <x v="0"/>
    <m/>
    <s v=""/>
    <s v=""/>
    <s v=""/>
    <s v=""/>
    <s v=""/>
  </r>
  <r>
    <d v="2024-08-05T00:00:00"/>
    <x v="40"/>
    <s v="B"/>
    <n v="5"/>
    <s v="g"/>
    <n v="44"/>
    <s v="Fissura na parede"/>
    <x v="0"/>
    <m/>
    <x v="0"/>
    <x v="0"/>
    <x v="25"/>
    <m/>
    <x v="0"/>
    <m/>
    <s v=""/>
    <s v=""/>
    <s v=""/>
    <s v=""/>
    <s v=""/>
  </r>
  <r>
    <d v="2024-08-05T00:00:00"/>
    <x v="40"/>
    <s v="B"/>
    <n v="5"/>
    <s v="g"/>
    <n v="45"/>
    <s v="Espaçamento diferente parte superior e inferior do roupeiro"/>
    <x v="8"/>
    <m/>
    <x v="122"/>
    <x v="0"/>
    <x v="25"/>
    <m/>
    <x v="46"/>
    <m/>
    <s v=""/>
    <s v=""/>
    <s v=""/>
    <s v=""/>
    <s v=""/>
  </r>
  <r>
    <d v="2024-08-05T00:00:00"/>
    <x v="40"/>
    <s v="B"/>
    <n v="5"/>
    <s v="g"/>
    <n v="46"/>
    <s v="Piso está com ruídos ao andar em cima , estados ao pisar "/>
    <x v="21"/>
    <m/>
    <x v="0"/>
    <x v="3"/>
    <x v="25"/>
    <m/>
    <x v="24"/>
    <m/>
    <s v=""/>
    <s v=""/>
    <s v=""/>
    <s v=""/>
    <s v=""/>
  </r>
  <r>
    <d v="2024-08-05T00:00:00"/>
    <x v="40"/>
    <s v="B"/>
    <n v="5"/>
    <s v="g"/>
    <n v="47"/>
    <s v="Remover escritas e manchas na parede de arrecadação"/>
    <x v="0"/>
    <m/>
    <x v="0"/>
    <x v="0"/>
    <x v="25"/>
    <m/>
    <x v="0"/>
    <m/>
    <s v=""/>
    <s v=""/>
    <s v=""/>
    <s v=""/>
    <s v=""/>
  </r>
  <r>
    <d v="2024-08-05T00:00:00"/>
    <x v="40"/>
    <s v="B"/>
    <n v="5"/>
    <s v="g"/>
    <n v="48"/>
    <s v="Fechadura por reparar - porta de entrada "/>
    <x v="7"/>
    <m/>
    <x v="0"/>
    <x v="0"/>
    <x v="25"/>
    <m/>
    <x v="0"/>
    <m/>
    <s v=""/>
    <s v=""/>
    <s v=""/>
    <s v=""/>
    <s v=""/>
  </r>
  <r>
    <d v="2024-08-05T00:00:00"/>
    <x v="40"/>
    <s v="B"/>
    <n v="5"/>
    <s v="g"/>
    <n v="49"/>
    <s v="Placa de indução com riscos profundos  -trocar "/>
    <x v="4"/>
    <m/>
    <x v="166"/>
    <x v="0"/>
    <x v="25"/>
    <d v="2025-02-14T00:00:00"/>
    <x v="193"/>
    <m/>
    <s v=""/>
    <s v=""/>
    <s v=""/>
    <s v=""/>
    <s v=""/>
  </r>
  <r>
    <d v="2024-08-05T00:00:00"/>
    <x v="40"/>
    <s v="B"/>
    <n v="5"/>
    <s v="g"/>
    <n v="50"/>
    <s v="Retificar rodapé"/>
    <x v="8"/>
    <m/>
    <x v="167"/>
    <x v="0"/>
    <x v="25"/>
    <m/>
    <x v="194"/>
    <m/>
    <s v=""/>
    <s v=""/>
    <s v=""/>
    <s v=""/>
    <s v=""/>
  </r>
  <r>
    <d v="2024-08-05T00:00:00"/>
    <x v="40"/>
    <s v="B"/>
    <n v="5"/>
    <s v="g"/>
    <n v="51"/>
    <s v="Tubagem da bomba de calor a verter água"/>
    <x v="15"/>
    <m/>
    <x v="116"/>
    <x v="0"/>
    <x v="25"/>
    <m/>
    <x v="141"/>
    <m/>
    <m/>
    <m/>
    <m/>
    <m/>
    <m/>
  </r>
  <r>
    <d v="2024-08-05T00:00:00"/>
    <x v="40"/>
    <s v="B"/>
    <n v="5"/>
    <s v="g"/>
    <n v="52"/>
    <s v="Fuga base duche // Reportado novamente em 28/07/25, agendado com o encarregado Bruno, e ficou resoolvido"/>
    <x v="0"/>
    <m/>
    <x v="168"/>
    <x v="0"/>
    <x v="25"/>
    <m/>
    <x v="195"/>
    <m/>
    <m/>
    <m/>
    <m/>
    <m/>
    <m/>
  </r>
  <r>
    <d v="2024-08-05T00:00:00"/>
    <x v="40"/>
    <s v="B"/>
    <n v="5"/>
    <s v="g"/>
    <n v="53"/>
    <s v="Humidade entre o teto e a parede da casa de banho. Este tema foi reportado a algum tempo atrás tendo sido visto e intervencionado, no entanto, volta a se repetir. // No dia 15/01/2026, foi realizado o isolamento do teto da casa de banho pelo Sr. Rafael, ficando a situação resolvida. "/>
    <x v="0"/>
    <m/>
    <x v="169"/>
    <x v="0"/>
    <x v="25"/>
    <m/>
    <x v="196"/>
    <m/>
    <s v=""/>
    <s v=""/>
    <s v=""/>
    <s v=""/>
    <s v=""/>
  </r>
  <r>
    <d v="2025-01-06T00:00:00"/>
    <x v="41"/>
    <s v="B"/>
    <n v="5"/>
    <s v="a"/>
    <n v="1"/>
    <s v="Fixar identificação Q.E"/>
    <x v="9"/>
    <m/>
    <x v="28"/>
    <x v="0"/>
    <x v="35"/>
    <m/>
    <x v="74"/>
    <m/>
    <s v=""/>
    <s v=""/>
    <s v=""/>
    <s v=""/>
    <s v=""/>
  </r>
  <r>
    <d v="2025-01-06T00:00:00"/>
    <x v="41"/>
    <s v="B"/>
    <n v="5"/>
    <s v="a"/>
    <n v="2"/>
    <s v="Mancha amarela próxima alheta/humidade ?"/>
    <x v="0"/>
    <m/>
    <x v="28"/>
    <x v="0"/>
    <x v="35"/>
    <m/>
    <x v="197"/>
    <m/>
    <s v=""/>
    <s v=""/>
    <s v=""/>
    <s v=""/>
    <s v=""/>
  </r>
  <r>
    <d v="2025-01-06T00:00:00"/>
    <x v="41"/>
    <s v="B"/>
    <n v="5"/>
    <s v="a"/>
    <n v="3"/>
    <s v="Afinar Porta - varanda"/>
    <x v="2"/>
    <m/>
    <x v="28"/>
    <x v="0"/>
    <x v="35"/>
    <m/>
    <x v="197"/>
    <m/>
    <s v=""/>
    <s v=""/>
    <s v=""/>
    <s v=""/>
    <s v=""/>
  </r>
  <r>
    <d v="2025-01-06T00:00:00"/>
    <x v="41"/>
    <s v="B"/>
    <n v="5"/>
    <s v="a"/>
    <n v="4"/>
    <s v="Marca Downlight corredor "/>
    <x v="0"/>
    <m/>
    <x v="28"/>
    <x v="0"/>
    <x v="35"/>
    <m/>
    <x v="197"/>
    <m/>
    <s v=""/>
    <s v=""/>
    <s v=""/>
    <s v=""/>
    <s v=""/>
  </r>
  <r>
    <d v="2025-01-06T00:00:00"/>
    <x v="41"/>
    <s v="B"/>
    <n v="5"/>
    <s v="a"/>
    <n v="5"/>
    <s v="Falta isolamento vitrocerâmico e gaveta "/>
    <x v="0"/>
    <m/>
    <x v="28"/>
    <x v="0"/>
    <x v="35"/>
    <m/>
    <x v="197"/>
    <m/>
    <s v=""/>
    <s v=""/>
    <s v=""/>
    <s v=""/>
    <s v=""/>
  </r>
  <r>
    <d v="2025-01-06T00:00:00"/>
    <x v="41"/>
    <s v="B"/>
    <n v="5"/>
    <s v="a"/>
    <n v="6"/>
    <s v="Ralo banheira não abre "/>
    <x v="0"/>
    <m/>
    <x v="28"/>
    <x v="0"/>
    <x v="35"/>
    <m/>
    <x v="197"/>
    <m/>
    <s v=""/>
    <s v=""/>
    <s v=""/>
    <s v=""/>
    <s v=""/>
  </r>
  <r>
    <d v="2025-01-06T00:00:00"/>
    <x v="41"/>
    <s v="B"/>
    <n v="5"/>
    <s v="a"/>
    <n v="7"/>
    <s v="Fissura roupeiro/parede"/>
    <x v="8"/>
    <m/>
    <x v="28"/>
    <x v="0"/>
    <x v="35"/>
    <m/>
    <x v="197"/>
    <m/>
    <s v=""/>
    <s v=""/>
    <s v=""/>
    <s v=""/>
    <s v=""/>
  </r>
  <r>
    <d v="2025-01-06T00:00:00"/>
    <x v="41"/>
    <s v="B"/>
    <n v="5"/>
    <s v="a"/>
    <n v="8"/>
    <s v="Fissura topo guarda roupas"/>
    <x v="8"/>
    <m/>
    <x v="28"/>
    <x v="0"/>
    <x v="35"/>
    <m/>
    <x v="197"/>
    <m/>
    <s v=""/>
    <s v=""/>
    <s v=""/>
    <s v=""/>
    <s v=""/>
  </r>
  <r>
    <d v="2025-01-06T00:00:00"/>
    <x v="41"/>
    <s v="B"/>
    <n v="5"/>
    <s v="a"/>
    <n v="9"/>
    <s v="Sifão wc não é cromado (tubo)"/>
    <x v="14"/>
    <m/>
    <x v="28"/>
    <x v="0"/>
    <x v="35"/>
    <m/>
    <x v="197"/>
    <m/>
    <s v=""/>
    <s v=""/>
    <s v=""/>
    <s v=""/>
    <s v=""/>
  </r>
  <r>
    <d v="2025-01-06T00:00:00"/>
    <x v="41"/>
    <s v="B"/>
    <n v="5"/>
    <s v="a"/>
    <n v="10"/>
    <s v="Marca no topo do guarda roupa "/>
    <x v="8"/>
    <m/>
    <x v="28"/>
    <x v="0"/>
    <x v="35"/>
    <m/>
    <x v="197"/>
    <m/>
    <s v=""/>
    <s v=""/>
    <s v=""/>
    <s v=""/>
    <s v=""/>
  </r>
  <r>
    <d v="2025-01-06T00:00:00"/>
    <x v="41"/>
    <s v="B"/>
    <n v="5"/>
    <s v="a"/>
    <n v="11"/>
    <s v="Marca na borracha janela devido a trava"/>
    <x v="2"/>
    <m/>
    <x v="28"/>
    <x v="0"/>
    <x v="35"/>
    <m/>
    <x v="197"/>
    <m/>
    <s v=""/>
    <s v=""/>
    <s v=""/>
    <s v=""/>
    <s v=""/>
  </r>
  <r>
    <d v="2025-01-06T00:00:00"/>
    <x v="41"/>
    <s v="B"/>
    <n v="5"/>
    <s v="a"/>
    <n v="12"/>
    <s v="Afinar gavetas guarda roupas "/>
    <x v="8"/>
    <m/>
    <x v="28"/>
    <x v="0"/>
    <x v="35"/>
    <m/>
    <x v="18"/>
    <m/>
    <s v=""/>
    <s v=""/>
    <s v=""/>
    <s v=""/>
    <s v=""/>
  </r>
  <r>
    <d v="2025-01-06T00:00:00"/>
    <x v="41"/>
    <s v="B"/>
    <n v="5"/>
    <s v="a"/>
    <n v="13"/>
    <s v="Marca na pintura "/>
    <x v="0"/>
    <m/>
    <x v="28"/>
    <x v="0"/>
    <x v="35"/>
    <m/>
    <x v="197"/>
    <m/>
    <s v=""/>
    <s v=""/>
    <s v=""/>
    <s v=""/>
    <s v=""/>
  </r>
  <r>
    <d v="2025-01-06T00:00:00"/>
    <x v="41"/>
    <s v="B"/>
    <n v="5"/>
    <s v="a"/>
    <n v="14"/>
    <s v="Fita porta arrecadação solta "/>
    <x v="7"/>
    <m/>
    <x v="28"/>
    <x v="0"/>
    <x v="35"/>
    <m/>
    <x v="197"/>
    <m/>
    <s v=""/>
    <s v=""/>
    <s v=""/>
    <s v=""/>
    <s v=""/>
  </r>
  <r>
    <d v="2025-01-06T00:00:00"/>
    <x v="41"/>
    <s v="B"/>
    <n v="5"/>
    <s v="a"/>
    <n v="15"/>
    <s v="Isolar Parafusos arrecadação "/>
    <x v="0"/>
    <m/>
    <x v="28"/>
    <x v="0"/>
    <x v="35"/>
    <m/>
    <x v="197"/>
    <m/>
    <s v=""/>
    <s v=""/>
    <s v=""/>
    <s v=""/>
    <s v=""/>
  </r>
  <r>
    <d v="2025-01-06T00:00:00"/>
    <x v="41"/>
    <s v="B"/>
    <n v="5"/>
    <s v="a"/>
    <n v="17"/>
    <s v="Autoclismo não funciona // No dia 10/11 o proprietário voltou a queixar-se deste ponto informando que, &quot;continuamos a aguardar o fornecimento do mecanismo do autoclismo danificado (incluindo espelho com botões de atuação). Se não pretenderem cumprir o acordado, terão, então, de demolir a parede onde o autoclismo se encontra encastrado para sua remoção e substituição por um corretamente instalado, seguindo-se a reconstrução e revestimento integral da mesma.&quot;"/>
    <x v="0"/>
    <m/>
    <x v="28"/>
    <x v="2"/>
    <x v="35"/>
    <m/>
    <x v="143"/>
    <s v="Realizamos a encomenda no dia 12/11/2025 a Allmat, a mesma já foi entregue em Cascais ao encarregado Bruno Florindo, aguardando o envio para o Hera para realizarmos o agendamento. _x000a_O proprietário pediu para que lhe fosse entregue a placa e ele mesmo resolveria o tema, ficando tudo resolvido e assunto encerrado. - E-mail datado de 19/12/2025"/>
    <m/>
    <m/>
    <m/>
    <m/>
    <m/>
  </r>
  <r>
    <d v="2025-01-06T00:00:00"/>
    <x v="41"/>
    <s v="B"/>
    <n v="5"/>
    <s v="a"/>
    <n v="18"/>
    <s v="Casa de banho do quarto o ralo da banheira está desmontado"/>
    <x v="0"/>
    <m/>
    <x v="28"/>
    <x v="0"/>
    <x v="35"/>
    <m/>
    <x v="143"/>
    <m/>
    <m/>
    <m/>
    <m/>
    <m/>
    <m/>
  </r>
  <r>
    <d v="2025-01-06T00:00:00"/>
    <x v="41"/>
    <s v="B"/>
    <n v="5"/>
    <s v="a"/>
    <n v="19"/>
    <s v="Na casa de banhi social um dos circuladores de iluminação não funciona, aparentemente por defeito na lâmpada LED. A 22-4-25 IEOL detectou que transformador estava avariado, pelo que irá encomendar o mesmo."/>
    <x v="9"/>
    <m/>
    <x v="22"/>
    <x v="0"/>
    <x v="35"/>
    <m/>
    <x v="31"/>
    <m/>
    <m/>
    <m/>
    <m/>
    <m/>
    <m/>
  </r>
  <r>
    <d v="2025-01-06T00:00:00"/>
    <x v="41"/>
    <s v="B"/>
    <n v="5"/>
    <s v="a"/>
    <n v="20"/>
    <s v="No sistema de água quentes sanotárias instalado, a bomba de recirculação de água quente está desligada // AGENDANDO DIRETO 15/5 COM PROP."/>
    <x v="14"/>
    <m/>
    <x v="22"/>
    <x v="0"/>
    <x v="35"/>
    <m/>
    <x v="16"/>
    <m/>
    <m/>
    <m/>
    <m/>
    <m/>
    <m/>
  </r>
  <r>
    <d v="2025-01-06T00:00:00"/>
    <x v="41"/>
    <s v="B"/>
    <n v="5"/>
    <s v="a"/>
    <n v="21"/>
    <s v="a unid exterior do A/C ao funcionar produz um ruido que nos parece anormal, semelhante a um batimento ao que incomoda"/>
    <x v="15"/>
    <m/>
    <x v="170"/>
    <x v="0"/>
    <x v="35"/>
    <m/>
    <x v="31"/>
    <m/>
    <m/>
    <m/>
    <m/>
    <m/>
    <m/>
  </r>
  <r>
    <d v="2025-01-06T00:00:00"/>
    <x v="41"/>
    <s v="B"/>
    <n v="5"/>
    <s v="a"/>
    <n v="22"/>
    <s v="Pavimento da sala range e produz ruido de crepitação ao ser pisado // Na data de 27/08 o Nelson ficou de enviar um relatório referente a este tema do ranger do pavimento "/>
    <x v="5"/>
    <m/>
    <x v="170"/>
    <x v="2"/>
    <x v="35"/>
    <m/>
    <x v="24"/>
    <m/>
    <m/>
    <m/>
    <m/>
    <m/>
    <m/>
  </r>
  <r>
    <d v="2025-01-06T00:00:00"/>
    <x v="41"/>
    <s v="B"/>
    <n v="5"/>
    <s v="a"/>
    <n v="23"/>
    <s v="O fecho da porta entre a varanda e a lavandaria deixou de funcionar, sendo, neste momento, impossível fechar a porta em segurança."/>
    <x v="2"/>
    <m/>
    <x v="152"/>
    <x v="0"/>
    <x v="35"/>
    <m/>
    <x v="180"/>
    <m/>
    <m/>
    <m/>
    <m/>
    <m/>
    <m/>
  </r>
  <r>
    <d v="2025-01-06T00:00:00"/>
    <x v="41"/>
    <s v="B"/>
    <n v="5"/>
    <s v="a"/>
    <n v="24"/>
    <s v="Os circuitos de frio de duas unidades de ar condicionado dos quartos encontram-se trocados. As máquinas só produzem frio ou calor se ambas forem ligadas em simultaneo com a mesma regulação."/>
    <x v="15"/>
    <m/>
    <x v="152"/>
    <x v="0"/>
    <x v="35"/>
    <m/>
    <x v="198"/>
    <m/>
    <m/>
    <m/>
    <m/>
    <m/>
    <m/>
  </r>
  <r>
    <d v="2024-11-27T00:00:00"/>
    <x v="42"/>
    <s v="B"/>
    <n v="6"/>
    <s v="a"/>
    <n v="1"/>
    <s v="Marca na moldura madeira porta no topo"/>
    <x v="8"/>
    <m/>
    <x v="165"/>
    <x v="0"/>
    <x v="36"/>
    <m/>
    <x v="22"/>
    <m/>
    <s v=""/>
    <s v=""/>
    <s v=""/>
    <s v=""/>
    <s v=""/>
  </r>
  <r>
    <d v="2024-11-27T00:00:00"/>
    <x v="42"/>
    <s v="B"/>
    <n v="6"/>
    <s v="a"/>
    <n v="2"/>
    <s v="Parte ondulada painel "/>
    <x v="8"/>
    <m/>
    <x v="165"/>
    <x v="0"/>
    <x v="36"/>
    <m/>
    <x v="22"/>
    <m/>
    <s v=""/>
    <s v=""/>
    <s v=""/>
    <s v=""/>
    <s v=""/>
  </r>
  <r>
    <d v="2024-11-27T00:00:00"/>
    <x v="42"/>
    <s v="B"/>
    <n v="6"/>
    <s v="a"/>
    <n v="3"/>
    <s v="Riscos painel "/>
    <x v="8"/>
    <m/>
    <x v="165"/>
    <x v="0"/>
    <x v="36"/>
    <m/>
    <x v="22"/>
    <m/>
    <s v=""/>
    <s v=""/>
    <s v=""/>
    <s v=""/>
    <s v=""/>
  </r>
  <r>
    <d v="2024-11-27T00:00:00"/>
    <x v="42"/>
    <s v="B"/>
    <n v="6"/>
    <s v="a"/>
    <n v="4"/>
    <s v="Remate painel/parede portas"/>
    <x v="8"/>
    <m/>
    <x v="165"/>
    <x v="0"/>
    <x v="36"/>
    <m/>
    <x v="121"/>
    <m/>
    <s v=""/>
    <s v=""/>
    <s v=""/>
    <s v=""/>
    <s v=""/>
  </r>
  <r>
    <d v="2024-11-27T00:00:00"/>
    <x v="42"/>
    <s v="B"/>
    <n v="6"/>
    <s v="a"/>
    <n v="5"/>
    <s v="Fissura topo quadro elétrico / outras paredes"/>
    <x v="0"/>
    <m/>
    <x v="165"/>
    <x v="0"/>
    <x v="36"/>
    <m/>
    <x v="48"/>
    <m/>
    <s v=""/>
    <s v=""/>
    <s v=""/>
    <s v=""/>
    <s v=""/>
  </r>
  <r>
    <d v="2024-11-27T00:00:00"/>
    <x v="42"/>
    <s v="B"/>
    <n v="6"/>
    <s v="a"/>
    <n v="6"/>
    <s v="Limpeza portas geral "/>
    <x v="0"/>
    <m/>
    <x v="165"/>
    <x v="0"/>
    <x v="36"/>
    <m/>
    <x v="48"/>
    <m/>
    <s v=""/>
    <s v=""/>
    <s v=""/>
    <s v=""/>
    <s v=""/>
  </r>
  <r>
    <d v="2024-11-27T00:00:00"/>
    <x v="42"/>
    <s v="B"/>
    <n v="6"/>
    <s v="a"/>
    <n v="7"/>
    <s v="Remate canto paredes"/>
    <x v="0"/>
    <m/>
    <x v="165"/>
    <x v="0"/>
    <x v="36"/>
    <m/>
    <x v="48"/>
    <m/>
    <s v=""/>
    <s v=""/>
    <s v=""/>
    <s v=""/>
    <s v=""/>
  </r>
  <r>
    <d v="2024-11-27T00:00:00"/>
    <x v="42"/>
    <s v="B"/>
    <n v="6"/>
    <s v="a"/>
    <n v="8"/>
    <s v="Remate moldura portas/desnível"/>
    <x v="7"/>
    <m/>
    <x v="165"/>
    <x v="0"/>
    <x v="36"/>
    <m/>
    <x v="199"/>
    <m/>
    <s v=""/>
    <s v=""/>
    <s v=""/>
    <s v=""/>
    <s v=""/>
  </r>
  <r>
    <d v="2024-11-27T00:00:00"/>
    <x v="42"/>
    <s v="B"/>
    <n v="6"/>
    <s v="a"/>
    <n v="9"/>
    <s v="Marcas na pintura"/>
    <x v="0"/>
    <m/>
    <x v="165"/>
    <x v="0"/>
    <x v="36"/>
    <m/>
    <x v="22"/>
    <m/>
    <s v=""/>
    <s v=""/>
    <s v=""/>
    <s v=""/>
    <s v=""/>
  </r>
  <r>
    <d v="2024-11-27T00:00:00"/>
    <x v="42"/>
    <s v="B"/>
    <n v="6"/>
    <s v="a"/>
    <n v="10"/>
    <s v="Marcas nas portas "/>
    <x v="8"/>
    <m/>
    <x v="165"/>
    <x v="0"/>
    <x v="36"/>
    <m/>
    <x v="121"/>
    <m/>
    <s v=""/>
    <s v=""/>
    <s v=""/>
    <s v=""/>
    <s v=""/>
  </r>
  <r>
    <d v="2024-11-27T00:00:00"/>
    <x v="42"/>
    <s v="B"/>
    <n v="6"/>
    <s v="a"/>
    <n v="11"/>
    <s v="Marca no teto "/>
    <x v="0"/>
    <m/>
    <x v="165"/>
    <x v="0"/>
    <x v="36"/>
    <m/>
    <x v="48"/>
    <m/>
    <s v=""/>
    <s v=""/>
    <s v=""/>
    <s v=""/>
    <s v=""/>
  </r>
  <r>
    <d v="2024-11-27T00:00:00"/>
    <x v="42"/>
    <s v="B"/>
    <n v="6"/>
    <s v="a"/>
    <n v="12"/>
    <s v="Remate dos rodapés /buraco/limpeza"/>
    <x v="0"/>
    <m/>
    <x v="165"/>
    <x v="0"/>
    <x v="36"/>
    <m/>
    <x v="48"/>
    <m/>
    <s v=""/>
    <s v=""/>
    <s v=""/>
    <s v=""/>
    <s v=""/>
  </r>
  <r>
    <d v="2024-11-27T00:00:00"/>
    <x v="42"/>
    <s v="B"/>
    <n v="6"/>
    <s v="a"/>
    <n v="13"/>
    <s v="Marcas escuras piso/rodapé "/>
    <x v="5"/>
    <m/>
    <x v="165"/>
    <x v="0"/>
    <x v="36"/>
    <m/>
    <x v="5"/>
    <m/>
    <s v=""/>
    <s v=""/>
    <s v=""/>
    <s v=""/>
    <s v=""/>
  </r>
  <r>
    <d v="2024-11-27T00:00:00"/>
    <x v="42"/>
    <s v="B"/>
    <n v="6"/>
    <s v="a"/>
    <n v="14"/>
    <s v="Ferrugem guardas "/>
    <x v="0"/>
    <m/>
    <x v="165"/>
    <x v="0"/>
    <x v="36"/>
    <m/>
    <x v="48"/>
    <m/>
    <s v=""/>
    <s v=""/>
    <s v=""/>
    <s v=""/>
    <s v=""/>
  </r>
  <r>
    <d v="2024-11-27T00:00:00"/>
    <x v="42"/>
    <s v="B"/>
    <n v="6"/>
    <s v="a"/>
    <n v="15"/>
    <s v="Partido vidro guarda da guarda de inox"/>
    <x v="2"/>
    <m/>
    <x v="171"/>
    <x v="0"/>
    <x v="36"/>
    <d v="2024-12-04T00:00:00"/>
    <x v="50"/>
    <m/>
    <s v=""/>
    <s v=""/>
    <s v=""/>
    <s v=""/>
    <s v=""/>
  </r>
  <r>
    <d v="2024-11-27T00:00:00"/>
    <x v="42"/>
    <s v="B"/>
    <n v="6"/>
    <s v="a"/>
    <n v="16"/>
    <s v="Marcas cimento revestimento tijolo parede "/>
    <x v="0"/>
    <m/>
    <x v="165"/>
    <x v="0"/>
    <x v="36"/>
    <m/>
    <x v="48"/>
    <m/>
    <s v=""/>
    <s v=""/>
    <s v=""/>
    <s v=""/>
    <s v=""/>
  </r>
  <r>
    <d v="2024-11-27T00:00:00"/>
    <x v="42"/>
    <s v="B"/>
    <n v="6"/>
    <s v="a"/>
    <n v="17"/>
    <s v="Afinar janelas/porta geral "/>
    <x v="2"/>
    <m/>
    <x v="165"/>
    <x v="0"/>
    <x v="36"/>
    <m/>
    <x v="76"/>
    <m/>
    <s v=""/>
    <s v=""/>
    <s v=""/>
    <s v=""/>
    <s v=""/>
  </r>
  <r>
    <d v="2024-11-27T00:00:00"/>
    <x v="42"/>
    <s v="B"/>
    <n v="6"/>
    <s v="a"/>
    <n v="18"/>
    <s v="Limpar peças iluminação "/>
    <x v="0"/>
    <m/>
    <x v="165"/>
    <x v="0"/>
    <x v="36"/>
    <m/>
    <x v="48"/>
    <m/>
    <s v=""/>
    <s v=""/>
    <s v=""/>
    <s v=""/>
    <s v=""/>
  </r>
  <r>
    <d v="2024-11-27T00:00:00"/>
    <x v="42"/>
    <s v="B"/>
    <n v="6"/>
    <s v="a"/>
    <n v="19"/>
    <s v="Puxador danificado portas/janelas "/>
    <x v="2"/>
    <m/>
    <x v="165"/>
    <x v="0"/>
    <x v="36"/>
    <m/>
    <x v="96"/>
    <m/>
    <s v=""/>
    <s v=""/>
    <s v=""/>
    <s v=""/>
    <s v=""/>
  </r>
  <r>
    <d v="2024-11-27T00:00:00"/>
    <x v="42"/>
    <s v="B"/>
    <n v="6"/>
    <s v="a"/>
    <n v="20"/>
    <s v="Tomadas desniveladas "/>
    <x v="0"/>
    <m/>
    <x v="165"/>
    <x v="0"/>
    <x v="36"/>
    <m/>
    <x v="22"/>
    <m/>
    <s v=""/>
    <s v=""/>
    <s v=""/>
    <s v=""/>
    <s v=""/>
  </r>
  <r>
    <d v="2024-11-27T00:00:00"/>
    <x v="42"/>
    <s v="B"/>
    <n v="6"/>
    <s v="a"/>
    <n v="21"/>
    <s v="Remate silicones caixilharias/falta "/>
    <x v="0"/>
    <m/>
    <x v="165"/>
    <x v="0"/>
    <x v="36"/>
    <m/>
    <x v="48"/>
    <m/>
    <s v=""/>
    <s v=""/>
    <s v=""/>
    <s v=""/>
    <s v=""/>
  </r>
  <r>
    <d v="2024-11-27T00:00:00"/>
    <x v="42"/>
    <s v="B"/>
    <n v="6"/>
    <s v="a"/>
    <n v="22"/>
    <s v="Cerâmica partida parede"/>
    <x v="0"/>
    <m/>
    <x v="165"/>
    <x v="0"/>
    <x v="36"/>
    <m/>
    <x v="0"/>
    <m/>
    <s v=""/>
    <s v=""/>
    <s v=""/>
    <s v=""/>
    <s v=""/>
  </r>
  <r>
    <d v="2024-11-27T00:00:00"/>
    <x v="42"/>
    <s v="B"/>
    <n v="6"/>
    <s v="a"/>
    <n v="23"/>
    <s v="Limpeza armários cozinha (geral)"/>
    <x v="0"/>
    <m/>
    <x v="165"/>
    <x v="0"/>
    <x v="36"/>
    <m/>
    <x v="22"/>
    <m/>
    <s v=""/>
    <s v=""/>
    <s v=""/>
    <s v=""/>
    <s v=""/>
  </r>
  <r>
    <d v="2024-11-27T00:00:00"/>
    <x v="42"/>
    <s v="B"/>
    <n v="6"/>
    <s v="a"/>
    <n v="24"/>
    <s v="Melhorar remate topo guarda roupas "/>
    <x v="0"/>
    <m/>
    <x v="165"/>
    <x v="0"/>
    <x v="36"/>
    <m/>
    <x v="48"/>
    <m/>
    <s v=""/>
    <s v=""/>
    <s v=""/>
    <s v=""/>
    <s v=""/>
  </r>
  <r>
    <d v="2024-11-27T00:00:00"/>
    <x v="42"/>
    <s v="B"/>
    <n v="6"/>
    <s v="a"/>
    <n v="25"/>
    <s v="Ferrugem 2 espelhos - 70,5 x120 cm e 80,5 x120 cm"/>
    <x v="0"/>
    <m/>
    <x v="165"/>
    <x v="0"/>
    <x v="36"/>
    <m/>
    <x v="22"/>
    <m/>
    <s v=""/>
    <s v=""/>
    <s v=""/>
    <s v=""/>
    <s v=""/>
  </r>
  <r>
    <d v="2024-11-27T00:00:00"/>
    <x v="42"/>
    <s v="B"/>
    <n v="6"/>
    <s v="a"/>
    <n v="26"/>
    <s v="Espelho torto "/>
    <x v="0"/>
    <m/>
    <x v="165"/>
    <x v="0"/>
    <x v="36"/>
    <m/>
    <x v="22"/>
    <m/>
    <s v=""/>
    <s v=""/>
    <s v=""/>
    <s v=""/>
    <s v=""/>
  </r>
  <r>
    <d v="2024-11-27T00:00:00"/>
    <x v="42"/>
    <s v="B"/>
    <n v="6"/>
    <s v="a"/>
    <n v="27"/>
    <s v="Manchas na pintura "/>
    <x v="0"/>
    <m/>
    <x v="165"/>
    <x v="0"/>
    <x v="36"/>
    <m/>
    <x v="48"/>
    <m/>
    <s v=""/>
    <s v=""/>
    <s v=""/>
    <s v=""/>
    <s v=""/>
  </r>
  <r>
    <d v="2024-11-27T00:00:00"/>
    <x v="42"/>
    <s v="B"/>
    <n v="6"/>
    <s v="a"/>
    <n v="28"/>
    <s v="Marca na soleira "/>
    <x v="0"/>
    <m/>
    <x v="165"/>
    <x v="0"/>
    <x v="36"/>
    <m/>
    <x v="48"/>
    <m/>
    <s v=""/>
    <s v=""/>
    <s v=""/>
    <s v=""/>
    <s v=""/>
  </r>
  <r>
    <d v="2024-11-27T00:00:00"/>
    <x v="42"/>
    <s v="B"/>
    <n v="6"/>
    <s v="a"/>
    <n v="29"/>
    <s v="Marca interior guarda roupa "/>
    <x v="8"/>
    <m/>
    <x v="165"/>
    <x v="0"/>
    <x v="36"/>
    <m/>
    <x v="46"/>
    <m/>
    <s v=""/>
    <s v=""/>
    <s v=""/>
    <s v=""/>
    <s v=""/>
  </r>
  <r>
    <d v="2024-11-27T00:00:00"/>
    <x v="42"/>
    <s v="B"/>
    <n v="6"/>
    <s v="a"/>
    <n v="30"/>
    <s v="Afinar resguardo duche // No dia 23/10 o proprietário voltou a reportar que : A porta de vidro da suite não esta a fechar corretamente, tendo essa situação ocorrido no passado."/>
    <x v="12"/>
    <m/>
    <x v="172"/>
    <x v="0"/>
    <x v="36"/>
    <m/>
    <x v="108"/>
    <m/>
    <s v=""/>
    <s v=""/>
    <s v=""/>
    <s v=""/>
    <s v=""/>
  </r>
  <r>
    <d v="2024-11-27T00:00:00"/>
    <x v="42"/>
    <s v="B"/>
    <n v="6"/>
    <s v="a"/>
    <n v="31"/>
    <s v="Buraco piso/rodapé "/>
    <x v="8"/>
    <m/>
    <x v="165"/>
    <x v="0"/>
    <x v="36"/>
    <m/>
    <x v="121"/>
    <m/>
    <s v=""/>
    <s v=""/>
    <s v=""/>
    <s v=""/>
    <s v=""/>
  </r>
  <r>
    <d v="2024-11-27T00:00:00"/>
    <x v="42"/>
    <s v="B"/>
    <n v="6"/>
    <s v="a"/>
    <n v="32"/>
    <s v="2 varetas partidas"/>
    <x v="2"/>
    <m/>
    <x v="47"/>
    <x v="0"/>
    <x v="36"/>
    <m/>
    <x v="22"/>
    <m/>
    <s v=""/>
    <s v=""/>
    <s v=""/>
    <s v=""/>
    <s v=""/>
  </r>
  <r>
    <d v="2024-11-27T00:00:00"/>
    <x v="42"/>
    <s v="B"/>
    <n v="6"/>
    <s v="a"/>
    <n v="33"/>
    <s v="Fissura alheta "/>
    <x v="8"/>
    <m/>
    <x v="165"/>
    <x v="0"/>
    <x v="36"/>
    <m/>
    <x v="121"/>
    <m/>
    <s v=""/>
    <s v=""/>
    <s v=""/>
    <s v=""/>
    <s v=""/>
  </r>
  <r>
    <d v="2024-11-27T00:00:00"/>
    <x v="42"/>
    <s v="B"/>
    <n v="6"/>
    <s v="a"/>
    <n v="34"/>
    <s v="Afinar gavetas guarda roupas "/>
    <x v="8"/>
    <m/>
    <x v="165"/>
    <x v="0"/>
    <x v="36"/>
    <m/>
    <x v="121"/>
    <m/>
    <s v=""/>
    <s v=""/>
    <s v=""/>
    <s v=""/>
    <s v=""/>
  </r>
  <r>
    <d v="2024-11-27T00:00:00"/>
    <x v="42"/>
    <s v="B"/>
    <n v="6"/>
    <s v="a"/>
    <n v="35"/>
    <s v="Remates rodapés quartos"/>
    <x v="0"/>
    <m/>
    <x v="173"/>
    <x v="0"/>
    <x v="36"/>
    <m/>
    <x v="6"/>
    <m/>
    <s v=""/>
    <s v=""/>
    <s v=""/>
    <s v=""/>
    <s v=""/>
  </r>
  <r>
    <d v="2024-11-27T00:00:00"/>
    <x v="42"/>
    <s v="B"/>
    <n v="6"/>
    <s v="a"/>
    <n v="36"/>
    <s v="Retificar rodapés"/>
    <x v="8"/>
    <m/>
    <x v="33"/>
    <x v="0"/>
    <x v="36"/>
    <m/>
    <x v="64"/>
    <m/>
    <s v=""/>
    <s v=""/>
    <s v=""/>
    <s v=""/>
    <s v=""/>
  </r>
  <r>
    <d v="2024-11-27T00:00:00"/>
    <x v="42"/>
    <s v="B"/>
    <n v="6"/>
    <s v="a"/>
    <n v="37"/>
    <s v="Tirar aro WC e por outro "/>
    <x v="8"/>
    <m/>
    <x v="33"/>
    <x v="0"/>
    <x v="36"/>
    <m/>
    <x v="64"/>
    <m/>
    <s v=""/>
    <s v=""/>
    <s v=""/>
    <s v=""/>
    <s v=""/>
  </r>
  <r>
    <d v="2024-11-27T00:00:00"/>
    <x v="42"/>
    <s v="B"/>
    <n v="6"/>
    <s v="a"/>
    <n v="38"/>
    <s v="Retirar rodapé "/>
    <x v="8"/>
    <m/>
    <x v="33"/>
    <x v="0"/>
    <x v="36"/>
    <m/>
    <x v="64"/>
    <m/>
    <s v=""/>
    <s v=""/>
    <s v=""/>
    <s v=""/>
    <s v=""/>
  </r>
  <r>
    <d v="2024-11-27T00:00:00"/>
    <x v="42"/>
    <s v="B"/>
    <n v="6"/>
    <s v="a"/>
    <n v="39"/>
    <s v="Tapa buraco debaixo dos bides"/>
    <x v="0"/>
    <m/>
    <x v="116"/>
    <x v="0"/>
    <x v="36"/>
    <m/>
    <x v="142"/>
    <m/>
    <m/>
    <m/>
    <m/>
    <m/>
    <m/>
  </r>
  <r>
    <d v="2024-11-27T00:00:00"/>
    <x v="42"/>
    <s v="B"/>
    <n v="6"/>
    <s v="a"/>
    <n v="40"/>
    <s v="ligar bomba correr"/>
    <x v="0"/>
    <m/>
    <x v="116"/>
    <x v="0"/>
    <x v="36"/>
    <m/>
    <x v="142"/>
    <m/>
    <m/>
    <m/>
    <m/>
    <m/>
    <m/>
  </r>
  <r>
    <d v="2024-11-27T00:00:00"/>
    <x v="42"/>
    <s v="B"/>
    <n v="6"/>
    <s v="a"/>
    <n v="41"/>
    <s v="Estores (geral) // No dia 23/10 o proprietário voltou a reportar que: 11._x0009_Estore de um dos quartos não está fechar convenientemente "/>
    <x v="11"/>
    <m/>
    <x v="172"/>
    <x v="0"/>
    <x v="36"/>
    <m/>
    <x v="133"/>
    <m/>
    <m/>
    <m/>
    <m/>
    <m/>
    <m/>
  </r>
  <r>
    <d v="2024-11-27T00:00:00"/>
    <x v="42"/>
    <s v="B"/>
    <n v="6"/>
    <s v="a"/>
    <n v="42"/>
    <s v="Espelho WC 1.20X0,84.5"/>
    <x v="0"/>
    <m/>
    <x v="116"/>
    <x v="0"/>
    <x v="36"/>
    <m/>
    <x v="142"/>
    <m/>
    <m/>
    <m/>
    <m/>
    <m/>
    <m/>
  </r>
  <r>
    <d v="2024-11-27T00:00:00"/>
    <x v="42"/>
    <s v="B"/>
    <n v="6"/>
    <s v="a"/>
    <n v="43"/>
    <s v="Esquadros Lavatório Pintura"/>
    <x v="0"/>
    <m/>
    <x v="116"/>
    <x v="0"/>
    <x v="36"/>
    <m/>
    <x v="142"/>
    <m/>
    <m/>
    <m/>
    <m/>
    <m/>
    <m/>
  </r>
  <r>
    <d v="2024-11-27T00:00:00"/>
    <x v="42"/>
    <s v="B"/>
    <n v="6"/>
    <s v="a"/>
    <n v="44"/>
    <s v="Interruptor mau contacto"/>
    <x v="9"/>
    <m/>
    <x v="116"/>
    <x v="0"/>
    <x v="36"/>
    <m/>
    <x v="200"/>
    <m/>
    <m/>
    <m/>
    <m/>
    <m/>
    <m/>
  </r>
  <r>
    <d v="2024-11-27T00:00:00"/>
    <x v="42"/>
    <s v="B"/>
    <n v="6"/>
    <s v="a"/>
    <n v="45"/>
    <s v="Trocar peça pavimento e humidade // Em 23/10 o proprietário voltou a reportar que: No dia 05 Junho foi iniciada intervenção ao soalho/ pavimento flutuante da fração, no entanto, a intervenção ainda não terminou - existem porções do pavimento que necessitam de ser substituídas"/>
    <x v="5"/>
    <m/>
    <x v="172"/>
    <x v="5"/>
    <x v="36"/>
    <m/>
    <x v="24"/>
    <m/>
    <m/>
    <m/>
    <m/>
    <m/>
    <m/>
  </r>
  <r>
    <d v="2024-11-27T00:00:00"/>
    <x v="42"/>
    <s v="B"/>
    <n v="6"/>
    <s v="a"/>
    <n v="46"/>
    <s v="A instalação de ar condicionado não está a funcionar devidamente. Quartos e suíte, não ocorre a refrigeração. Deixamos os equipamentos  ligados durante 30 a 45 minutos, nota-se que há ar a sair do equipamento, mas não há qualquer tipo de descida de temperatura, selecionando o modo de refrigeração nos comandos dos equipamentos."/>
    <x v="15"/>
    <m/>
    <x v="18"/>
    <x v="0"/>
    <x v="36"/>
    <m/>
    <x v="32"/>
    <m/>
    <m/>
    <m/>
    <m/>
    <m/>
    <m/>
  </r>
  <r>
    <d v="2024-11-27T00:00:00"/>
    <x v="42"/>
    <s v="B"/>
    <n v="6"/>
    <s v="a"/>
    <n v="47"/>
    <s v="Puxador/manivela de uma janela de um dos quartos da fração esta bloqueada, não sendo possível abrir a janela."/>
    <x v="2"/>
    <m/>
    <x v="172"/>
    <x v="0"/>
    <x v="36"/>
    <m/>
    <x v="201"/>
    <m/>
    <m/>
    <m/>
    <m/>
    <m/>
    <m/>
  </r>
  <r>
    <d v="2024-11-27T00:00:00"/>
    <x v="42"/>
    <s v="B"/>
    <n v="6"/>
    <s v="a"/>
    <n v="48"/>
    <s v="O banheiro da casa de banho da suite deixou de receber água quente por parte da bomba de calor. _x000a_"/>
    <x v="14"/>
    <m/>
    <x v="174"/>
    <x v="0"/>
    <x v="36"/>
    <m/>
    <x v="134"/>
    <m/>
    <m/>
    <m/>
    <m/>
    <m/>
    <m/>
  </r>
  <r>
    <d v="2024-09-25T00:00:00"/>
    <x v="43"/>
    <s v="B"/>
    <n v="6"/>
    <s v="b"/>
    <n v="1"/>
    <s v="Limpeza de guardas ferrugem/geral"/>
    <x v="0"/>
    <m/>
    <x v="0"/>
    <x v="0"/>
    <x v="34"/>
    <m/>
    <x v="0"/>
    <m/>
    <s v=""/>
    <s v=""/>
    <s v=""/>
    <s v=""/>
    <s v=""/>
  </r>
  <r>
    <d v="2024-09-25T00:00:00"/>
    <x v="43"/>
    <s v="B"/>
    <n v="6"/>
    <s v="b"/>
    <n v="2"/>
    <s v="Marcas porta sala/picos externo na medida"/>
    <x v="0"/>
    <m/>
    <x v="0"/>
    <x v="0"/>
    <x v="34"/>
    <m/>
    <x v="0"/>
    <m/>
    <s v=""/>
    <s v=""/>
    <s v=""/>
    <s v=""/>
    <s v=""/>
  </r>
  <r>
    <d v="2024-09-25T00:00:00"/>
    <x v="43"/>
    <s v="B"/>
    <n v="6"/>
    <s v="b"/>
    <n v="3"/>
    <s v="Torneira bide vazamento"/>
    <x v="18"/>
    <m/>
    <x v="0"/>
    <x v="0"/>
    <x v="34"/>
    <m/>
    <x v="87"/>
    <m/>
    <s v=""/>
    <s v=""/>
    <s v=""/>
    <s v=""/>
    <s v=""/>
  </r>
  <r>
    <d v="2024-09-25T00:00:00"/>
    <x v="43"/>
    <s v="B"/>
    <n v="6"/>
    <s v="b"/>
    <n v="4"/>
    <s v="Espelho marcado - Trocar 2 espelhos 168x120 e 63x120"/>
    <x v="29"/>
    <m/>
    <x v="0"/>
    <x v="0"/>
    <x v="34"/>
    <m/>
    <x v="202"/>
    <m/>
    <s v=""/>
    <s v=""/>
    <s v=""/>
    <s v=""/>
    <s v=""/>
  </r>
  <r>
    <d v="2024-09-25T00:00:00"/>
    <x v="43"/>
    <s v="B"/>
    <n v="6"/>
    <s v="b"/>
    <n v="5"/>
    <s v="Marcas parede"/>
    <x v="0"/>
    <m/>
    <x v="0"/>
    <x v="0"/>
    <x v="34"/>
    <m/>
    <x v="0"/>
    <m/>
    <s v=""/>
    <s v=""/>
    <s v=""/>
    <s v=""/>
    <s v=""/>
  </r>
  <r>
    <d v="2024-09-25T00:00:00"/>
    <x v="43"/>
    <s v="B"/>
    <n v="6"/>
    <s v="b"/>
    <n v="6"/>
    <s v="Estore quarto não fecha todo "/>
    <x v="11"/>
    <m/>
    <x v="0"/>
    <x v="0"/>
    <x v="34"/>
    <m/>
    <x v="9"/>
    <m/>
    <s v=""/>
    <s v=""/>
    <s v=""/>
    <s v=""/>
    <s v=""/>
  </r>
  <r>
    <d v="2024-09-25T00:00:00"/>
    <x v="43"/>
    <s v="B"/>
    <n v="6"/>
    <s v="b"/>
    <n v="7"/>
    <s v="Falta tampo ralo/acabamento buraco escoamento parede"/>
    <x v="0"/>
    <m/>
    <x v="0"/>
    <x v="0"/>
    <x v="34"/>
    <m/>
    <x v="0"/>
    <m/>
    <s v=""/>
    <s v=""/>
    <s v=""/>
    <s v=""/>
    <s v=""/>
  </r>
  <r>
    <d v="2024-09-25T00:00:00"/>
    <x v="43"/>
    <s v="B"/>
    <n v="6"/>
    <s v="b"/>
    <n v="8"/>
    <s v="Manchas no piso/geral"/>
    <x v="0"/>
    <m/>
    <x v="0"/>
    <x v="0"/>
    <x v="34"/>
    <m/>
    <x v="0"/>
    <m/>
    <s v=""/>
    <s v=""/>
    <s v=""/>
    <s v=""/>
    <s v=""/>
  </r>
  <r>
    <d v="2024-09-25T00:00:00"/>
    <x v="43"/>
    <s v="B"/>
    <n v="6"/>
    <s v="b"/>
    <n v="9"/>
    <s v="Ferrugem parafuso peça luminária terraço"/>
    <x v="9"/>
    <m/>
    <x v="0"/>
    <x v="0"/>
    <x v="34"/>
    <m/>
    <x v="0"/>
    <m/>
    <s v=""/>
    <s v=""/>
    <s v=""/>
    <s v=""/>
    <s v=""/>
  </r>
  <r>
    <d v="2024-09-25T00:00:00"/>
    <x v="43"/>
    <s v="B"/>
    <n v="6"/>
    <s v="b"/>
    <n v="10"/>
    <s v="Marca vidro fosco sala interno"/>
    <x v="0"/>
    <m/>
    <x v="0"/>
    <x v="0"/>
    <x v="34"/>
    <m/>
    <x v="0"/>
    <m/>
    <s v=""/>
    <s v=""/>
    <s v=""/>
    <s v=""/>
    <s v=""/>
  </r>
  <r>
    <d v="2024-09-25T00:00:00"/>
    <x v="43"/>
    <s v="B"/>
    <n v="6"/>
    <s v="b"/>
    <n v="11"/>
    <s v="Marca caixilharia porta proximo ao puxador interno "/>
    <x v="2"/>
    <m/>
    <x v="0"/>
    <x v="0"/>
    <x v="34"/>
    <m/>
    <x v="0"/>
    <m/>
    <s v=""/>
    <s v=""/>
    <s v=""/>
    <s v=""/>
    <s v=""/>
  </r>
  <r>
    <d v="2024-09-25T00:00:00"/>
    <x v="43"/>
    <s v="B"/>
    <n v="6"/>
    <s v="b"/>
    <n v="12"/>
    <s v="Em praticamente todos os estores nota-se alguma resistencia no seu movimento e alguns não fecham por completo e um dos estores soltou-se completamente e caiu ficando permanentemente fechado "/>
    <x v="11"/>
    <m/>
    <x v="81"/>
    <x v="0"/>
    <x v="34"/>
    <d v="2025-01-27T00:00:00"/>
    <x v="0"/>
    <m/>
    <s v=""/>
    <s v=""/>
    <s v=""/>
    <s v=""/>
    <s v=""/>
  </r>
  <r>
    <d v="2024-09-25T00:00:00"/>
    <x v="43"/>
    <s v="B"/>
    <n v="6"/>
    <s v="b"/>
    <n v="13"/>
    <s v="Bomba de calor  ainda não estar a funcionar"/>
    <x v="15"/>
    <m/>
    <x v="104"/>
    <x v="0"/>
    <x v="34"/>
    <m/>
    <x v="152"/>
    <m/>
    <m/>
    <m/>
    <m/>
    <m/>
    <m/>
  </r>
  <r>
    <d v="2024-09-25T00:00:00"/>
    <x v="43"/>
    <s v="B"/>
    <n v="6"/>
    <s v="b"/>
    <n v="14"/>
    <s v="Avaria dos estores da cozinha"/>
    <x v="0"/>
    <m/>
    <x v="175"/>
    <x v="0"/>
    <x v="37"/>
    <m/>
    <x v="129"/>
    <m/>
    <m/>
    <m/>
    <m/>
    <m/>
    <m/>
  </r>
  <r>
    <d v="2024-09-25T00:00:00"/>
    <x v="43"/>
    <s v="B"/>
    <n v="6"/>
    <s v="b"/>
    <n v="15"/>
    <s v="Torneiras de água fria têm um caudal muito diminuído na cozinha e nas casas de banho, não possibilitando o uso adequado dessas infraestruturas."/>
    <x v="0"/>
    <m/>
    <x v="176"/>
    <x v="0"/>
    <x v="34"/>
    <m/>
    <x v="203"/>
    <m/>
    <m/>
    <m/>
    <m/>
    <m/>
    <m/>
  </r>
  <r>
    <d v="2024-09-25T00:00:00"/>
    <x v="43"/>
    <s v="B"/>
    <n v="6"/>
    <s v="b"/>
    <n v="16"/>
    <s v="existência de uma perda de agua na máquina de lavar roupa"/>
    <x v="0"/>
    <m/>
    <x v="176"/>
    <x v="0"/>
    <x v="37"/>
    <m/>
    <x v="203"/>
    <m/>
    <m/>
    <m/>
    <m/>
    <m/>
    <m/>
  </r>
  <r>
    <d v="2024-09-25T00:00:00"/>
    <x v="43"/>
    <s v="B"/>
    <n v="6"/>
    <s v="b"/>
    <n v="17"/>
    <s v="A caixa de estores passa muito vento, vedar com silicone. "/>
    <x v="0"/>
    <m/>
    <x v="145"/>
    <x v="0"/>
    <x v="34"/>
    <m/>
    <x v="204"/>
    <m/>
    <m/>
    <m/>
    <m/>
    <m/>
    <m/>
  </r>
  <r>
    <d v="2024-09-25T00:00:00"/>
    <x v="43"/>
    <s v="B"/>
    <n v="6"/>
    <s v="b"/>
    <n v="18"/>
    <s v="Ombreira da porta da casa de banho com defeito. // Dano causado por conta da utilização do imóvel, o mesmo se encontra arrendado, pelo que daremos o processo como terminado, pois não iremos reparar. _x000a_Imagem anexada só clicar."/>
    <x v="6"/>
    <m/>
    <x v="177"/>
    <x v="2"/>
    <x v="37"/>
    <m/>
    <x v="24"/>
    <m/>
    <m/>
    <m/>
    <m/>
    <m/>
    <m/>
  </r>
  <r>
    <d v="2024-09-25T00:00:00"/>
    <x v="43"/>
    <s v="B"/>
    <n v="6"/>
    <s v="b"/>
    <n v="19"/>
    <s v="Avaria no estore da cozinha do meu apartamento, que deixou completamente de funcionar."/>
    <x v="0"/>
    <m/>
    <x v="178"/>
    <x v="0"/>
    <x v="34"/>
    <m/>
    <x v="205"/>
    <s v="Situação verificada pelo nosso colaboraborador e reparada no dia 23/02/2026"/>
    <m/>
    <m/>
    <m/>
    <m/>
    <m/>
  </r>
  <r>
    <d v="2025-08-07T00:00:00"/>
    <x v="44"/>
    <s v="B"/>
    <n v="6"/>
    <s v="c"/>
    <n v="1"/>
    <s v="Ligação de bomba de calor "/>
    <x v="14"/>
    <m/>
    <x v="20"/>
    <x v="0"/>
    <x v="5"/>
    <m/>
    <x v="4"/>
    <m/>
    <s v=""/>
    <s v=""/>
    <s v=""/>
    <s v=""/>
    <s v=""/>
  </r>
  <r>
    <d v="2025-08-07T00:00:00"/>
    <x v="44"/>
    <s v="B"/>
    <n v="6"/>
    <s v="c"/>
    <n v="2"/>
    <s v="Trocar peça do quarto"/>
    <x v="5"/>
    <m/>
    <x v="58"/>
    <x v="0"/>
    <x v="5"/>
    <m/>
    <x v="35"/>
    <m/>
    <m/>
    <m/>
    <m/>
    <m/>
    <m/>
  </r>
  <r>
    <d v="2025-08-07T00:00:00"/>
    <x v="44"/>
    <s v="B"/>
    <n v="6"/>
    <s v="c"/>
    <n v="3"/>
    <s v="Pavimento danificado. Há uma parte da régua levantada. "/>
    <x v="5"/>
    <m/>
    <x v="179"/>
    <x v="0"/>
    <x v="5"/>
    <m/>
    <x v="58"/>
    <m/>
    <m/>
    <m/>
    <m/>
    <m/>
    <m/>
  </r>
  <r>
    <d v="2025-08-07T00:00:00"/>
    <x v="44"/>
    <s v="B"/>
    <n v="6"/>
    <s v="c"/>
    <n v="4"/>
    <s v="Há um risco notório no pilar de aluminio junto a varanda, na sala. // No dia 11/12/2025 a Serrialu esteve no apartamento e realizou medições para reparar o defeito identificado. Reagendar a colocação de uma peça (não temos identificação da peça)."/>
    <x v="2"/>
    <m/>
    <x v="180"/>
    <x v="7"/>
    <x v="5"/>
    <m/>
    <x v="24"/>
    <m/>
    <m/>
    <m/>
    <m/>
    <m/>
    <m/>
  </r>
  <r>
    <d v="2025-08-07T00:00:00"/>
    <x v="44"/>
    <s v="B"/>
    <n v="6"/>
    <s v="c"/>
    <n v="5"/>
    <s v="Estores não correm, tendo de ser afinados e sendo que o motor aparenta estar funcional (3 nos quartos, 2 na sala e 2 na cozinha)."/>
    <x v="0"/>
    <m/>
    <x v="180"/>
    <x v="0"/>
    <x v="5"/>
    <m/>
    <x v="206"/>
    <m/>
    <m/>
    <m/>
    <m/>
    <m/>
    <m/>
  </r>
  <r>
    <d v="2025-08-07T00:00:00"/>
    <x v="44"/>
    <s v="B"/>
    <n v="6"/>
    <s v="c"/>
    <n v="6"/>
    <s v="Há um revestimento do teto da varanda por cima do ar condicionado que está caído."/>
    <x v="19"/>
    <m/>
    <x v="180"/>
    <x v="0"/>
    <x v="5"/>
    <m/>
    <x v="207"/>
    <m/>
    <m/>
    <m/>
    <m/>
    <m/>
    <m/>
  </r>
  <r>
    <d v="2025-08-07T00:00:00"/>
    <x v="44"/>
    <s v="B"/>
    <n v="6"/>
    <s v="c"/>
    <n v="7"/>
    <s v="A porta da sala não fecha. "/>
    <x v="0"/>
    <m/>
    <x v="180"/>
    <x v="0"/>
    <x v="5"/>
    <m/>
    <x v="24"/>
    <m/>
    <m/>
    <m/>
    <m/>
    <m/>
    <m/>
  </r>
  <r>
    <d v="2025-08-07T00:00:00"/>
    <x v="44"/>
    <s v="B"/>
    <n v="6"/>
    <s v="c"/>
    <n v="8"/>
    <s v="A porta de duche da suite principal não abre bem e arrasta no chão, evidenciando necessidade de afinação. "/>
    <x v="0"/>
    <m/>
    <x v="180"/>
    <x v="0"/>
    <x v="5"/>
    <m/>
    <x v="24"/>
    <m/>
    <m/>
    <m/>
    <m/>
    <m/>
    <m/>
  </r>
  <r>
    <d v="2025-08-07T00:00:00"/>
    <x v="44"/>
    <s v="B"/>
    <n v="6"/>
    <s v="c"/>
    <n v="9"/>
    <s v="Há várias portas, nomeadamente do WC da suíte principal e da cozinha, que fazem barulho a abrir e fechar devido silicone. "/>
    <x v="0"/>
    <m/>
    <x v="180"/>
    <x v="0"/>
    <x v="5"/>
    <m/>
    <x v="24"/>
    <m/>
    <m/>
    <m/>
    <m/>
    <m/>
    <m/>
  </r>
  <r>
    <d v="2025-08-07T00:00:00"/>
    <x v="44"/>
    <s v="B"/>
    <n v="6"/>
    <s v="c"/>
    <n v="10"/>
    <s v="O silicone da porta da cozinha está solto. "/>
    <x v="0"/>
    <m/>
    <x v="180"/>
    <x v="0"/>
    <x v="5"/>
    <m/>
    <x v="24"/>
    <m/>
    <m/>
    <m/>
    <m/>
    <m/>
    <m/>
  </r>
  <r>
    <d v="2025-08-07T00:00:00"/>
    <x v="44"/>
    <s v="B"/>
    <n v="6"/>
    <s v="c"/>
    <n v="11"/>
    <s v="Afinar porta do armário da casa de banho da suíte principal. "/>
    <x v="0"/>
    <m/>
    <x v="180"/>
    <x v="0"/>
    <x v="5"/>
    <m/>
    <x v="24"/>
    <m/>
    <m/>
    <m/>
    <m/>
    <m/>
    <m/>
  </r>
  <r>
    <d v="2025-08-07T00:00:00"/>
    <x v="44"/>
    <s v="B"/>
    <n v="6"/>
    <s v="c"/>
    <n v="12"/>
    <s v="Afinar as gavetas do roupeiro do meio da suíte principal. "/>
    <x v="41"/>
    <m/>
    <x v="180"/>
    <x v="1"/>
    <x v="5"/>
    <m/>
    <x v="24"/>
    <s v="Não temos a vistoria do apartamento para poder verificar."/>
    <m/>
    <m/>
    <m/>
    <m/>
    <m/>
  </r>
  <r>
    <d v="2025-08-07T00:00:00"/>
    <x v="44"/>
    <s v="B"/>
    <n v="6"/>
    <s v="c"/>
    <n v="13"/>
    <s v="Quase todos os estores não correm, tendo de ser afinados e sendo que o motor aparenta estar funcional (3 nos quartos, 2 na sala e 2 na cozinha) // No dia 24/11 o proprietário reportou que foi informado a ele a quando da visita de que seria necessário adicionar uma peça aos estores da sala para evitar que os mesmos vibrem, correndo inclusivamente o risco de serem &quot;arrancados&quot;. // VERIFICAR A NECESSIDADE DA PEÇA E SE O ESTADO ATUAL NÃO ESTÁ CONFORME O PROJETO"/>
    <x v="0"/>
    <m/>
    <x v="180"/>
    <x v="0"/>
    <x v="5"/>
    <m/>
    <x v="206"/>
    <s v="Foi realizado pelo Sr. Rafael a afinação dos estores, ficando os mesmos resolvidos no dia 24/11"/>
    <m/>
    <m/>
    <m/>
    <m/>
    <m/>
  </r>
  <r>
    <d v="2025-08-07T00:00:00"/>
    <x v="44"/>
    <s v="B"/>
    <n v="6"/>
    <s v="c"/>
    <n v="14"/>
    <s v="A unidade exterior do ar condicionado caiu, devido a sua má instalação, solicitamos uma reparação urgente. _x000a_Ver notas -»"/>
    <x v="15"/>
    <m/>
    <x v="181"/>
    <x v="2"/>
    <x v="5"/>
    <m/>
    <x v="24"/>
    <s v="Feedback Climacer: Reposição da unidade no mesmo local, que tombou devido à tempestade Kristin. A tampa frontal está vincada na zona superior, será enviada proposta para substituição.  _x000a_Numa próxima visita, os sinoblocos serão substituídos dado que também ficaram danificados devido à queda da unidade. _x000a_NÃO TEMOS RESPONSABILIDADE SOBRE EFEITOS METEOROLOGICOS EXTREMOS."/>
    <m/>
    <m/>
    <m/>
    <m/>
    <m/>
  </r>
  <r>
    <d v="2025-01-23T00:00:00"/>
    <x v="45"/>
    <s v="B"/>
    <n v="7"/>
    <s v="a"/>
    <n v="1"/>
    <s v="Afinar porta duche "/>
    <x v="12"/>
    <m/>
    <x v="54"/>
    <x v="0"/>
    <x v="38"/>
    <m/>
    <x v="140"/>
    <m/>
    <s v=""/>
    <s v=""/>
    <s v=""/>
    <s v=""/>
    <s v=""/>
  </r>
  <r>
    <d v="2025-01-23T00:00:00"/>
    <x v="45"/>
    <s v="B"/>
    <n v="7"/>
    <s v="a"/>
    <n v="2"/>
    <s v="Espelho lascado"/>
    <x v="0"/>
    <m/>
    <x v="54"/>
    <x v="0"/>
    <x v="38"/>
    <m/>
    <x v="148"/>
    <m/>
    <s v=""/>
    <s v=""/>
    <s v=""/>
    <s v=""/>
    <s v=""/>
  </r>
  <r>
    <d v="2025-01-23T00:00:00"/>
    <x v="45"/>
    <s v="B"/>
    <n v="7"/>
    <s v="a"/>
    <n v="3"/>
    <s v="Bancada riscada"/>
    <x v="13"/>
    <m/>
    <x v="54"/>
    <x v="0"/>
    <x v="38"/>
    <m/>
    <x v="72"/>
    <m/>
    <s v=""/>
    <s v=""/>
    <s v=""/>
    <s v=""/>
    <s v=""/>
  </r>
  <r>
    <d v="2025-01-23T00:00:00"/>
    <x v="45"/>
    <s v="B"/>
    <n v="7"/>
    <s v="a"/>
    <n v="4"/>
    <s v="Fissura em cima guarda roupas e laterais "/>
    <x v="8"/>
    <m/>
    <x v="54"/>
    <x v="0"/>
    <x v="38"/>
    <m/>
    <x v="140"/>
    <m/>
    <s v=""/>
    <s v=""/>
    <s v=""/>
    <s v=""/>
    <s v=""/>
  </r>
  <r>
    <d v="2025-01-23T00:00:00"/>
    <x v="45"/>
    <s v="B"/>
    <n v="7"/>
    <s v="a"/>
    <n v="5"/>
    <s v="Fissura alheta (buraco no teto)"/>
    <x v="0"/>
    <m/>
    <x v="115"/>
    <x v="0"/>
    <x v="38"/>
    <m/>
    <x v="39"/>
    <m/>
    <s v=""/>
    <s v=""/>
    <s v=""/>
    <s v=""/>
    <s v=""/>
  </r>
  <r>
    <d v="2025-01-23T00:00:00"/>
    <x v="45"/>
    <s v="B"/>
    <n v="7"/>
    <s v="a"/>
    <n v="6"/>
    <s v="Melhorar remate rodapés/fissuras"/>
    <x v="8"/>
    <m/>
    <x v="54"/>
    <x v="0"/>
    <x v="38"/>
    <m/>
    <x v="140"/>
    <m/>
    <s v=""/>
    <s v=""/>
    <s v=""/>
    <s v=""/>
    <s v=""/>
  </r>
  <r>
    <d v="2025-01-23T00:00:00"/>
    <x v="45"/>
    <s v="B"/>
    <n v="7"/>
    <s v="a"/>
    <n v="7"/>
    <s v="Falta acabamento ralo/  tampa ralo"/>
    <x v="0"/>
    <m/>
    <x v="115"/>
    <x v="0"/>
    <x v="38"/>
    <m/>
    <x v="72"/>
    <m/>
    <s v=""/>
    <s v=""/>
    <s v=""/>
    <s v=""/>
    <s v=""/>
  </r>
  <r>
    <d v="2025-01-23T00:00:00"/>
    <x v="45"/>
    <s v="B"/>
    <n v="7"/>
    <s v="a"/>
    <n v="8"/>
    <s v="Vidro manchado porta"/>
    <x v="26"/>
    <m/>
    <x v="54"/>
    <x v="0"/>
    <x v="38"/>
    <m/>
    <x v="140"/>
    <m/>
    <s v=""/>
    <s v=""/>
    <s v=""/>
    <s v=""/>
    <s v=""/>
  </r>
  <r>
    <d v="2025-01-23T00:00:00"/>
    <x v="45"/>
    <s v="B"/>
    <n v="7"/>
    <s v="a"/>
    <n v="9"/>
    <s v="Sujos na parede "/>
    <x v="0"/>
    <m/>
    <x v="54"/>
    <x v="0"/>
    <x v="38"/>
    <m/>
    <x v="140"/>
    <m/>
    <s v=""/>
    <s v=""/>
    <s v=""/>
    <s v=""/>
    <s v=""/>
  </r>
  <r>
    <d v="2025-01-23T00:00:00"/>
    <x v="45"/>
    <s v="B"/>
    <n v="7"/>
    <s v="a"/>
    <n v="10"/>
    <s v="Silicone solto rodapé "/>
    <x v="0"/>
    <m/>
    <x v="54"/>
    <x v="0"/>
    <x v="38"/>
    <m/>
    <x v="140"/>
    <m/>
    <s v=""/>
    <s v=""/>
    <s v=""/>
    <s v=""/>
    <s v=""/>
  </r>
  <r>
    <d v="2025-01-23T00:00:00"/>
    <x v="45"/>
    <s v="B"/>
    <n v="7"/>
    <s v="a"/>
    <n v="11"/>
    <s v="Marcas na esquadria"/>
    <x v="2"/>
    <m/>
    <x v="54"/>
    <x v="0"/>
    <x v="38"/>
    <m/>
    <x v="72"/>
    <m/>
    <s v=""/>
    <s v=""/>
    <s v=""/>
    <s v=""/>
    <s v=""/>
  </r>
  <r>
    <d v="2025-01-23T00:00:00"/>
    <x v="45"/>
    <s v="B"/>
    <n v="7"/>
    <s v="a"/>
    <n v="12"/>
    <s v="Placa vidro ceramica riscada - A proprietária não apresentou questionamentos. A placa está em modo standby e, até o momento, o processo foi concluído"/>
    <x v="4"/>
    <m/>
    <x v="54"/>
    <x v="2"/>
    <x v="38"/>
    <d v="2025-02-14T00:00:00"/>
    <x v="24"/>
    <m/>
    <s v=""/>
    <s v=""/>
    <s v=""/>
    <s v=""/>
    <s v=""/>
  </r>
  <r>
    <d v="2025-01-23T00:00:00"/>
    <x v="45"/>
    <s v="B"/>
    <n v="7"/>
    <s v="a"/>
    <n v="13"/>
    <s v="Melhorar remate teto/ceramica wc"/>
    <x v="0"/>
    <m/>
    <x v="54"/>
    <x v="0"/>
    <x v="38"/>
    <m/>
    <x v="140"/>
    <m/>
    <s v=""/>
    <s v=""/>
    <s v=""/>
    <s v=""/>
    <s v=""/>
  </r>
  <r>
    <d v="2025-01-23T00:00:00"/>
    <x v="45"/>
    <s v="B"/>
    <n v="7"/>
    <s v="a"/>
    <n v="14"/>
    <s v="Sujos portas/ armários "/>
    <x v="0"/>
    <m/>
    <x v="54"/>
    <x v="0"/>
    <x v="38"/>
    <m/>
    <x v="140"/>
    <m/>
    <s v=""/>
    <s v=""/>
    <s v=""/>
    <s v=""/>
    <s v=""/>
  </r>
  <r>
    <d v="2025-01-23T00:00:00"/>
    <x v="45"/>
    <s v="B"/>
    <n v="7"/>
    <s v="a"/>
    <n v="15"/>
    <s v="Manchas na pintura/ teto"/>
    <x v="0"/>
    <m/>
    <x v="115"/>
    <x v="0"/>
    <x v="38"/>
    <m/>
    <x v="87"/>
    <m/>
    <s v=""/>
    <s v=""/>
    <s v=""/>
    <s v=""/>
    <s v=""/>
  </r>
  <r>
    <d v="2025-01-23T00:00:00"/>
    <x v="45"/>
    <s v="B"/>
    <n v="7"/>
    <s v="a"/>
    <n v="16"/>
    <s v="Falta madeira prateleira guarda roupa"/>
    <x v="8"/>
    <m/>
    <x v="110"/>
    <x v="0"/>
    <x v="38"/>
    <m/>
    <x v="132"/>
    <m/>
    <s v=""/>
    <s v=""/>
    <s v=""/>
    <s v=""/>
    <s v=""/>
  </r>
  <r>
    <d v="2025-01-23T00:00:00"/>
    <x v="45"/>
    <s v="B"/>
    <n v="7"/>
    <s v="a"/>
    <n v="17"/>
    <s v="Falta betume ceramica"/>
    <x v="0"/>
    <m/>
    <x v="54"/>
    <x v="0"/>
    <x v="38"/>
    <m/>
    <x v="101"/>
    <m/>
    <s v=""/>
    <s v=""/>
    <s v=""/>
    <s v=""/>
    <s v=""/>
  </r>
  <r>
    <d v="2025-01-23T00:00:00"/>
    <x v="45"/>
    <s v="B"/>
    <n v="7"/>
    <s v="a"/>
    <n v="18"/>
    <s v="Melhorar remate peça iluminação WC"/>
    <x v="0"/>
    <m/>
    <x v="54"/>
    <x v="0"/>
    <x v="38"/>
    <m/>
    <x v="140"/>
    <m/>
    <s v=""/>
    <s v=""/>
    <s v=""/>
    <s v=""/>
    <s v=""/>
  </r>
  <r>
    <d v="2025-01-23T00:00:00"/>
    <x v="45"/>
    <s v="B"/>
    <n v="7"/>
    <s v="a"/>
    <n v="19"/>
    <s v="Falta concha abertura porta correr"/>
    <x v="2"/>
    <m/>
    <x v="54"/>
    <x v="0"/>
    <x v="38"/>
    <m/>
    <x v="140"/>
    <m/>
    <s v=""/>
    <s v=""/>
    <s v=""/>
    <s v=""/>
    <s v=""/>
  </r>
  <r>
    <d v="2025-01-23T00:00:00"/>
    <x v="45"/>
    <s v="B"/>
    <n v="7"/>
    <s v="a"/>
    <n v="20"/>
    <s v="Fissura parede"/>
    <x v="0"/>
    <m/>
    <x v="54"/>
    <x v="0"/>
    <x v="38"/>
    <m/>
    <x v="140"/>
    <m/>
    <s v=""/>
    <s v=""/>
    <s v=""/>
    <s v=""/>
    <s v=""/>
  </r>
  <r>
    <d v="2025-01-23T00:00:00"/>
    <x v="45"/>
    <s v="B"/>
    <n v="7"/>
    <s v="a"/>
    <n v="21"/>
    <s v="Finalizar limpeza apartamento"/>
    <x v="0"/>
    <m/>
    <x v="54"/>
    <x v="0"/>
    <x v="38"/>
    <m/>
    <x v="140"/>
    <m/>
    <s v=""/>
    <s v=""/>
    <s v=""/>
    <s v=""/>
    <s v=""/>
  </r>
  <r>
    <d v="2025-01-23T00:00:00"/>
    <x v="45"/>
    <s v="B"/>
    <n v="7"/>
    <s v="a"/>
    <n v="22"/>
    <s v="Tubos bomba de calor "/>
    <x v="15"/>
    <m/>
    <x v="54"/>
    <x v="0"/>
    <x v="38"/>
    <m/>
    <x v="140"/>
    <m/>
    <s v=""/>
    <s v=""/>
    <s v=""/>
    <s v=""/>
    <s v=""/>
  </r>
  <r>
    <d v="2025-01-23T00:00:00"/>
    <x v="45"/>
    <s v="B"/>
    <n v="7"/>
    <s v="a"/>
    <n v="23"/>
    <s v="Ligação de bomba de calor "/>
    <x v="14"/>
    <m/>
    <x v="20"/>
    <x v="0"/>
    <x v="38"/>
    <m/>
    <x v="4"/>
    <m/>
    <s v=""/>
    <s v=""/>
    <s v=""/>
    <s v=""/>
    <s v=""/>
  </r>
  <r>
    <d v="2025-01-23T00:00:00"/>
    <x v="45"/>
    <s v="B"/>
    <n v="7"/>
    <s v="a"/>
    <n v="24"/>
    <s v="Réguas para Substituir"/>
    <x v="5"/>
    <m/>
    <x v="115"/>
    <x v="0"/>
    <x v="38"/>
    <m/>
    <x v="91"/>
    <m/>
    <m/>
    <m/>
    <m/>
    <m/>
    <m/>
  </r>
  <r>
    <d v="2025-01-23T00:00:00"/>
    <x v="45"/>
    <s v="B"/>
    <n v="7"/>
    <s v="a"/>
    <n v="25"/>
    <s v="Espelho com ferrugem (TIRAR MEDIDA)"/>
    <x v="0"/>
    <m/>
    <x v="115"/>
    <x v="0"/>
    <x v="38"/>
    <m/>
    <x v="70"/>
    <m/>
    <m/>
    <m/>
    <m/>
    <m/>
    <m/>
  </r>
  <r>
    <d v="2025-01-23T00:00:00"/>
    <x v="45"/>
    <s v="B"/>
    <n v="7"/>
    <s v="a"/>
    <n v="26"/>
    <s v="Silicone no lavatorio e Bancada"/>
    <x v="0"/>
    <m/>
    <x v="115"/>
    <x v="0"/>
    <x v="38"/>
    <m/>
    <x v="87"/>
    <m/>
    <m/>
    <m/>
    <m/>
    <m/>
    <m/>
  </r>
  <r>
    <d v="2025-01-23T00:00:00"/>
    <x v="45"/>
    <s v="B"/>
    <n v="7"/>
    <s v="a"/>
    <n v="27"/>
    <s v="Apoios bancada com ferrugem"/>
    <x v="0"/>
    <m/>
    <x v="115"/>
    <x v="0"/>
    <x v="38"/>
    <m/>
    <x v="87"/>
    <m/>
    <m/>
    <m/>
    <m/>
    <m/>
    <m/>
  </r>
  <r>
    <d v="2025-01-23T00:00:00"/>
    <x v="45"/>
    <s v="B"/>
    <n v="7"/>
    <s v="a"/>
    <n v="28"/>
    <s v="Porta de correr não fecha e suja de espuma"/>
    <x v="2"/>
    <m/>
    <x v="115"/>
    <x v="0"/>
    <x v="38"/>
    <m/>
    <x v="70"/>
    <m/>
    <m/>
    <m/>
    <m/>
    <m/>
    <m/>
  </r>
  <r>
    <d v="2025-01-23T00:00:00"/>
    <x v="45"/>
    <s v="B"/>
    <n v="7"/>
    <s v="a"/>
    <n v="29"/>
    <s v="Faltam limitadores"/>
    <x v="2"/>
    <m/>
    <x v="115"/>
    <x v="0"/>
    <x v="38"/>
    <m/>
    <x v="70"/>
    <m/>
    <m/>
    <m/>
    <m/>
    <m/>
    <m/>
  </r>
  <r>
    <d v="2025-01-23T00:00:00"/>
    <x v="45"/>
    <s v="B"/>
    <n v="7"/>
    <s v="a"/>
    <n v="30"/>
    <s v="Falta prato microondas"/>
    <x v="4"/>
    <m/>
    <x v="115"/>
    <x v="0"/>
    <x v="38"/>
    <m/>
    <x v="72"/>
    <m/>
    <m/>
    <m/>
    <m/>
    <m/>
    <m/>
  </r>
  <r>
    <d v="2025-01-23T00:00:00"/>
    <x v="45"/>
    <s v="B"/>
    <n v="7"/>
    <s v="a"/>
    <n v="31"/>
    <s v="Afinar porta lavandaria"/>
    <x v="2"/>
    <m/>
    <x v="115"/>
    <x v="0"/>
    <x v="38"/>
    <m/>
    <x v="70"/>
    <m/>
    <m/>
    <m/>
    <m/>
    <m/>
    <m/>
  </r>
  <r>
    <d v="2025-01-23T00:00:00"/>
    <x v="45"/>
    <s v="B"/>
    <n v="7"/>
    <s v="a"/>
    <n v="32"/>
    <s v="Lavatório solto"/>
    <x v="0"/>
    <m/>
    <x v="115"/>
    <x v="0"/>
    <x v="38"/>
    <m/>
    <x v="87"/>
    <m/>
    <m/>
    <m/>
    <m/>
    <m/>
    <m/>
  </r>
  <r>
    <d v="2025-01-23T00:00:00"/>
    <x v="45"/>
    <s v="B"/>
    <n v="7"/>
    <s v="a"/>
    <n v="33"/>
    <s v="Porta do queadro eletrico (QE)"/>
    <x v="9"/>
    <m/>
    <x v="115"/>
    <x v="0"/>
    <x v="38"/>
    <m/>
    <x v="82"/>
    <m/>
    <m/>
    <m/>
    <m/>
    <m/>
    <m/>
  </r>
  <r>
    <d v="2025-01-23T00:00:00"/>
    <x v="45"/>
    <s v="B"/>
    <n v="7"/>
    <s v="a"/>
    <n v="34"/>
    <s v="Spot no teto fissurado"/>
    <x v="0"/>
    <m/>
    <x v="115"/>
    <x v="0"/>
    <x v="38"/>
    <m/>
    <x v="87"/>
    <m/>
    <m/>
    <m/>
    <m/>
    <m/>
    <m/>
  </r>
  <r>
    <d v="2025-01-23T00:00:00"/>
    <x v="45"/>
    <s v="B"/>
    <n v="7"/>
    <s v="a"/>
    <n v="35"/>
    <s v="Estores não Funciona"/>
    <x v="11"/>
    <m/>
    <x v="115"/>
    <x v="0"/>
    <x v="38"/>
    <m/>
    <x v="208"/>
    <m/>
    <m/>
    <m/>
    <m/>
    <m/>
    <m/>
  </r>
  <r>
    <d v="2025-01-23T00:00:00"/>
    <x v="45"/>
    <s v="B"/>
    <n v="7"/>
    <s v="a"/>
    <n v="36"/>
    <s v="substituir 2 torneiras de lavatório"/>
    <x v="18"/>
    <m/>
    <x v="119"/>
    <x v="0"/>
    <x v="38"/>
    <d v="2025-02-13T00:00:00"/>
    <x v="125"/>
    <m/>
    <m/>
    <m/>
    <m/>
    <m/>
    <m/>
  </r>
  <r>
    <d v="2025-01-23T00:00:00"/>
    <x v="45"/>
    <s v="B"/>
    <n v="7"/>
    <s v="a"/>
    <n v="37"/>
    <s v="Fuga água lavatório"/>
    <x v="0"/>
    <m/>
    <x v="119"/>
    <x v="0"/>
    <x v="38"/>
    <m/>
    <x v="35"/>
    <m/>
    <m/>
    <m/>
    <m/>
    <m/>
    <m/>
  </r>
  <r>
    <d v="2025-01-23T00:00:00"/>
    <x v="45"/>
    <s v="B"/>
    <n v="7"/>
    <s v="a"/>
    <n v="38"/>
    <s v="A torneira do bidé do WC da janela continua a pingar. A situação já anteriormente reportada não ficou resolvida."/>
    <x v="0"/>
    <m/>
    <x v="11"/>
    <x v="0"/>
    <x v="38"/>
    <m/>
    <x v="98"/>
    <m/>
    <m/>
    <m/>
    <m/>
    <m/>
    <m/>
  </r>
  <r>
    <d v="2025-01-23T00:00:00"/>
    <x v="45"/>
    <s v="B"/>
    <n v="7"/>
    <s v="a"/>
    <n v="39"/>
    <s v="Armário wc janela: Substituição de armário "/>
    <x v="8"/>
    <m/>
    <x v="115"/>
    <x v="0"/>
    <x v="38"/>
    <m/>
    <x v="114"/>
    <m/>
    <m/>
    <m/>
    <m/>
    <m/>
    <m/>
  </r>
  <r>
    <d v="2025-01-23T00:00:00"/>
    <x v="45"/>
    <s v="B"/>
    <n v="7"/>
    <s v="a"/>
    <n v="40"/>
    <s v="Prateleira wc quartos (81,5 x 35 cm): Substituição prateleira debaixo do lavatório por estar empolada junto à parede "/>
    <x v="8"/>
    <m/>
    <x v="115"/>
    <x v="0"/>
    <x v="38"/>
    <d v="2025-02-20T00:00:00"/>
    <x v="114"/>
    <m/>
    <m/>
    <m/>
    <m/>
    <m/>
    <m/>
  </r>
  <r>
    <d v="2025-01-23T00:00:00"/>
    <x v="45"/>
    <s v="B"/>
    <n v="7"/>
    <s v="a"/>
    <n v="41"/>
    <s v="Porta roupeiro quarto suite: Substituição da porta que está empolada"/>
    <x v="8"/>
    <m/>
    <x v="115"/>
    <x v="0"/>
    <x v="38"/>
    <m/>
    <x v="114"/>
    <m/>
    <m/>
    <m/>
    <m/>
    <m/>
    <m/>
  </r>
  <r>
    <d v="2025-01-23T00:00:00"/>
    <x v="45"/>
    <s v="B"/>
    <n v="7"/>
    <s v="a"/>
    <n v="42"/>
    <s v="Infiltração arrecadação no canto: nada foi feito, a parede foi pintada, não tem chovido em abundância, pelo que até ao momento não notamos nova situação"/>
    <x v="0"/>
    <m/>
    <x v="115"/>
    <x v="0"/>
    <x v="38"/>
    <m/>
    <x v="209"/>
    <m/>
    <m/>
    <m/>
    <m/>
    <m/>
    <m/>
  </r>
  <r>
    <d v="2025-01-23T00:00:00"/>
    <x v="45"/>
    <s v="B"/>
    <n v="7"/>
    <s v="a"/>
    <n v="43"/>
    <s v="Porta do armario da cozinha picada, substituição "/>
    <x v="34"/>
    <m/>
    <x v="115"/>
    <x v="0"/>
    <x v="38"/>
    <m/>
    <x v="210"/>
    <s v="MEDIDA TIRADA POR RUI AM&amp;G A 27/2/25"/>
    <m/>
    <m/>
    <m/>
    <m/>
    <m/>
  </r>
  <r>
    <d v="2025-01-23T00:00:00"/>
    <x v="45"/>
    <s v="B"/>
    <n v="7"/>
    <s v="a"/>
    <n v="44"/>
    <s v="Troca de Móvel I.S (1,36m)"/>
    <x v="8"/>
    <m/>
    <x v="11"/>
    <x v="0"/>
    <x v="38"/>
    <d v="2025-02-19T00:00:00"/>
    <x v="114"/>
    <m/>
    <m/>
    <m/>
    <m/>
    <m/>
    <m/>
  </r>
  <r>
    <d v="2025-01-23T00:00:00"/>
    <x v="45"/>
    <s v="B"/>
    <n v="7"/>
    <s v="a"/>
    <n v="45"/>
    <s v="Roupeiro (2.535x0,47)"/>
    <x v="8"/>
    <m/>
    <x v="11"/>
    <x v="0"/>
    <x v="38"/>
    <d v="2025-02-19T00:00:00"/>
    <x v="114"/>
    <m/>
    <m/>
    <m/>
    <m/>
    <m/>
    <m/>
  </r>
  <r>
    <d v="2025-01-23T00:00:00"/>
    <x v="45"/>
    <s v="B"/>
    <n v="7"/>
    <s v="a"/>
    <n v="46"/>
    <s v="Estores da sala danificado "/>
    <x v="0"/>
    <m/>
    <x v="182"/>
    <x v="0"/>
    <x v="38"/>
    <m/>
    <x v="211"/>
    <m/>
    <m/>
    <m/>
    <m/>
    <m/>
    <m/>
  </r>
  <r>
    <d v="2025-01-23T00:00:00"/>
    <x v="45"/>
    <s v="B"/>
    <n v="7"/>
    <s v="a"/>
    <n v="47"/>
    <s v="Estores da sala não funciona (EQUIPA AR EFETUOU A CORREÇÃO)"/>
    <x v="0"/>
    <m/>
    <x v="0"/>
    <x v="0"/>
    <x v="38"/>
    <d v="2025-03-21T00:00:00"/>
    <x v="119"/>
    <m/>
    <m/>
    <m/>
    <m/>
    <m/>
    <m/>
  </r>
  <r>
    <d v="2025-01-23T00:00:00"/>
    <x v="45"/>
    <s v="B"/>
    <n v="7"/>
    <s v="a"/>
    <n v="48"/>
    <s v="estores da sala"/>
    <x v="0"/>
    <m/>
    <x v="182"/>
    <x v="0"/>
    <x v="38"/>
    <m/>
    <x v="123"/>
    <m/>
    <m/>
    <m/>
    <m/>
    <m/>
    <m/>
  </r>
  <r>
    <d v="2025-01-23T00:00:00"/>
    <x v="45"/>
    <s v="B"/>
    <n v="7"/>
    <s v="a"/>
    <n v="49"/>
    <s v="Estores da janela da suite partiu"/>
    <x v="0"/>
    <m/>
    <x v="90"/>
    <x v="0"/>
    <x v="38"/>
    <m/>
    <x v="79"/>
    <m/>
    <m/>
    <m/>
    <m/>
    <m/>
    <m/>
  </r>
  <r>
    <d v="2025-01-23T00:00:00"/>
    <x v="45"/>
    <s v="B"/>
    <n v="7"/>
    <s v="a"/>
    <n v="50"/>
    <s v="A tomada de carregamento da garagem na maior parte dos dias não tem carga suficiente para carregar o meu carro híbrido, mínimo 6A // Conforme reunião com a na sexta-feira dia 27/06, o engenheiro Rodrigo irá solicitar com a IEOL um relatório técnico, para podermos reagendar com o proprietário_x000a_"/>
    <x v="9"/>
    <m/>
    <x v="183"/>
    <x v="0"/>
    <x v="38"/>
    <m/>
    <x v="155"/>
    <m/>
    <m/>
    <m/>
    <m/>
    <m/>
    <m/>
  </r>
  <r>
    <d v="2025-01-23T00:00:00"/>
    <x v="45"/>
    <s v="B"/>
    <n v="7"/>
    <s v="a"/>
    <n v="51"/>
    <s v="A porta do poliban da suíte está emperrada, sendo impossível fechar. // No dia 25/09/2025 a proprietária informou que a porta e a dobradiça estão novamente a dar defeitos, solicitando uma nova intervenção que haja a devida correção. "/>
    <x v="12"/>
    <m/>
    <x v="184"/>
    <x v="0"/>
    <x v="38"/>
    <m/>
    <x v="212"/>
    <s v="Realizamos agendamento para o dia 18/11/2025, no entanto o Daniel informa ter tocado 2x na porta e não foi atendido, e a proprietária alega estar em casa o tempo todo e ninguém apareceu. Aguardando a indicação de uma nova data, a qual já foi solicitada. _x000a__x000a_Situação verificada pela Espaço Vidro, no dia 11/02/2026, com a ida do técnico a fração. (E-mail de 12/02: Conseguimos resolver os problemas da fração BS, Bloco B, 7ºA no edifício Hera Lote 1)"/>
    <m/>
    <m/>
    <m/>
    <m/>
    <m/>
  </r>
  <r>
    <d v="2025-01-23T00:00:00"/>
    <x v="45"/>
    <s v="B"/>
    <n v="7"/>
    <s v="a"/>
    <n v="52"/>
    <s v="O vidro da janela da varanda da sala rachou por dentro.  Não há qualquer hipotese de ter batido uma pedra ou qualquer outro tipo de objeto, pois ficamos fora por cerca de 1 mês de férias e ao retornarmos nos deparamos com isto.// Dia 25/09/2025 a proprietária informou que o risco do racha na janela esta a aumentar, pedindo urgência na resolução do problema, pois tem receio que o mesmo se parta, e têm crianças em casa. // No dia 02/10 a Serrialu esteve no apartamento e verificou que a quebra do vidro se deve a choque mecânico. A origem rutura poderá ser provocada por choque termico ou impacto ocasional. // A resposta da arbitragem foi favorável ao proprietário, e o vidro deverá ser substitído no âmbito da garantia. "/>
    <x v="2"/>
    <m/>
    <x v="185"/>
    <x v="7"/>
    <x v="38"/>
    <m/>
    <x v="213"/>
    <s v="O tema será reparado pela seguradora, com o envio do orçamento da Serrialu."/>
    <m/>
    <m/>
    <m/>
    <m/>
    <m/>
  </r>
  <r>
    <d v="2025-01-23T00:00:00"/>
    <x v="45"/>
    <s v="B"/>
    <n v="7"/>
    <s v="a"/>
    <n v="53"/>
    <s v="O chão do corredor dos quartos abriu espaços entre as tabuas do pavimento flutuante."/>
    <x v="5"/>
    <m/>
    <x v="185"/>
    <x v="0"/>
    <x v="38"/>
    <m/>
    <x v="214"/>
    <m/>
    <m/>
    <m/>
    <m/>
    <m/>
    <m/>
  </r>
  <r>
    <d v="2025-01-23T00:00:00"/>
    <x v="45"/>
    <s v="B"/>
    <n v="7"/>
    <s v="a"/>
    <n v="54"/>
    <s v="O disjuntor do frigorifico disparou tendo provocado que tudo o que tinhamos em nosso congelador tenha descongelado. Tem de se perceber porque dispara, e alterar o disjuntor para que o frigorifico e congelador tenham disjuntores unicos e independentes. Da outra vez, só trocaram um fio no quadro, o que pelo visto, não resolveu o problema. // Conforme nos informado pela IEOL este tema poderá ser por conta da potência contratada para o apartamento, o que não se encontra no ambito da garantia, e a deslocação poderá ter custos. "/>
    <x v="9"/>
    <m/>
    <x v="185"/>
    <x v="2"/>
    <x v="38"/>
    <m/>
    <x v="24"/>
    <m/>
    <m/>
    <m/>
    <m/>
    <m/>
    <m/>
  </r>
  <r>
    <d v="2025-01-23T00:00:00"/>
    <x v="45"/>
    <s v="B"/>
    <n v="7"/>
    <s v="a"/>
    <n v="55"/>
    <s v="O estore do quarto da minha filha deixou de funcionar. O estore está praticamente todo para cima. // 19/11/2025 Voltou a queixar-se dos estores. Agendado para o Sr. Rafael ir arranjar "/>
    <x v="0"/>
    <m/>
    <x v="88"/>
    <x v="0"/>
    <x v="38"/>
    <m/>
    <x v="198"/>
    <m/>
    <m/>
    <m/>
    <m/>
    <m/>
    <m/>
  </r>
  <r>
    <d v="2025-01-23T00:00:00"/>
    <x v="45"/>
    <s v="B"/>
    <n v="7"/>
    <s v="a"/>
    <n v="56"/>
    <s v="Estore da sala sempre que há vento forte, salta da calha, ficando solta e impossibilitando a sua utilização normal. Solicitamos que seja instalado uma calha adequada de maior dimensão ou resistência com guias ao meio do estores. "/>
    <x v="11"/>
    <m/>
    <x v="186"/>
    <x v="0"/>
    <x v="38"/>
    <m/>
    <x v="215"/>
    <s v="Estores reparado pelos nossos colaboradores, Sr. Rafael e Bubacar._x000a_"/>
    <m/>
    <m/>
    <m/>
    <m/>
    <m/>
  </r>
  <r>
    <d v="2025-01-23T00:00:00"/>
    <x v="45"/>
    <s v="B"/>
    <n v="7"/>
    <s v="a"/>
    <n v="57"/>
    <s v="O estore do quarto da minha filha mais velha voltou a partir, anexo foto. Talvez fosse boa ideia fazer uma reparação com material mais resistente._x000a_Fora da garantia (receção provisória)"/>
    <x v="11"/>
    <m/>
    <x v="187"/>
    <x v="1"/>
    <x v="38"/>
    <m/>
    <x v="24"/>
    <m/>
    <m/>
    <m/>
    <m/>
    <m/>
    <m/>
  </r>
  <r>
    <d v="2025-01-23T00:00:00"/>
    <x v="45"/>
    <s v="B"/>
    <n v="7"/>
    <s v="a"/>
    <n v="58"/>
    <s v="O ar condicionado começou a fazer um barulho sincopado e estranho, parece estar a perder gás, e está a fazer menos frio. Apenas quando colocamos no máximo faz frio, o ano passado era muito mais potente. Fiz um vídeo com o som que pode descarregar no link em baixo. (sem acesso ao link enviado)"/>
    <x v="15"/>
    <m/>
    <x v="187"/>
    <x v="1"/>
    <x v="4"/>
    <m/>
    <x v="24"/>
    <m/>
    <m/>
    <m/>
    <m/>
    <m/>
    <m/>
  </r>
  <r>
    <d v="2024-11-27T00:00:00"/>
    <x v="46"/>
    <s v="B"/>
    <n v="7"/>
    <s v="b"/>
    <n v="1"/>
    <s v="Prateleira sob lavatório"/>
    <x v="8"/>
    <m/>
    <x v="159"/>
    <x v="0"/>
    <x v="39"/>
    <d v="2025-01-22T00:00:00"/>
    <x v="114"/>
    <m/>
    <s v=""/>
    <s v=""/>
    <s v=""/>
    <s v=""/>
    <s v=""/>
  </r>
  <r>
    <d v="2024-11-27T00:00:00"/>
    <x v="46"/>
    <s v="B"/>
    <n v="7"/>
    <s v="b"/>
    <n v="2"/>
    <s v="Troca de movél I.S "/>
    <x v="8"/>
    <m/>
    <x v="159"/>
    <x v="0"/>
    <x v="39"/>
    <d v="2025-01-22T00:00:00"/>
    <x v="114"/>
    <m/>
    <s v=""/>
    <s v=""/>
    <s v=""/>
    <s v=""/>
    <s v=""/>
  </r>
  <r>
    <d v="2024-11-27T00:00:00"/>
    <x v="46"/>
    <s v="B"/>
    <n v="7"/>
    <s v="b"/>
    <n v="3"/>
    <s v="Microondas picado inox/ Vidro riscado"/>
    <x v="4"/>
    <m/>
    <x v="12"/>
    <x v="0"/>
    <x v="39"/>
    <m/>
    <x v="209"/>
    <m/>
    <s v=""/>
    <s v=""/>
    <s v=""/>
    <s v=""/>
    <s v=""/>
  </r>
  <r>
    <d v="2024-11-27T00:00:00"/>
    <x v="46"/>
    <s v="B"/>
    <n v="7"/>
    <s v="b"/>
    <n v="4"/>
    <s v="Vidro da janela partido (aguardando posição sobre material)"/>
    <x v="2"/>
    <m/>
    <x v="12"/>
    <x v="0"/>
    <x v="39"/>
    <d v="2024-12-04T00:00:00"/>
    <x v="216"/>
    <m/>
    <s v=""/>
    <s v=""/>
    <s v=""/>
    <s v=""/>
    <s v=""/>
  </r>
  <r>
    <d v="2024-11-27T00:00:00"/>
    <x v="46"/>
    <s v="B"/>
    <n v="7"/>
    <s v="b"/>
    <n v="5"/>
    <s v="Esquadrias picadas/manchadas amarelas"/>
    <x v="2"/>
    <m/>
    <x v="12"/>
    <x v="0"/>
    <x v="39"/>
    <m/>
    <x v="73"/>
    <m/>
    <s v=""/>
    <s v=""/>
    <s v=""/>
    <s v=""/>
    <s v=""/>
  </r>
  <r>
    <d v="2024-11-27T00:00:00"/>
    <x v="46"/>
    <s v="B"/>
    <n v="7"/>
    <s v="b"/>
    <n v="6"/>
    <s v="Limpar o revestimento teto varanda "/>
    <x v="0"/>
    <m/>
    <x v="12"/>
    <x v="0"/>
    <x v="39"/>
    <m/>
    <x v="73"/>
    <m/>
    <s v=""/>
    <s v=""/>
    <s v=""/>
    <s v=""/>
    <s v=""/>
  </r>
  <r>
    <d v="2024-11-27T00:00:00"/>
    <x v="46"/>
    <s v="B"/>
    <n v="7"/>
    <s v="b"/>
    <n v="7"/>
    <s v="Guarda corpo manchas varanda"/>
    <x v="0"/>
    <m/>
    <x v="12"/>
    <x v="0"/>
    <x v="39"/>
    <m/>
    <x v="73"/>
    <m/>
    <s v=""/>
    <s v=""/>
    <s v=""/>
    <s v=""/>
    <s v=""/>
  </r>
  <r>
    <d v="2024-11-27T00:00:00"/>
    <x v="46"/>
    <s v="B"/>
    <n v="7"/>
    <s v="b"/>
    <n v="8"/>
    <s v=" vidro partido / riscos guarda corpo de inox (entrega do vidro a 27/02/25 veio errada, faltou também a guarda) (aguardando posição sobre material) // Agendado para 24/07 com a Serrialu // Conforme a Rita da Serrialu este apartamento encontra-se concluído, no entanto a proprietária continua a queixar-se dos vidros riscados._x000a_?"/>
    <x v="2"/>
    <m/>
    <x v="12"/>
    <x v="0"/>
    <x v="39"/>
    <d v="2024-12-04T00:00:00"/>
    <x v="217"/>
    <m/>
    <s v=""/>
    <s v=""/>
    <s v=""/>
    <s v=""/>
    <s v=""/>
  </r>
  <r>
    <d v="2024-11-27T00:00:00"/>
    <x v="46"/>
    <s v="B"/>
    <n v="7"/>
    <s v="b"/>
    <n v="9"/>
    <s v="Repor silicone vidros "/>
    <x v="0"/>
    <m/>
    <x v="12"/>
    <x v="0"/>
    <x v="39"/>
    <m/>
    <x v="73"/>
    <m/>
    <s v=""/>
    <s v=""/>
    <s v=""/>
    <s v=""/>
    <s v=""/>
  </r>
  <r>
    <d v="2024-11-27T00:00:00"/>
    <x v="46"/>
    <s v="B"/>
    <n v="7"/>
    <s v="b"/>
    <n v="10"/>
    <s v="Borracha topo porta varanda esta solto "/>
    <x v="2"/>
    <m/>
    <x v="12"/>
    <x v="0"/>
    <x v="39"/>
    <m/>
    <x v="73"/>
    <m/>
    <s v=""/>
    <s v=""/>
    <s v=""/>
    <s v=""/>
    <s v=""/>
  </r>
  <r>
    <d v="2024-11-27T00:00:00"/>
    <x v="46"/>
    <s v="B"/>
    <n v="7"/>
    <s v="b"/>
    <n v="11"/>
    <s v="parede suja /riscos/manchas/gotas"/>
    <x v="0"/>
    <m/>
    <x v="12"/>
    <x v="0"/>
    <x v="39"/>
    <m/>
    <x v="73"/>
    <m/>
    <s v=""/>
    <s v=""/>
    <s v=""/>
    <s v=""/>
    <s v=""/>
  </r>
  <r>
    <d v="2024-11-27T00:00:00"/>
    <x v="46"/>
    <s v="B"/>
    <n v="7"/>
    <s v="b"/>
    <n v="12"/>
    <s v="Tinta descolar teto "/>
    <x v="0"/>
    <m/>
    <x v="12"/>
    <x v="0"/>
    <x v="39"/>
    <m/>
    <x v="73"/>
    <m/>
    <s v=""/>
    <s v=""/>
    <s v=""/>
    <s v=""/>
    <s v=""/>
  </r>
  <r>
    <d v="2024-11-27T00:00:00"/>
    <x v="46"/>
    <s v="B"/>
    <n v="7"/>
    <s v="b"/>
    <n v="13"/>
    <s v=" vidro fosco  porta / riscos - partes do vidro não estao foscas"/>
    <x v="0"/>
    <m/>
    <x v="53"/>
    <x v="0"/>
    <x v="39"/>
    <m/>
    <x v="91"/>
    <m/>
    <s v=""/>
    <s v=""/>
    <s v=""/>
    <s v=""/>
    <s v=""/>
  </r>
  <r>
    <d v="2024-11-27T00:00:00"/>
    <x v="46"/>
    <s v="B"/>
    <n v="7"/>
    <s v="b"/>
    <n v="14"/>
    <s v="Pregos aparentes portas"/>
    <x v="8"/>
    <m/>
    <x v="12"/>
    <x v="0"/>
    <x v="39"/>
    <m/>
    <x v="73"/>
    <m/>
    <s v=""/>
    <s v=""/>
    <s v=""/>
    <s v=""/>
    <s v=""/>
  </r>
  <r>
    <d v="2024-11-27T00:00:00"/>
    <x v="46"/>
    <s v="B"/>
    <n v="7"/>
    <s v="b"/>
    <n v="15"/>
    <s v="Limpar rodapé geral/ colocar silicone "/>
    <x v="0"/>
    <m/>
    <x v="12"/>
    <x v="0"/>
    <x v="39"/>
    <m/>
    <x v="73"/>
    <m/>
    <s v=""/>
    <s v=""/>
    <s v=""/>
    <s v=""/>
    <s v=""/>
  </r>
  <r>
    <d v="2024-11-27T00:00:00"/>
    <x v="46"/>
    <s v="B"/>
    <n v="7"/>
    <s v="b"/>
    <n v="16"/>
    <s v="Riscos porta topo esquerdo /porta desnivelada mold. Sup."/>
    <x v="8"/>
    <m/>
    <x v="12"/>
    <x v="0"/>
    <x v="39"/>
    <m/>
    <x v="73"/>
    <m/>
    <s v=""/>
    <s v=""/>
    <s v=""/>
    <s v=""/>
    <s v=""/>
  </r>
  <r>
    <d v="2024-11-27T00:00:00"/>
    <x v="46"/>
    <s v="B"/>
    <n v="7"/>
    <s v="b"/>
    <n v="17"/>
    <s v="Oculo marcado na porta"/>
    <x v="7"/>
    <m/>
    <x v="12"/>
    <x v="0"/>
    <x v="39"/>
    <m/>
    <x v="73"/>
    <m/>
    <s v=""/>
    <s v=""/>
    <s v=""/>
    <s v=""/>
    <s v=""/>
  </r>
  <r>
    <d v="2024-11-27T00:00:00"/>
    <x v="46"/>
    <s v="B"/>
    <n v="7"/>
    <s v="b"/>
    <n v="18"/>
    <s v="Fissuras rouparia na parte superior parede"/>
    <x v="8"/>
    <m/>
    <x v="12"/>
    <x v="0"/>
    <x v="39"/>
    <m/>
    <x v="73"/>
    <m/>
    <s v=""/>
    <s v=""/>
    <s v=""/>
    <s v=""/>
    <s v=""/>
  </r>
  <r>
    <d v="2024-11-27T00:00:00"/>
    <x v="46"/>
    <s v="B"/>
    <n v="7"/>
    <s v="b"/>
    <n v="19"/>
    <s v="Riscos armarios moldura/sujeira"/>
    <x v="8"/>
    <m/>
    <x v="12"/>
    <x v="0"/>
    <x v="39"/>
    <m/>
    <x v="73"/>
    <m/>
    <s v=""/>
    <s v=""/>
    <s v=""/>
    <s v=""/>
    <s v=""/>
  </r>
  <r>
    <d v="2024-11-27T00:00:00"/>
    <x v="46"/>
    <s v="B"/>
    <n v="7"/>
    <s v="b"/>
    <n v="20"/>
    <s v="Manchas piso/circulo sala"/>
    <x v="5"/>
    <m/>
    <x v="12"/>
    <x v="0"/>
    <x v="39"/>
    <m/>
    <x v="15"/>
    <m/>
    <s v=""/>
    <s v=""/>
    <s v=""/>
    <s v=""/>
    <s v=""/>
  </r>
  <r>
    <d v="2024-11-27T00:00:00"/>
    <x v="46"/>
    <s v="B"/>
    <n v="7"/>
    <s v="b"/>
    <n v="21"/>
    <s v="Borracha vedante descolando porta cozinha/wc"/>
    <x v="8"/>
    <m/>
    <x v="53"/>
    <x v="0"/>
    <x v="39"/>
    <m/>
    <x v="218"/>
    <m/>
    <s v=""/>
    <s v=""/>
    <s v=""/>
    <s v=""/>
    <s v=""/>
  </r>
  <r>
    <d v="2024-11-27T00:00:00"/>
    <x v="46"/>
    <s v="B"/>
    <n v="7"/>
    <s v="b"/>
    <n v="22"/>
    <s v="Riscos armarios cozinha "/>
    <x v="1"/>
    <m/>
    <x v="12"/>
    <x v="0"/>
    <x v="39"/>
    <m/>
    <x v="91"/>
    <m/>
    <s v=""/>
    <s v=""/>
    <s v=""/>
    <s v=""/>
    <s v=""/>
  </r>
  <r>
    <d v="2024-11-27T00:00:00"/>
    <x v="46"/>
    <s v="B"/>
    <n v="7"/>
    <s v="b"/>
    <n v="23"/>
    <s v="Limpar manchas cuba/silicone refazer"/>
    <x v="0"/>
    <m/>
    <x v="12"/>
    <x v="0"/>
    <x v="39"/>
    <m/>
    <x v="73"/>
    <m/>
    <s v=""/>
    <s v=""/>
    <s v=""/>
    <s v=""/>
    <s v=""/>
  </r>
  <r>
    <d v="2024-11-27T00:00:00"/>
    <x v="46"/>
    <s v="B"/>
    <n v="7"/>
    <s v="b"/>
    <n v="24"/>
    <s v="Pintar por cima exaustor "/>
    <x v="0"/>
    <m/>
    <x v="12"/>
    <x v="0"/>
    <x v="39"/>
    <m/>
    <x v="73"/>
    <m/>
    <s v=""/>
    <s v=""/>
    <s v=""/>
    <s v=""/>
    <s v=""/>
  </r>
  <r>
    <d v="2024-11-27T00:00:00"/>
    <x v="46"/>
    <s v="B"/>
    <n v="7"/>
    <s v="b"/>
    <n v="25"/>
    <s v="Puxador riscado inox"/>
    <x v="8"/>
    <m/>
    <x v="12"/>
    <x v="0"/>
    <x v="39"/>
    <m/>
    <x v="73"/>
    <m/>
    <s v=""/>
    <s v=""/>
    <s v=""/>
    <s v=""/>
    <s v=""/>
  </r>
  <r>
    <d v="2024-11-27T00:00:00"/>
    <x v="46"/>
    <s v="B"/>
    <n v="7"/>
    <s v="b"/>
    <n v="26"/>
    <s v="Limpar manchas placas vitroceramica"/>
    <x v="0"/>
    <m/>
    <x v="12"/>
    <x v="0"/>
    <x v="39"/>
    <m/>
    <x v="73"/>
    <m/>
    <s v=""/>
    <s v=""/>
    <s v=""/>
    <s v=""/>
    <s v=""/>
  </r>
  <r>
    <d v="2024-11-27T00:00:00"/>
    <x v="46"/>
    <s v="B"/>
    <n v="7"/>
    <s v="b"/>
    <n v="27"/>
    <s v="Riscos vidro forno / Friso remate inf. Amolgado"/>
    <x v="4"/>
    <m/>
    <x v="12"/>
    <x v="0"/>
    <x v="39"/>
    <m/>
    <x v="73"/>
    <m/>
    <s v=""/>
    <s v=""/>
    <s v=""/>
    <s v=""/>
    <s v=""/>
  </r>
  <r>
    <d v="2024-11-27T00:00:00"/>
    <x v="46"/>
    <s v="B"/>
    <n v="7"/>
    <s v="b"/>
    <n v="28"/>
    <s v="Restos tinta rodabanca "/>
    <x v="0"/>
    <m/>
    <x v="12"/>
    <x v="0"/>
    <x v="39"/>
    <m/>
    <x v="73"/>
    <m/>
    <s v=""/>
    <s v=""/>
    <s v=""/>
    <s v=""/>
    <s v=""/>
  </r>
  <r>
    <d v="2024-11-27T00:00:00"/>
    <x v="46"/>
    <s v="B"/>
    <n v="7"/>
    <s v="b"/>
    <n v="29"/>
    <s v="Furos armario superior e Parte inferior interna"/>
    <x v="1"/>
    <m/>
    <x v="12"/>
    <x v="0"/>
    <x v="39"/>
    <m/>
    <x v="122"/>
    <m/>
    <s v=""/>
    <s v=""/>
    <s v=""/>
    <s v=""/>
    <s v=""/>
  </r>
  <r>
    <d v="2024-11-27T00:00:00"/>
    <x v="46"/>
    <s v="B"/>
    <n v="7"/>
    <s v="b"/>
    <n v="30"/>
    <s v="Sujo interior armário superior "/>
    <x v="1"/>
    <m/>
    <x v="12"/>
    <x v="0"/>
    <x v="39"/>
    <m/>
    <x v="73"/>
    <m/>
    <s v=""/>
    <s v=""/>
    <s v=""/>
    <s v=""/>
    <s v=""/>
  </r>
  <r>
    <d v="2024-11-27T00:00:00"/>
    <x v="46"/>
    <s v="B"/>
    <n v="7"/>
    <s v="b"/>
    <n v="31"/>
    <s v="Sujo Revestimento cozinha / risco junto da caixa "/>
    <x v="0"/>
    <m/>
    <x v="12"/>
    <x v="0"/>
    <x v="39"/>
    <m/>
    <x v="73"/>
    <m/>
    <s v=""/>
    <s v=""/>
    <s v=""/>
    <s v=""/>
    <s v=""/>
  </r>
  <r>
    <d v="2024-11-27T00:00:00"/>
    <x v="46"/>
    <s v="B"/>
    <n v="7"/>
    <s v="b"/>
    <n v="32"/>
    <s v="Batente porta correr fora de prumo "/>
    <x v="8"/>
    <m/>
    <x v="12"/>
    <x v="0"/>
    <x v="39"/>
    <m/>
    <x v="73"/>
    <m/>
    <s v=""/>
    <s v=""/>
    <s v=""/>
    <s v=""/>
    <s v=""/>
  </r>
  <r>
    <d v="2024-11-27T00:00:00"/>
    <x v="46"/>
    <s v="B"/>
    <n v="7"/>
    <s v="b"/>
    <n v="33"/>
    <s v="Silicone/sujo no inox porta"/>
    <x v="8"/>
    <m/>
    <x v="12"/>
    <x v="0"/>
    <x v="39"/>
    <m/>
    <x v="73"/>
    <m/>
    <s v=""/>
    <s v=""/>
    <s v=""/>
    <s v=""/>
    <s v=""/>
  </r>
  <r>
    <d v="2024-11-27T00:00:00"/>
    <x v="46"/>
    <s v="B"/>
    <n v="7"/>
    <s v="b"/>
    <n v="34"/>
    <s v="Silicone amarelado /Sujo esquadra"/>
    <x v="0"/>
    <m/>
    <x v="12"/>
    <x v="0"/>
    <x v="39"/>
    <m/>
    <x v="73"/>
    <m/>
    <s v=""/>
    <s v=""/>
    <s v=""/>
    <s v=""/>
    <s v=""/>
  </r>
  <r>
    <d v="2024-11-27T00:00:00"/>
    <x v="46"/>
    <s v="B"/>
    <n v="7"/>
    <s v="b"/>
    <n v="35"/>
    <s v="Remate teto refazer/geral"/>
    <x v="0"/>
    <m/>
    <x v="12"/>
    <x v="0"/>
    <x v="39"/>
    <m/>
    <x v="73"/>
    <m/>
    <s v=""/>
    <s v=""/>
    <s v=""/>
    <s v=""/>
    <s v=""/>
  </r>
  <r>
    <d v="2024-11-27T00:00:00"/>
    <x v="46"/>
    <s v="B"/>
    <n v="7"/>
    <s v="b"/>
    <n v="36"/>
    <s v="Fissura pedra soleira "/>
    <x v="13"/>
    <m/>
    <x v="12"/>
    <x v="0"/>
    <x v="39"/>
    <m/>
    <x v="73"/>
    <m/>
    <s v=""/>
    <s v=""/>
    <s v=""/>
    <s v=""/>
    <s v=""/>
  </r>
  <r>
    <d v="2024-11-27T00:00:00"/>
    <x v="46"/>
    <s v="B"/>
    <n v="7"/>
    <s v="b"/>
    <n v="37"/>
    <s v="Junta ceramica suja "/>
    <x v="0"/>
    <m/>
    <x v="12"/>
    <x v="0"/>
    <x v="39"/>
    <m/>
    <x v="73"/>
    <m/>
    <s v=""/>
    <s v=""/>
    <s v=""/>
    <s v=""/>
    <s v=""/>
  </r>
  <r>
    <d v="2024-11-27T00:00:00"/>
    <x v="46"/>
    <s v="B"/>
    <n v="7"/>
    <s v="b"/>
    <n v="38"/>
    <s v="(27/11/24) Puxador janela riscado / afinar fecho _x000a_(30/01/25) 6 Puxadores que estavam riscados "/>
    <x v="2"/>
    <m/>
    <x v="12"/>
    <x v="0"/>
    <x v="39"/>
    <m/>
    <x v="90"/>
    <m/>
    <s v=""/>
    <s v=""/>
    <s v=""/>
    <s v=""/>
    <s v=""/>
  </r>
  <r>
    <d v="2024-11-27T00:00:00"/>
    <x v="46"/>
    <s v="B"/>
    <n v="7"/>
    <s v="b"/>
    <n v="39"/>
    <s v="Limpar armário inferior cozinha externo "/>
    <x v="0"/>
    <m/>
    <x v="12"/>
    <x v="0"/>
    <x v="39"/>
    <m/>
    <x v="73"/>
    <m/>
    <s v=""/>
    <s v=""/>
    <s v=""/>
    <s v=""/>
    <s v=""/>
  </r>
  <r>
    <d v="2024-11-27T00:00:00"/>
    <x v="46"/>
    <s v="B"/>
    <n v="7"/>
    <s v="b"/>
    <n v="40"/>
    <s v="Afinar porta lava loiça ao fechar "/>
    <x v="1"/>
    <m/>
    <x v="12"/>
    <x v="0"/>
    <x v="39"/>
    <m/>
    <x v="73"/>
    <m/>
    <s v=""/>
    <s v=""/>
    <s v=""/>
    <s v=""/>
    <s v=""/>
  </r>
  <r>
    <d v="2024-11-27T00:00:00"/>
    <x v="46"/>
    <s v="B"/>
    <n v="7"/>
    <s v="b"/>
    <n v="41"/>
    <s v="Risco piso cozinha/geral"/>
    <x v="0"/>
    <m/>
    <x v="12"/>
    <x v="0"/>
    <x v="39"/>
    <m/>
    <x v="73"/>
    <m/>
    <s v=""/>
    <s v=""/>
    <s v=""/>
    <s v=""/>
    <s v=""/>
  </r>
  <r>
    <d v="2024-11-27T00:00:00"/>
    <x v="46"/>
    <s v="B"/>
    <n v="7"/>
    <s v="b"/>
    <n v="42"/>
    <s v="Melhorar remate topo porta"/>
    <x v="8"/>
    <m/>
    <x v="12"/>
    <x v="0"/>
    <x v="39"/>
    <m/>
    <x v="73"/>
    <m/>
    <s v=""/>
    <s v=""/>
    <s v=""/>
    <s v=""/>
    <s v=""/>
  </r>
  <r>
    <d v="2024-11-27T00:00:00"/>
    <x v="46"/>
    <s v="B"/>
    <n v="7"/>
    <s v="b"/>
    <n v="43"/>
    <s v="Confirmar soft close tampa sanita"/>
    <x v="0"/>
    <m/>
    <x v="12"/>
    <x v="3"/>
    <x v="39"/>
    <m/>
    <x v="73"/>
    <m/>
    <s v=""/>
    <s v=""/>
    <s v=""/>
    <s v=""/>
    <s v=""/>
  </r>
  <r>
    <d v="2024-11-27T00:00:00"/>
    <x v="46"/>
    <s v="B"/>
    <n v="7"/>
    <s v="b"/>
    <n v="44"/>
    <s v="Limpeza vidros"/>
    <x v="0"/>
    <m/>
    <x v="12"/>
    <x v="0"/>
    <x v="39"/>
    <m/>
    <x v="73"/>
    <m/>
    <s v=""/>
    <s v=""/>
    <s v=""/>
    <s v=""/>
    <s v=""/>
  </r>
  <r>
    <d v="2024-11-27T00:00:00"/>
    <x v="46"/>
    <s v="B"/>
    <n v="7"/>
    <s v="b"/>
    <n v="45"/>
    <s v="Azulejo lascado/sujo tomada"/>
    <x v="0"/>
    <m/>
    <x v="53"/>
    <x v="0"/>
    <x v="39"/>
    <m/>
    <x v="45"/>
    <m/>
    <s v=""/>
    <s v=""/>
    <s v=""/>
    <s v=""/>
    <s v=""/>
  </r>
  <r>
    <d v="2024-11-27T00:00:00"/>
    <x v="46"/>
    <s v="B"/>
    <n v="7"/>
    <s v="b"/>
    <n v="46"/>
    <s v="Puxador mal instalado "/>
    <x v="8"/>
    <m/>
    <x v="12"/>
    <x v="0"/>
    <x v="39"/>
    <m/>
    <x v="73"/>
    <m/>
    <s v=""/>
    <s v=""/>
    <s v=""/>
    <s v=""/>
    <s v=""/>
  </r>
  <r>
    <d v="2024-11-27T00:00:00"/>
    <x v="46"/>
    <s v="B"/>
    <n v="7"/>
    <s v="b"/>
    <n v="47"/>
    <s v="Espelho partido "/>
    <x v="0"/>
    <m/>
    <x v="12"/>
    <x v="0"/>
    <x v="39"/>
    <m/>
    <x v="73"/>
    <m/>
    <s v=""/>
    <s v=""/>
    <s v=""/>
    <s v=""/>
    <s v=""/>
  </r>
  <r>
    <d v="2024-11-27T00:00:00"/>
    <x v="46"/>
    <s v="B"/>
    <n v="7"/>
    <s v="b"/>
    <n v="48"/>
    <s v="Muoldura superior desalinhado dois lados/risco"/>
    <x v="8"/>
    <m/>
    <x v="12"/>
    <x v="0"/>
    <x v="39"/>
    <m/>
    <x v="73"/>
    <m/>
    <s v=""/>
    <s v=""/>
    <s v=""/>
    <s v=""/>
    <s v=""/>
  </r>
  <r>
    <d v="2024-11-27T00:00:00"/>
    <x v="46"/>
    <s v="B"/>
    <n v="7"/>
    <s v="b"/>
    <n v="49"/>
    <s v="Frente moldura janela caixa de estore"/>
    <x v="2"/>
    <m/>
    <x v="53"/>
    <x v="0"/>
    <x v="39"/>
    <m/>
    <x v="91"/>
    <m/>
    <s v=""/>
    <s v=""/>
    <s v=""/>
    <s v=""/>
    <s v=""/>
  </r>
  <r>
    <d v="2024-11-27T00:00:00"/>
    <x v="46"/>
    <s v="B"/>
    <n v="7"/>
    <s v="b"/>
    <n v="50"/>
    <s v="Tira marcas lapis janelas "/>
    <x v="0"/>
    <m/>
    <x v="12"/>
    <x v="0"/>
    <x v="39"/>
    <m/>
    <x v="73"/>
    <m/>
    <s v=""/>
    <s v=""/>
    <s v=""/>
    <s v=""/>
    <s v=""/>
  </r>
  <r>
    <d v="2024-11-27T00:00:00"/>
    <x v="46"/>
    <s v="B"/>
    <n v="7"/>
    <s v="b"/>
    <n v="51"/>
    <s v="Porta roupeiro danificada "/>
    <x v="8"/>
    <m/>
    <x v="53"/>
    <x v="0"/>
    <x v="39"/>
    <m/>
    <x v="45"/>
    <m/>
    <s v=""/>
    <s v=""/>
    <s v=""/>
    <s v=""/>
    <s v=""/>
  </r>
  <r>
    <d v="2024-11-27T00:00:00"/>
    <x v="46"/>
    <s v="B"/>
    <n v="7"/>
    <s v="b"/>
    <n v="52"/>
    <s v="Sujo maçaneta"/>
    <x v="0"/>
    <m/>
    <x v="12"/>
    <x v="0"/>
    <x v="39"/>
    <m/>
    <x v="73"/>
    <m/>
    <s v=""/>
    <s v=""/>
    <s v=""/>
    <s v=""/>
    <s v=""/>
  </r>
  <r>
    <d v="2024-11-27T00:00:00"/>
    <x v="46"/>
    <s v="B"/>
    <n v="7"/>
    <s v="b"/>
    <n v="53"/>
    <s v="Parafuso aparente interno armario "/>
    <x v="0"/>
    <m/>
    <x v="12"/>
    <x v="0"/>
    <x v="39"/>
    <m/>
    <x v="73"/>
    <m/>
    <s v=""/>
    <s v=""/>
    <s v=""/>
    <s v=""/>
    <s v=""/>
  </r>
  <r>
    <d v="2024-11-27T00:00:00"/>
    <x v="46"/>
    <s v="B"/>
    <n v="7"/>
    <s v="b"/>
    <n v="54"/>
    <s v="Sujos armário"/>
    <x v="0"/>
    <m/>
    <x v="12"/>
    <x v="0"/>
    <x v="39"/>
    <m/>
    <x v="73"/>
    <m/>
    <s v=""/>
    <s v=""/>
    <s v=""/>
    <s v=""/>
    <s v=""/>
  </r>
  <r>
    <d v="2024-11-27T00:00:00"/>
    <x v="46"/>
    <s v="B"/>
    <n v="7"/>
    <s v="b"/>
    <n v="55"/>
    <s v="Sujo espelho"/>
    <x v="0"/>
    <m/>
    <x v="12"/>
    <x v="0"/>
    <x v="39"/>
    <m/>
    <x v="73"/>
    <m/>
    <m/>
    <m/>
    <m/>
    <m/>
    <m/>
  </r>
  <r>
    <d v="2024-11-27T00:00:00"/>
    <x v="46"/>
    <s v="B"/>
    <n v="7"/>
    <s v="b"/>
    <n v="56"/>
    <s v="Armário picado/sujo"/>
    <x v="0"/>
    <m/>
    <x v="12"/>
    <x v="0"/>
    <x v="39"/>
    <m/>
    <x v="73"/>
    <m/>
    <m/>
    <m/>
    <m/>
    <m/>
    <m/>
  </r>
  <r>
    <d v="2024-11-27T00:00:00"/>
    <x v="46"/>
    <s v="B"/>
    <n v="7"/>
    <s v="b"/>
    <n v="57"/>
    <s v="Risco pedra bancada"/>
    <x v="13"/>
    <m/>
    <x v="12"/>
    <x v="0"/>
    <x v="39"/>
    <m/>
    <x v="101"/>
    <m/>
    <m/>
    <m/>
    <m/>
    <m/>
    <m/>
  </r>
  <r>
    <d v="2024-11-27T00:00:00"/>
    <x v="46"/>
    <s v="B"/>
    <n v="7"/>
    <s v="b"/>
    <n v="58"/>
    <s v="Acabamento moldura"/>
    <x v="8"/>
    <m/>
    <x v="12"/>
    <x v="0"/>
    <x v="39"/>
    <m/>
    <x v="73"/>
    <m/>
    <m/>
    <m/>
    <m/>
    <m/>
    <m/>
  </r>
  <r>
    <d v="2024-11-27T00:00:00"/>
    <x v="46"/>
    <s v="B"/>
    <n v="7"/>
    <s v="b"/>
    <n v="59"/>
    <s v="Tirar fita cola A/C"/>
    <x v="0"/>
    <m/>
    <x v="12"/>
    <x v="0"/>
    <x v="39"/>
    <m/>
    <x v="73"/>
    <m/>
    <m/>
    <m/>
    <m/>
    <m/>
    <m/>
  </r>
  <r>
    <d v="2024-11-27T00:00:00"/>
    <x v="46"/>
    <s v="B"/>
    <n v="7"/>
    <s v="b"/>
    <n v="60"/>
    <s v="Junção MDF Moldudra armário no topo "/>
    <x v="8"/>
    <m/>
    <x v="12"/>
    <x v="0"/>
    <x v="39"/>
    <m/>
    <x v="73"/>
    <m/>
    <m/>
    <m/>
    <m/>
    <m/>
    <m/>
  </r>
  <r>
    <d v="2024-11-27T00:00:00"/>
    <x v="46"/>
    <s v="B"/>
    <n v="7"/>
    <s v="b"/>
    <n v="61"/>
    <s v="Acabamento não está até o fim "/>
    <x v="0"/>
    <m/>
    <x v="12"/>
    <x v="0"/>
    <x v="39"/>
    <m/>
    <x v="73"/>
    <m/>
    <m/>
    <m/>
    <m/>
    <m/>
    <m/>
  </r>
  <r>
    <d v="2024-11-27T00:00:00"/>
    <x v="46"/>
    <s v="B"/>
    <n v="7"/>
    <s v="b"/>
    <n v="62"/>
    <s v="Fissura quina parede "/>
    <x v="0"/>
    <m/>
    <x v="12"/>
    <x v="0"/>
    <x v="39"/>
    <m/>
    <x v="73"/>
    <m/>
    <m/>
    <m/>
    <m/>
    <m/>
    <m/>
  </r>
  <r>
    <d v="2024-11-27T00:00:00"/>
    <x v="46"/>
    <s v="B"/>
    <n v="7"/>
    <s v="b"/>
    <n v="63"/>
    <s v="Lomba porta casa de banho relevo "/>
    <x v="5"/>
    <m/>
    <x v="12"/>
    <x v="0"/>
    <x v="39"/>
    <m/>
    <x v="73"/>
    <m/>
    <m/>
    <m/>
    <m/>
    <m/>
    <m/>
  </r>
  <r>
    <d v="2024-11-27T00:00:00"/>
    <x v="46"/>
    <s v="B"/>
    <n v="7"/>
    <s v="b"/>
    <n v="64"/>
    <s v="Arrecadação 64 na cave 3 esta com obras inacabadas o que faz com que esteja inutilizável"/>
    <x v="0"/>
    <m/>
    <x v="53"/>
    <x v="0"/>
    <x v="39"/>
    <m/>
    <x v="15"/>
    <m/>
    <m/>
    <m/>
    <m/>
    <m/>
    <m/>
  </r>
  <r>
    <d v="2024-11-27T00:00:00"/>
    <x v="46"/>
    <s v="B"/>
    <n v="7"/>
    <s v="b"/>
    <n v="65"/>
    <s v="Porta de do roupeiro"/>
    <x v="8"/>
    <m/>
    <x v="58"/>
    <x v="0"/>
    <x v="39"/>
    <d v="2025-02-20T00:00:00"/>
    <x v="114"/>
    <m/>
    <m/>
    <m/>
    <m/>
    <m/>
    <m/>
  </r>
  <r>
    <d v="2024-11-27T00:00:00"/>
    <x v="46"/>
    <s v="B"/>
    <n v="7"/>
    <s v="b"/>
    <n v="66"/>
    <s v="Porta Roupeiro | medidas 2,555 m x 0,505 m"/>
    <x v="8"/>
    <m/>
    <x v="117"/>
    <x v="0"/>
    <x v="39"/>
    <d v="2025-02-06T00:00:00"/>
    <x v="132"/>
    <m/>
    <s v=""/>
    <s v=""/>
    <s v=""/>
    <s v=""/>
    <s v=""/>
  </r>
  <r>
    <d v="2024-11-27T00:00:00"/>
    <x v="46"/>
    <s v="B"/>
    <n v="7"/>
    <s v="b"/>
    <n v="67"/>
    <s v="Movel 57x1660x550"/>
    <x v="8"/>
    <m/>
    <x v="188"/>
    <x v="0"/>
    <x v="39"/>
    <m/>
    <x v="114"/>
    <m/>
    <m/>
    <m/>
    <m/>
    <m/>
    <m/>
  </r>
  <r>
    <d v="2024-11-27T00:00:00"/>
    <x v="46"/>
    <s v="B"/>
    <n v="7"/>
    <s v="b"/>
    <n v="68"/>
    <s v="Estores foi removida pela AR as ripas, precisa de substituição (PRENDEU AO ENROLADOR)- VENTO"/>
    <x v="11"/>
    <m/>
    <x v="121"/>
    <x v="0"/>
    <x v="39"/>
    <m/>
    <x v="219"/>
    <m/>
    <m/>
    <m/>
    <m/>
    <m/>
    <m/>
  </r>
  <r>
    <d v="2024-11-27T00:00:00"/>
    <x v="46"/>
    <s v="B"/>
    <n v="7"/>
    <s v="b"/>
    <n v="69"/>
    <s v="SUBSTITUIR PORTA DE FRIGORIFICO DA COZINHA"/>
    <x v="34"/>
    <m/>
    <x v="149"/>
    <x v="0"/>
    <x v="39"/>
    <d v="2025-02-27T00:00:00"/>
    <x v="50"/>
    <m/>
    <s v=""/>
    <s v=""/>
    <s v=""/>
    <s v=""/>
    <s v=""/>
  </r>
  <r>
    <d v="2024-11-27T00:00:00"/>
    <x v="46"/>
    <s v="B"/>
    <n v="7"/>
    <s v="b"/>
    <n v="70"/>
    <s v="Porta do quarto esquerda (2,00mmX0,80m)"/>
    <x v="8"/>
    <m/>
    <x v="188"/>
    <x v="0"/>
    <x v="39"/>
    <m/>
    <x v="16"/>
    <m/>
    <m/>
    <m/>
    <m/>
    <m/>
    <m/>
  </r>
  <r>
    <d v="2024-11-27T00:00:00"/>
    <x v="46"/>
    <s v="B"/>
    <n v="7"/>
    <s v="b"/>
    <n v="71"/>
    <s v="Constatado pelo Enc. Bruno Florindo durante uma visita a fração que tem uma janela que custa a abrir, necessitando de arranjo e a substituição de um puxador na cozinha ."/>
    <x v="2"/>
    <m/>
    <x v="189"/>
    <x v="1"/>
    <x v="39"/>
    <m/>
    <x v="24"/>
    <m/>
    <m/>
    <m/>
    <m/>
    <m/>
    <m/>
  </r>
  <r>
    <d v="2024-11-27T00:00:00"/>
    <x v="46"/>
    <s v="B"/>
    <n v="7"/>
    <s v="b"/>
    <n v="72"/>
    <s v="Tampa nova para a caixa de estores // Constatado pelo Enc. Bruno Florindo"/>
    <x v="6"/>
    <m/>
    <x v="189"/>
    <x v="1"/>
    <x v="39"/>
    <m/>
    <x v="24"/>
    <m/>
    <m/>
    <m/>
    <m/>
    <m/>
    <m/>
  </r>
  <r>
    <d v="2024-11-27T00:00:00"/>
    <x v="46"/>
    <s v="B"/>
    <n v="7"/>
    <s v="b"/>
    <n v="73"/>
    <s v="Ao tentar fechar o estore da suíte, o mesmo saiu da calha de suporte e do motor, ficando impossibilitada a sua abertura e fecho._x000a__x000a_FORA DA GARANTIA"/>
    <x v="11"/>
    <m/>
    <x v="190"/>
    <x v="1"/>
    <x v="39"/>
    <m/>
    <x v="24"/>
    <m/>
    <m/>
    <m/>
    <m/>
    <m/>
    <m/>
  </r>
  <r>
    <d v="2025-05-29T00:00:00"/>
    <x v="47"/>
    <s v="B"/>
    <n v="7"/>
    <s v="c"/>
    <n v="1"/>
    <s v="Falta caixa estores wc"/>
    <x v="8"/>
    <m/>
    <x v="133"/>
    <x v="0"/>
    <x v="40"/>
    <m/>
    <x v="70"/>
    <m/>
    <s v=""/>
    <s v=""/>
    <s v=""/>
    <s v=""/>
    <s v=""/>
  </r>
  <r>
    <d v="2025-05-29T00:00:00"/>
    <x v="47"/>
    <s v="B"/>
    <n v="7"/>
    <s v="c"/>
    <n v="2"/>
    <s v="Afinar porta duche "/>
    <x v="12"/>
    <m/>
    <x v="54"/>
    <x v="0"/>
    <x v="40"/>
    <m/>
    <x v="15"/>
    <m/>
    <s v=""/>
    <s v=""/>
    <s v=""/>
    <s v=""/>
    <s v=""/>
  </r>
  <r>
    <d v="2025-05-29T00:00:00"/>
    <x v="47"/>
    <s v="B"/>
    <n v="7"/>
    <s v="c"/>
    <n v="3"/>
    <s v="Batente piso solto/wc"/>
    <x v="0"/>
    <m/>
    <x v="54"/>
    <x v="0"/>
    <x v="40"/>
    <m/>
    <x v="15"/>
    <m/>
    <s v=""/>
    <s v=""/>
    <s v=""/>
    <s v=""/>
    <s v=""/>
  </r>
  <r>
    <d v="2025-05-29T00:00:00"/>
    <x v="47"/>
    <s v="B"/>
    <n v="7"/>
    <s v="c"/>
    <n v="4"/>
    <s v="Fissura em cima guarda roupa ( em cima e laterais)"/>
    <x v="8"/>
    <m/>
    <x v="54"/>
    <x v="0"/>
    <x v="40"/>
    <m/>
    <x v="15"/>
    <m/>
    <s v=""/>
    <s v=""/>
    <s v=""/>
    <s v=""/>
    <s v=""/>
  </r>
  <r>
    <d v="2025-05-29T00:00:00"/>
    <x v="47"/>
    <s v="B"/>
    <n v="7"/>
    <s v="c"/>
    <n v="5"/>
    <s v="Sujo guarda roupas "/>
    <x v="0"/>
    <m/>
    <x v="54"/>
    <x v="0"/>
    <x v="40"/>
    <m/>
    <x v="15"/>
    <m/>
    <s v=""/>
    <s v=""/>
    <s v=""/>
    <s v=""/>
    <s v=""/>
  </r>
  <r>
    <d v="2025-05-29T00:00:00"/>
    <x v="47"/>
    <s v="B"/>
    <n v="7"/>
    <s v="c"/>
    <n v="6"/>
    <s v="Fissura alheta"/>
    <x v="0"/>
    <m/>
    <x v="54"/>
    <x v="0"/>
    <x v="40"/>
    <m/>
    <x v="15"/>
    <m/>
    <s v=""/>
    <s v=""/>
    <s v=""/>
    <s v=""/>
    <s v=""/>
  </r>
  <r>
    <d v="2025-05-29T00:00:00"/>
    <x v="47"/>
    <s v="B"/>
    <n v="7"/>
    <s v="c"/>
    <n v="7"/>
    <s v="Fissura parede"/>
    <x v="0"/>
    <m/>
    <x v="54"/>
    <x v="0"/>
    <x v="40"/>
    <m/>
    <x v="15"/>
    <m/>
    <s v=""/>
    <s v=""/>
    <s v=""/>
    <s v=""/>
    <s v=""/>
  </r>
  <r>
    <d v="2025-05-29T00:00:00"/>
    <x v="47"/>
    <s v="B"/>
    <n v="7"/>
    <s v="c"/>
    <n v="8"/>
    <s v="Marcas no piso laminado "/>
    <x v="5"/>
    <m/>
    <x v="54"/>
    <x v="0"/>
    <x v="40"/>
    <m/>
    <x v="220"/>
    <m/>
    <s v=""/>
    <s v=""/>
    <s v=""/>
    <s v=""/>
    <s v=""/>
  </r>
  <r>
    <d v="2025-05-29T00:00:00"/>
    <x v="47"/>
    <s v="B"/>
    <n v="7"/>
    <s v="c"/>
    <n v="9"/>
    <s v="Sujos na parede "/>
    <x v="0"/>
    <m/>
    <x v="54"/>
    <x v="0"/>
    <x v="40"/>
    <m/>
    <x v="15"/>
    <m/>
    <s v=""/>
    <s v=""/>
    <s v=""/>
    <s v=""/>
    <s v=""/>
  </r>
  <r>
    <d v="2025-05-29T00:00:00"/>
    <x v="47"/>
    <s v="B"/>
    <n v="7"/>
    <s v="c"/>
    <n v="10"/>
    <s v="Melhorar remate silicone portas"/>
    <x v="0"/>
    <m/>
    <x v="54"/>
    <x v="0"/>
    <x v="40"/>
    <m/>
    <x v="15"/>
    <m/>
    <s v=""/>
    <s v=""/>
    <s v=""/>
    <s v=""/>
    <s v=""/>
  </r>
  <r>
    <d v="2025-05-29T00:00:00"/>
    <x v="47"/>
    <s v="B"/>
    <n v="7"/>
    <s v="c"/>
    <n v="11"/>
    <s v="Melhorar remates caixa de estores"/>
    <x v="0"/>
    <m/>
    <x v="54"/>
    <x v="0"/>
    <x v="40"/>
    <m/>
    <x v="15"/>
    <m/>
    <s v=""/>
    <s v=""/>
    <s v=""/>
    <s v=""/>
    <s v=""/>
  </r>
  <r>
    <d v="2025-05-29T00:00:00"/>
    <x v="47"/>
    <s v="B"/>
    <n v="7"/>
    <s v="c"/>
    <n v="12"/>
    <s v="Pedra cozinha lascada"/>
    <x v="42"/>
    <m/>
    <x v="54"/>
    <x v="0"/>
    <x v="40"/>
    <d v="2025-03-14T00:00:00"/>
    <x v="221"/>
    <m/>
    <s v=""/>
    <s v=""/>
    <s v=""/>
    <s v=""/>
    <s v=""/>
  </r>
  <r>
    <d v="2025-05-29T00:00:00"/>
    <x v="47"/>
    <s v="B"/>
    <n v="7"/>
    <s v="c"/>
    <n v="13"/>
    <s v="Tubo curto bomba de calor "/>
    <x v="15"/>
    <m/>
    <x v="54"/>
    <x v="0"/>
    <x v="40"/>
    <m/>
    <x v="15"/>
    <m/>
    <s v=""/>
    <s v=""/>
    <s v=""/>
    <s v=""/>
    <s v=""/>
  </r>
  <r>
    <d v="2025-05-29T00:00:00"/>
    <x v="47"/>
    <s v="B"/>
    <n v="7"/>
    <s v="c"/>
    <n v="14"/>
    <s v="Apoio mangueiras descolados "/>
    <x v="0"/>
    <m/>
    <x v="54"/>
    <x v="0"/>
    <x v="40"/>
    <m/>
    <x v="15"/>
    <m/>
    <s v=""/>
    <s v=""/>
    <s v=""/>
    <s v=""/>
    <s v=""/>
  </r>
  <r>
    <d v="2025-05-29T00:00:00"/>
    <x v="47"/>
    <s v="B"/>
    <n v="7"/>
    <s v="c"/>
    <n v="15"/>
    <s v="Afinar janelas "/>
    <x v="2"/>
    <m/>
    <x v="54"/>
    <x v="0"/>
    <x v="40"/>
    <m/>
    <x v="105"/>
    <m/>
    <s v=""/>
    <s v=""/>
    <s v=""/>
    <s v=""/>
    <s v=""/>
  </r>
  <r>
    <d v="2025-05-29T00:00:00"/>
    <x v="47"/>
    <s v="B"/>
    <n v="7"/>
    <s v="c"/>
    <n v="16"/>
    <s v="Melhorar remate teto/ceramica wc"/>
    <x v="0"/>
    <m/>
    <x v="54"/>
    <x v="0"/>
    <x v="40"/>
    <m/>
    <x v="15"/>
    <m/>
    <s v=""/>
    <s v=""/>
    <s v=""/>
    <s v=""/>
    <s v=""/>
  </r>
  <r>
    <d v="2025-05-29T00:00:00"/>
    <x v="47"/>
    <s v="B"/>
    <n v="7"/>
    <s v="c"/>
    <n v="17"/>
    <s v="Falta parte superior gavetas"/>
    <x v="8"/>
    <m/>
    <x v="110"/>
    <x v="0"/>
    <x v="40"/>
    <d v="2025-02-07T00:00:00"/>
    <x v="222"/>
    <m/>
    <s v=""/>
    <s v=""/>
    <s v=""/>
    <s v=""/>
    <s v=""/>
  </r>
  <r>
    <d v="2025-05-29T00:00:00"/>
    <x v="47"/>
    <s v="B"/>
    <n v="7"/>
    <s v="c"/>
    <n v="18"/>
    <s v="Mancha na pintura "/>
    <x v="0"/>
    <m/>
    <x v="54"/>
    <x v="0"/>
    <x v="40"/>
    <m/>
    <x v="15"/>
    <m/>
    <s v=""/>
    <s v=""/>
    <s v=""/>
    <s v=""/>
    <s v=""/>
  </r>
  <r>
    <d v="2025-05-29T00:00:00"/>
    <x v="47"/>
    <s v="B"/>
    <n v="7"/>
    <s v="c"/>
    <n v="19"/>
    <s v="espaços em baixo rodapé "/>
    <x v="8"/>
    <m/>
    <x v="54"/>
    <x v="0"/>
    <x v="40"/>
    <m/>
    <x v="15"/>
    <m/>
    <s v=""/>
    <s v=""/>
    <s v=""/>
    <s v=""/>
    <s v=""/>
  </r>
  <r>
    <d v="2025-05-29T00:00:00"/>
    <x v="47"/>
    <s v="B"/>
    <n v="7"/>
    <s v="c"/>
    <n v="20"/>
    <s v="Marcas na pintura "/>
    <x v="0"/>
    <m/>
    <x v="54"/>
    <x v="0"/>
    <x v="40"/>
    <m/>
    <x v="15"/>
    <m/>
    <s v=""/>
    <s v=""/>
    <s v=""/>
    <s v=""/>
    <s v=""/>
  </r>
  <r>
    <d v="2025-05-29T00:00:00"/>
    <x v="47"/>
    <s v="B"/>
    <n v="7"/>
    <s v="c"/>
    <n v="21"/>
    <s v="Silicone rodapé solto "/>
    <x v="0"/>
    <m/>
    <x v="54"/>
    <x v="0"/>
    <x v="40"/>
    <m/>
    <x v="15"/>
    <m/>
    <s v=""/>
    <s v=""/>
    <s v=""/>
    <s v=""/>
    <s v=""/>
  </r>
  <r>
    <d v="2025-05-29T00:00:00"/>
    <x v="47"/>
    <s v="B"/>
    <n v="7"/>
    <s v="c"/>
    <n v="22"/>
    <s v="Risco na placa vitroceramica - CHAVE EM OBRA IR REALIZAR. "/>
    <x v="4"/>
    <m/>
    <x v="54"/>
    <x v="0"/>
    <x v="40"/>
    <d v="2025-02-14T00:00:00"/>
    <x v="222"/>
    <m/>
    <s v=""/>
    <s v=""/>
    <s v=""/>
    <s v=""/>
    <s v=""/>
  </r>
  <r>
    <d v="2025-05-29T00:00:00"/>
    <x v="47"/>
    <s v="B"/>
    <n v="7"/>
    <s v="c"/>
    <n v="23"/>
    <s v="Deixar estores cozinha aberto "/>
    <x v="11"/>
    <m/>
    <x v="54"/>
    <x v="0"/>
    <x v="40"/>
    <m/>
    <x v="0"/>
    <m/>
    <s v=""/>
    <s v=""/>
    <s v=""/>
    <s v=""/>
    <s v=""/>
  </r>
  <r>
    <d v="2025-05-29T00:00:00"/>
    <x v="47"/>
    <s v="B"/>
    <n v="7"/>
    <s v="c"/>
    <n v="24"/>
    <s v="Sujos tijolos varanda (geral)"/>
    <x v="0"/>
    <m/>
    <x v="54"/>
    <x v="0"/>
    <x v="40"/>
    <m/>
    <x v="15"/>
    <m/>
    <m/>
    <m/>
    <m/>
    <m/>
    <m/>
  </r>
  <r>
    <d v="2025-05-29T00:00:00"/>
    <x v="47"/>
    <s v="B"/>
    <n v="7"/>
    <s v="c"/>
    <n v="25"/>
    <s v="Melhorar limpeza pilar varanda"/>
    <x v="0"/>
    <m/>
    <x v="54"/>
    <x v="0"/>
    <x v="40"/>
    <m/>
    <x v="15"/>
    <m/>
    <m/>
    <m/>
    <m/>
    <m/>
    <m/>
  </r>
  <r>
    <d v="2025-05-29T00:00:00"/>
    <x v="47"/>
    <s v="B"/>
    <n v="7"/>
    <s v="c"/>
    <n v="26"/>
    <s v="Marcas na caixilharia "/>
    <x v="2"/>
    <m/>
    <x v="54"/>
    <x v="0"/>
    <x v="40"/>
    <m/>
    <x v="105"/>
    <m/>
    <m/>
    <m/>
    <m/>
    <m/>
    <m/>
  </r>
  <r>
    <d v="2025-05-29T00:00:00"/>
    <x v="47"/>
    <s v="B"/>
    <n v="7"/>
    <s v="c"/>
    <n v="27"/>
    <s v="Borracha porta solta"/>
    <x v="2"/>
    <m/>
    <x v="54"/>
    <x v="0"/>
    <x v="40"/>
    <m/>
    <x v="105"/>
    <m/>
    <m/>
    <m/>
    <m/>
    <m/>
    <m/>
  </r>
  <r>
    <d v="2025-05-29T00:00:00"/>
    <x v="47"/>
    <s v="B"/>
    <n v="7"/>
    <s v="c"/>
    <n v="28"/>
    <s v="Silicone vidro guardas"/>
    <x v="0"/>
    <m/>
    <x v="54"/>
    <x v="0"/>
    <x v="40"/>
    <m/>
    <x v="15"/>
    <m/>
    <m/>
    <m/>
    <m/>
    <m/>
    <m/>
  </r>
  <r>
    <d v="2025-05-29T00:00:00"/>
    <x v="47"/>
    <s v="B"/>
    <n v="7"/>
    <s v="c"/>
    <n v="29"/>
    <s v="Afinar janela"/>
    <x v="2"/>
    <m/>
    <x v="93"/>
    <x v="0"/>
    <x v="40"/>
    <m/>
    <x v="126"/>
    <m/>
    <m/>
    <m/>
    <m/>
    <m/>
    <m/>
  </r>
  <r>
    <d v="2025-05-29T00:00:00"/>
    <x v="47"/>
    <s v="B"/>
    <n v="7"/>
    <s v="c"/>
    <n v="30"/>
    <s v="Moldura eletrica (entrada) suja"/>
    <x v="0"/>
    <m/>
    <x v="191"/>
    <x v="0"/>
    <x v="41"/>
    <m/>
    <x v="223"/>
    <m/>
    <m/>
    <m/>
    <m/>
    <m/>
    <m/>
  </r>
  <r>
    <d v="2025-05-29T00:00:00"/>
    <x v="47"/>
    <s v="B"/>
    <n v="7"/>
    <s v="c"/>
    <n v="31"/>
    <s v="Parede entrada lado esquerdo suja"/>
    <x v="0"/>
    <m/>
    <x v="191"/>
    <x v="0"/>
    <x v="41"/>
    <m/>
    <x v="223"/>
    <m/>
    <m/>
    <m/>
    <m/>
    <m/>
    <m/>
  </r>
  <r>
    <d v="2025-05-29T00:00:00"/>
    <x v="47"/>
    <s v="B"/>
    <n v="7"/>
    <s v="c"/>
    <n v="32"/>
    <s v="Ripa de madeira riscada (movel entrada esquerdo)"/>
    <x v="0"/>
    <m/>
    <x v="191"/>
    <x v="0"/>
    <x v="41"/>
    <m/>
    <x v="223"/>
    <m/>
    <m/>
    <m/>
    <m/>
    <m/>
    <m/>
  </r>
  <r>
    <d v="2025-05-29T00:00:00"/>
    <x v="47"/>
    <s v="B"/>
    <n v="7"/>
    <s v="c"/>
    <n v="33"/>
    <s v="Repintar todos os suportes dos moveis WC`s "/>
    <x v="0"/>
    <m/>
    <x v="191"/>
    <x v="0"/>
    <x v="41"/>
    <m/>
    <x v="223"/>
    <m/>
    <m/>
    <m/>
    <m/>
    <m/>
    <m/>
  </r>
  <r>
    <d v="2025-05-29T00:00:00"/>
    <x v="47"/>
    <s v="B"/>
    <n v="7"/>
    <s v="c"/>
    <n v="34"/>
    <s v="Tetos casa de banho (Mal pintado)"/>
    <x v="0"/>
    <m/>
    <x v="191"/>
    <x v="0"/>
    <x v="41"/>
    <m/>
    <x v="223"/>
    <m/>
    <m/>
    <m/>
    <m/>
    <m/>
    <m/>
  </r>
  <r>
    <d v="2025-05-29T00:00:00"/>
    <x v="47"/>
    <s v="B"/>
    <n v="7"/>
    <s v="c"/>
    <n v="35"/>
    <s v="Cozinha - puxadores lascados (frigorifico)"/>
    <x v="43"/>
    <m/>
    <x v="191"/>
    <x v="2"/>
    <x v="41"/>
    <m/>
    <x v="24"/>
    <m/>
    <m/>
    <m/>
    <m/>
    <m/>
    <m/>
  </r>
  <r>
    <d v="2025-05-29T00:00:00"/>
    <x v="47"/>
    <s v="B"/>
    <n v="7"/>
    <s v="c"/>
    <n v="36"/>
    <s v="Cozinha - grelhas por baixo do frigorifico"/>
    <x v="0"/>
    <m/>
    <x v="191"/>
    <x v="0"/>
    <x v="41"/>
    <m/>
    <x v="223"/>
    <m/>
    <m/>
    <m/>
    <m/>
    <m/>
    <m/>
  </r>
  <r>
    <d v="2025-05-29T00:00:00"/>
    <x v="47"/>
    <s v="B"/>
    <n v="7"/>
    <s v="c"/>
    <n v="37"/>
    <s v="Cozinha - riso ao lado da porta da lavandaria"/>
    <x v="0"/>
    <m/>
    <x v="191"/>
    <x v="0"/>
    <x v="41"/>
    <m/>
    <x v="223"/>
    <m/>
    <m/>
    <m/>
    <m/>
    <m/>
    <m/>
  </r>
  <r>
    <d v="2025-05-29T00:00:00"/>
    <x v="47"/>
    <s v="B"/>
    <n v="7"/>
    <s v="c"/>
    <n v="38"/>
    <s v="Cozinha - porta lavandaria lado esquerdo amarelo (Limpar)"/>
    <x v="0"/>
    <m/>
    <x v="191"/>
    <x v="0"/>
    <x v="41"/>
    <m/>
    <x v="223"/>
    <m/>
    <m/>
    <m/>
    <m/>
    <m/>
    <m/>
  </r>
  <r>
    <d v="2025-05-29T00:00:00"/>
    <x v="47"/>
    <s v="B"/>
    <n v="7"/>
    <s v="c"/>
    <n v="39"/>
    <s v="Lavandaria azulejos sujos (lado esquerdo)"/>
    <x v="0"/>
    <m/>
    <x v="191"/>
    <x v="0"/>
    <x v="41"/>
    <m/>
    <x v="223"/>
    <m/>
    <m/>
    <m/>
    <m/>
    <m/>
    <m/>
  </r>
  <r>
    <d v="2025-05-29T00:00:00"/>
    <x v="47"/>
    <s v="B"/>
    <n v="7"/>
    <s v="c"/>
    <n v="40"/>
    <s v="Sala - madeira lascada, madeira levantada"/>
    <x v="5"/>
    <m/>
    <x v="191"/>
    <x v="0"/>
    <x v="41"/>
    <m/>
    <x v="172"/>
    <m/>
    <m/>
    <m/>
    <m/>
    <m/>
    <m/>
  </r>
  <r>
    <d v="2025-05-29T00:00:00"/>
    <x v="47"/>
    <s v="B"/>
    <n v="7"/>
    <s v="c"/>
    <n v="41"/>
    <s v="Lavandaria ajustar janela (cozinha também)"/>
    <x v="0"/>
    <m/>
    <x v="191"/>
    <x v="0"/>
    <x v="41"/>
    <m/>
    <x v="223"/>
    <m/>
    <m/>
    <m/>
    <m/>
    <m/>
    <m/>
  </r>
  <r>
    <d v="2025-05-29T00:00:00"/>
    <x v="47"/>
    <s v="B"/>
    <n v="7"/>
    <s v="c"/>
    <n v="42"/>
    <s v="Sala - porta de entrada suja"/>
    <x v="0"/>
    <m/>
    <x v="191"/>
    <x v="0"/>
    <x v="41"/>
    <m/>
    <x v="223"/>
    <m/>
    <m/>
    <m/>
    <m/>
    <m/>
    <m/>
  </r>
  <r>
    <d v="2025-05-29T00:00:00"/>
    <x v="47"/>
    <s v="B"/>
    <n v="7"/>
    <s v="c"/>
    <n v="43"/>
    <s v="Sala - janela puxador faz barulho"/>
    <x v="0"/>
    <m/>
    <x v="191"/>
    <x v="0"/>
    <x v="41"/>
    <m/>
    <x v="223"/>
    <m/>
    <m/>
    <m/>
    <m/>
    <m/>
    <m/>
  </r>
  <r>
    <d v="2025-05-29T00:00:00"/>
    <x v="47"/>
    <s v="B"/>
    <n v="7"/>
    <s v="c"/>
    <n v="44"/>
    <s v="Varanda - verdes nas juntas das paredes"/>
    <x v="0"/>
    <m/>
    <x v="191"/>
    <x v="0"/>
    <x v="41"/>
    <m/>
    <x v="223"/>
    <m/>
    <m/>
    <m/>
    <m/>
    <m/>
    <m/>
  </r>
  <r>
    <d v="2025-05-29T00:00:00"/>
    <x v="47"/>
    <s v="B"/>
    <n v="7"/>
    <s v="c"/>
    <n v="45"/>
    <s v="Porta junta repintar"/>
    <x v="0"/>
    <m/>
    <x v="191"/>
    <x v="0"/>
    <x v="41"/>
    <m/>
    <x v="223"/>
    <m/>
    <m/>
    <m/>
    <m/>
    <m/>
    <m/>
  </r>
  <r>
    <d v="2025-05-29T00:00:00"/>
    <x v="47"/>
    <s v="B"/>
    <n v="7"/>
    <s v="c"/>
    <n v="46"/>
    <s v="WC lado direito junto a janela falta silicone"/>
    <x v="0"/>
    <m/>
    <x v="191"/>
    <x v="0"/>
    <x v="41"/>
    <m/>
    <x v="223"/>
    <m/>
    <m/>
    <m/>
    <m/>
    <m/>
    <m/>
  </r>
  <r>
    <d v="2025-05-29T00:00:00"/>
    <x v="47"/>
    <s v="B"/>
    <n v="7"/>
    <s v="c"/>
    <n v="47"/>
    <s v="Canto do quarto sujo (repintar) tintas lavar"/>
    <x v="0"/>
    <m/>
    <x v="191"/>
    <x v="0"/>
    <x v="41"/>
    <m/>
    <x v="223"/>
    <m/>
    <m/>
    <m/>
    <m/>
    <m/>
    <m/>
  </r>
  <r>
    <d v="2025-05-29T00:00:00"/>
    <x v="47"/>
    <s v="B"/>
    <n v="7"/>
    <s v="c"/>
    <n v="48"/>
    <s v="Afinar janelas do quarto"/>
    <x v="0"/>
    <m/>
    <x v="191"/>
    <x v="0"/>
    <x v="41"/>
    <m/>
    <x v="223"/>
    <m/>
    <m/>
    <m/>
    <m/>
    <m/>
    <m/>
  </r>
  <r>
    <d v="2025-05-29T00:00:00"/>
    <x v="47"/>
    <s v="B"/>
    <n v="7"/>
    <s v="c"/>
    <n v="49"/>
    <s v="Parede suja lado esquerdo entrada"/>
    <x v="0"/>
    <m/>
    <x v="191"/>
    <x v="0"/>
    <x v="41"/>
    <m/>
    <x v="223"/>
    <m/>
    <m/>
    <m/>
    <m/>
    <m/>
    <m/>
  </r>
  <r>
    <d v="2025-05-29T00:00:00"/>
    <x v="47"/>
    <s v="B"/>
    <n v="7"/>
    <s v="c"/>
    <n v="50"/>
    <s v="Risco no chão e armário lascado (passou para piso)"/>
    <x v="5"/>
    <m/>
    <x v="191"/>
    <x v="0"/>
    <x v="41"/>
    <m/>
    <x v="172"/>
    <m/>
    <m/>
    <m/>
    <m/>
    <m/>
    <m/>
  </r>
  <r>
    <d v="2025-05-29T00:00:00"/>
    <x v="47"/>
    <s v="B"/>
    <n v="7"/>
    <s v="c"/>
    <n v="51"/>
    <s v="Calço no azulejo WC Quarto (retirar)"/>
    <x v="0"/>
    <m/>
    <x v="191"/>
    <x v="0"/>
    <x v="41"/>
    <m/>
    <x v="223"/>
    <m/>
    <m/>
    <m/>
    <m/>
    <m/>
    <m/>
  </r>
  <r>
    <d v="2025-05-29T00:00:00"/>
    <x v="47"/>
    <s v="B"/>
    <n v="7"/>
    <s v="c"/>
    <n v="52"/>
    <s v="Arrecadação - porta com massa"/>
    <x v="0"/>
    <m/>
    <x v="191"/>
    <x v="0"/>
    <x v="41"/>
    <m/>
    <x v="223"/>
    <m/>
    <m/>
    <m/>
    <m/>
    <m/>
    <m/>
  </r>
  <r>
    <d v="2025-05-29T00:00:00"/>
    <x v="47"/>
    <s v="B"/>
    <n v="7"/>
    <s v="c"/>
    <n v="53"/>
    <s v="Arrecadação - limpar puxador B7C (Interior)"/>
    <x v="0"/>
    <m/>
    <x v="191"/>
    <x v="0"/>
    <x v="41"/>
    <m/>
    <x v="223"/>
    <m/>
    <m/>
    <m/>
    <m/>
    <m/>
    <m/>
  </r>
  <r>
    <d v="2025-05-29T00:00:00"/>
    <x v="47"/>
    <s v="B"/>
    <n v="7"/>
    <s v="c"/>
    <n v="54"/>
    <s v="Nossos Ar condicionados, não se encontravam a fazer frio, os ACs no geral apenas fazem ventilação. O AC das Suites fazem muita condensação e aleatóriamente por vezes fazem frio. Os restantes quartos e sala apenas fazem ventilação."/>
    <x v="15"/>
    <m/>
    <x v="191"/>
    <x v="0"/>
    <x v="41"/>
    <m/>
    <x v="223"/>
    <m/>
    <m/>
    <m/>
    <m/>
    <m/>
    <m/>
  </r>
  <r>
    <d v="2025-05-29T00:00:00"/>
    <x v="47"/>
    <s v="B"/>
    <n v="7"/>
    <s v="c"/>
    <n v="55"/>
    <s v="1- Janela do quarto 2 não isola bem quando está fechada_x000a_2- Janela suíte 1 continua díficil de fechar_x000a_3-Janela sala bate na janela que não se move // AFINAÇÕES REALIZADAS PELA SERRIALU NO DIA 24/07 // No dia 30 de julho os proprietários nos enviaram um email informando que não houve  a devida intervenção nos vidros, solicitando novo agendamento."/>
    <x v="2"/>
    <m/>
    <x v="192"/>
    <x v="0"/>
    <x v="41"/>
    <m/>
    <x v="224"/>
    <m/>
    <m/>
    <m/>
    <m/>
    <m/>
    <m/>
  </r>
  <r>
    <d v="2025-05-29T00:00:00"/>
    <x v="47"/>
    <s v="B"/>
    <n v="7"/>
    <s v="c"/>
    <n v="56"/>
    <s v="Estores da cozinha parece estar partido, não sobe e não desce. Algumas réguas dos estores não fecham bem deixando entrar luz."/>
    <x v="0"/>
    <m/>
    <x v="138"/>
    <x v="0"/>
    <x v="41"/>
    <m/>
    <x v="225"/>
    <m/>
    <m/>
    <m/>
    <m/>
    <m/>
    <m/>
  </r>
  <r>
    <d v="2025-05-29T00:00:00"/>
    <x v="47"/>
    <s v="B"/>
    <n v="7"/>
    <s v="c"/>
    <n v="57"/>
    <s v="Falta a instalação da tomada no quadro elétrico, temos o fio completamente desprotegido sendo uma falha grave de segurança."/>
    <x v="9"/>
    <m/>
    <x v="192"/>
    <x v="0"/>
    <x v="41"/>
    <m/>
    <x v="226"/>
    <m/>
    <m/>
    <m/>
    <m/>
    <m/>
    <m/>
  </r>
  <r>
    <d v="2025-05-29T00:00:00"/>
    <x v="47"/>
    <s v="B"/>
    <n v="7"/>
    <s v="c"/>
    <n v="58"/>
    <s v="Trocar a torneira do bidé da casa de banho da suíte principal (Indicação Sr. Rafael) "/>
    <x v="0"/>
    <m/>
    <x v="192"/>
    <x v="0"/>
    <x v="41"/>
    <m/>
    <x v="156"/>
    <m/>
    <m/>
    <m/>
    <m/>
    <m/>
    <m/>
  </r>
  <r>
    <d v="2025-05-29T00:00:00"/>
    <x v="47"/>
    <s v="B"/>
    <n v="7"/>
    <s v="c"/>
    <n v="59"/>
    <s v="Luz individual da WC da suíte principal não liga. "/>
    <x v="9"/>
    <m/>
    <x v="192"/>
    <x v="0"/>
    <x v="41"/>
    <m/>
    <x v="214"/>
    <m/>
    <m/>
    <m/>
    <m/>
    <m/>
    <m/>
  </r>
  <r>
    <d v="2025-05-29T00:00:00"/>
    <x v="47"/>
    <s v="B"/>
    <n v="7"/>
    <s v="c"/>
    <n v="60"/>
    <s v="Interruptor da casa de máquinas não funciona bem, e o interruptor no meio da sala não funciona bem. "/>
    <x v="9"/>
    <m/>
    <x v="192"/>
    <x v="0"/>
    <x v="41"/>
    <m/>
    <x v="214"/>
    <m/>
    <m/>
    <m/>
    <m/>
    <m/>
    <m/>
  </r>
  <r>
    <d v="2025-05-29T00:00:00"/>
    <x v="47"/>
    <s v="B"/>
    <n v="7"/>
    <s v="c"/>
    <n v="61"/>
    <s v="Torneira da suite principal esta a verter agua para o armario, estando a causar danos de humidade no móvel."/>
    <x v="0"/>
    <m/>
    <x v="192"/>
    <x v="0"/>
    <x v="41"/>
    <m/>
    <x v="227"/>
    <m/>
    <m/>
    <m/>
    <m/>
    <m/>
    <m/>
  </r>
  <r>
    <d v="2025-05-29T00:00:00"/>
    <x v="47"/>
    <s v="B"/>
    <n v="7"/>
    <s v="c"/>
    <n v="62"/>
    <s v="Silicone na banheira da suíte pequena precisa ser reforçado."/>
    <x v="0"/>
    <m/>
    <x v="192"/>
    <x v="0"/>
    <x v="41"/>
    <m/>
    <x v="227"/>
    <m/>
    <m/>
    <m/>
    <m/>
    <m/>
    <m/>
  </r>
  <r>
    <d v="2025-05-29T00:00:00"/>
    <x v="47"/>
    <s v="B"/>
    <n v="7"/>
    <s v="c"/>
    <n v="63"/>
    <s v="Proteção do chuveiro da suíte principal deixa sair água na zona da porta. "/>
    <x v="0"/>
    <m/>
    <x v="192"/>
    <x v="0"/>
    <x v="41"/>
    <m/>
    <x v="228"/>
    <m/>
    <m/>
    <m/>
    <m/>
    <m/>
    <m/>
  </r>
  <r>
    <d v="2025-05-29T00:00:00"/>
    <x v="47"/>
    <s v="B"/>
    <n v="7"/>
    <s v="c"/>
    <n v="64"/>
    <s v="Fixar a máquina de lava louiça, que esta a abanar a estrutura. "/>
    <x v="0"/>
    <m/>
    <x v="193"/>
    <x v="0"/>
    <x v="41"/>
    <m/>
    <x v="108"/>
    <m/>
    <m/>
    <m/>
    <m/>
    <m/>
    <m/>
  </r>
  <r>
    <d v="2025-05-29T00:00:00"/>
    <x v="47"/>
    <s v="B"/>
    <n v="7"/>
    <s v="c"/>
    <n v="65"/>
    <s v="Parquet faz demasiado barulho ao pisar no hall dos quartos e na entrada dos quartos. // No dia 11/12 o técnico do Silvas esteve presente no apartamento e informou que é uma situação normal e que está conforme o projeto. "/>
    <x v="5"/>
    <m/>
    <x v="193"/>
    <x v="3"/>
    <x v="41"/>
    <m/>
    <x v="24"/>
    <m/>
    <m/>
    <m/>
    <m/>
    <m/>
    <m/>
  </r>
  <r>
    <d v="2025-05-29T00:00:00"/>
    <x v="47"/>
    <s v="B"/>
    <n v="7"/>
    <s v="c"/>
    <n v="66"/>
    <s v="Portas e molduras de portas sem acabamento lacado em cima e moldura não fecha parede a volta, buraco entre moldura e parede visivel. "/>
    <x v="0"/>
    <m/>
    <x v="193"/>
    <x v="0"/>
    <x v="41"/>
    <m/>
    <x v="229"/>
    <m/>
    <m/>
    <m/>
    <m/>
    <m/>
    <m/>
  </r>
  <r>
    <d v="2025-05-29T00:00:00"/>
    <x v="47"/>
    <s v="B"/>
    <n v="7"/>
    <s v="c"/>
    <n v="67"/>
    <s v="Porta de entrada da casa tem a fechadura pesada e chiar. Parece forçar muito quando abrimos a porta pelo lado de fora. E a porta está torta."/>
    <x v="7"/>
    <m/>
    <x v="193"/>
    <x v="0"/>
    <x v="41"/>
    <m/>
    <x v="230"/>
    <m/>
    <m/>
    <m/>
    <m/>
    <m/>
    <m/>
  </r>
  <r>
    <d v="2025-05-29T00:00:00"/>
    <x v="47"/>
    <s v="B"/>
    <n v="7"/>
    <s v="c"/>
    <n v="68"/>
    <s v="Afinação da porta da suíte principal "/>
    <x v="0"/>
    <m/>
    <x v="193"/>
    <x v="0"/>
    <x v="41"/>
    <m/>
    <x v="229"/>
    <m/>
    <m/>
    <m/>
    <m/>
    <m/>
    <m/>
  </r>
  <r>
    <d v="2025-05-29T00:00:00"/>
    <x v="47"/>
    <s v="B"/>
    <n v="7"/>
    <s v="c"/>
    <n v="69"/>
    <s v="Fuga de água na parede do WC da suíte principal - Um canalizador precisa verificar minuciosamente este tema"/>
    <x v="14"/>
    <m/>
    <x v="179"/>
    <x v="0"/>
    <x v="41"/>
    <m/>
    <x v="60"/>
    <m/>
    <m/>
    <m/>
    <m/>
    <m/>
    <m/>
  </r>
  <r>
    <d v="2025-05-29T00:00:00"/>
    <x v="47"/>
    <s v="B"/>
    <n v="7"/>
    <s v="c"/>
    <n v="70"/>
    <s v="A calafetagem actual das janelas de correr não veda bem o ar frio, que circula do exterior para o interior."/>
    <x v="2"/>
    <m/>
    <x v="194"/>
    <x v="0"/>
    <x v="41"/>
    <m/>
    <x v="89"/>
    <m/>
    <m/>
    <m/>
    <m/>
    <m/>
    <m/>
  </r>
  <r>
    <d v="2025-05-29T00:00:00"/>
    <x v="47"/>
    <s v="B"/>
    <n v="7"/>
    <s v="c"/>
    <n v="71"/>
    <s v="O cano do esgoto da bomba de calor tem deixado sair quantidades de água consideraveis sair, deixando o chão da casa de máquinas inundado. // Feedback Climacer: Necessário retificar o tubo de condensados embutido na parede, junto à bomba de calor. Provisoriamente colocámos um recipiente para recolha de condensados da unidade. A execução da rede de condensados/ esgoto não foi da responsabilidade da Climacer."/>
    <x v="0"/>
    <m/>
    <x v="195"/>
    <x v="0"/>
    <x v="41"/>
    <m/>
    <x v="231"/>
    <m/>
    <m/>
    <m/>
    <m/>
    <m/>
    <m/>
  </r>
  <r>
    <d v="2025-05-29T00:00:00"/>
    <x v="47"/>
    <s v="B"/>
    <n v="7"/>
    <s v="c"/>
    <n v="72"/>
    <s v="Verificámos que a água quente demora muito tempo a chegar às torneiras. Na cozinha, que se situa perto da bomba, a espera é excessiva. Solicito que verifiquem se as ligações estão corretas."/>
    <x v="14"/>
    <m/>
    <x v="162"/>
    <x v="0"/>
    <x v="41"/>
    <m/>
    <x v="232"/>
    <m/>
    <m/>
    <m/>
    <m/>
    <m/>
    <m/>
  </r>
  <r>
    <d v="2025-02-18T00:00:00"/>
    <x v="48"/>
    <s v="B"/>
    <n v="8"/>
    <s v="a"/>
    <n v="1"/>
    <s v="Ponta do alçapão descaída"/>
    <x v="0"/>
    <m/>
    <x v="0"/>
    <x v="0"/>
    <x v="17"/>
    <m/>
    <x v="38"/>
    <m/>
    <s v=""/>
    <s v=""/>
    <s v=""/>
    <s v=""/>
    <s v=""/>
  </r>
  <r>
    <d v="2025-02-18T00:00:00"/>
    <x v="48"/>
    <s v="B"/>
    <n v="8"/>
    <s v="a"/>
    <n v="2"/>
    <s v="Aduela da porta não está a face (silicone)"/>
    <x v="0"/>
    <m/>
    <x v="0"/>
    <x v="0"/>
    <x v="17"/>
    <m/>
    <x v="38"/>
    <m/>
    <s v=""/>
    <s v=""/>
    <s v=""/>
    <s v=""/>
    <s v=""/>
  </r>
  <r>
    <d v="2025-02-18T00:00:00"/>
    <x v="48"/>
    <s v="B"/>
    <n v="8"/>
    <s v="a"/>
    <n v="3"/>
    <s v="Borracha a soltar "/>
    <x v="0"/>
    <m/>
    <x v="0"/>
    <x v="0"/>
    <x v="17"/>
    <m/>
    <x v="38"/>
    <m/>
    <s v=""/>
    <s v=""/>
    <s v=""/>
    <s v=""/>
    <s v=""/>
  </r>
  <r>
    <d v="2025-02-18T00:00:00"/>
    <x v="48"/>
    <s v="B"/>
    <n v="8"/>
    <s v="a"/>
    <n v="4"/>
    <s v="Parede com fissura"/>
    <x v="0"/>
    <m/>
    <x v="0"/>
    <x v="0"/>
    <x v="17"/>
    <m/>
    <x v="38"/>
    <m/>
    <s v=""/>
    <s v=""/>
    <s v=""/>
    <s v=""/>
    <s v=""/>
  </r>
  <r>
    <d v="2025-02-18T00:00:00"/>
    <x v="48"/>
    <s v="B"/>
    <n v="8"/>
    <s v="a"/>
    <n v="5"/>
    <s v="Vidros não estão conforme caderno de encargos geral - Não se percebe a anamolia "/>
    <x v="0"/>
    <m/>
    <x v="0"/>
    <x v="2"/>
    <x v="17"/>
    <m/>
    <x v="24"/>
    <m/>
    <s v=""/>
    <s v=""/>
    <s v=""/>
    <s v=""/>
    <s v=""/>
  </r>
  <r>
    <d v="2025-02-18T00:00:00"/>
    <x v="48"/>
    <s v="B"/>
    <n v="8"/>
    <s v="a"/>
    <n v="6"/>
    <s v="Substiruição da guarda com ferrugem "/>
    <x v="0"/>
    <m/>
    <x v="0"/>
    <x v="0"/>
    <x v="17"/>
    <m/>
    <x v="109"/>
    <m/>
    <s v=""/>
    <s v=""/>
    <s v=""/>
    <s v=""/>
    <s v=""/>
  </r>
  <r>
    <d v="2025-02-18T00:00:00"/>
    <x v="48"/>
    <s v="B"/>
    <n v="8"/>
    <s v="a"/>
    <n v="7"/>
    <s v="Caixilho amassado (substituir)"/>
    <x v="2"/>
    <m/>
    <x v="0"/>
    <x v="0"/>
    <x v="17"/>
    <m/>
    <x v="109"/>
    <m/>
    <s v=""/>
    <s v=""/>
    <s v=""/>
    <s v=""/>
    <s v=""/>
  </r>
  <r>
    <d v="2025-02-18T00:00:00"/>
    <x v="48"/>
    <s v="B"/>
    <n v="8"/>
    <s v="a"/>
    <n v="8"/>
    <s v="Tampa da caixa de estores mal instaladas "/>
    <x v="0"/>
    <m/>
    <x v="0"/>
    <x v="0"/>
    <x v="17"/>
    <m/>
    <x v="38"/>
    <m/>
    <s v=""/>
    <s v=""/>
    <s v=""/>
    <s v=""/>
    <s v=""/>
  </r>
  <r>
    <d v="2025-02-18T00:00:00"/>
    <x v="48"/>
    <s v="B"/>
    <n v="8"/>
    <s v="a"/>
    <n v="9"/>
    <s v="Grande infiltração na parede e piso "/>
    <x v="5"/>
    <m/>
    <x v="0"/>
    <x v="0"/>
    <x v="17"/>
    <m/>
    <x v="28"/>
    <m/>
    <s v=""/>
    <s v=""/>
    <s v=""/>
    <s v=""/>
    <s v=""/>
  </r>
  <r>
    <d v="2025-02-18T00:00:00"/>
    <x v="48"/>
    <s v="B"/>
    <n v="8"/>
    <s v="a"/>
    <n v="10"/>
    <s v="Verificar infiltração na facahda na varanda "/>
    <x v="0"/>
    <m/>
    <x v="0"/>
    <x v="0"/>
    <x v="17"/>
    <m/>
    <x v="38"/>
    <m/>
    <s v=""/>
    <s v=""/>
    <s v=""/>
    <s v=""/>
    <s v=""/>
  </r>
  <r>
    <d v="2025-02-18T00:00:00"/>
    <x v="48"/>
    <s v="B"/>
    <n v="8"/>
    <s v="a"/>
    <n v="11"/>
    <s v="Substituir azulejos partidos e ocos"/>
    <x v="0"/>
    <m/>
    <x v="0"/>
    <x v="0"/>
    <x v="17"/>
    <m/>
    <x v="38"/>
    <m/>
    <s v=""/>
    <s v=""/>
    <s v=""/>
    <s v=""/>
    <s v=""/>
  </r>
  <r>
    <d v="2025-02-18T00:00:00"/>
    <x v="48"/>
    <s v="B"/>
    <n v="8"/>
    <s v="a"/>
    <n v="12"/>
    <s v="Azulejo partido "/>
    <x v="0"/>
    <m/>
    <x v="0"/>
    <x v="0"/>
    <x v="17"/>
    <m/>
    <x v="38"/>
    <m/>
    <s v=""/>
    <s v=""/>
    <s v=""/>
    <s v=""/>
    <s v=""/>
  </r>
  <r>
    <d v="2025-02-18T00:00:00"/>
    <x v="48"/>
    <s v="B"/>
    <n v="8"/>
    <s v="a"/>
    <n v="13"/>
    <s v="Porta danificada no topo "/>
    <x v="1"/>
    <m/>
    <x v="0"/>
    <x v="0"/>
    <x v="17"/>
    <m/>
    <x v="122"/>
    <m/>
    <s v=""/>
    <s v=""/>
    <s v=""/>
    <s v=""/>
    <s v=""/>
  </r>
  <r>
    <d v="2025-02-18T00:00:00"/>
    <x v="48"/>
    <s v="B"/>
    <n v="8"/>
    <s v="a"/>
    <n v="14"/>
    <s v="Nivelar porta dos armarios "/>
    <x v="0"/>
    <m/>
    <x v="0"/>
    <x v="0"/>
    <x v="17"/>
    <m/>
    <x v="107"/>
    <m/>
    <s v=""/>
    <s v=""/>
    <s v=""/>
    <s v=""/>
    <s v=""/>
  </r>
  <r>
    <d v="2025-02-18T00:00:00"/>
    <x v="48"/>
    <s v="B"/>
    <n v="8"/>
    <s v="a"/>
    <n v="15"/>
    <s v="Buraco abaixo o interruptor "/>
    <x v="0"/>
    <m/>
    <x v="0"/>
    <x v="0"/>
    <x v="17"/>
    <m/>
    <x v="38"/>
    <m/>
    <s v=""/>
    <s v=""/>
    <s v=""/>
    <s v=""/>
    <s v=""/>
  </r>
  <r>
    <d v="2025-02-18T00:00:00"/>
    <x v="48"/>
    <s v="B"/>
    <n v="8"/>
    <s v="a"/>
    <n v="16"/>
    <s v="Janela danificada na porta inferior (amassada)"/>
    <x v="2"/>
    <m/>
    <x v="0"/>
    <x v="0"/>
    <x v="17"/>
    <m/>
    <x v="109"/>
    <m/>
    <s v=""/>
    <s v=""/>
    <s v=""/>
    <s v=""/>
    <s v=""/>
  </r>
  <r>
    <d v="2025-02-18T00:00:00"/>
    <x v="48"/>
    <s v="B"/>
    <n v="8"/>
    <s v="a"/>
    <n v="17"/>
    <s v="0,84x1,20 / 1,39x1,20 Espelho com ferrugem nas bordas FALTARAM DOIS ESPELHOS 0,79x1,20 / 0,70x1,20"/>
    <x v="0"/>
    <m/>
    <x v="0"/>
    <x v="0"/>
    <x v="17"/>
    <m/>
    <x v="176"/>
    <m/>
    <s v=""/>
    <s v=""/>
    <s v=""/>
    <s v=""/>
    <s v=""/>
  </r>
  <r>
    <d v="2025-02-18T00:00:00"/>
    <x v="48"/>
    <s v="B"/>
    <n v="8"/>
    <s v="a"/>
    <n v="18"/>
    <s v="Substituir porta danificada "/>
    <x v="8"/>
    <m/>
    <x v="0"/>
    <x v="0"/>
    <x v="17"/>
    <m/>
    <x v="28"/>
    <m/>
    <s v=""/>
    <s v=""/>
    <s v=""/>
    <s v=""/>
    <s v=""/>
  </r>
  <r>
    <d v="2025-02-18T00:00:00"/>
    <x v="48"/>
    <s v="B"/>
    <n v="8"/>
    <s v="a"/>
    <n v="19"/>
    <s v="Afinar puxador  "/>
    <x v="8"/>
    <m/>
    <x v="0"/>
    <x v="0"/>
    <x v="17"/>
    <m/>
    <x v="38"/>
    <m/>
    <s v=""/>
    <s v=""/>
    <s v=""/>
    <s v=""/>
    <s v=""/>
  </r>
  <r>
    <d v="2025-02-18T00:00:00"/>
    <x v="48"/>
    <s v="B"/>
    <n v="8"/>
    <s v="a"/>
    <n v="20"/>
    <s v="Fissura na parede "/>
    <x v="0"/>
    <m/>
    <x v="0"/>
    <x v="0"/>
    <x v="17"/>
    <m/>
    <x v="38"/>
    <m/>
    <s v=""/>
    <s v=""/>
    <s v=""/>
    <s v=""/>
    <s v=""/>
  </r>
  <r>
    <d v="2025-02-18T00:00:00"/>
    <x v="48"/>
    <s v="B"/>
    <n v="8"/>
    <s v="a"/>
    <n v="21"/>
    <s v="Interruptor não é funcional estando atrás da porta (devendo abrir e fechar a porta para depois ligar a luz ao entrar no comando)"/>
    <x v="9"/>
    <m/>
    <x v="0"/>
    <x v="3"/>
    <x v="17"/>
    <m/>
    <x v="6"/>
    <m/>
    <s v=""/>
    <s v=""/>
    <s v=""/>
    <s v=""/>
    <s v=""/>
  </r>
  <r>
    <d v="2025-02-18T00:00:00"/>
    <x v="48"/>
    <s v="B"/>
    <n v="8"/>
    <s v="a"/>
    <n v="22"/>
    <s v="Remate guarnições e parede todas"/>
    <x v="0"/>
    <m/>
    <x v="0"/>
    <x v="0"/>
    <x v="17"/>
    <m/>
    <x v="38"/>
    <m/>
    <s v=""/>
    <s v=""/>
    <s v=""/>
    <s v=""/>
    <s v=""/>
  </r>
  <r>
    <d v="2025-02-18T00:00:00"/>
    <x v="48"/>
    <s v="B"/>
    <n v="8"/>
    <s v="a"/>
    <n v="23"/>
    <s v="Batente na porta para a porta não fechar por completo "/>
    <x v="8"/>
    <m/>
    <x v="0"/>
    <x v="0"/>
    <x v="17"/>
    <m/>
    <x v="28"/>
    <m/>
    <s v=""/>
    <s v=""/>
    <s v=""/>
    <s v=""/>
    <s v=""/>
  </r>
  <r>
    <d v="2025-02-18T00:00:00"/>
    <x v="48"/>
    <s v="B"/>
    <n v="8"/>
    <s v="a"/>
    <n v="24"/>
    <s v="Poleia velha e danificada (substituir)"/>
    <x v="0"/>
    <m/>
    <x v="0"/>
    <x v="0"/>
    <x v="17"/>
    <m/>
    <x v="38"/>
    <m/>
    <s v=""/>
    <s v=""/>
    <s v=""/>
    <s v=""/>
    <s v=""/>
  </r>
  <r>
    <d v="2025-02-18T00:00:00"/>
    <x v="48"/>
    <s v="B"/>
    <n v="8"/>
    <s v="a"/>
    <n v="25"/>
    <s v="Substituir espelho e ao substituir subir o espelho de forma que tape a tampa aplique - Espelho tem de ser maior"/>
    <x v="0"/>
    <m/>
    <x v="0"/>
    <x v="0"/>
    <x v="17"/>
    <m/>
    <x v="176"/>
    <m/>
    <s v=""/>
    <s v=""/>
    <s v=""/>
    <s v=""/>
    <s v=""/>
  </r>
  <r>
    <d v="2025-02-18T00:00:00"/>
    <x v="48"/>
    <s v="B"/>
    <n v="8"/>
    <s v="a"/>
    <n v="26"/>
    <s v="Colocar limitadores nas janelas "/>
    <x v="2"/>
    <m/>
    <x v="0"/>
    <x v="0"/>
    <x v="17"/>
    <m/>
    <x v="109"/>
    <m/>
    <s v=""/>
    <s v=""/>
    <s v=""/>
    <s v=""/>
    <s v=""/>
  </r>
  <r>
    <d v="2025-02-18T00:00:00"/>
    <x v="48"/>
    <s v="B"/>
    <n v="8"/>
    <s v="a"/>
    <n v="27"/>
    <s v="Madeira do roupeiro abaulada substituir "/>
    <x v="8"/>
    <m/>
    <x v="0"/>
    <x v="0"/>
    <x v="17"/>
    <m/>
    <x v="38"/>
    <m/>
    <s v=""/>
    <s v=""/>
    <s v=""/>
    <s v=""/>
    <s v=""/>
  </r>
  <r>
    <d v="2025-02-18T00:00:00"/>
    <x v="48"/>
    <s v="B"/>
    <n v="8"/>
    <s v="a"/>
    <n v="28"/>
    <s v="Porta do roupeiro danificada perto do puxador "/>
    <x v="8"/>
    <m/>
    <x v="0"/>
    <x v="0"/>
    <x v="17"/>
    <m/>
    <x v="38"/>
    <m/>
    <s v=""/>
    <s v=""/>
    <s v=""/>
    <s v=""/>
    <s v=""/>
  </r>
  <r>
    <d v="2025-02-18T00:00:00"/>
    <x v="48"/>
    <s v="B"/>
    <n v="8"/>
    <s v="a"/>
    <n v="29"/>
    <s v="Remate teto falso "/>
    <x v="0"/>
    <m/>
    <x v="0"/>
    <x v="0"/>
    <x v="17"/>
    <m/>
    <x v="38"/>
    <m/>
    <s v=""/>
    <s v=""/>
    <s v=""/>
    <s v=""/>
    <s v=""/>
  </r>
  <r>
    <d v="2025-02-18T00:00:00"/>
    <x v="48"/>
    <s v="B"/>
    <n v="8"/>
    <s v="a"/>
    <n v="30"/>
    <s v="Fissura no teto falso "/>
    <x v="0"/>
    <m/>
    <x v="0"/>
    <x v="0"/>
    <x v="17"/>
    <m/>
    <x v="38"/>
    <m/>
    <s v=""/>
    <s v=""/>
    <s v=""/>
    <s v=""/>
    <s v=""/>
  </r>
  <r>
    <d v="2025-02-18T00:00:00"/>
    <x v="48"/>
    <s v="B"/>
    <n v="8"/>
    <s v="a"/>
    <n v="31"/>
    <s v="Foco com mal contato no interruptor - Apartamento sem energia"/>
    <x v="9"/>
    <m/>
    <x v="0"/>
    <x v="0"/>
    <x v="17"/>
    <m/>
    <x v="18"/>
    <m/>
    <s v=""/>
    <s v=""/>
    <s v=""/>
    <s v=""/>
    <s v=""/>
  </r>
  <r>
    <d v="2025-02-18T00:00:00"/>
    <x v="48"/>
    <s v="B"/>
    <n v="8"/>
    <s v="a"/>
    <n v="32"/>
    <s v="Melhorar acabamento parede (pintura) "/>
    <x v="0"/>
    <m/>
    <x v="0"/>
    <x v="0"/>
    <x v="17"/>
    <m/>
    <x v="109"/>
    <m/>
    <s v=""/>
    <s v=""/>
    <s v=""/>
    <s v=""/>
    <s v=""/>
  </r>
  <r>
    <d v="2025-02-18T00:00:00"/>
    <x v="48"/>
    <s v="B"/>
    <n v="8"/>
    <s v="a"/>
    <n v="33"/>
    <s v="Rectificar Autoclismo"/>
    <x v="0"/>
    <m/>
    <x v="119"/>
    <x v="0"/>
    <x v="17"/>
    <m/>
    <x v="35"/>
    <m/>
    <s v=""/>
    <s v=""/>
    <s v=""/>
    <s v=""/>
    <s v=""/>
  </r>
  <r>
    <d v="2025-02-18T00:00:00"/>
    <x v="48"/>
    <s v="B"/>
    <n v="8"/>
    <s v="a"/>
    <n v="34"/>
    <s v="Remover pregos e fios da parede da arrecadação "/>
    <x v="0"/>
    <m/>
    <x v="0"/>
    <x v="0"/>
    <x v="17"/>
    <m/>
    <x v="81"/>
    <m/>
    <s v=""/>
    <s v=""/>
    <s v=""/>
    <s v=""/>
    <s v=""/>
  </r>
  <r>
    <d v="2025-02-18T00:00:00"/>
    <x v="48"/>
    <s v="B"/>
    <n v="8"/>
    <s v="a"/>
    <n v="35"/>
    <s v="Retificar tampa do estore"/>
    <x v="8"/>
    <m/>
    <x v="36"/>
    <x v="0"/>
    <x v="17"/>
    <m/>
    <x v="0"/>
    <m/>
    <s v=""/>
    <s v=""/>
    <s v=""/>
    <s v=""/>
    <s v=""/>
  </r>
  <r>
    <d v="2025-02-18T00:00:00"/>
    <x v="48"/>
    <s v="B"/>
    <n v="8"/>
    <s v="a"/>
    <n v="36"/>
    <s v="Uma porta de um roupeiro está riscada (reclamação já apresentada e considerada resolvida pelo empreiteiro, de acordo com a listagem de reparações efetuada)"/>
    <x v="0"/>
    <m/>
    <x v="36"/>
    <x v="0"/>
    <x v="17"/>
    <m/>
    <x v="78"/>
    <m/>
    <m/>
    <m/>
    <m/>
    <m/>
    <m/>
  </r>
  <r>
    <d v="2025-02-18T00:00:00"/>
    <x v="48"/>
    <s v="B"/>
    <n v="8"/>
    <s v="a"/>
    <n v="37"/>
    <s v="Tinta numa porta"/>
    <x v="0"/>
    <m/>
    <x v="36"/>
    <x v="0"/>
    <x v="17"/>
    <m/>
    <x v="78"/>
    <m/>
    <m/>
    <m/>
    <m/>
    <m/>
    <m/>
  </r>
  <r>
    <d v="2025-02-18T00:00:00"/>
    <x v="48"/>
    <s v="B"/>
    <n v="8"/>
    <s v="a"/>
    <n v="38"/>
    <s v="Fissura numa parede do escritório "/>
    <x v="0"/>
    <m/>
    <x v="36"/>
    <x v="0"/>
    <x v="17"/>
    <m/>
    <x v="78"/>
    <m/>
    <m/>
    <m/>
    <m/>
    <m/>
    <m/>
  </r>
  <r>
    <d v="2025-02-18T00:00:00"/>
    <x v="48"/>
    <s v="B"/>
    <n v="8"/>
    <s v="a"/>
    <n v="39"/>
    <s v="O folheado de uma ombreira de uma porta está a levantar"/>
    <x v="0"/>
    <m/>
    <x v="36"/>
    <x v="0"/>
    <x v="17"/>
    <m/>
    <x v="78"/>
    <m/>
    <m/>
    <m/>
    <m/>
    <m/>
    <m/>
  </r>
  <r>
    <d v="2025-02-18T00:00:00"/>
    <x v="48"/>
    <s v="B"/>
    <n v="8"/>
    <s v="a"/>
    <n v="40"/>
    <s v="Uma porta de um roupeiro está amachucada"/>
    <x v="0"/>
    <m/>
    <x v="36"/>
    <x v="0"/>
    <x v="17"/>
    <m/>
    <x v="78"/>
    <m/>
    <m/>
    <m/>
    <m/>
    <m/>
    <m/>
  </r>
  <r>
    <d v="2025-02-18T00:00:00"/>
    <x v="48"/>
    <s v="B"/>
    <n v="8"/>
    <s v="a"/>
    <n v="41"/>
    <s v="A placa de indução está riscada"/>
    <x v="0"/>
    <m/>
    <x v="36"/>
    <x v="0"/>
    <x v="17"/>
    <m/>
    <x v="78"/>
    <m/>
    <m/>
    <m/>
    <m/>
    <m/>
    <m/>
  </r>
  <r>
    <d v="2025-02-18T00:00:00"/>
    <x v="48"/>
    <s v="B"/>
    <n v="8"/>
    <s v="a"/>
    <n v="42"/>
    <s v="O alumínio do resguardo de duche está riscado"/>
    <x v="0"/>
    <m/>
    <x v="36"/>
    <x v="0"/>
    <x v="17"/>
    <m/>
    <x v="78"/>
    <m/>
    <m/>
    <m/>
    <m/>
    <m/>
    <m/>
  </r>
  <r>
    <d v="2025-02-18T00:00:00"/>
    <x v="48"/>
    <s v="B"/>
    <n v="8"/>
    <s v="a"/>
    <n v="43"/>
    <s v="Uma janela não fecha bem e deixa passar ruído e ar. Falta dois esquadros de reenvio, Serriau tirou medidas dos vidros riscados (28/3/25)"/>
    <x v="2"/>
    <m/>
    <x v="196"/>
    <x v="0"/>
    <x v="17"/>
    <m/>
    <x v="233"/>
    <m/>
    <m/>
    <m/>
    <m/>
    <m/>
    <m/>
  </r>
  <r>
    <d v="2025-02-18T00:00:00"/>
    <x v="48"/>
    <s v="B"/>
    <n v="8"/>
    <s v="a"/>
    <n v="44"/>
    <s v="O oscilobatente de uma janela não funciona"/>
    <x v="2"/>
    <m/>
    <x v="196"/>
    <x v="0"/>
    <x v="17"/>
    <m/>
    <x v="123"/>
    <m/>
    <m/>
    <m/>
    <m/>
    <m/>
    <m/>
  </r>
  <r>
    <d v="2025-02-18T00:00:00"/>
    <x v="48"/>
    <s v="B"/>
    <n v="8"/>
    <s v="a"/>
    <n v="45"/>
    <s v="Sifões de lavatórios que não vedam"/>
    <x v="0"/>
    <m/>
    <x v="36"/>
    <x v="0"/>
    <x v="17"/>
    <m/>
    <x v="78"/>
    <m/>
    <m/>
    <m/>
    <m/>
    <m/>
    <m/>
  </r>
  <r>
    <d v="2025-02-18T00:00:00"/>
    <x v="48"/>
    <s v="B"/>
    <n v="8"/>
    <s v="a"/>
    <n v="46"/>
    <s v="Estores não funcionam"/>
    <x v="0"/>
    <m/>
    <x v="36"/>
    <x v="0"/>
    <x v="17"/>
    <m/>
    <x v="78"/>
    <m/>
    <m/>
    <m/>
    <m/>
    <m/>
    <m/>
  </r>
  <r>
    <d v="2025-02-18T00:00:00"/>
    <x v="48"/>
    <s v="B"/>
    <n v="8"/>
    <s v="a"/>
    <n v="47"/>
    <s v="O pavimento da sala está danificado numa esquina de uma das réguas."/>
    <x v="5"/>
    <m/>
    <x v="196"/>
    <x v="0"/>
    <x v="17"/>
    <m/>
    <x v="234"/>
    <m/>
    <m/>
    <m/>
    <m/>
    <m/>
    <m/>
  </r>
  <r>
    <d v="2025-02-18T00:00:00"/>
    <x v="48"/>
    <s v="B"/>
    <n v="8"/>
    <s v="a"/>
    <n v="48"/>
    <s v="A base de um roupeiro está empenada"/>
    <x v="0"/>
    <m/>
    <x v="36"/>
    <x v="0"/>
    <x v="17"/>
    <m/>
    <x v="78"/>
    <m/>
    <m/>
    <m/>
    <m/>
    <m/>
    <m/>
  </r>
  <r>
    <d v="2025-02-18T00:00:00"/>
    <x v="48"/>
    <s v="B"/>
    <n v="8"/>
    <s v="a"/>
    <n v="49"/>
    <s v="Bomba circuladora do sistema de água quente não funciona (AGENDAR NOVAMENTE - LIGAR A BOMBA) // 11/06 a subempreitera esteve no apartamento para a reaparação"/>
    <x v="14"/>
    <m/>
    <x v="197"/>
    <x v="0"/>
    <x v="17"/>
    <m/>
    <x v="200"/>
    <m/>
    <m/>
    <m/>
    <m/>
    <m/>
    <m/>
  </r>
  <r>
    <d v="2025-02-18T00:00:00"/>
    <x v="48"/>
    <s v="B"/>
    <n v="8"/>
    <s v="a"/>
    <n v="50"/>
    <s v="Quadro elétrico mal identificado (siglas incompreensíveis)"/>
    <x v="9"/>
    <m/>
    <x v="197"/>
    <x v="0"/>
    <x v="17"/>
    <m/>
    <x v="77"/>
    <m/>
    <m/>
    <m/>
    <m/>
    <m/>
    <m/>
  </r>
  <r>
    <d v="2025-02-18T00:00:00"/>
    <x v="48"/>
    <s v="B"/>
    <n v="8"/>
    <s v="a"/>
    <n v="51"/>
    <s v="1 - uma tomada junto às tomadas de TV da sala não tem corrente_x000a_2 - o interruptor da iluminação da casa de banho da suite tem mau contacto"/>
    <x v="9"/>
    <m/>
    <x v="16"/>
    <x v="0"/>
    <x v="17"/>
    <m/>
    <x v="77"/>
    <m/>
    <m/>
    <m/>
    <m/>
    <m/>
    <m/>
  </r>
  <r>
    <d v="2025-02-18T00:00:00"/>
    <x v="48"/>
    <s v="B"/>
    <n v="8"/>
    <s v="a"/>
    <n v="52"/>
    <s v="Diversos estores está mau"/>
    <x v="11"/>
    <m/>
    <x v="197"/>
    <x v="0"/>
    <x v="17"/>
    <m/>
    <x v="29"/>
    <m/>
    <m/>
    <m/>
    <m/>
    <m/>
    <m/>
  </r>
  <r>
    <d v="2025-02-18T00:00:00"/>
    <x v="48"/>
    <s v="B"/>
    <n v="8"/>
    <s v="a"/>
    <n v="53"/>
    <s v="Porta da arca congeladora bate no ármario despenseiro ao abrir e fechar"/>
    <x v="0"/>
    <m/>
    <x v="197"/>
    <x v="0"/>
    <x v="17"/>
    <m/>
    <x v="209"/>
    <m/>
    <m/>
    <m/>
    <m/>
    <m/>
    <m/>
  </r>
  <r>
    <d v="2025-02-18T00:00:00"/>
    <x v="48"/>
    <s v="B"/>
    <n v="8"/>
    <s v="a"/>
    <n v="54"/>
    <s v="Esgoto da máq de lavar roupa verte (deficiente ligação)"/>
    <x v="0"/>
    <m/>
    <x v="197"/>
    <x v="0"/>
    <x v="17"/>
    <m/>
    <x v="209"/>
    <m/>
    <m/>
    <m/>
    <m/>
    <m/>
    <m/>
  </r>
  <r>
    <d v="2025-02-18T00:00:00"/>
    <x v="48"/>
    <s v="B"/>
    <n v="8"/>
    <s v="a"/>
    <n v="55"/>
    <s v="Manchas (Salpicos) no teto da cozinha"/>
    <x v="0"/>
    <m/>
    <x v="197"/>
    <x v="0"/>
    <x v="17"/>
    <m/>
    <x v="209"/>
    <m/>
    <m/>
    <m/>
    <m/>
    <m/>
    <m/>
  </r>
  <r>
    <d v="2025-02-18T00:00:00"/>
    <x v="48"/>
    <s v="B"/>
    <n v="8"/>
    <s v="a"/>
    <n v="56"/>
    <s v="As luminárias do teto de uma casa de banho estão colocadas aleatoriamente, sem qualquer alinhamento ou lógica"/>
    <x v="0"/>
    <m/>
    <x v="198"/>
    <x v="0"/>
    <x v="17"/>
    <m/>
    <x v="24"/>
    <m/>
    <m/>
    <m/>
    <m/>
    <m/>
    <m/>
  </r>
  <r>
    <d v="2025-02-18T00:00:00"/>
    <x v="48"/>
    <s v="B"/>
    <n v="8"/>
    <s v="a"/>
    <n v="57"/>
    <s v="Provavelmente as deficiências já reportadas no pavimento (e para as quais aguardamos solução) são devidas a 2 anos de obra com o pavimento colocado e a sofrer infiltrações frequentes. Seja por este motivo ou outro, a verdade é que o pavimento em MDF está deformado e a perder o folheado em quase todo o apartamento // No dia 28/08 o encarregado Bruno Florindo, após visita ao apartamento informou da necessidade de trocar 3 a 4 réguas no pavimento, e transmitiu a mesma informação ao proprietário, não podendo ser trocado o pavimento inteiro como desejam. // O proprietário não aceita a troca de somente 3 ou 4 réguas. Quer que todas as réguas danificadas sejam trocadas. Por isso damos o processo como terminado."/>
    <x v="5"/>
    <m/>
    <x v="199"/>
    <x v="2"/>
    <x v="17"/>
    <m/>
    <x v="235"/>
    <m/>
    <m/>
    <m/>
    <m/>
    <m/>
    <m/>
  </r>
  <r>
    <d v="2025-02-18T00:00:00"/>
    <x v="48"/>
    <s v="B"/>
    <n v="8"/>
    <s v="a"/>
    <n v="58"/>
    <s v="Vedação de algumas caixas de estore, por onde se sente o vento a entrar."/>
    <x v="0"/>
    <m/>
    <x v="36"/>
    <x v="3"/>
    <x v="17"/>
    <m/>
    <x v="78"/>
    <m/>
    <m/>
    <m/>
    <m/>
    <m/>
    <m/>
  </r>
  <r>
    <d v="2025-02-18T00:00:00"/>
    <x v="48"/>
    <s v="B"/>
    <n v="8"/>
    <s v="a"/>
    <n v="59"/>
    <s v="Notamos que a porta principal do apartamento tem vindo a ser cada vez mais difícil de abrir e fechar."/>
    <x v="7"/>
    <m/>
    <x v="200"/>
    <x v="0"/>
    <x v="17"/>
    <m/>
    <x v="236"/>
    <m/>
    <m/>
    <m/>
    <m/>
    <m/>
    <m/>
  </r>
  <r>
    <d v="2025-02-18T00:00:00"/>
    <x v="48"/>
    <s v="B"/>
    <n v="8"/>
    <s v="a"/>
    <n v="60"/>
    <s v="Realizar afinação no caixilho em dois vidros (Indicação encarregado Bruno Florindo)"/>
    <x v="2"/>
    <m/>
    <x v="105"/>
    <x v="0"/>
    <x v="17"/>
    <m/>
    <x v="237"/>
    <m/>
    <m/>
    <m/>
    <m/>
    <m/>
    <m/>
  </r>
  <r>
    <d v="2025-02-18T00:00:00"/>
    <x v="48"/>
    <s v="B"/>
    <n v="8"/>
    <s v="a"/>
    <n v="61"/>
    <s v="Realizar afinações nos estores"/>
    <x v="0"/>
    <m/>
    <x v="105"/>
    <x v="0"/>
    <x v="17"/>
    <m/>
    <x v="237"/>
    <m/>
    <m/>
    <m/>
    <m/>
    <m/>
    <m/>
  </r>
  <r>
    <d v="2025-02-18T00:00:00"/>
    <x v="48"/>
    <s v="B"/>
    <n v="8"/>
    <s v="a"/>
    <n v="62"/>
    <s v="Dois aparelhos de ar condicionado que não funcionavam ficaram a funcionar após a intervenção do Sr. Bruno, mas segundo ele é necessário uma intervençao por parte da Climacer. "/>
    <x v="15"/>
    <m/>
    <x v="68"/>
    <x v="0"/>
    <x v="17"/>
    <m/>
    <x v="102"/>
    <m/>
    <m/>
    <m/>
    <m/>
    <m/>
    <m/>
  </r>
  <r>
    <d v="2025-02-18T00:00:00"/>
    <x v="48"/>
    <s v="B"/>
    <n v="8"/>
    <s v="a"/>
    <n v="63"/>
    <s v="O apoio da unidade exterior do ar condicionado impede a limpeza do ralo da varanda"/>
    <x v="15"/>
    <m/>
    <x v="68"/>
    <x v="0"/>
    <x v="17"/>
    <m/>
    <x v="102"/>
    <m/>
    <m/>
    <m/>
    <m/>
    <m/>
    <m/>
  </r>
  <r>
    <d v="2025-02-18T00:00:00"/>
    <x v="48"/>
    <s v="B"/>
    <n v="8"/>
    <s v="a"/>
    <n v="64"/>
    <s v="Afinar a porta da cozinha (Indicação do enc. Bruno Florindo)"/>
    <x v="0"/>
    <m/>
    <x v="105"/>
    <x v="0"/>
    <x v="17"/>
    <m/>
    <x v="238"/>
    <m/>
    <m/>
    <m/>
    <m/>
    <m/>
    <m/>
  </r>
  <r>
    <d v="2025-02-18T00:00:00"/>
    <x v="48"/>
    <s v="B"/>
    <n v="8"/>
    <s v="a"/>
    <n v="65"/>
    <s v="Estore de uma janela da suíte esta certamente mal montado. Já cá vieram os técnicos que &quot;deram um jeito&quot;, retiraram uma régua danificada, mas não resolveram o problema. Hoje o estore partiu e ficou caído (encaixado na calha que a principio não representa perigo)."/>
    <x v="11"/>
    <m/>
    <x v="201"/>
    <x v="0"/>
    <x v="17"/>
    <m/>
    <x v="89"/>
    <m/>
    <m/>
    <m/>
    <m/>
    <m/>
    <m/>
  </r>
  <r>
    <d v="1899-12-30T00:00:00"/>
    <x v="48"/>
    <s v="B"/>
    <n v="8"/>
    <s v="a"/>
    <n v="66"/>
    <s v="O circuito elétrico que alimenta as tomadas das instalações sanitárias deixou de funcionar, apesar de o disjuntor estar ligado. Desligar e voltar a ligar não resultou. "/>
    <x v="9"/>
    <m/>
    <x v="202"/>
    <x v="0"/>
    <x v="17"/>
    <m/>
    <x v="24"/>
    <m/>
    <m/>
    <m/>
    <m/>
    <m/>
    <m/>
  </r>
  <r>
    <d v="2024-07-11T00:00:00"/>
    <x v="49"/>
    <s v="B"/>
    <n v="8"/>
    <s v="b"/>
    <n v="1"/>
    <s v="Piso escurecido // 15/11: A proprietária se queixa que a intervenção deixou o pavimento com espaçamento entre as tabuas e uma zona com levantamento visivel. // Não havia ninguém no apartamento o que foi dado como processo terminado, a pedido do engenheiro Rodrigo. "/>
    <x v="5"/>
    <m/>
    <x v="0"/>
    <x v="2"/>
    <x v="42"/>
    <m/>
    <x v="24"/>
    <m/>
    <s v=""/>
    <s v=""/>
    <s v=""/>
    <s v=""/>
    <s v=""/>
  </r>
  <r>
    <d v="2024-07-11T00:00:00"/>
    <x v="49"/>
    <s v="B"/>
    <n v="8"/>
    <s v="b"/>
    <n v="2"/>
    <s v="Manchas brancas por todo o piso (Geral) "/>
    <x v="5"/>
    <m/>
    <x v="0"/>
    <x v="0"/>
    <x v="42"/>
    <m/>
    <x v="68"/>
    <m/>
    <s v=""/>
    <s v=""/>
    <s v=""/>
    <s v=""/>
    <s v=""/>
  </r>
  <r>
    <d v="2024-07-11T00:00:00"/>
    <x v="49"/>
    <s v="B"/>
    <n v="8"/>
    <s v="b"/>
    <n v="3"/>
    <s v="Fissura na parede"/>
    <x v="0"/>
    <m/>
    <x v="0"/>
    <x v="0"/>
    <x v="42"/>
    <m/>
    <x v="0"/>
    <m/>
    <s v=""/>
    <s v=""/>
    <s v=""/>
    <s v=""/>
    <s v=""/>
  </r>
  <r>
    <d v="2024-07-11T00:00:00"/>
    <x v="49"/>
    <s v="B"/>
    <n v="8"/>
    <s v="b"/>
    <n v="4"/>
    <s v="Pintura na acheta (retoque)"/>
    <x v="0"/>
    <m/>
    <x v="0"/>
    <x v="0"/>
    <x v="42"/>
    <m/>
    <x v="0"/>
    <m/>
    <s v=""/>
    <s v=""/>
    <s v=""/>
    <s v=""/>
    <s v=""/>
  </r>
  <r>
    <d v="2024-07-11T00:00:00"/>
    <x v="49"/>
    <s v="B"/>
    <n v="8"/>
    <s v="b"/>
    <n v="5"/>
    <s v="Limpeza na pedra da soleira"/>
    <x v="0"/>
    <m/>
    <x v="0"/>
    <x v="0"/>
    <x v="42"/>
    <m/>
    <x v="0"/>
    <m/>
    <s v=""/>
    <s v=""/>
    <s v=""/>
    <s v=""/>
    <s v=""/>
  </r>
  <r>
    <d v="2024-07-11T00:00:00"/>
    <x v="49"/>
    <s v="B"/>
    <n v="8"/>
    <s v="b"/>
    <n v="6"/>
    <s v="Tinta em baixo do rodapé"/>
    <x v="0"/>
    <m/>
    <x v="0"/>
    <x v="0"/>
    <x v="42"/>
    <m/>
    <x v="0"/>
    <m/>
    <s v=""/>
    <s v=""/>
    <s v=""/>
    <s v=""/>
    <s v=""/>
  </r>
  <r>
    <d v="2024-07-11T00:00:00"/>
    <x v="49"/>
    <s v="B"/>
    <n v="8"/>
    <s v="b"/>
    <n v="7"/>
    <s v="Fissura na alheta (Geral)"/>
    <x v="0"/>
    <m/>
    <x v="0"/>
    <x v="0"/>
    <x v="42"/>
    <m/>
    <x v="0"/>
    <m/>
    <s v=""/>
    <s v=""/>
    <s v=""/>
    <s v=""/>
    <s v=""/>
  </r>
  <r>
    <d v="2024-07-11T00:00:00"/>
    <x v="49"/>
    <s v="B"/>
    <n v="8"/>
    <s v="b"/>
    <n v="8"/>
    <s v="Melhorar o acabamento do silicone em volta da caixilharia"/>
    <x v="0"/>
    <m/>
    <x v="0"/>
    <x v="0"/>
    <x v="42"/>
    <m/>
    <x v="0"/>
    <m/>
    <s v=""/>
    <s v=""/>
    <s v=""/>
    <s v=""/>
    <s v=""/>
  </r>
  <r>
    <d v="2024-07-11T00:00:00"/>
    <x v="49"/>
    <s v="B"/>
    <n v="8"/>
    <s v="b"/>
    <n v="9"/>
    <s v="Limpeza na tinta AR condicionado"/>
    <x v="0"/>
    <m/>
    <x v="0"/>
    <x v="0"/>
    <x v="42"/>
    <m/>
    <x v="0"/>
    <m/>
    <s v=""/>
    <s v=""/>
    <s v=""/>
    <s v=""/>
    <s v=""/>
  </r>
  <r>
    <d v="2024-07-11T00:00:00"/>
    <x v="49"/>
    <s v="B"/>
    <n v="8"/>
    <s v="b"/>
    <n v="10"/>
    <s v="Buraquinhos na parede"/>
    <x v="0"/>
    <m/>
    <x v="0"/>
    <x v="0"/>
    <x v="42"/>
    <m/>
    <x v="0"/>
    <m/>
    <s v=""/>
    <s v=""/>
    <s v=""/>
    <s v=""/>
    <s v=""/>
  </r>
  <r>
    <d v="2024-07-11T00:00:00"/>
    <x v="49"/>
    <s v="B"/>
    <n v="8"/>
    <s v="b"/>
    <n v="11"/>
    <s v="Guarda com ferrugem "/>
    <x v="0"/>
    <m/>
    <x v="0"/>
    <x v="0"/>
    <x v="42"/>
    <m/>
    <x v="0"/>
    <m/>
    <s v=""/>
    <s v=""/>
    <s v=""/>
    <s v=""/>
    <s v=""/>
  </r>
  <r>
    <d v="2024-07-11T00:00:00"/>
    <x v="49"/>
    <s v="B"/>
    <n v="8"/>
    <s v="b"/>
    <n v="12"/>
    <s v="Borracha com espaçamento entre a guarnição"/>
    <x v="0"/>
    <m/>
    <x v="0"/>
    <x v="0"/>
    <x v="42"/>
    <m/>
    <x v="0"/>
    <m/>
    <s v=""/>
    <s v=""/>
    <s v=""/>
    <s v=""/>
    <s v=""/>
  </r>
  <r>
    <d v="2024-07-11T00:00:00"/>
    <x v="49"/>
    <s v="B"/>
    <n v="8"/>
    <s v="b"/>
    <n v="13"/>
    <s v="Sujidade na guarnição"/>
    <x v="0"/>
    <m/>
    <x v="0"/>
    <x v="0"/>
    <x v="42"/>
    <m/>
    <x v="0"/>
    <m/>
    <s v=""/>
    <s v=""/>
    <s v=""/>
    <s v=""/>
    <s v=""/>
  </r>
  <r>
    <d v="2024-07-11T00:00:00"/>
    <x v="49"/>
    <s v="B"/>
    <n v="8"/>
    <s v="b"/>
    <n v="14"/>
    <s v="Fixar as borrachas da guarniçao"/>
    <x v="0"/>
    <m/>
    <x v="0"/>
    <x v="0"/>
    <x v="42"/>
    <m/>
    <x v="0"/>
    <m/>
    <s v=""/>
    <s v=""/>
    <s v=""/>
    <s v=""/>
    <s v=""/>
  </r>
  <r>
    <d v="2024-07-11T00:00:00"/>
    <x v="49"/>
    <s v="B"/>
    <n v="8"/>
    <s v="b"/>
    <n v="15"/>
    <s v="Retoque Pintura"/>
    <x v="0"/>
    <m/>
    <x v="0"/>
    <x v="0"/>
    <x v="42"/>
    <m/>
    <x v="0"/>
    <m/>
    <s v=""/>
    <s v=""/>
    <s v=""/>
    <s v=""/>
    <s v=""/>
  </r>
  <r>
    <d v="2024-07-11T00:00:00"/>
    <x v="49"/>
    <s v="B"/>
    <n v="8"/>
    <s v="b"/>
    <n v="16"/>
    <s v="Retoque silicone entre parede e teto"/>
    <x v="0"/>
    <m/>
    <x v="0"/>
    <x v="0"/>
    <x v="42"/>
    <m/>
    <x v="0"/>
    <m/>
    <s v=""/>
    <s v=""/>
    <s v=""/>
    <s v=""/>
    <s v=""/>
  </r>
  <r>
    <d v="2024-07-11T00:00:00"/>
    <x v="49"/>
    <s v="B"/>
    <n v="8"/>
    <s v="b"/>
    <n v="17"/>
    <s v="Limpeza de silicone na cerâmica da parede"/>
    <x v="0"/>
    <m/>
    <x v="0"/>
    <x v="0"/>
    <x v="42"/>
    <m/>
    <x v="0"/>
    <m/>
    <s v=""/>
    <s v=""/>
    <s v=""/>
    <s v=""/>
    <s v=""/>
  </r>
  <r>
    <d v="2024-07-11T00:00:00"/>
    <x v="49"/>
    <s v="B"/>
    <n v="8"/>
    <s v="b"/>
    <n v="18"/>
    <s v="Fundo do roupeiro com sujidade"/>
    <x v="0"/>
    <m/>
    <x v="0"/>
    <x v="0"/>
    <x v="42"/>
    <m/>
    <x v="0"/>
    <m/>
    <s v=""/>
    <s v=""/>
    <s v=""/>
    <s v=""/>
    <s v=""/>
  </r>
  <r>
    <d v="2024-07-11T00:00:00"/>
    <x v="49"/>
    <s v="B"/>
    <n v="8"/>
    <s v="b"/>
    <n v="19"/>
    <s v="Tinta no puxador"/>
    <x v="0"/>
    <m/>
    <x v="0"/>
    <x v="0"/>
    <x v="42"/>
    <m/>
    <x v="0"/>
    <m/>
    <s v=""/>
    <s v=""/>
    <s v=""/>
    <s v=""/>
    <s v=""/>
  </r>
  <r>
    <d v="2024-07-11T00:00:00"/>
    <x v="49"/>
    <s v="B"/>
    <n v="8"/>
    <s v="b"/>
    <n v="20"/>
    <s v="Melhorar acabamento rodapé (juntas)"/>
    <x v="0"/>
    <m/>
    <x v="0"/>
    <x v="0"/>
    <x v="42"/>
    <m/>
    <x v="0"/>
    <m/>
    <s v=""/>
    <s v=""/>
    <s v=""/>
    <s v=""/>
    <s v=""/>
  </r>
  <r>
    <d v="2024-07-11T00:00:00"/>
    <x v="49"/>
    <s v="B"/>
    <n v="8"/>
    <s v="b"/>
    <n v="21"/>
    <s v="Tampa do AR condicionado para baixo"/>
    <x v="0"/>
    <m/>
    <x v="0"/>
    <x v="0"/>
    <x v="42"/>
    <m/>
    <x v="0"/>
    <m/>
    <s v=""/>
    <s v=""/>
    <s v=""/>
    <s v=""/>
    <s v=""/>
  </r>
  <r>
    <d v="2024-07-11T00:00:00"/>
    <x v="49"/>
    <s v="B"/>
    <n v="8"/>
    <s v="b"/>
    <n v="22"/>
    <s v="Limpeza geral dos pisos"/>
    <x v="0"/>
    <m/>
    <x v="0"/>
    <x v="0"/>
    <x v="42"/>
    <m/>
    <x v="0"/>
    <m/>
    <s v=""/>
    <s v=""/>
    <s v=""/>
    <s v=""/>
    <s v=""/>
  </r>
  <r>
    <d v="2024-07-11T00:00:00"/>
    <x v="49"/>
    <s v="B"/>
    <n v="8"/>
    <s v="b"/>
    <n v="23"/>
    <s v="Tampa da caixa de estores danificada"/>
    <x v="8"/>
    <m/>
    <x v="0"/>
    <x v="0"/>
    <x v="42"/>
    <m/>
    <x v="0"/>
    <m/>
    <s v=""/>
    <s v=""/>
    <s v=""/>
    <s v=""/>
    <s v=""/>
  </r>
  <r>
    <d v="2024-07-11T00:00:00"/>
    <x v="49"/>
    <s v="B"/>
    <n v="8"/>
    <s v="b"/>
    <n v="24"/>
    <s v="Afinar janela"/>
    <x v="2"/>
    <m/>
    <x v="0"/>
    <x v="0"/>
    <x v="42"/>
    <m/>
    <x v="0"/>
    <m/>
    <s v=""/>
    <s v=""/>
    <s v=""/>
    <s v=""/>
    <s v=""/>
  </r>
  <r>
    <d v="2024-07-11T00:00:00"/>
    <x v="49"/>
    <s v="B"/>
    <n v="8"/>
    <s v="b"/>
    <n v="25"/>
    <s v="Massa na pedra da soleira não conforme"/>
    <x v="0"/>
    <m/>
    <x v="0"/>
    <x v="0"/>
    <x v="42"/>
    <m/>
    <x v="0"/>
    <m/>
    <s v=""/>
    <s v=""/>
    <s v=""/>
    <s v=""/>
    <s v=""/>
  </r>
  <r>
    <d v="2024-07-11T00:00:00"/>
    <x v="49"/>
    <s v="B"/>
    <n v="8"/>
    <s v="b"/>
    <n v="26"/>
    <s v="Limpeza caixilharia"/>
    <x v="0"/>
    <m/>
    <x v="0"/>
    <x v="0"/>
    <x v="42"/>
    <m/>
    <x v="0"/>
    <m/>
    <s v=""/>
    <s v=""/>
    <s v=""/>
    <s v=""/>
    <s v=""/>
  </r>
  <r>
    <d v="2024-07-11T00:00:00"/>
    <x v="49"/>
    <s v="B"/>
    <n v="8"/>
    <s v="b"/>
    <n v="27"/>
    <s v="Caixa de estores está danificada na junta"/>
    <x v="8"/>
    <m/>
    <x v="0"/>
    <x v="0"/>
    <x v="42"/>
    <m/>
    <x v="0"/>
    <m/>
    <s v=""/>
    <s v=""/>
    <s v=""/>
    <s v=""/>
    <s v=""/>
  </r>
  <r>
    <d v="2024-07-11T00:00:00"/>
    <x v="49"/>
    <s v="B"/>
    <n v="8"/>
    <s v="b"/>
    <n v="28"/>
    <s v="Melhorar instalação da caixa de estores (está desnivelada)"/>
    <x v="8"/>
    <m/>
    <x v="0"/>
    <x v="0"/>
    <x v="42"/>
    <m/>
    <x v="184"/>
    <m/>
    <s v=""/>
    <s v=""/>
    <s v=""/>
    <s v=""/>
    <s v=""/>
  </r>
  <r>
    <d v="2024-07-11T00:00:00"/>
    <x v="49"/>
    <s v="B"/>
    <n v="8"/>
    <s v="b"/>
    <n v="29"/>
    <s v="Afinar os estores"/>
    <x v="11"/>
    <m/>
    <x v="0"/>
    <x v="0"/>
    <x v="42"/>
    <m/>
    <x v="121"/>
    <m/>
    <s v=""/>
    <s v=""/>
    <s v=""/>
    <s v=""/>
    <s v=""/>
  </r>
  <r>
    <d v="2024-07-11T00:00:00"/>
    <x v="49"/>
    <s v="B"/>
    <n v="8"/>
    <s v="b"/>
    <n v="30"/>
    <s v="Mudar a abertura da porta para não ficar em frente ao figorífico"/>
    <x v="21"/>
    <m/>
    <x v="0"/>
    <x v="3"/>
    <x v="42"/>
    <m/>
    <x v="24"/>
    <m/>
    <s v=""/>
    <s v=""/>
    <s v=""/>
    <s v=""/>
    <s v=""/>
  </r>
  <r>
    <d v="2024-07-11T00:00:00"/>
    <x v="49"/>
    <s v="B"/>
    <n v="8"/>
    <s v="b"/>
    <n v="31"/>
    <s v="Porta do figorífico com ruídos e não fecha completamente"/>
    <x v="1"/>
    <m/>
    <x v="147"/>
    <x v="0"/>
    <x v="42"/>
    <m/>
    <x v="39"/>
    <m/>
    <s v=""/>
    <s v=""/>
    <s v=""/>
    <s v=""/>
    <s v=""/>
  </r>
  <r>
    <d v="2024-07-11T00:00:00"/>
    <x v="49"/>
    <s v="B"/>
    <n v="8"/>
    <s v="b"/>
    <n v="32"/>
    <s v="Torneira está solta"/>
    <x v="0"/>
    <m/>
    <x v="0"/>
    <x v="0"/>
    <x v="42"/>
    <m/>
    <x v="0"/>
    <m/>
    <s v=""/>
    <s v=""/>
    <s v=""/>
    <s v=""/>
    <s v=""/>
  </r>
  <r>
    <d v="2024-07-11T00:00:00"/>
    <x v="49"/>
    <s v="B"/>
    <n v="8"/>
    <s v="b"/>
    <n v="33"/>
    <s v="Melhorar acabamento na junta da cerâmica"/>
    <x v="0"/>
    <m/>
    <x v="0"/>
    <x v="0"/>
    <x v="42"/>
    <m/>
    <x v="0"/>
    <m/>
    <s v=""/>
    <s v=""/>
    <s v=""/>
    <s v=""/>
    <s v=""/>
  </r>
  <r>
    <d v="2024-07-11T00:00:00"/>
    <x v="49"/>
    <s v="B"/>
    <n v="8"/>
    <s v="b"/>
    <n v="34"/>
    <s v="Limpeza dos silicones em volta da caixilharia"/>
    <x v="0"/>
    <m/>
    <x v="0"/>
    <x v="0"/>
    <x v="42"/>
    <m/>
    <x v="0"/>
    <m/>
    <s v=""/>
    <s v=""/>
    <s v=""/>
    <s v=""/>
    <s v=""/>
  </r>
  <r>
    <d v="2024-07-11T00:00:00"/>
    <x v="49"/>
    <s v="B"/>
    <n v="8"/>
    <s v="b"/>
    <n v="35"/>
    <s v="Limpeza no vidro da porta"/>
    <x v="0"/>
    <m/>
    <x v="0"/>
    <x v="0"/>
    <x v="42"/>
    <m/>
    <x v="0"/>
    <m/>
    <s v=""/>
    <s v=""/>
    <s v=""/>
    <s v=""/>
    <s v=""/>
  </r>
  <r>
    <d v="2024-07-11T00:00:00"/>
    <x v="49"/>
    <s v="B"/>
    <n v="8"/>
    <s v="b"/>
    <n v="36"/>
    <s v="Perfil da porta danificado"/>
    <x v="8"/>
    <m/>
    <x v="0"/>
    <x v="0"/>
    <x v="42"/>
    <m/>
    <x v="0"/>
    <m/>
    <s v=""/>
    <s v=""/>
    <s v=""/>
    <s v=""/>
    <s v=""/>
  </r>
  <r>
    <d v="2024-07-11T00:00:00"/>
    <x v="49"/>
    <s v="B"/>
    <n v="8"/>
    <s v="b"/>
    <n v="37"/>
    <s v="Parede ao lado da guarnição está danificado"/>
    <x v="0"/>
    <m/>
    <x v="0"/>
    <x v="0"/>
    <x v="42"/>
    <m/>
    <x v="0"/>
    <m/>
    <s v=""/>
    <s v=""/>
    <s v=""/>
    <s v=""/>
    <s v=""/>
  </r>
  <r>
    <d v="2024-07-11T00:00:00"/>
    <x v="49"/>
    <s v="B"/>
    <n v="8"/>
    <s v="b"/>
    <n v="38"/>
    <s v="Limpeza na porta e guarnição do armário técnico "/>
    <x v="21"/>
    <m/>
    <x v="0"/>
    <x v="0"/>
    <x v="42"/>
    <m/>
    <x v="0"/>
    <m/>
    <s v=""/>
    <s v=""/>
    <s v=""/>
    <s v=""/>
    <s v=""/>
  </r>
  <r>
    <d v="2024-07-11T00:00:00"/>
    <x v="49"/>
    <s v="B"/>
    <n v="8"/>
    <s v="b"/>
    <n v="39"/>
    <s v="Puxador ds porta bate na caixilharia"/>
    <x v="21"/>
    <m/>
    <x v="0"/>
    <x v="3"/>
    <x v="42"/>
    <m/>
    <x v="24"/>
    <m/>
    <s v=""/>
    <s v=""/>
    <s v=""/>
    <s v=""/>
    <s v=""/>
  </r>
  <r>
    <d v="2024-07-11T00:00:00"/>
    <x v="49"/>
    <s v="B"/>
    <n v="8"/>
    <s v="b"/>
    <n v="40"/>
    <s v="Caixilharia danificada "/>
    <x v="2"/>
    <m/>
    <x v="0"/>
    <x v="0"/>
    <x v="42"/>
    <m/>
    <x v="0"/>
    <m/>
    <s v=""/>
    <s v=""/>
    <s v=""/>
    <s v=""/>
    <s v=""/>
  </r>
  <r>
    <d v="2024-07-11T00:00:00"/>
    <x v="49"/>
    <s v="B"/>
    <n v="8"/>
    <s v="b"/>
    <n v="41"/>
    <s v="Pedra da guarda danificada "/>
    <x v="0"/>
    <m/>
    <x v="0"/>
    <x v="0"/>
    <x v="42"/>
    <m/>
    <x v="0"/>
    <m/>
    <s v=""/>
    <s v=""/>
    <s v=""/>
    <s v=""/>
    <s v=""/>
  </r>
  <r>
    <d v="2024-07-11T00:00:00"/>
    <x v="49"/>
    <s v="B"/>
    <n v="8"/>
    <s v="b"/>
    <n v="42"/>
    <s v="Realocar máquina de A/C"/>
    <x v="21"/>
    <m/>
    <x v="0"/>
    <x v="3"/>
    <x v="42"/>
    <m/>
    <x v="24"/>
    <m/>
    <s v=""/>
    <s v=""/>
    <s v=""/>
    <s v=""/>
    <s v=""/>
  </r>
  <r>
    <d v="2024-07-11T00:00:00"/>
    <x v="49"/>
    <s v="B"/>
    <n v="8"/>
    <s v="b"/>
    <n v="43"/>
    <s v="Limpeza atrás da bomba de calor "/>
    <x v="0"/>
    <m/>
    <x v="0"/>
    <x v="0"/>
    <x v="42"/>
    <m/>
    <x v="0"/>
    <m/>
    <s v=""/>
    <s v=""/>
    <s v=""/>
    <s v=""/>
    <s v=""/>
  </r>
  <r>
    <d v="2024-07-11T00:00:00"/>
    <x v="49"/>
    <s v="B"/>
    <n v="8"/>
    <s v="b"/>
    <n v="44"/>
    <s v="Borracha interna da caixilharia está solta "/>
    <x v="2"/>
    <m/>
    <x v="0"/>
    <x v="0"/>
    <x v="42"/>
    <m/>
    <x v="0"/>
    <m/>
    <s v=""/>
    <s v=""/>
    <s v=""/>
    <s v=""/>
    <s v=""/>
  </r>
  <r>
    <d v="2024-07-11T00:00:00"/>
    <x v="49"/>
    <s v="B"/>
    <n v="8"/>
    <s v="b"/>
    <n v="45"/>
    <s v="Fixar a fechadura da tomada do carregamento eletrico"/>
    <x v="9"/>
    <m/>
    <x v="0"/>
    <x v="0"/>
    <x v="42"/>
    <m/>
    <x v="0"/>
    <m/>
    <s v=""/>
    <s v=""/>
    <s v=""/>
    <s v=""/>
    <s v=""/>
  </r>
  <r>
    <d v="2024-07-11T00:00:00"/>
    <x v="49"/>
    <s v="B"/>
    <n v="8"/>
    <s v="b"/>
    <n v="46"/>
    <s v="Falta tampa do alarme de emergência dentro da arrecadação"/>
    <x v="9"/>
    <m/>
    <x v="0"/>
    <x v="0"/>
    <x v="42"/>
    <m/>
    <x v="0"/>
    <m/>
    <s v=""/>
    <s v=""/>
    <s v=""/>
    <s v=""/>
    <s v=""/>
  </r>
  <r>
    <d v="2024-07-11T00:00:00"/>
    <x v="49"/>
    <s v="B"/>
    <n v="8"/>
    <s v="b"/>
    <n v="47"/>
    <s v="Janela com peças partidas da fechadura "/>
    <x v="2"/>
    <m/>
    <x v="0"/>
    <x v="0"/>
    <x v="42"/>
    <m/>
    <x v="0"/>
    <m/>
    <s v=""/>
    <s v=""/>
    <s v=""/>
    <s v=""/>
    <s v=""/>
  </r>
  <r>
    <d v="2024-07-11T00:00:00"/>
    <x v="49"/>
    <s v="B"/>
    <n v="8"/>
    <s v="b"/>
    <n v="48"/>
    <s v="Falta Rodapé "/>
    <x v="5"/>
    <m/>
    <x v="153"/>
    <x v="0"/>
    <x v="42"/>
    <m/>
    <x v="0"/>
    <m/>
    <s v=""/>
    <s v=""/>
    <s v=""/>
    <s v=""/>
    <s v=""/>
  </r>
  <r>
    <d v="2024-07-11T00:00:00"/>
    <x v="49"/>
    <s v="B"/>
    <n v="8"/>
    <s v="b"/>
    <n v="49"/>
    <s v="Trocar 2 espelhos oxidado  1,69 x 1,20m e outro de 0,64m- Trocar"/>
    <x v="0"/>
    <m/>
    <x v="4"/>
    <x v="0"/>
    <x v="42"/>
    <m/>
    <x v="63"/>
    <m/>
    <s v=""/>
    <s v=""/>
    <s v=""/>
    <s v=""/>
    <s v=""/>
  </r>
  <r>
    <d v="2024-07-11T00:00:00"/>
    <x v="49"/>
    <s v="B"/>
    <n v="8"/>
    <s v="b"/>
    <n v="50"/>
    <s v="Video porteiro não funciona "/>
    <x v="9"/>
    <m/>
    <x v="203"/>
    <x v="0"/>
    <x v="42"/>
    <m/>
    <x v="2"/>
    <m/>
    <s v=""/>
    <s v=""/>
    <s v=""/>
    <s v=""/>
    <s v=""/>
  </r>
  <r>
    <d v="2024-07-11T00:00:00"/>
    <x v="49"/>
    <s v="B"/>
    <n v="8"/>
    <s v="b"/>
    <n v="51"/>
    <s v="Trocar monóculo e afinar porta de entrada "/>
    <x v="7"/>
    <m/>
    <x v="73"/>
    <x v="0"/>
    <x v="42"/>
    <m/>
    <x v="106"/>
    <m/>
    <s v=""/>
    <s v=""/>
    <s v=""/>
    <s v=""/>
    <s v=""/>
  </r>
  <r>
    <d v="2024-07-11T00:00:00"/>
    <x v="49"/>
    <s v="B"/>
    <n v="8"/>
    <s v="b"/>
    <n v="51"/>
    <s v="Substituir porta branca quato 0,80 m Vicaima (está com bolha e lascada)"/>
    <x v="8"/>
    <m/>
    <x v="147"/>
    <x v="0"/>
    <x v="42"/>
    <m/>
    <x v="39"/>
    <m/>
    <s v=""/>
    <s v=""/>
    <s v=""/>
    <s v=""/>
    <s v=""/>
  </r>
  <r>
    <d v="2024-07-11T00:00:00"/>
    <x v="49"/>
    <s v="B"/>
    <n v="8"/>
    <s v="b"/>
    <n v="52"/>
    <s v="Substituir algumas réguas de madeira do chão do hall de entrada (estalada/levantada)"/>
    <x v="5"/>
    <m/>
    <x v="147"/>
    <x v="3"/>
    <x v="42"/>
    <m/>
    <x v="5"/>
    <m/>
    <s v=""/>
    <s v=""/>
    <s v=""/>
    <s v=""/>
    <s v=""/>
  </r>
  <r>
    <d v="2024-07-11T00:00:00"/>
    <x v="49"/>
    <s v="B"/>
    <n v="8"/>
    <s v="b"/>
    <n v="52"/>
    <s v="Trocar candeeiro exterior da varanda - vidro está estalado 5 cm "/>
    <x v="9"/>
    <m/>
    <x v="147"/>
    <x v="0"/>
    <x v="42"/>
    <m/>
    <x v="43"/>
    <m/>
    <s v=""/>
    <s v=""/>
    <s v=""/>
    <s v=""/>
    <s v=""/>
  </r>
  <r>
    <d v="2024-07-11T00:00:00"/>
    <x v="49"/>
    <s v="B"/>
    <n v="8"/>
    <s v="b"/>
    <n v="53"/>
    <s v="Borrachas brancas batentes das portas - substituir estao a descolar nos cantos "/>
    <x v="8"/>
    <m/>
    <x v="147"/>
    <x v="0"/>
    <x v="42"/>
    <m/>
    <x v="39"/>
    <m/>
    <s v=""/>
    <s v=""/>
    <s v=""/>
    <s v=""/>
    <s v=""/>
  </r>
  <r>
    <d v="2024-07-11T00:00:00"/>
    <x v="49"/>
    <s v="B"/>
    <n v="8"/>
    <s v="b"/>
    <n v="54"/>
    <s v="Substituir microondas danificado // Em 30/10/2025 a proprietária voltou a reportar e enviar fotografias deste tema. // Não contém em vistoria pelo que não iremos substituir. "/>
    <x v="4"/>
    <m/>
    <x v="147"/>
    <x v="2"/>
    <x v="42"/>
    <m/>
    <x v="239"/>
    <s v="No mapa consta como reparado em 28/01/2025, o que em 30/10/2025 a proprietária volta a se queixar informando que este tema não foi reparado, e aguarda até a data a substituição do mesmo. Não contém em vistoria. Fora da garantia. "/>
    <s v=""/>
    <s v=""/>
    <s v=""/>
    <s v=""/>
    <s v=""/>
  </r>
  <r>
    <d v="2024-07-11T00:00:00"/>
    <x v="49"/>
    <s v="B"/>
    <n v="8"/>
    <s v="b"/>
    <n v="55"/>
    <s v="Substituir torneira bidé "/>
    <x v="0"/>
    <m/>
    <x v="47"/>
    <x v="0"/>
    <x v="42"/>
    <m/>
    <x v="22"/>
    <m/>
    <s v=""/>
    <s v=""/>
    <s v=""/>
    <s v=""/>
    <s v=""/>
  </r>
  <r>
    <d v="2024-07-11T00:00:00"/>
    <x v="49"/>
    <s v="B"/>
    <n v="8"/>
    <s v="b"/>
    <n v="56"/>
    <s v="A caldeira começou recentemente a apresentar erro, indicando a necessidade de chamar um técnico. // No dia 02/12 a proprietária nos informou que: &quot;Percebemos o problema que estava a afetar o funcionamento da caldeira e já se encontra resolvido, não sendo necessária a intervenção da Climacer neste momento.&quot; pelo que demos o processo como terminado."/>
    <x v="15"/>
    <m/>
    <x v="204"/>
    <x v="2"/>
    <x v="42"/>
    <m/>
    <x v="60"/>
    <m/>
    <m/>
    <m/>
    <m/>
    <m/>
    <m/>
  </r>
  <r>
    <d v="2024-07-11T00:00:00"/>
    <x v="49"/>
    <s v="B"/>
    <n v="8"/>
    <s v="b"/>
    <n v="57"/>
    <s v="Pavimento do apartamento com espaçamento entre tábuas e uma zona com levantamento visível. "/>
    <x v="5"/>
    <m/>
    <x v="205"/>
    <x v="1"/>
    <x v="42"/>
    <m/>
    <x v="24"/>
    <s v="Realizamos o agendamento para o dia 12/12/2025, no entanto a proprietária não estava no local conforme agendado e confirmado o agendamento. Reagendar para outra data oportuna. "/>
    <m/>
    <m/>
    <m/>
    <m/>
    <m/>
  </r>
  <r>
    <d v="2025-03-23T00:00:00"/>
    <x v="50"/>
    <s v="B"/>
    <n v="8"/>
    <s v="c"/>
    <n v="1"/>
    <s v="Ligação de bomba de calor "/>
    <x v="14"/>
    <m/>
    <x v="20"/>
    <x v="0"/>
    <x v="43"/>
    <m/>
    <x v="0"/>
    <m/>
    <m/>
    <m/>
    <m/>
    <m/>
    <m/>
  </r>
  <r>
    <d v="2025-03-23T00:00:00"/>
    <x v="50"/>
    <s v="B"/>
    <n v="8"/>
    <s v="c"/>
    <n v="2"/>
    <s v="Afinar Janela"/>
    <x v="2"/>
    <m/>
    <x v="87"/>
    <x v="0"/>
    <x v="43"/>
    <m/>
    <x v="24"/>
    <m/>
    <m/>
    <m/>
    <m/>
    <m/>
    <m/>
  </r>
  <r>
    <d v="2025-03-23T00:00:00"/>
    <x v="50"/>
    <s v="B"/>
    <n v="8"/>
    <s v="c"/>
    <n v="3"/>
    <s v="Gaveta debaixo do fogão "/>
    <x v="0"/>
    <m/>
    <x v="206"/>
    <x v="0"/>
    <x v="43"/>
    <m/>
    <x v="117"/>
    <m/>
    <m/>
    <m/>
    <m/>
    <m/>
    <m/>
  </r>
  <r>
    <d v="2025-03-23T00:00:00"/>
    <x v="50"/>
    <s v="B"/>
    <n v="8"/>
    <s v="c"/>
    <n v="4"/>
    <s v="Azulejo na lavandaria lascado"/>
    <x v="0"/>
    <m/>
    <x v="206"/>
    <x v="0"/>
    <x v="43"/>
    <m/>
    <x v="117"/>
    <m/>
    <m/>
    <m/>
    <m/>
    <m/>
    <m/>
  </r>
  <r>
    <d v="2025-03-23T00:00:00"/>
    <x v="50"/>
    <s v="B"/>
    <n v="8"/>
    <s v="c"/>
    <n v="5"/>
    <s v="Suportes no WC (pintar)"/>
    <x v="0"/>
    <m/>
    <x v="206"/>
    <x v="0"/>
    <x v="43"/>
    <m/>
    <x v="117"/>
    <m/>
    <m/>
    <m/>
    <m/>
    <m/>
    <m/>
  </r>
  <r>
    <d v="2025-03-23T00:00:00"/>
    <x v="50"/>
    <s v="B"/>
    <n v="8"/>
    <s v="c"/>
    <n v="6"/>
    <s v="Afinar janela da sala"/>
    <x v="0"/>
    <m/>
    <x v="206"/>
    <x v="0"/>
    <x v="43"/>
    <m/>
    <x v="117"/>
    <m/>
    <m/>
    <m/>
    <m/>
    <m/>
    <m/>
  </r>
  <r>
    <d v="2025-03-23T00:00:00"/>
    <x v="50"/>
    <s v="B"/>
    <n v="8"/>
    <s v="c"/>
    <n v="7"/>
    <s v="Alinhar caixa estores (sala)"/>
    <x v="0"/>
    <m/>
    <x v="206"/>
    <x v="0"/>
    <x v="43"/>
    <m/>
    <x v="117"/>
    <m/>
    <m/>
    <m/>
    <m/>
    <m/>
    <m/>
  </r>
  <r>
    <d v="2025-03-23T00:00:00"/>
    <x v="50"/>
    <s v="B"/>
    <n v="8"/>
    <s v="c"/>
    <n v="8"/>
    <s v="Porta raspada (na madeira) + sala"/>
    <x v="0"/>
    <m/>
    <x v="206"/>
    <x v="0"/>
    <x v="43"/>
    <m/>
    <x v="117"/>
    <m/>
    <m/>
    <m/>
    <m/>
    <m/>
    <m/>
  </r>
  <r>
    <d v="2025-03-23T00:00:00"/>
    <x v="50"/>
    <s v="B"/>
    <n v="8"/>
    <s v="c"/>
    <n v="9"/>
    <s v="Pé do AC ferrugento"/>
    <x v="0"/>
    <m/>
    <x v="206"/>
    <x v="0"/>
    <x v="43"/>
    <m/>
    <x v="117"/>
    <m/>
    <m/>
    <m/>
    <m/>
    <m/>
    <m/>
  </r>
  <r>
    <d v="2025-03-23T00:00:00"/>
    <x v="50"/>
    <s v="B"/>
    <n v="8"/>
    <s v="c"/>
    <n v="10"/>
    <s v="Espaço no cimento (varanda)"/>
    <x v="0"/>
    <m/>
    <x v="206"/>
    <x v="0"/>
    <x v="43"/>
    <m/>
    <x v="117"/>
    <m/>
    <m/>
    <m/>
    <m/>
    <m/>
    <m/>
  </r>
  <r>
    <d v="2025-03-23T00:00:00"/>
    <x v="50"/>
    <s v="B"/>
    <n v="8"/>
    <s v="c"/>
    <n v="11"/>
    <s v="Remate por baixo da janela (espaço)"/>
    <x v="0"/>
    <m/>
    <x v="206"/>
    <x v="0"/>
    <x v="43"/>
    <m/>
    <x v="117"/>
    <m/>
    <m/>
    <m/>
    <m/>
    <m/>
    <m/>
  </r>
  <r>
    <d v="2025-03-23T00:00:00"/>
    <x v="50"/>
    <s v="B"/>
    <n v="8"/>
    <s v="c"/>
    <n v="12"/>
    <s v="Limpeza do parapeito"/>
    <x v="0"/>
    <m/>
    <x v="206"/>
    <x v="0"/>
    <x v="43"/>
    <m/>
    <x v="117"/>
    <m/>
    <m/>
    <m/>
    <m/>
    <m/>
    <m/>
  </r>
  <r>
    <d v="2025-03-23T00:00:00"/>
    <x v="50"/>
    <s v="B"/>
    <n v="8"/>
    <s v="c"/>
    <n v="13"/>
    <s v="Borracha solta (vidro)"/>
    <x v="0"/>
    <m/>
    <x v="206"/>
    <x v="0"/>
    <x v="43"/>
    <m/>
    <x v="117"/>
    <m/>
    <m/>
    <m/>
    <m/>
    <m/>
    <m/>
  </r>
  <r>
    <d v="2025-03-23T00:00:00"/>
    <x v="50"/>
    <s v="B"/>
    <n v="8"/>
    <s v="c"/>
    <n v="14"/>
    <s v="Azulejo rachado (lavatorio) + prateleira + apoios (mexer)"/>
    <x v="0"/>
    <m/>
    <x v="206"/>
    <x v="0"/>
    <x v="43"/>
    <m/>
    <x v="117"/>
    <m/>
    <m/>
    <m/>
    <m/>
    <m/>
    <m/>
  </r>
  <r>
    <d v="2025-03-23T00:00:00"/>
    <x v="50"/>
    <s v="B"/>
    <n v="8"/>
    <s v="c"/>
    <n v="15"/>
    <s v="Afinação de gavetas "/>
    <x v="6"/>
    <m/>
    <x v="206"/>
    <x v="1"/>
    <x v="43"/>
    <m/>
    <x v="24"/>
    <m/>
    <m/>
    <m/>
    <m/>
    <m/>
    <m/>
  </r>
  <r>
    <d v="2025-03-23T00:00:00"/>
    <x v="50"/>
    <s v="B"/>
    <n v="8"/>
    <s v="c"/>
    <n v="16"/>
    <s v="Afinação de vidro (duche)"/>
    <x v="0"/>
    <m/>
    <x v="206"/>
    <x v="0"/>
    <x v="43"/>
    <m/>
    <x v="117"/>
    <m/>
    <m/>
    <m/>
    <m/>
    <m/>
    <m/>
  </r>
  <r>
    <d v="2025-03-23T00:00:00"/>
    <x v="50"/>
    <s v="B"/>
    <n v="8"/>
    <s v="c"/>
    <n v="17"/>
    <s v="Limpar tomada"/>
    <x v="0"/>
    <m/>
    <x v="206"/>
    <x v="0"/>
    <x v="43"/>
    <m/>
    <x v="117"/>
    <m/>
    <m/>
    <m/>
    <m/>
    <m/>
    <m/>
  </r>
  <r>
    <d v="2025-03-23T00:00:00"/>
    <x v="50"/>
    <s v="B"/>
    <n v="8"/>
    <s v="c"/>
    <n v="18"/>
    <s v="Meter lagrimas nas portas"/>
    <x v="0"/>
    <m/>
    <x v="206"/>
    <x v="0"/>
    <x v="43"/>
    <m/>
    <x v="117"/>
    <m/>
    <m/>
    <m/>
    <m/>
    <m/>
    <m/>
  </r>
  <r>
    <d v="2025-03-23T00:00:00"/>
    <x v="50"/>
    <s v="B"/>
    <n v="8"/>
    <s v="c"/>
    <n v="19"/>
    <s v="Retocar tintas dos tetos"/>
    <x v="0"/>
    <m/>
    <x v="206"/>
    <x v="0"/>
    <x v="43"/>
    <m/>
    <x v="117"/>
    <m/>
    <m/>
    <m/>
    <m/>
    <m/>
    <m/>
  </r>
  <r>
    <d v="2025-03-23T00:00:00"/>
    <x v="50"/>
    <s v="B"/>
    <n v="8"/>
    <s v="c"/>
    <n v="20"/>
    <s v="Canto pintado"/>
    <x v="0"/>
    <m/>
    <x v="206"/>
    <x v="0"/>
    <x v="43"/>
    <m/>
    <x v="117"/>
    <m/>
    <m/>
    <m/>
    <m/>
    <m/>
    <m/>
  </r>
  <r>
    <d v="2025-03-23T00:00:00"/>
    <x v="50"/>
    <s v="B"/>
    <n v="8"/>
    <s v="c"/>
    <n v="21"/>
    <s v="Afinar gavetas"/>
    <x v="6"/>
    <m/>
    <x v="206"/>
    <x v="1"/>
    <x v="43"/>
    <m/>
    <x v="24"/>
    <m/>
    <m/>
    <m/>
    <m/>
    <m/>
    <m/>
  </r>
  <r>
    <d v="2025-03-23T00:00:00"/>
    <x v="50"/>
    <s v="B"/>
    <n v="8"/>
    <s v="c"/>
    <n v="22"/>
    <s v="Limpar moldura"/>
    <x v="0"/>
    <m/>
    <x v="206"/>
    <x v="0"/>
    <x v="43"/>
    <m/>
    <x v="117"/>
    <m/>
    <m/>
    <m/>
    <m/>
    <m/>
    <m/>
  </r>
  <r>
    <d v="2025-03-23T00:00:00"/>
    <x v="50"/>
    <s v="B"/>
    <n v="8"/>
    <s v="c"/>
    <n v="23"/>
    <s v="Risco do armario"/>
    <x v="0"/>
    <m/>
    <x v="206"/>
    <x v="0"/>
    <x v="43"/>
    <m/>
    <x v="117"/>
    <m/>
    <m/>
    <m/>
    <m/>
    <m/>
    <m/>
  </r>
  <r>
    <d v="2025-03-23T00:00:00"/>
    <x v="50"/>
    <s v="B"/>
    <n v="8"/>
    <s v="c"/>
    <n v="24"/>
    <s v="Afinar janela"/>
    <x v="0"/>
    <m/>
    <x v="206"/>
    <x v="0"/>
    <x v="43"/>
    <m/>
    <x v="117"/>
    <m/>
    <m/>
    <m/>
    <m/>
    <m/>
    <m/>
  </r>
  <r>
    <d v="2025-03-23T00:00:00"/>
    <x v="50"/>
    <s v="B"/>
    <n v="8"/>
    <s v="c"/>
    <n v="25"/>
    <s v="Golpes no rodapé"/>
    <x v="0"/>
    <m/>
    <x v="206"/>
    <x v="0"/>
    <x v="43"/>
    <m/>
    <x v="117"/>
    <m/>
    <m/>
    <m/>
    <m/>
    <m/>
    <m/>
  </r>
  <r>
    <d v="2025-03-23T00:00:00"/>
    <x v="50"/>
    <s v="B"/>
    <n v="8"/>
    <s v="c"/>
    <n v="26"/>
    <s v="Borracha porta (lado direito)"/>
    <x v="0"/>
    <m/>
    <x v="206"/>
    <x v="0"/>
    <x v="43"/>
    <m/>
    <x v="117"/>
    <m/>
    <m/>
    <m/>
    <m/>
    <m/>
    <m/>
  </r>
  <r>
    <d v="2025-03-23T00:00:00"/>
    <x v="50"/>
    <s v="B"/>
    <n v="8"/>
    <s v="c"/>
    <n v="27"/>
    <s v="Espaço entre azulejos (alinhar) + tampa sanita"/>
    <x v="0"/>
    <m/>
    <x v="206"/>
    <x v="0"/>
    <x v="43"/>
    <m/>
    <x v="117"/>
    <m/>
    <m/>
    <m/>
    <m/>
    <m/>
    <m/>
  </r>
  <r>
    <d v="2025-03-23T00:00:00"/>
    <x v="50"/>
    <s v="B"/>
    <n v="8"/>
    <s v="c"/>
    <n v="28"/>
    <s v="As tabuas do chão do hall de entrada que apresentavam buracos não foram substituidas // No dia 18/03/2026 o proprietário reportou que o pavimento mesmo após a trocas da tábuas permanece com o ranger, tendo sido na altura informado aos técnicos da referida subempreiteira o qual o avisaram que sumiria com o passar do tempo, situação que não aconteceu, e pelo contrário tem vindo a aumentar. "/>
    <x v="5"/>
    <m/>
    <x v="206"/>
    <x v="5"/>
    <x v="43"/>
    <m/>
    <x v="240"/>
    <m/>
    <m/>
    <m/>
    <m/>
    <m/>
    <m/>
  </r>
  <r>
    <d v="2025-03-23T00:00:00"/>
    <x v="50"/>
    <s v="B"/>
    <n v="8"/>
    <s v="c"/>
    <n v="29"/>
    <s v="Fechadura não fecha por dentro"/>
    <x v="7"/>
    <m/>
    <x v="206"/>
    <x v="0"/>
    <x v="43"/>
    <m/>
    <x v="97"/>
    <m/>
    <m/>
    <m/>
    <m/>
    <m/>
    <m/>
  </r>
  <r>
    <d v="2025-03-23T00:00:00"/>
    <x v="50"/>
    <s v="B"/>
    <n v="8"/>
    <s v="c"/>
    <n v="30"/>
    <s v="Estores precisam de afinação"/>
    <x v="0"/>
    <m/>
    <x v="207"/>
    <x v="0"/>
    <x v="43"/>
    <m/>
    <x v="241"/>
    <m/>
    <m/>
    <m/>
    <m/>
    <m/>
    <m/>
  </r>
  <r>
    <d v="2025-03-23T00:00:00"/>
    <x v="50"/>
    <s v="B"/>
    <n v="8"/>
    <s v="c"/>
    <n v="31"/>
    <s v="Substituição no chão da segunda suíte"/>
    <x v="5"/>
    <m/>
    <x v="207"/>
    <x v="0"/>
    <x v="43"/>
    <m/>
    <x v="172"/>
    <m/>
    <m/>
    <m/>
    <m/>
    <m/>
    <m/>
  </r>
  <r>
    <d v="2025-03-23T00:00:00"/>
    <x v="50"/>
    <s v="B"/>
    <n v="8"/>
    <s v="c"/>
    <n v="32"/>
    <s v="Caixilho da porta da varanda"/>
    <x v="2"/>
    <m/>
    <x v="207"/>
    <x v="0"/>
    <x v="43"/>
    <m/>
    <x v="219"/>
    <m/>
    <m/>
    <m/>
    <m/>
    <m/>
    <m/>
  </r>
  <r>
    <d v="2025-03-23T00:00:00"/>
    <x v="50"/>
    <s v="B"/>
    <n v="8"/>
    <s v="c"/>
    <n v="33"/>
    <s v="Campainha/interruptor com defeito"/>
    <x v="9"/>
    <m/>
    <x v="151"/>
    <x v="0"/>
    <x v="43"/>
    <m/>
    <x v="32"/>
    <m/>
    <m/>
    <m/>
    <m/>
    <m/>
    <m/>
  </r>
  <r>
    <d v="2025-03-23T00:00:00"/>
    <x v="50"/>
    <s v="B"/>
    <n v="8"/>
    <s v="c"/>
    <n v="34"/>
    <s v="Ar condicionado: num dos quartos, quando se liga, o ar frio sai no quarto adjacente // Foi agendado com a Climacer para 01/07, no entanto de acordo com a informação passada pela equipa deslocou-se ao apartamento 2 vezes no período da tarde, mas não tiveram acesso (Campainha com defeito) // Agendado com a Climacer para 15/07/2025, no entanto não compareceram ao apartamento "/>
    <x v="15"/>
    <m/>
    <x v="208"/>
    <x v="0"/>
    <x v="43"/>
    <m/>
    <x v="224"/>
    <m/>
    <m/>
    <m/>
    <m/>
    <m/>
    <m/>
  </r>
  <r>
    <d v="2025-03-23T00:00:00"/>
    <x v="50"/>
    <s v="B"/>
    <n v="8"/>
    <s v="c"/>
    <n v="35"/>
    <s v="Forno quando se liga, o quadro desliga-se imediatamente, mesmo com todo o resto ligado (excepto o frigorífico e bomba de calor), ou seja, não conseguimos usar o forno."/>
    <x v="9"/>
    <m/>
    <x v="208"/>
    <x v="0"/>
    <x v="43"/>
    <m/>
    <x v="32"/>
    <m/>
    <m/>
    <m/>
    <m/>
    <m/>
    <m/>
  </r>
  <r>
    <d v="2025-03-23T00:00:00"/>
    <x v="50"/>
    <s v="B"/>
    <n v="8"/>
    <s v="c"/>
    <n v="36"/>
    <s v="Motor do estore de um dos quartos faz mais barulho do que os demais, ignoramos que há um problema no motor."/>
    <x v="11"/>
    <m/>
    <x v="208"/>
    <x v="0"/>
    <x v="43"/>
    <m/>
    <x v="236"/>
    <m/>
    <m/>
    <m/>
    <m/>
    <m/>
    <m/>
  </r>
  <r>
    <d v="2025-03-23T00:00:00"/>
    <x v="50"/>
    <s v="B"/>
    <n v="8"/>
    <s v="c"/>
    <n v="37"/>
    <s v="Placa do armário superior que caiu, correndo o risco de se soltar por completo."/>
    <x v="0"/>
    <m/>
    <x v="145"/>
    <x v="0"/>
    <x v="43"/>
    <m/>
    <x v="131"/>
    <m/>
    <m/>
    <m/>
    <m/>
    <m/>
    <m/>
  </r>
  <r>
    <d v="2025-03-23T00:00:00"/>
    <x v="50"/>
    <s v="B"/>
    <n v="8"/>
    <s v="c"/>
    <n v="38"/>
    <s v="Na casa de banho da suíte principal o estore fica preso ao descer e a afinação inicial não foi o suficiente para resolver o problema."/>
    <x v="11"/>
    <m/>
    <x v="145"/>
    <x v="0"/>
    <x v="43"/>
    <m/>
    <x v="59"/>
    <m/>
    <m/>
    <m/>
    <m/>
    <m/>
    <m/>
  </r>
  <r>
    <d v="2025-03-23T00:00:00"/>
    <x v="50"/>
    <s v="B"/>
    <n v="8"/>
    <s v="c"/>
    <n v="39"/>
    <s v="Na casa de banho da suíte principal a porta da cabine de duche foi descaindo desde o início e já não é possível fecha-lá"/>
    <x v="12"/>
    <m/>
    <x v="145"/>
    <x v="0"/>
    <x v="43"/>
    <m/>
    <x v="24"/>
    <m/>
    <m/>
    <m/>
    <m/>
    <m/>
    <m/>
  </r>
  <r>
    <d v="2025-03-23T00:00:00"/>
    <x v="50"/>
    <s v="B"/>
    <n v="8"/>
    <s v="c"/>
    <n v="40"/>
    <s v="Nos dois quartos  pequenos, as janelas tem folga e deixam passar ar e ruído.  // No dia 18/03/2026 o proprietário volta a se queixar da janela que deixa passar ruído. // Constatado pelo nosso encarregado Bruno Florindo a necessidade de afinação"/>
    <x v="2"/>
    <m/>
    <x v="145"/>
    <x v="0"/>
    <x v="43"/>
    <m/>
    <x v="25"/>
    <m/>
    <m/>
    <m/>
    <m/>
    <m/>
    <m/>
  </r>
  <r>
    <d v="2025-03-23T00:00:00"/>
    <x v="50"/>
    <s v="B"/>
    <n v="8"/>
    <s v="c"/>
    <n v="41"/>
    <s v="Na sala pelo menos uma das portas/janelas da varanda tem uma folga que deixa bater com vento. // No dia 18/03/2026 o proprietário informa que a porta/janela deixar pasar água forte da chuva. // Constatado pelo nosso encarregado Bruno Florindo a necessidade de afinação"/>
    <x v="2"/>
    <m/>
    <x v="145"/>
    <x v="0"/>
    <x v="43"/>
    <m/>
    <x v="25"/>
    <m/>
    <m/>
    <m/>
    <m/>
    <m/>
    <m/>
  </r>
  <r>
    <d v="2025-03-23T00:00:00"/>
    <x v="50"/>
    <s v="B"/>
    <n v="8"/>
    <s v="c"/>
    <n v="42"/>
    <s v="Na casa de banho de apoio dois quartos pequenos, a pressão da água não consegue ser aumentada no manípulo, ao contrário do que sucede nas casas de banho das suítes."/>
    <x v="14"/>
    <m/>
    <x v="145"/>
    <x v="0"/>
    <x v="43"/>
    <m/>
    <x v="56"/>
    <m/>
    <m/>
    <m/>
    <m/>
    <m/>
    <m/>
  </r>
  <r>
    <d v="2025-03-23T00:00:00"/>
    <x v="50"/>
    <s v="B"/>
    <n v="8"/>
    <s v="c"/>
    <n v="43"/>
    <s v="Numa das suites, as torneiras do bidé e do lavatório têm a água quente e a fria trocadas. Notámos há pouco tempo esta troca, e pensámos que não faria diferença, mas preferimos ter tudo a funcionar correctamente, pedíamos a correcção deste problema."/>
    <x v="14"/>
    <m/>
    <x v="209"/>
    <x v="0"/>
    <x v="43"/>
    <m/>
    <x v="242"/>
    <m/>
    <m/>
    <m/>
    <m/>
    <m/>
    <m/>
  </r>
  <r>
    <d v="2025-03-23T00:00:00"/>
    <x v="50"/>
    <s v="B"/>
    <n v="8"/>
    <s v="c"/>
    <n v="44"/>
    <s v="Pensamos que, com uma bomba circuladora instalada, o tempo que a água demora a chegar aos duches das suites é demasiado longo (1,5 minutos); já fomos visitados pela Climacer, que indicou tudo parecer bem montado, mas o nosso vizinho da frente, também num T4, tem água quente na IS mais longe em cerca de 30 segundos e tem o circuito montado de forma diferente (podemos partilhar as fotos); pedíamos uma intervenção a este respeito igualmente.   "/>
    <x v="14"/>
    <m/>
    <x v="209"/>
    <x v="0"/>
    <x v="43"/>
    <m/>
    <x v="242"/>
    <m/>
    <m/>
    <m/>
    <m/>
    <m/>
    <m/>
  </r>
  <r>
    <d v="2024-09-25T00:00:00"/>
    <x v="51"/>
    <s v="C"/>
    <n v="-1"/>
    <s v="a"/>
    <n v="1"/>
    <s v="Limpar cola porta de entrada"/>
    <x v="0"/>
    <m/>
    <x v="0"/>
    <x v="0"/>
    <x v="44"/>
    <m/>
    <x v="0"/>
    <s v="Madalena Serradas madalena.serradas@gmail.com"/>
    <s v=""/>
    <s v=""/>
    <s v=""/>
    <s v=""/>
    <s v=""/>
  </r>
  <r>
    <d v="2024-09-25T00:00:00"/>
    <x v="51"/>
    <s v="C"/>
    <n v="-1"/>
    <s v="a"/>
    <n v="2"/>
    <s v="Melhorar remate entre roupeiro circulação"/>
    <x v="0"/>
    <m/>
    <x v="0"/>
    <x v="0"/>
    <x v="44"/>
    <m/>
    <x v="0"/>
    <m/>
    <s v=""/>
    <s v=""/>
    <s v=""/>
    <s v=""/>
    <s v=""/>
  </r>
  <r>
    <d v="2024-09-25T00:00:00"/>
    <x v="51"/>
    <s v="C"/>
    <n v="-1"/>
    <s v="a"/>
    <n v="3"/>
    <s v="Melhorar remate silicone lavatório/falta/excesso"/>
    <x v="0"/>
    <m/>
    <x v="0"/>
    <x v="0"/>
    <x v="44"/>
    <m/>
    <x v="0"/>
    <m/>
    <s v=""/>
    <s v=""/>
    <s v=""/>
    <s v=""/>
    <s v=""/>
  </r>
  <r>
    <d v="2024-09-25T00:00:00"/>
    <x v="51"/>
    <s v="C"/>
    <n v="-1"/>
    <s v="a"/>
    <n v="4"/>
    <s v="Falta torneiras banheira"/>
    <x v="14"/>
    <m/>
    <x v="0"/>
    <x v="0"/>
    <x v="44"/>
    <m/>
    <x v="3"/>
    <m/>
    <s v=""/>
    <s v=""/>
    <s v=""/>
    <s v=""/>
    <s v=""/>
  </r>
  <r>
    <d v="2024-09-25T00:00:00"/>
    <x v="51"/>
    <s v="C"/>
    <n v="-1"/>
    <s v="a"/>
    <n v="5"/>
    <s v="Ferrugem ralo bidê"/>
    <x v="0"/>
    <m/>
    <x v="0"/>
    <x v="0"/>
    <x v="44"/>
    <m/>
    <x v="0"/>
    <m/>
    <s v=""/>
    <s v=""/>
    <s v=""/>
    <s v=""/>
    <s v=""/>
  </r>
  <r>
    <d v="2024-09-25T00:00:00"/>
    <x v="51"/>
    <s v="C"/>
    <n v="-1"/>
    <s v="a"/>
    <n v="6"/>
    <s v="Caixa pex sem parafuso encaixado"/>
    <x v="0"/>
    <m/>
    <x v="0"/>
    <x v="0"/>
    <x v="44"/>
    <m/>
    <x v="0"/>
    <m/>
    <s v=""/>
    <s v=""/>
    <s v=""/>
    <s v=""/>
    <s v=""/>
  </r>
  <r>
    <d v="2024-09-25T00:00:00"/>
    <x v="51"/>
    <s v="C"/>
    <n v="-1"/>
    <s v="a"/>
    <n v="7"/>
    <s v="Falta varões guarda roupa da entrada (Clécio diz ser globaldis)"/>
    <x v="8"/>
    <m/>
    <x v="78"/>
    <x v="0"/>
    <x v="44"/>
    <m/>
    <x v="162"/>
    <m/>
    <s v=""/>
    <s v=""/>
    <s v=""/>
    <s v=""/>
    <s v=""/>
  </r>
  <r>
    <d v="2024-09-25T00:00:00"/>
    <x v="51"/>
    <s v="C"/>
    <n v="-1"/>
    <s v="a"/>
    <n v="8"/>
    <s v="Falta puxador janela"/>
    <x v="2"/>
    <m/>
    <x v="0"/>
    <x v="0"/>
    <x v="44"/>
    <m/>
    <x v="0"/>
    <m/>
    <s v=""/>
    <s v=""/>
    <s v=""/>
    <s v=""/>
    <s v=""/>
  </r>
  <r>
    <d v="2024-09-25T00:00:00"/>
    <x v="51"/>
    <s v="C"/>
    <n v="-1"/>
    <s v="a"/>
    <n v="9"/>
    <s v="Limpar massa/tinta armários"/>
    <x v="0"/>
    <m/>
    <x v="0"/>
    <x v="0"/>
    <x v="44"/>
    <m/>
    <x v="0"/>
    <m/>
    <s v=""/>
    <s v=""/>
    <s v=""/>
    <s v=""/>
    <s v=""/>
  </r>
  <r>
    <d v="2024-09-25T00:00:00"/>
    <x v="51"/>
    <s v="C"/>
    <n v="-1"/>
    <s v="a"/>
    <n v="10"/>
    <s v="Melhorar limpeza e remate rodapés (geral)"/>
    <x v="0"/>
    <m/>
    <x v="0"/>
    <x v="0"/>
    <x v="44"/>
    <m/>
    <x v="0"/>
    <m/>
    <s v=""/>
    <s v=""/>
    <s v=""/>
    <s v=""/>
    <s v=""/>
  </r>
  <r>
    <d v="2024-09-25T00:00:00"/>
    <x v="51"/>
    <s v="C"/>
    <n v="-1"/>
    <s v="a"/>
    <n v="11"/>
    <s v="Limpar tinta exaustor WC"/>
    <x v="0"/>
    <m/>
    <x v="0"/>
    <x v="0"/>
    <x v="44"/>
    <m/>
    <x v="0"/>
    <m/>
    <s v=""/>
    <s v=""/>
    <s v=""/>
    <s v=""/>
    <s v=""/>
  </r>
  <r>
    <d v="2024-09-25T00:00:00"/>
    <x v="51"/>
    <s v="C"/>
    <n v="-1"/>
    <s v="a"/>
    <n v="12"/>
    <s v="Limpeza porta/vidro"/>
    <x v="0"/>
    <m/>
    <x v="0"/>
    <x v="0"/>
    <x v="44"/>
    <m/>
    <x v="0"/>
    <m/>
    <s v=""/>
    <s v=""/>
    <s v=""/>
    <s v=""/>
    <s v=""/>
  </r>
  <r>
    <d v="2024-09-25T00:00:00"/>
    <x v="51"/>
    <s v="C"/>
    <n v="-1"/>
    <s v="a"/>
    <n v="13"/>
    <s v="Puxador danificado arm. Inferior"/>
    <x v="38"/>
    <m/>
    <x v="0"/>
    <x v="0"/>
    <x v="44"/>
    <m/>
    <x v="0"/>
    <m/>
    <s v=""/>
    <s v=""/>
    <s v=""/>
    <s v=""/>
    <s v=""/>
  </r>
  <r>
    <d v="2024-09-25T00:00:00"/>
    <x v="51"/>
    <s v="C"/>
    <n v="-1"/>
    <s v="a"/>
    <n v="14"/>
    <s v="Limpar excesso silicone bancada cozinha"/>
    <x v="0"/>
    <m/>
    <x v="0"/>
    <x v="0"/>
    <x v="44"/>
    <m/>
    <x v="0"/>
    <m/>
    <s v=""/>
    <s v=""/>
    <s v=""/>
    <s v=""/>
    <s v=""/>
  </r>
  <r>
    <d v="2024-09-25T00:00:00"/>
    <x v="51"/>
    <s v="C"/>
    <n v="-1"/>
    <s v="a"/>
    <n v="15"/>
    <s v="Melhorar remate soleira pedra"/>
    <x v="0"/>
    <m/>
    <x v="0"/>
    <x v="0"/>
    <x v="44"/>
    <m/>
    <x v="0"/>
    <m/>
    <s v=""/>
    <s v=""/>
    <s v=""/>
    <s v=""/>
    <s v=""/>
  </r>
  <r>
    <d v="2024-09-25T00:00:00"/>
    <x v="51"/>
    <s v="C"/>
    <n v="-1"/>
    <s v="a"/>
    <n v="16"/>
    <s v="Remate acabamento piso cor diferente"/>
    <x v="0"/>
    <m/>
    <x v="0"/>
    <x v="0"/>
    <x v="44"/>
    <m/>
    <x v="0"/>
    <m/>
    <s v=""/>
    <s v=""/>
    <s v=""/>
    <s v=""/>
    <s v=""/>
  </r>
  <r>
    <d v="2024-09-25T00:00:00"/>
    <x v="51"/>
    <s v="C"/>
    <n v="-1"/>
    <s v="a"/>
    <n v="17"/>
    <s v="Falta afinar puxador porta cozinha ( Clécio diz ser globaldis )"/>
    <x v="8"/>
    <m/>
    <x v="0"/>
    <x v="0"/>
    <x v="44"/>
    <m/>
    <x v="162"/>
    <m/>
    <s v=""/>
    <s v=""/>
    <s v=""/>
    <s v=""/>
    <s v=""/>
  </r>
  <r>
    <d v="2024-09-25T00:00:00"/>
    <x v="51"/>
    <s v="C"/>
    <n v="-1"/>
    <s v="a"/>
    <n v="18"/>
    <s v="Porta painel interior danificado"/>
    <x v="7"/>
    <m/>
    <x v="0"/>
    <x v="0"/>
    <x v="44"/>
    <m/>
    <x v="20"/>
    <m/>
    <s v=""/>
    <s v=""/>
    <s v=""/>
    <s v=""/>
    <s v=""/>
  </r>
  <r>
    <d v="2024-09-25T00:00:00"/>
    <x v="51"/>
    <s v="C"/>
    <n v="-1"/>
    <s v="a"/>
    <n v="19"/>
    <s v="Estores não funcionam  / Sala"/>
    <x v="0"/>
    <m/>
    <x v="203"/>
    <x v="0"/>
    <x v="44"/>
    <m/>
    <x v="243"/>
    <m/>
    <s v=""/>
    <s v=""/>
    <s v=""/>
    <s v=""/>
    <s v=""/>
  </r>
  <r>
    <d v="2024-09-25T00:00:00"/>
    <x v="51"/>
    <s v="C"/>
    <n v="-1"/>
    <s v="a"/>
    <n v="20"/>
    <s v="Falta travão de segurança das janelas"/>
    <x v="2"/>
    <m/>
    <x v="78"/>
    <x v="3"/>
    <x v="44"/>
    <m/>
    <x v="3"/>
    <m/>
    <s v=""/>
    <s v=""/>
    <s v=""/>
    <s v=""/>
    <s v=""/>
  </r>
  <r>
    <d v="2024-09-25T00:00:00"/>
    <x v="51"/>
    <s v="C"/>
    <n v="-1"/>
    <s v="a"/>
    <n v="21"/>
    <s v="Janelas sujas"/>
    <x v="0"/>
    <m/>
    <x v="78"/>
    <x v="0"/>
    <x v="44"/>
    <m/>
    <x v="3"/>
    <m/>
    <s v=""/>
    <s v=""/>
    <s v=""/>
    <s v=""/>
    <s v=""/>
  </r>
  <r>
    <d v="2024-09-25T00:00:00"/>
    <x v="51"/>
    <s v="C"/>
    <n v="-1"/>
    <s v="a"/>
    <n v="22"/>
    <s v="Remates entre 2 rodapés visíveis"/>
    <x v="0"/>
    <m/>
    <x v="78"/>
    <x v="0"/>
    <x v="44"/>
    <m/>
    <x v="3"/>
    <m/>
    <s v=""/>
    <s v=""/>
    <s v=""/>
    <s v=""/>
    <s v=""/>
  </r>
  <r>
    <d v="2024-09-25T00:00:00"/>
    <x v="51"/>
    <s v="C"/>
    <n v="-1"/>
    <s v="a"/>
    <n v="23"/>
    <s v="Tinta no chão"/>
    <x v="0"/>
    <m/>
    <x v="78"/>
    <x v="0"/>
    <x v="44"/>
    <m/>
    <x v="3"/>
    <m/>
    <s v=""/>
    <s v=""/>
    <s v=""/>
    <s v=""/>
    <s v=""/>
  </r>
  <r>
    <d v="2024-09-25T00:00:00"/>
    <x v="51"/>
    <s v="C"/>
    <n v="-1"/>
    <s v="a"/>
    <n v="24"/>
    <s v="Gaveta do armário da casa de banho torta"/>
    <x v="6"/>
    <m/>
    <x v="78"/>
    <x v="0"/>
    <x v="44"/>
    <m/>
    <x v="162"/>
    <m/>
    <s v=""/>
    <s v=""/>
    <s v=""/>
    <s v=""/>
    <s v=""/>
  </r>
  <r>
    <d v="2024-09-25T00:00:00"/>
    <x v="51"/>
    <s v="C"/>
    <n v="-1"/>
    <s v="a"/>
    <n v="25"/>
    <s v=" exaustor estar em constante a funcionar - mesmo com o quadro elétrico desligado"/>
    <x v="22"/>
    <m/>
    <x v="78"/>
    <x v="0"/>
    <x v="44"/>
    <m/>
    <x v="3"/>
    <m/>
    <s v=""/>
    <s v=""/>
    <s v=""/>
    <s v=""/>
    <s v=""/>
  </r>
  <r>
    <d v="2024-09-25T00:00:00"/>
    <x v="51"/>
    <s v="C"/>
    <n v="-1"/>
    <s v="a"/>
    <n v="26"/>
    <s v="na dobradiça da porta está a faltar uma peça que cobre a dobradiça"/>
    <x v="6"/>
    <m/>
    <x v="78"/>
    <x v="0"/>
    <x v="44"/>
    <m/>
    <x v="162"/>
    <m/>
    <s v=""/>
    <s v=""/>
    <s v=""/>
    <s v=""/>
    <s v=""/>
  </r>
  <r>
    <d v="2024-09-25T00:00:00"/>
    <x v="51"/>
    <s v="C"/>
    <n v="-1"/>
    <s v="a"/>
    <n v="27"/>
    <s v="Tampa da dobradiça e afinar porta "/>
    <x v="7"/>
    <m/>
    <x v="210"/>
    <x v="0"/>
    <x v="44"/>
    <m/>
    <x v="106"/>
    <m/>
    <s v=""/>
    <s v=""/>
    <s v=""/>
    <s v=""/>
    <s v=""/>
  </r>
  <r>
    <d v="2024-09-25T00:00:00"/>
    <x v="51"/>
    <s v="C"/>
    <n v="-1"/>
    <s v="a"/>
    <n v="28"/>
    <s v="Termoacumulador -Furo na canalização ao ser colocado o termoacumulador (a1), provocando infiltração nas paredes (a2) e nas tomadas (a3), resultando numa inundação por toda a sala (a4). Possivelmente, será necessária a substituição do chão da sala devido aos danos da água"/>
    <x v="14"/>
    <m/>
    <x v="50"/>
    <x v="0"/>
    <x v="44"/>
    <m/>
    <x v="3"/>
    <m/>
    <s v=""/>
    <s v=""/>
    <s v=""/>
    <s v=""/>
    <s v=""/>
  </r>
  <r>
    <d v="2024-09-25T00:00:00"/>
    <x v="51"/>
    <s v="C"/>
    <n v="-1"/>
    <s v="a"/>
    <n v="29"/>
    <s v="Máquina de lavar loiça - A ligação de água não está finalizada, o que impede o funcionamento da mesma."/>
    <x v="14"/>
    <m/>
    <x v="50"/>
    <x v="0"/>
    <x v="44"/>
    <m/>
    <x v="3"/>
    <m/>
    <s v=""/>
    <s v=""/>
    <s v=""/>
    <s v=""/>
    <s v=""/>
  </r>
  <r>
    <d v="2024-09-25T00:00:00"/>
    <x v="51"/>
    <s v="C"/>
    <n v="-1"/>
    <s v="a"/>
    <n v="30"/>
    <s v=" Máquina de lavar roupa - A ligação ao esgoto está mal feita; ao escoar, a água é projetada para fora (a5)."/>
    <x v="14"/>
    <m/>
    <x v="50"/>
    <x v="0"/>
    <x v="44"/>
    <m/>
    <x v="3"/>
    <m/>
    <s v=""/>
    <s v=""/>
    <s v=""/>
    <s v=""/>
    <s v=""/>
  </r>
  <r>
    <d v="2024-09-25T00:00:00"/>
    <x v="51"/>
    <s v="C"/>
    <n v="-1"/>
    <s v="a"/>
    <n v="31"/>
    <s v="Quadro elétrico - Um dos fusíveis entrou em curto-circuito, afetando a fibra e o router (a6)."/>
    <x v="9"/>
    <m/>
    <x v="50"/>
    <x v="0"/>
    <x v="44"/>
    <m/>
    <x v="3"/>
    <m/>
    <s v=""/>
    <s v=""/>
    <s v=""/>
    <s v=""/>
    <s v=""/>
  </r>
  <r>
    <d v="2024-09-25T00:00:00"/>
    <x v="51"/>
    <s v="C"/>
    <n v="-1"/>
    <s v="a"/>
    <n v="32"/>
    <s v=" Porta do quarto - Ao abrir e fechar, a porta faz um ruído que parece estar mal instalada"/>
    <x v="0"/>
    <m/>
    <x v="50"/>
    <x v="0"/>
    <x v="44"/>
    <m/>
    <x v="3"/>
    <m/>
    <s v=""/>
    <s v=""/>
    <s v=""/>
    <s v=""/>
    <s v=""/>
  </r>
  <r>
    <d v="2024-09-25T00:00:00"/>
    <x v="51"/>
    <s v="C"/>
    <n v="-1"/>
    <s v="a"/>
    <n v="33"/>
    <s v=" Canalização da bancada da cozinha - O cano do lava-louça está a pingar e está direcionado de uma forma que pode gerar entupimentos (a7) e peça está mal colocada"/>
    <x v="14"/>
    <m/>
    <x v="50"/>
    <x v="0"/>
    <x v="44"/>
    <m/>
    <x v="3"/>
    <m/>
    <s v=""/>
    <s v=""/>
    <s v=""/>
    <s v=""/>
    <s v=""/>
  </r>
  <r>
    <d v="2024-09-25T00:00:00"/>
    <x v="51"/>
    <s v="C"/>
    <n v="-1"/>
    <s v="a"/>
    <n v="34"/>
    <s v="Acesso entre -2 e -1 (garagem) - Não existe ligação direta por elevador entre o piso -2 da garagem e o piso -1, onde se situa o apartamento."/>
    <x v="0"/>
    <m/>
    <x v="50"/>
    <x v="3"/>
    <x v="44"/>
    <m/>
    <x v="3"/>
    <m/>
    <s v=""/>
    <s v=""/>
    <s v=""/>
    <s v=""/>
    <s v=""/>
  </r>
  <r>
    <d v="2024-09-25T00:00:00"/>
    <x v="51"/>
    <s v="C"/>
    <n v="-1"/>
    <s v="a"/>
    <n v="35"/>
    <s v="1. Porta do armário - Porta mais à esquerda do quarto pouco alta, o que faz com que risque o chão a longo prazo (a9)."/>
    <x v="8"/>
    <m/>
    <x v="50"/>
    <x v="0"/>
    <x v="44"/>
    <m/>
    <x v="244"/>
    <m/>
    <s v=""/>
    <s v=""/>
    <s v=""/>
    <s v=""/>
    <s v=""/>
  </r>
  <r>
    <d v="2024-09-25T00:00:00"/>
    <x v="51"/>
    <s v="C"/>
    <n v="-1"/>
    <s v="a"/>
    <n v="36"/>
    <s v="Janelas - Dificuldade na abertura das janelas"/>
    <x v="0"/>
    <m/>
    <x v="50"/>
    <x v="0"/>
    <x v="44"/>
    <m/>
    <x v="3"/>
    <m/>
    <s v=""/>
    <s v=""/>
    <s v=""/>
    <s v=""/>
    <s v=""/>
  </r>
  <r>
    <d v="2024-09-25T00:00:00"/>
    <x v="51"/>
    <s v="C"/>
    <n v="-1"/>
    <s v="a"/>
    <n v="37"/>
    <s v="1. Porta de correr da cozinha - Dificuldade na abertura da porta esquerda"/>
    <x v="8"/>
    <m/>
    <x v="50"/>
    <x v="0"/>
    <x v="44"/>
    <m/>
    <x v="244"/>
    <m/>
    <s v=""/>
    <s v=""/>
    <s v=""/>
    <s v=""/>
    <s v=""/>
  </r>
  <r>
    <d v="2024-09-25T00:00:00"/>
    <x v="51"/>
    <s v="C"/>
    <n v="-1"/>
    <s v="a"/>
    <n v="38"/>
    <s v="1. Banheira - Banheira partida com remendos de silicone enormes (a11) e ainda silicone já a sair do chão e da própria banheira (a12)."/>
    <x v="0"/>
    <m/>
    <x v="50"/>
    <x v="0"/>
    <x v="44"/>
    <m/>
    <x v="3"/>
    <m/>
    <s v=""/>
    <s v=""/>
    <s v=""/>
    <s v=""/>
    <s v=""/>
  </r>
  <r>
    <d v="2024-09-25T00:00:00"/>
    <x v="51"/>
    <s v="C"/>
    <n v="-1"/>
    <s v="a"/>
    <n v="39"/>
    <s v="1. Chaves - Chaves das portas dentro de casa em falta (faz uma enorme falta principalmente na casa de banho)"/>
    <x v="0"/>
    <m/>
    <x v="50"/>
    <x v="0"/>
    <x v="44"/>
    <m/>
    <x v="3"/>
    <m/>
    <s v=""/>
    <s v=""/>
    <s v=""/>
    <s v=""/>
    <s v=""/>
  </r>
  <r>
    <d v="2024-09-25T00:00:00"/>
    <x v="51"/>
    <s v="C"/>
    <n v="-1"/>
    <s v="a"/>
    <n v="40"/>
    <s v="Exaustor casa de banho Está constantemente ligado e não temos controle sobre quando o podemos ligar ou desligar, o que pode ter impacto na conta de eletricidade"/>
    <x v="0"/>
    <m/>
    <x v="50"/>
    <x v="3"/>
    <x v="44"/>
    <m/>
    <x v="3"/>
    <m/>
    <s v=""/>
    <s v=""/>
    <s v=""/>
    <s v=""/>
    <s v=""/>
  </r>
  <r>
    <d v="2024-09-25T00:00:00"/>
    <x v="51"/>
    <s v="C"/>
    <n v="-1"/>
    <s v="a"/>
    <n v="41"/>
    <s v="Substituição do movel da casa de banho "/>
    <x v="0"/>
    <m/>
    <x v="81"/>
    <x v="0"/>
    <x v="44"/>
    <m/>
    <x v="244"/>
    <m/>
    <s v=""/>
    <s v=""/>
    <s v=""/>
    <s v=""/>
    <s v=""/>
  </r>
  <r>
    <d v="2024-12-13T00:00:00"/>
    <x v="52"/>
    <s v="C"/>
    <n v="-1"/>
    <s v="b"/>
    <n v="1"/>
    <s v="estado deplorável da máquina de lavar e secar roupa - completamente riscada. Queiram Pfv subsituir a porta deste eletrodoméstico , que em qualquer circunstância seria vendido neste estado como “novo” "/>
    <x v="4"/>
    <m/>
    <x v="85"/>
    <x v="2"/>
    <x v="45"/>
    <m/>
    <x v="24"/>
    <m/>
    <s v=""/>
    <s v=""/>
    <s v=""/>
    <s v=""/>
    <s v=""/>
  </r>
  <r>
    <d v="2024-12-13T00:00:00"/>
    <x v="52"/>
    <s v="C"/>
    <n v="-1"/>
    <s v="b"/>
    <n v="2"/>
    <s v="Limpar silicone placa vitroceramica"/>
    <x v="0"/>
    <m/>
    <x v="85"/>
    <x v="0"/>
    <x v="45"/>
    <m/>
    <x v="99"/>
    <m/>
    <s v=""/>
    <s v=""/>
    <s v=""/>
    <s v=""/>
    <s v=""/>
  </r>
  <r>
    <d v="2024-12-13T00:00:00"/>
    <x v="52"/>
    <s v="C"/>
    <n v="-1"/>
    <s v="b"/>
    <n v="3"/>
    <s v="Marcas na maçaneta"/>
    <x v="6"/>
    <m/>
    <x v="7"/>
    <x v="0"/>
    <x v="45"/>
    <m/>
    <x v="43"/>
    <m/>
    <s v=""/>
    <s v=""/>
    <s v=""/>
    <s v=""/>
    <s v=""/>
  </r>
  <r>
    <d v="2024-12-13T00:00:00"/>
    <x v="52"/>
    <s v="C"/>
    <n v="-1"/>
    <s v="b"/>
    <n v="4"/>
    <s v="Vedar com silicone caixas de estores"/>
    <x v="6"/>
    <m/>
    <x v="7"/>
    <x v="0"/>
    <x v="45"/>
    <m/>
    <x v="43"/>
    <m/>
    <s v=""/>
    <s v=""/>
    <s v=""/>
    <s v=""/>
    <s v=""/>
  </r>
  <r>
    <d v="2024-12-13T00:00:00"/>
    <x v="52"/>
    <s v="C"/>
    <n v="-1"/>
    <s v="b"/>
    <n v="5"/>
    <s v="fissuras parede"/>
    <x v="0"/>
    <m/>
    <x v="7"/>
    <x v="0"/>
    <x v="45"/>
    <m/>
    <x v="18"/>
    <m/>
    <s v=""/>
    <s v=""/>
    <s v=""/>
    <s v=""/>
    <s v=""/>
  </r>
  <r>
    <d v="2024-12-13T00:00:00"/>
    <x v="52"/>
    <s v="C"/>
    <n v="-1"/>
    <s v="b"/>
    <n v="6"/>
    <s v="limpeza pedra soleira "/>
    <x v="13"/>
    <m/>
    <x v="7"/>
    <x v="0"/>
    <x v="45"/>
    <m/>
    <x v="43"/>
    <m/>
    <s v=""/>
    <s v=""/>
    <s v=""/>
    <s v=""/>
    <s v=""/>
  </r>
  <r>
    <d v="2024-12-13T00:00:00"/>
    <x v="52"/>
    <s v="C"/>
    <n v="-1"/>
    <s v="b"/>
    <n v="7"/>
    <s v="afinar portas"/>
    <x v="6"/>
    <m/>
    <x v="7"/>
    <x v="0"/>
    <x v="45"/>
    <m/>
    <x v="18"/>
    <m/>
    <s v=""/>
    <s v=""/>
    <s v=""/>
    <s v=""/>
    <s v=""/>
  </r>
  <r>
    <d v="2024-12-13T00:00:00"/>
    <x v="52"/>
    <s v="C"/>
    <n v="-1"/>
    <s v="b"/>
    <n v="8"/>
    <s v="Marcas porta "/>
    <x v="6"/>
    <m/>
    <x v="7"/>
    <x v="0"/>
    <x v="45"/>
    <m/>
    <x v="43"/>
    <m/>
    <s v=""/>
    <s v=""/>
    <s v=""/>
    <s v=""/>
    <s v=""/>
  </r>
  <r>
    <d v="2024-12-13T00:00:00"/>
    <x v="52"/>
    <s v="C"/>
    <n v="-1"/>
    <s v="b"/>
    <n v="9"/>
    <s v="Melhorar remate rejunte parede wc/geral "/>
    <x v="0"/>
    <m/>
    <x v="7"/>
    <x v="0"/>
    <x v="45"/>
    <m/>
    <x v="18"/>
    <m/>
    <s v=""/>
    <s v=""/>
    <s v=""/>
    <s v=""/>
    <s v=""/>
  </r>
  <r>
    <d v="2024-12-13T00:00:00"/>
    <x v="52"/>
    <s v="C"/>
    <n v="-1"/>
    <s v="b"/>
    <n v="10"/>
    <s v="Melhorar remate silicone topo banheira "/>
    <x v="0"/>
    <m/>
    <x v="7"/>
    <x v="0"/>
    <x v="45"/>
    <m/>
    <x v="43"/>
    <m/>
    <s v=""/>
    <s v=""/>
    <s v=""/>
    <s v=""/>
    <s v=""/>
  </r>
  <r>
    <d v="2024-12-13T00:00:00"/>
    <x v="52"/>
    <s v="C"/>
    <n v="-1"/>
    <s v="b"/>
    <n v="11"/>
    <s v="Melhorar remate betume piso wc"/>
    <x v="0"/>
    <m/>
    <x v="85"/>
    <x v="0"/>
    <x v="45"/>
    <m/>
    <x v="99"/>
    <m/>
    <s v=""/>
    <s v=""/>
    <s v=""/>
    <s v=""/>
    <s v=""/>
  </r>
  <r>
    <d v="2024-12-13T00:00:00"/>
    <x v="52"/>
    <s v="C"/>
    <n v="-1"/>
    <s v="b"/>
    <n v="12"/>
    <s v="Ver se extrator wc deve ficar aberto "/>
    <x v="0"/>
    <m/>
    <x v="85"/>
    <x v="0"/>
    <x v="45"/>
    <m/>
    <x v="99"/>
    <m/>
    <s v=""/>
    <s v=""/>
    <s v=""/>
    <s v=""/>
    <s v=""/>
  </r>
  <r>
    <d v="2024-12-13T00:00:00"/>
    <x v="52"/>
    <s v="C"/>
    <n v="-1"/>
    <s v="b"/>
    <n v="13"/>
    <s v="Falta parafuso guarda corpo "/>
    <x v="2"/>
    <m/>
    <x v="7"/>
    <x v="0"/>
    <x v="45"/>
    <m/>
    <x v="18"/>
    <m/>
    <s v=""/>
    <s v=""/>
    <s v=""/>
    <s v=""/>
    <s v=""/>
  </r>
  <r>
    <d v="2024-12-13T00:00:00"/>
    <x v="52"/>
    <s v="C"/>
    <n v="-1"/>
    <s v="b"/>
    <n v="14"/>
    <s v="Afinar porta guarda roupa "/>
    <x v="6"/>
    <m/>
    <x v="7"/>
    <x v="0"/>
    <x v="45"/>
    <m/>
    <x v="18"/>
    <m/>
    <s v=""/>
    <s v=""/>
    <s v=""/>
    <s v=""/>
    <s v=""/>
  </r>
  <r>
    <d v="2024-12-13T00:00:00"/>
    <x v="52"/>
    <s v="C"/>
    <n v="-1"/>
    <s v="b"/>
    <n v="15"/>
    <s v="Falta massa revestimento fachada "/>
    <x v="0"/>
    <m/>
    <x v="85"/>
    <x v="0"/>
    <x v="45"/>
    <m/>
    <x v="99"/>
    <m/>
    <s v=""/>
    <s v=""/>
    <s v=""/>
    <s v=""/>
    <s v=""/>
  </r>
  <r>
    <d v="2024-12-13T00:00:00"/>
    <x v="52"/>
    <s v="C"/>
    <n v="-1"/>
    <s v="b"/>
    <n v="16"/>
    <s v="Melhorar remate pedra soleira - Quer apenas uma pedra e nã daus coladas - (Quarto e sala)"/>
    <x v="0"/>
    <m/>
    <x v="85"/>
    <x v="0"/>
    <x v="45"/>
    <m/>
    <x v="99"/>
    <m/>
    <s v=""/>
    <s v=""/>
    <s v=""/>
    <s v=""/>
    <s v=""/>
  </r>
  <r>
    <d v="2024-12-13T00:00:00"/>
    <x v="52"/>
    <s v="C"/>
    <n v="-1"/>
    <s v="b"/>
    <n v="17"/>
    <s v="Melhorar remate betume piso/parede"/>
    <x v="0"/>
    <m/>
    <x v="7"/>
    <x v="0"/>
    <x v="45"/>
    <m/>
    <x v="18"/>
    <m/>
    <s v=""/>
    <s v=""/>
    <s v=""/>
    <s v=""/>
    <s v=""/>
  </r>
  <r>
    <d v="2024-12-13T00:00:00"/>
    <x v="52"/>
    <s v="C"/>
    <n v="-1"/>
    <s v="b"/>
    <n v="18"/>
    <s v="Cliente se preocupa com humidade no piso laminado "/>
    <x v="5"/>
    <m/>
    <x v="7"/>
    <x v="0"/>
    <x v="45"/>
    <m/>
    <x v="18"/>
    <m/>
    <s v=""/>
    <s v=""/>
    <s v=""/>
    <s v=""/>
    <s v=""/>
  </r>
  <r>
    <d v="2024-12-13T00:00:00"/>
    <x v="52"/>
    <s v="C"/>
    <n v="-1"/>
    <s v="b"/>
    <n v="19"/>
    <s v="Tampa Q.E Partido "/>
    <x v="9"/>
    <m/>
    <x v="7"/>
    <x v="0"/>
    <x v="45"/>
    <m/>
    <x v="74"/>
    <s v="beatrizmateust@gmail.com Beatriz Mateus Tiago 91 343 64 65"/>
    <s v=""/>
    <s v=""/>
    <s v=""/>
    <s v=""/>
    <s v=""/>
  </r>
  <r>
    <d v="2024-12-13T00:00:00"/>
    <x v="52"/>
    <s v="C"/>
    <n v="-1"/>
    <s v="b"/>
    <n v="20"/>
    <s v="Substituido  um foco no WC interior junto o espelho no lado direito"/>
    <x v="9"/>
    <m/>
    <x v="168"/>
    <x v="0"/>
    <x v="45"/>
    <m/>
    <x v="141"/>
    <m/>
    <m/>
    <m/>
    <m/>
    <m/>
    <m/>
  </r>
  <r>
    <d v="2024-12-13T00:00:00"/>
    <x v="52"/>
    <s v="C"/>
    <n v="-1"/>
    <s v="b"/>
    <n v="21"/>
    <s v="26/12 : Ferrugem forno cozinha // 06/03/2025: Ferrugem Forno Cozinha - a ferrugem foi removida com recurso a abrasão, o que não só piorou a superfície do forno como também removeu parte dos símbolos - essenciais à operação correta do eletrodoméstico. Exijo que o eletródoméstico seja substituído ou, como mínimo, este painel."/>
    <x v="4"/>
    <m/>
    <x v="135"/>
    <x v="0"/>
    <x v="45"/>
    <m/>
    <x v="245"/>
    <m/>
    <s v=""/>
    <s v=""/>
    <s v=""/>
    <s v=""/>
    <s v=""/>
  </r>
  <r>
    <d v="2024-12-13T00:00:00"/>
    <x v="52"/>
    <s v="C"/>
    <n v="-1"/>
    <s v="b"/>
    <n v="22"/>
    <s v="betume piso WC / geral - continua a ser visível massa e pedaços cinza. A junta branca não está uniforme como era esperado"/>
    <x v="0"/>
    <m/>
    <x v="135"/>
    <x v="0"/>
    <x v="45"/>
    <m/>
    <x v="69"/>
    <m/>
    <m/>
    <m/>
    <m/>
    <m/>
    <m/>
  </r>
  <r>
    <d v="2024-12-13T00:00:00"/>
    <x v="52"/>
    <s v="C"/>
    <n v="-1"/>
    <s v="b"/>
    <n v="23"/>
    <s v="Falta Massa de Revestimento na Fachada "/>
    <x v="0"/>
    <m/>
    <x v="135"/>
    <x v="0"/>
    <x v="45"/>
    <m/>
    <x v="69"/>
    <m/>
    <m/>
    <m/>
    <m/>
    <m/>
    <m/>
  </r>
  <r>
    <d v="2024-11-11T00:00:00"/>
    <x v="53"/>
    <s v="A"/>
    <n v="-1"/>
    <s v="c"/>
    <n v="1"/>
    <s v="Remover escrita na parte inferior do armário "/>
    <x v="0"/>
    <m/>
    <x v="0"/>
    <x v="0"/>
    <x v="46"/>
    <m/>
    <x v="121"/>
    <m/>
    <s v=""/>
    <s v=""/>
    <s v=""/>
    <s v=""/>
    <s v=""/>
  </r>
  <r>
    <d v="2024-11-11T00:00:00"/>
    <x v="53"/>
    <s v="A"/>
    <n v="-1"/>
    <s v="c"/>
    <n v="2"/>
    <s v="Falta a fechadura da porta "/>
    <x v="6"/>
    <m/>
    <x v="0"/>
    <x v="0"/>
    <x v="46"/>
    <m/>
    <x v="48"/>
    <m/>
    <s v=""/>
    <s v=""/>
    <s v=""/>
    <s v=""/>
    <s v=""/>
  </r>
  <r>
    <d v="2024-11-11T00:00:00"/>
    <x v="53"/>
    <s v="A"/>
    <n v="-1"/>
    <s v="c"/>
    <n v="3"/>
    <s v="Melhorar acabamento dentro da guarnição porta "/>
    <x v="6"/>
    <m/>
    <x v="0"/>
    <x v="0"/>
    <x v="46"/>
    <m/>
    <x v="48"/>
    <m/>
    <s v=""/>
    <s v=""/>
    <s v=""/>
    <s v=""/>
    <s v=""/>
  </r>
  <r>
    <d v="2024-11-11T00:00:00"/>
    <x v="53"/>
    <s v="A"/>
    <n v="-1"/>
    <s v="c"/>
    <n v="4"/>
    <s v="Limpar lavatorio, está com manchas "/>
    <x v="0"/>
    <m/>
    <x v="0"/>
    <x v="0"/>
    <x v="46"/>
    <m/>
    <x v="48"/>
    <m/>
    <s v=""/>
    <s v=""/>
    <s v=""/>
    <s v=""/>
    <s v=""/>
  </r>
  <r>
    <d v="2024-11-11T00:00:00"/>
    <x v="53"/>
    <s v="A"/>
    <n v="-1"/>
    <s v="c"/>
    <n v="5"/>
    <s v="Armário com sujidade na prateleira e divisória "/>
    <x v="0"/>
    <m/>
    <x v="0"/>
    <x v="0"/>
    <x v="46"/>
    <m/>
    <x v="48"/>
    <m/>
    <s v=""/>
    <s v=""/>
    <s v=""/>
    <s v=""/>
    <s v=""/>
  </r>
  <r>
    <d v="2024-11-11T00:00:00"/>
    <x v="53"/>
    <s v="A"/>
    <n v="-1"/>
    <s v="c"/>
    <n v="6"/>
    <s v="Melhorar remate do silicone em volta do lavatorio "/>
    <x v="0"/>
    <m/>
    <x v="0"/>
    <x v="0"/>
    <x v="46"/>
    <m/>
    <x v="121"/>
    <m/>
    <s v=""/>
    <s v=""/>
    <s v=""/>
    <s v=""/>
    <s v=""/>
  </r>
  <r>
    <d v="2024-11-11T00:00:00"/>
    <x v="53"/>
    <s v="A"/>
    <n v="-1"/>
    <s v="c"/>
    <n v="7"/>
    <s v="Melhorar remate do silicone entre pedra e parede "/>
    <x v="0"/>
    <m/>
    <x v="0"/>
    <x v="0"/>
    <x v="46"/>
    <m/>
    <x v="121"/>
    <m/>
    <s v=""/>
    <s v=""/>
    <s v=""/>
    <s v=""/>
    <s v=""/>
  </r>
  <r>
    <d v="2024-11-11T00:00:00"/>
    <x v="53"/>
    <s v="A"/>
    <n v="-1"/>
    <s v="c"/>
    <n v="8"/>
    <s v="Limpeza da ceramica da banheira "/>
    <x v="0"/>
    <m/>
    <x v="0"/>
    <x v="0"/>
    <x v="46"/>
    <m/>
    <x v="121"/>
    <m/>
    <s v=""/>
    <s v=""/>
    <s v=""/>
    <s v=""/>
    <s v=""/>
  </r>
  <r>
    <d v="2024-11-11T00:00:00"/>
    <x v="53"/>
    <s v="A"/>
    <n v="-1"/>
    <s v="c"/>
    <n v="9"/>
    <s v="Melhorar acabamento das juntas da ceramica banheira "/>
    <x v="0"/>
    <m/>
    <x v="0"/>
    <x v="0"/>
    <x v="46"/>
    <m/>
    <x v="121"/>
    <m/>
    <s v=""/>
    <s v=""/>
    <s v=""/>
    <s v=""/>
    <s v=""/>
  </r>
  <r>
    <d v="2024-11-11T00:00:00"/>
    <x v="53"/>
    <s v="A"/>
    <n v="-1"/>
    <s v="c"/>
    <n v="10"/>
    <s v="Melhorar remate do silicone em volta de toda a banheira "/>
    <x v="0"/>
    <m/>
    <x v="0"/>
    <x v="0"/>
    <x v="46"/>
    <m/>
    <x v="121"/>
    <m/>
    <s v=""/>
    <s v=""/>
    <s v=""/>
    <s v=""/>
    <s v=""/>
  </r>
  <r>
    <d v="2024-11-11T00:00:00"/>
    <x v="53"/>
    <s v="A"/>
    <n v="-1"/>
    <s v="c"/>
    <n v="11"/>
    <s v="Falta batente na casa de banho ( instalar batente na junta da ceramica para que aproveite o espaço e não atrapalhe no momento de usar a sanita)"/>
    <x v="6"/>
    <m/>
    <x v="0"/>
    <x v="0"/>
    <x v="46"/>
    <m/>
    <x v="3"/>
    <m/>
    <s v=""/>
    <s v=""/>
    <s v=""/>
    <s v=""/>
    <s v=""/>
  </r>
  <r>
    <d v="2024-11-11T00:00:00"/>
    <x v="53"/>
    <s v="A"/>
    <n v="-1"/>
    <s v="c"/>
    <n v="12"/>
    <s v="Falta batente no quarto "/>
    <x v="6"/>
    <m/>
    <x v="0"/>
    <x v="0"/>
    <x v="46"/>
    <m/>
    <x v="3"/>
    <m/>
    <s v=""/>
    <s v=""/>
    <s v=""/>
    <s v=""/>
    <s v=""/>
  </r>
  <r>
    <d v="2024-11-11T00:00:00"/>
    <x v="53"/>
    <s v="A"/>
    <n v="-1"/>
    <s v="c"/>
    <n v="13"/>
    <s v="Instalar silicone no puxador roupeiro "/>
    <x v="0"/>
    <m/>
    <x v="0"/>
    <x v="0"/>
    <x v="46"/>
    <m/>
    <x v="48"/>
    <m/>
    <s v=""/>
    <s v=""/>
    <s v=""/>
    <s v=""/>
    <s v=""/>
  </r>
  <r>
    <d v="2024-11-11T00:00:00"/>
    <x v="53"/>
    <s v="A"/>
    <n v="-1"/>
    <s v="c"/>
    <n v="14"/>
    <s v="Porta da parte superior e inferior com sujidade de tinta"/>
    <x v="0"/>
    <m/>
    <x v="0"/>
    <x v="0"/>
    <x v="46"/>
    <m/>
    <x v="48"/>
    <m/>
    <s v=""/>
    <s v=""/>
    <s v=""/>
    <s v=""/>
    <s v=""/>
  </r>
  <r>
    <d v="2024-11-11T00:00:00"/>
    <x v="53"/>
    <s v="A"/>
    <n v="-1"/>
    <s v="c"/>
    <n v="15"/>
    <s v="Sujidade de tinta porta roupeiro "/>
    <x v="0"/>
    <m/>
    <x v="0"/>
    <x v="0"/>
    <x v="46"/>
    <m/>
    <x v="48"/>
    <m/>
    <s v=""/>
    <s v=""/>
    <s v=""/>
    <s v=""/>
    <s v=""/>
  </r>
  <r>
    <d v="2024-11-11T00:00:00"/>
    <x v="53"/>
    <s v="A"/>
    <n v="-1"/>
    <s v="c"/>
    <n v="16"/>
    <s v="Piso com manchas brancas "/>
    <x v="0"/>
    <m/>
    <x v="0"/>
    <x v="0"/>
    <x v="46"/>
    <m/>
    <x v="48"/>
    <m/>
    <s v=""/>
    <s v=""/>
    <s v=""/>
    <s v=""/>
    <s v=""/>
  </r>
  <r>
    <d v="2024-11-11T00:00:00"/>
    <x v="53"/>
    <s v="A"/>
    <n v="-1"/>
    <s v="c"/>
    <n v="17"/>
    <s v="Afinação da caixilharia "/>
    <x v="2"/>
    <m/>
    <x v="31"/>
    <x v="0"/>
    <x v="46"/>
    <m/>
    <x v="76"/>
    <m/>
    <s v=""/>
    <s v=""/>
    <s v=""/>
    <s v=""/>
    <s v=""/>
  </r>
  <r>
    <d v="2024-11-11T00:00:00"/>
    <x v="53"/>
    <s v="A"/>
    <n v="-1"/>
    <s v="c"/>
    <n v="18"/>
    <s v="Falta tubo de esgoto da bancada do lava loiça "/>
    <x v="14"/>
    <m/>
    <x v="71"/>
    <x v="0"/>
    <x v="46"/>
    <m/>
    <x v="6"/>
    <m/>
    <s v=""/>
    <s v=""/>
    <s v=""/>
    <s v=""/>
    <s v=""/>
  </r>
  <r>
    <d v="2024-11-11T00:00:00"/>
    <x v="53"/>
    <s v="A"/>
    <n v="-1"/>
    <s v="c"/>
    <n v="19"/>
    <s v="Cortar móvel do esquentador para mudar "/>
    <x v="6"/>
    <m/>
    <x v="211"/>
    <x v="0"/>
    <x v="46"/>
    <m/>
    <x v="73"/>
    <m/>
    <s v=""/>
    <s v=""/>
    <s v=""/>
    <s v=""/>
    <s v=""/>
  </r>
  <r>
    <d v="2024-11-11T00:00:00"/>
    <x v="53"/>
    <s v="A"/>
    <n v="-1"/>
    <s v="c"/>
    <n v="20"/>
    <s v="Trocar sanita"/>
    <x v="0"/>
    <m/>
    <x v="50"/>
    <x v="0"/>
    <x v="46"/>
    <m/>
    <x v="3"/>
    <m/>
    <s v=""/>
    <s v=""/>
    <s v=""/>
    <s v=""/>
    <s v=""/>
  </r>
  <r>
    <d v="2024-11-11T00:00:00"/>
    <x v="53"/>
    <s v="A"/>
    <n v="-1"/>
    <s v="c"/>
    <n v="21"/>
    <s v="Estores não funcionam "/>
    <x v="11"/>
    <m/>
    <x v="59"/>
    <x v="0"/>
    <x v="46"/>
    <m/>
    <x v="246"/>
    <m/>
    <s v=""/>
    <s v=""/>
    <s v=""/>
    <s v=""/>
    <s v=""/>
  </r>
  <r>
    <d v="2024-11-11T00:00:00"/>
    <x v="53"/>
    <s v="A"/>
    <n v="-1"/>
    <s v="c"/>
    <n v="22"/>
    <s v="Rectificar sanita (esgoto)"/>
    <x v="0"/>
    <m/>
    <x v="119"/>
    <x v="0"/>
    <x v="46"/>
    <m/>
    <x v="35"/>
    <m/>
    <s v=""/>
    <s v=""/>
    <s v=""/>
    <s v=""/>
    <s v=""/>
  </r>
  <r>
    <d v="2024-10-01T00:00:00"/>
    <x v="54"/>
    <s v="C"/>
    <n v="-1"/>
    <s v="c"/>
    <n v="1"/>
    <s v="Limpeza arrecadação/piso/caneta porta"/>
    <x v="0"/>
    <m/>
    <x v="0"/>
    <x v="0"/>
    <x v="47"/>
    <m/>
    <x v="21"/>
    <s v="Pedro Coimbra  - 919630563"/>
    <s v=""/>
    <s v=""/>
    <s v=""/>
    <s v=""/>
    <s v=""/>
  </r>
  <r>
    <d v="2024-10-01T00:00:00"/>
    <x v="54"/>
    <s v="C"/>
    <n v="-1"/>
    <s v="c"/>
    <n v="2"/>
    <s v="Sinaletica na porta arrecadação/portas acesso comum"/>
    <x v="0"/>
    <m/>
    <x v="0"/>
    <x v="0"/>
    <x v="47"/>
    <m/>
    <x v="21"/>
    <s v="Pedro Coimbra  - 919630563"/>
    <s v=""/>
    <s v=""/>
    <s v=""/>
    <s v=""/>
    <s v=""/>
  </r>
  <r>
    <d v="2024-10-01T00:00:00"/>
    <x v="54"/>
    <s v="C"/>
    <n v="-1"/>
    <s v="c"/>
    <n v="4"/>
    <s v="Limpeza do apartamento /vidros/armários (geral)"/>
    <x v="0"/>
    <m/>
    <x v="0"/>
    <x v="0"/>
    <x v="47"/>
    <m/>
    <x v="38"/>
    <s v="Pedro Coimbra  - 919630563"/>
    <s v=""/>
    <s v=""/>
    <s v=""/>
    <s v=""/>
    <s v=""/>
  </r>
  <r>
    <d v="2024-10-01T00:00:00"/>
    <x v="54"/>
    <s v="C"/>
    <n v="-1"/>
    <s v="c"/>
    <n v="5"/>
    <s v="2ª mão de tinta paredes (geral)"/>
    <x v="0"/>
    <m/>
    <x v="0"/>
    <x v="0"/>
    <x v="47"/>
    <m/>
    <x v="38"/>
    <s v="Pedro Coimbra  - 919630563"/>
    <s v=""/>
    <s v=""/>
    <s v=""/>
    <s v=""/>
    <s v=""/>
  </r>
  <r>
    <d v="2024-10-01T00:00:00"/>
    <x v="54"/>
    <s v="C"/>
    <n v="-1"/>
    <s v="c"/>
    <n v="6"/>
    <s v="Limpeza rodapés/marcas/sujos "/>
    <x v="0"/>
    <m/>
    <x v="0"/>
    <x v="0"/>
    <x v="47"/>
    <m/>
    <x v="38"/>
    <s v="Pedro Coimbra  - 919630563"/>
    <s v=""/>
    <s v=""/>
    <s v=""/>
    <s v=""/>
    <s v=""/>
  </r>
  <r>
    <d v="2024-10-01T00:00:00"/>
    <x v="54"/>
    <s v="C"/>
    <n v="-1"/>
    <s v="c"/>
    <n v="7"/>
    <s v="Afinar gavetas WC"/>
    <x v="0"/>
    <m/>
    <x v="71"/>
    <x v="0"/>
    <x v="47"/>
    <m/>
    <x v="94"/>
    <s v="Pedro Coimbra  - 919630563"/>
    <s v=""/>
    <s v=""/>
    <s v=""/>
    <s v=""/>
    <s v=""/>
  </r>
  <r>
    <d v="2024-10-01T00:00:00"/>
    <x v="54"/>
    <s v="C"/>
    <n v="-1"/>
    <s v="c"/>
    <n v="8"/>
    <s v="A/C não funciona "/>
    <x v="15"/>
    <m/>
    <x v="52"/>
    <x v="0"/>
    <x v="47"/>
    <m/>
    <x v="71"/>
    <s v="Pedro Coimbra  - 919630563"/>
    <s v=""/>
    <s v=""/>
    <s v=""/>
    <s v=""/>
    <s v=""/>
  </r>
  <r>
    <d v="2024-10-01T00:00:00"/>
    <x v="54"/>
    <s v="C"/>
    <n v="-1"/>
    <s v="c"/>
    <n v="9"/>
    <s v="Máquina de lavar roupa com vazamento de água"/>
    <x v="0"/>
    <m/>
    <x v="0"/>
    <x v="0"/>
    <x v="47"/>
    <m/>
    <x v="71"/>
    <s v="Pedro Coimbra  - 919630563"/>
    <s v=""/>
    <s v=""/>
    <s v=""/>
    <s v=""/>
    <s v=""/>
  </r>
  <r>
    <d v="2024-10-01T00:00:00"/>
    <x v="54"/>
    <s v="C"/>
    <n v="-1"/>
    <s v="c"/>
    <n v="10"/>
    <s v="Máquina de lavar a loiça com fuga de água "/>
    <x v="0"/>
    <m/>
    <x v="0"/>
    <x v="0"/>
    <x v="47"/>
    <m/>
    <x v="13"/>
    <s v="Pedro Coimbra  - 919630563"/>
    <s v=""/>
    <s v=""/>
    <s v=""/>
    <s v=""/>
    <s v=""/>
  </r>
  <r>
    <d v="2024-10-01T00:00:00"/>
    <x v="54"/>
    <s v="C"/>
    <n v="-1"/>
    <s v="c"/>
    <n v="11"/>
    <s v="Há uma fuga de água"/>
    <x v="0"/>
    <m/>
    <x v="212"/>
    <x v="0"/>
    <x v="47"/>
    <m/>
    <x v="84"/>
    <m/>
    <m/>
    <m/>
    <m/>
    <m/>
    <m/>
  </r>
  <r>
    <d v="2024-07-12T00:00:00"/>
    <x v="55"/>
    <s v="C"/>
    <n v="-1"/>
    <s v="d"/>
    <n v="15"/>
    <s v="Folgas nas janelas "/>
    <x v="2"/>
    <m/>
    <x v="6"/>
    <x v="0"/>
    <x v="48"/>
    <m/>
    <x v="96"/>
    <m/>
    <s v=""/>
    <s v=""/>
    <s v=""/>
    <s v=""/>
    <s v=""/>
  </r>
  <r>
    <d v="2024-07-12T00:00:00"/>
    <x v="55"/>
    <s v="C"/>
    <n v="-1"/>
    <s v="d"/>
    <n v="14"/>
    <s v="Pressão da água da banheira "/>
    <x v="0"/>
    <m/>
    <x v="6"/>
    <x v="0"/>
    <x v="48"/>
    <m/>
    <x v="21"/>
    <m/>
    <s v=""/>
    <s v=""/>
    <s v=""/>
    <s v=""/>
    <s v=""/>
  </r>
  <r>
    <d v="2024-07-12T00:00:00"/>
    <x v="55"/>
    <s v="C"/>
    <n v="-1"/>
    <s v="d"/>
    <n v="13"/>
    <s v="Persiana da cozinha "/>
    <x v="11"/>
    <m/>
    <x v="6"/>
    <x v="0"/>
    <x v="48"/>
    <m/>
    <x v="21"/>
    <m/>
    <s v=""/>
    <s v=""/>
    <s v=""/>
    <s v=""/>
    <s v=""/>
  </r>
  <r>
    <d v="2024-07-12T00:00:00"/>
    <x v="55"/>
    <s v="C"/>
    <n v="-1"/>
    <s v="d"/>
    <n v="12"/>
    <s v="Mosaico da cozinha partido "/>
    <x v="0"/>
    <m/>
    <x v="6"/>
    <x v="0"/>
    <x v="48"/>
    <m/>
    <x v="96"/>
    <m/>
    <s v=""/>
    <s v=""/>
    <s v=""/>
    <s v=""/>
    <s v=""/>
  </r>
  <r>
    <d v="2024-07-12T00:00:00"/>
    <x v="55"/>
    <s v="C"/>
    <n v="-1"/>
    <s v="d"/>
    <n v="11"/>
    <s v="Porta do apartamento "/>
    <x v="7"/>
    <m/>
    <x v="0"/>
    <x v="0"/>
    <x v="48"/>
    <m/>
    <x v="96"/>
    <m/>
    <s v=""/>
    <s v=""/>
    <s v=""/>
    <s v=""/>
    <s v=""/>
  </r>
  <r>
    <d v="2024-07-12T00:00:00"/>
    <x v="55"/>
    <s v="C"/>
    <n v="-1"/>
    <s v="d"/>
    <n v="10"/>
    <s v="Vedar caixa de estore"/>
    <x v="11"/>
    <m/>
    <x v="213"/>
    <x v="0"/>
    <x v="48"/>
    <m/>
    <x v="0"/>
    <m/>
    <s v=""/>
    <s v=""/>
    <s v=""/>
    <s v=""/>
    <s v=""/>
  </r>
  <r>
    <d v="2024-07-12T00:00:00"/>
    <x v="55"/>
    <s v="C"/>
    <n v="-1"/>
    <s v="d"/>
    <n v="9"/>
    <s v="Limitador janela de quarto não instalado"/>
    <x v="2"/>
    <m/>
    <x v="213"/>
    <x v="0"/>
    <x v="48"/>
    <m/>
    <x v="0"/>
    <m/>
    <s v=""/>
    <s v=""/>
    <s v=""/>
    <s v=""/>
    <s v=""/>
  </r>
  <r>
    <d v="2024-07-12T00:00:00"/>
    <x v="55"/>
    <s v="C"/>
    <n v="-1"/>
    <s v="d"/>
    <n v="8"/>
    <s v="Riscos bancada WC"/>
    <x v="1"/>
    <m/>
    <x v="213"/>
    <x v="0"/>
    <x v="48"/>
    <m/>
    <x v="0"/>
    <m/>
    <s v=""/>
    <s v=""/>
    <s v=""/>
    <s v=""/>
    <s v=""/>
  </r>
  <r>
    <d v="2024-07-12T00:00:00"/>
    <x v="55"/>
    <s v="C"/>
    <n v="-1"/>
    <s v="d"/>
    <n v="7"/>
    <s v="Fixar espelho WC"/>
    <x v="0"/>
    <m/>
    <x v="213"/>
    <x v="0"/>
    <x v="48"/>
    <m/>
    <x v="0"/>
    <m/>
    <s v=""/>
    <s v=""/>
    <s v=""/>
    <s v=""/>
    <s v=""/>
  </r>
  <r>
    <d v="2024-07-12T00:00:00"/>
    <x v="55"/>
    <s v="C"/>
    <n v="-1"/>
    <s v="d"/>
    <n v="6"/>
    <s v="Luzimeca ao fazer o reparo da água que estava a sair da pia, riscou o piso "/>
    <x v="0"/>
    <m/>
    <x v="0"/>
    <x v="0"/>
    <x v="48"/>
    <m/>
    <x v="21"/>
    <s v="Ana Filipa Agostinho 913958730"/>
    <s v=""/>
    <s v=""/>
    <s v=""/>
    <s v=""/>
    <s v=""/>
  </r>
  <r>
    <d v="2024-07-12T00:00:00"/>
    <x v="55"/>
    <s v="C"/>
    <n v="-1"/>
    <s v="d"/>
    <n v="5"/>
    <s v="A/C a deitar água"/>
    <x v="15"/>
    <m/>
    <x v="0"/>
    <x v="0"/>
    <x v="48"/>
    <m/>
    <x v="0"/>
    <s v="Ana Filipa Agostinho 913958730"/>
    <s v=""/>
    <s v=""/>
    <s v=""/>
    <s v=""/>
    <s v=""/>
  </r>
  <r>
    <d v="2024-07-12T00:00:00"/>
    <x v="55"/>
    <s v="C"/>
    <n v="-1"/>
    <s v="d"/>
    <n v="3"/>
    <s v="Bancada (pedra) casa de banho riscada"/>
    <x v="30"/>
    <m/>
    <x v="0"/>
    <x v="0"/>
    <x v="48"/>
    <m/>
    <x v="0"/>
    <s v="Ana Filipa Agostinho 913958730"/>
    <s v=""/>
    <s v=""/>
    <s v=""/>
    <s v=""/>
    <s v=""/>
  </r>
  <r>
    <d v="2024-07-12T00:00:00"/>
    <x v="55"/>
    <s v="C"/>
    <n v="-1"/>
    <s v="d"/>
    <n v="2"/>
    <s v="Rodapé da sala com risco "/>
    <x v="0"/>
    <m/>
    <x v="0"/>
    <x v="0"/>
    <x v="48"/>
    <m/>
    <x v="0"/>
    <s v="Ana Filipa Agostinho 913958730"/>
    <s v=""/>
    <s v=""/>
    <s v=""/>
    <s v=""/>
    <s v=""/>
  </r>
  <r>
    <d v="2024-07-12T00:00:00"/>
    <x v="55"/>
    <s v="C"/>
    <n v="-1"/>
    <s v="d"/>
    <n v="1"/>
    <s v="Afinar portas armários"/>
    <x v="6"/>
    <m/>
    <x v="0"/>
    <x v="0"/>
    <x v="48"/>
    <m/>
    <x v="0"/>
    <s v="Ana Filipa Agostinho 913958730"/>
    <s v=""/>
    <s v=""/>
    <s v=""/>
    <s v=""/>
    <s v=""/>
  </r>
  <r>
    <d v="2024-07-12T00:00:00"/>
    <x v="55"/>
    <s v="C"/>
    <n v="-1"/>
    <s v="d"/>
    <n v="4"/>
    <s v="Vidro da sala riscado - detectado após limpeza pois casa foi entregue sem limpar "/>
    <x v="2"/>
    <m/>
    <x v="52"/>
    <x v="0"/>
    <x v="48"/>
    <m/>
    <x v="81"/>
    <s v="Ana Filipa Agostinho 913958730"/>
    <s v=""/>
    <s v=""/>
    <s v=""/>
    <s v=""/>
    <s v=""/>
  </r>
  <r>
    <d v="2024-08-20T00:00:00"/>
    <x v="56"/>
    <s v="C"/>
    <n v="0"/>
    <s v="a"/>
    <n v="1"/>
    <s v="Painel entrada apartamento lascado"/>
    <x v="8"/>
    <m/>
    <x v="0"/>
    <x v="0"/>
    <x v="49"/>
    <m/>
    <x v="0"/>
    <m/>
    <s v=""/>
    <s v=""/>
    <s v=""/>
    <s v=""/>
    <s v=""/>
  </r>
  <r>
    <d v="2024-08-20T00:00:00"/>
    <x v="56"/>
    <s v="C"/>
    <n v="0"/>
    <s v="a"/>
    <n v="2"/>
    <s v="vão na moldura da porta"/>
    <x v="0"/>
    <m/>
    <x v="0"/>
    <x v="0"/>
    <x v="49"/>
    <m/>
    <x v="0"/>
    <m/>
    <s v=""/>
    <s v=""/>
    <s v=""/>
    <s v=""/>
    <s v=""/>
  </r>
  <r>
    <d v="2024-08-20T00:00:00"/>
    <x v="56"/>
    <s v="C"/>
    <n v="0"/>
    <s v="a"/>
    <n v="3"/>
    <s v="Remate alheta/ fissura"/>
    <x v="0"/>
    <m/>
    <x v="0"/>
    <x v="0"/>
    <x v="49"/>
    <m/>
    <x v="0"/>
    <m/>
    <s v=""/>
    <s v=""/>
    <s v=""/>
    <s v=""/>
    <s v=""/>
  </r>
  <r>
    <d v="2024-08-20T00:00:00"/>
    <x v="56"/>
    <s v="C"/>
    <n v="0"/>
    <s v="a"/>
    <n v="4"/>
    <s v="Limpar focos de luz/ tinta"/>
    <x v="0"/>
    <m/>
    <x v="0"/>
    <x v="0"/>
    <x v="49"/>
    <m/>
    <x v="0"/>
    <m/>
    <s v=""/>
    <s v=""/>
    <s v=""/>
    <s v=""/>
    <s v=""/>
  </r>
  <r>
    <d v="2024-08-20T00:00:00"/>
    <x v="56"/>
    <s v="C"/>
    <n v="0"/>
    <s v="a"/>
    <n v="5"/>
    <s v="Reforçar base roupeiro/ ondulado/ frágil/solto/ fixar"/>
    <x v="8"/>
    <m/>
    <x v="0"/>
    <x v="0"/>
    <x v="49"/>
    <m/>
    <x v="0"/>
    <m/>
    <s v=""/>
    <s v=""/>
    <s v=""/>
    <s v=""/>
    <s v=""/>
  </r>
  <r>
    <d v="2024-08-20T00:00:00"/>
    <x v="56"/>
    <s v="C"/>
    <n v="0"/>
    <s v="a"/>
    <n v="6"/>
    <s v="Bancada WC com pedra riscada"/>
    <x v="13"/>
    <m/>
    <x v="0"/>
    <x v="0"/>
    <x v="49"/>
    <m/>
    <x v="0"/>
    <m/>
    <s v=""/>
    <s v=""/>
    <s v=""/>
    <s v=""/>
    <s v=""/>
  </r>
  <r>
    <d v="2024-08-20T00:00:00"/>
    <x v="56"/>
    <s v="C"/>
    <n v="0"/>
    <s v="a"/>
    <n v="7"/>
    <s v="Falta massa rejunte cerâmica (geral)"/>
    <x v="0"/>
    <m/>
    <x v="0"/>
    <x v="0"/>
    <x v="49"/>
    <m/>
    <x v="0"/>
    <m/>
    <s v=""/>
    <s v=""/>
    <s v=""/>
    <s v=""/>
    <s v=""/>
  </r>
  <r>
    <d v="2024-08-20T00:00:00"/>
    <x v="56"/>
    <s v="C"/>
    <n v="0"/>
    <s v="a"/>
    <n v="8"/>
    <s v="Torneira banheira está torta"/>
    <x v="14"/>
    <m/>
    <x v="0"/>
    <x v="0"/>
    <x v="49"/>
    <m/>
    <x v="0"/>
    <m/>
    <s v=""/>
    <s v=""/>
    <s v=""/>
    <s v=""/>
    <s v=""/>
  </r>
  <r>
    <d v="2024-08-20T00:00:00"/>
    <x v="56"/>
    <s v="C"/>
    <n v="0"/>
    <s v="a"/>
    <n v="9"/>
    <s v="Limpar juntas pico WC"/>
    <x v="0"/>
    <m/>
    <x v="0"/>
    <x v="0"/>
    <x v="49"/>
    <m/>
    <x v="0"/>
    <m/>
    <s v=""/>
    <s v=""/>
    <s v=""/>
    <s v=""/>
    <s v=""/>
  </r>
  <r>
    <d v="2024-08-20T00:00:00"/>
    <x v="56"/>
    <s v="C"/>
    <n v="0"/>
    <s v="a"/>
    <n v="10"/>
    <s v="Piso riscado WC"/>
    <x v="0"/>
    <m/>
    <x v="0"/>
    <x v="0"/>
    <x v="49"/>
    <m/>
    <x v="0"/>
    <m/>
    <s v=""/>
    <s v=""/>
    <s v=""/>
    <s v=""/>
    <s v=""/>
  </r>
  <r>
    <d v="2024-08-20T00:00:00"/>
    <x v="56"/>
    <s v="C"/>
    <n v="0"/>
    <s v="a"/>
    <n v="11"/>
    <s v="Remate da massa entre porta/ cerâmica WC/ fissura"/>
    <x v="0"/>
    <m/>
    <x v="0"/>
    <x v="0"/>
    <x v="49"/>
    <m/>
    <x v="0"/>
    <m/>
    <s v=""/>
    <s v=""/>
    <s v=""/>
    <s v=""/>
    <s v=""/>
  </r>
  <r>
    <d v="2024-08-20T00:00:00"/>
    <x v="56"/>
    <s v="C"/>
    <n v="0"/>
    <s v="a"/>
    <n v="12"/>
    <s v="Melhorar acabamento encontro borrachas porta (geral)"/>
    <x v="8"/>
    <m/>
    <x v="0"/>
    <x v="0"/>
    <x v="49"/>
    <m/>
    <x v="0"/>
    <m/>
    <s v=""/>
    <s v=""/>
    <s v=""/>
    <s v=""/>
    <s v=""/>
  </r>
  <r>
    <d v="2024-08-20T00:00:00"/>
    <x v="56"/>
    <s v="C"/>
    <n v="0"/>
    <s v="a"/>
    <n v="13"/>
    <s v="Limpeza e remate rodapés (geral)"/>
    <x v="0"/>
    <m/>
    <x v="0"/>
    <x v="0"/>
    <x v="49"/>
    <m/>
    <x v="0"/>
    <m/>
    <s v=""/>
    <s v=""/>
    <s v=""/>
    <s v=""/>
    <s v=""/>
  </r>
  <r>
    <d v="2024-08-20T00:00:00"/>
    <x v="56"/>
    <s v="C"/>
    <n v="0"/>
    <s v="a"/>
    <n v="14"/>
    <s v="Limpar portas (geral)"/>
    <x v="0"/>
    <m/>
    <x v="0"/>
    <x v="0"/>
    <x v="49"/>
    <m/>
    <x v="0"/>
    <m/>
    <s v=""/>
    <s v=""/>
    <s v=""/>
    <s v=""/>
    <s v=""/>
  </r>
  <r>
    <d v="2024-08-20T00:00:00"/>
    <x v="56"/>
    <s v="C"/>
    <n v="0"/>
    <s v="a"/>
    <n v="15"/>
    <s v="Melhorar remate silicone janela/buraco no topo"/>
    <x v="0"/>
    <m/>
    <x v="0"/>
    <x v="0"/>
    <x v="49"/>
    <m/>
    <x v="0"/>
    <m/>
    <s v=""/>
    <s v=""/>
    <s v=""/>
    <s v=""/>
    <s v=""/>
  </r>
  <r>
    <d v="2024-08-20T00:00:00"/>
    <x v="56"/>
    <s v="C"/>
    <n v="0"/>
    <s v="a"/>
    <n v="16"/>
    <s v="Limpar manchas brancas no piso (geral)"/>
    <x v="0"/>
    <m/>
    <x v="0"/>
    <x v="0"/>
    <x v="49"/>
    <m/>
    <x v="0"/>
    <m/>
    <s v=""/>
    <s v=""/>
    <s v=""/>
    <s v=""/>
    <s v=""/>
  </r>
  <r>
    <d v="2024-08-20T00:00:00"/>
    <x v="56"/>
    <s v="C"/>
    <n v="0"/>
    <s v="a"/>
    <n v="17"/>
    <s v="Afinar portas/ Folga"/>
    <x v="8"/>
    <m/>
    <x v="0"/>
    <x v="0"/>
    <x v="49"/>
    <m/>
    <x v="0"/>
    <m/>
    <s v=""/>
    <s v=""/>
    <s v=""/>
    <s v=""/>
    <s v=""/>
  </r>
  <r>
    <d v="2024-08-20T00:00:00"/>
    <x v="56"/>
    <s v="C"/>
    <n v="0"/>
    <s v="a"/>
    <n v="18"/>
    <s v="Fechar com silicone guardas (geral)"/>
    <x v="0"/>
    <m/>
    <x v="0"/>
    <x v="0"/>
    <x v="49"/>
    <m/>
    <x v="0"/>
    <m/>
    <s v=""/>
    <s v=""/>
    <s v=""/>
    <s v=""/>
    <s v=""/>
  </r>
  <r>
    <d v="2024-08-20T00:00:00"/>
    <x v="56"/>
    <s v="C"/>
    <n v="0"/>
    <s v="a"/>
    <n v="19"/>
    <s v="Limpeza ferrugem guardas (geral)"/>
    <x v="0"/>
    <m/>
    <x v="0"/>
    <x v="0"/>
    <x v="49"/>
    <m/>
    <x v="0"/>
    <m/>
    <s v=""/>
    <s v=""/>
    <s v=""/>
    <s v=""/>
    <s v=""/>
  </r>
  <r>
    <d v="2024-08-20T00:00:00"/>
    <x v="56"/>
    <s v="C"/>
    <n v="0"/>
    <s v="a"/>
    <n v="20"/>
    <s v="Porta raspa no chão quando aberta até o fim"/>
    <x v="8"/>
    <m/>
    <x v="0"/>
    <x v="0"/>
    <x v="49"/>
    <m/>
    <x v="0"/>
    <m/>
    <s v=""/>
    <s v=""/>
    <s v=""/>
    <s v=""/>
    <s v=""/>
  </r>
  <r>
    <d v="2024-08-20T00:00:00"/>
    <x v="56"/>
    <s v="C"/>
    <n v="0"/>
    <s v="a"/>
    <n v="21"/>
    <s v="Fissura próximo caixa estore"/>
    <x v="0"/>
    <m/>
    <x v="0"/>
    <x v="0"/>
    <x v="49"/>
    <m/>
    <x v="0"/>
    <m/>
    <s v=""/>
    <s v=""/>
    <s v=""/>
    <s v=""/>
    <s v=""/>
  </r>
  <r>
    <d v="2024-08-20T00:00:00"/>
    <x v="56"/>
    <s v="C"/>
    <n v="0"/>
    <s v="a"/>
    <n v="22"/>
    <s v="Furo na parede próximo porta/embaixo"/>
    <x v="0"/>
    <m/>
    <x v="0"/>
    <x v="0"/>
    <x v="49"/>
    <m/>
    <x v="0"/>
    <m/>
    <s v=""/>
    <s v=""/>
    <s v=""/>
    <s v=""/>
    <s v=""/>
  </r>
  <r>
    <d v="2024-08-20T00:00:00"/>
    <x v="56"/>
    <s v="C"/>
    <n v="0"/>
    <s v="a"/>
    <n v="23"/>
    <s v="Ajuste perfil piso sala/cozinha"/>
    <x v="5"/>
    <m/>
    <x v="0"/>
    <x v="0"/>
    <x v="49"/>
    <m/>
    <x v="0"/>
    <m/>
    <s v=""/>
    <s v=""/>
    <s v=""/>
    <s v=""/>
    <s v=""/>
  </r>
  <r>
    <d v="2024-08-20T00:00:00"/>
    <x v="56"/>
    <s v="C"/>
    <n v="0"/>
    <s v="a"/>
    <n v="24"/>
    <s v="Moldura porta com fissura no topo"/>
    <x v="8"/>
    <m/>
    <x v="0"/>
    <x v="0"/>
    <x v="49"/>
    <m/>
    <x v="0"/>
    <m/>
    <s v=""/>
    <s v=""/>
    <s v=""/>
    <s v=""/>
    <s v=""/>
  </r>
  <r>
    <d v="2024-08-20T00:00:00"/>
    <x v="56"/>
    <s v="C"/>
    <n v="0"/>
    <s v="a"/>
    <n v="25"/>
    <s v="Buraco no armário inferior cozinha"/>
    <x v="1"/>
    <m/>
    <x v="0"/>
    <x v="0"/>
    <x v="49"/>
    <m/>
    <x v="0"/>
    <m/>
    <s v=""/>
    <s v=""/>
    <s v=""/>
    <s v=""/>
    <s v=""/>
  </r>
  <r>
    <d v="2024-08-20T00:00:00"/>
    <x v="56"/>
    <s v="C"/>
    <n v="0"/>
    <s v="a"/>
    <n v="26"/>
    <s v="Limpar excesso silicone bancada"/>
    <x v="0"/>
    <m/>
    <x v="0"/>
    <x v="0"/>
    <x v="49"/>
    <m/>
    <x v="0"/>
    <m/>
    <s v=""/>
    <s v=""/>
    <s v=""/>
    <s v=""/>
    <s v=""/>
  </r>
  <r>
    <d v="2024-08-20T00:00:00"/>
    <x v="56"/>
    <s v="C"/>
    <n v="0"/>
    <s v="a"/>
    <n v="27"/>
    <s v="Falta 3 limitadores nas janelas (geral)"/>
    <x v="2"/>
    <m/>
    <x v="0"/>
    <x v="0"/>
    <x v="49"/>
    <m/>
    <x v="0"/>
    <m/>
    <s v=""/>
    <s v=""/>
    <s v=""/>
    <s v=""/>
    <s v=""/>
  </r>
  <r>
    <d v="2024-08-20T00:00:00"/>
    <x v="56"/>
    <s v="C"/>
    <n v="0"/>
    <s v="a"/>
    <n v="28"/>
    <s v="Confirmar apertos tubos lavatório cozinha"/>
    <x v="0"/>
    <m/>
    <x v="0"/>
    <x v="0"/>
    <x v="49"/>
    <m/>
    <x v="0"/>
    <m/>
    <s v=""/>
    <s v=""/>
    <s v=""/>
    <s v=""/>
    <s v=""/>
  </r>
  <r>
    <d v="2024-08-20T00:00:00"/>
    <x v="56"/>
    <s v="C"/>
    <n v="0"/>
    <s v="a"/>
    <n v="29"/>
    <s v="Mangueira termo acumulador curta"/>
    <x v="0"/>
    <m/>
    <x v="0"/>
    <x v="0"/>
    <x v="49"/>
    <m/>
    <x v="0"/>
    <m/>
    <s v=""/>
    <s v=""/>
    <s v=""/>
    <s v=""/>
    <s v=""/>
  </r>
  <r>
    <d v="2024-08-20T00:00:00"/>
    <x v="56"/>
    <s v="C"/>
    <n v="0"/>
    <s v="a"/>
    <n v="30"/>
    <s v="Melhorar remate caixa estore (geral)"/>
    <x v="0"/>
    <m/>
    <x v="0"/>
    <x v="0"/>
    <x v="49"/>
    <m/>
    <x v="0"/>
    <m/>
    <s v=""/>
    <s v=""/>
    <s v=""/>
    <s v=""/>
    <s v=""/>
  </r>
  <r>
    <d v="2024-08-20T00:00:00"/>
    <x v="56"/>
    <s v="C"/>
    <n v="0"/>
    <s v="a"/>
    <n v="31"/>
    <s v="Prateleira partida guarda roupa"/>
    <x v="8"/>
    <m/>
    <x v="0"/>
    <x v="0"/>
    <x v="49"/>
    <m/>
    <x v="0"/>
    <m/>
    <s v=""/>
    <s v=""/>
    <s v=""/>
    <s v=""/>
    <s v=""/>
  </r>
  <r>
    <d v="2024-08-20T00:00:00"/>
    <x v="56"/>
    <s v="C"/>
    <n v="0"/>
    <s v="a"/>
    <n v="32"/>
    <s v="Na parede junto ao ar condicionado, parece haver algum tipo de vazamento que está a provocar muita humidade na parede, ao ponto de a tinta já se estar a estragar. Acredito ser um problema do ar condicionado, talvez algum entupimento ou problema de encaixe do tubo de descarga da água.// A Climacer no dia 11/09 procedeu à análise interna da tubagem com uma câmara endoscópica, tendo-se verificado a existência de detritos no seu interior. É necessário aceder à courete e proceder à análise/ limpeza do sifão/ tubagem. Propondo intervenção conjunta com a Alves Ribeiro. // A situação deverá ser analisada juntamente com a Luzimeca"/>
    <x v="0"/>
    <m/>
    <x v="105"/>
    <x v="0"/>
    <x v="49"/>
    <m/>
    <x v="247"/>
    <m/>
    <m/>
    <m/>
    <m/>
    <m/>
    <m/>
  </r>
  <r>
    <d v="2024-11-28T00:00:00"/>
    <x v="57"/>
    <s v="C"/>
    <n v="0"/>
    <s v="b"/>
    <n v="1"/>
    <s v="Limpar ferrugem guardas geral "/>
    <x v="0"/>
    <m/>
    <x v="0"/>
    <x v="0"/>
    <x v="50"/>
    <m/>
    <x v="0"/>
    <m/>
    <s v=""/>
    <s v=""/>
    <s v=""/>
    <s v=""/>
    <s v=""/>
  </r>
  <r>
    <d v="2024-11-28T00:00:00"/>
    <x v="57"/>
    <s v="C"/>
    <n v="0"/>
    <s v="b"/>
    <n v="2"/>
    <s v="Limpar armários cozinha"/>
    <x v="0"/>
    <m/>
    <x v="0"/>
    <x v="0"/>
    <x v="50"/>
    <m/>
    <x v="0"/>
    <m/>
    <s v=""/>
    <s v=""/>
    <s v=""/>
    <s v=""/>
    <s v=""/>
  </r>
  <r>
    <d v="2024-11-28T00:00:00"/>
    <x v="57"/>
    <s v="C"/>
    <n v="0"/>
    <s v="b"/>
    <n v="3"/>
    <s v="Afinar gavetas wc (ruído)"/>
    <x v="0"/>
    <m/>
    <x v="0"/>
    <x v="0"/>
    <x v="50"/>
    <m/>
    <x v="0"/>
    <m/>
    <s v=""/>
    <s v=""/>
    <s v=""/>
    <s v=""/>
    <s v=""/>
  </r>
  <r>
    <d v="2024-11-28T00:00:00"/>
    <x v="57"/>
    <s v="C"/>
    <n v="0"/>
    <s v="b"/>
    <n v="4"/>
    <s v="Afinar gavetas guarda roupas"/>
    <x v="0"/>
    <m/>
    <x v="0"/>
    <x v="0"/>
    <x v="50"/>
    <m/>
    <x v="0"/>
    <m/>
    <s v=""/>
    <s v=""/>
    <s v=""/>
    <s v=""/>
    <s v=""/>
  </r>
  <r>
    <d v="2024-11-28T00:00:00"/>
    <x v="57"/>
    <s v="C"/>
    <n v="0"/>
    <s v="b"/>
    <n v="5"/>
    <s v="Ar condicionado não está a funcionar. "/>
    <x v="15"/>
    <m/>
    <x v="214"/>
    <x v="0"/>
    <x v="50"/>
    <m/>
    <x v="248"/>
    <m/>
    <m/>
    <m/>
    <m/>
    <m/>
    <m/>
  </r>
  <r>
    <d v="2024-07-26T00:00:00"/>
    <x v="58"/>
    <s v="C"/>
    <n v="0"/>
    <s v="c"/>
    <n v="1"/>
    <s v="Falta betume cerâmica "/>
    <x v="0"/>
    <m/>
    <x v="0"/>
    <x v="0"/>
    <x v="24"/>
    <m/>
    <x v="0"/>
    <m/>
    <s v=""/>
    <s v=""/>
    <s v=""/>
    <s v=""/>
    <s v=""/>
  </r>
  <r>
    <d v="2024-07-26T00:00:00"/>
    <x v="58"/>
    <s v="C"/>
    <n v="0"/>
    <s v="c"/>
    <n v="2"/>
    <s v="Falta silicone no encontro com rodapé "/>
    <x v="0"/>
    <m/>
    <x v="0"/>
    <x v="0"/>
    <x v="24"/>
    <m/>
    <x v="0"/>
    <m/>
    <s v=""/>
    <s v=""/>
    <s v=""/>
    <s v=""/>
    <s v=""/>
  </r>
  <r>
    <d v="2024-07-26T00:00:00"/>
    <x v="58"/>
    <s v="C"/>
    <n v="0"/>
    <s v="c"/>
    <n v="3"/>
    <s v="remate silicone moldura porta /ceramica"/>
    <x v="0"/>
    <m/>
    <x v="0"/>
    <x v="0"/>
    <x v="24"/>
    <m/>
    <x v="0"/>
    <m/>
    <s v=""/>
    <s v=""/>
    <s v=""/>
    <s v=""/>
    <s v=""/>
  </r>
  <r>
    <d v="2024-07-26T00:00:00"/>
    <x v="58"/>
    <s v="C"/>
    <n v="0"/>
    <s v="c"/>
    <n v="4"/>
    <s v="Limpeza ferrugem guarda geral"/>
    <x v="0"/>
    <m/>
    <x v="0"/>
    <x v="0"/>
    <x v="24"/>
    <m/>
    <x v="0"/>
    <m/>
    <s v=""/>
    <s v=""/>
    <s v=""/>
    <s v=""/>
    <s v=""/>
  </r>
  <r>
    <d v="2024-07-26T00:00:00"/>
    <x v="58"/>
    <s v="C"/>
    <n v="0"/>
    <s v="c"/>
    <n v="5"/>
    <s v="Limpar sujo soleira pedra"/>
    <x v="0"/>
    <m/>
    <x v="0"/>
    <x v="0"/>
    <x v="24"/>
    <m/>
    <x v="0"/>
    <m/>
    <s v=""/>
    <s v=""/>
    <s v=""/>
    <s v=""/>
    <s v=""/>
  </r>
  <r>
    <d v="2024-07-26T00:00:00"/>
    <x v="58"/>
    <s v="C"/>
    <n v="0"/>
    <s v="c"/>
    <n v="6"/>
    <s v="Marcas caixa estore/remate silicone "/>
    <x v="0"/>
    <m/>
    <x v="0"/>
    <x v="0"/>
    <x v="24"/>
    <m/>
    <x v="0"/>
    <m/>
    <s v=""/>
    <s v=""/>
    <s v=""/>
    <s v=""/>
    <s v=""/>
  </r>
  <r>
    <d v="2024-07-26T00:00:00"/>
    <x v="58"/>
    <s v="C"/>
    <n v="0"/>
    <s v="c"/>
    <n v="7"/>
    <s v="Afinar portas guardas roupa/ruído "/>
    <x v="6"/>
    <m/>
    <x v="0"/>
    <x v="0"/>
    <x v="24"/>
    <m/>
    <x v="0"/>
    <m/>
    <s v=""/>
    <s v=""/>
    <s v=""/>
    <s v=""/>
    <s v=""/>
  </r>
  <r>
    <d v="2024-07-26T00:00:00"/>
    <x v="58"/>
    <s v="C"/>
    <n v="0"/>
    <s v="c"/>
    <n v="8"/>
    <s v="Refazer remate silicone porta "/>
    <x v="0"/>
    <m/>
    <x v="0"/>
    <x v="0"/>
    <x v="24"/>
    <m/>
    <x v="0"/>
    <m/>
    <s v=""/>
    <s v=""/>
    <s v=""/>
    <s v=""/>
    <s v=""/>
  </r>
  <r>
    <d v="2024-07-26T00:00:00"/>
    <x v="58"/>
    <s v="C"/>
    <n v="0"/>
    <s v="c"/>
    <n v="9"/>
    <s v="Fissura encontro teto/ceramica wc"/>
    <x v="0"/>
    <m/>
    <x v="0"/>
    <x v="0"/>
    <x v="24"/>
    <m/>
    <x v="0"/>
    <m/>
    <s v=""/>
    <s v=""/>
    <s v=""/>
    <s v=""/>
    <s v=""/>
  </r>
  <r>
    <d v="2024-07-26T00:00:00"/>
    <x v="58"/>
    <s v="C"/>
    <n v="0"/>
    <s v="c"/>
    <n v="10"/>
    <s v="Parede banheira fora prumo/limpar azulejo ( foi feito limpeza ref parede, está conforme projeto)"/>
    <x v="0"/>
    <m/>
    <x v="0"/>
    <x v="0"/>
    <x v="24"/>
    <m/>
    <x v="0"/>
    <m/>
    <s v=""/>
    <s v=""/>
    <s v=""/>
    <s v=""/>
    <s v=""/>
  </r>
  <r>
    <d v="2024-07-26T00:00:00"/>
    <x v="58"/>
    <s v="C"/>
    <n v="0"/>
    <s v="c"/>
    <n v="11"/>
    <s v="Afinar porta quadro eletrico "/>
    <x v="0"/>
    <m/>
    <x v="0"/>
    <x v="0"/>
    <x v="24"/>
    <m/>
    <x v="0"/>
    <m/>
    <s v=""/>
    <s v=""/>
    <s v=""/>
    <s v=""/>
    <s v=""/>
  </r>
  <r>
    <d v="2024-07-26T00:00:00"/>
    <x v="58"/>
    <s v="C"/>
    <n v="0"/>
    <s v="c"/>
    <n v="12"/>
    <s v="ver instalações exaustor cozinha/solto"/>
    <x v="4"/>
    <m/>
    <x v="0"/>
    <x v="0"/>
    <x v="24"/>
    <m/>
    <x v="208"/>
    <m/>
    <s v=""/>
    <s v=""/>
    <s v=""/>
    <s v=""/>
    <s v=""/>
  </r>
  <r>
    <d v="2024-07-26T00:00:00"/>
    <x v="58"/>
    <s v="C"/>
    <n v="0"/>
    <s v="c"/>
    <n v="13"/>
    <s v="Porta raspa no chão arrecadação"/>
    <x v="7"/>
    <m/>
    <x v="0"/>
    <x v="0"/>
    <x v="24"/>
    <m/>
    <x v="147"/>
    <m/>
    <s v=""/>
    <s v=""/>
    <s v=""/>
    <s v=""/>
    <s v=""/>
  </r>
  <r>
    <d v="2024-07-26T00:00:00"/>
    <x v="58"/>
    <s v="C"/>
    <n v="0"/>
    <s v="c"/>
    <n v="14"/>
    <s v="Os aparelhos de ar condicionado se encontram desregulados e portanto não funcionam corretamente. // 22/09 Necessária nova intervenção para concluir o serviço."/>
    <x v="15"/>
    <m/>
    <x v="102"/>
    <x v="0"/>
    <x v="24"/>
    <m/>
    <x v="226"/>
    <m/>
    <m/>
    <m/>
    <m/>
    <m/>
    <m/>
  </r>
  <r>
    <d v="2024-11-28T00:00:00"/>
    <x v="59"/>
    <s v="C"/>
    <n v="0"/>
    <s v="d"/>
    <n v="1"/>
    <s v="Limpeza geral do apartamento"/>
    <x v="0"/>
    <m/>
    <x v="29"/>
    <x v="0"/>
    <x v="51"/>
    <m/>
    <x v="43"/>
    <s v="vfpereira11@gmail.com"/>
    <s v=""/>
    <s v=""/>
    <s v=""/>
    <s v=""/>
    <s v=""/>
  </r>
  <r>
    <d v="2024-11-28T00:00:00"/>
    <x v="59"/>
    <s v="C"/>
    <n v="0"/>
    <s v="d"/>
    <n v="2"/>
    <s v="Retoque pintura "/>
    <x v="0"/>
    <m/>
    <x v="29"/>
    <x v="0"/>
    <x v="51"/>
    <m/>
    <x v="43"/>
    <s v="vfpereira11@gmail.com"/>
    <s v=""/>
    <s v=""/>
    <s v=""/>
    <s v=""/>
    <s v=""/>
  </r>
  <r>
    <d v="2024-11-28T00:00:00"/>
    <x v="59"/>
    <s v="C"/>
    <n v="0"/>
    <s v="d"/>
    <n v="3"/>
    <s v="Limpar ferrugem guardas"/>
    <x v="0"/>
    <m/>
    <x v="29"/>
    <x v="0"/>
    <x v="51"/>
    <m/>
    <x v="21"/>
    <s v="vfpereira11@gmail.com"/>
    <s v=""/>
    <s v=""/>
    <s v=""/>
    <s v=""/>
    <s v=""/>
  </r>
  <r>
    <d v="2024-11-28T00:00:00"/>
    <x v="59"/>
    <s v="C"/>
    <n v="0"/>
    <s v="d"/>
    <n v="4"/>
    <s v="Limpar manchas portas/amarelas/janelas"/>
    <x v="0"/>
    <m/>
    <x v="29"/>
    <x v="0"/>
    <x v="51"/>
    <m/>
    <x v="43"/>
    <s v="vfpereira11@gmail.com"/>
    <s v=""/>
    <s v=""/>
    <s v=""/>
    <s v=""/>
    <s v=""/>
  </r>
  <r>
    <d v="2024-11-28T00:00:00"/>
    <x v="59"/>
    <s v="C"/>
    <n v="0"/>
    <s v="d"/>
    <n v="5"/>
    <s v="Fissura alheta (geral)"/>
    <x v="0"/>
    <m/>
    <x v="29"/>
    <x v="0"/>
    <x v="51"/>
    <m/>
    <x v="43"/>
    <s v="vfpereira11@gmail.com"/>
    <s v=""/>
    <s v=""/>
    <s v=""/>
    <s v=""/>
    <s v=""/>
  </r>
  <r>
    <d v="2024-11-28T00:00:00"/>
    <x v="59"/>
    <s v="C"/>
    <n v="0"/>
    <s v="d"/>
    <n v="6"/>
    <s v="Melhorar remate teto/ceramica wc"/>
    <x v="0"/>
    <m/>
    <x v="29"/>
    <x v="0"/>
    <x v="51"/>
    <m/>
    <x v="43"/>
    <s v="vfpereira11@gmail.com"/>
    <s v=""/>
    <s v=""/>
    <s v=""/>
    <s v=""/>
    <s v=""/>
  </r>
  <r>
    <d v="2024-11-28T00:00:00"/>
    <x v="59"/>
    <s v="C"/>
    <n v="0"/>
    <s v="d"/>
    <n v="7"/>
    <s v="Marca na parede"/>
    <x v="0"/>
    <m/>
    <x v="29"/>
    <x v="0"/>
    <x v="51"/>
    <m/>
    <x v="43"/>
    <s v="vfpereira11@gmail.com"/>
    <s v=""/>
    <s v=""/>
    <s v=""/>
    <s v=""/>
    <s v=""/>
  </r>
  <r>
    <d v="2024-11-28T00:00:00"/>
    <x v="59"/>
    <s v="C"/>
    <n v="0"/>
    <s v="d"/>
    <n v="8"/>
    <s v="Afinar porta entrada / não fecha bem "/>
    <x v="7"/>
    <m/>
    <x v="29"/>
    <x v="0"/>
    <x v="51"/>
    <m/>
    <x v="43"/>
    <s v="vfpereira11@gmail.com"/>
    <s v=""/>
    <s v=""/>
    <s v=""/>
    <s v=""/>
    <s v=""/>
  </r>
  <r>
    <d v="2024-09-27T00:00:00"/>
    <x v="60"/>
    <s v="C"/>
    <n v="1"/>
    <s v="a"/>
    <n v="1"/>
    <s v="Colocar maquina AC mais para o fundo"/>
    <x v="21"/>
    <m/>
    <x v="0"/>
    <x v="3"/>
    <x v="12"/>
    <m/>
    <x v="24"/>
    <s v="Daniel Jordão - 965689240"/>
    <s v=""/>
    <s v=""/>
    <s v=""/>
    <s v=""/>
    <s v=""/>
  </r>
  <r>
    <d v="2024-09-27T00:00:00"/>
    <x v="60"/>
    <s v="C"/>
    <n v="1"/>
    <s v="a"/>
    <n v="2"/>
    <s v="Remover peças entre peças varanda"/>
    <x v="0"/>
    <m/>
    <x v="0"/>
    <x v="0"/>
    <x v="12"/>
    <d v="2024-12-03T00:00:00"/>
    <x v="191"/>
    <s v="Daniel Jordão - 965689240"/>
    <s v=""/>
    <s v=""/>
    <s v=""/>
    <s v=""/>
    <s v=""/>
  </r>
  <r>
    <d v="2024-09-27T00:00:00"/>
    <x v="60"/>
    <s v="C"/>
    <n v="1"/>
    <s v="a"/>
    <n v="3"/>
    <s v="Afinar porta"/>
    <x v="6"/>
    <m/>
    <x v="139"/>
    <x v="0"/>
    <x v="12"/>
    <m/>
    <x v="3"/>
    <s v="Daniel Jordão - 965689240"/>
    <s v=""/>
    <s v=""/>
    <s v=""/>
    <s v=""/>
    <s v=""/>
  </r>
  <r>
    <d v="2024-09-27T00:00:00"/>
    <x v="60"/>
    <s v="C"/>
    <n v="1"/>
    <s v="a"/>
    <n v="4"/>
    <s v="Limpar soleira pedra"/>
    <x v="0"/>
    <m/>
    <x v="139"/>
    <x v="0"/>
    <x v="12"/>
    <d v="2024-12-03T00:00:00"/>
    <x v="191"/>
    <s v="Daniel Jordão - 965689240"/>
    <s v=""/>
    <s v=""/>
    <s v=""/>
    <s v=""/>
    <s v=""/>
  </r>
  <r>
    <d v="2024-09-27T00:00:00"/>
    <x v="60"/>
    <s v="C"/>
    <n v="1"/>
    <s v="a"/>
    <n v="5"/>
    <s v="Falta massa cerâmica banheira"/>
    <x v="0"/>
    <m/>
    <x v="139"/>
    <x v="0"/>
    <x v="12"/>
    <d v="2024-12-03T00:00:00"/>
    <x v="191"/>
    <s v="Daniel Jordão - 965689240"/>
    <s v=""/>
    <s v=""/>
    <s v=""/>
    <s v=""/>
    <s v=""/>
  </r>
  <r>
    <d v="2024-09-27T00:00:00"/>
    <x v="60"/>
    <s v="C"/>
    <n v="1"/>
    <s v="a"/>
    <n v="6"/>
    <s v="Porta resguardo duche não abre / dobradiça desalinhada/ falta puxador "/>
    <x v="29"/>
    <m/>
    <x v="139"/>
    <x v="0"/>
    <x v="12"/>
    <m/>
    <x v="94"/>
    <s v="Daniel Jordão - 965689240/inesjardimmendes@gmail.com "/>
    <s v=""/>
    <s v=""/>
    <s v=""/>
    <s v=""/>
    <s v=""/>
  </r>
  <r>
    <d v="2024-09-27T00:00:00"/>
    <x v="60"/>
    <s v="C"/>
    <n v="1"/>
    <s v="a"/>
    <n v="7"/>
    <s v="Limpar porta roupeiro / cola / sujo - DESALINHADA "/>
    <x v="6"/>
    <m/>
    <x v="139"/>
    <x v="0"/>
    <x v="12"/>
    <m/>
    <x v="3"/>
    <s v="Daniel Jordão - 965689240"/>
    <s v=""/>
    <s v=""/>
    <s v=""/>
    <s v=""/>
    <s v=""/>
  </r>
  <r>
    <d v="2024-09-27T00:00:00"/>
    <x v="60"/>
    <s v="C"/>
    <n v="1"/>
    <s v="a"/>
    <n v="8"/>
    <s v="Limpar apartamento antes entregar"/>
    <x v="0"/>
    <m/>
    <x v="139"/>
    <x v="0"/>
    <x v="12"/>
    <d v="2024-12-03T00:00:00"/>
    <x v="191"/>
    <s v="Daniel Jordão - 965689240"/>
    <s v=""/>
    <s v=""/>
    <s v=""/>
    <s v=""/>
    <s v=""/>
  </r>
  <r>
    <d v="2024-09-27T00:00:00"/>
    <x v="60"/>
    <s v="C"/>
    <n v="1"/>
    <s v="a"/>
    <n v="9"/>
    <s v="Melhorar remate e limpeza rodapé (geral)"/>
    <x v="0"/>
    <m/>
    <x v="139"/>
    <x v="0"/>
    <x v="12"/>
    <d v="2024-12-03T00:00:00"/>
    <x v="191"/>
    <s v="Daniel Jordão - 965689240"/>
    <s v=""/>
    <s v=""/>
    <s v=""/>
    <s v=""/>
    <s v=""/>
  </r>
  <r>
    <d v="2024-09-27T00:00:00"/>
    <x v="60"/>
    <s v="C"/>
    <n v="1"/>
    <s v="a"/>
    <n v="10"/>
    <s v="Melhorar remate / limpeza caixa estore"/>
    <x v="0"/>
    <m/>
    <x v="139"/>
    <x v="0"/>
    <x v="12"/>
    <d v="2024-12-03T00:00:00"/>
    <x v="191"/>
    <s v="Daniel Jordão - 965689240"/>
    <s v=""/>
    <s v=""/>
    <s v=""/>
    <s v=""/>
    <s v=""/>
  </r>
  <r>
    <d v="2024-09-27T00:00:00"/>
    <x v="60"/>
    <s v="C"/>
    <n v="1"/>
    <s v="a"/>
    <n v="11"/>
    <s v="Limpar ferrugem guardas (geral)"/>
    <x v="0"/>
    <m/>
    <x v="139"/>
    <x v="0"/>
    <x v="12"/>
    <d v="2024-12-03T00:00:00"/>
    <x v="191"/>
    <s v="Daniel Jordão - 965689240"/>
    <s v=""/>
    <s v=""/>
    <s v=""/>
    <s v=""/>
    <s v=""/>
  </r>
  <r>
    <d v="2024-09-27T00:00:00"/>
    <x v="60"/>
    <s v="C"/>
    <n v="1"/>
    <s v="a"/>
    <n v="12"/>
    <s v="Melhorar fixação guardas"/>
    <x v="2"/>
    <m/>
    <x v="141"/>
    <x v="0"/>
    <x v="12"/>
    <m/>
    <x v="21"/>
    <s v="Daniel Jordão - 965689240"/>
    <s v=""/>
    <s v=""/>
    <s v=""/>
    <s v=""/>
    <s v=""/>
  </r>
  <r>
    <d v="2024-09-27T00:00:00"/>
    <x v="60"/>
    <s v="C"/>
    <n v="1"/>
    <s v="a"/>
    <n v="13"/>
    <s v="Limpar tijolos varanda"/>
    <x v="0"/>
    <m/>
    <x v="139"/>
    <x v="0"/>
    <x v="12"/>
    <d v="2024-12-03T00:00:00"/>
    <x v="191"/>
    <s v="Daniel Jordão - 965689240"/>
    <s v=""/>
    <s v=""/>
    <s v=""/>
    <s v=""/>
    <s v=""/>
  </r>
  <r>
    <d v="2024-09-27T00:00:00"/>
    <x v="60"/>
    <s v="C"/>
    <n v="1"/>
    <s v="a"/>
    <n v="14"/>
    <s v="Janela lavandaria não abre"/>
    <x v="2"/>
    <m/>
    <x v="141"/>
    <x v="0"/>
    <x v="12"/>
    <m/>
    <x v="21"/>
    <s v="Daniel Jordão - 965689240"/>
    <s v=""/>
    <s v=""/>
    <s v=""/>
    <s v=""/>
    <s v=""/>
  </r>
  <r>
    <d v="2024-09-27T00:00:00"/>
    <x v="60"/>
    <s v="C"/>
    <n v="1"/>
    <s v="a"/>
    <n v="15"/>
    <s v="Limpar cerâmica lavandaria / paraede / cola"/>
    <x v="0"/>
    <m/>
    <x v="139"/>
    <x v="0"/>
    <x v="12"/>
    <d v="2024-12-03T00:00:00"/>
    <x v="191"/>
    <s v="Daniel Jordão - 965689240"/>
    <s v=""/>
    <s v=""/>
    <s v=""/>
    <s v=""/>
    <s v=""/>
  </r>
  <r>
    <d v="2024-09-27T00:00:00"/>
    <x v="60"/>
    <s v="C"/>
    <n v="1"/>
    <s v="a"/>
    <n v="16"/>
    <s v="Afinar janela"/>
    <x v="2"/>
    <m/>
    <x v="141"/>
    <x v="0"/>
    <x v="12"/>
    <m/>
    <x v="21"/>
    <s v="Daniel Jordão - 965689240"/>
    <s v=""/>
    <s v=""/>
    <s v=""/>
    <s v=""/>
    <s v=""/>
  </r>
  <r>
    <d v="2024-09-27T00:00:00"/>
    <x v="60"/>
    <s v="C"/>
    <n v="1"/>
    <s v="a"/>
    <n v="17"/>
    <s v="Limpar lavatório WC"/>
    <x v="0"/>
    <m/>
    <x v="139"/>
    <x v="0"/>
    <x v="12"/>
    <m/>
    <x v="194"/>
    <s v="Daniel Jordão - 965689240"/>
    <s v=""/>
    <s v=""/>
    <s v=""/>
    <s v=""/>
    <s v=""/>
  </r>
  <r>
    <d v="2024-09-27T00:00:00"/>
    <x v="60"/>
    <s v="C"/>
    <n v="1"/>
    <s v="a"/>
    <n v="18"/>
    <s v="Melhorar encaixe ralo lavatório / levantado"/>
    <x v="0"/>
    <m/>
    <x v="139"/>
    <x v="0"/>
    <x v="12"/>
    <m/>
    <x v="194"/>
    <s v="Daniel Jordão - 965689240"/>
    <s v=""/>
    <s v=""/>
    <s v=""/>
    <s v=""/>
    <s v=""/>
  </r>
  <r>
    <d v="2024-09-27T00:00:00"/>
    <x v="60"/>
    <s v="C"/>
    <n v="1"/>
    <s v="a"/>
    <n v="19"/>
    <s v="Pedra da fachada a cair na varanda"/>
    <x v="30"/>
    <m/>
    <x v="139"/>
    <x v="0"/>
    <x v="12"/>
    <d v="2024-12-03T00:00:00"/>
    <x v="191"/>
    <s v="Daniel Jordão - 965689240"/>
    <s v=""/>
    <s v=""/>
    <s v=""/>
    <s v=""/>
    <s v=""/>
  </r>
  <r>
    <d v="2024-09-27T00:00:00"/>
    <x v="60"/>
    <s v="C"/>
    <n v="1"/>
    <s v="a"/>
    <n v="20"/>
    <s v="Porta de entrada com fechadura perra e a chiar"/>
    <x v="7"/>
    <m/>
    <x v="139"/>
    <x v="0"/>
    <x v="12"/>
    <m/>
    <x v="8"/>
    <s v="Daniel Jordão - 965689240"/>
    <s v=""/>
    <s v=""/>
    <s v=""/>
    <s v=""/>
    <s v=""/>
  </r>
  <r>
    <d v="2024-09-27T00:00:00"/>
    <x v="60"/>
    <s v="C"/>
    <n v="1"/>
    <s v="a"/>
    <n v="21"/>
    <s v="Porta do armário eléctrico descaída/empenada"/>
    <x v="6"/>
    <m/>
    <x v="211"/>
    <x v="0"/>
    <x v="12"/>
    <d v="2024-12-03T00:00:00"/>
    <x v="3"/>
    <s v="Daniel Jordão - 965689240"/>
    <s v=""/>
    <s v=""/>
    <s v=""/>
    <s v=""/>
    <s v=""/>
  </r>
  <r>
    <d v="2024-09-27T00:00:00"/>
    <x v="60"/>
    <s v="C"/>
    <n v="1"/>
    <s v="a"/>
    <n v="22"/>
    <s v="Colocar suporte de vidro no lado oposto do chuveiro, pois o resguardo abana "/>
    <x v="12"/>
    <m/>
    <x v="8"/>
    <x v="0"/>
    <x v="12"/>
    <m/>
    <x v="6"/>
    <s v="Daniel Jordão - 965689240"/>
    <s v=""/>
    <s v=""/>
    <s v=""/>
    <s v=""/>
    <s v=""/>
  </r>
  <r>
    <d v="2024-09-27T00:00:00"/>
    <x v="60"/>
    <s v="C"/>
    <n v="1"/>
    <s v="a"/>
    <n v="23"/>
    <s v="Azulejo partido na cozinha "/>
    <x v="0"/>
    <m/>
    <x v="12"/>
    <x v="0"/>
    <x v="12"/>
    <m/>
    <x v="46"/>
    <s v="Daniel Jordão - 965689240"/>
    <s v=""/>
    <s v=""/>
    <s v=""/>
    <s v=""/>
    <s v=""/>
  </r>
  <r>
    <d v="2024-09-27T00:00:00"/>
    <x v="60"/>
    <s v="C"/>
    <n v="1"/>
    <s v="a"/>
    <n v="24"/>
    <s v="Apareceu uma racha grande numa parede do quarto"/>
    <x v="0"/>
    <m/>
    <x v="215"/>
    <x v="0"/>
    <x v="12"/>
    <m/>
    <x v="52"/>
    <m/>
    <m/>
    <m/>
    <m/>
    <m/>
    <m/>
  </r>
  <r>
    <d v="2024-09-27T00:00:00"/>
    <x v="60"/>
    <s v="C"/>
    <n v="1"/>
    <s v="a"/>
    <n v="25"/>
    <s v="Coloco silicone nos vão da janela"/>
    <x v="0"/>
    <m/>
    <x v="17"/>
    <x v="0"/>
    <x v="12"/>
    <m/>
    <x v="209"/>
    <m/>
    <m/>
    <m/>
    <m/>
    <m/>
    <m/>
  </r>
  <r>
    <d v="2024-09-27T00:00:00"/>
    <x v="60"/>
    <s v="C"/>
    <n v="1"/>
    <s v="a"/>
    <n v="26"/>
    <s v="Afinar janelas do quarto que está torta // No dia 21/01/2026 o proprietário voltou a reportar esta situação alegando que a janela foi alvo de intervenção a base de marteladas ficando aceitavel a reparação, no entanto quase um ano depois a janela esta novamente empenada, solicitando a reparação. "/>
    <x v="2"/>
    <m/>
    <x v="17"/>
    <x v="2"/>
    <x v="12"/>
    <m/>
    <x v="249"/>
    <s v="O proprietário procedeu a reparação por conta própria com outra empresa, efetuando a troca das janelas."/>
    <m/>
    <m/>
    <m/>
    <m/>
    <m/>
  </r>
  <r>
    <d v="2024-09-27T00:00:00"/>
    <x v="60"/>
    <s v="C"/>
    <n v="1"/>
    <s v="a"/>
    <n v="27"/>
    <s v="Reparamos este fim de semana que a nossa porta tem uma folga grande entre a porta e a ombreira. Solicito que enviem um técnico para proceder a sua afinação."/>
    <x v="7"/>
    <m/>
    <x v="22"/>
    <x v="0"/>
    <x v="12"/>
    <m/>
    <x v="144"/>
    <m/>
    <m/>
    <m/>
    <m/>
    <m/>
    <m/>
  </r>
  <r>
    <d v="2024-09-27T00:00:00"/>
    <x v="60"/>
    <s v="C"/>
    <n v="1"/>
    <s v="a"/>
    <n v="28"/>
    <s v="Infiltração por cima da janela, parece-me vir das caixas de estores."/>
    <x v="0"/>
    <m/>
    <x v="216"/>
    <x v="0"/>
    <x v="12"/>
    <m/>
    <x v="250"/>
    <m/>
    <m/>
    <m/>
    <m/>
    <m/>
    <m/>
  </r>
  <r>
    <d v="2024-09-27T00:00:00"/>
    <x v="60"/>
    <s v="C"/>
    <n v="1"/>
    <s v="a"/>
    <m/>
    <s v="Infiltração na base de duche. "/>
    <x v="0"/>
    <m/>
    <x v="217"/>
    <x v="0"/>
    <x v="12"/>
    <m/>
    <x v="250"/>
    <s v="Foi realizado a troca da borracha e a devida vedação. "/>
    <m/>
    <m/>
    <m/>
    <m/>
    <m/>
  </r>
  <r>
    <d v="2024-08-06T00:00:00"/>
    <x v="61"/>
    <s v="C"/>
    <n v="1"/>
    <s v="b"/>
    <n v="7"/>
    <s v="Falta borracha no limitador da porta "/>
    <x v="0"/>
    <m/>
    <x v="0"/>
    <x v="0"/>
    <x v="52"/>
    <m/>
    <x v="0"/>
    <m/>
    <s v=""/>
    <s v=""/>
    <s v=""/>
    <s v=""/>
    <s v=""/>
  </r>
  <r>
    <d v="2024-08-06T00:00:00"/>
    <x v="61"/>
    <s v="C"/>
    <n v="1"/>
    <s v="b"/>
    <n v="6"/>
    <s v="Afinar janela"/>
    <x v="0"/>
    <m/>
    <x v="0"/>
    <x v="0"/>
    <x v="52"/>
    <m/>
    <x v="0"/>
    <m/>
    <s v=""/>
    <s v=""/>
    <s v=""/>
    <s v=""/>
    <s v=""/>
  </r>
  <r>
    <d v="2024-08-06T00:00:00"/>
    <x v="61"/>
    <s v="C"/>
    <n v="1"/>
    <s v="b"/>
    <n v="5"/>
    <s v="Limpar vidro fosco porta "/>
    <x v="0"/>
    <m/>
    <x v="0"/>
    <x v="0"/>
    <x v="52"/>
    <m/>
    <x v="0"/>
    <m/>
    <s v=""/>
    <s v=""/>
    <s v=""/>
    <s v=""/>
    <s v=""/>
  </r>
  <r>
    <d v="2024-08-06T00:00:00"/>
    <x v="61"/>
    <s v="C"/>
    <n v="1"/>
    <s v="b"/>
    <n v="4"/>
    <s v="Afinar porta entrada com ruído "/>
    <x v="7"/>
    <m/>
    <x v="0"/>
    <x v="0"/>
    <x v="52"/>
    <m/>
    <x v="10"/>
    <m/>
    <s v=""/>
    <s v=""/>
    <s v=""/>
    <s v=""/>
    <s v=""/>
  </r>
  <r>
    <d v="2024-08-06T00:00:00"/>
    <x v="61"/>
    <s v="C"/>
    <n v="1"/>
    <s v="b"/>
    <n v="3"/>
    <s v="Remover excesso de massa da banheira "/>
    <x v="0"/>
    <m/>
    <x v="0"/>
    <x v="0"/>
    <x v="52"/>
    <m/>
    <x v="0"/>
    <m/>
    <s v=""/>
    <s v=""/>
    <s v=""/>
    <s v=""/>
    <s v=""/>
  </r>
  <r>
    <d v="2024-08-06T00:00:00"/>
    <x v="61"/>
    <s v="C"/>
    <n v="1"/>
    <s v="b"/>
    <n v="2"/>
    <s v="Afinar gaveta WC"/>
    <x v="6"/>
    <m/>
    <x v="0"/>
    <x v="0"/>
    <x v="52"/>
    <m/>
    <x v="251"/>
    <m/>
    <s v=""/>
    <s v=""/>
    <s v=""/>
    <s v=""/>
    <s v=""/>
  </r>
  <r>
    <d v="2024-08-06T00:00:00"/>
    <x v="61"/>
    <s v="C"/>
    <n v="1"/>
    <s v="b"/>
    <n v="1"/>
    <s v="Limpeza ferrugem guarda (geral)"/>
    <x v="0"/>
    <m/>
    <x v="0"/>
    <x v="0"/>
    <x v="52"/>
    <m/>
    <x v="0"/>
    <m/>
    <s v=""/>
    <s v=""/>
    <s v=""/>
    <s v=""/>
    <s v=""/>
  </r>
  <r>
    <d v="2024-09-25T00:00:00"/>
    <x v="62"/>
    <s v="C"/>
    <n v="1"/>
    <s v="c"/>
    <n v="1"/>
    <s v="Falta caixa estore"/>
    <x v="21"/>
    <m/>
    <x v="0"/>
    <x v="0"/>
    <x v="53"/>
    <m/>
    <x v="38"/>
    <m/>
    <s v=""/>
    <s v=""/>
    <s v=""/>
    <s v=""/>
    <s v=""/>
  </r>
  <r>
    <d v="2024-09-25T00:00:00"/>
    <x v="62"/>
    <s v="C"/>
    <n v="1"/>
    <s v="c"/>
    <n v="2"/>
    <s v="Falta puxador porta "/>
    <x v="2"/>
    <m/>
    <x v="0"/>
    <x v="0"/>
    <x v="53"/>
    <m/>
    <x v="38"/>
    <m/>
    <s v=""/>
    <s v=""/>
    <s v=""/>
    <s v=""/>
    <s v=""/>
  </r>
  <r>
    <d v="2024-09-25T00:00:00"/>
    <x v="62"/>
    <s v="C"/>
    <n v="1"/>
    <s v="c"/>
    <n v="3"/>
    <s v="Limpar ferrugem guardas geral"/>
    <x v="0"/>
    <m/>
    <x v="0"/>
    <x v="0"/>
    <x v="53"/>
    <m/>
    <x v="38"/>
    <m/>
    <s v=""/>
    <s v=""/>
    <s v=""/>
    <s v=""/>
    <s v=""/>
  </r>
  <r>
    <d v="2024-09-25T00:00:00"/>
    <x v="62"/>
    <s v="C"/>
    <n v="1"/>
    <s v="c"/>
    <n v="4"/>
    <s v="Rejunte no piso da banheira /falta parte"/>
    <x v="21"/>
    <m/>
    <x v="0"/>
    <x v="0"/>
    <x v="53"/>
    <m/>
    <x v="38"/>
    <m/>
    <s v=""/>
    <s v=""/>
    <s v=""/>
    <s v=""/>
    <s v=""/>
  </r>
  <r>
    <d v="2024-09-25T00:00:00"/>
    <x v="62"/>
    <s v="C"/>
    <n v="1"/>
    <s v="c"/>
    <n v="5"/>
    <s v="Estore bate no alumínio"/>
    <x v="11"/>
    <m/>
    <x v="165"/>
    <x v="0"/>
    <x v="53"/>
    <m/>
    <x v="92"/>
    <m/>
    <s v=""/>
    <s v=""/>
    <s v=""/>
    <s v=""/>
    <s v=""/>
  </r>
  <r>
    <d v="2024-09-25T00:00:00"/>
    <x v="62"/>
    <s v="C"/>
    <n v="1"/>
    <s v="c"/>
    <n v="6"/>
    <s v="Substituição da torneira de segurança do lavatório "/>
    <x v="0"/>
    <m/>
    <x v="47"/>
    <x v="0"/>
    <x v="53"/>
    <m/>
    <x v="22"/>
    <m/>
    <s v=""/>
    <s v=""/>
    <s v=""/>
    <s v=""/>
    <s v=""/>
  </r>
  <r>
    <d v="2024-09-25T00:00:00"/>
    <x v="62"/>
    <s v="C"/>
    <n v="1"/>
    <s v="c"/>
    <n v="7"/>
    <s v="Pintura na porta principal "/>
    <x v="0"/>
    <m/>
    <x v="47"/>
    <x v="0"/>
    <x v="53"/>
    <m/>
    <x v="22"/>
    <m/>
    <s v=""/>
    <s v=""/>
    <s v=""/>
    <s v=""/>
    <s v=""/>
  </r>
  <r>
    <d v="2024-09-25T00:00:00"/>
    <x v="62"/>
    <s v="C"/>
    <n v="1"/>
    <s v="c"/>
    <n v="8"/>
    <s v="Fuga de agua no bidé "/>
    <x v="0"/>
    <m/>
    <x v="47"/>
    <x v="0"/>
    <x v="53"/>
    <m/>
    <x v="22"/>
    <m/>
    <s v=""/>
    <s v=""/>
    <s v=""/>
    <s v=""/>
    <s v=""/>
  </r>
  <r>
    <d v="2024-09-25T00:00:00"/>
    <x v="62"/>
    <s v="C"/>
    <n v="1"/>
    <s v="c"/>
    <n v="9"/>
    <s v="Pedra varanda ( fachada)"/>
    <x v="0"/>
    <m/>
    <x v="47"/>
    <x v="0"/>
    <x v="53"/>
    <m/>
    <x v="22"/>
    <m/>
    <s v=""/>
    <s v=""/>
    <s v=""/>
    <s v=""/>
    <s v=""/>
  </r>
  <r>
    <d v="2024-09-25T00:00:00"/>
    <x v="62"/>
    <s v="C"/>
    <n v="1"/>
    <s v="c"/>
    <n v="10"/>
    <s v="Falta trocar o espelho 1,38 x 1,20"/>
    <x v="0"/>
    <m/>
    <x v="47"/>
    <x v="0"/>
    <x v="53"/>
    <m/>
    <x v="18"/>
    <m/>
    <s v=""/>
    <s v=""/>
    <s v=""/>
    <s v=""/>
    <s v=""/>
  </r>
  <r>
    <d v="2024-09-25T00:00:00"/>
    <x v="62"/>
    <s v="C"/>
    <n v="1"/>
    <s v="c"/>
    <n v="11"/>
    <s v="Verificou-se que as caixilharias das portas não estão devidamente vedadas, permitindo a entrada de ar da área externa"/>
    <x v="2"/>
    <m/>
    <x v="99"/>
    <x v="0"/>
    <x v="53"/>
    <m/>
    <x v="252"/>
    <m/>
    <s v=""/>
    <s v=""/>
    <s v=""/>
    <s v=""/>
    <s v=""/>
  </r>
  <r>
    <d v="2024-09-25T00:00:00"/>
    <x v="62"/>
    <s v="C"/>
    <n v="1"/>
    <s v="c"/>
    <n v="12"/>
    <s v="Ajustes nas esquadrias das portas, vedação com silicone"/>
    <x v="0"/>
    <m/>
    <x v="218"/>
    <x v="0"/>
    <x v="54"/>
    <m/>
    <x v="253"/>
    <m/>
    <s v=""/>
    <s v=""/>
    <s v=""/>
    <s v=""/>
    <s v=""/>
  </r>
  <r>
    <d v="2024-09-25T00:00:00"/>
    <x v="62"/>
    <s v="C"/>
    <n v="1"/>
    <s v="c"/>
    <n v="13"/>
    <s v="Solicito atenção para um problema identificado na porta de entrada do apartamento. O sistema de fechamento apresenta defeito e, de forma alguma conseguimos realizar o fecho pelo lado de dentro. Diante desta situação solicitamos a gentileza de agendar uma visita técnica da empresa responsável pela aplicação da porta, a fim de verificar e resolver a avaria com a maior brevidade possível."/>
    <x v="7"/>
    <m/>
    <x v="219"/>
    <x v="0"/>
    <x v="53"/>
    <m/>
    <x v="166"/>
    <m/>
    <s v=""/>
    <s v=""/>
    <s v=""/>
    <s v=""/>
    <s v=""/>
  </r>
  <r>
    <d v="2024-08-28T00:00:00"/>
    <x v="63"/>
    <s v="C"/>
    <n v="1"/>
    <s v="d"/>
    <n v="1"/>
    <s v="Limpar piso sala "/>
    <x v="0"/>
    <m/>
    <x v="154"/>
    <x v="0"/>
    <x v="46"/>
    <d v="2025-02-15T00:00:00"/>
    <x v="152"/>
    <m/>
    <m/>
    <m/>
    <m/>
    <m/>
    <m/>
  </r>
  <r>
    <d v="2024-08-28T00:00:00"/>
    <x v="63"/>
    <s v="C"/>
    <n v="1"/>
    <s v="d"/>
    <n v="2"/>
    <s v="Borrachas pretas portas soltas "/>
    <x v="2"/>
    <m/>
    <x v="12"/>
    <x v="0"/>
    <x v="46"/>
    <m/>
    <x v="46"/>
    <m/>
    <s v=""/>
    <s v=""/>
    <s v=""/>
    <s v=""/>
    <s v=""/>
  </r>
  <r>
    <d v="2024-08-28T00:00:00"/>
    <x v="63"/>
    <s v="C"/>
    <n v="1"/>
    <s v="d"/>
    <n v="3"/>
    <s v="Limpar rejunte silicone "/>
    <x v="0"/>
    <m/>
    <x v="12"/>
    <x v="0"/>
    <x v="46"/>
    <m/>
    <x v="46"/>
    <m/>
    <s v=""/>
    <s v=""/>
    <s v=""/>
    <s v=""/>
    <s v=""/>
  </r>
  <r>
    <d v="2024-08-28T00:00:00"/>
    <x v="63"/>
    <s v="C"/>
    <n v="1"/>
    <s v="d"/>
    <n v="4"/>
    <s v="Limpar ferrugem guardas"/>
    <x v="0"/>
    <m/>
    <x v="12"/>
    <x v="0"/>
    <x v="46"/>
    <m/>
    <x v="46"/>
    <m/>
    <s v=""/>
    <s v=""/>
    <s v=""/>
    <s v=""/>
    <s v=""/>
  </r>
  <r>
    <d v="2024-08-28T00:00:00"/>
    <x v="63"/>
    <s v="C"/>
    <n v="1"/>
    <s v="d"/>
    <n v="5"/>
    <s v="Limpar pilar varanda"/>
    <x v="0"/>
    <m/>
    <x v="12"/>
    <x v="0"/>
    <x v="46"/>
    <m/>
    <x v="91"/>
    <m/>
    <s v=""/>
    <s v=""/>
    <s v=""/>
    <s v=""/>
    <s v=""/>
  </r>
  <r>
    <d v="2024-08-28T00:00:00"/>
    <x v="63"/>
    <s v="C"/>
    <n v="1"/>
    <s v="d"/>
    <n v="6"/>
    <s v="Limpar vidro porta "/>
    <x v="0"/>
    <m/>
    <x v="106"/>
    <x v="0"/>
    <x v="46"/>
    <m/>
    <x v="43"/>
    <m/>
    <s v=""/>
    <s v=""/>
    <s v=""/>
    <s v=""/>
    <s v=""/>
  </r>
  <r>
    <d v="2024-08-28T00:00:00"/>
    <x v="63"/>
    <s v="C"/>
    <n v="1"/>
    <s v="d"/>
    <n v="7"/>
    <s v="Estragado alizar porta teto "/>
    <x v="0"/>
    <m/>
    <x v="0"/>
    <x v="0"/>
    <x v="46"/>
    <m/>
    <x v="46"/>
    <m/>
    <s v=""/>
    <s v=""/>
    <s v=""/>
    <s v=""/>
    <s v=""/>
  </r>
  <r>
    <d v="2024-08-28T00:00:00"/>
    <x v="63"/>
    <s v="C"/>
    <n v="1"/>
    <s v="d"/>
    <n v="8"/>
    <s v="Sujos tintas topo ceramica geral cozinha"/>
    <x v="0"/>
    <m/>
    <x v="0"/>
    <x v="0"/>
    <x v="46"/>
    <m/>
    <x v="251"/>
    <m/>
    <s v=""/>
    <s v=""/>
    <s v=""/>
    <s v=""/>
    <s v=""/>
  </r>
  <r>
    <d v="2024-08-28T00:00:00"/>
    <x v="63"/>
    <s v="C"/>
    <n v="1"/>
    <s v="d"/>
    <n v="9"/>
    <s v="Chapa metalica solta base armário "/>
    <x v="0"/>
    <m/>
    <x v="0"/>
    <x v="0"/>
    <x v="46"/>
    <m/>
    <x v="163"/>
    <m/>
    <s v=""/>
    <s v=""/>
    <s v=""/>
    <s v=""/>
    <s v=""/>
  </r>
  <r>
    <d v="2024-08-28T00:00:00"/>
    <x v="63"/>
    <s v="C"/>
    <n v="1"/>
    <s v="d"/>
    <n v="10"/>
    <s v="Mancha escura piso entrada cozinha "/>
    <x v="5"/>
    <m/>
    <x v="0"/>
    <x v="0"/>
    <x v="46"/>
    <m/>
    <x v="28"/>
    <m/>
    <s v=""/>
    <s v=""/>
    <s v=""/>
    <s v=""/>
    <s v=""/>
  </r>
  <r>
    <d v="2024-08-28T00:00:00"/>
    <x v="63"/>
    <s v="C"/>
    <n v="1"/>
    <s v="d"/>
    <n v="11"/>
    <s v="Remate teto /ceramica wc geral "/>
    <x v="0"/>
    <m/>
    <x v="0"/>
    <x v="0"/>
    <x v="46"/>
    <m/>
    <x v="92"/>
    <m/>
    <s v=""/>
    <s v=""/>
    <s v=""/>
    <s v=""/>
    <s v=""/>
  </r>
  <r>
    <d v="2024-08-28T00:00:00"/>
    <x v="63"/>
    <s v="C"/>
    <n v="1"/>
    <s v="d"/>
    <n v="12"/>
    <s v="Pedra bancada não encosta parede"/>
    <x v="0"/>
    <m/>
    <x v="0"/>
    <x v="0"/>
    <x v="46"/>
    <m/>
    <x v="28"/>
    <m/>
    <s v=""/>
    <s v=""/>
    <s v=""/>
    <s v=""/>
    <s v=""/>
  </r>
  <r>
    <d v="2024-08-28T00:00:00"/>
    <x v="63"/>
    <s v="C"/>
    <n v="1"/>
    <s v="d"/>
    <n v="13"/>
    <s v="Fissura parede"/>
    <x v="0"/>
    <m/>
    <x v="0"/>
    <x v="0"/>
    <x v="46"/>
    <m/>
    <x v="163"/>
    <m/>
    <s v=""/>
    <s v=""/>
    <s v=""/>
    <s v=""/>
    <s v=""/>
  </r>
  <r>
    <d v="2024-08-28T00:00:00"/>
    <x v="63"/>
    <s v="C"/>
    <n v="1"/>
    <s v="d"/>
    <n v="14"/>
    <s v="Limpeza fachada porta"/>
    <x v="0"/>
    <m/>
    <x v="0"/>
    <x v="0"/>
    <x v="46"/>
    <m/>
    <x v="46"/>
    <m/>
    <s v=""/>
    <s v=""/>
    <s v=""/>
    <s v=""/>
    <s v=""/>
  </r>
  <r>
    <d v="2024-08-28T00:00:00"/>
    <x v="63"/>
    <s v="C"/>
    <n v="1"/>
    <s v="d"/>
    <n v="15"/>
    <s v="Refazer rejunte partes que faltam parede wc"/>
    <x v="0"/>
    <m/>
    <x v="0"/>
    <x v="0"/>
    <x v="46"/>
    <m/>
    <x v="163"/>
    <m/>
    <s v=""/>
    <s v=""/>
    <s v=""/>
    <s v=""/>
    <s v=""/>
  </r>
  <r>
    <d v="2024-08-28T00:00:00"/>
    <x v="63"/>
    <s v="C"/>
    <n v="1"/>
    <s v="d"/>
    <n v="16"/>
    <s v="Trocar espelho ferrugem "/>
    <x v="12"/>
    <m/>
    <x v="0"/>
    <x v="0"/>
    <x v="46"/>
    <m/>
    <x v="163"/>
    <m/>
    <s v=""/>
    <s v=""/>
    <s v=""/>
    <s v=""/>
    <s v=""/>
  </r>
  <r>
    <d v="2024-08-28T00:00:00"/>
    <x v="63"/>
    <s v="C"/>
    <n v="1"/>
    <s v="d"/>
    <n v="17"/>
    <s v="Partido pedra bancada IS"/>
    <x v="13"/>
    <m/>
    <x v="0"/>
    <x v="0"/>
    <x v="46"/>
    <m/>
    <x v="163"/>
    <m/>
    <s v=""/>
    <s v=""/>
    <s v=""/>
    <s v=""/>
    <s v=""/>
  </r>
  <r>
    <d v="2024-08-28T00:00:00"/>
    <x v="63"/>
    <s v="C"/>
    <n v="1"/>
    <s v="d"/>
    <n v="18"/>
    <s v="Partido base duche"/>
    <x v="0"/>
    <m/>
    <x v="0"/>
    <x v="0"/>
    <x v="46"/>
    <m/>
    <x v="163"/>
    <m/>
    <s v=""/>
    <s v=""/>
    <s v=""/>
    <s v=""/>
    <s v=""/>
  </r>
  <r>
    <d v="2024-08-28T00:00:00"/>
    <x v="63"/>
    <s v="C"/>
    <n v="1"/>
    <s v="d"/>
    <n v="19"/>
    <s v="Rever posição batente piso/porta batem "/>
    <x v="6"/>
    <m/>
    <x v="0"/>
    <x v="0"/>
    <x v="46"/>
    <m/>
    <x v="163"/>
    <m/>
    <s v=""/>
    <s v=""/>
    <s v=""/>
    <s v=""/>
    <s v=""/>
  </r>
  <r>
    <d v="2024-08-28T00:00:00"/>
    <x v="63"/>
    <s v="C"/>
    <n v="1"/>
    <s v="d"/>
    <n v="20"/>
    <s v="Defeito piso laminado "/>
    <x v="5"/>
    <m/>
    <x v="0"/>
    <x v="0"/>
    <x v="46"/>
    <m/>
    <x v="163"/>
    <m/>
    <s v=""/>
    <s v=""/>
    <s v=""/>
    <s v=""/>
    <s v=""/>
  </r>
  <r>
    <d v="2024-08-28T00:00:00"/>
    <x v="63"/>
    <s v="C"/>
    <n v="1"/>
    <s v="d"/>
    <n v="21"/>
    <s v="Rodapé danificado "/>
    <x v="6"/>
    <m/>
    <x v="0"/>
    <x v="0"/>
    <x v="46"/>
    <m/>
    <x v="92"/>
    <m/>
    <s v=""/>
    <s v=""/>
    <s v=""/>
    <s v=""/>
    <s v=""/>
  </r>
  <r>
    <d v="2024-08-28T00:00:00"/>
    <x v="63"/>
    <s v="C"/>
    <n v="1"/>
    <s v="d"/>
    <n v="22"/>
    <s v="Remate alheta"/>
    <x v="0"/>
    <m/>
    <x v="0"/>
    <x v="0"/>
    <x v="46"/>
    <m/>
    <x v="163"/>
    <m/>
    <s v=""/>
    <s v=""/>
    <s v=""/>
    <s v=""/>
    <s v=""/>
  </r>
  <r>
    <d v="2024-08-28T00:00:00"/>
    <x v="63"/>
    <s v="C"/>
    <n v="1"/>
    <s v="d"/>
    <n v="23"/>
    <s v="Fissura topo guarda roupa "/>
    <x v="6"/>
    <m/>
    <x v="0"/>
    <x v="0"/>
    <x v="46"/>
    <m/>
    <x v="163"/>
    <m/>
    <s v=""/>
    <s v=""/>
    <s v=""/>
    <s v=""/>
    <s v=""/>
  </r>
  <r>
    <d v="2024-08-28T00:00:00"/>
    <x v="63"/>
    <s v="C"/>
    <n v="1"/>
    <s v="d"/>
    <n v="24"/>
    <s v="Falta maçaneta arrecadação "/>
    <x v="7"/>
    <m/>
    <x v="0"/>
    <x v="0"/>
    <x v="46"/>
    <m/>
    <x v="163"/>
    <m/>
    <s v=""/>
    <s v=""/>
    <s v=""/>
    <s v=""/>
    <s v=""/>
  </r>
  <r>
    <d v="2024-08-28T00:00:00"/>
    <x v="63"/>
    <s v="C"/>
    <n v="1"/>
    <s v="d"/>
    <n v="25"/>
    <s v="Estores de vários lugares da cara ficaram presos e não funcionam "/>
    <x v="11"/>
    <m/>
    <x v="0"/>
    <x v="0"/>
    <x v="46"/>
    <m/>
    <x v="163"/>
    <m/>
    <s v=""/>
    <s v=""/>
    <s v=""/>
    <s v=""/>
    <s v=""/>
  </r>
  <r>
    <d v="2024-08-28T00:00:00"/>
    <x v="63"/>
    <s v="C"/>
    <n v="1"/>
    <s v="d"/>
    <n v="26"/>
    <s v="Fechaduras das portas de acesso (remarcar)"/>
    <x v="44"/>
    <m/>
    <x v="0"/>
    <x v="0"/>
    <x v="46"/>
    <m/>
    <x v="163"/>
    <m/>
    <s v=""/>
    <s v=""/>
    <s v=""/>
    <s v=""/>
    <s v=""/>
  </r>
  <r>
    <d v="2024-08-28T00:00:00"/>
    <x v="63"/>
    <s v="C"/>
    <n v="1"/>
    <s v="d"/>
    <n v="27"/>
    <s v="Carpintarias dos estores que ficaram estragadas apos intervenção da N.B"/>
    <x v="45"/>
    <m/>
    <x v="0"/>
    <x v="0"/>
    <x v="46"/>
    <m/>
    <x v="85"/>
    <m/>
    <s v=""/>
    <s v=""/>
    <s v=""/>
    <s v=""/>
    <s v=""/>
  </r>
  <r>
    <d v="2024-08-28T00:00:00"/>
    <x v="63"/>
    <s v="C"/>
    <n v="1"/>
    <s v="d"/>
    <n v="28"/>
    <s v="Riscos na parede depois das reparações dos estores"/>
    <x v="0"/>
    <m/>
    <x v="0"/>
    <x v="0"/>
    <x v="46"/>
    <m/>
    <x v="163"/>
    <m/>
    <s v=""/>
    <s v=""/>
    <s v=""/>
    <s v=""/>
    <s v=""/>
  </r>
  <r>
    <d v="2024-08-28T00:00:00"/>
    <x v="63"/>
    <s v="C"/>
    <n v="1"/>
    <s v="d"/>
    <n v="29"/>
    <s v="separadores para estore da sala | deslocar caixilharia "/>
    <x v="2"/>
    <m/>
    <x v="0"/>
    <x v="0"/>
    <x v="46"/>
    <m/>
    <x v="163"/>
    <m/>
    <s v=""/>
    <s v=""/>
    <s v=""/>
    <s v=""/>
    <s v=""/>
  </r>
  <r>
    <d v="2024-08-28T00:00:00"/>
    <x v="63"/>
    <s v="C"/>
    <n v="1"/>
    <s v="d"/>
    <n v="30"/>
    <s v="Apoio para iniciar a bomba de calor (sr pascoal?)"/>
    <x v="0"/>
    <m/>
    <x v="0"/>
    <x v="0"/>
    <x v="46"/>
    <m/>
    <x v="85"/>
    <m/>
    <s v=""/>
    <s v=""/>
    <s v=""/>
    <s v=""/>
    <s v=""/>
  </r>
  <r>
    <d v="2024-08-28T00:00:00"/>
    <x v="63"/>
    <s v="C"/>
    <n v="1"/>
    <s v="d"/>
    <n v="31"/>
    <s v="A/C com erra &quot;CH&quot; nunca funcionou "/>
    <x v="15"/>
    <m/>
    <x v="114"/>
    <x v="0"/>
    <x v="46"/>
    <m/>
    <x v="110"/>
    <m/>
    <s v=""/>
    <s v=""/>
    <s v=""/>
    <s v=""/>
    <s v=""/>
  </r>
  <r>
    <d v="2024-08-28T00:00:00"/>
    <x v="63"/>
    <s v="C"/>
    <n v="1"/>
    <s v="d"/>
    <n v="32"/>
    <s v="Não há agua quente no lavatório da casa de banho"/>
    <x v="14"/>
    <m/>
    <x v="0"/>
    <x v="0"/>
    <x v="55"/>
    <m/>
    <x v="142"/>
    <m/>
    <m/>
    <m/>
    <m/>
    <m/>
    <m/>
  </r>
  <r>
    <d v="2024-08-28T00:00:00"/>
    <x v="63"/>
    <s v="C"/>
    <n v="1"/>
    <s v="d"/>
    <n v="33"/>
    <s v="O meu estore da janela da sala, pois inexplicadamente e sem manipulação enrolou todo para cima (não travou)"/>
    <x v="0"/>
    <m/>
    <x v="191"/>
    <x v="0"/>
    <x v="46"/>
    <m/>
    <x v="254"/>
    <m/>
    <s v=""/>
    <s v=""/>
    <s v=""/>
    <s v=""/>
    <s v=""/>
  </r>
  <r>
    <d v="2024-08-28T00:00:00"/>
    <x v="63"/>
    <s v="C"/>
    <n v="1"/>
    <s v="d"/>
    <n v="34"/>
    <s v="Estrago no chão do hall de entrada em frente a porta da cozinha (Realizar um teste hidrostático - Luzimeza, posteriormente Silvas) // Foi verificado no dia 22/09/2025 que não havia qualquer fuga, no apartamento, o que nõa temos responsabilidade quanto ao escurecimento do pavimento, uma vez que já havíamos tratado disso anteriormente."/>
    <x v="14"/>
    <m/>
    <x v="220"/>
    <x v="2"/>
    <x v="55"/>
    <m/>
    <x v="24"/>
    <m/>
    <m/>
    <m/>
    <m/>
    <m/>
    <m/>
  </r>
  <r>
    <d v="2024-07-12T00:00:00"/>
    <x v="64"/>
    <s v="C"/>
    <n v="2"/>
    <s v="c"/>
    <n v="1"/>
    <s v="Piso danificado na sala /Quarto"/>
    <x v="5"/>
    <m/>
    <x v="0"/>
    <x v="0"/>
    <x v="56"/>
    <m/>
    <x v="145"/>
    <s v=" Angelina Brazão 965582274 / Agendar com proprietária com 48 h de antecedencia "/>
    <s v=""/>
    <s v=""/>
    <s v=""/>
    <s v=""/>
    <s v=""/>
  </r>
  <r>
    <d v="2024-07-12T00:00:00"/>
    <x v="64"/>
    <s v="C"/>
    <n v="2"/>
    <s v="c"/>
    <n v="2"/>
    <s v="Marcas na Moldura da porta"/>
    <x v="6"/>
    <m/>
    <x v="0"/>
    <x v="0"/>
    <x v="56"/>
    <m/>
    <x v="28"/>
    <s v=" Angelina Brazão 965582274 / Agendar com proprietária com 48 h de antecedencia "/>
    <s v=""/>
    <s v=""/>
    <s v=""/>
    <s v=""/>
    <s v=""/>
  </r>
  <r>
    <d v="2024-07-12T00:00:00"/>
    <x v="64"/>
    <s v="C"/>
    <n v="2"/>
    <s v="c"/>
    <n v="3"/>
    <s v="Afinar porta"/>
    <x v="6"/>
    <m/>
    <x v="0"/>
    <x v="0"/>
    <x v="56"/>
    <m/>
    <x v="28"/>
    <s v=" Angelina Brazão 965582274 / Agendar com proprietária com 48 h de antecedencia "/>
    <s v=""/>
    <s v=""/>
    <s v=""/>
    <s v=""/>
    <s v=""/>
  </r>
  <r>
    <d v="2024-07-12T00:00:00"/>
    <x v="64"/>
    <s v="C"/>
    <n v="2"/>
    <s v="c"/>
    <n v="4"/>
    <s v="Afinar portas armários cozinha (ruído)"/>
    <x v="1"/>
    <m/>
    <x v="0"/>
    <x v="0"/>
    <x v="56"/>
    <m/>
    <x v="159"/>
    <s v=" Angelina Brazão 965582274 / Agendar com proprietária com 48 h de antecedencia "/>
    <s v=""/>
    <s v=""/>
    <s v=""/>
    <s v=""/>
    <s v=""/>
  </r>
  <r>
    <d v="2024-07-12T00:00:00"/>
    <x v="64"/>
    <s v="C"/>
    <n v="2"/>
    <s v="c"/>
    <n v="5"/>
    <s v="Limpar base armário/ Remover rodapé para limpar"/>
    <x v="0"/>
    <m/>
    <x v="0"/>
    <x v="0"/>
    <x v="56"/>
    <m/>
    <x v="0"/>
    <s v=" Angelina Brazão 965582274 / Agendar com proprietária com 48 h de antecedencia "/>
    <s v=""/>
    <s v=""/>
    <s v=""/>
    <s v=""/>
    <s v=""/>
  </r>
  <r>
    <d v="2024-07-12T00:00:00"/>
    <x v="64"/>
    <s v="C"/>
    <n v="2"/>
    <s v="c"/>
    <n v="6"/>
    <s v="Sujos na porta do armário"/>
    <x v="0"/>
    <m/>
    <x v="0"/>
    <x v="0"/>
    <x v="56"/>
    <m/>
    <x v="0"/>
    <s v=" Angelina Brazão 965582274 / Agendar com proprietária com 48 h de antecedencia "/>
    <s v=""/>
    <s v=""/>
    <s v=""/>
    <s v=""/>
    <s v=""/>
  </r>
  <r>
    <d v="2024-07-12T00:00:00"/>
    <x v="64"/>
    <s v="C"/>
    <n v="2"/>
    <s v="c"/>
    <n v="7"/>
    <s v="Remate moldura guarda roupa"/>
    <x v="0"/>
    <m/>
    <x v="0"/>
    <x v="0"/>
    <x v="56"/>
    <m/>
    <x v="0"/>
    <s v=" Angelina Brazão 965582274 / Agendar com proprietária com 48 h de antecedencia "/>
    <s v=""/>
    <s v=""/>
    <s v=""/>
    <s v=""/>
    <s v=""/>
  </r>
  <r>
    <d v="2024-07-12T00:00:00"/>
    <x v="64"/>
    <s v="C"/>
    <n v="2"/>
    <s v="c"/>
    <n v="8"/>
    <s v="afinar janela ( não fecha bem )"/>
    <x v="2"/>
    <m/>
    <x v="0"/>
    <x v="0"/>
    <x v="56"/>
    <m/>
    <x v="0"/>
    <s v=" Angelina Brazão 965582274 / Agendar com proprietária com 48 h de antecedencia "/>
    <s v=""/>
    <s v=""/>
    <s v=""/>
    <s v=""/>
    <s v=""/>
  </r>
  <r>
    <d v="2024-07-12T00:00:00"/>
    <x v="64"/>
    <s v="C"/>
    <n v="2"/>
    <s v="c"/>
    <n v="9"/>
    <s v="Remate rodapé (geral)"/>
    <x v="0"/>
    <m/>
    <x v="0"/>
    <x v="0"/>
    <x v="56"/>
    <m/>
    <x v="0"/>
    <s v=" Angelina Brazão 965582274 / Agendar com proprietária com 48 h de antecedencia "/>
    <s v=""/>
    <s v=""/>
    <s v=""/>
    <s v=""/>
    <s v=""/>
  </r>
  <r>
    <d v="2024-07-12T00:00:00"/>
    <x v="64"/>
    <s v="C"/>
    <n v="2"/>
    <s v="c"/>
    <n v="10"/>
    <s v="Azulejo partido/junta aberta "/>
    <x v="0"/>
    <m/>
    <x v="0"/>
    <x v="0"/>
    <x v="56"/>
    <m/>
    <x v="0"/>
    <s v=" Angelina Brazão 965582274 / Agendar com proprietária com 48 h de antecedencia "/>
    <s v=""/>
    <s v=""/>
    <s v=""/>
    <s v=""/>
    <s v=""/>
  </r>
  <r>
    <d v="2024-07-12T00:00:00"/>
    <x v="64"/>
    <s v="C"/>
    <n v="2"/>
    <s v="c"/>
    <n v="11"/>
    <s v="Remate silicone lavatório"/>
    <x v="0"/>
    <m/>
    <x v="0"/>
    <x v="0"/>
    <x v="56"/>
    <m/>
    <x v="0"/>
    <s v=" Angelina Brazão 965582274 / Agendar com proprietária com 48 h de antecedencia "/>
    <s v=""/>
    <s v=""/>
    <s v=""/>
    <s v=""/>
    <s v=""/>
  </r>
  <r>
    <d v="2024-07-12T00:00:00"/>
    <x v="64"/>
    <s v="C"/>
    <n v="2"/>
    <s v="c"/>
    <n v="12"/>
    <s v="Fissura teto / cerâmica"/>
    <x v="0"/>
    <m/>
    <x v="0"/>
    <x v="0"/>
    <x v="56"/>
    <m/>
    <x v="0"/>
    <s v=" Angelina Brazão 965582274 / Agendar com proprietária com 48 h de antecedencia "/>
    <s v=""/>
    <s v=""/>
    <s v=""/>
    <s v=""/>
    <s v=""/>
  </r>
  <r>
    <d v="2024-07-12T00:00:00"/>
    <x v="64"/>
    <s v="C"/>
    <n v="2"/>
    <s v="c"/>
    <n v="13"/>
    <s v="Rever remate - Torneira/ceramica/buraco"/>
    <x v="0"/>
    <m/>
    <x v="0"/>
    <x v="0"/>
    <x v="56"/>
    <m/>
    <x v="0"/>
    <s v=" Angelina Brazão 965582274 / Agendar com proprietária com 48 h de antecedencia "/>
    <s v=""/>
    <s v=""/>
    <s v=""/>
    <s v=""/>
    <s v=""/>
  </r>
  <r>
    <d v="2024-07-12T00:00:00"/>
    <x v="64"/>
    <s v="C"/>
    <n v="2"/>
    <s v="c"/>
    <n v="14"/>
    <s v="Melhorar remate - Piso/Banheira/Parede"/>
    <x v="0"/>
    <m/>
    <x v="0"/>
    <x v="0"/>
    <x v="56"/>
    <m/>
    <x v="0"/>
    <s v=" Angelina Brazão 965582274 / Agendar com proprietária com 48 h de antecedencia "/>
    <s v=""/>
    <s v=""/>
    <s v=""/>
    <s v=""/>
    <s v=""/>
  </r>
  <r>
    <d v="2024-07-12T00:00:00"/>
    <x v="64"/>
    <s v="C"/>
    <n v="2"/>
    <s v="c"/>
    <n v="15"/>
    <s v="Rever topo por acabar por baixo do lavatório - Cliente vai falar com dono de obra "/>
    <x v="0"/>
    <m/>
    <x v="0"/>
    <x v="3"/>
    <x v="56"/>
    <m/>
    <x v="24"/>
    <s v=" Angelina Brazão 965582274 / Agendar com proprietária com 48 h de antecedencia "/>
    <s v=""/>
    <s v=""/>
    <s v=""/>
    <s v=""/>
    <s v=""/>
  </r>
  <r>
    <d v="2024-07-12T00:00:00"/>
    <x v="64"/>
    <s v="C"/>
    <n v="2"/>
    <s v="c"/>
    <n v="16"/>
    <s v="Sujo de tinta por baixo do lavatório"/>
    <x v="0"/>
    <m/>
    <x v="0"/>
    <x v="0"/>
    <x v="56"/>
    <m/>
    <x v="0"/>
    <s v=" Angelina Brazão 965582274 / Agendar com proprietária com 48 h de antecedencia "/>
    <s v=""/>
    <s v=""/>
    <s v=""/>
    <s v=""/>
    <s v=""/>
  </r>
  <r>
    <d v="2024-07-12T00:00:00"/>
    <x v="64"/>
    <s v="C"/>
    <n v="2"/>
    <s v="c"/>
    <n v="17"/>
    <s v="Melhorar remate - Alheta"/>
    <x v="0"/>
    <m/>
    <x v="0"/>
    <x v="0"/>
    <x v="56"/>
    <m/>
    <x v="0"/>
    <s v=" Angelina Brazão 965582274 / Agendar com proprietária com 48 h de antecedencia "/>
    <s v=""/>
    <s v=""/>
    <s v=""/>
    <s v=""/>
    <s v=""/>
  </r>
  <r>
    <d v="2024-07-12T00:00:00"/>
    <x v="64"/>
    <s v="C"/>
    <n v="2"/>
    <s v="c"/>
    <n v="18"/>
    <s v="Fissura parede"/>
    <x v="0"/>
    <m/>
    <x v="0"/>
    <x v="0"/>
    <x v="56"/>
    <m/>
    <x v="0"/>
    <s v=" Angelina Brazão 965582274 / Agendar com proprietária com 48 h de antecedencia "/>
    <s v=""/>
    <s v=""/>
    <s v=""/>
    <s v=""/>
    <s v=""/>
  </r>
  <r>
    <d v="2024-07-12T00:00:00"/>
    <x v="64"/>
    <s v="C"/>
    <n v="2"/>
    <s v="c"/>
    <n v="19"/>
    <s v="Limpar focos de luz (geral)"/>
    <x v="0"/>
    <m/>
    <x v="0"/>
    <x v="0"/>
    <x v="56"/>
    <m/>
    <x v="0"/>
    <s v=" Angelina Brazão 965582274 / Agendar com proprietária com 48 h de antecedencia "/>
    <s v=""/>
    <s v=""/>
    <s v=""/>
    <s v=""/>
    <s v=""/>
  </r>
  <r>
    <d v="2024-07-12T00:00:00"/>
    <x v="64"/>
    <s v="C"/>
    <n v="2"/>
    <s v="c"/>
    <n v="20"/>
    <s v="Melhorar fixação espelhos - Lavatório/tubos "/>
    <x v="0"/>
    <m/>
    <x v="0"/>
    <x v="0"/>
    <x v="56"/>
    <m/>
    <x v="0"/>
    <s v=" Angelina Brazão 965582274 / Agendar com proprietária com 48 h de antecedencia "/>
    <s v=""/>
    <s v=""/>
    <s v=""/>
    <s v=""/>
    <s v=""/>
  </r>
  <r>
    <d v="2024-07-12T00:00:00"/>
    <x v="64"/>
    <s v="C"/>
    <n v="2"/>
    <s v="c"/>
    <n v="21"/>
    <s v="Poleias com marcas"/>
    <x v="0"/>
    <m/>
    <x v="0"/>
    <x v="0"/>
    <x v="56"/>
    <m/>
    <x v="0"/>
    <s v=" Angelina Brazão 965582274 / Agendar com proprietária com 48 h de antecedencia "/>
    <s v=""/>
    <s v=""/>
    <s v=""/>
    <s v=""/>
    <s v=""/>
  </r>
  <r>
    <d v="2024-07-12T00:00:00"/>
    <x v="64"/>
    <s v="C"/>
    <n v="2"/>
    <s v="c"/>
    <n v="22"/>
    <s v="Limpar marcas portas"/>
    <x v="0"/>
    <m/>
    <x v="0"/>
    <x v="0"/>
    <x v="56"/>
    <m/>
    <x v="0"/>
    <s v=" Angelina Brazão 965582274 / Agendar com proprietária com 48 h de antecedencia "/>
    <s v=""/>
    <s v=""/>
    <s v=""/>
    <s v=""/>
    <s v=""/>
  </r>
  <r>
    <d v="2024-07-12T00:00:00"/>
    <x v="64"/>
    <s v="C"/>
    <n v="2"/>
    <s v="c"/>
    <n v="23"/>
    <s v="Marca interior gaveta da cozinha"/>
    <x v="0"/>
    <m/>
    <x v="0"/>
    <x v="0"/>
    <x v="56"/>
    <m/>
    <x v="0"/>
    <s v=" Angelina Brazão 965582274 / Agendar com proprietária com 48 h de antecedencia "/>
    <s v=""/>
    <s v=""/>
    <s v=""/>
    <s v=""/>
    <s v=""/>
  </r>
  <r>
    <d v="2024-07-12T00:00:00"/>
    <x v="64"/>
    <s v="C"/>
    <n v="2"/>
    <s v="c"/>
    <n v="24"/>
    <s v="Limpar resto de tinta no painel - entrada"/>
    <x v="0"/>
    <m/>
    <x v="0"/>
    <x v="0"/>
    <x v="56"/>
    <m/>
    <x v="0"/>
    <s v=" Angelina Brazão 965582274 / Agendar com proprietária com 48 h de antecedencia "/>
    <s v=""/>
    <s v=""/>
    <s v=""/>
    <s v=""/>
    <s v=""/>
  </r>
  <r>
    <d v="2024-07-12T00:00:00"/>
    <x v="64"/>
    <s v="C"/>
    <n v="2"/>
    <s v="c"/>
    <n v="25"/>
    <s v="Escrito a caneta/plástico rasgado - Quadro elétrico "/>
    <x v="0"/>
    <m/>
    <x v="0"/>
    <x v="0"/>
    <x v="56"/>
    <m/>
    <x v="0"/>
    <s v=" Angelina Brazão 965582274 / Agendar com proprietária com 48 h de antecedencia "/>
    <s v=""/>
    <s v=""/>
    <s v=""/>
    <s v=""/>
    <s v=""/>
  </r>
  <r>
    <d v="2024-07-12T00:00:00"/>
    <x v="64"/>
    <s v="C"/>
    <n v="2"/>
    <s v="c"/>
    <n v="26"/>
    <s v="Afinar porta quadro elétrico "/>
    <x v="9"/>
    <m/>
    <x v="0"/>
    <x v="0"/>
    <x v="56"/>
    <m/>
    <x v="0"/>
    <s v=" Angelina Brazão 965582274 / Agendar com proprietária com 48 h de antecedencia "/>
    <s v=""/>
    <s v=""/>
    <s v=""/>
    <s v=""/>
    <s v=""/>
  </r>
  <r>
    <d v="2024-07-12T00:00:00"/>
    <x v="64"/>
    <s v="C"/>
    <n v="2"/>
    <s v="c"/>
    <n v="27"/>
    <s v="Limpar guardas ferrugem "/>
    <x v="0"/>
    <m/>
    <x v="0"/>
    <x v="0"/>
    <x v="56"/>
    <m/>
    <x v="0"/>
    <s v=" Angelina Brazão 965582274 / Agendar com proprietária com 48 h de antecedencia "/>
    <s v=""/>
    <s v=""/>
    <s v=""/>
    <s v=""/>
    <s v=""/>
  </r>
  <r>
    <d v="2024-07-12T00:00:00"/>
    <x v="64"/>
    <s v="C"/>
    <n v="2"/>
    <s v="c"/>
    <n v="28"/>
    <s v="Porta de acesso ao corredor com lacagem danificada "/>
    <x v="6"/>
    <m/>
    <x v="0"/>
    <x v="0"/>
    <x v="56"/>
    <m/>
    <x v="28"/>
    <s v=" Angelina Brazão 965582274 / Agendar com proprietária com 48 h de antecedencia "/>
    <s v=""/>
    <s v=""/>
    <s v=""/>
    <s v=""/>
    <s v=""/>
  </r>
  <r>
    <d v="2024-07-12T00:00:00"/>
    <x v="64"/>
    <s v="C"/>
    <n v="2"/>
    <s v="c"/>
    <n v="29"/>
    <s v="Ruido na fechadura porta de entrada"/>
    <x v="7"/>
    <m/>
    <x v="0"/>
    <x v="0"/>
    <x v="56"/>
    <m/>
    <x v="0"/>
    <s v=" Angelina Brazão 965582274 / Agendar com proprietária com 48 h de antecedencia "/>
    <s v=""/>
    <s v=""/>
    <s v=""/>
    <s v=""/>
    <s v=""/>
  </r>
  <r>
    <d v="2024-07-12T00:00:00"/>
    <x v="64"/>
    <s v="C"/>
    <n v="2"/>
    <s v="c"/>
    <n v="30"/>
    <s v="Exaustor com mancha de oxidação e peça de remate deformada."/>
    <x v="0"/>
    <m/>
    <x v="0"/>
    <x v="0"/>
    <x v="56"/>
    <m/>
    <x v="0"/>
    <s v=" Angelina Brazão 965582274 / Agendar com proprietária com 48 h de antecedencia "/>
    <s v=""/>
    <s v=""/>
    <s v=""/>
    <s v=""/>
    <s v=""/>
  </r>
  <r>
    <d v="2024-07-12T00:00:00"/>
    <x v="64"/>
    <s v="C"/>
    <n v="2"/>
    <s v="c"/>
    <n v="31"/>
    <s v="Gaveta da cozinha com frente danificada (2 gavetas)"/>
    <x v="1"/>
    <m/>
    <x v="0"/>
    <x v="0"/>
    <x v="56"/>
    <m/>
    <x v="122"/>
    <s v=" Angelina Brazão 965582274 / Agendar com proprietária com 48 h de antecedencia "/>
    <s v=""/>
    <s v=""/>
    <s v=""/>
    <s v=""/>
    <s v=""/>
  </r>
  <r>
    <d v="2024-07-12T00:00:00"/>
    <x v="64"/>
    <s v="C"/>
    <n v="2"/>
    <s v="c"/>
    <n v="32"/>
    <s v="Tubos cobre e cablagem de ligação à Unidade Exterior mal acomodados e com isolamento danificado A/C"/>
    <x v="0"/>
    <m/>
    <x v="0"/>
    <x v="0"/>
    <x v="56"/>
    <m/>
    <x v="0"/>
    <s v=" Angelina Brazão 965582274 / Agendar com proprietária com 48 h de antecedencia "/>
    <s v=""/>
    <s v=""/>
    <s v=""/>
    <s v=""/>
    <s v=""/>
  </r>
  <r>
    <d v="2024-07-12T00:00:00"/>
    <x v="64"/>
    <s v="C"/>
    <n v="2"/>
    <s v="c"/>
    <n v="33"/>
    <s v="Serpentina danificada A/C  - Substituir  - Necessário passar pente de alheta "/>
    <x v="15"/>
    <m/>
    <x v="0"/>
    <x v="0"/>
    <x v="56"/>
    <m/>
    <x v="0"/>
    <s v=" Angelina Brazão 965582274 / Agendar com proprietária com 48 h de antecedencia "/>
    <s v=""/>
    <s v=""/>
    <s v=""/>
    <s v=""/>
    <s v=""/>
  </r>
  <r>
    <d v="2024-07-12T00:00:00"/>
    <x v="64"/>
    <s v="C"/>
    <n v="2"/>
    <s v="c"/>
    <n v="34"/>
    <s v="Pé do AC em cima do ralo "/>
    <x v="21"/>
    <m/>
    <x v="0"/>
    <x v="3"/>
    <x v="56"/>
    <m/>
    <x v="24"/>
    <s v=" Angelina Brazão 965582274 / Agendar com proprietária com 48 h de antecedencia "/>
    <s v=""/>
    <s v=""/>
    <s v=""/>
    <s v=""/>
    <s v=""/>
  </r>
  <r>
    <d v="2024-07-12T00:00:00"/>
    <x v="64"/>
    <s v="C"/>
    <n v="2"/>
    <s v="c"/>
    <n v="35"/>
    <s v="Varanda (incluido interior da maquina de ac que esta cheio de pó da obra) e cozinha extremamente sujas com resto de obra, necessario limpar"/>
    <x v="0"/>
    <m/>
    <x v="0"/>
    <x v="0"/>
    <x v="56"/>
    <m/>
    <x v="0"/>
    <s v=" Angelina Brazão 965582274 / Agendar com proprietária com 48 h de antecedencia "/>
    <s v=""/>
    <s v=""/>
    <s v=""/>
    <s v=""/>
    <s v=""/>
  </r>
  <r>
    <d v="2024-07-12T00:00:00"/>
    <x v="64"/>
    <s v="C"/>
    <n v="2"/>
    <s v="c"/>
    <n v="36"/>
    <s v="Aros das portas e rodapés com diversos danos na lacagem"/>
    <x v="6"/>
    <m/>
    <x v="0"/>
    <x v="0"/>
    <x v="56"/>
    <m/>
    <x v="28"/>
    <s v=" Angelina Brazão 965582274 / Agendar com proprietária com 48 h de antecedencia "/>
    <s v=""/>
    <s v=""/>
    <s v=""/>
    <s v=""/>
    <s v=""/>
  </r>
  <r>
    <d v="2024-07-12T00:00:00"/>
    <x v="64"/>
    <s v="C"/>
    <n v="2"/>
    <s v="c"/>
    <n v="37"/>
    <s v="Parede por acabar por baixo do bidé"/>
    <x v="0"/>
    <m/>
    <x v="0"/>
    <x v="0"/>
    <x v="56"/>
    <m/>
    <x v="0"/>
    <s v=" Angelina Brazão 965582274 / Agendar com proprietária com 48 h de antecedencia "/>
    <s v=""/>
    <s v=""/>
    <s v=""/>
    <s v=""/>
    <s v=""/>
  </r>
  <r>
    <d v="2024-07-12T00:00:00"/>
    <x v="64"/>
    <s v="C"/>
    <n v="2"/>
    <s v="c"/>
    <n v="38"/>
    <s v="Limpeza geral apartamento "/>
    <x v="0"/>
    <m/>
    <x v="0"/>
    <x v="0"/>
    <x v="56"/>
    <m/>
    <x v="0"/>
    <s v=" Angelina Brazão 965582274 / Agendar com proprietária com 48 h de antecedencia "/>
    <s v=""/>
    <s v=""/>
    <s v=""/>
    <s v=""/>
    <s v=""/>
  </r>
  <r>
    <d v="2024-07-12T00:00:00"/>
    <x v="64"/>
    <s v="C"/>
    <n v="2"/>
    <s v="c"/>
    <n v="39"/>
    <s v="na sequencia da intervenção da sweetdoor na porta de entrada, a lacagem do painel interior ficou danificada"/>
    <x v="7"/>
    <m/>
    <x v="62"/>
    <x v="0"/>
    <x v="56"/>
    <m/>
    <x v="0"/>
    <s v=" Angelina Brazão 965582274 / Agendar com proprietária com 48 h de antecedencia "/>
    <s v=""/>
    <s v=""/>
    <s v=""/>
    <s v=""/>
    <s v=""/>
  </r>
  <r>
    <d v="2024-07-12T00:00:00"/>
    <x v="64"/>
    <s v="C"/>
    <n v="2"/>
    <s v="c"/>
    <n v="40"/>
    <s v="A  porta do WC com poliban não fecha"/>
    <x v="6"/>
    <m/>
    <x v="62"/>
    <x v="0"/>
    <x v="56"/>
    <m/>
    <x v="0"/>
    <s v=" Angelina Brazão 965582274 / Agendar com proprietária com 48 h de antecedencia "/>
    <s v=""/>
    <s v=""/>
    <s v=""/>
    <s v=""/>
    <s v=""/>
  </r>
  <r>
    <d v="2024-07-12T00:00:00"/>
    <x v="64"/>
    <s v="C"/>
    <n v="2"/>
    <s v="c"/>
    <n v="41"/>
    <s v="Aro da porta wc esta danificado "/>
    <x v="6"/>
    <m/>
    <x v="62"/>
    <x v="0"/>
    <x v="56"/>
    <m/>
    <x v="0"/>
    <s v=" Angelina Brazão 965582274 / Agendar com proprietária com 48 h de antecedencia "/>
    <s v=""/>
    <s v=""/>
    <s v=""/>
    <s v=""/>
    <s v=""/>
  </r>
  <r>
    <d v="2024-07-12T00:00:00"/>
    <x v="64"/>
    <s v="C"/>
    <n v="2"/>
    <s v="c"/>
    <n v="42"/>
    <s v="A porta de acesso à suite está (já) com o revestimento a descascar"/>
    <x v="6"/>
    <m/>
    <x v="62"/>
    <x v="0"/>
    <x v="56"/>
    <m/>
    <x v="0"/>
    <s v=" Angelina Brazão 965582274 / Agendar com proprietária com 48 h de antecedencia "/>
    <s v=""/>
    <s v=""/>
    <s v=""/>
    <s v=""/>
    <s v=""/>
  </r>
  <r>
    <d v="2024-07-12T00:00:00"/>
    <x v="64"/>
    <s v="C"/>
    <n v="2"/>
    <s v="c"/>
    <n v="43"/>
    <s v=" Estores: Necessario afinar estores dos quartos que não fecham completamente"/>
    <x v="11"/>
    <m/>
    <x v="62"/>
    <x v="0"/>
    <x v="56"/>
    <m/>
    <x v="121"/>
    <s v=" Angelina Brazão 965582274 / Agendar com proprietária com 48 h de antecedencia "/>
    <s v=""/>
    <s v=""/>
    <s v=""/>
    <s v=""/>
    <s v=""/>
  </r>
  <r>
    <d v="2024-07-12T00:00:00"/>
    <x v="64"/>
    <s v="C"/>
    <n v="2"/>
    <s v="c"/>
    <n v="44"/>
    <s v="Espelho do WC Poliban riscado"/>
    <x v="29"/>
    <m/>
    <x v="62"/>
    <x v="0"/>
    <x v="56"/>
    <m/>
    <x v="104"/>
    <s v=" Angelina Brazão 965582274 / Agendar com proprietária com 48 h de antecedencia "/>
    <s v=""/>
    <s v=""/>
    <s v=""/>
    <s v=""/>
    <s v=""/>
  </r>
  <r>
    <d v="2024-07-12T00:00:00"/>
    <x v="64"/>
    <s v="C"/>
    <n v="2"/>
    <s v="c"/>
    <n v="45"/>
    <s v=" azulejo aro porta wc suite partido;"/>
    <x v="0"/>
    <m/>
    <x v="62"/>
    <x v="0"/>
    <x v="56"/>
    <m/>
    <x v="0"/>
    <s v=" Angelina Brazão 965582274 / Agendar com proprietária com 48 h de antecedencia "/>
    <s v=""/>
    <s v=""/>
    <s v=""/>
    <s v=""/>
    <s v=""/>
  </r>
  <r>
    <d v="2024-07-12T00:00:00"/>
    <x v="64"/>
    <s v="C"/>
    <n v="2"/>
    <s v="c"/>
    <n v="46"/>
    <s v="a courette do exaustor não se encontra devidamente selada (vento em volta do tubo de extração) - esclarecer funcionamento ventilação dos WC´s; -  Explicado o funcionamento das ventilações "/>
    <x v="0"/>
    <m/>
    <x v="221"/>
    <x v="3"/>
    <x v="56"/>
    <m/>
    <x v="24"/>
    <s v=" Angelina Brazão 965582274 / Agendar com proprietária com 48 h de antecedencia "/>
    <s v=""/>
    <s v=""/>
    <s v=""/>
    <s v=""/>
    <s v=""/>
  </r>
  <r>
    <d v="2024-07-12T00:00:00"/>
    <x v="64"/>
    <s v="C"/>
    <n v="2"/>
    <s v="c"/>
    <n v="47"/>
    <s v="interruptor iluminação da sala danificado;"/>
    <x v="9"/>
    <m/>
    <x v="62"/>
    <x v="0"/>
    <x v="56"/>
    <m/>
    <x v="67"/>
    <m/>
    <s v=""/>
    <s v=""/>
    <s v=""/>
    <s v=""/>
    <s v=""/>
  </r>
  <r>
    <d v="2024-07-12T00:00:00"/>
    <x v="64"/>
    <s v="C"/>
    <n v="2"/>
    <s v="c"/>
    <n v="48"/>
    <s v="Caixilharia da varanda danificada "/>
    <x v="2"/>
    <m/>
    <x v="62"/>
    <x v="0"/>
    <x v="56"/>
    <m/>
    <x v="0"/>
    <s v=" Angelina Brazão 965582274 / Agendar com proprietária com 48 h de antecedencia "/>
    <s v=""/>
    <s v=""/>
    <s v=""/>
    <s v=""/>
    <s v=""/>
  </r>
  <r>
    <d v="2024-07-12T00:00:00"/>
    <x v="64"/>
    <s v="C"/>
    <n v="2"/>
    <s v="c"/>
    <n v="49"/>
    <s v="1 Porta de armário"/>
    <x v="1"/>
    <m/>
    <x v="62"/>
    <x v="0"/>
    <x v="56"/>
    <m/>
    <x v="122"/>
    <s v=" Angelina Brazão 965582274 / Agendar com proprietária com 48 h de antecedencia "/>
    <s v=""/>
    <s v=""/>
    <s v=""/>
    <s v=""/>
    <s v=""/>
  </r>
  <r>
    <d v="2024-07-12T00:00:00"/>
    <x v="64"/>
    <s v="C"/>
    <n v="2"/>
    <s v="c"/>
    <n v="50"/>
    <s v="Tampo da bancada da cozinha"/>
    <x v="13"/>
    <m/>
    <x v="28"/>
    <x v="0"/>
    <x v="56"/>
    <d v="2025-01-27T00:00:00"/>
    <x v="125"/>
    <s v=" Angelina Brazão 965582274 / Agendar com proprietária com 48 h de antecedencia . Encomenda a 27/1/25 (ASSUNTO EX PEDRO GRANITO)"/>
    <s v=""/>
    <s v=""/>
    <s v=""/>
    <s v=""/>
    <s v=""/>
  </r>
  <r>
    <d v="2024-07-12T00:00:00"/>
    <x v="64"/>
    <s v="C"/>
    <n v="2"/>
    <s v="c"/>
    <n v="51"/>
    <s v="Peça de remate do exaustor danificada"/>
    <x v="4"/>
    <m/>
    <x v="71"/>
    <x v="2"/>
    <x v="56"/>
    <m/>
    <x v="36"/>
    <s v=" Angelina Brazão 965582274 / Agendar com proprietária com 48 h de antecedencia "/>
    <s v=""/>
    <s v=""/>
    <s v=""/>
    <s v=""/>
    <s v=""/>
  </r>
  <r>
    <d v="2024-07-12T00:00:00"/>
    <x v="64"/>
    <s v="C"/>
    <n v="2"/>
    <s v="c"/>
    <n v="52"/>
    <s v="Instalações Sanitárias – rever acabamento das orlas das bancadas "/>
    <x v="0"/>
    <m/>
    <x v="62"/>
    <x v="0"/>
    <x v="56"/>
    <m/>
    <x v="0"/>
    <m/>
    <s v=""/>
    <s v=""/>
    <s v=""/>
    <s v=""/>
    <s v=""/>
  </r>
  <r>
    <d v="2024-07-12T00:00:00"/>
    <x v="64"/>
    <s v="C"/>
    <n v="2"/>
    <s v="c"/>
    <n v="53"/>
    <s v="Revisão de aros de portas - lacados + quadro elétrico "/>
    <x v="6"/>
    <m/>
    <x v="62"/>
    <x v="0"/>
    <x v="56"/>
    <m/>
    <x v="0"/>
    <s v=" Angelina Brazão 965582274 / Agendar com proprietária com 48 h de antecedencia "/>
    <s v=""/>
    <s v=""/>
    <s v=""/>
    <s v=""/>
    <s v=""/>
  </r>
  <r>
    <d v="2024-07-12T00:00:00"/>
    <x v="64"/>
    <s v="C"/>
    <n v="2"/>
    <s v="c"/>
    <n v="54"/>
    <s v="calha para tapar cobre na varanda. - É preciso orçamento - Necessário autorização Engº Rodrigo Pais"/>
    <x v="15"/>
    <m/>
    <x v="153"/>
    <x v="0"/>
    <x v="56"/>
    <m/>
    <x v="0"/>
    <s v=" Angelina Brazão 965582274 / Agendar com proprietária com 48 h de antecedencia "/>
    <s v=""/>
    <s v=""/>
    <s v=""/>
    <s v=""/>
    <s v=""/>
  </r>
  <r>
    <d v="2024-07-12T00:00:00"/>
    <x v="64"/>
    <s v="C"/>
    <n v="2"/>
    <s v="c"/>
    <n v="55"/>
    <s v="Vedação da base de duche - Silicone que servia como remate do azulejo que pousa sobre a base destacou/descolou)"/>
    <x v="0"/>
    <m/>
    <x v="203"/>
    <x v="0"/>
    <x v="56"/>
    <m/>
    <x v="48"/>
    <s v=" Angelina Brazão 965582274 / Agendar com proprietária com 48 h de antecedencia "/>
    <s v=""/>
    <s v=""/>
    <s v=""/>
    <s v=""/>
    <s v=""/>
  </r>
  <r>
    <d v="2024-07-12T00:00:00"/>
    <x v="64"/>
    <s v="C"/>
    <n v="2"/>
    <s v="c"/>
    <n v="56"/>
    <s v="Padieira da porta da arrecadação que se encontrava fixa com argamassa (por motivos óbvios) descaiu, porta abra com dificuldade"/>
    <x v="0"/>
    <m/>
    <x v="64"/>
    <x v="0"/>
    <x v="56"/>
    <m/>
    <x v="48"/>
    <s v=" Angelina Brazão 965582274 / Agendar com proprietária com 48 h de antecedencia "/>
    <s v=""/>
    <s v=""/>
    <s v=""/>
    <s v=""/>
    <s v=""/>
  </r>
  <r>
    <d v="2024-07-12T00:00:00"/>
    <x v="64"/>
    <s v="C"/>
    <n v="2"/>
    <s v="c"/>
    <n v="57"/>
    <s v="Janela da suite só abre na função oscilo"/>
    <x v="0"/>
    <m/>
    <x v="64"/>
    <x v="0"/>
    <x v="56"/>
    <m/>
    <x v="48"/>
    <s v=" Angelina Brazão 965582274 / Agendar com proprietária com 48 h de antecedencia "/>
    <s v=""/>
    <s v=""/>
    <s v=""/>
    <s v=""/>
    <s v=""/>
  </r>
  <r>
    <d v="2024-07-12T00:00:00"/>
    <x v="64"/>
    <s v="C"/>
    <n v="2"/>
    <s v="c"/>
    <n v="58"/>
    <s v="Recolocação da caixa  de derivação na varanda "/>
    <x v="0"/>
    <m/>
    <x v="0"/>
    <x v="0"/>
    <x v="56"/>
    <m/>
    <x v="91"/>
    <s v=" Angelina Brazão 965582274 / Agendar com proprietária com 48 h de antecedencia "/>
    <s v=""/>
    <s v=""/>
    <s v=""/>
    <s v=""/>
    <s v=""/>
  </r>
  <r>
    <d v="2024-07-12T00:00:00"/>
    <x v="64"/>
    <s v="C"/>
    <n v="2"/>
    <s v="c"/>
    <n v="59"/>
    <s v="Fissuras no quarto e na sala "/>
    <x v="0"/>
    <m/>
    <x v="64"/>
    <x v="0"/>
    <x v="56"/>
    <m/>
    <x v="255"/>
    <s v=" Angelina Brazão 965582274 / Agendar com proprietária com 48 h de antecedencia "/>
    <s v=""/>
    <s v=""/>
    <s v=""/>
    <s v=""/>
    <s v=""/>
  </r>
  <r>
    <d v="2024-07-12T00:00:00"/>
    <x v="64"/>
    <s v="C"/>
    <n v="2"/>
    <s v="c"/>
    <n v="60"/>
    <s v="Grelha de extração WC"/>
    <x v="0"/>
    <m/>
    <x v="64"/>
    <x v="0"/>
    <x v="56"/>
    <m/>
    <x v="109"/>
    <s v=" Angelina Brazão 965582274 / Agendar com proprietária com 48 h de antecedencia "/>
    <s v=""/>
    <s v=""/>
    <s v=""/>
    <s v=""/>
    <s v=""/>
  </r>
  <r>
    <d v="2024-07-12T00:00:00"/>
    <x v="64"/>
    <s v="C"/>
    <n v="2"/>
    <s v="c"/>
    <n v="61"/>
    <s v="Mancha no caixilho | A solicitar substituição de novo perfil do aro e perfil da janela de correr / Mancha esta no interior do vidro, defeito de fabrico. - Falta encomendar. "/>
    <x v="2"/>
    <m/>
    <x v="64"/>
    <x v="0"/>
    <x v="56"/>
    <m/>
    <x v="219"/>
    <s v=" Angelina Brazão 965582274 / Agendar com proprietária com 48 h de antecedencia "/>
    <s v=""/>
    <s v=""/>
    <s v=""/>
    <s v=""/>
    <s v=""/>
  </r>
  <r>
    <d v="2024-07-12T00:00:00"/>
    <x v="64"/>
    <s v="C"/>
    <n v="2"/>
    <s v="c"/>
    <n v="62"/>
    <s v="Picados no pavimento - SRA VAI VER SE ACEITA APÓS REPARAÇÃO "/>
    <x v="5"/>
    <m/>
    <x v="64"/>
    <x v="0"/>
    <x v="56"/>
    <m/>
    <x v="5"/>
    <s v=" Angelina Brazão 965582274 / Agendar com proprietária com 48 h de antecedencia "/>
    <s v=""/>
    <s v=""/>
    <s v=""/>
    <s v=""/>
    <s v=""/>
  </r>
  <r>
    <d v="2024-07-12T00:00:00"/>
    <x v="64"/>
    <s v="C"/>
    <n v="2"/>
    <s v="c"/>
    <n v="63"/>
    <s v="Remate azulejo debaixo do bidé "/>
    <x v="0"/>
    <m/>
    <x v="64"/>
    <x v="0"/>
    <x v="56"/>
    <m/>
    <x v="255"/>
    <s v=" Angelina Brazão 965582274 / Agendar com proprietária com 48 h de antecedencia "/>
    <s v=""/>
    <s v=""/>
    <s v=""/>
    <s v=""/>
    <s v=""/>
  </r>
  <r>
    <d v="2024-07-12T00:00:00"/>
    <x v="64"/>
    <s v="C"/>
    <n v="2"/>
    <s v="c"/>
    <n v="64"/>
    <s v="Luz da arrecadação "/>
    <x v="9"/>
    <m/>
    <x v="31"/>
    <x v="0"/>
    <x v="56"/>
    <m/>
    <x v="18"/>
    <s v=" Angelina Brazão 965582274 / Agendar com proprietária com 48 h de antecedencia "/>
    <s v=""/>
    <s v=""/>
    <s v=""/>
    <s v=""/>
    <s v=""/>
  </r>
  <r>
    <d v="2024-07-12T00:00:00"/>
    <x v="64"/>
    <s v="C"/>
    <n v="2"/>
    <s v="c"/>
    <n v="65"/>
    <s v="Tubos cobre e cablagem de ligação à Unidade Exterior mal acomodados e com isolamento danificado/ressequido | Soleira já encomenda para ocultar tubagem"/>
    <x v="0"/>
    <m/>
    <x v="71"/>
    <x v="0"/>
    <x v="56"/>
    <m/>
    <x v="51"/>
    <s v=" Angelina Brazão 965582274 / Agendar com proprietária com 48 h de antecedencia "/>
    <s v=""/>
    <s v=""/>
    <s v=""/>
    <s v=""/>
    <s v=""/>
  </r>
  <r>
    <d v="2024-07-12T00:00:00"/>
    <x v="64"/>
    <s v="C"/>
    <n v="2"/>
    <s v="c"/>
    <n v="66"/>
    <s v="Extração dos Wc´s não funciona. Horário comunicado pelo AC 7h às 10h00 e 18h – 22h00 (NOVO)"/>
    <x v="15"/>
    <m/>
    <x v="71"/>
    <x v="0"/>
    <x v="56"/>
    <m/>
    <x v="0"/>
    <s v=" Angelina Brazão 965582274 / Agendar com proprietária com 48 h de antecedencia "/>
    <s v=""/>
    <s v=""/>
    <s v=""/>
    <s v=""/>
    <s v=""/>
  </r>
  <r>
    <d v="2024-07-12T00:00:00"/>
    <x v="64"/>
    <s v="C"/>
    <n v="2"/>
    <s v="c"/>
    <n v="67"/>
    <s v="2 laminas de estores manchadas "/>
    <x v="11"/>
    <m/>
    <x v="71"/>
    <x v="0"/>
    <x v="56"/>
    <m/>
    <x v="109"/>
    <s v=" Angelina Brazão 965582274 / Agendar com proprietária com 48 h de antecedencia "/>
    <s v=""/>
    <s v=""/>
    <s v=""/>
    <s v=""/>
    <s v=""/>
  </r>
  <r>
    <d v="2024-07-12T00:00:00"/>
    <x v="64"/>
    <s v="C"/>
    <n v="2"/>
    <s v="c"/>
    <n v="68"/>
    <s v="Fixadores da porta do frigorifico desencaixaram/partiram (1 dia de uso)"/>
    <x v="1"/>
    <m/>
    <x v="71"/>
    <x v="0"/>
    <x v="56"/>
    <d v="2025-01-21T00:00:00"/>
    <x v="0"/>
    <s v=" Angelina Brazão 965582274 / Agendar com proprietária com 48 h de antecedencia "/>
    <s v=""/>
    <s v=""/>
    <s v=""/>
    <s v=""/>
    <s v=""/>
  </r>
  <r>
    <d v="2024-07-12T00:00:00"/>
    <x v="64"/>
    <s v="C"/>
    <n v="2"/>
    <s v="c"/>
    <n v="69"/>
    <s v=" remate da estrutura do poliban encontra-se partido e curto"/>
    <x v="0"/>
    <m/>
    <x v="106"/>
    <x v="0"/>
    <x v="56"/>
    <d v="2025-01-30T00:00:00"/>
    <x v="0"/>
    <s v=" Angelina Brazão 965582274 / Agendar com proprietária com 48 h de antecedencia "/>
    <s v=""/>
    <s v=""/>
    <s v=""/>
    <s v=""/>
    <s v=""/>
  </r>
  <r>
    <d v="2024-07-12T00:00:00"/>
    <x v="64"/>
    <s v="C"/>
    <n v="2"/>
    <s v="c"/>
    <n v="70"/>
    <s v="porta wc fecha com dificuldade"/>
    <x v="6"/>
    <m/>
    <x v="222"/>
    <x v="0"/>
    <x v="56"/>
    <d v="2025-01-30T00:00:00"/>
    <x v="82"/>
    <s v=" Angelina Brazão 965582274 / Agendar com proprietária com 48 h de antecedencia "/>
    <s v=""/>
    <s v=""/>
    <s v=""/>
    <s v=""/>
    <s v=""/>
  </r>
  <r>
    <d v="2024-07-12T00:00:00"/>
    <x v="64"/>
    <s v="C"/>
    <n v="2"/>
    <s v="c"/>
    <n v="71"/>
    <s v=" peça de remate do pavimento esta levantada."/>
    <x v="5"/>
    <m/>
    <x v="106"/>
    <x v="0"/>
    <x v="56"/>
    <m/>
    <x v="150"/>
    <s v=" Angelina Brazão 965582274 / Agendar com proprietária com 48 h de antecedencia "/>
    <s v=""/>
    <s v=""/>
    <s v=""/>
    <s v=""/>
    <s v=""/>
  </r>
  <r>
    <d v="2024-07-12T00:00:00"/>
    <x v="64"/>
    <s v="C"/>
    <n v="2"/>
    <s v="c"/>
    <n v="72"/>
    <s v="Bomba de calor a perder agua"/>
    <x v="15"/>
    <m/>
    <x v="222"/>
    <x v="0"/>
    <x v="56"/>
    <m/>
    <x v="152"/>
    <m/>
    <s v=""/>
    <s v=""/>
    <s v=""/>
    <s v=""/>
    <s v=""/>
  </r>
  <r>
    <d v="2024-07-12T00:00:00"/>
    <x v="65"/>
    <s v="C"/>
    <n v="2"/>
    <s v="c"/>
    <n v="73"/>
    <s v="cheiro e passagem de ar através do rodapé do roupeiro (eventualmente tratar-se-a de negativo por selar na zona da galeria. Apartamento sobre esta zona (Selagem das conetes no átrio) - corta fogo"/>
    <x v="0"/>
    <m/>
    <x v="85"/>
    <x v="0"/>
    <x v="56"/>
    <m/>
    <x v="123"/>
    <m/>
    <s v=""/>
    <s v=""/>
    <s v=""/>
    <s v=""/>
    <s v=""/>
  </r>
  <r>
    <d v="2024-07-12T00:00:00"/>
    <x v="65"/>
    <s v="C"/>
    <n v="2"/>
    <s v="c"/>
    <n v="74"/>
    <s v="Esgoto do lavatório esquerdo is suite pinga na ligação do sifão ao tubo"/>
    <x v="0"/>
    <m/>
    <x v="136"/>
    <x v="0"/>
    <x v="56"/>
    <m/>
    <x v="256"/>
    <m/>
    <m/>
    <m/>
    <m/>
    <m/>
    <m/>
  </r>
  <r>
    <d v="2024-07-12T00:00:00"/>
    <x v="64"/>
    <s v="C"/>
    <n v="2"/>
    <s v="c"/>
    <n v="75"/>
    <s v="Esgoto canatorio"/>
    <x v="0"/>
    <m/>
    <x v="0"/>
    <x v="0"/>
    <x v="56"/>
    <m/>
    <x v="118"/>
    <m/>
    <m/>
    <m/>
    <m/>
    <m/>
    <m/>
  </r>
  <r>
    <d v="2024-07-12T00:00:00"/>
    <x v="65"/>
    <s v="C"/>
    <n v="2"/>
    <s v="c"/>
    <n v="76"/>
    <s v="Substituição do Sifão"/>
    <x v="0"/>
    <m/>
    <x v="92"/>
    <x v="2"/>
    <x v="56"/>
    <m/>
    <x v="36"/>
    <m/>
    <m/>
    <m/>
    <m/>
    <m/>
    <m/>
  </r>
  <r>
    <d v="2024-07-12T00:00:00"/>
    <x v="65"/>
    <s v="C"/>
    <n v="2"/>
    <s v="c"/>
    <n v="77"/>
    <s v="Perfil caixilharia sala - Falta encomendar // 01/07/25 informado pela Rita da Serrialu que: Aguarda receção de material para produção"/>
    <x v="2"/>
    <m/>
    <x v="90"/>
    <x v="0"/>
    <x v="56"/>
    <m/>
    <x v="257"/>
    <m/>
    <m/>
    <m/>
    <m/>
    <m/>
    <m/>
  </r>
  <r>
    <d v="2024-07-12T00:00:00"/>
    <x v="65"/>
    <s v="C"/>
    <n v="2"/>
    <s v="c"/>
    <n v="78"/>
    <s v="Lavatorio WC, não chega água quente a um dos lavatórios"/>
    <x v="0"/>
    <m/>
    <x v="123"/>
    <x v="0"/>
    <x v="56"/>
    <m/>
    <x v="36"/>
    <m/>
    <m/>
    <m/>
    <m/>
    <m/>
    <m/>
  </r>
  <r>
    <d v="2024-07-12T00:00:00"/>
    <x v="65"/>
    <s v="C"/>
    <n v="2"/>
    <s v="c"/>
    <n v="79"/>
    <s v="Vidro da base de duhe está descaido e partido// 25/06 Não tem mais essa anomalia, diz Angelina."/>
    <x v="12"/>
    <m/>
    <x v="100"/>
    <x v="2"/>
    <x v="56"/>
    <m/>
    <x v="24"/>
    <m/>
    <m/>
    <m/>
    <m/>
    <m/>
    <m/>
  </r>
  <r>
    <d v="2024-07-15T00:00:00"/>
    <x v="66"/>
    <s v="C"/>
    <n v="2"/>
    <s v="d"/>
    <n v="2"/>
    <s v="Ralo tapado pelo pé do A/C - Deslocar "/>
    <x v="21"/>
    <m/>
    <x v="0"/>
    <x v="3"/>
    <x v="57"/>
    <m/>
    <x v="24"/>
    <m/>
    <s v=""/>
    <s v=""/>
    <s v=""/>
    <s v=""/>
    <s v=""/>
  </r>
  <r>
    <d v="2024-07-15T00:00:00"/>
    <x v="66"/>
    <s v="C"/>
    <n v="2"/>
    <s v="d"/>
    <n v="3"/>
    <s v="Colocar batente piso lavanderia "/>
    <x v="0"/>
    <m/>
    <x v="0"/>
    <x v="0"/>
    <x v="57"/>
    <m/>
    <x v="0"/>
    <m/>
    <s v=""/>
    <s v=""/>
    <s v=""/>
    <s v=""/>
    <s v=""/>
  </r>
  <r>
    <d v="2024-07-15T00:00:00"/>
    <x v="66"/>
    <s v="C"/>
    <n v="2"/>
    <s v="d"/>
    <n v="4"/>
    <s v="Limpar cola rodapé "/>
    <x v="0"/>
    <m/>
    <x v="0"/>
    <x v="0"/>
    <x v="57"/>
    <m/>
    <x v="0"/>
    <m/>
    <s v=""/>
    <s v=""/>
    <s v=""/>
    <s v=""/>
    <s v=""/>
  </r>
  <r>
    <d v="2024-07-15T00:00:00"/>
    <x v="66"/>
    <s v="C"/>
    <n v="2"/>
    <s v="d"/>
    <n v="5"/>
    <s v="Afinar porta duche/Desalinhado "/>
    <x v="29"/>
    <m/>
    <x v="210"/>
    <x v="0"/>
    <x v="57"/>
    <m/>
    <x v="6"/>
    <s v="mrgomes11@gmail.com "/>
    <s v=""/>
    <s v=""/>
    <s v=""/>
    <s v=""/>
    <s v=""/>
  </r>
  <r>
    <d v="2024-07-15T00:00:00"/>
    <x v="66"/>
    <s v="C"/>
    <n v="2"/>
    <s v="d"/>
    <n v="6"/>
    <s v="Armário estufado/inchado "/>
    <x v="6"/>
    <m/>
    <x v="77"/>
    <x v="0"/>
    <x v="57"/>
    <m/>
    <x v="258"/>
    <m/>
    <s v=""/>
    <s v=""/>
    <s v=""/>
    <s v=""/>
    <s v=""/>
  </r>
  <r>
    <d v="2024-07-15T00:00:00"/>
    <x v="66"/>
    <s v="C"/>
    <n v="2"/>
    <s v="d"/>
    <n v="7"/>
    <s v="Falta batente como no outro lado duche/não está firme "/>
    <x v="21"/>
    <m/>
    <x v="0"/>
    <x v="3"/>
    <x v="57"/>
    <m/>
    <x v="94"/>
    <s v="mrgomes11@gmail.com "/>
    <s v=""/>
    <s v=""/>
    <s v=""/>
    <s v=""/>
    <s v=""/>
  </r>
  <r>
    <d v="2024-07-15T00:00:00"/>
    <x v="66"/>
    <s v="C"/>
    <n v="2"/>
    <s v="d"/>
    <n v="8"/>
    <s v="Falta batente piso porta arrecadação "/>
    <x v="0"/>
    <m/>
    <x v="0"/>
    <x v="0"/>
    <x v="57"/>
    <m/>
    <x v="0"/>
    <m/>
    <s v=""/>
    <s v=""/>
    <s v=""/>
    <s v=""/>
    <s v=""/>
  </r>
  <r>
    <d v="2024-07-15T00:00:00"/>
    <x v="66"/>
    <s v="C"/>
    <n v="2"/>
    <s v="d"/>
    <n v="9"/>
    <s v="Janela amolgada parte inferior "/>
    <x v="2"/>
    <m/>
    <x v="0"/>
    <x v="0"/>
    <x v="57"/>
    <m/>
    <x v="0"/>
    <m/>
    <s v=""/>
    <s v=""/>
    <s v=""/>
    <s v=""/>
    <s v=""/>
  </r>
  <r>
    <d v="2024-07-15T00:00:00"/>
    <x v="66"/>
    <s v="C"/>
    <n v="2"/>
    <s v="d"/>
    <n v="10"/>
    <s v="a janela da suíte do apartamento em referência, ficou avariada, não fecha."/>
    <x v="2"/>
    <m/>
    <x v="3"/>
    <x v="0"/>
    <x v="57"/>
    <m/>
    <x v="197"/>
    <m/>
    <s v=""/>
    <s v=""/>
    <s v=""/>
    <s v=""/>
    <s v=""/>
  </r>
  <r>
    <d v="2024-07-15T00:00:00"/>
    <x v="66"/>
    <s v="C"/>
    <n v="2"/>
    <s v="d"/>
    <n v="11"/>
    <s v="na varanda, quando chove, a água fica estancada"/>
    <x v="0"/>
    <m/>
    <x v="3"/>
    <x v="0"/>
    <x v="57"/>
    <m/>
    <x v="15"/>
    <m/>
    <s v=""/>
    <s v=""/>
    <s v=""/>
    <s v=""/>
    <s v=""/>
  </r>
  <r>
    <d v="2024-07-15T00:00:00"/>
    <x v="66"/>
    <s v="C"/>
    <n v="2"/>
    <s v="d"/>
    <n v="12"/>
    <s v="Estores empenado, não sobe nem desce"/>
    <x v="11"/>
    <m/>
    <x v="223"/>
    <x v="0"/>
    <x v="57"/>
    <m/>
    <x v="84"/>
    <m/>
    <s v=""/>
    <s v=""/>
    <s v=""/>
    <s v=""/>
    <s v=""/>
  </r>
  <r>
    <d v="2024-07-15T00:00:00"/>
    <x v="66"/>
    <s v="C"/>
    <n v="2"/>
    <s v="d"/>
    <n v="13"/>
    <s v="Apareceu uma mancha de humidade num quarto, do lado direito superior, ao lado da caixa dos estores."/>
    <x v="0"/>
    <m/>
    <x v="224"/>
    <x v="0"/>
    <x v="57"/>
    <m/>
    <x v="230"/>
    <m/>
    <m/>
    <m/>
    <m/>
    <m/>
    <m/>
  </r>
  <r>
    <d v="2024-07-15T00:00:00"/>
    <x v="66"/>
    <s v="C"/>
    <n v="2"/>
    <s v="d"/>
    <n v="14"/>
    <s v="A janela do outro quarto está com problemas para vedar na totalidade"/>
    <x v="2"/>
    <m/>
    <x v="224"/>
    <x v="1"/>
    <x v="57"/>
    <m/>
    <x v="24"/>
    <m/>
    <m/>
    <m/>
    <m/>
    <m/>
    <m/>
  </r>
  <r>
    <d v="2024-07-15T00:00:00"/>
    <x v="66"/>
    <s v="C"/>
    <n v="2"/>
    <s v="d"/>
    <n v="15"/>
    <s v="A bomba de calor apresenta uma fuga de água na parte inferior do equipamento."/>
    <x v="15"/>
    <m/>
    <x v="130"/>
    <x v="0"/>
    <x v="57"/>
    <m/>
    <x v="158"/>
    <m/>
    <m/>
    <m/>
    <m/>
    <m/>
    <m/>
  </r>
  <r>
    <d v="2024-07-15T00:00:00"/>
    <x v="66"/>
    <s v="C"/>
    <n v="2"/>
    <s v="d"/>
    <n v="16"/>
    <s v="A base de duche, que nunca ficou em condições, está com a base de plástico transparente danificada. "/>
    <x v="0"/>
    <m/>
    <x v="130"/>
    <x v="1"/>
    <x v="57"/>
    <m/>
    <x v="24"/>
    <m/>
    <m/>
    <m/>
    <m/>
    <m/>
    <m/>
  </r>
  <r>
    <d v="2024-07-30T00:00:00"/>
    <x v="67"/>
    <s v="C"/>
    <n v="2"/>
    <s v="e"/>
    <n v="1"/>
    <s v="Mangueiras curtas nas bombas de calor da lavanderia"/>
    <x v="0"/>
    <m/>
    <x v="0"/>
    <x v="0"/>
    <x v="48"/>
    <m/>
    <x v="0"/>
    <s v="teresa.mcmartinho@gmail.com"/>
    <s v=""/>
    <s v=""/>
    <s v=""/>
    <s v=""/>
    <s v=""/>
  </r>
  <r>
    <d v="2024-07-30T00:00:00"/>
    <x v="67"/>
    <s v="C"/>
    <n v="2"/>
    <s v="e"/>
    <n v="2"/>
    <s v="Limpar ferrugem guardas (geral)"/>
    <x v="0"/>
    <m/>
    <x v="0"/>
    <x v="0"/>
    <x v="48"/>
    <m/>
    <x v="0"/>
    <s v="teresa.mcmartinho@gmail.com"/>
    <s v=""/>
    <s v=""/>
    <s v=""/>
    <s v=""/>
    <s v=""/>
  </r>
  <r>
    <d v="2024-07-30T00:00:00"/>
    <x v="67"/>
    <s v="C"/>
    <n v="2"/>
    <s v="e"/>
    <n v="3"/>
    <s v="Borracha frigorifico solta/cliente colocou no lugar"/>
    <x v="0"/>
    <m/>
    <x v="0"/>
    <x v="0"/>
    <x v="48"/>
    <m/>
    <x v="0"/>
    <s v="teresa.mcmartinho@gmail.com"/>
    <s v=""/>
    <s v=""/>
    <s v=""/>
    <s v=""/>
    <s v=""/>
  </r>
  <r>
    <d v="2024-07-30T00:00:00"/>
    <x v="67"/>
    <s v="C"/>
    <n v="2"/>
    <s v="e"/>
    <n v="4"/>
    <s v="Afinar porta"/>
    <x v="6"/>
    <m/>
    <x v="0"/>
    <x v="0"/>
    <x v="48"/>
    <m/>
    <x v="0"/>
    <s v="teresa.mcmartinho@gmail.com"/>
    <s v=""/>
    <s v=""/>
    <s v=""/>
    <s v=""/>
    <s v=""/>
  </r>
  <r>
    <d v="2024-07-30T00:00:00"/>
    <x v="67"/>
    <s v="C"/>
    <n v="2"/>
    <s v="e"/>
    <n v="5"/>
    <s v="Limpar Manchas porta"/>
    <x v="0"/>
    <m/>
    <x v="0"/>
    <x v="0"/>
    <x v="48"/>
    <m/>
    <x v="0"/>
    <s v="teresa.mcmartinho@gmail.com"/>
    <s v=""/>
    <s v=""/>
    <s v=""/>
    <s v=""/>
    <s v=""/>
  </r>
  <r>
    <d v="2024-07-30T00:00:00"/>
    <x v="67"/>
    <s v="C"/>
    <n v="2"/>
    <s v="e"/>
    <n v="6"/>
    <s v="Pedra partida wc / trocar pedra "/>
    <x v="0"/>
    <m/>
    <x v="0"/>
    <x v="0"/>
    <x v="48"/>
    <m/>
    <x v="18"/>
    <s v="teresa.mcmartinho@gmail.com"/>
    <s v=""/>
    <s v=""/>
    <s v=""/>
    <s v=""/>
    <s v=""/>
  </r>
  <r>
    <d v="2024-07-30T00:00:00"/>
    <x v="67"/>
    <s v="C"/>
    <n v="2"/>
    <s v="e"/>
    <n v="7"/>
    <s v="Borrachas soltas na porta"/>
    <x v="0"/>
    <m/>
    <x v="0"/>
    <x v="0"/>
    <x v="48"/>
    <m/>
    <x v="0"/>
    <s v="teresa.mcmartinho@gmail.com"/>
    <s v=""/>
    <s v=""/>
    <s v=""/>
    <s v=""/>
    <s v=""/>
  </r>
  <r>
    <d v="2024-07-30T00:00:00"/>
    <x v="67"/>
    <s v="C"/>
    <n v="2"/>
    <s v="e"/>
    <n v="8"/>
    <s v="Mancha escura no piso/Rodapé"/>
    <x v="5"/>
    <m/>
    <x v="0"/>
    <x v="0"/>
    <x v="48"/>
    <m/>
    <x v="68"/>
    <s v="teresa.mcmartinho@gmail.com"/>
    <s v=""/>
    <s v=""/>
    <s v=""/>
    <s v=""/>
    <s v=""/>
  </r>
  <r>
    <d v="2024-07-30T00:00:00"/>
    <x v="67"/>
    <s v="C"/>
    <n v="2"/>
    <s v="e"/>
    <n v="9"/>
    <s v="Remate rodapé (geral)/espaço no piso"/>
    <x v="0"/>
    <m/>
    <x v="0"/>
    <x v="0"/>
    <x v="48"/>
    <m/>
    <x v="0"/>
    <s v="teresa.mcmartinho@gmail.com"/>
    <s v=""/>
    <s v=""/>
    <s v=""/>
    <s v=""/>
    <s v=""/>
  </r>
  <r>
    <d v="2024-07-30T00:00:00"/>
    <x v="67"/>
    <s v="C"/>
    <n v="2"/>
    <s v="e"/>
    <n v="10"/>
    <s v="Gaveta lascada por dentro no topo"/>
    <x v="6"/>
    <m/>
    <x v="0"/>
    <x v="0"/>
    <x v="48"/>
    <m/>
    <x v="0"/>
    <s v="teresa.mcmartinho@gmail.com"/>
    <s v=""/>
    <s v=""/>
    <s v=""/>
    <s v=""/>
    <s v=""/>
  </r>
  <r>
    <d v="2024-07-30T00:00:00"/>
    <x v="67"/>
    <s v="C"/>
    <n v="2"/>
    <s v="e"/>
    <n v="11"/>
    <s v="Limpar parede (lapis)"/>
    <x v="0"/>
    <m/>
    <x v="0"/>
    <x v="0"/>
    <x v="48"/>
    <m/>
    <x v="0"/>
    <s v="teresa.mcmartinho@gmail.com"/>
    <s v=""/>
    <s v=""/>
    <s v=""/>
    <s v=""/>
    <s v=""/>
  </r>
  <r>
    <d v="2024-07-30T00:00:00"/>
    <x v="67"/>
    <s v="C"/>
    <n v="2"/>
    <s v="e"/>
    <n v="12"/>
    <s v="Massa na porta de entrada (amolgado)"/>
    <x v="0"/>
    <m/>
    <x v="0"/>
    <x v="0"/>
    <x v="48"/>
    <m/>
    <x v="0"/>
    <s v="teresa.mcmartinho@gmail.com"/>
    <s v=""/>
    <s v=""/>
    <s v=""/>
    <s v=""/>
    <s v=""/>
  </r>
  <r>
    <d v="2024-07-30T00:00:00"/>
    <x v="67"/>
    <s v="C"/>
    <n v="2"/>
    <s v="e"/>
    <n v="13"/>
    <s v="Porta da arrecadação não abre "/>
    <x v="7"/>
    <m/>
    <x v="0"/>
    <x v="0"/>
    <x v="48"/>
    <m/>
    <x v="0"/>
    <s v="teresa.mcmartinho@gmail.com"/>
    <s v=""/>
    <s v=""/>
    <s v=""/>
    <s v=""/>
    <s v=""/>
  </r>
  <r>
    <d v="2024-07-30T00:00:00"/>
    <x v="67"/>
    <s v="C"/>
    <n v="2"/>
    <s v="e"/>
    <n v="14"/>
    <s v="Pedra que faz o contorno da bancada estava partida "/>
    <x v="28"/>
    <m/>
    <x v="28"/>
    <x v="0"/>
    <x v="48"/>
    <m/>
    <x v="18"/>
    <s v="teresa.mcmartinho@gmail.com"/>
    <s v=""/>
    <s v=""/>
    <s v=""/>
    <s v=""/>
    <s v=""/>
  </r>
  <r>
    <d v="2024-07-30T00:00:00"/>
    <x v="67"/>
    <s v="C"/>
    <n v="2"/>
    <s v="e"/>
    <n v="15"/>
    <s v="Contador água  trocado "/>
    <x v="14"/>
    <m/>
    <x v="0"/>
    <x v="0"/>
    <x v="48"/>
    <m/>
    <x v="0"/>
    <s v="teresa.mcmartinho@gmail.com"/>
    <s v=""/>
    <s v=""/>
    <s v=""/>
    <s v=""/>
    <s v=""/>
  </r>
  <r>
    <d v="2024-07-30T00:00:00"/>
    <x v="67"/>
    <s v="C"/>
    <n v="2"/>
    <s v="e"/>
    <n v="16"/>
    <s v="Substituir 2 peças ceramico IS"/>
    <x v="0"/>
    <m/>
    <x v="0"/>
    <x v="0"/>
    <x v="48"/>
    <m/>
    <x v="0"/>
    <s v="teresa.mcmartinho@gmail.com"/>
    <s v=""/>
    <s v=""/>
    <s v=""/>
    <s v=""/>
    <s v=""/>
  </r>
  <r>
    <d v="2024-07-30T00:00:00"/>
    <x v="67"/>
    <s v="C"/>
    <n v="2"/>
    <s v="e"/>
    <n v="17"/>
    <s v="sinais de uma infiltração no hall de acesso ao quarto e casa de  banho"/>
    <x v="0"/>
    <m/>
    <x v="98"/>
    <x v="0"/>
    <x v="48"/>
    <m/>
    <x v="52"/>
    <s v="teresa.mcmartinho@gmail.com"/>
    <s v=""/>
    <s v=""/>
    <s v=""/>
    <s v=""/>
    <s v=""/>
  </r>
  <r>
    <d v="2024-07-30T00:00:00"/>
    <x v="67"/>
    <s v="C"/>
    <n v="2"/>
    <s v="e"/>
    <n v="18"/>
    <s v="O forno não esta a funcionar. Cada vez que o mesmo é ligado inicialmente acende a luz mas imediatamente a seguir dispara o fusível do quadro elétrico da secção que alimenta o forno. // Conforme relatório da IEOL este tema tem haver com a potência contratada para o apartamento. "/>
    <x v="9"/>
    <m/>
    <x v="225"/>
    <x v="3"/>
    <x v="48"/>
    <m/>
    <x v="24"/>
    <m/>
    <m/>
    <m/>
    <m/>
    <m/>
    <m/>
  </r>
  <r>
    <d v="2024-07-12T00:00:00"/>
    <x v="68"/>
    <s v="C"/>
    <n v="2"/>
    <s v="f"/>
    <n v="1"/>
    <s v="Limpeza vidro fosco porta"/>
    <x v="0"/>
    <m/>
    <x v="211"/>
    <x v="0"/>
    <x v="52"/>
    <m/>
    <x v="99"/>
    <m/>
    <s v=""/>
    <s v=""/>
    <s v=""/>
    <s v=""/>
    <s v=""/>
  </r>
  <r>
    <d v="2024-07-12T00:00:00"/>
    <x v="68"/>
    <s v="C"/>
    <n v="2"/>
    <s v="f"/>
    <n v="2"/>
    <s v="Amolgado caixa de estore "/>
    <x v="6"/>
    <m/>
    <x v="0"/>
    <x v="0"/>
    <x v="52"/>
    <m/>
    <x v="126"/>
    <m/>
    <m/>
    <m/>
    <m/>
    <m/>
    <m/>
  </r>
  <r>
    <d v="2024-07-12T00:00:00"/>
    <x v="68"/>
    <s v="C"/>
    <n v="2"/>
    <s v="f"/>
    <n v="3"/>
    <s v="Fissura no topo da porta "/>
    <x v="6"/>
    <m/>
    <x v="211"/>
    <x v="0"/>
    <x v="52"/>
    <m/>
    <x v="99"/>
    <m/>
    <s v=""/>
    <s v=""/>
    <s v=""/>
    <s v=""/>
    <s v=""/>
  </r>
  <r>
    <d v="2024-07-12T00:00:00"/>
    <x v="68"/>
    <s v="C"/>
    <n v="2"/>
    <s v="f"/>
    <n v="4"/>
    <s v="Limpar ferrugem guardas geral"/>
    <x v="0"/>
    <m/>
    <x v="0"/>
    <x v="0"/>
    <x v="52"/>
    <m/>
    <x v="0"/>
    <m/>
    <s v=""/>
    <s v=""/>
    <s v=""/>
    <s v=""/>
    <s v=""/>
  </r>
  <r>
    <d v="2024-07-12T00:00:00"/>
    <x v="68"/>
    <s v="C"/>
    <n v="2"/>
    <s v="f"/>
    <n v="5"/>
    <s v="Rejunte canto parede portas varanda geral"/>
    <x v="0"/>
    <m/>
    <x v="0"/>
    <x v="0"/>
    <x v="52"/>
    <m/>
    <x v="0"/>
    <m/>
    <s v=""/>
    <s v=""/>
    <s v=""/>
    <s v=""/>
    <s v=""/>
  </r>
  <r>
    <d v="2024-07-12T00:00:00"/>
    <x v="68"/>
    <s v="C"/>
    <n v="2"/>
    <s v="f"/>
    <n v="6"/>
    <s v="Sujo cimento no ladrilho "/>
    <x v="0"/>
    <m/>
    <x v="0"/>
    <x v="0"/>
    <x v="52"/>
    <m/>
    <x v="0"/>
    <m/>
    <s v=""/>
    <s v=""/>
    <s v=""/>
    <s v=""/>
    <s v=""/>
  </r>
  <r>
    <d v="2024-07-12T00:00:00"/>
    <x v="68"/>
    <s v="C"/>
    <n v="2"/>
    <s v="f"/>
    <n v="7"/>
    <s v="Excesso massa na pedra soleira  pardas"/>
    <x v="0"/>
    <m/>
    <x v="0"/>
    <x v="0"/>
    <x v="52"/>
    <m/>
    <x v="0"/>
    <m/>
    <s v=""/>
    <s v=""/>
    <s v=""/>
    <s v=""/>
    <s v=""/>
  </r>
  <r>
    <d v="2024-07-12T00:00:00"/>
    <x v="68"/>
    <s v="C"/>
    <n v="2"/>
    <s v="f"/>
    <n v="8"/>
    <s v="Refazer remate silicone sujo tinta janelas geral"/>
    <x v="39"/>
    <m/>
    <x v="0"/>
    <x v="0"/>
    <x v="52"/>
    <m/>
    <x v="0"/>
    <m/>
    <s v=""/>
    <s v=""/>
    <s v=""/>
    <s v=""/>
    <s v=""/>
  </r>
  <r>
    <d v="2024-07-12T00:00:00"/>
    <x v="68"/>
    <s v="C"/>
    <n v="2"/>
    <s v="f"/>
    <n v="9"/>
    <s v="Limpeza rodapé geral"/>
    <x v="0"/>
    <m/>
    <x v="0"/>
    <x v="0"/>
    <x v="52"/>
    <m/>
    <x v="0"/>
    <m/>
    <s v=""/>
    <s v=""/>
    <s v=""/>
    <s v=""/>
    <s v=""/>
  </r>
  <r>
    <d v="2024-07-12T00:00:00"/>
    <x v="68"/>
    <s v="C"/>
    <n v="2"/>
    <s v="f"/>
    <n v="10"/>
    <s v="Limitador porta  sujo tinta"/>
    <x v="0"/>
    <m/>
    <x v="0"/>
    <x v="0"/>
    <x v="52"/>
    <m/>
    <x v="0"/>
    <m/>
    <s v=""/>
    <s v=""/>
    <s v=""/>
    <s v=""/>
    <s v=""/>
  </r>
  <r>
    <d v="2024-07-12T00:00:00"/>
    <x v="68"/>
    <s v="C"/>
    <n v="2"/>
    <s v="f"/>
    <n v="11"/>
    <s v="Afinar porta - é necessario novo aro e novas guarnições"/>
    <x v="6"/>
    <m/>
    <x v="0"/>
    <x v="0"/>
    <x v="52"/>
    <m/>
    <x v="0"/>
    <m/>
    <s v=""/>
    <s v=""/>
    <s v=""/>
    <s v=""/>
    <s v=""/>
  </r>
  <r>
    <d v="2024-07-12T00:00:00"/>
    <x v="68"/>
    <s v="C"/>
    <n v="2"/>
    <s v="f"/>
    <n v="12"/>
    <s v="Sujo nas portas "/>
    <x v="0"/>
    <m/>
    <x v="0"/>
    <x v="0"/>
    <x v="52"/>
    <m/>
    <x v="0"/>
    <m/>
    <s v=""/>
    <s v=""/>
    <s v=""/>
    <s v=""/>
    <s v=""/>
  </r>
  <r>
    <d v="2024-07-12T00:00:00"/>
    <x v="68"/>
    <s v="C"/>
    <n v="2"/>
    <s v="f"/>
    <n v="13"/>
    <s v="Caixa estore desnivelada "/>
    <x v="6"/>
    <m/>
    <x v="0"/>
    <x v="0"/>
    <x v="52"/>
    <m/>
    <x v="0"/>
    <m/>
    <s v=""/>
    <s v=""/>
    <s v=""/>
    <s v=""/>
    <s v=""/>
  </r>
  <r>
    <d v="2024-07-12T00:00:00"/>
    <x v="68"/>
    <s v="C"/>
    <n v="2"/>
    <s v="f"/>
    <n v="14"/>
    <s v="Limpar caixilharia porta "/>
    <x v="0"/>
    <m/>
    <x v="0"/>
    <x v="0"/>
    <x v="52"/>
    <m/>
    <x v="0"/>
    <m/>
    <s v=""/>
    <s v=""/>
    <s v=""/>
    <s v=""/>
    <s v=""/>
  </r>
  <r>
    <d v="2024-07-12T00:00:00"/>
    <x v="68"/>
    <s v="C"/>
    <n v="2"/>
    <s v="f"/>
    <n v="15"/>
    <s v="Marcas no exaustor wc"/>
    <x v="0"/>
    <m/>
    <x v="0"/>
    <x v="0"/>
    <x v="52"/>
    <m/>
    <x v="0"/>
    <m/>
    <s v=""/>
    <s v=""/>
    <s v=""/>
    <s v=""/>
    <s v=""/>
  </r>
  <r>
    <d v="2024-07-12T00:00:00"/>
    <x v="68"/>
    <s v="C"/>
    <n v="2"/>
    <s v="f"/>
    <n v="16"/>
    <s v="Trocar espelho"/>
    <x v="29"/>
    <m/>
    <x v="0"/>
    <x v="0"/>
    <x v="52"/>
    <m/>
    <x v="0"/>
    <m/>
    <s v=""/>
    <s v=""/>
    <s v=""/>
    <s v=""/>
    <s v=""/>
  </r>
  <r>
    <d v="2024-07-12T00:00:00"/>
    <x v="68"/>
    <s v="C"/>
    <n v="2"/>
    <s v="f"/>
    <n v="17"/>
    <s v="Afinar porta duche "/>
    <x v="29"/>
    <m/>
    <x v="0"/>
    <x v="0"/>
    <x v="52"/>
    <m/>
    <x v="0"/>
    <m/>
    <s v=""/>
    <s v=""/>
    <s v=""/>
    <s v=""/>
    <s v=""/>
  </r>
  <r>
    <d v="2024-07-12T00:00:00"/>
    <x v="68"/>
    <s v="C"/>
    <n v="2"/>
    <s v="f"/>
    <n v="18"/>
    <s v="Ajustar borracha peça inox "/>
    <x v="29"/>
    <m/>
    <x v="0"/>
    <x v="0"/>
    <x v="52"/>
    <m/>
    <x v="0"/>
    <m/>
    <s v=""/>
    <s v=""/>
    <s v=""/>
    <s v=""/>
    <s v=""/>
  </r>
  <r>
    <d v="2024-07-12T00:00:00"/>
    <x v="68"/>
    <s v="C"/>
    <n v="2"/>
    <s v="f"/>
    <n v="19"/>
    <s v="Mancha azul na prateleira guarda roupa "/>
    <x v="0"/>
    <m/>
    <x v="0"/>
    <x v="0"/>
    <x v="52"/>
    <m/>
    <x v="0"/>
    <m/>
    <s v=""/>
    <s v=""/>
    <s v=""/>
    <s v=""/>
    <s v=""/>
  </r>
  <r>
    <d v="2024-07-12T00:00:00"/>
    <x v="68"/>
    <s v="C"/>
    <n v="2"/>
    <s v="f"/>
    <n v="20"/>
    <s v="Limpar excesso massa moldura topo guarda roupa"/>
    <x v="0"/>
    <m/>
    <x v="0"/>
    <x v="0"/>
    <x v="52"/>
    <m/>
    <x v="0"/>
    <m/>
    <s v=""/>
    <s v=""/>
    <s v=""/>
    <s v=""/>
    <s v=""/>
  </r>
  <r>
    <d v="2024-07-12T00:00:00"/>
    <x v="68"/>
    <s v="C"/>
    <n v="2"/>
    <s v="f"/>
    <n v="21"/>
    <s v="Retirar plástico na base guarda roupa"/>
    <x v="0"/>
    <m/>
    <x v="0"/>
    <x v="0"/>
    <x v="52"/>
    <m/>
    <x v="0"/>
    <m/>
    <s v=""/>
    <s v=""/>
    <s v=""/>
    <s v=""/>
    <s v=""/>
  </r>
  <r>
    <d v="2024-07-12T00:00:00"/>
    <x v="68"/>
    <s v="C"/>
    <n v="2"/>
    <s v="f"/>
    <n v="22"/>
    <s v="Limpar focos luz tinta geral"/>
    <x v="0"/>
    <m/>
    <x v="0"/>
    <x v="0"/>
    <x v="52"/>
    <m/>
    <x v="0"/>
    <m/>
    <s v=""/>
    <s v=""/>
    <s v=""/>
    <s v=""/>
    <s v=""/>
  </r>
  <r>
    <d v="2024-07-12T00:00:00"/>
    <x v="68"/>
    <s v="C"/>
    <n v="2"/>
    <s v="f"/>
    <n v="23"/>
    <s v="Sujo tinta piso próximo porta "/>
    <x v="0"/>
    <m/>
    <x v="0"/>
    <x v="0"/>
    <x v="52"/>
    <m/>
    <x v="0"/>
    <m/>
    <s v=""/>
    <s v=""/>
    <s v=""/>
    <s v=""/>
    <s v=""/>
  </r>
  <r>
    <d v="2024-07-12T00:00:00"/>
    <x v="68"/>
    <s v="C"/>
    <n v="2"/>
    <s v="f"/>
    <n v="24"/>
    <s v="Sujo tinta maçaneta "/>
    <x v="0"/>
    <m/>
    <x v="0"/>
    <x v="0"/>
    <x v="52"/>
    <m/>
    <x v="0"/>
    <m/>
    <s v=""/>
    <s v=""/>
    <s v=""/>
    <s v=""/>
    <s v=""/>
  </r>
  <r>
    <d v="2024-07-12T00:00:00"/>
    <x v="68"/>
    <s v="C"/>
    <n v="2"/>
    <s v="f"/>
    <n v="25"/>
    <s v="Rejunte massa banheira está soltando"/>
    <x v="0"/>
    <m/>
    <x v="0"/>
    <x v="0"/>
    <x v="52"/>
    <m/>
    <x v="0"/>
    <m/>
    <s v=""/>
    <s v=""/>
    <s v=""/>
    <s v=""/>
    <s v=""/>
  </r>
  <r>
    <d v="2024-07-12T00:00:00"/>
    <x v="68"/>
    <s v="C"/>
    <n v="2"/>
    <s v="f"/>
    <n v="26"/>
    <s v="Peça fixação espelho com ferrugem "/>
    <x v="29"/>
    <m/>
    <x v="0"/>
    <x v="0"/>
    <x v="52"/>
    <m/>
    <x v="0"/>
    <m/>
    <s v=""/>
    <s v=""/>
    <s v=""/>
    <s v=""/>
    <s v=""/>
  </r>
  <r>
    <d v="2024-07-12T00:00:00"/>
    <x v="68"/>
    <s v="C"/>
    <n v="2"/>
    <s v="f"/>
    <n v="27"/>
    <s v="Limpar piso base roupeiro"/>
    <x v="0"/>
    <m/>
    <x v="0"/>
    <x v="0"/>
    <x v="52"/>
    <m/>
    <x v="0"/>
    <m/>
    <s v=""/>
    <s v=""/>
    <s v=""/>
    <s v=""/>
    <s v=""/>
  </r>
  <r>
    <d v="2024-07-12T00:00:00"/>
    <x v="68"/>
    <s v="C"/>
    <n v="2"/>
    <s v="f"/>
    <n v="28"/>
    <s v="Sujo tinta porta roupeiro"/>
    <x v="0"/>
    <m/>
    <x v="0"/>
    <x v="0"/>
    <x v="52"/>
    <m/>
    <x v="3"/>
    <m/>
    <s v=""/>
    <s v=""/>
    <s v=""/>
    <s v=""/>
    <s v=""/>
  </r>
  <r>
    <d v="2024-07-12T00:00:00"/>
    <x v="68"/>
    <s v="C"/>
    <n v="2"/>
    <s v="f"/>
    <n v="29"/>
    <s v="Excesso tinta madeira exaustor cozinha "/>
    <x v="0"/>
    <m/>
    <x v="0"/>
    <x v="0"/>
    <x v="52"/>
    <m/>
    <x v="0"/>
    <m/>
    <s v=""/>
    <s v=""/>
    <s v=""/>
    <s v=""/>
    <s v=""/>
  </r>
  <r>
    <d v="2024-07-12T00:00:00"/>
    <x v="68"/>
    <s v="C"/>
    <n v="2"/>
    <s v="f"/>
    <n v="30"/>
    <s v="Falta silicone rodabanca "/>
    <x v="1"/>
    <m/>
    <x v="0"/>
    <x v="0"/>
    <x v="52"/>
    <m/>
    <x v="0"/>
    <m/>
    <s v=""/>
    <s v=""/>
    <s v=""/>
    <s v=""/>
    <s v=""/>
  </r>
  <r>
    <d v="2024-07-12T00:00:00"/>
    <x v="68"/>
    <s v="C"/>
    <n v="2"/>
    <s v="f"/>
    <n v="31"/>
    <s v="Afinar porta com ruído lavandaria"/>
    <x v="2"/>
    <m/>
    <x v="0"/>
    <x v="0"/>
    <x v="52"/>
    <m/>
    <x v="0"/>
    <m/>
    <s v=""/>
    <s v=""/>
    <s v=""/>
    <s v=""/>
    <s v=""/>
  </r>
  <r>
    <d v="2024-07-12T00:00:00"/>
    <x v="68"/>
    <s v="C"/>
    <n v="2"/>
    <s v="f"/>
    <n v="32"/>
    <s v="Sujo tinta  cerâmica"/>
    <x v="0"/>
    <m/>
    <x v="0"/>
    <x v="0"/>
    <x v="52"/>
    <m/>
    <x v="0"/>
    <m/>
    <s v=""/>
    <s v=""/>
    <s v=""/>
    <s v=""/>
    <s v=""/>
  </r>
  <r>
    <d v="2024-07-12T00:00:00"/>
    <x v="68"/>
    <s v="C"/>
    <n v="2"/>
    <s v="f"/>
    <n v="33"/>
    <s v="Sujo silicone base porta lavandaria"/>
    <x v="0"/>
    <m/>
    <x v="0"/>
    <x v="0"/>
    <x v="52"/>
    <m/>
    <x v="0"/>
    <m/>
    <s v=""/>
    <s v=""/>
    <s v=""/>
    <s v=""/>
    <s v=""/>
  </r>
  <r>
    <d v="2024-07-12T00:00:00"/>
    <x v="68"/>
    <s v="C"/>
    <n v="2"/>
    <s v="f"/>
    <n v="34"/>
    <s v="Limpar rejunte piso cozinha "/>
    <x v="0"/>
    <m/>
    <x v="0"/>
    <x v="0"/>
    <x v="52"/>
    <m/>
    <x v="0"/>
    <m/>
    <s v=""/>
    <s v=""/>
    <s v=""/>
    <s v=""/>
    <s v=""/>
  </r>
  <r>
    <d v="2024-07-12T00:00:00"/>
    <x v="68"/>
    <s v="C"/>
    <n v="2"/>
    <s v="f"/>
    <n v="35"/>
    <s v="Falta tampa sensor arrecardação"/>
    <x v="9"/>
    <m/>
    <x v="0"/>
    <x v="0"/>
    <x v="52"/>
    <m/>
    <x v="0"/>
    <m/>
    <s v=""/>
    <s v=""/>
    <s v=""/>
    <s v=""/>
    <s v=""/>
  </r>
  <r>
    <d v="2024-07-12T00:00:00"/>
    <x v="68"/>
    <s v="C"/>
    <n v="2"/>
    <s v="f"/>
    <n v="36"/>
    <s v="Buraco no aro da porta da sala -pedir aro novo e guarnições "/>
    <x v="6"/>
    <m/>
    <x v="0"/>
    <x v="0"/>
    <x v="52"/>
    <m/>
    <x v="0"/>
    <m/>
    <s v=""/>
    <s v=""/>
    <s v=""/>
    <s v=""/>
    <s v=""/>
  </r>
  <r>
    <d v="2024-07-12T00:00:00"/>
    <x v="68"/>
    <s v="C"/>
    <n v="2"/>
    <s v="f"/>
    <n v="37"/>
    <s v="Guarnição da porta de um dos quartos danificada - Pedir nova guarnição "/>
    <x v="6"/>
    <m/>
    <x v="0"/>
    <x v="0"/>
    <x v="52"/>
    <m/>
    <x v="0"/>
    <m/>
    <s v=""/>
    <s v=""/>
    <s v=""/>
    <s v=""/>
    <s v=""/>
  </r>
  <r>
    <d v="2024-07-12T00:00:00"/>
    <x v="68"/>
    <s v="C"/>
    <n v="2"/>
    <s v="f"/>
    <n v="38"/>
    <s v="&quot;A minha tomada de carregamento não esta a funcionar&quot;"/>
    <x v="9"/>
    <m/>
    <x v="226"/>
    <x v="2"/>
    <x v="52"/>
    <m/>
    <x v="24"/>
    <m/>
    <m/>
    <m/>
    <m/>
    <m/>
    <m/>
  </r>
  <r>
    <d v="2024-07-12T00:00:00"/>
    <x v="68"/>
    <s v="C"/>
    <n v="2"/>
    <s v="f"/>
    <n v="39"/>
    <s v="A minha tomada de carregamento eletrico não esta a funcionar. Tenho uma viatura Volvo e quando ligo a cabo de carregamento a tomada (mesmo sem ligar o carro), a tomada acende a luz vermelha (indicando um erro). Na tomada do condomínio que se encontra no pilar o cabo funciona correctamente, bem como noutros sítios onde já carreguei a viatura, exceto na minha tomada de carregamento."/>
    <x v="9"/>
    <m/>
    <x v="0"/>
    <x v="0"/>
    <x v="52"/>
    <m/>
    <x v="0"/>
    <m/>
    <s v=""/>
    <s v=""/>
    <s v=""/>
    <s v=""/>
    <s v=""/>
  </r>
  <r>
    <d v="2024-07-12T00:00:00"/>
    <x v="68"/>
    <s v="C"/>
    <n v="2"/>
    <s v="f"/>
    <n v="40"/>
    <s v="Portas interiores que já não fecham no trinco, parecem desalinhadas relativamente à posição original "/>
    <x v="6"/>
    <m/>
    <x v="227"/>
    <x v="1"/>
    <x v="52"/>
    <m/>
    <x v="24"/>
    <m/>
    <m/>
    <m/>
    <m/>
    <m/>
    <m/>
  </r>
  <r>
    <d v="2024-07-12T00:00:00"/>
    <x v="68"/>
    <s v="C"/>
    <n v="2"/>
    <s v="f"/>
    <n v="41"/>
    <s v="Porta exterior, entre a cozinha e a varanda, em que a maçanetada porta não esta a funcionar, impossibilitando o funcionamento do mecanismo de fecho da porta. "/>
    <x v="2"/>
    <m/>
    <x v="227"/>
    <x v="0"/>
    <x v="52"/>
    <m/>
    <x v="259"/>
    <m/>
    <m/>
    <m/>
    <m/>
    <m/>
    <m/>
  </r>
  <r>
    <d v="2024-07-12T00:00:00"/>
    <x v="69"/>
    <s v="C"/>
    <n v="2"/>
    <s v="g"/>
    <n v="45"/>
    <s v="Arrecadação sem luz "/>
    <x v="9"/>
    <m/>
    <x v="1"/>
    <x v="0"/>
    <x v="58"/>
    <m/>
    <x v="9"/>
    <m/>
    <s v=""/>
    <s v=""/>
    <s v=""/>
    <s v=""/>
    <s v=""/>
  </r>
  <r>
    <d v="2024-07-12T00:00:00"/>
    <x v="69"/>
    <s v="C"/>
    <n v="2"/>
    <s v="g"/>
    <n v="44"/>
    <s v="Substituir régua do piso quarto principal "/>
    <x v="5"/>
    <m/>
    <x v="1"/>
    <x v="0"/>
    <x v="58"/>
    <m/>
    <x v="11"/>
    <m/>
    <s v=""/>
    <s v=""/>
    <s v=""/>
    <s v=""/>
    <s v=""/>
  </r>
  <r>
    <d v="2024-07-12T00:00:00"/>
    <x v="69"/>
    <s v="C"/>
    <n v="2"/>
    <s v="g"/>
    <n v="43"/>
    <s v="Estore preso - asa de banho suíte"/>
    <x v="11"/>
    <m/>
    <x v="1"/>
    <x v="0"/>
    <x v="58"/>
    <m/>
    <x v="104"/>
    <m/>
    <s v=""/>
    <s v=""/>
    <s v=""/>
    <s v=""/>
    <s v=""/>
  </r>
  <r>
    <d v="2024-07-12T00:00:00"/>
    <x v="69"/>
    <s v="C"/>
    <n v="2"/>
    <s v="g"/>
    <n v="42"/>
    <s v="Azulejo do chão partido - Casa de banho suíte"/>
    <x v="0"/>
    <m/>
    <x v="1"/>
    <x v="0"/>
    <x v="58"/>
    <m/>
    <x v="104"/>
    <m/>
    <s v=""/>
    <s v=""/>
    <s v=""/>
    <s v=""/>
    <s v=""/>
  </r>
  <r>
    <d v="2024-07-12T00:00:00"/>
    <x v="69"/>
    <s v="C"/>
    <n v="2"/>
    <s v="g"/>
    <n v="41"/>
    <s v="espelho da maçaneta de um dos quartos está solto"/>
    <x v="0"/>
    <m/>
    <x v="0"/>
    <x v="0"/>
    <x v="58"/>
    <m/>
    <x v="10"/>
    <m/>
    <s v=""/>
    <s v=""/>
    <s v=""/>
    <s v=""/>
    <s v=""/>
  </r>
  <r>
    <d v="2024-07-12T00:00:00"/>
    <x v="69"/>
    <s v="C"/>
    <n v="2"/>
    <s v="g"/>
    <n v="40"/>
    <s v="torneira da cozinha está mais ou menos solta"/>
    <x v="0"/>
    <m/>
    <x v="0"/>
    <x v="0"/>
    <x v="58"/>
    <m/>
    <x v="104"/>
    <m/>
    <s v=""/>
    <s v=""/>
    <s v=""/>
    <s v=""/>
    <s v=""/>
  </r>
  <r>
    <d v="2024-07-12T00:00:00"/>
    <x v="69"/>
    <s v="C"/>
    <n v="2"/>
    <s v="g"/>
    <n v="39"/>
    <s v="portas do armário da casa de banho da suíte voltaram a ficar desniveladas"/>
    <x v="6"/>
    <m/>
    <x v="0"/>
    <x v="0"/>
    <x v="58"/>
    <m/>
    <x v="65"/>
    <m/>
    <s v=""/>
    <s v=""/>
    <s v=""/>
    <s v=""/>
    <s v=""/>
  </r>
  <r>
    <d v="2024-07-12T00:00:00"/>
    <x v="69"/>
    <s v="C"/>
    <n v="2"/>
    <s v="g"/>
    <n v="38"/>
    <s v="A porta da casa de banho social custa muito a fechar"/>
    <x v="6"/>
    <m/>
    <x v="0"/>
    <x v="0"/>
    <x v="58"/>
    <m/>
    <x v="251"/>
    <m/>
    <s v=""/>
    <s v=""/>
    <s v=""/>
    <s v=""/>
    <s v=""/>
  </r>
  <r>
    <d v="2024-07-12T00:00:00"/>
    <x v="69"/>
    <s v="C"/>
    <n v="2"/>
    <s v="g"/>
    <n v="37"/>
    <s v="As tampas dos autoclismos estão a descolar da parede"/>
    <x v="0"/>
    <m/>
    <x v="0"/>
    <x v="0"/>
    <x v="58"/>
    <m/>
    <x v="10"/>
    <m/>
    <s v=""/>
    <s v=""/>
    <s v=""/>
    <s v=""/>
    <s v=""/>
  </r>
  <r>
    <d v="2024-07-12T00:00:00"/>
    <x v="69"/>
    <s v="C"/>
    <n v="2"/>
    <s v="g"/>
    <n v="36"/>
    <s v="Desnível porta no piso "/>
    <x v="6"/>
    <m/>
    <x v="0"/>
    <x v="0"/>
    <x v="58"/>
    <m/>
    <x v="0"/>
    <m/>
    <s v=""/>
    <s v=""/>
    <s v=""/>
    <s v=""/>
    <s v=""/>
  </r>
  <r>
    <d v="2024-07-12T00:00:00"/>
    <x v="69"/>
    <s v="C"/>
    <n v="2"/>
    <s v="g"/>
    <n v="35"/>
    <s v="Afinar porta armário corredor "/>
    <x v="6"/>
    <m/>
    <x v="0"/>
    <x v="0"/>
    <x v="58"/>
    <m/>
    <x v="0"/>
    <m/>
    <s v=""/>
    <s v=""/>
    <s v=""/>
    <s v=""/>
    <s v=""/>
  </r>
  <r>
    <d v="2024-07-12T00:00:00"/>
    <x v="69"/>
    <s v="C"/>
    <n v="2"/>
    <s v="g"/>
    <n v="34"/>
    <s v="Limpar foco luz"/>
    <x v="0"/>
    <m/>
    <x v="0"/>
    <x v="0"/>
    <x v="58"/>
    <m/>
    <x v="0"/>
    <m/>
    <s v=""/>
    <s v=""/>
    <s v=""/>
    <s v=""/>
    <s v=""/>
  </r>
  <r>
    <d v="2024-07-12T00:00:00"/>
    <x v="69"/>
    <s v="C"/>
    <n v="2"/>
    <s v="g"/>
    <n v="33"/>
    <s v="Trinca no topo madeira porta "/>
    <x v="0"/>
    <m/>
    <x v="0"/>
    <x v="0"/>
    <x v="58"/>
    <m/>
    <x v="0"/>
    <m/>
    <s v=""/>
    <s v=""/>
    <s v=""/>
    <s v=""/>
    <s v=""/>
  </r>
  <r>
    <d v="2024-07-12T00:00:00"/>
    <x v="69"/>
    <s v="C"/>
    <n v="2"/>
    <s v="g"/>
    <n v="32"/>
    <s v="Trinca na pintura no topo porta circulação "/>
    <x v="0"/>
    <m/>
    <x v="0"/>
    <x v="0"/>
    <x v="58"/>
    <m/>
    <x v="0"/>
    <m/>
    <s v=""/>
    <s v=""/>
    <s v=""/>
    <s v=""/>
    <s v=""/>
  </r>
  <r>
    <d v="2024-07-12T00:00:00"/>
    <x v="69"/>
    <s v="C"/>
    <n v="2"/>
    <s v="g"/>
    <n v="31"/>
    <s v="Remate rodapés geral"/>
    <x v="0"/>
    <m/>
    <x v="0"/>
    <x v="0"/>
    <x v="58"/>
    <m/>
    <x v="0"/>
    <m/>
    <s v=""/>
    <s v=""/>
    <s v=""/>
    <s v=""/>
    <s v=""/>
  </r>
  <r>
    <d v="2024-07-12T00:00:00"/>
    <x v="69"/>
    <s v="C"/>
    <n v="2"/>
    <s v="g"/>
    <n v="30"/>
    <s v="Rever todas as caixas estores moldura madeira"/>
    <x v="0"/>
    <m/>
    <x v="0"/>
    <x v="0"/>
    <x v="58"/>
    <m/>
    <x v="0"/>
    <m/>
    <s v=""/>
    <s v=""/>
    <s v=""/>
    <s v=""/>
    <s v=""/>
  </r>
  <r>
    <d v="2024-07-12T00:00:00"/>
    <x v="69"/>
    <s v="C"/>
    <n v="2"/>
    <s v="g"/>
    <n v="29"/>
    <s v="Trinca entre madeira e pintura guarda roupa "/>
    <x v="0"/>
    <m/>
    <x v="0"/>
    <x v="0"/>
    <x v="58"/>
    <m/>
    <x v="0"/>
    <m/>
    <s v=""/>
    <s v=""/>
    <s v=""/>
    <s v=""/>
    <s v=""/>
  </r>
  <r>
    <d v="2024-07-12T00:00:00"/>
    <x v="69"/>
    <s v="C"/>
    <n v="2"/>
    <s v="g"/>
    <n v="28"/>
    <s v="Afinar porta guarda roupa "/>
    <x v="0"/>
    <m/>
    <x v="0"/>
    <x v="0"/>
    <x v="58"/>
    <m/>
    <x v="0"/>
    <m/>
    <s v=""/>
    <s v=""/>
    <s v=""/>
    <s v=""/>
    <s v=""/>
  </r>
  <r>
    <d v="2024-07-12T00:00:00"/>
    <x v="69"/>
    <s v="C"/>
    <n v="2"/>
    <s v="g"/>
    <n v="27"/>
    <s v="cerâmica mal assentada na duche refazer"/>
    <x v="0"/>
    <m/>
    <x v="0"/>
    <x v="0"/>
    <x v="58"/>
    <m/>
    <x v="0"/>
    <m/>
    <s v=""/>
    <s v=""/>
    <s v=""/>
    <s v=""/>
    <s v=""/>
  </r>
  <r>
    <d v="2024-07-12T00:00:00"/>
    <x v="69"/>
    <s v="C"/>
    <n v="2"/>
    <s v="g"/>
    <n v="26"/>
    <s v="Afinar armário  wc"/>
    <x v="0"/>
    <m/>
    <x v="0"/>
    <x v="0"/>
    <x v="58"/>
    <m/>
    <x v="0"/>
    <m/>
    <s v=""/>
    <s v=""/>
    <s v=""/>
    <s v=""/>
    <s v=""/>
  </r>
  <r>
    <d v="2024-07-12T00:00:00"/>
    <x v="69"/>
    <s v="C"/>
    <n v="2"/>
    <s v="g"/>
    <n v="25"/>
    <s v="Substituir espelho wc"/>
    <x v="12"/>
    <m/>
    <x v="0"/>
    <x v="0"/>
    <x v="58"/>
    <m/>
    <x v="10"/>
    <m/>
    <s v=""/>
    <s v=""/>
    <s v=""/>
    <s v=""/>
    <s v=""/>
  </r>
  <r>
    <d v="2024-07-12T00:00:00"/>
    <x v="69"/>
    <s v="C"/>
    <n v="2"/>
    <s v="g"/>
    <n v="24"/>
    <s v="Espelho porta entrada solta "/>
    <x v="0"/>
    <m/>
    <x v="0"/>
    <x v="0"/>
    <x v="58"/>
    <m/>
    <x v="0"/>
    <m/>
    <s v=""/>
    <s v=""/>
    <s v=""/>
    <s v=""/>
    <s v=""/>
  </r>
  <r>
    <d v="2024-07-12T00:00:00"/>
    <x v="69"/>
    <s v="C"/>
    <n v="2"/>
    <s v="g"/>
    <n v="23"/>
    <s v="Mancha na porta cozinha lado circulação"/>
    <x v="6"/>
    <m/>
    <x v="0"/>
    <x v="0"/>
    <x v="58"/>
    <m/>
    <x v="260"/>
    <m/>
    <s v=""/>
    <s v=""/>
    <s v=""/>
    <s v=""/>
    <s v=""/>
  </r>
  <r>
    <d v="2024-07-12T00:00:00"/>
    <x v="69"/>
    <s v="C"/>
    <n v="2"/>
    <s v="g"/>
    <n v="22"/>
    <s v="Afinar portas guarda roupa "/>
    <x v="0"/>
    <m/>
    <x v="0"/>
    <x v="0"/>
    <x v="58"/>
    <m/>
    <x v="0"/>
    <m/>
    <s v=""/>
    <s v=""/>
    <s v=""/>
    <s v=""/>
    <s v=""/>
  </r>
  <r>
    <d v="2024-07-12T00:00:00"/>
    <x v="69"/>
    <s v="C"/>
    <n v="2"/>
    <s v="g"/>
    <n v="21"/>
    <s v="Afinar porta fuche disponível no inox "/>
    <x v="0"/>
    <m/>
    <x v="0"/>
    <x v="0"/>
    <x v="58"/>
    <m/>
    <x v="0"/>
    <m/>
    <s v=""/>
    <s v=""/>
    <s v=""/>
    <s v=""/>
    <s v=""/>
  </r>
  <r>
    <d v="2024-07-12T00:00:00"/>
    <x v="69"/>
    <s v="C"/>
    <n v="2"/>
    <s v="g"/>
    <n v="20"/>
    <s v="Falta silicone na base de duche"/>
    <x v="0"/>
    <m/>
    <x v="0"/>
    <x v="0"/>
    <x v="58"/>
    <m/>
    <x v="0"/>
    <m/>
    <s v=""/>
    <s v=""/>
    <s v=""/>
    <s v=""/>
    <s v=""/>
  </r>
  <r>
    <d v="2024-07-12T00:00:00"/>
    <x v="69"/>
    <s v="C"/>
    <n v="2"/>
    <s v="g"/>
    <n v="19"/>
    <s v="Remate alheta "/>
    <x v="0"/>
    <m/>
    <x v="0"/>
    <x v="0"/>
    <x v="58"/>
    <m/>
    <x v="0"/>
    <m/>
    <s v=""/>
    <s v=""/>
    <s v=""/>
    <s v=""/>
    <s v=""/>
  </r>
  <r>
    <d v="2024-07-12T00:00:00"/>
    <x v="69"/>
    <s v="C"/>
    <n v="2"/>
    <s v="g"/>
    <n v="18"/>
    <s v="trinca tinta parede e guarda roupa "/>
    <x v="0"/>
    <m/>
    <x v="0"/>
    <x v="0"/>
    <x v="58"/>
    <m/>
    <x v="0"/>
    <m/>
    <s v=""/>
    <s v=""/>
    <s v=""/>
    <s v=""/>
    <s v=""/>
  </r>
  <r>
    <d v="2024-07-12T00:00:00"/>
    <x v="69"/>
    <s v="C"/>
    <n v="2"/>
    <s v="g"/>
    <n v="17"/>
    <s v="Ferrugem nas guardas geral "/>
    <x v="0"/>
    <m/>
    <x v="0"/>
    <x v="0"/>
    <x v="58"/>
    <m/>
    <x v="0"/>
    <m/>
    <s v=""/>
    <s v=""/>
    <s v=""/>
    <s v=""/>
    <s v=""/>
  </r>
  <r>
    <d v="2024-07-12T00:00:00"/>
    <x v="69"/>
    <s v="C"/>
    <n v="2"/>
    <s v="g"/>
    <n v="16"/>
    <s v="Espaçamento na madeira da porta no topo "/>
    <x v="0"/>
    <m/>
    <x v="0"/>
    <x v="0"/>
    <x v="58"/>
    <m/>
    <x v="0"/>
    <m/>
    <s v=""/>
    <s v=""/>
    <s v=""/>
    <s v=""/>
    <s v=""/>
  </r>
  <r>
    <d v="2024-07-12T00:00:00"/>
    <x v="69"/>
    <s v="C"/>
    <n v="2"/>
    <s v="g"/>
    <n v="15"/>
    <s v="Massa da banheira  está se desafinado  cerâmica"/>
    <x v="0"/>
    <m/>
    <x v="0"/>
    <x v="0"/>
    <x v="58"/>
    <m/>
    <x v="0"/>
    <m/>
    <s v=""/>
    <s v=""/>
    <s v=""/>
    <s v=""/>
    <s v=""/>
  </r>
  <r>
    <d v="2024-07-12T00:00:00"/>
    <x v="69"/>
    <s v="C"/>
    <n v="2"/>
    <s v="g"/>
    <n v="14"/>
    <s v="Remate cerâmica teto com trincas "/>
    <x v="0"/>
    <m/>
    <x v="0"/>
    <x v="0"/>
    <x v="58"/>
    <m/>
    <x v="0"/>
    <m/>
    <s v=""/>
    <s v=""/>
    <s v=""/>
    <s v=""/>
    <s v=""/>
  </r>
  <r>
    <d v="2024-07-12T00:00:00"/>
    <x v="69"/>
    <s v="C"/>
    <n v="2"/>
    <s v="g"/>
    <n v="13"/>
    <s v="Trinca no teto cerâmica na lavandaria "/>
    <x v="0"/>
    <m/>
    <x v="0"/>
    <x v="0"/>
    <x v="58"/>
    <m/>
    <x v="0"/>
    <m/>
    <s v=""/>
    <s v=""/>
    <s v=""/>
    <s v=""/>
    <s v=""/>
  </r>
  <r>
    <d v="2024-07-12T00:00:00"/>
    <x v="69"/>
    <s v="C"/>
    <n v="2"/>
    <s v="g"/>
    <n v="12"/>
    <s v="Entra Ar nas janelas cozinha e lavandaria "/>
    <x v="2"/>
    <m/>
    <x v="0"/>
    <x v="0"/>
    <x v="58"/>
    <m/>
    <x v="0"/>
    <m/>
    <s v=""/>
    <s v=""/>
    <s v=""/>
    <s v=""/>
    <s v=""/>
  </r>
  <r>
    <d v="2024-07-12T00:00:00"/>
    <x v="69"/>
    <s v="C"/>
    <n v="2"/>
    <s v="g"/>
    <n v="11"/>
    <s v="Limpeza junta cerâmica com sujo"/>
    <x v="0"/>
    <m/>
    <x v="0"/>
    <x v="0"/>
    <x v="58"/>
    <m/>
    <x v="0"/>
    <m/>
    <s v=""/>
    <s v=""/>
    <s v=""/>
    <s v=""/>
    <s v=""/>
  </r>
  <r>
    <d v="2024-07-12T00:00:00"/>
    <x v="69"/>
    <s v="C"/>
    <n v="2"/>
    <s v="g"/>
    <n v="10"/>
    <s v="Trinca no remate teto cerâmica geral cozinha"/>
    <x v="0"/>
    <m/>
    <x v="0"/>
    <x v="0"/>
    <x v="58"/>
    <m/>
    <x v="0"/>
    <m/>
    <s v=""/>
    <s v=""/>
    <s v=""/>
    <s v=""/>
    <s v=""/>
  </r>
  <r>
    <d v="2024-07-12T00:00:00"/>
    <x v="69"/>
    <s v="C"/>
    <n v="2"/>
    <s v="g"/>
    <n v="9"/>
    <s v="Fazer silicone piso cerâmica geral cozinha "/>
    <x v="0"/>
    <m/>
    <x v="0"/>
    <x v="0"/>
    <x v="58"/>
    <m/>
    <x v="0"/>
    <m/>
    <s v=""/>
    <s v=""/>
    <s v=""/>
    <s v=""/>
    <s v=""/>
  </r>
  <r>
    <d v="2024-07-12T00:00:00"/>
    <x v="69"/>
    <s v="C"/>
    <n v="2"/>
    <s v="g"/>
    <n v="8"/>
    <s v="Afinar janela cozinha "/>
    <x v="2"/>
    <m/>
    <x v="0"/>
    <x v="0"/>
    <x v="58"/>
    <m/>
    <x v="0"/>
    <m/>
    <s v=""/>
    <s v=""/>
    <s v=""/>
    <s v=""/>
    <s v=""/>
  </r>
  <r>
    <d v="2024-07-12T00:00:00"/>
    <x v="69"/>
    <s v="C"/>
    <n v="2"/>
    <s v="g"/>
    <n v="7"/>
    <s v="Limpeza rodapés  geral "/>
    <x v="0"/>
    <m/>
    <x v="0"/>
    <x v="0"/>
    <x v="58"/>
    <m/>
    <x v="0"/>
    <m/>
    <s v=""/>
    <s v=""/>
    <s v=""/>
    <s v=""/>
    <s v=""/>
  </r>
  <r>
    <d v="2024-07-12T00:00:00"/>
    <x v="69"/>
    <s v="C"/>
    <n v="2"/>
    <s v="g"/>
    <n v="6"/>
    <s v="Sujo no pilar varanda "/>
    <x v="0"/>
    <m/>
    <x v="0"/>
    <x v="0"/>
    <x v="58"/>
    <m/>
    <x v="0"/>
    <m/>
    <s v=""/>
    <s v=""/>
    <s v=""/>
    <s v=""/>
    <s v=""/>
  </r>
  <r>
    <d v="2024-07-12T00:00:00"/>
    <x v="69"/>
    <s v="C"/>
    <n v="2"/>
    <s v="g"/>
    <n v="5"/>
    <s v="Defeito na quina parede no topo do rodapé"/>
    <x v="0"/>
    <m/>
    <x v="0"/>
    <x v="0"/>
    <x v="58"/>
    <m/>
    <x v="0"/>
    <m/>
    <s v=""/>
    <s v=""/>
    <s v=""/>
    <s v=""/>
    <s v=""/>
  </r>
  <r>
    <d v="2024-07-12T00:00:00"/>
    <x v="69"/>
    <s v="C"/>
    <n v="2"/>
    <s v="g"/>
    <n v="4"/>
    <s v="Sujo caixilharia porta "/>
    <x v="0"/>
    <m/>
    <x v="0"/>
    <x v="0"/>
    <x v="58"/>
    <m/>
    <x v="0"/>
    <m/>
    <s v=""/>
    <s v=""/>
    <s v=""/>
    <s v=""/>
    <s v=""/>
  </r>
  <r>
    <d v="2024-07-12T00:00:00"/>
    <x v="69"/>
    <s v="C"/>
    <n v="2"/>
    <s v="g"/>
    <n v="3"/>
    <s v="Trocar caixa moldura porta trinca parafuso falta tampa"/>
    <x v="0"/>
    <m/>
    <x v="0"/>
    <x v="0"/>
    <x v="58"/>
    <m/>
    <x v="0"/>
    <m/>
    <s v=""/>
    <s v=""/>
    <s v=""/>
    <s v=""/>
    <s v=""/>
  </r>
  <r>
    <d v="2024-07-12T00:00:00"/>
    <x v="69"/>
    <s v="C"/>
    <n v="2"/>
    <s v="g"/>
    <n v="2"/>
    <s v="Rachadura madeira porta sala no topo"/>
    <x v="0"/>
    <m/>
    <x v="0"/>
    <x v="0"/>
    <x v="58"/>
    <m/>
    <x v="0"/>
    <m/>
    <s v=""/>
    <s v=""/>
    <s v=""/>
    <s v=""/>
    <s v=""/>
  </r>
  <r>
    <d v="2024-07-12T00:00:00"/>
    <x v="69"/>
    <s v="C"/>
    <n v="2"/>
    <s v="g"/>
    <n v="1"/>
    <s v="Limpar vidro porta e na madeira"/>
    <x v="0"/>
    <m/>
    <x v="0"/>
    <x v="0"/>
    <x v="58"/>
    <m/>
    <x v="0"/>
    <m/>
    <s v=""/>
    <s v=""/>
    <s v=""/>
    <s v=""/>
    <s v=""/>
  </r>
  <r>
    <d v="2024-07-29T00:00:00"/>
    <x v="70"/>
    <s v="C"/>
    <n v="2"/>
    <s v="h"/>
    <n v="16"/>
    <s v="Quadro elétrico despara quando liga o forno "/>
    <x v="4"/>
    <m/>
    <x v="106"/>
    <x v="0"/>
    <x v="58"/>
    <d v="2025-01-17T00:00:00"/>
    <x v="0"/>
    <m/>
    <s v=""/>
    <s v=""/>
    <s v=""/>
    <s v=""/>
    <s v=""/>
  </r>
  <r>
    <d v="2024-07-29T00:00:00"/>
    <x v="70"/>
    <s v="C"/>
    <n v="2"/>
    <s v="h"/>
    <n v="15"/>
    <s v="Remate no canto da porta sala lado varanda"/>
    <x v="0"/>
    <m/>
    <x v="0"/>
    <x v="0"/>
    <x v="58"/>
    <m/>
    <x v="0"/>
    <m/>
    <s v=""/>
    <s v=""/>
    <s v=""/>
    <s v=""/>
    <s v=""/>
  </r>
  <r>
    <d v="2024-07-29T00:00:00"/>
    <x v="70"/>
    <s v="C"/>
    <n v="2"/>
    <s v="h"/>
    <n v="14"/>
    <s v="Limpar ferrugem guardas"/>
    <x v="0"/>
    <m/>
    <x v="0"/>
    <x v="0"/>
    <x v="58"/>
    <m/>
    <x v="0"/>
    <m/>
    <s v=""/>
    <s v=""/>
    <s v=""/>
    <s v=""/>
    <s v=""/>
  </r>
  <r>
    <d v="2024-07-29T00:00:00"/>
    <x v="70"/>
    <s v="C"/>
    <n v="2"/>
    <s v="h"/>
    <n v="13"/>
    <s v="Trinca na pintura (geral)"/>
    <x v="0"/>
    <m/>
    <x v="0"/>
    <x v="0"/>
    <x v="58"/>
    <m/>
    <x v="0"/>
    <m/>
    <s v=""/>
    <s v=""/>
    <s v=""/>
    <s v=""/>
    <s v=""/>
  </r>
  <r>
    <d v="2024-07-29T00:00:00"/>
    <x v="70"/>
    <s v="C"/>
    <n v="2"/>
    <s v="h"/>
    <n v="12"/>
    <s v="Trinca no teto( geral) "/>
    <x v="0"/>
    <m/>
    <x v="0"/>
    <x v="0"/>
    <x v="58"/>
    <m/>
    <x v="0"/>
    <m/>
    <s v=""/>
    <s v=""/>
    <s v=""/>
    <s v=""/>
    <s v=""/>
  </r>
  <r>
    <d v="2024-07-29T00:00:00"/>
    <x v="70"/>
    <s v="C"/>
    <n v="2"/>
    <s v="h"/>
    <n v="11"/>
    <s v="Porta abre do tipo basculante ? - Não "/>
    <x v="21"/>
    <m/>
    <x v="0"/>
    <x v="3"/>
    <x v="58"/>
    <m/>
    <x v="24"/>
    <m/>
    <s v=""/>
    <s v=""/>
    <s v=""/>
    <s v=""/>
    <s v=""/>
  </r>
  <r>
    <d v="2024-07-29T00:00:00"/>
    <x v="70"/>
    <s v="C"/>
    <n v="2"/>
    <s v="h"/>
    <n v="10"/>
    <s v="Marca na pintura "/>
    <x v="0"/>
    <m/>
    <x v="0"/>
    <x v="0"/>
    <x v="58"/>
    <m/>
    <x v="0"/>
    <m/>
    <s v=""/>
    <s v=""/>
    <s v=""/>
    <s v=""/>
    <s v=""/>
  </r>
  <r>
    <d v="2024-07-29T00:00:00"/>
    <x v="70"/>
    <s v="C"/>
    <n v="2"/>
    <s v="h"/>
    <n v="9"/>
    <s v="Afinar porta"/>
    <x v="6"/>
    <m/>
    <x v="0"/>
    <x v="0"/>
    <x v="58"/>
    <m/>
    <x v="251"/>
    <m/>
    <s v=""/>
    <s v=""/>
    <s v=""/>
    <s v=""/>
    <s v=""/>
  </r>
  <r>
    <d v="2024-07-29T00:00:00"/>
    <x v="70"/>
    <s v="C"/>
    <n v="2"/>
    <s v="h"/>
    <n v="8"/>
    <s v="trinca na pintura próximo alheta"/>
    <x v="0"/>
    <m/>
    <x v="0"/>
    <x v="0"/>
    <x v="58"/>
    <m/>
    <x v="0"/>
    <m/>
    <s v=""/>
    <s v=""/>
    <s v=""/>
    <s v=""/>
    <s v=""/>
  </r>
  <r>
    <d v="2024-07-29T00:00:00"/>
    <x v="70"/>
    <s v="C"/>
    <n v="2"/>
    <s v="h"/>
    <n v="7"/>
    <s v="Sujo porta no topo da moldura madeira"/>
    <x v="0"/>
    <m/>
    <x v="0"/>
    <x v="0"/>
    <x v="58"/>
    <m/>
    <x v="0"/>
    <m/>
    <s v=""/>
    <s v=""/>
    <s v=""/>
    <s v=""/>
    <s v=""/>
  </r>
  <r>
    <d v="2024-07-29T00:00:00"/>
    <x v="70"/>
    <s v="C"/>
    <n v="2"/>
    <s v="h"/>
    <n v="6"/>
    <s v="Amalgado pintura"/>
    <x v="0"/>
    <m/>
    <x v="0"/>
    <x v="0"/>
    <x v="58"/>
    <m/>
    <x v="0"/>
    <m/>
    <s v=""/>
    <s v=""/>
    <s v=""/>
    <s v=""/>
    <s v=""/>
  </r>
  <r>
    <d v="2024-07-29T00:00:00"/>
    <x v="70"/>
    <s v="C"/>
    <n v="2"/>
    <s v="h"/>
    <n v="5"/>
    <s v="Mancha Teto "/>
    <x v="0"/>
    <m/>
    <x v="0"/>
    <x v="0"/>
    <x v="58"/>
    <m/>
    <x v="0"/>
    <m/>
    <s v=""/>
    <s v=""/>
    <s v=""/>
    <s v=""/>
    <s v=""/>
  </r>
  <r>
    <d v="2024-07-29T00:00:00"/>
    <x v="70"/>
    <s v="C"/>
    <n v="2"/>
    <s v="h"/>
    <n v="4"/>
    <s v="Afinar porta cozinha /não fecha direito "/>
    <x v="6"/>
    <m/>
    <x v="0"/>
    <x v="0"/>
    <x v="58"/>
    <m/>
    <x v="251"/>
    <m/>
    <s v=""/>
    <s v=""/>
    <s v=""/>
    <s v=""/>
    <s v=""/>
  </r>
  <r>
    <d v="2024-07-29T00:00:00"/>
    <x v="70"/>
    <s v="C"/>
    <n v="2"/>
    <s v="h"/>
    <n v="3"/>
    <s v="Trinca na pintura no topo porta circulação "/>
    <x v="0"/>
    <m/>
    <x v="0"/>
    <x v="0"/>
    <x v="58"/>
    <m/>
    <x v="261"/>
    <m/>
    <s v=""/>
    <s v=""/>
    <s v=""/>
    <s v=""/>
    <s v=""/>
  </r>
  <r>
    <d v="2024-07-29T00:00:00"/>
    <x v="70"/>
    <s v="C"/>
    <n v="2"/>
    <s v="h"/>
    <n v="2"/>
    <s v="Sujo na base no alizar da porta"/>
    <x v="0"/>
    <m/>
    <x v="0"/>
    <x v="0"/>
    <x v="58"/>
    <m/>
    <x v="261"/>
    <m/>
    <s v=""/>
    <s v=""/>
    <s v=""/>
    <s v=""/>
    <s v=""/>
  </r>
  <r>
    <d v="2024-07-29T00:00:00"/>
    <x v="70"/>
    <s v="C"/>
    <n v="2"/>
    <s v="h"/>
    <n v="1"/>
    <s v="Remate alheta "/>
    <x v="0"/>
    <m/>
    <x v="0"/>
    <x v="0"/>
    <x v="58"/>
    <m/>
    <x v="0"/>
    <m/>
    <s v=""/>
    <s v=""/>
    <s v=""/>
    <s v=""/>
    <s v=""/>
  </r>
  <r>
    <d v="2024-10-24T00:00:00"/>
    <x v="71"/>
    <s v="C"/>
    <n v="2"/>
    <s v="a"/>
    <n v="1"/>
    <s v="Encaixar peça em baixo exaustor "/>
    <x v="0"/>
    <m/>
    <x v="167"/>
    <x v="0"/>
    <x v="59"/>
    <m/>
    <x v="7"/>
    <m/>
    <s v=""/>
    <s v=""/>
    <s v=""/>
    <s v=""/>
    <s v=""/>
  </r>
  <r>
    <d v="2024-10-24T00:00:00"/>
    <x v="71"/>
    <s v="C"/>
    <n v="2"/>
    <s v="a"/>
    <n v="2"/>
    <s v="Falta sensor intrusão"/>
    <x v="10"/>
    <m/>
    <x v="167"/>
    <x v="0"/>
    <x v="59"/>
    <m/>
    <x v="74"/>
    <m/>
    <s v=""/>
    <s v=""/>
    <s v=""/>
    <s v=""/>
    <s v=""/>
  </r>
  <r>
    <d v="2024-10-24T00:00:00"/>
    <x v="71"/>
    <s v="C"/>
    <n v="2"/>
    <s v="a"/>
    <n v="3"/>
    <s v="Melhorar remate parede/rodapé"/>
    <x v="0"/>
    <m/>
    <x v="167"/>
    <x v="0"/>
    <x v="59"/>
    <m/>
    <x v="18"/>
    <m/>
    <s v=""/>
    <s v=""/>
    <s v=""/>
    <s v=""/>
    <s v=""/>
  </r>
  <r>
    <d v="2024-10-24T00:00:00"/>
    <x v="71"/>
    <s v="C"/>
    <n v="2"/>
    <s v="a"/>
    <n v="4"/>
    <s v="Melhorar limpeza piso "/>
    <x v="0"/>
    <m/>
    <x v="167"/>
    <x v="0"/>
    <x v="59"/>
    <m/>
    <x v="18"/>
    <m/>
    <s v=""/>
    <s v=""/>
    <s v=""/>
    <s v=""/>
    <s v=""/>
  </r>
  <r>
    <d v="2024-10-24T00:00:00"/>
    <x v="71"/>
    <s v="C"/>
    <n v="2"/>
    <s v="a"/>
    <n v="5"/>
    <s v="Fissura cerâmica cozinha/proximo porta "/>
    <x v="0"/>
    <m/>
    <x v="167"/>
    <x v="0"/>
    <x v="59"/>
    <m/>
    <x v="18"/>
    <m/>
    <s v=""/>
    <s v=""/>
    <s v=""/>
    <s v=""/>
    <s v=""/>
  </r>
  <r>
    <d v="2024-10-24T00:00:00"/>
    <x v="71"/>
    <s v="C"/>
    <n v="2"/>
    <s v="a"/>
    <n v="6"/>
    <s v="Retirar tabua piso laminado sobra "/>
    <x v="0"/>
    <m/>
    <x v="167"/>
    <x v="0"/>
    <x v="59"/>
    <m/>
    <x v="194"/>
    <m/>
    <s v=""/>
    <s v=""/>
    <s v=""/>
    <s v=""/>
    <s v=""/>
  </r>
  <r>
    <d v="2024-10-24T00:00:00"/>
    <x v="71"/>
    <s v="C"/>
    <n v="2"/>
    <s v="a"/>
    <n v="7"/>
    <s v="Melhorar limpeza tijolos varanda (geral)"/>
    <x v="0"/>
    <m/>
    <x v="167"/>
    <x v="0"/>
    <x v="59"/>
    <m/>
    <x v="73"/>
    <m/>
    <s v=""/>
    <s v=""/>
    <s v=""/>
    <s v=""/>
    <s v=""/>
  </r>
  <r>
    <d v="2024-10-24T00:00:00"/>
    <x v="71"/>
    <s v="C"/>
    <n v="2"/>
    <s v="a"/>
    <n v="8"/>
    <s v="Trocar espelho com ferrugem wc"/>
    <x v="0"/>
    <m/>
    <x v="167"/>
    <x v="0"/>
    <x v="59"/>
    <m/>
    <x v="18"/>
    <m/>
    <s v=""/>
    <s v=""/>
    <s v=""/>
    <s v=""/>
    <s v=""/>
  </r>
  <r>
    <d v="2024-10-24T00:00:00"/>
    <x v="71"/>
    <s v="C"/>
    <n v="2"/>
    <s v="a"/>
    <n v="9"/>
    <s v="Limpar massa caixa aplique "/>
    <x v="0"/>
    <m/>
    <x v="167"/>
    <x v="0"/>
    <x v="59"/>
    <m/>
    <x v="18"/>
    <m/>
    <s v=""/>
    <s v=""/>
    <s v=""/>
    <s v=""/>
    <s v=""/>
  </r>
  <r>
    <d v="2024-10-24T00:00:00"/>
    <x v="71"/>
    <s v="C"/>
    <n v="2"/>
    <s v="a"/>
    <n v="10"/>
    <s v="Afinar porta"/>
    <x v="6"/>
    <m/>
    <x v="167"/>
    <x v="0"/>
    <x v="59"/>
    <m/>
    <x v="63"/>
    <m/>
    <s v=""/>
    <s v=""/>
    <s v=""/>
    <s v=""/>
    <s v=""/>
  </r>
  <r>
    <d v="2024-10-24T00:00:00"/>
    <x v="71"/>
    <s v="C"/>
    <n v="2"/>
    <s v="a"/>
    <n v="11"/>
    <s v="Video porteiro não funciona "/>
    <x v="9"/>
    <m/>
    <x v="228"/>
    <x v="0"/>
    <x v="59"/>
    <m/>
    <x v="137"/>
    <m/>
    <s v=""/>
    <s v=""/>
    <s v=""/>
    <s v=""/>
    <s v=""/>
  </r>
  <r>
    <d v="2024-10-24T00:00:00"/>
    <x v="71"/>
    <s v="C"/>
    <n v="2"/>
    <s v="a"/>
    <n v="12"/>
    <s v="Estores não funcionam . Régua base apertada nas calhas"/>
    <x v="11"/>
    <m/>
    <x v="106"/>
    <x v="0"/>
    <x v="59"/>
    <d v="2025-01-27T00:00:00"/>
    <x v="70"/>
    <m/>
    <s v=""/>
    <s v=""/>
    <s v=""/>
    <s v=""/>
    <s v=""/>
  </r>
  <r>
    <d v="2024-10-24T00:00:00"/>
    <x v="71"/>
    <s v="C"/>
    <n v="2"/>
    <s v="a"/>
    <n v="13"/>
    <s v="Campainha não funciona "/>
    <x v="3"/>
    <m/>
    <x v="12"/>
    <x v="0"/>
    <x v="59"/>
    <d v="2025-01-23T00:00:00"/>
    <x v="0"/>
    <m/>
    <s v=""/>
    <s v=""/>
    <s v=""/>
    <s v=""/>
    <s v=""/>
  </r>
  <r>
    <d v="2024-10-24T00:00:00"/>
    <x v="71"/>
    <s v="C"/>
    <n v="2"/>
    <s v="a"/>
    <n v="14"/>
    <s v="Estores empenados e não funcionam"/>
    <x v="0"/>
    <m/>
    <x v="175"/>
    <x v="0"/>
    <x v="59"/>
    <m/>
    <x v="254"/>
    <m/>
    <m/>
    <m/>
    <m/>
    <m/>
    <m/>
  </r>
  <r>
    <d v="2024-08-12T00:00:00"/>
    <x v="72"/>
    <s v="C"/>
    <n v="2"/>
    <s v="b"/>
    <n v="18"/>
    <s v=" Humidade na parede da sala: neste momento, a parede ainda tem humidade. Foi identificada como sendo causada por uma infiltração numa fração acima, chegando à minha fração através da corete entre a sala e WC"/>
    <x v="0"/>
    <m/>
    <x v="0"/>
    <x v="0"/>
    <x v="60"/>
    <m/>
    <x v="118"/>
    <m/>
    <m/>
    <m/>
    <m/>
    <m/>
    <m/>
  </r>
  <r>
    <d v="2024-08-12T00:00:00"/>
    <x v="72"/>
    <s v="C"/>
    <n v="2"/>
    <s v="b"/>
    <n v="17"/>
    <s v="Acumulação de água da varanda, devido ao declive do pavimento"/>
    <x v="0"/>
    <m/>
    <x v="119"/>
    <x v="0"/>
    <x v="60"/>
    <m/>
    <x v="84"/>
    <m/>
    <m/>
    <m/>
    <m/>
    <m/>
    <m/>
  </r>
  <r>
    <d v="2024-08-12T00:00:00"/>
    <x v="72"/>
    <s v="C"/>
    <n v="2"/>
    <s v="b"/>
    <n v="16"/>
    <s v="Vidros do resguardo da varanda estão apenas encaixados dentro das respectivas calhas com bastante folga"/>
    <x v="0"/>
    <m/>
    <x v="119"/>
    <x v="0"/>
    <x v="60"/>
    <m/>
    <x v="84"/>
    <m/>
    <m/>
    <m/>
    <m/>
    <m/>
    <m/>
  </r>
  <r>
    <d v="2024-08-12T00:00:00"/>
    <x v="72"/>
    <s v="C"/>
    <n v="2"/>
    <s v="b"/>
    <n v="15"/>
    <s v="Todo silicone ao redor da banheira tem fendas e não veda corretamente"/>
    <x v="0"/>
    <m/>
    <x v="119"/>
    <x v="0"/>
    <x v="60"/>
    <m/>
    <x v="84"/>
    <m/>
    <m/>
    <m/>
    <m/>
    <m/>
    <m/>
  </r>
  <r>
    <d v="2024-08-12T00:00:00"/>
    <x v="72"/>
    <s v="C"/>
    <n v="2"/>
    <s v="b"/>
    <n v="14"/>
    <s v="Pintura duma das paredes da sala está a levantar"/>
    <x v="0"/>
    <m/>
    <x v="119"/>
    <x v="0"/>
    <x v="60"/>
    <m/>
    <x v="84"/>
    <m/>
    <m/>
    <m/>
    <m/>
    <m/>
    <m/>
  </r>
  <r>
    <d v="2024-08-12T00:00:00"/>
    <x v="72"/>
    <s v="C"/>
    <n v="2"/>
    <s v="b"/>
    <n v="13"/>
    <s v="AC não funciona"/>
    <x v="15"/>
    <m/>
    <x v="67"/>
    <x v="0"/>
    <x v="60"/>
    <m/>
    <x v="87"/>
    <m/>
    <s v=""/>
    <s v=""/>
    <s v=""/>
    <s v=""/>
    <s v=""/>
  </r>
  <r>
    <d v="2024-08-12T00:00:00"/>
    <x v="72"/>
    <s v="C"/>
    <n v="2"/>
    <s v="b"/>
    <n v="15"/>
    <s v="borracha preta porta partida 2 lados "/>
    <x v="2"/>
    <m/>
    <x v="0"/>
    <x v="0"/>
    <x v="60"/>
    <m/>
    <x v="0"/>
    <m/>
    <s v=""/>
    <s v=""/>
    <s v=""/>
    <s v=""/>
    <s v=""/>
  </r>
  <r>
    <d v="2024-08-12T00:00:00"/>
    <x v="72"/>
    <s v="C"/>
    <n v="2"/>
    <s v="b"/>
    <n v="14"/>
    <s v="Afinar porta sala"/>
    <x v="2"/>
    <m/>
    <x v="0"/>
    <x v="0"/>
    <x v="60"/>
    <m/>
    <x v="0"/>
    <m/>
    <s v=""/>
    <s v=""/>
    <s v=""/>
    <s v=""/>
    <s v=""/>
  </r>
  <r>
    <d v="2024-08-12T00:00:00"/>
    <x v="72"/>
    <s v="C"/>
    <n v="2"/>
    <s v="b"/>
    <n v="13"/>
    <s v="Trocar revestimento pedra parede varanda"/>
    <x v="0"/>
    <m/>
    <x v="0"/>
    <x v="0"/>
    <x v="60"/>
    <m/>
    <x v="70"/>
    <m/>
    <s v=""/>
    <s v=""/>
    <s v=""/>
    <s v=""/>
    <s v=""/>
  </r>
  <r>
    <d v="2024-08-12T00:00:00"/>
    <x v="72"/>
    <s v="C"/>
    <n v="2"/>
    <s v="b"/>
    <n v="12"/>
    <s v="2º mão de tinta paredes geral"/>
    <x v="0"/>
    <m/>
    <x v="0"/>
    <x v="0"/>
    <x v="60"/>
    <m/>
    <x v="0"/>
    <m/>
    <s v=""/>
    <s v=""/>
    <s v=""/>
    <s v=""/>
    <s v=""/>
  </r>
  <r>
    <d v="2024-08-12T00:00:00"/>
    <x v="72"/>
    <s v="C"/>
    <n v="2"/>
    <s v="b"/>
    <n v="11"/>
    <s v="Fissura por toda a alheta /teto/parede geral"/>
    <x v="0"/>
    <m/>
    <x v="0"/>
    <x v="0"/>
    <x v="60"/>
    <m/>
    <x v="0"/>
    <m/>
    <s v=""/>
    <s v=""/>
    <s v=""/>
    <s v=""/>
    <s v=""/>
  </r>
  <r>
    <d v="2024-08-12T00:00:00"/>
    <x v="72"/>
    <s v="C"/>
    <n v="2"/>
    <s v="b"/>
    <n v="10"/>
    <s v="Maçaneta oxidada"/>
    <x v="6"/>
    <m/>
    <x v="0"/>
    <x v="0"/>
    <x v="60"/>
    <m/>
    <x v="0"/>
    <m/>
    <s v=""/>
    <s v=""/>
    <s v=""/>
    <s v=""/>
    <s v=""/>
  </r>
  <r>
    <d v="2024-08-12T00:00:00"/>
    <x v="72"/>
    <s v="C"/>
    <n v="2"/>
    <s v="b"/>
    <n v="9"/>
    <s v="Afinar Janela "/>
    <x v="2"/>
    <m/>
    <x v="0"/>
    <x v="0"/>
    <x v="60"/>
    <m/>
    <x v="0"/>
    <m/>
    <s v=""/>
    <s v=""/>
    <s v=""/>
    <s v=""/>
    <s v=""/>
  </r>
  <r>
    <d v="2024-08-12T00:00:00"/>
    <x v="72"/>
    <s v="C"/>
    <n v="2"/>
    <s v="b"/>
    <n v="8"/>
    <s v="Afinar porta lavanderia "/>
    <x v="2"/>
    <m/>
    <x v="0"/>
    <x v="0"/>
    <x v="60"/>
    <m/>
    <x v="0"/>
    <m/>
    <s v=""/>
    <s v=""/>
    <s v=""/>
    <s v=""/>
    <s v=""/>
  </r>
  <r>
    <d v="2024-08-12T00:00:00"/>
    <x v="72"/>
    <s v="C"/>
    <n v="2"/>
    <s v="b"/>
    <n v="7"/>
    <s v="afinar porta armario "/>
    <x v="1"/>
    <m/>
    <x v="0"/>
    <x v="0"/>
    <x v="60"/>
    <m/>
    <x v="0"/>
    <m/>
    <s v=""/>
    <s v=""/>
    <s v=""/>
    <s v=""/>
    <s v=""/>
  </r>
  <r>
    <d v="2024-08-12T00:00:00"/>
    <x v="72"/>
    <s v="C"/>
    <n v="2"/>
    <s v="b"/>
    <n v="6"/>
    <s v="Fissura entre porta "/>
    <x v="0"/>
    <m/>
    <x v="0"/>
    <x v="0"/>
    <x v="60"/>
    <m/>
    <x v="0"/>
    <m/>
    <s v=""/>
    <s v=""/>
    <s v=""/>
    <s v=""/>
    <s v=""/>
  </r>
  <r>
    <d v="2024-08-12T00:00:00"/>
    <x v="72"/>
    <s v="C"/>
    <n v="2"/>
    <s v="b"/>
    <n v="5"/>
    <s v="Limpar portas /silicone /cola/massa "/>
    <x v="0"/>
    <m/>
    <x v="0"/>
    <x v="0"/>
    <x v="60"/>
    <m/>
    <x v="0"/>
    <m/>
    <s v=""/>
    <s v=""/>
    <s v=""/>
    <s v=""/>
    <s v=""/>
  </r>
  <r>
    <d v="2024-08-12T00:00:00"/>
    <x v="72"/>
    <s v="C"/>
    <n v="2"/>
    <s v="b"/>
    <n v="4"/>
    <s v="Melhorar remate e limpar rodapés geral"/>
    <x v="0"/>
    <m/>
    <x v="0"/>
    <x v="0"/>
    <x v="60"/>
    <m/>
    <x v="0"/>
    <m/>
    <s v=""/>
    <s v=""/>
    <s v=""/>
    <s v=""/>
    <s v=""/>
  </r>
  <r>
    <d v="2024-08-12T00:00:00"/>
    <x v="72"/>
    <s v="C"/>
    <n v="2"/>
    <s v="b"/>
    <n v="3"/>
    <s v="Marcas na pintura parede"/>
    <x v="0"/>
    <m/>
    <x v="0"/>
    <x v="0"/>
    <x v="60"/>
    <m/>
    <x v="0"/>
    <m/>
    <s v=""/>
    <s v=""/>
    <s v=""/>
    <s v=""/>
    <s v=""/>
  </r>
  <r>
    <d v="2024-08-12T00:00:00"/>
    <x v="72"/>
    <s v="C"/>
    <n v="2"/>
    <s v="b"/>
    <n v="2"/>
    <s v="Fissura na parede proximo ar condicionado"/>
    <x v="0"/>
    <m/>
    <x v="0"/>
    <x v="0"/>
    <x v="60"/>
    <m/>
    <x v="84"/>
    <m/>
    <s v=""/>
    <s v=""/>
    <s v=""/>
    <s v=""/>
    <s v=""/>
  </r>
  <r>
    <d v="2024-08-12T00:00:00"/>
    <x v="72"/>
    <s v="C"/>
    <n v="2"/>
    <s v="b"/>
    <n v="1"/>
    <s v="Marca na moldura madeira porta "/>
    <x v="6"/>
    <m/>
    <x v="0"/>
    <x v="0"/>
    <x v="60"/>
    <m/>
    <x v="0"/>
    <m/>
    <s v=""/>
    <s v=""/>
    <s v=""/>
    <s v=""/>
    <s v=""/>
  </r>
  <r>
    <d v="2024-08-07T00:00:00"/>
    <x v="73"/>
    <s v="C"/>
    <n v="3"/>
    <s v="c"/>
    <n v="48"/>
    <s v="Estore encravado, não fecha - Afinar "/>
    <x v="11"/>
    <m/>
    <x v="0"/>
    <x v="0"/>
    <x v="61"/>
    <m/>
    <x v="28"/>
    <m/>
    <s v=""/>
    <s v=""/>
    <s v=""/>
    <s v=""/>
    <s v=""/>
  </r>
  <r>
    <d v="2024-08-07T00:00:00"/>
    <x v="73"/>
    <s v="C"/>
    <n v="3"/>
    <s v="c"/>
    <n v="47"/>
    <s v="Fixar mangueira arrecadação "/>
    <x v="0"/>
    <m/>
    <x v="0"/>
    <x v="0"/>
    <x v="61"/>
    <m/>
    <x v="0"/>
    <m/>
    <s v=""/>
    <s v=""/>
    <s v=""/>
    <s v=""/>
    <s v=""/>
  </r>
  <r>
    <d v="2024-08-07T00:00:00"/>
    <x v="73"/>
    <s v="C"/>
    <n v="3"/>
    <s v="c"/>
    <n v="46"/>
    <s v="Refazer rejunte arrecadação /buracos "/>
    <x v="0"/>
    <m/>
    <x v="0"/>
    <x v="0"/>
    <x v="61"/>
    <m/>
    <x v="0"/>
    <m/>
    <s v=""/>
    <s v=""/>
    <s v=""/>
    <s v=""/>
    <s v=""/>
  </r>
  <r>
    <d v="2024-08-07T00:00:00"/>
    <x v="73"/>
    <s v="C"/>
    <n v="3"/>
    <s v="c"/>
    <n v="45"/>
    <s v="Pintar aplique "/>
    <x v="0"/>
    <m/>
    <x v="0"/>
    <x v="0"/>
    <x v="61"/>
    <m/>
    <x v="0"/>
    <m/>
    <s v=""/>
    <s v=""/>
    <s v=""/>
    <s v=""/>
    <s v=""/>
  </r>
  <r>
    <d v="2024-08-07T00:00:00"/>
    <x v="73"/>
    <s v="C"/>
    <n v="3"/>
    <s v="c"/>
    <n v="44"/>
    <s v="Rever ficação rolamento duche "/>
    <x v="0"/>
    <m/>
    <x v="0"/>
    <x v="0"/>
    <x v="61"/>
    <m/>
    <x v="0"/>
    <m/>
    <s v=""/>
    <s v=""/>
    <s v=""/>
    <s v=""/>
    <s v=""/>
  </r>
  <r>
    <d v="2024-08-07T00:00:00"/>
    <x v="73"/>
    <s v="C"/>
    <n v="3"/>
    <s v="c"/>
    <n v="43"/>
    <s v="Limpar silicone porta duche "/>
    <x v="0"/>
    <m/>
    <x v="0"/>
    <x v="0"/>
    <x v="61"/>
    <m/>
    <x v="0"/>
    <m/>
    <s v=""/>
    <s v=""/>
    <s v=""/>
    <s v=""/>
    <s v=""/>
  </r>
  <r>
    <d v="2024-08-07T00:00:00"/>
    <x v="73"/>
    <s v="C"/>
    <n v="3"/>
    <s v="c"/>
    <n v="42"/>
    <s v="Refazer rejunte piso wc"/>
    <x v="0"/>
    <m/>
    <x v="0"/>
    <x v="0"/>
    <x v="61"/>
    <m/>
    <x v="0"/>
    <m/>
    <s v=""/>
    <s v=""/>
    <s v=""/>
    <s v=""/>
    <s v=""/>
  </r>
  <r>
    <d v="2024-08-07T00:00:00"/>
    <x v="73"/>
    <s v="C"/>
    <n v="3"/>
    <s v="c"/>
    <n v="41"/>
    <s v="Buraco piso/alizar"/>
    <x v="0"/>
    <m/>
    <x v="0"/>
    <x v="0"/>
    <x v="61"/>
    <m/>
    <x v="0"/>
    <m/>
    <s v=""/>
    <s v=""/>
    <s v=""/>
    <s v=""/>
    <s v=""/>
  </r>
  <r>
    <d v="2024-08-07T00:00:00"/>
    <x v="73"/>
    <s v="C"/>
    <n v="3"/>
    <s v="c"/>
    <n v="40"/>
    <s v="Limpar rodapés geral"/>
    <x v="0"/>
    <m/>
    <x v="0"/>
    <x v="0"/>
    <x v="61"/>
    <m/>
    <x v="0"/>
    <m/>
    <s v=""/>
    <s v=""/>
    <s v=""/>
    <s v=""/>
    <s v=""/>
  </r>
  <r>
    <d v="2024-08-07T00:00:00"/>
    <x v="73"/>
    <s v="C"/>
    <n v="3"/>
    <s v="c"/>
    <n v="39"/>
    <s v="Buraco entre a/c e parede "/>
    <x v="0"/>
    <m/>
    <x v="0"/>
    <x v="0"/>
    <x v="61"/>
    <m/>
    <x v="0"/>
    <m/>
    <s v=""/>
    <s v=""/>
    <s v=""/>
    <s v=""/>
    <s v=""/>
  </r>
  <r>
    <d v="2024-08-07T00:00:00"/>
    <x v="73"/>
    <s v="C"/>
    <n v="3"/>
    <s v="c"/>
    <n v="38"/>
    <s v="Buraco base porta entrada "/>
    <x v="0"/>
    <m/>
    <x v="0"/>
    <x v="0"/>
    <x v="61"/>
    <m/>
    <x v="0"/>
    <m/>
    <s v=""/>
    <s v=""/>
    <s v=""/>
    <s v=""/>
    <s v=""/>
  </r>
  <r>
    <d v="2024-08-07T00:00:00"/>
    <x v="73"/>
    <s v="C"/>
    <n v="3"/>
    <s v="c"/>
    <n v="37"/>
    <s v="afinar porta entrada/ruido"/>
    <x v="7"/>
    <m/>
    <x v="0"/>
    <x v="0"/>
    <x v="61"/>
    <m/>
    <x v="10"/>
    <m/>
    <s v=""/>
    <s v=""/>
    <s v=""/>
    <s v=""/>
    <s v=""/>
  </r>
  <r>
    <d v="2024-08-07T00:00:00"/>
    <x v="73"/>
    <s v="C"/>
    <n v="3"/>
    <s v="c"/>
    <n v="36"/>
    <s v="Afinar frigorifico "/>
    <x v="1"/>
    <m/>
    <x v="0"/>
    <x v="0"/>
    <x v="61"/>
    <m/>
    <x v="0"/>
    <m/>
    <s v=""/>
    <s v=""/>
    <s v=""/>
    <s v=""/>
    <s v=""/>
  </r>
  <r>
    <d v="2024-08-07T00:00:00"/>
    <x v="73"/>
    <s v="C"/>
    <n v="3"/>
    <s v="c"/>
    <n v="35"/>
    <s v="Remate rodap+e geral"/>
    <x v="0"/>
    <m/>
    <x v="0"/>
    <x v="0"/>
    <x v="61"/>
    <m/>
    <x v="0"/>
    <m/>
    <s v=""/>
    <s v=""/>
    <s v=""/>
    <s v=""/>
    <s v=""/>
  </r>
  <r>
    <d v="2024-08-07T00:00:00"/>
    <x v="73"/>
    <s v="C"/>
    <n v="3"/>
    <s v="c"/>
    <n v="34"/>
    <s v="Exaustão está com entrada de ar para wc"/>
    <x v="0"/>
    <m/>
    <x v="0"/>
    <x v="0"/>
    <x v="61"/>
    <m/>
    <x v="0"/>
    <m/>
    <s v=""/>
    <s v=""/>
    <s v=""/>
    <s v=""/>
    <s v=""/>
  </r>
  <r>
    <d v="2024-08-07T00:00:00"/>
    <x v="73"/>
    <s v="C"/>
    <n v="3"/>
    <s v="c"/>
    <n v="33"/>
    <s v="Serrilhado porta quadro eletrico "/>
    <x v="0"/>
    <m/>
    <x v="0"/>
    <x v="0"/>
    <x v="61"/>
    <m/>
    <x v="0"/>
    <m/>
    <s v=""/>
    <s v=""/>
    <s v=""/>
    <s v=""/>
    <s v=""/>
  </r>
  <r>
    <d v="2024-08-07T00:00:00"/>
    <x v="73"/>
    <s v="C"/>
    <n v="3"/>
    <s v="c"/>
    <n v="32"/>
    <s v="Falta dobradiça base roupeiro "/>
    <x v="6"/>
    <m/>
    <x v="0"/>
    <x v="0"/>
    <x v="61"/>
    <m/>
    <x v="0"/>
    <m/>
    <s v=""/>
    <s v=""/>
    <s v=""/>
    <s v=""/>
    <s v=""/>
  </r>
  <r>
    <d v="2024-08-07T00:00:00"/>
    <x v="73"/>
    <s v="C"/>
    <n v="3"/>
    <s v="c"/>
    <n v="31"/>
    <s v="Falta rejunte ceramica parede wc"/>
    <x v="0"/>
    <m/>
    <x v="0"/>
    <x v="0"/>
    <x v="61"/>
    <m/>
    <x v="0"/>
    <m/>
    <s v=""/>
    <s v=""/>
    <s v=""/>
    <s v=""/>
    <s v=""/>
  </r>
  <r>
    <d v="2024-08-07T00:00:00"/>
    <x v="73"/>
    <s v="C"/>
    <n v="3"/>
    <s v="c"/>
    <n v="30"/>
    <s v="Alizar porta está desigual no topo "/>
    <x v="6"/>
    <m/>
    <x v="0"/>
    <x v="0"/>
    <x v="61"/>
    <m/>
    <x v="0"/>
    <m/>
    <s v=""/>
    <s v=""/>
    <s v=""/>
    <s v=""/>
    <s v=""/>
  </r>
  <r>
    <d v="2024-08-07T00:00:00"/>
    <x v="73"/>
    <s v="C"/>
    <n v="3"/>
    <s v="c"/>
    <n v="29"/>
    <s v="Limpar silicone banheira /remate silicone "/>
    <x v="0"/>
    <m/>
    <x v="0"/>
    <x v="0"/>
    <x v="61"/>
    <m/>
    <x v="0"/>
    <m/>
    <s v=""/>
    <s v=""/>
    <s v=""/>
    <s v=""/>
    <s v=""/>
  </r>
  <r>
    <d v="2024-08-07T00:00:00"/>
    <x v="73"/>
    <s v="C"/>
    <n v="3"/>
    <s v="c"/>
    <n v="28"/>
    <s v="Limpar manchas guarda roupa"/>
    <x v="0"/>
    <m/>
    <x v="0"/>
    <x v="0"/>
    <x v="61"/>
    <m/>
    <x v="0"/>
    <m/>
    <s v=""/>
    <s v=""/>
    <s v=""/>
    <s v=""/>
    <s v=""/>
  </r>
  <r>
    <d v="2024-08-07T00:00:00"/>
    <x v="73"/>
    <s v="C"/>
    <n v="3"/>
    <s v="c"/>
    <n v="27"/>
    <s v="Risco no azulejo wc"/>
    <x v="0"/>
    <m/>
    <x v="0"/>
    <x v="0"/>
    <x v="61"/>
    <m/>
    <x v="0"/>
    <m/>
    <s v=""/>
    <s v=""/>
    <s v=""/>
    <s v=""/>
    <s v=""/>
  </r>
  <r>
    <d v="2024-08-07T00:00:00"/>
    <x v="73"/>
    <s v="C"/>
    <n v="3"/>
    <s v="c"/>
    <n v="26"/>
    <s v="Limpar marca parede"/>
    <x v="0"/>
    <m/>
    <x v="0"/>
    <x v="0"/>
    <x v="61"/>
    <m/>
    <x v="0"/>
    <m/>
    <s v=""/>
    <s v=""/>
    <s v=""/>
    <s v=""/>
    <s v=""/>
  </r>
  <r>
    <d v="2024-08-07T00:00:00"/>
    <x v="73"/>
    <s v="C"/>
    <n v="3"/>
    <s v="c"/>
    <n v="25"/>
    <s v="Limpar tinta focos luz "/>
    <x v="0"/>
    <m/>
    <x v="0"/>
    <x v="0"/>
    <x v="61"/>
    <m/>
    <x v="0"/>
    <m/>
    <s v=""/>
    <s v=""/>
    <s v=""/>
    <s v=""/>
    <s v=""/>
  </r>
  <r>
    <d v="2024-08-07T00:00:00"/>
    <x v="73"/>
    <s v="C"/>
    <n v="3"/>
    <s v="c"/>
    <n v="24"/>
    <s v="Moldura topo guarda roupa/mal acabada "/>
    <x v="0"/>
    <m/>
    <x v="0"/>
    <x v="0"/>
    <x v="61"/>
    <m/>
    <x v="0"/>
    <m/>
    <s v=""/>
    <s v=""/>
    <s v=""/>
    <s v=""/>
    <s v=""/>
  </r>
  <r>
    <d v="2024-08-07T00:00:00"/>
    <x v="73"/>
    <s v="C"/>
    <n v="3"/>
    <s v="c"/>
    <n v="23"/>
    <s v="Marca quina parede"/>
    <x v="0"/>
    <m/>
    <x v="0"/>
    <x v="0"/>
    <x v="61"/>
    <m/>
    <x v="0"/>
    <m/>
    <s v=""/>
    <s v=""/>
    <s v=""/>
    <s v=""/>
    <s v=""/>
  </r>
  <r>
    <d v="2024-08-07T00:00:00"/>
    <x v="73"/>
    <s v="C"/>
    <n v="3"/>
    <s v="c"/>
    <n v="22"/>
    <s v="afinar janela "/>
    <x v="2"/>
    <m/>
    <x v="141"/>
    <x v="0"/>
    <x v="61"/>
    <m/>
    <x v="109"/>
    <m/>
    <s v=""/>
    <s v=""/>
    <s v=""/>
    <s v=""/>
    <s v=""/>
  </r>
  <r>
    <d v="2024-08-07T00:00:00"/>
    <x v="73"/>
    <s v="C"/>
    <n v="3"/>
    <s v="c"/>
    <n v="21"/>
    <s v="Afinar porta guarda roupa "/>
    <x v="6"/>
    <m/>
    <x v="0"/>
    <x v="0"/>
    <x v="61"/>
    <m/>
    <x v="0"/>
    <m/>
    <s v=""/>
    <s v=""/>
    <s v=""/>
    <s v=""/>
    <s v=""/>
  </r>
  <r>
    <d v="2024-08-07T00:00:00"/>
    <x v="73"/>
    <s v="C"/>
    <n v="3"/>
    <s v="c"/>
    <n v="20"/>
    <s v="Afinar porta "/>
    <x v="6"/>
    <m/>
    <x v="0"/>
    <x v="0"/>
    <x v="61"/>
    <m/>
    <x v="0"/>
    <m/>
    <s v=""/>
    <s v=""/>
    <s v=""/>
    <s v=""/>
    <s v=""/>
  </r>
  <r>
    <d v="2024-08-07T00:00:00"/>
    <x v="73"/>
    <s v="C"/>
    <n v="3"/>
    <s v="c"/>
    <n v="19"/>
    <s v="Remate silicone teto/ceramica"/>
    <x v="0"/>
    <m/>
    <x v="0"/>
    <x v="0"/>
    <x v="61"/>
    <m/>
    <x v="0"/>
    <m/>
    <s v=""/>
    <s v=""/>
    <s v=""/>
    <s v=""/>
    <s v=""/>
  </r>
  <r>
    <d v="2024-08-07T00:00:00"/>
    <x v="73"/>
    <s v="C"/>
    <n v="3"/>
    <s v="c"/>
    <n v="18"/>
    <s v="Trocar espelho com ferrugem "/>
    <x v="12"/>
    <m/>
    <x v="0"/>
    <x v="0"/>
    <x v="61"/>
    <m/>
    <x v="0"/>
    <m/>
    <s v=""/>
    <s v=""/>
    <s v=""/>
    <s v=""/>
    <s v=""/>
  </r>
  <r>
    <d v="2024-08-07T00:00:00"/>
    <x v="73"/>
    <s v="C"/>
    <n v="3"/>
    <s v="c"/>
    <n v="17"/>
    <s v="Marcas na porta/marco "/>
    <x v="0"/>
    <m/>
    <x v="0"/>
    <x v="0"/>
    <x v="61"/>
    <m/>
    <x v="0"/>
    <m/>
    <s v=""/>
    <s v=""/>
    <s v=""/>
    <s v=""/>
    <s v=""/>
  </r>
  <r>
    <d v="2024-08-07T00:00:00"/>
    <x v="73"/>
    <s v="C"/>
    <n v="3"/>
    <s v="c"/>
    <n v="16"/>
    <s v="Refazer pintura parede proximo porta"/>
    <x v="0"/>
    <m/>
    <x v="0"/>
    <x v="0"/>
    <x v="61"/>
    <m/>
    <x v="0"/>
    <m/>
    <s v=""/>
    <s v=""/>
    <s v=""/>
    <s v=""/>
    <s v=""/>
  </r>
  <r>
    <d v="2024-08-07T00:00:00"/>
    <x v="73"/>
    <s v="C"/>
    <n v="3"/>
    <s v="c"/>
    <n v="15"/>
    <s v="Limpar piso com tinta"/>
    <x v="0"/>
    <m/>
    <x v="0"/>
    <x v="0"/>
    <x v="61"/>
    <m/>
    <x v="0"/>
    <m/>
    <s v=""/>
    <s v=""/>
    <s v=""/>
    <s v=""/>
    <s v=""/>
  </r>
  <r>
    <d v="2024-08-07T00:00:00"/>
    <x v="73"/>
    <s v="C"/>
    <n v="3"/>
    <s v="c"/>
    <n v="14"/>
    <s v="Parafuso solto janela "/>
    <x v="0"/>
    <m/>
    <x v="0"/>
    <x v="0"/>
    <x v="61"/>
    <m/>
    <x v="0"/>
    <m/>
    <s v=""/>
    <s v=""/>
    <s v=""/>
    <s v=""/>
    <s v=""/>
  </r>
  <r>
    <d v="2024-08-07T00:00:00"/>
    <x v="73"/>
    <s v="C"/>
    <n v="3"/>
    <s v="c"/>
    <n v="13"/>
    <s v="Afinar janela "/>
    <x v="0"/>
    <m/>
    <x v="0"/>
    <x v="0"/>
    <x v="61"/>
    <m/>
    <x v="0"/>
    <m/>
    <s v=""/>
    <s v=""/>
    <s v=""/>
    <s v=""/>
    <s v=""/>
  </r>
  <r>
    <d v="2024-08-07T00:00:00"/>
    <x v="73"/>
    <s v="C"/>
    <n v="3"/>
    <s v="c"/>
    <n v="12"/>
    <s v="Afinar porta cozinha/armarios inferiores e superiores geral "/>
    <x v="38"/>
    <m/>
    <x v="0"/>
    <x v="0"/>
    <x v="61"/>
    <m/>
    <x v="0"/>
    <m/>
    <s v=""/>
    <s v=""/>
    <s v=""/>
    <s v=""/>
    <s v=""/>
  </r>
  <r>
    <d v="2024-08-07T00:00:00"/>
    <x v="73"/>
    <s v="C"/>
    <n v="3"/>
    <s v="c"/>
    <n v="11"/>
    <s v="Gotas de massa canto parede "/>
    <x v="0"/>
    <m/>
    <x v="0"/>
    <x v="0"/>
    <x v="61"/>
    <m/>
    <x v="0"/>
    <m/>
    <s v=""/>
    <s v=""/>
    <s v=""/>
    <s v=""/>
    <s v=""/>
  </r>
  <r>
    <d v="2024-08-07T00:00:00"/>
    <x v="73"/>
    <s v="C"/>
    <n v="3"/>
    <s v="c"/>
    <n v="10"/>
    <s v="Rachado marco porta "/>
    <x v="6"/>
    <m/>
    <x v="0"/>
    <x v="0"/>
    <x v="61"/>
    <m/>
    <x v="11"/>
    <m/>
    <s v=""/>
    <s v=""/>
    <s v=""/>
    <s v=""/>
    <s v=""/>
  </r>
  <r>
    <d v="2024-08-07T00:00:00"/>
    <x v="73"/>
    <s v="C"/>
    <n v="3"/>
    <s v="c"/>
    <n v="9"/>
    <s v="Lixar quina parede /mal acabada "/>
    <x v="0"/>
    <m/>
    <x v="0"/>
    <x v="0"/>
    <x v="61"/>
    <m/>
    <x v="0"/>
    <m/>
    <s v=""/>
    <s v=""/>
    <s v=""/>
    <s v=""/>
    <s v=""/>
  </r>
  <r>
    <d v="2024-08-07T00:00:00"/>
    <x v="73"/>
    <s v="C"/>
    <n v="3"/>
    <s v="c"/>
    <n v="8"/>
    <s v="Descascado na quina parede "/>
    <x v="0"/>
    <m/>
    <x v="0"/>
    <x v="0"/>
    <x v="61"/>
    <m/>
    <x v="0"/>
    <m/>
    <s v=""/>
    <s v=""/>
    <s v=""/>
    <s v=""/>
    <s v=""/>
  </r>
  <r>
    <d v="2024-08-07T00:00:00"/>
    <x v="73"/>
    <s v="C"/>
    <n v="3"/>
    <s v="c"/>
    <n v="7"/>
    <s v="Buraco proximo estore/topo porta "/>
    <x v="2"/>
    <m/>
    <x v="0"/>
    <x v="0"/>
    <x v="61"/>
    <m/>
    <x v="0"/>
    <m/>
    <s v=""/>
    <s v=""/>
    <s v=""/>
    <s v=""/>
    <s v=""/>
  </r>
  <r>
    <d v="2024-08-07T00:00:00"/>
    <x v="73"/>
    <s v="C"/>
    <n v="3"/>
    <s v="c"/>
    <n v="6"/>
    <s v="Limpar ferrugem guardas /riscos geral "/>
    <x v="0"/>
    <m/>
    <x v="0"/>
    <x v="0"/>
    <x v="61"/>
    <m/>
    <x v="0"/>
    <m/>
    <s v=""/>
    <s v=""/>
    <s v=""/>
    <s v=""/>
    <s v=""/>
  </r>
  <r>
    <d v="2024-08-07T00:00:00"/>
    <x v="73"/>
    <s v="C"/>
    <n v="3"/>
    <s v="c"/>
    <n v="5"/>
    <s v="Não está assentado corretamente placas teto "/>
    <x v="19"/>
    <m/>
    <x v="0"/>
    <x v="0"/>
    <x v="61"/>
    <m/>
    <x v="21"/>
    <m/>
    <s v=""/>
    <s v=""/>
    <s v=""/>
    <s v=""/>
    <s v=""/>
  </r>
  <r>
    <d v="2024-08-07T00:00:00"/>
    <x v="73"/>
    <s v="C"/>
    <n v="3"/>
    <s v="c"/>
    <n v="4"/>
    <s v="Tijolo partido "/>
    <x v="0"/>
    <m/>
    <x v="0"/>
    <x v="0"/>
    <x v="61"/>
    <m/>
    <x v="0"/>
    <m/>
    <s v=""/>
    <s v=""/>
    <s v=""/>
    <s v=""/>
    <s v=""/>
  </r>
  <r>
    <d v="2024-08-07T00:00:00"/>
    <x v="73"/>
    <s v="C"/>
    <n v="3"/>
    <s v="c"/>
    <n v="3"/>
    <s v="Remate canto porta varanda "/>
    <x v="0"/>
    <m/>
    <x v="0"/>
    <x v="0"/>
    <x v="61"/>
    <m/>
    <x v="0"/>
    <m/>
    <s v=""/>
    <s v=""/>
    <s v=""/>
    <s v=""/>
    <s v=""/>
  </r>
  <r>
    <d v="2024-08-07T00:00:00"/>
    <x v="73"/>
    <s v="C"/>
    <n v="3"/>
    <s v="c"/>
    <n v="2"/>
    <s v="Colocar silicone caixas estore (geral)"/>
    <x v="0"/>
    <m/>
    <x v="0"/>
    <x v="0"/>
    <x v="61"/>
    <m/>
    <x v="0"/>
    <m/>
    <s v=""/>
    <s v=""/>
    <s v=""/>
    <s v=""/>
    <s v=""/>
  </r>
  <r>
    <d v="2024-08-07T00:00:00"/>
    <x v="73"/>
    <s v="C"/>
    <n v="3"/>
    <s v="c"/>
    <n v="1"/>
    <s v="Limpar manchas amarelas porta (geral)"/>
    <x v="0"/>
    <m/>
    <x v="0"/>
    <x v="0"/>
    <x v="61"/>
    <m/>
    <x v="0"/>
    <m/>
    <s v=""/>
    <s v=""/>
    <s v=""/>
    <s v=""/>
    <s v=""/>
  </r>
  <r>
    <d v="2024-10-10T00:00:00"/>
    <x v="74"/>
    <s v="C"/>
    <n v="3"/>
    <s v="d"/>
    <n v="1"/>
    <s v="A porta da entrada está presa e fecha mal "/>
    <x v="7"/>
    <m/>
    <x v="85"/>
    <x v="0"/>
    <x v="62"/>
    <m/>
    <x v="88"/>
    <m/>
    <s v=""/>
    <s v=""/>
    <s v=""/>
    <s v=""/>
    <s v=""/>
  </r>
  <r>
    <d v="2024-10-10T00:00:00"/>
    <x v="74"/>
    <s v="C"/>
    <n v="3"/>
    <s v="d"/>
    <n v="2"/>
    <s v="Sai pouca agua fria da torneira do wc "/>
    <x v="14"/>
    <m/>
    <x v="85"/>
    <x v="0"/>
    <x v="62"/>
    <m/>
    <x v="262"/>
    <m/>
    <s v=""/>
    <s v=""/>
    <s v=""/>
    <s v=""/>
    <s v=""/>
  </r>
  <r>
    <d v="2024-10-10T00:00:00"/>
    <x v="74"/>
    <s v="C"/>
    <n v="3"/>
    <s v="d"/>
    <n v="3"/>
    <s v="No wc da suite a cabine de duche com dificuldade para abrir e fechar, afinar"/>
    <x v="12"/>
    <m/>
    <x v="85"/>
    <x v="0"/>
    <x v="62"/>
    <m/>
    <x v="263"/>
    <m/>
    <s v=""/>
    <s v=""/>
    <s v=""/>
    <s v=""/>
    <s v=""/>
  </r>
  <r>
    <d v="2024-10-10T00:00:00"/>
    <x v="74"/>
    <s v="C"/>
    <n v="3"/>
    <s v="d"/>
    <n v="4"/>
    <s v="1 estore que necessita de afinação"/>
    <x v="11"/>
    <m/>
    <x v="85"/>
    <x v="0"/>
    <x v="62"/>
    <m/>
    <x v="101"/>
    <m/>
    <s v=""/>
    <s v=""/>
    <s v=""/>
    <s v=""/>
    <s v=""/>
  </r>
  <r>
    <d v="2024-10-10T00:00:00"/>
    <x v="74"/>
    <s v="C"/>
    <n v="3"/>
    <s v="d"/>
    <n v="5"/>
    <s v="Ventilação do WC injeta ar, não se pode usar o wc durante o dia "/>
    <x v="0"/>
    <m/>
    <x v="85"/>
    <x v="0"/>
    <x v="62"/>
    <m/>
    <x v="82"/>
    <m/>
    <s v=""/>
    <s v=""/>
    <s v=""/>
    <s v=""/>
    <s v=""/>
  </r>
  <r>
    <d v="2024-10-10T00:00:00"/>
    <x v="74"/>
    <s v="C"/>
    <n v="3"/>
    <s v="d"/>
    <n v="6"/>
    <s v="Porta Danificada entrada por dentro - Fechadura nova "/>
    <x v="7"/>
    <m/>
    <x v="0"/>
    <x v="0"/>
    <x v="62"/>
    <m/>
    <x v="91"/>
    <s v="Mário Quinta Ferreira_x000a_Tlm: +351 919511191"/>
    <s v=""/>
    <s v=""/>
    <s v=""/>
    <s v=""/>
    <s v=""/>
  </r>
  <r>
    <d v="2024-10-10T00:00:00"/>
    <x v="74"/>
    <s v="C"/>
    <n v="3"/>
    <s v="d"/>
    <n v="7"/>
    <s v="Limpar apartamento /piso/armários/caixilhria/ vidros "/>
    <x v="0"/>
    <m/>
    <x v="0"/>
    <x v="0"/>
    <x v="62"/>
    <m/>
    <x v="179"/>
    <s v="Mário Quinta Ferreira_x000a_Tlm: +351 919511191"/>
    <s v=""/>
    <s v=""/>
    <s v=""/>
    <s v=""/>
    <s v=""/>
  </r>
  <r>
    <d v="2024-10-10T00:00:00"/>
    <x v="74"/>
    <s v="C"/>
    <n v="3"/>
    <s v="d"/>
    <n v="8"/>
    <s v="Ajustar caixa estores /não entra todo"/>
    <x v="6"/>
    <m/>
    <x v="0"/>
    <x v="0"/>
    <x v="62"/>
    <m/>
    <x v="179"/>
    <s v="Mário Quinta Ferreira_x000a_Tlm: +351 919511191"/>
    <s v=""/>
    <s v=""/>
    <s v=""/>
    <s v=""/>
    <s v=""/>
  </r>
  <r>
    <d v="2024-10-10T00:00:00"/>
    <x v="74"/>
    <s v="C"/>
    <n v="3"/>
    <s v="d"/>
    <n v="9"/>
    <s v="Melhorar remate rodapé"/>
    <x v="0"/>
    <m/>
    <x v="0"/>
    <x v="0"/>
    <x v="62"/>
    <m/>
    <x v="179"/>
    <s v="Mário Quinta Ferreira_x000a_Tlm: +351 919511191"/>
    <s v=""/>
    <s v=""/>
    <s v=""/>
    <s v=""/>
    <s v=""/>
  </r>
  <r>
    <d v="2024-10-10T00:00:00"/>
    <x v="74"/>
    <s v="C"/>
    <n v="3"/>
    <s v="d"/>
    <n v="10"/>
    <s v="Falta acabamento topo moldura guarda roupa "/>
    <x v="6"/>
    <m/>
    <x v="0"/>
    <x v="0"/>
    <x v="62"/>
    <m/>
    <x v="179"/>
    <s v="Mário Quinta Ferreira_x000a_Tlm: +351 919511191"/>
    <s v=""/>
    <s v=""/>
    <s v=""/>
    <s v=""/>
    <s v=""/>
  </r>
  <r>
    <d v="2024-10-10T00:00:00"/>
    <x v="74"/>
    <s v="C"/>
    <n v="3"/>
    <s v="d"/>
    <n v="11"/>
    <s v="Limpar espaço entre porta /parede"/>
    <x v="0"/>
    <m/>
    <x v="0"/>
    <x v="0"/>
    <x v="62"/>
    <m/>
    <x v="179"/>
    <s v="Mário Quinta Ferreira_x000a_Tlm: +351 919511191"/>
    <s v=""/>
    <s v=""/>
    <s v=""/>
    <s v=""/>
    <s v=""/>
  </r>
  <r>
    <d v="2024-10-10T00:00:00"/>
    <x v="74"/>
    <s v="C"/>
    <n v="3"/>
    <s v="d"/>
    <n v="12"/>
    <s v="Limpar portas/cola/massa/silicone "/>
    <x v="0"/>
    <m/>
    <x v="0"/>
    <x v="0"/>
    <x v="62"/>
    <m/>
    <x v="179"/>
    <s v="Mário Quinta Ferreira_x000a_Tlm: +351 919511191"/>
    <s v=""/>
    <s v=""/>
    <s v=""/>
    <s v=""/>
    <s v=""/>
  </r>
  <r>
    <d v="2024-10-10T00:00:00"/>
    <x v="74"/>
    <s v="C"/>
    <n v="3"/>
    <s v="d"/>
    <n v="13"/>
    <s v="Falta betume parede ceramica banheira "/>
    <x v="0"/>
    <m/>
    <x v="0"/>
    <x v="0"/>
    <x v="62"/>
    <m/>
    <x v="179"/>
    <s v="Mário Quinta Ferreira_x000a_Tlm: +351 919511191"/>
    <s v=""/>
    <s v=""/>
    <s v=""/>
    <s v=""/>
    <s v=""/>
  </r>
  <r>
    <d v="2024-10-10T00:00:00"/>
    <x v="74"/>
    <s v="C"/>
    <n v="3"/>
    <s v="d"/>
    <n v="15"/>
    <s v="Melhorar remate caixa estore /buraco "/>
    <x v="0"/>
    <m/>
    <x v="0"/>
    <x v="0"/>
    <x v="62"/>
    <m/>
    <x v="179"/>
    <s v="Mário Quinta Ferreira_x000a_Tlm: +351 919511191"/>
    <s v=""/>
    <s v=""/>
    <s v=""/>
    <s v=""/>
    <s v=""/>
  </r>
  <r>
    <d v="2024-10-10T00:00:00"/>
    <x v="74"/>
    <s v="C"/>
    <n v="3"/>
    <s v="d"/>
    <n v="16"/>
    <s v="Melhorar remate rodapé/remover papel geral "/>
    <x v="0"/>
    <m/>
    <x v="0"/>
    <x v="0"/>
    <x v="62"/>
    <m/>
    <x v="179"/>
    <s v="Mário Quinta Ferreira_x000a_Tlm: +351 919511191"/>
    <s v=""/>
    <s v=""/>
    <s v=""/>
    <s v=""/>
    <s v=""/>
  </r>
  <r>
    <d v="2024-10-10T00:00:00"/>
    <x v="74"/>
    <s v="C"/>
    <n v="3"/>
    <s v="d"/>
    <n v="17"/>
    <s v="Fissura na alheta "/>
    <x v="0"/>
    <m/>
    <x v="0"/>
    <x v="0"/>
    <x v="62"/>
    <m/>
    <x v="179"/>
    <s v="Mário Quinta Ferreira_x000a_Tlm: +351 919511191"/>
    <s v=""/>
    <s v=""/>
    <s v=""/>
    <s v=""/>
    <s v=""/>
  </r>
  <r>
    <d v="2024-10-10T00:00:00"/>
    <x v="74"/>
    <s v="C"/>
    <n v="3"/>
    <s v="d"/>
    <n v="18"/>
    <s v="A/C sujo"/>
    <x v="15"/>
    <m/>
    <x v="0"/>
    <x v="0"/>
    <x v="62"/>
    <m/>
    <x v="48"/>
    <s v="Mário Quinta Ferreira_x000a_Tlm: +351 919511191"/>
    <s v=""/>
    <s v=""/>
    <s v=""/>
    <s v=""/>
    <s v=""/>
  </r>
  <r>
    <d v="2024-10-10T00:00:00"/>
    <x v="74"/>
    <s v="C"/>
    <n v="3"/>
    <s v="d"/>
    <n v="19"/>
    <s v="Luz teto candeeiro pintado"/>
    <x v="0"/>
    <m/>
    <x v="0"/>
    <x v="0"/>
    <x v="62"/>
    <m/>
    <x v="48"/>
    <s v="Mário Quinta Ferreira_x000a_Tlm: +351 919511191"/>
    <s v=""/>
    <s v=""/>
    <s v=""/>
    <s v=""/>
    <s v=""/>
  </r>
  <r>
    <d v="2024-10-10T00:00:00"/>
    <x v="74"/>
    <s v="C"/>
    <n v="3"/>
    <s v="d"/>
    <n v="20"/>
    <s v="Afinar a janela do 2 º quarto (Suite)"/>
    <x v="2"/>
    <m/>
    <x v="229"/>
    <x v="0"/>
    <x v="62"/>
    <m/>
    <x v="263"/>
    <m/>
    <m/>
    <m/>
    <m/>
    <m/>
    <m/>
  </r>
  <r>
    <d v="2024-10-10T00:00:00"/>
    <x v="74"/>
    <s v="C"/>
    <n v="3"/>
    <s v="d"/>
    <n v="21"/>
    <s v="Afinar a porta da lavanderia"/>
    <x v="2"/>
    <m/>
    <x v="229"/>
    <x v="0"/>
    <x v="62"/>
    <m/>
    <x v="263"/>
    <m/>
    <m/>
    <m/>
    <m/>
    <m/>
    <m/>
  </r>
  <r>
    <d v="2024-10-10T00:00:00"/>
    <x v="74"/>
    <s v="C"/>
    <n v="3"/>
    <s v="d"/>
    <n v="22"/>
    <s v="Afinar a fechadura da janela da marquise (lavandaria)"/>
    <x v="2"/>
    <m/>
    <x v="229"/>
    <x v="0"/>
    <x v="62"/>
    <m/>
    <x v="263"/>
    <m/>
    <m/>
    <m/>
    <m/>
    <m/>
    <m/>
  </r>
  <r>
    <d v="2024-10-10T00:00:00"/>
    <x v="74"/>
    <s v="C"/>
    <n v="3"/>
    <s v="d"/>
    <n v="23"/>
    <s v="Foi entregue a chave da Suite"/>
    <x v="46"/>
    <m/>
    <x v="230"/>
    <x v="0"/>
    <x v="62"/>
    <m/>
    <x v="264"/>
    <m/>
    <m/>
    <m/>
    <m/>
    <m/>
    <m/>
  </r>
  <r>
    <d v="2024-10-10T00:00:00"/>
    <x v="74"/>
    <s v="C"/>
    <n v="3"/>
    <s v="d"/>
    <n v="24"/>
    <s v="Afianr porta resguardo duche /vidro desalinhado "/>
    <x v="12"/>
    <m/>
    <x v="0"/>
    <x v="0"/>
    <x v="62"/>
    <m/>
    <x v="179"/>
    <s v="Mário Quinta Ferreira_x000a_Tlm: +351 919511191"/>
    <s v=""/>
    <s v=""/>
    <s v=""/>
    <s v=""/>
    <s v=""/>
  </r>
  <r>
    <d v="2024-10-10T00:00:00"/>
    <x v="74"/>
    <s v="C"/>
    <n v="3"/>
    <s v="d"/>
    <n v="25"/>
    <s v="Tomada da sala com anomalia "/>
    <x v="0"/>
    <m/>
    <x v="143"/>
    <x v="0"/>
    <x v="63"/>
    <m/>
    <x v="265"/>
    <m/>
    <m/>
    <m/>
    <m/>
    <m/>
    <m/>
  </r>
  <r>
    <d v="2024-07-25T00:00:00"/>
    <x v="75"/>
    <s v="C"/>
    <n v="3"/>
    <s v="e"/>
    <n v="1"/>
    <s v="Falta batente piso/ porta entrada/colocar no fundo"/>
    <x v="0"/>
    <m/>
    <x v="0"/>
    <x v="0"/>
    <x v="64"/>
    <m/>
    <x v="0"/>
    <s v="Micaela Ferro- 934560391"/>
    <s v=""/>
    <s v=""/>
    <s v=""/>
    <s v=""/>
    <s v=""/>
  </r>
  <r>
    <d v="2024-07-25T00:00:00"/>
    <x v="75"/>
    <s v="C"/>
    <n v="3"/>
    <s v="e"/>
    <n v="2"/>
    <s v="Marca nas porta/cola/limpar"/>
    <x v="0"/>
    <m/>
    <x v="0"/>
    <x v="0"/>
    <x v="64"/>
    <m/>
    <x v="0"/>
    <s v="Micaela Ferro- 934560391"/>
    <s v=""/>
    <s v=""/>
    <s v=""/>
    <s v=""/>
    <s v=""/>
  </r>
  <r>
    <d v="2024-07-25T00:00:00"/>
    <x v="75"/>
    <s v="C"/>
    <n v="3"/>
    <s v="e"/>
    <n v="3"/>
    <s v="Limpar foco luz/tinta"/>
    <x v="0"/>
    <m/>
    <x v="0"/>
    <x v="0"/>
    <x v="64"/>
    <m/>
    <x v="0"/>
    <s v="Micaela Ferro- 934560391"/>
    <s v=""/>
    <s v=""/>
    <s v=""/>
    <s v=""/>
    <s v=""/>
  </r>
  <r>
    <d v="2024-07-25T00:00:00"/>
    <x v="75"/>
    <s v="C"/>
    <n v="3"/>
    <s v="e"/>
    <n v="4"/>
    <s v="Falta acabamento tomada"/>
    <x v="9"/>
    <m/>
    <x v="0"/>
    <x v="0"/>
    <x v="64"/>
    <m/>
    <x v="0"/>
    <s v="Micaela Ferro- 934560391"/>
    <s v=""/>
    <s v=""/>
    <s v=""/>
    <s v=""/>
    <s v=""/>
  </r>
  <r>
    <d v="2024-07-25T00:00:00"/>
    <x v="75"/>
    <s v="C"/>
    <n v="3"/>
    <s v="e"/>
    <n v="5"/>
    <s v="Peça Iluminação partida/trocar - Varanda "/>
    <x v="9"/>
    <m/>
    <x v="78"/>
    <x v="0"/>
    <x v="64"/>
    <m/>
    <x v="6"/>
    <s v="Micaela Ferro- 934560391"/>
    <s v=""/>
    <s v=""/>
    <s v=""/>
    <s v=""/>
    <s v=""/>
  </r>
  <r>
    <d v="2024-07-25T00:00:00"/>
    <x v="75"/>
    <s v="C"/>
    <n v="3"/>
    <s v="e"/>
    <n v="6"/>
    <s v="Limpar ferrugem guardas (geral)"/>
    <x v="0"/>
    <m/>
    <x v="0"/>
    <x v="0"/>
    <x v="64"/>
    <m/>
    <x v="0"/>
    <s v="Micaela Ferro- 934560391"/>
    <s v=""/>
    <s v=""/>
    <s v=""/>
    <s v=""/>
    <s v=""/>
  </r>
  <r>
    <d v="2024-07-25T00:00:00"/>
    <x v="75"/>
    <s v="C"/>
    <n v="3"/>
    <s v="e"/>
    <n v="7"/>
    <s v="Fissura no canto da soleira"/>
    <x v="0"/>
    <m/>
    <x v="0"/>
    <x v="0"/>
    <x v="64"/>
    <m/>
    <x v="0"/>
    <s v="Micaela Ferro- 934560391"/>
    <s v=""/>
    <s v=""/>
    <s v=""/>
    <s v=""/>
    <s v=""/>
  </r>
  <r>
    <d v="2024-07-25T00:00:00"/>
    <x v="75"/>
    <s v="C"/>
    <n v="3"/>
    <s v="e"/>
    <n v="8"/>
    <s v="Melhorar remate cantos tijolos parede/buraco/varanda"/>
    <x v="0"/>
    <m/>
    <x v="0"/>
    <x v="0"/>
    <x v="64"/>
    <m/>
    <x v="0"/>
    <s v="Micaela Ferro- 934560391"/>
    <s v=""/>
    <s v=""/>
    <s v=""/>
    <s v=""/>
    <s v=""/>
  </r>
  <r>
    <d v="2024-07-25T00:00:00"/>
    <x v="75"/>
    <s v="C"/>
    <n v="3"/>
    <s v="e"/>
    <n v="9"/>
    <s v="Limpar ferrugem ralo"/>
    <x v="0"/>
    <m/>
    <x v="0"/>
    <x v="0"/>
    <x v="64"/>
    <m/>
    <x v="0"/>
    <s v="Micaela Ferro- 934560391"/>
    <s v=""/>
    <s v=""/>
    <s v=""/>
    <s v=""/>
    <s v=""/>
  </r>
  <r>
    <d v="2024-07-25T00:00:00"/>
    <x v="75"/>
    <s v="C"/>
    <n v="3"/>
    <s v="e"/>
    <n v="10"/>
    <s v="Falta fita acabamento madeira caixa estore"/>
    <x v="6"/>
    <m/>
    <x v="0"/>
    <x v="0"/>
    <x v="64"/>
    <m/>
    <x v="0"/>
    <s v="Micaela Ferro- 934560391"/>
    <s v=""/>
    <s v=""/>
    <s v=""/>
    <s v=""/>
    <s v=""/>
  </r>
  <r>
    <d v="2024-07-25T00:00:00"/>
    <x v="75"/>
    <s v="C"/>
    <n v="3"/>
    <s v="e"/>
    <n v="11"/>
    <s v="Melhorar encaixe caixa aplique no topo porta"/>
    <x v="0"/>
    <m/>
    <x v="0"/>
    <x v="0"/>
    <x v="64"/>
    <m/>
    <x v="0"/>
    <s v="Micaela Ferro- 934560391"/>
    <s v=""/>
    <s v=""/>
    <s v=""/>
    <s v=""/>
    <s v=""/>
  </r>
  <r>
    <d v="2024-07-25T00:00:00"/>
    <x v="75"/>
    <s v="C"/>
    <n v="3"/>
    <s v="e"/>
    <n v="12"/>
    <s v="Limpar caixilharia janelas"/>
    <x v="0"/>
    <m/>
    <x v="0"/>
    <x v="0"/>
    <x v="64"/>
    <m/>
    <x v="0"/>
    <s v="Micaela Ferro- 934560391"/>
    <s v=""/>
    <s v=""/>
    <s v=""/>
    <s v=""/>
    <s v=""/>
  </r>
  <r>
    <d v="2024-07-25T00:00:00"/>
    <x v="75"/>
    <s v="C"/>
    <n v="3"/>
    <s v="e"/>
    <n v="13"/>
    <s v="Afinar portas armários"/>
    <x v="6"/>
    <m/>
    <x v="0"/>
    <x v="0"/>
    <x v="64"/>
    <m/>
    <x v="0"/>
    <s v="Micaela Ferro- 934560391"/>
    <s v=""/>
    <s v=""/>
    <s v=""/>
    <s v=""/>
    <s v=""/>
  </r>
  <r>
    <d v="2024-07-25T00:00:00"/>
    <x v="75"/>
    <s v="C"/>
    <n v="3"/>
    <s v="e"/>
    <n v="14"/>
    <s v="Amolgado na porta WC"/>
    <x v="0"/>
    <m/>
    <x v="0"/>
    <x v="0"/>
    <x v="64"/>
    <m/>
    <x v="0"/>
    <s v="Micaela Ferro- 934560391"/>
    <s v=""/>
    <s v=""/>
    <s v=""/>
    <s v=""/>
    <s v=""/>
  </r>
  <r>
    <d v="2024-07-25T00:00:00"/>
    <x v="75"/>
    <s v="C"/>
    <n v="3"/>
    <s v="e"/>
    <n v="15"/>
    <s v="Espelho partido"/>
    <x v="29"/>
    <m/>
    <x v="0"/>
    <x v="0"/>
    <x v="64"/>
    <m/>
    <x v="0"/>
    <s v="Micaela Ferro- 934560391"/>
    <s v=""/>
    <s v=""/>
    <s v=""/>
    <s v=""/>
    <s v=""/>
  </r>
  <r>
    <d v="2024-07-25T00:00:00"/>
    <x v="75"/>
    <s v="C"/>
    <n v="3"/>
    <s v="e"/>
    <n v="16"/>
    <s v="Limpar armário WC/Silicone"/>
    <x v="0"/>
    <m/>
    <x v="0"/>
    <x v="0"/>
    <x v="64"/>
    <m/>
    <x v="0"/>
    <s v="Micaela Ferro- 934560391"/>
    <s v=""/>
    <s v=""/>
    <s v=""/>
    <s v=""/>
    <s v=""/>
  </r>
  <r>
    <d v="2024-07-25T00:00:00"/>
    <x v="75"/>
    <s v="C"/>
    <n v="3"/>
    <s v="e"/>
    <n v="17"/>
    <s v="Sifão banheira não está funcionando"/>
    <x v="0"/>
    <m/>
    <x v="0"/>
    <x v="0"/>
    <x v="64"/>
    <m/>
    <x v="0"/>
    <s v="Micaela Ferro- 934560391"/>
    <s v=""/>
    <s v=""/>
    <s v=""/>
    <s v=""/>
    <s v=""/>
  </r>
  <r>
    <d v="2024-07-25T00:00:00"/>
    <x v="75"/>
    <s v="C"/>
    <n v="3"/>
    <s v="e"/>
    <n v="18"/>
    <s v="Risco no piso WC "/>
    <x v="0"/>
    <m/>
    <x v="0"/>
    <x v="0"/>
    <x v="64"/>
    <m/>
    <x v="0"/>
    <s v="Micaela Ferro- 934560391"/>
    <s v=""/>
    <s v=""/>
    <s v=""/>
    <s v=""/>
    <s v=""/>
  </r>
  <r>
    <d v="2024-07-25T00:00:00"/>
    <x v="75"/>
    <s v="C"/>
    <n v="3"/>
    <s v="e"/>
    <n v="19"/>
    <s v="Melhorar remate rejunte banheira/buraco"/>
    <x v="0"/>
    <m/>
    <x v="0"/>
    <x v="0"/>
    <x v="64"/>
    <m/>
    <x v="0"/>
    <s v="Micaela Ferro- 934560392"/>
    <s v=""/>
    <s v=""/>
    <s v=""/>
    <s v=""/>
    <s v=""/>
  </r>
  <r>
    <d v="2024-07-25T00:00:00"/>
    <x v="75"/>
    <s v="C"/>
    <n v="3"/>
    <s v="e"/>
    <n v="20"/>
    <s v="Limpar excesso silicone bancada cozinha"/>
    <x v="0"/>
    <m/>
    <x v="0"/>
    <x v="0"/>
    <x v="64"/>
    <m/>
    <x v="0"/>
    <s v="Micaela Ferro- 934560393"/>
    <s v=""/>
    <s v=""/>
    <s v=""/>
    <s v=""/>
    <s v=""/>
  </r>
  <r>
    <d v="2024-07-25T00:00:00"/>
    <x v="75"/>
    <s v="C"/>
    <n v="3"/>
    <s v="e"/>
    <n v="21"/>
    <s v="Risco na bancada cozinha"/>
    <x v="0"/>
    <m/>
    <x v="0"/>
    <x v="0"/>
    <x v="64"/>
    <m/>
    <x v="0"/>
    <s v="Micaela Ferro- 934560394"/>
    <s v=""/>
    <s v=""/>
    <s v=""/>
    <s v=""/>
    <s v=""/>
  </r>
  <r>
    <d v="2024-07-25T00:00:00"/>
    <x v="75"/>
    <s v="C"/>
    <n v="3"/>
    <s v="e"/>
    <n v="22"/>
    <s v="Limpar cerâmica/sujos/cola"/>
    <x v="0"/>
    <m/>
    <x v="0"/>
    <x v="0"/>
    <x v="64"/>
    <m/>
    <x v="0"/>
    <s v="Micaela Ferro- 934560395"/>
    <s v=""/>
    <s v=""/>
    <s v=""/>
    <s v=""/>
    <s v=""/>
  </r>
  <r>
    <d v="2024-07-25T00:00:00"/>
    <x v="75"/>
    <s v="C"/>
    <n v="3"/>
    <s v="e"/>
    <n v="23"/>
    <s v="Melhorar remate silicone janela"/>
    <x v="0"/>
    <m/>
    <x v="0"/>
    <x v="0"/>
    <x v="64"/>
    <m/>
    <x v="0"/>
    <s v="Micaela Ferro- 934560396"/>
    <s v=""/>
    <s v=""/>
    <s v=""/>
    <s v=""/>
    <s v=""/>
  </r>
  <r>
    <d v="2024-07-25T00:00:00"/>
    <x v="75"/>
    <s v="C"/>
    <n v="3"/>
    <s v="e"/>
    <n v="24"/>
    <s v="Melhorar fixação caixa aplique lavanderia"/>
    <x v="0"/>
    <m/>
    <x v="0"/>
    <x v="0"/>
    <x v="64"/>
    <m/>
    <x v="0"/>
    <s v="Micaela Ferro- 934560397"/>
    <s v=""/>
    <s v=""/>
    <s v=""/>
    <s v=""/>
    <s v=""/>
  </r>
  <r>
    <d v="2024-07-25T00:00:00"/>
    <x v="75"/>
    <s v="C"/>
    <n v="3"/>
    <s v="e"/>
    <n v="25"/>
    <s v="Melhorar remate teto/cerâmica cozinha"/>
    <x v="0"/>
    <m/>
    <x v="0"/>
    <x v="0"/>
    <x v="64"/>
    <m/>
    <x v="0"/>
    <s v="Micaela Ferro- 934560398"/>
    <s v=""/>
    <s v=""/>
    <s v=""/>
    <s v=""/>
    <s v=""/>
  </r>
  <r>
    <d v="2024-07-25T00:00:00"/>
    <x v="75"/>
    <s v="C"/>
    <n v="3"/>
    <s v="e"/>
    <n v="26"/>
    <s v="Almogado porta roupeiro"/>
    <x v="6"/>
    <m/>
    <x v="0"/>
    <x v="0"/>
    <x v="64"/>
    <m/>
    <x v="0"/>
    <s v="Micaela Ferro- 934560399"/>
    <s v=""/>
    <s v=""/>
    <s v=""/>
    <s v=""/>
    <s v=""/>
  </r>
  <r>
    <d v="2024-07-25T00:00:00"/>
    <x v="75"/>
    <s v="C"/>
    <n v="3"/>
    <s v="e"/>
    <n v="27"/>
    <s v="Marca no óculo porta entrada"/>
    <x v="0"/>
    <m/>
    <x v="0"/>
    <x v="0"/>
    <x v="64"/>
    <m/>
    <x v="0"/>
    <s v="Micaela Ferro- 934560400"/>
    <s v=""/>
    <s v=""/>
    <s v=""/>
    <s v=""/>
    <s v=""/>
  </r>
  <r>
    <d v="2024-07-25T00:00:00"/>
    <x v="75"/>
    <s v="C"/>
    <n v="3"/>
    <s v="e"/>
    <n v="28"/>
    <s v="Melhorar remate piso/porta lavanderia/silicone"/>
    <x v="0"/>
    <m/>
    <x v="0"/>
    <x v="0"/>
    <x v="64"/>
    <m/>
    <x v="0"/>
    <s v="Micaela Ferro- 934560401"/>
    <s v=""/>
    <s v=""/>
    <s v=""/>
    <s v=""/>
    <s v=""/>
  </r>
  <r>
    <d v="2024-07-25T00:00:00"/>
    <x v="75"/>
    <s v="C"/>
    <n v="3"/>
    <s v="e"/>
    <n v="29"/>
    <s v="Melhorar remate rejunte soleira entrada/buracos"/>
    <x v="0"/>
    <m/>
    <x v="0"/>
    <x v="0"/>
    <x v="64"/>
    <m/>
    <x v="0"/>
    <s v="Micaela Ferro- 934560402"/>
    <s v=""/>
    <s v=""/>
    <s v=""/>
    <s v=""/>
    <s v=""/>
  </r>
  <r>
    <d v="2024-07-25T00:00:00"/>
    <x v="75"/>
    <s v="C"/>
    <n v="3"/>
    <s v="e"/>
    <n v="30"/>
    <s v="Limpar canto soleita porta entrada"/>
    <x v="0"/>
    <m/>
    <x v="0"/>
    <x v="0"/>
    <x v="64"/>
    <m/>
    <x v="0"/>
    <s v="Micaela Ferro- 934560403"/>
    <s v=""/>
    <s v=""/>
    <s v=""/>
    <s v=""/>
    <s v=""/>
  </r>
  <r>
    <d v="2024-07-25T00:00:00"/>
    <x v="75"/>
    <s v="C"/>
    <n v="3"/>
    <s v="e"/>
    <n v="31"/>
    <s v="Sujos tinta painel madeira entrada"/>
    <x v="0"/>
    <m/>
    <x v="0"/>
    <x v="0"/>
    <x v="64"/>
    <m/>
    <x v="0"/>
    <s v="Micaela Ferro- 934560404"/>
    <s v=""/>
    <s v=""/>
    <s v=""/>
    <s v=""/>
    <s v=""/>
  </r>
  <r>
    <d v="2024-07-25T00:00:00"/>
    <x v="75"/>
    <s v="C"/>
    <n v="3"/>
    <s v="e"/>
    <n v="32"/>
    <s v="Falta massa soleira porta"/>
    <x v="0"/>
    <m/>
    <x v="0"/>
    <x v="0"/>
    <x v="64"/>
    <m/>
    <x v="0"/>
    <s v="Micaela Ferro- 934560405"/>
    <s v=""/>
    <s v=""/>
    <s v=""/>
    <s v=""/>
    <s v=""/>
  </r>
  <r>
    <d v="2024-07-25T00:00:00"/>
    <x v="75"/>
    <s v="C"/>
    <n v="3"/>
    <s v="e"/>
    <n v="33"/>
    <s v="Manchas brancas no piso/tinta"/>
    <x v="0"/>
    <m/>
    <x v="0"/>
    <x v="0"/>
    <x v="64"/>
    <m/>
    <x v="0"/>
    <s v="Micaela Ferro- 934560406"/>
    <s v=""/>
    <s v=""/>
    <s v=""/>
    <s v=""/>
    <s v=""/>
  </r>
  <r>
    <d v="2024-07-25T00:00:00"/>
    <x v="75"/>
    <s v="C"/>
    <n v="3"/>
    <s v="e"/>
    <n v="34"/>
    <s v="Porta quadro eletrico estragada "/>
    <x v="6"/>
    <m/>
    <x v="0"/>
    <x v="0"/>
    <x v="64"/>
    <m/>
    <x v="99"/>
    <s v="Micaela Ferro- 934560407"/>
    <s v=""/>
    <s v=""/>
    <s v=""/>
    <s v=""/>
    <s v=""/>
  </r>
  <r>
    <d v="2024-07-25T00:00:00"/>
    <x v="75"/>
    <s v="C"/>
    <n v="3"/>
    <s v="e"/>
    <n v="35"/>
    <s v="Limpeza apartamento (geral)"/>
    <x v="0"/>
    <m/>
    <x v="0"/>
    <x v="0"/>
    <x v="64"/>
    <m/>
    <x v="0"/>
    <s v="Micaela Ferro- 934560408"/>
    <s v=""/>
    <s v=""/>
    <s v=""/>
    <s v=""/>
    <s v=""/>
  </r>
  <r>
    <d v="2024-07-25T00:00:00"/>
    <x v="75"/>
    <s v="C"/>
    <n v="3"/>
    <s v="e"/>
    <n v="36"/>
    <s v="Afinar estores (tortos) "/>
    <x v="11"/>
    <m/>
    <x v="0"/>
    <x v="0"/>
    <x v="64"/>
    <m/>
    <x v="94"/>
    <s v="Micaela Ferro- 934560409"/>
    <s v=""/>
    <s v=""/>
    <s v=""/>
    <s v=""/>
    <s v=""/>
  </r>
  <r>
    <d v="2024-07-25T00:00:00"/>
    <x v="75"/>
    <s v="C"/>
    <n v="3"/>
    <s v="e"/>
    <n v="37"/>
    <s v="Rever isolamento janelas "/>
    <x v="2"/>
    <m/>
    <x v="78"/>
    <x v="0"/>
    <x v="64"/>
    <m/>
    <x v="266"/>
    <s v="Micaela Ferro- 934560409"/>
    <s v=""/>
    <s v=""/>
    <s v=""/>
    <s v=""/>
    <s v=""/>
  </r>
  <r>
    <d v="2024-07-25T00:00:00"/>
    <x v="75"/>
    <s v="C"/>
    <n v="3"/>
    <s v="e"/>
    <n v="38"/>
    <s v="Contador de água trocado - MORADORA NÃO SABE DO QUE SE TRATA DIZ NUNCA TER RECLAMADO DISSO "/>
    <x v="14"/>
    <m/>
    <x v="0"/>
    <x v="0"/>
    <x v="64"/>
    <m/>
    <x v="95"/>
    <s v="Micaela Ferro- 934560410"/>
    <s v=""/>
    <s v=""/>
    <s v=""/>
    <s v=""/>
    <s v=""/>
  </r>
  <r>
    <d v="2024-07-25T00:00:00"/>
    <x v="75"/>
    <s v="C"/>
    <n v="3"/>
    <s v="e"/>
    <n v="39"/>
    <s v="Termoacumulador com fuga dágua "/>
    <x v="14"/>
    <m/>
    <x v="78"/>
    <x v="0"/>
    <x v="64"/>
    <m/>
    <x v="87"/>
    <s v="Micaela Ferro- 934560410"/>
    <s v=""/>
    <s v=""/>
    <s v=""/>
    <s v=""/>
    <s v=""/>
  </r>
  <r>
    <d v="2024-07-25T00:00:00"/>
    <x v="75"/>
    <s v="C"/>
    <n v="3"/>
    <s v="e"/>
    <n v="40"/>
    <s v="Limpar guardas"/>
    <x v="0"/>
    <m/>
    <x v="63"/>
    <x v="0"/>
    <x v="64"/>
    <m/>
    <x v="139"/>
    <s v="Micaela Ferro- 934560410"/>
    <s v=""/>
    <s v=""/>
    <s v=""/>
    <s v=""/>
    <s v=""/>
  </r>
  <r>
    <d v="2024-07-25T00:00:00"/>
    <x v="75"/>
    <s v="C"/>
    <n v="3"/>
    <s v="e"/>
    <n v="41"/>
    <s v="Torneira da cozinha laça "/>
    <x v="0"/>
    <m/>
    <x v="78"/>
    <x v="0"/>
    <x v="64"/>
    <m/>
    <x v="6"/>
    <s v="Micaela Ferro- 934560410"/>
    <s v=""/>
    <s v=""/>
    <s v=""/>
    <s v=""/>
    <s v=""/>
  </r>
  <r>
    <d v="2024-07-25T00:00:00"/>
    <x v="75"/>
    <s v="C"/>
    <n v="3"/>
    <s v="e"/>
    <n v="42"/>
    <s v="Torneira do duche a vazar água "/>
    <x v="0"/>
    <m/>
    <x v="78"/>
    <x v="0"/>
    <x v="64"/>
    <m/>
    <x v="6"/>
    <s v="Micaela Ferro- 934560410"/>
    <s v=""/>
    <s v=""/>
    <s v=""/>
    <s v=""/>
    <s v=""/>
  </r>
  <r>
    <d v="2024-07-25T00:00:00"/>
    <x v="75"/>
    <s v="C"/>
    <n v="3"/>
    <s v="e"/>
    <n v="43"/>
    <s v="Duas tomadas não funcionam, nem conseguimos introduzir nenhuma ficha)"/>
    <x v="9"/>
    <m/>
    <x v="78"/>
    <x v="0"/>
    <x v="64"/>
    <m/>
    <x v="6"/>
    <s v="Micaela Ferro- 934560410"/>
    <s v=""/>
    <s v=""/>
    <s v=""/>
    <s v=""/>
    <s v=""/>
  </r>
  <r>
    <d v="2024-07-25T00:00:00"/>
    <x v="75"/>
    <s v="C"/>
    <n v="3"/>
    <s v="e"/>
    <n v="44"/>
    <s v="Bomba esta a pingar. Já foi feito anteriormente um aperto na bomba, mas voltou a pingar por duas partes."/>
    <x v="15"/>
    <m/>
    <x v="192"/>
    <x v="0"/>
    <x v="64"/>
    <m/>
    <x v="166"/>
    <m/>
    <m/>
    <m/>
    <m/>
    <m/>
    <m/>
  </r>
  <r>
    <d v="2024-07-25T00:00:00"/>
    <x v="75"/>
    <s v="C"/>
    <n v="3"/>
    <s v="e"/>
    <n v="45"/>
    <s v="Estore da sala avariado "/>
    <x v="0"/>
    <m/>
    <x v="231"/>
    <x v="0"/>
    <x v="64"/>
    <m/>
    <x v="226"/>
    <m/>
    <s v=""/>
    <s v=""/>
    <s v=""/>
    <s v=""/>
    <s v=""/>
  </r>
  <r>
    <d v="2024-11-12T00:00:00"/>
    <x v="76"/>
    <s v="C"/>
    <n v="3"/>
    <s v="f"/>
    <n v="1"/>
    <s v="Rodapé Lascado"/>
    <x v="5"/>
    <m/>
    <x v="6"/>
    <x v="0"/>
    <x v="65"/>
    <m/>
    <x v="267"/>
    <m/>
    <s v=""/>
    <s v=""/>
    <s v=""/>
    <s v=""/>
    <s v=""/>
  </r>
  <r>
    <d v="2024-11-12T00:00:00"/>
    <x v="76"/>
    <s v="C"/>
    <n v="3"/>
    <s v="f"/>
    <n v="2"/>
    <s v="Limpeza ferrugem guardas"/>
    <x v="0"/>
    <m/>
    <x v="6"/>
    <x v="0"/>
    <x v="65"/>
    <m/>
    <x v="267"/>
    <m/>
    <s v=""/>
    <s v=""/>
    <s v=""/>
    <s v=""/>
    <s v=""/>
  </r>
  <r>
    <d v="2024-11-12T00:00:00"/>
    <x v="76"/>
    <s v="C"/>
    <n v="3"/>
    <s v="f"/>
    <n v="3"/>
    <s v="Limpeza ferrugem maçanetas "/>
    <x v="0"/>
    <m/>
    <x v="6"/>
    <x v="0"/>
    <x v="65"/>
    <m/>
    <x v="267"/>
    <m/>
    <s v=""/>
    <s v=""/>
    <s v=""/>
    <s v=""/>
    <s v=""/>
  </r>
  <r>
    <d v="2024-11-12T00:00:00"/>
    <x v="76"/>
    <s v="C"/>
    <n v="3"/>
    <s v="f"/>
    <n v="4"/>
    <s v="Marcas na porta "/>
    <x v="6"/>
    <m/>
    <x v="6"/>
    <x v="0"/>
    <x v="65"/>
    <m/>
    <x v="267"/>
    <m/>
    <s v=""/>
    <s v=""/>
    <s v=""/>
    <s v=""/>
    <s v=""/>
  </r>
  <r>
    <d v="2024-11-12T00:00:00"/>
    <x v="76"/>
    <s v="C"/>
    <n v="3"/>
    <s v="f"/>
    <n v="5"/>
    <s v="Amolgado porta mais baixo "/>
    <x v="6"/>
    <m/>
    <x v="31"/>
    <x v="0"/>
    <x v="65"/>
    <m/>
    <x v="21"/>
    <m/>
    <s v=""/>
    <s v=""/>
    <s v=""/>
    <s v=""/>
    <s v=""/>
  </r>
  <r>
    <d v="2024-11-12T00:00:00"/>
    <x v="76"/>
    <s v="C"/>
    <n v="3"/>
    <s v="f"/>
    <n v="6"/>
    <s v="guarnição porta roupeiro desaprumada "/>
    <x v="6"/>
    <m/>
    <x v="71"/>
    <x v="0"/>
    <x v="65"/>
    <m/>
    <x v="94"/>
    <m/>
    <s v=""/>
    <s v=""/>
    <s v=""/>
    <s v=""/>
    <s v=""/>
  </r>
  <r>
    <d v="2024-11-12T00:00:00"/>
    <x v="76"/>
    <s v="C"/>
    <n v="3"/>
    <s v="f"/>
    <n v="7"/>
    <s v="retificação de peças (tijolinho) da parede da varanda "/>
    <x v="0"/>
    <m/>
    <x v="71"/>
    <x v="0"/>
    <x v="65"/>
    <m/>
    <x v="94"/>
    <m/>
    <s v=""/>
    <s v=""/>
    <s v=""/>
    <s v=""/>
    <s v=""/>
  </r>
  <r>
    <d v="2024-11-12T00:00:00"/>
    <x v="76"/>
    <s v="C"/>
    <n v="3"/>
    <s v="f"/>
    <n v="8"/>
    <s v="Poliban da suite tem o vidro descalibrado "/>
    <x v="12"/>
    <m/>
    <x v="106"/>
    <x v="0"/>
    <x v="65"/>
    <m/>
    <x v="43"/>
    <m/>
    <s v=""/>
    <s v=""/>
    <s v=""/>
    <s v=""/>
    <s v=""/>
  </r>
  <r>
    <d v="2024-08-09T00:00:00"/>
    <x v="77"/>
    <s v="C"/>
    <n v="3"/>
    <s v="g"/>
    <n v="1"/>
    <s v="Afinar porta do quadro elétrico"/>
    <x v="6"/>
    <m/>
    <x v="0"/>
    <x v="0"/>
    <x v="16"/>
    <m/>
    <x v="159"/>
    <m/>
    <s v=""/>
    <s v=""/>
    <s v=""/>
    <s v=""/>
    <s v=""/>
  </r>
  <r>
    <d v="2024-08-09T00:00:00"/>
    <x v="77"/>
    <s v="C"/>
    <n v="3"/>
    <s v="g"/>
    <n v="2"/>
    <s v="Restos de cola quadro elétrico "/>
    <x v="0"/>
    <m/>
    <x v="0"/>
    <x v="0"/>
    <x v="16"/>
    <m/>
    <x v="0"/>
    <m/>
    <s v=""/>
    <s v=""/>
    <s v=""/>
    <s v=""/>
    <s v=""/>
  </r>
  <r>
    <d v="2024-08-09T00:00:00"/>
    <x v="77"/>
    <s v="C"/>
    <n v="3"/>
    <s v="g"/>
    <n v="3"/>
    <s v="Limpeza rodapés geral"/>
    <x v="0"/>
    <m/>
    <x v="0"/>
    <x v="0"/>
    <x v="16"/>
    <m/>
    <x v="0"/>
    <m/>
    <s v=""/>
    <s v=""/>
    <s v=""/>
    <s v=""/>
    <s v=""/>
  </r>
  <r>
    <d v="2024-08-09T00:00:00"/>
    <x v="77"/>
    <s v="C"/>
    <n v="3"/>
    <s v="g"/>
    <n v="4"/>
    <s v="Afinar porta do quadro elétrico"/>
    <x v="6"/>
    <m/>
    <x v="0"/>
    <x v="0"/>
    <x v="16"/>
    <m/>
    <x v="159"/>
    <m/>
    <s v=""/>
    <s v=""/>
    <s v=""/>
    <s v=""/>
    <s v=""/>
  </r>
  <r>
    <d v="2024-08-09T00:00:00"/>
    <x v="77"/>
    <s v="C"/>
    <n v="3"/>
    <s v="g"/>
    <n v="5"/>
    <s v="Falta folha com legenda quadro elétrico "/>
    <x v="9"/>
    <m/>
    <x v="0"/>
    <x v="0"/>
    <x v="16"/>
    <m/>
    <x v="159"/>
    <m/>
    <s v=""/>
    <s v=""/>
    <s v=""/>
    <s v=""/>
    <s v=""/>
  </r>
  <r>
    <d v="2024-08-09T00:00:00"/>
    <x v="77"/>
    <s v="C"/>
    <n v="3"/>
    <s v="g"/>
    <n v="6"/>
    <s v="Amalgado porta entrada e afinação "/>
    <x v="7"/>
    <m/>
    <x v="0"/>
    <x v="0"/>
    <x v="16"/>
    <m/>
    <x v="0"/>
    <m/>
    <s v=""/>
    <s v=""/>
    <s v=""/>
    <s v=""/>
    <s v=""/>
  </r>
  <r>
    <d v="2024-08-09T00:00:00"/>
    <x v="77"/>
    <s v="C"/>
    <n v="3"/>
    <s v="g"/>
    <n v="7"/>
    <s v="Remate Alheta "/>
    <x v="0"/>
    <m/>
    <x v="0"/>
    <x v="0"/>
    <x v="16"/>
    <m/>
    <x v="0"/>
    <m/>
    <s v=""/>
    <s v=""/>
    <s v=""/>
    <s v=""/>
    <s v=""/>
  </r>
  <r>
    <d v="2024-08-09T00:00:00"/>
    <x v="77"/>
    <s v="C"/>
    <n v="3"/>
    <s v="g"/>
    <n v="8"/>
    <s v="Afinar porta"/>
    <x v="6"/>
    <m/>
    <x v="0"/>
    <x v="0"/>
    <x v="16"/>
    <m/>
    <x v="0"/>
    <m/>
    <s v=""/>
    <s v=""/>
    <s v=""/>
    <s v=""/>
    <s v=""/>
  </r>
  <r>
    <d v="2024-08-09T00:00:00"/>
    <x v="77"/>
    <s v="C"/>
    <n v="3"/>
    <s v="g"/>
    <n v="9"/>
    <s v="Porta lascada"/>
    <x v="6"/>
    <m/>
    <x v="0"/>
    <x v="0"/>
    <x v="16"/>
    <m/>
    <x v="0"/>
    <m/>
    <s v=""/>
    <s v=""/>
    <s v=""/>
    <s v=""/>
    <s v=""/>
  </r>
  <r>
    <d v="2024-08-09T00:00:00"/>
    <x v="77"/>
    <s v="C"/>
    <n v="3"/>
    <s v="g"/>
    <n v="10"/>
    <s v="Cerâmica riscada cozinha "/>
    <x v="0"/>
    <m/>
    <x v="0"/>
    <x v="2"/>
    <x v="16"/>
    <m/>
    <x v="24"/>
    <m/>
    <s v=""/>
    <s v=""/>
    <s v=""/>
    <s v=""/>
    <s v=""/>
  </r>
  <r>
    <d v="2024-08-09T00:00:00"/>
    <x v="77"/>
    <s v="C"/>
    <n v="3"/>
    <s v="g"/>
    <n v="11"/>
    <s v="Porta armário riscada"/>
    <x v="38"/>
    <m/>
    <x v="3"/>
    <x v="0"/>
    <x v="16"/>
    <m/>
    <x v="87"/>
    <m/>
    <s v=""/>
    <s v=""/>
    <s v=""/>
    <s v=""/>
    <s v=""/>
  </r>
  <r>
    <d v="2024-08-09T00:00:00"/>
    <x v="77"/>
    <s v="C"/>
    <n v="3"/>
    <s v="g"/>
    <n v="12"/>
    <s v="Afinar porta frigorífico - Substituir "/>
    <x v="38"/>
    <m/>
    <x v="3"/>
    <x v="0"/>
    <x v="16"/>
    <m/>
    <x v="87"/>
    <m/>
    <s v=""/>
    <s v=""/>
    <s v=""/>
    <s v=""/>
    <s v=""/>
  </r>
  <r>
    <d v="2024-08-09T00:00:00"/>
    <x v="77"/>
    <s v="C"/>
    <n v="3"/>
    <s v="g"/>
    <n v="13"/>
    <s v="Risco na porta armário superior"/>
    <x v="38"/>
    <m/>
    <x v="3"/>
    <x v="0"/>
    <x v="16"/>
    <m/>
    <x v="87"/>
    <m/>
    <s v=""/>
    <s v=""/>
    <s v=""/>
    <s v=""/>
    <s v=""/>
  </r>
  <r>
    <d v="2024-08-09T00:00:00"/>
    <x v="77"/>
    <s v="C"/>
    <n v="3"/>
    <s v="g"/>
    <n v="14"/>
    <s v="Limpar excesso silicone cuba "/>
    <x v="0"/>
    <m/>
    <x v="0"/>
    <x v="0"/>
    <x v="16"/>
    <m/>
    <x v="0"/>
    <m/>
    <s v=""/>
    <s v=""/>
    <s v=""/>
    <s v=""/>
    <s v=""/>
  </r>
  <r>
    <d v="2024-08-09T00:00:00"/>
    <x v="77"/>
    <s v="C"/>
    <n v="3"/>
    <s v="g"/>
    <n v="15"/>
    <s v="Afinar janela/buraco topo"/>
    <x v="0"/>
    <m/>
    <x v="0"/>
    <x v="0"/>
    <x v="16"/>
    <m/>
    <x v="0"/>
    <m/>
    <s v=""/>
    <s v=""/>
    <s v=""/>
    <s v=""/>
    <s v=""/>
  </r>
  <r>
    <d v="2024-08-09T00:00:00"/>
    <x v="77"/>
    <s v="C"/>
    <n v="3"/>
    <s v="g"/>
    <n v="16"/>
    <s v="Pode rejuntar caixa de estore com silicone ?"/>
    <x v="0"/>
    <m/>
    <x v="0"/>
    <x v="0"/>
    <x v="16"/>
    <m/>
    <x v="0"/>
    <m/>
    <s v=""/>
    <s v=""/>
    <s v=""/>
    <s v=""/>
    <s v=""/>
  </r>
  <r>
    <d v="2024-08-09T00:00:00"/>
    <x v="77"/>
    <s v="C"/>
    <n v="3"/>
    <s v="g"/>
    <n v="17"/>
    <s v="Buraco caixa estore sala "/>
    <x v="0"/>
    <m/>
    <x v="0"/>
    <x v="0"/>
    <x v="16"/>
    <m/>
    <x v="0"/>
    <m/>
    <s v=""/>
    <s v=""/>
    <s v=""/>
    <s v=""/>
    <s v=""/>
  </r>
  <r>
    <d v="2024-08-09T00:00:00"/>
    <x v="77"/>
    <s v="C"/>
    <n v="3"/>
    <s v="g"/>
    <n v="18"/>
    <s v="Limpeza ferrugem guardas"/>
    <x v="0"/>
    <m/>
    <x v="0"/>
    <x v="0"/>
    <x v="16"/>
    <m/>
    <x v="0"/>
    <m/>
    <s v=""/>
    <s v=""/>
    <s v=""/>
    <s v=""/>
    <s v=""/>
  </r>
  <r>
    <d v="2024-08-09T00:00:00"/>
    <x v="77"/>
    <s v="C"/>
    <n v="3"/>
    <s v="g"/>
    <n v="19"/>
    <s v="Limpeza geral apartamento "/>
    <x v="0"/>
    <m/>
    <x v="0"/>
    <x v="0"/>
    <x v="16"/>
    <m/>
    <x v="0"/>
    <m/>
    <s v=""/>
    <s v=""/>
    <s v=""/>
    <s v=""/>
    <s v=""/>
  </r>
  <r>
    <d v="2024-08-09T00:00:00"/>
    <x v="77"/>
    <s v="C"/>
    <n v="3"/>
    <s v="g"/>
    <n v="20"/>
    <s v="Remate pilar piso "/>
    <x v="0"/>
    <m/>
    <x v="0"/>
    <x v="0"/>
    <x v="16"/>
    <m/>
    <x v="0"/>
    <m/>
    <s v=""/>
    <s v=""/>
    <s v=""/>
    <s v=""/>
    <s v=""/>
  </r>
  <r>
    <d v="2024-08-09T00:00:00"/>
    <x v="77"/>
    <s v="C"/>
    <n v="3"/>
    <s v="g"/>
    <n v="21"/>
    <s v="Esconder tubos AC "/>
    <x v="21"/>
    <m/>
    <x v="0"/>
    <x v="3"/>
    <x v="16"/>
    <m/>
    <x v="24"/>
    <m/>
    <s v=""/>
    <s v=""/>
    <s v=""/>
    <s v=""/>
    <s v=""/>
  </r>
  <r>
    <d v="2024-08-09T00:00:00"/>
    <x v="77"/>
    <s v="C"/>
    <n v="3"/>
    <s v="g"/>
    <n v="22"/>
    <s v="Risco no caixilho topo "/>
    <x v="0"/>
    <m/>
    <x v="0"/>
    <x v="0"/>
    <x v="16"/>
    <m/>
    <x v="0"/>
    <m/>
    <s v=""/>
    <s v=""/>
    <s v=""/>
    <s v=""/>
    <s v=""/>
  </r>
  <r>
    <d v="2024-08-09T00:00:00"/>
    <x v="77"/>
    <s v="C"/>
    <n v="3"/>
    <s v="g"/>
    <n v="23"/>
    <s v="Buraco na parede caixa estore "/>
    <x v="0"/>
    <m/>
    <x v="0"/>
    <x v="0"/>
    <x v="16"/>
    <m/>
    <x v="0"/>
    <m/>
    <s v=""/>
    <s v=""/>
    <s v=""/>
    <s v=""/>
    <s v=""/>
  </r>
  <r>
    <d v="2024-08-09T00:00:00"/>
    <x v="77"/>
    <s v="C"/>
    <n v="3"/>
    <s v="g"/>
    <n v="24"/>
    <s v="Remate Silicone geral"/>
    <x v="0"/>
    <m/>
    <x v="0"/>
    <x v="0"/>
    <x v="16"/>
    <m/>
    <x v="0"/>
    <m/>
    <s v=""/>
    <s v=""/>
    <s v=""/>
    <s v=""/>
    <s v=""/>
  </r>
  <r>
    <d v="2024-08-09T00:00:00"/>
    <x v="77"/>
    <s v="C"/>
    <n v="3"/>
    <s v="g"/>
    <n v="25"/>
    <s v="Ajustar interruptor "/>
    <x v="0"/>
    <m/>
    <x v="0"/>
    <x v="0"/>
    <x v="16"/>
    <m/>
    <x v="0"/>
    <m/>
    <s v=""/>
    <s v=""/>
    <s v=""/>
    <s v=""/>
    <s v=""/>
  </r>
  <r>
    <d v="2024-08-09T00:00:00"/>
    <x v="77"/>
    <s v="C"/>
    <n v="3"/>
    <s v="g"/>
    <n v="26"/>
    <s v="Perfil piso mal assentado "/>
    <x v="5"/>
    <m/>
    <x v="0"/>
    <x v="0"/>
    <x v="16"/>
    <m/>
    <x v="67"/>
    <m/>
    <s v=""/>
    <s v=""/>
    <s v=""/>
    <s v=""/>
    <s v=""/>
  </r>
  <r>
    <d v="2024-08-09T00:00:00"/>
    <x v="77"/>
    <s v="C"/>
    <n v="3"/>
    <s v="g"/>
    <n v="27"/>
    <s v="Marcas portas "/>
    <x v="0"/>
    <m/>
    <x v="0"/>
    <x v="0"/>
    <x v="16"/>
    <m/>
    <x v="0"/>
    <m/>
    <s v=""/>
    <s v=""/>
    <s v=""/>
    <s v=""/>
    <s v=""/>
  </r>
  <r>
    <d v="2024-08-09T00:00:00"/>
    <x v="77"/>
    <s v="C"/>
    <n v="3"/>
    <s v="g"/>
    <n v="28"/>
    <s v="Acabamento massa banheira / refazer"/>
    <x v="0"/>
    <m/>
    <x v="0"/>
    <x v="0"/>
    <x v="16"/>
    <m/>
    <x v="0"/>
    <m/>
    <s v=""/>
    <s v=""/>
    <s v=""/>
    <s v=""/>
    <s v=""/>
  </r>
  <r>
    <d v="2024-08-09T00:00:00"/>
    <x v="77"/>
    <s v="C"/>
    <n v="3"/>
    <s v="g"/>
    <n v="29"/>
    <s v="Falta massa rejunte "/>
    <x v="0"/>
    <m/>
    <x v="0"/>
    <x v="0"/>
    <x v="16"/>
    <m/>
    <x v="0"/>
    <m/>
    <s v=""/>
    <s v=""/>
    <s v=""/>
    <s v=""/>
    <s v=""/>
  </r>
  <r>
    <d v="2024-08-09T00:00:00"/>
    <x v="77"/>
    <s v="C"/>
    <n v="3"/>
    <s v="g"/>
    <n v="30"/>
    <s v="Afinar portas guarda roupa "/>
    <x v="6"/>
    <m/>
    <x v="0"/>
    <x v="0"/>
    <x v="16"/>
    <m/>
    <x v="0"/>
    <m/>
    <s v=""/>
    <s v=""/>
    <s v=""/>
    <s v=""/>
    <s v=""/>
  </r>
  <r>
    <d v="2024-08-09T00:00:00"/>
    <x v="77"/>
    <s v="C"/>
    <n v="3"/>
    <s v="g"/>
    <n v="31"/>
    <s v="Afinar gavetas guarda roupa "/>
    <x v="6"/>
    <m/>
    <x v="0"/>
    <x v="0"/>
    <x v="16"/>
    <m/>
    <x v="0"/>
    <m/>
    <s v=""/>
    <s v=""/>
    <s v=""/>
    <s v=""/>
    <s v=""/>
  </r>
  <r>
    <d v="2024-08-09T00:00:00"/>
    <x v="77"/>
    <s v="C"/>
    <n v="3"/>
    <s v="g"/>
    <n v="32"/>
    <s v="Sujo tinta guarda roupa "/>
    <x v="0"/>
    <m/>
    <x v="0"/>
    <x v="0"/>
    <x v="16"/>
    <m/>
    <x v="0"/>
    <m/>
    <s v=""/>
    <s v=""/>
    <s v=""/>
    <s v=""/>
    <s v=""/>
  </r>
  <r>
    <d v="2024-08-09T00:00:00"/>
    <x v="77"/>
    <s v="C"/>
    <n v="3"/>
    <s v="g"/>
    <n v="33"/>
    <s v="Fissura topo porta"/>
    <x v="6"/>
    <m/>
    <x v="0"/>
    <x v="0"/>
    <x v="16"/>
    <m/>
    <x v="0"/>
    <m/>
    <s v=""/>
    <s v=""/>
    <s v=""/>
    <s v=""/>
    <s v=""/>
  </r>
  <r>
    <d v="2024-08-09T00:00:00"/>
    <x v="77"/>
    <s v="C"/>
    <n v="3"/>
    <s v="g"/>
    <n v="34"/>
    <s v="Afinar porta duche "/>
    <x v="0"/>
    <m/>
    <x v="0"/>
    <x v="0"/>
    <x v="16"/>
    <m/>
    <x v="0"/>
    <m/>
    <s v=""/>
    <s v=""/>
    <s v=""/>
    <s v=""/>
    <s v=""/>
  </r>
  <r>
    <d v="2024-08-09T00:00:00"/>
    <x v="77"/>
    <s v="C"/>
    <n v="3"/>
    <s v="g"/>
    <n v="35"/>
    <s v="Sujo piso duche "/>
    <x v="0"/>
    <m/>
    <x v="0"/>
    <x v="0"/>
    <x v="16"/>
    <m/>
    <x v="0"/>
    <m/>
    <s v=""/>
    <s v=""/>
    <s v=""/>
    <s v=""/>
    <s v=""/>
  </r>
  <r>
    <d v="2024-08-09T00:00:00"/>
    <x v="77"/>
    <s v="C"/>
    <n v="3"/>
    <s v="g"/>
    <n v="36"/>
    <s v="Remate silicone lavatorio "/>
    <x v="0"/>
    <m/>
    <x v="0"/>
    <x v="0"/>
    <x v="16"/>
    <m/>
    <x v="0"/>
    <m/>
    <s v=""/>
    <s v=""/>
    <s v=""/>
    <s v=""/>
    <s v=""/>
  </r>
  <r>
    <d v="2024-08-09T00:00:00"/>
    <x v="77"/>
    <s v="C"/>
    <n v="3"/>
    <s v="g"/>
    <n v="37"/>
    <s v="Falta adesivo parafuso armário"/>
    <x v="6"/>
    <m/>
    <x v="0"/>
    <x v="0"/>
    <x v="16"/>
    <m/>
    <x v="0"/>
    <m/>
    <s v=""/>
    <s v=""/>
    <s v=""/>
    <s v=""/>
    <s v=""/>
  </r>
  <r>
    <d v="2024-08-09T00:00:00"/>
    <x v="77"/>
    <s v="C"/>
    <n v="3"/>
    <s v="g"/>
    <n v="38"/>
    <s v="Remate alheta c/ desnível "/>
    <x v="0"/>
    <m/>
    <x v="0"/>
    <x v="0"/>
    <x v="16"/>
    <m/>
    <x v="159"/>
    <m/>
    <s v=""/>
    <s v=""/>
    <s v=""/>
    <s v=""/>
    <s v=""/>
  </r>
  <r>
    <d v="2024-08-09T00:00:00"/>
    <x v="77"/>
    <s v="C"/>
    <n v="3"/>
    <s v="g"/>
    <n v="39"/>
    <s v="Riscos vidros diversas janelas. Por mais que se possam aceitar riscos, há janelas com diversos riscos, visíveis a mais de 3 metros sem luz direta, o que não cumpre a norma, pelo que se solicita a troca urgente dos mesmos. (urgente);"/>
    <x v="2"/>
    <m/>
    <x v="71"/>
    <x v="0"/>
    <x v="16"/>
    <m/>
    <x v="70"/>
    <m/>
    <s v=""/>
    <s v=""/>
    <s v=""/>
    <s v=""/>
    <s v=""/>
  </r>
  <r>
    <d v="2024-08-09T00:00:00"/>
    <x v="77"/>
    <s v="C"/>
    <n v="3"/>
    <s v="g"/>
    <n v="40"/>
    <s v="Condensados da bomba de calor curtos, carecem de retificação na ligação ao esgoto, deitando água fora (urgente)"/>
    <x v="15"/>
    <m/>
    <x v="71"/>
    <x v="0"/>
    <x v="16"/>
    <m/>
    <x v="87"/>
    <m/>
    <s v=""/>
    <s v=""/>
    <s v=""/>
    <s v=""/>
    <s v=""/>
  </r>
  <r>
    <d v="2024-08-09T00:00:00"/>
    <x v="77"/>
    <s v="C"/>
    <n v="3"/>
    <s v="g"/>
    <n v="41"/>
    <s v="Tomada elétrica sala não funciona (não urgente);"/>
    <x v="9"/>
    <m/>
    <x v="71"/>
    <x v="0"/>
    <x v="16"/>
    <m/>
    <x v="27"/>
    <m/>
    <s v=""/>
    <s v=""/>
    <s v=""/>
    <s v=""/>
    <s v=""/>
  </r>
  <r>
    <d v="2024-08-09T00:00:00"/>
    <x v="77"/>
    <s v="C"/>
    <n v="3"/>
    <s v="g"/>
    <n v="42"/>
    <s v="Porta principal roça no chão, encosta mal no perímetro e carece de silicone de remate ao aro interior que dá para a zona comum, passando vento (urgente);"/>
    <x v="7"/>
    <m/>
    <x v="71"/>
    <x v="0"/>
    <x v="16"/>
    <m/>
    <x v="197"/>
    <m/>
    <s v=""/>
    <s v=""/>
    <s v=""/>
    <s v=""/>
    <s v=""/>
  </r>
  <r>
    <d v="2024-08-09T00:00:00"/>
    <x v="77"/>
    <s v="C"/>
    <n v="3"/>
    <s v="g"/>
    <n v="43"/>
    <s v="Bancada IS principal riscada (não urgente);"/>
    <x v="13"/>
    <m/>
    <x v="71"/>
    <x v="0"/>
    <x v="16"/>
    <m/>
    <x v="12"/>
    <m/>
    <s v=""/>
    <s v=""/>
    <s v=""/>
    <s v=""/>
    <s v=""/>
  </r>
  <r>
    <d v="2024-08-09T00:00:00"/>
    <x v="77"/>
    <s v="C"/>
    <n v="3"/>
    <s v="g"/>
    <n v="44"/>
    <s v="Espelho IS principal queimado (não urgente);"/>
    <x v="0"/>
    <m/>
    <x v="71"/>
    <x v="0"/>
    <x v="16"/>
    <m/>
    <x v="13"/>
    <m/>
    <s v=""/>
    <s v=""/>
    <s v=""/>
    <s v=""/>
    <s v=""/>
  </r>
  <r>
    <d v="2024-08-09T00:00:00"/>
    <x v="77"/>
    <s v="C"/>
    <n v="3"/>
    <s v="g"/>
    <n v="45"/>
    <s v="Porta &quot;empenada&quot; de roupeiro principal (não urgente);"/>
    <x v="6"/>
    <m/>
    <x v="71"/>
    <x v="0"/>
    <x v="16"/>
    <m/>
    <x v="99"/>
    <m/>
    <s v=""/>
    <s v=""/>
    <s v=""/>
    <s v=""/>
    <s v=""/>
  </r>
  <r>
    <d v="2024-08-09T00:00:00"/>
    <x v="77"/>
    <s v="C"/>
    <n v="3"/>
    <s v="g"/>
    <n v="46"/>
    <s v="Revestimento interior em &quot;linho&quot; remendado (não urgente);"/>
    <x v="6"/>
    <m/>
    <x v="71"/>
    <x v="0"/>
    <x v="16"/>
    <m/>
    <x v="99"/>
    <m/>
    <s v=""/>
    <s v=""/>
    <s v=""/>
    <s v=""/>
    <s v=""/>
  </r>
  <r>
    <d v="2024-08-09T00:00:00"/>
    <x v="77"/>
    <s v="C"/>
    <n v="3"/>
    <s v="g"/>
    <n v="47"/>
    <s v="Extração da IS não funciona (urgente!!!);"/>
    <x v="15"/>
    <m/>
    <x v="71"/>
    <x v="0"/>
    <x v="16"/>
    <m/>
    <x v="21"/>
    <m/>
    <s v=""/>
    <s v=""/>
    <s v=""/>
    <s v=""/>
    <s v=""/>
  </r>
  <r>
    <d v="2024-08-09T00:00:00"/>
    <x v="77"/>
    <s v="C"/>
    <n v="3"/>
    <s v="g"/>
    <n v="48"/>
    <s v="Tampas caixa de estores não calafetados (urgente); **AR ir reforçar silicone os estores não devem ser calafetados"/>
    <x v="0"/>
    <m/>
    <x v="71"/>
    <x v="0"/>
    <x v="16"/>
    <m/>
    <x v="87"/>
    <m/>
    <s v=""/>
    <s v=""/>
    <s v=""/>
    <s v=""/>
    <s v=""/>
  </r>
  <r>
    <d v="2024-08-09T00:00:00"/>
    <x v="77"/>
    <s v="C"/>
    <n v="3"/>
    <s v="g"/>
    <n v="49"/>
    <s v="Luz intermitente hall suite (não urgente)"/>
    <x v="9"/>
    <m/>
    <x v="71"/>
    <x v="0"/>
    <x v="16"/>
    <m/>
    <x v="27"/>
    <m/>
    <s v=""/>
    <s v=""/>
    <s v=""/>
    <s v=""/>
    <s v=""/>
  </r>
  <r>
    <d v="2024-08-09T00:00:00"/>
    <x v="77"/>
    <s v="C"/>
    <n v="3"/>
    <s v="g"/>
    <n v="50"/>
    <s v="Bomba recirculadora do circuito de águas quentes não ligada à corrente, não estando a funcionar (urgente); // No dia 15/02/2026 o proprietário voltou a informar que: A bomba recirculadora está montada, mas após manutenção indicaram que está literalmente a recircular para o sentido errado, sendo necessário corrigir a orientação da mesma. "/>
    <x v="14"/>
    <m/>
    <x v="232"/>
    <x v="0"/>
    <x v="16"/>
    <m/>
    <x v="268"/>
    <m/>
    <s v=""/>
    <s v=""/>
    <s v=""/>
    <s v=""/>
    <s v=""/>
  </r>
  <r>
    <d v="2024-08-09T00:00:00"/>
    <x v="77"/>
    <s v="C"/>
    <n v="3"/>
    <s v="g"/>
    <n v="51"/>
    <s v="Isolamento tubagem de água quente inexistente nas ligações visiveis à bomba de calor dentro da área ventilada (urgente)"/>
    <x v="14"/>
    <m/>
    <x v="71"/>
    <x v="0"/>
    <x v="16"/>
    <m/>
    <x v="7"/>
    <m/>
    <s v=""/>
    <s v=""/>
    <s v=""/>
    <s v=""/>
    <s v=""/>
  </r>
  <r>
    <d v="2024-08-09T00:00:00"/>
    <x v="77"/>
    <s v="C"/>
    <n v="3"/>
    <s v="g"/>
    <n v="52"/>
    <s v="Afinar resguardo duche "/>
    <x v="12"/>
    <m/>
    <x v="210"/>
    <x v="0"/>
    <x v="16"/>
    <m/>
    <x v="0"/>
    <m/>
    <s v=""/>
    <s v=""/>
    <s v=""/>
    <s v=""/>
    <s v=""/>
  </r>
  <r>
    <d v="2024-08-09T00:00:00"/>
    <x v="77"/>
    <s v="C"/>
    <n v="3"/>
    <s v="g"/>
    <n v="53"/>
    <s v="Poli pedra"/>
    <x v="13"/>
    <m/>
    <x v="118"/>
    <x v="2"/>
    <x v="16"/>
    <m/>
    <x v="98"/>
    <m/>
    <m/>
    <m/>
    <m/>
    <m/>
    <m/>
  </r>
  <r>
    <d v="2024-08-09T00:00:00"/>
    <x v="77"/>
    <s v="C"/>
    <n v="3"/>
    <s v="g"/>
    <n v="54"/>
    <s v="Água sai muito facilmente da base de duche"/>
    <x v="29"/>
    <m/>
    <x v="91"/>
    <x v="0"/>
    <x v="16"/>
    <m/>
    <x v="164"/>
    <m/>
    <m/>
    <m/>
    <m/>
    <m/>
    <m/>
  </r>
  <r>
    <d v="2024-08-09T00:00:00"/>
    <x v="77"/>
    <s v="C"/>
    <n v="3"/>
    <s v="g"/>
    <n v="55"/>
    <s v="A porta do chuveiro não fecha, com o perfil inferior danificado, que não veda a água, se espalhando pela casa de banho// No dia 15/02/2026 o proprietário voltou a se queixar da situação informando que: A porta continua a descair. Estando dispostos a pagar um eventual acerto para troca da solução, para a porta de correr se necessário. Caso não seja possível , solicitamos afinação definitiva de preferência. _x000a__x000a_E-mail enviado ao António (Insula) em 21/05, a informar que os proprietários fazem pedidos que tem custos a ser imputados devido as alterações solicitadas: &quot;Solicita-se a substituição da porta e a instalação de dois fixos, sendo o custo associado de 480€.&quot;"/>
    <x v="12"/>
    <m/>
    <x v="233"/>
    <x v="1"/>
    <x v="16"/>
    <m/>
    <x v="24"/>
    <m/>
    <m/>
    <m/>
    <m/>
    <m/>
    <m/>
  </r>
  <r>
    <d v="2024-08-09T00:00:00"/>
    <x v="77"/>
    <s v="C"/>
    <n v="3"/>
    <s v="g"/>
    <n v="56"/>
    <s v="A janela da cozinha bloqueou, simplesmente não abre. Aparentemente uma parte do mecaniscmo não funciona. "/>
    <x v="2"/>
    <m/>
    <x v="178"/>
    <x v="0"/>
    <x v="4"/>
    <m/>
    <x v="259"/>
    <m/>
    <m/>
    <m/>
    <m/>
    <m/>
    <m/>
  </r>
  <r>
    <d v="2024-11-04T00:00:00"/>
    <x v="78"/>
    <s v="C"/>
    <n v="3"/>
    <s v="h"/>
    <n v="1"/>
    <s v="Substituição da torneira do lavatório da casa de banho que faz parte da suíte "/>
    <x v="0"/>
    <m/>
    <x v="234"/>
    <x v="0"/>
    <x v="66"/>
    <m/>
    <x v="82"/>
    <m/>
    <s v=""/>
    <s v=""/>
    <s v=""/>
    <s v=""/>
    <s v=""/>
  </r>
  <r>
    <d v="2024-11-04T00:00:00"/>
    <x v="78"/>
    <s v="C"/>
    <n v="3"/>
    <s v="h"/>
    <n v="1"/>
    <s v="Limpeza guardas geral"/>
    <x v="0"/>
    <m/>
    <x v="0"/>
    <x v="0"/>
    <x v="66"/>
    <m/>
    <x v="269"/>
    <m/>
    <s v=""/>
    <s v=""/>
    <s v=""/>
    <s v=""/>
    <s v=""/>
  </r>
  <r>
    <d v="2024-11-04T00:00:00"/>
    <x v="78"/>
    <s v="C"/>
    <n v="3"/>
    <s v="h"/>
    <n v="2"/>
    <s v="Espelho da casa de banho que faz parte da suíte está com humidade na parte de baixo, pelo que é necessário substituir (já me derem indicação de que já foi encomendado e é necessário substituir);"/>
    <x v="0"/>
    <m/>
    <x v="234"/>
    <x v="0"/>
    <x v="66"/>
    <m/>
    <x v="82"/>
    <m/>
    <s v=""/>
    <s v=""/>
    <s v=""/>
    <s v=""/>
    <s v=""/>
  </r>
  <r>
    <d v="2024-11-04T00:00:00"/>
    <x v="78"/>
    <s v="C"/>
    <n v="3"/>
    <s v="h"/>
    <n v="2"/>
    <s v="Melhorar acabamento exaustão parede varanda "/>
    <x v="0"/>
    <m/>
    <x v="0"/>
    <x v="0"/>
    <x v="66"/>
    <m/>
    <x v="269"/>
    <m/>
    <s v=""/>
    <s v=""/>
    <s v=""/>
    <s v=""/>
    <s v=""/>
  </r>
  <r>
    <d v="2024-11-04T00:00:00"/>
    <x v="78"/>
    <s v="C"/>
    <n v="3"/>
    <s v="h"/>
    <n v="3"/>
    <s v="Porta do duche da casa de banho social não fecha"/>
    <x v="12"/>
    <m/>
    <x v="234"/>
    <x v="0"/>
    <x v="66"/>
    <m/>
    <x v="208"/>
    <m/>
    <s v=""/>
    <s v=""/>
    <s v=""/>
    <s v=""/>
    <s v=""/>
  </r>
  <r>
    <d v="2024-11-04T00:00:00"/>
    <x v="78"/>
    <s v="C"/>
    <n v="3"/>
    <s v="h"/>
    <n v="3"/>
    <s v="Limpeza portas cola "/>
    <x v="0"/>
    <m/>
    <x v="0"/>
    <x v="0"/>
    <x v="66"/>
    <m/>
    <x v="269"/>
    <m/>
    <s v=""/>
    <s v=""/>
    <s v=""/>
    <s v=""/>
    <s v=""/>
  </r>
  <r>
    <d v="2024-11-04T00:00:00"/>
    <x v="78"/>
    <s v="C"/>
    <n v="3"/>
    <s v="h"/>
    <n v="4"/>
    <s v="Perfil caixa estore pequeno / buraco visivel "/>
    <x v="6"/>
    <m/>
    <x v="0"/>
    <x v="0"/>
    <x v="66"/>
    <m/>
    <x v="269"/>
    <m/>
    <s v=""/>
    <s v=""/>
    <s v=""/>
    <s v=""/>
    <s v=""/>
  </r>
  <r>
    <d v="2024-11-04T00:00:00"/>
    <x v="78"/>
    <s v="C"/>
    <n v="3"/>
    <s v="h"/>
    <n v="5"/>
    <s v="Melhorar remate acabamento topo banheira "/>
    <x v="0"/>
    <m/>
    <x v="0"/>
    <x v="0"/>
    <x v="66"/>
    <m/>
    <x v="269"/>
    <m/>
    <s v=""/>
    <s v=""/>
    <s v=""/>
    <s v=""/>
    <s v=""/>
  </r>
  <r>
    <d v="2024-11-04T00:00:00"/>
    <x v="78"/>
    <s v="C"/>
    <n v="3"/>
    <s v="h"/>
    <n v="6"/>
    <s v="Limpar caixilharia porta/cola"/>
    <x v="0"/>
    <m/>
    <x v="0"/>
    <x v="0"/>
    <x v="66"/>
    <m/>
    <x v="269"/>
    <m/>
    <s v=""/>
    <s v=""/>
    <s v=""/>
    <s v=""/>
    <s v=""/>
  </r>
  <r>
    <d v="2024-11-04T00:00:00"/>
    <x v="78"/>
    <s v="C"/>
    <n v="3"/>
    <s v="h"/>
    <n v="7"/>
    <s v="Caixa estore desnivelada "/>
    <x v="6"/>
    <m/>
    <x v="0"/>
    <x v="0"/>
    <x v="66"/>
    <m/>
    <x v="269"/>
    <m/>
    <s v=""/>
    <s v=""/>
    <s v=""/>
    <s v=""/>
    <s v=""/>
  </r>
  <r>
    <d v="2024-11-04T00:00:00"/>
    <x v="78"/>
    <s v="C"/>
    <n v="3"/>
    <s v="h"/>
    <n v="8"/>
    <s v="Fissura ceramica cozinha "/>
    <x v="0"/>
    <m/>
    <x v="0"/>
    <x v="0"/>
    <x v="66"/>
    <m/>
    <x v="13"/>
    <m/>
    <s v=""/>
    <s v=""/>
    <s v=""/>
    <s v=""/>
    <s v=""/>
  </r>
  <r>
    <d v="2024-11-04T00:00:00"/>
    <x v="78"/>
    <s v="C"/>
    <n v="3"/>
    <s v="h"/>
    <n v="9"/>
    <s v="Falta Betume ceramica cozinha "/>
    <x v="0"/>
    <m/>
    <x v="0"/>
    <x v="0"/>
    <x v="66"/>
    <m/>
    <x v="269"/>
    <m/>
    <s v=""/>
    <s v=""/>
    <s v=""/>
    <s v=""/>
    <s v=""/>
  </r>
  <r>
    <d v="2024-11-04T00:00:00"/>
    <x v="78"/>
    <s v="C"/>
    <n v="3"/>
    <s v="h"/>
    <n v="10"/>
    <s v="Ferrugem fechadura porta entrada "/>
    <x v="7"/>
    <m/>
    <x v="0"/>
    <x v="0"/>
    <x v="66"/>
    <m/>
    <x v="270"/>
    <m/>
    <s v=""/>
    <s v=""/>
    <s v=""/>
    <s v=""/>
    <s v=""/>
  </r>
  <r>
    <d v="2024-11-04T00:00:00"/>
    <x v="78"/>
    <s v="C"/>
    <n v="3"/>
    <s v="h"/>
    <n v="11"/>
    <s v="Estores DO QUARTO por afinar "/>
    <x v="11"/>
    <m/>
    <x v="59"/>
    <x v="0"/>
    <x v="66"/>
    <m/>
    <x v="246"/>
    <m/>
    <s v=""/>
    <s v=""/>
    <s v=""/>
    <s v=""/>
    <s v=""/>
  </r>
  <r>
    <d v="2024-11-04T00:00:00"/>
    <x v="78"/>
    <s v="C"/>
    <n v="3"/>
    <s v="h"/>
    <n v="12"/>
    <s v="Substituição peças PVC no aro "/>
    <x v="2"/>
    <m/>
    <x v="30"/>
    <x v="0"/>
    <x v="66"/>
    <m/>
    <x v="5"/>
    <m/>
    <s v=""/>
    <s v=""/>
    <s v=""/>
    <s v=""/>
    <s v=""/>
  </r>
  <r>
    <d v="2024-11-04T00:00:00"/>
    <x v="78"/>
    <s v="C"/>
    <n v="3"/>
    <s v="h"/>
    <n v="13"/>
    <s v="Placa do fogão partida/riscada"/>
    <x v="4"/>
    <m/>
    <x v="7"/>
    <x v="0"/>
    <x v="66"/>
    <d v="2025-02-14T00:00:00"/>
    <x v="51"/>
    <m/>
    <s v=""/>
    <s v=""/>
    <s v=""/>
    <s v=""/>
    <s v=""/>
  </r>
  <r>
    <d v="2024-11-04T00:00:00"/>
    <x v="78"/>
    <s v="C"/>
    <n v="3"/>
    <s v="h"/>
    <n v="14"/>
    <s v="há 2 fissuras nos azulejos da cozinha (na parede atrás da porta da cozinha)"/>
    <x v="0"/>
    <m/>
    <x v="7"/>
    <x v="0"/>
    <x v="66"/>
    <m/>
    <x v="13"/>
    <m/>
    <s v=""/>
    <s v=""/>
    <s v=""/>
    <s v=""/>
    <s v=""/>
  </r>
  <r>
    <d v="2024-11-04T00:00:00"/>
    <x v="78"/>
    <s v="C"/>
    <n v="3"/>
    <s v="h"/>
    <n v="15"/>
    <s v="As fechaduras da cozinha e do 2ª quarto não trancam"/>
    <x v="6"/>
    <m/>
    <x v="3"/>
    <x v="0"/>
    <x v="66"/>
    <m/>
    <x v="90"/>
    <m/>
    <s v=""/>
    <s v=""/>
    <s v=""/>
    <s v=""/>
    <s v=""/>
  </r>
  <r>
    <d v="2024-11-04T00:00:00"/>
    <x v="78"/>
    <s v="C"/>
    <n v="3"/>
    <s v="h"/>
    <n v="16"/>
    <s v="Temos em falta o batente cilíndrico da porta do 2º quarto"/>
    <x v="6"/>
    <m/>
    <x v="3"/>
    <x v="0"/>
    <x v="66"/>
    <m/>
    <x v="170"/>
    <m/>
    <s v=""/>
    <s v=""/>
    <s v=""/>
    <s v=""/>
    <s v=""/>
  </r>
  <r>
    <d v="2024-11-04T00:00:00"/>
    <x v="78"/>
    <s v="C"/>
    <n v="3"/>
    <s v="h"/>
    <n v="17"/>
    <s v="URGENTE - Fuga no termoacumulador"/>
    <x v="15"/>
    <m/>
    <x v="235"/>
    <x v="0"/>
    <x v="66"/>
    <m/>
    <x v="128"/>
    <m/>
    <s v=""/>
    <s v=""/>
    <s v=""/>
    <s v=""/>
    <s v=""/>
  </r>
  <r>
    <d v="2024-11-04T00:00:00"/>
    <x v="78"/>
    <s v="C"/>
    <n v="3"/>
    <s v="h"/>
    <n v="18"/>
    <s v="URGENTE - Fuga na caldeira. Sempre que ligamos a água, a caldeira verte bastante água."/>
    <x v="15"/>
    <m/>
    <x v="175"/>
    <x v="0"/>
    <x v="66"/>
    <m/>
    <x v="271"/>
    <m/>
    <s v=""/>
    <s v=""/>
    <s v=""/>
    <s v=""/>
    <s v=""/>
  </r>
  <r>
    <d v="2024-10-24T00:00:00"/>
    <x v="79"/>
    <s v="C"/>
    <n v="3"/>
    <s v="a"/>
    <n v="23"/>
    <s v="Faltam tubos de ligação da MLR - AR JÁ ESTA A TRATAR 27/11"/>
    <x v="0"/>
    <m/>
    <x v="12"/>
    <x v="0"/>
    <x v="28"/>
    <m/>
    <x v="85"/>
    <m/>
    <s v=""/>
    <s v=""/>
    <s v=""/>
    <s v=""/>
    <s v=""/>
  </r>
  <r>
    <d v="2024-10-24T00:00:00"/>
    <x v="79"/>
    <s v="C"/>
    <n v="3"/>
    <s v="a"/>
    <n v="22"/>
    <s v="Estores não funcionam - NÃO TEM LUZ "/>
    <x v="11"/>
    <m/>
    <x v="0"/>
    <x v="0"/>
    <x v="28"/>
    <m/>
    <x v="272"/>
    <m/>
    <s v=""/>
    <s v=""/>
    <s v=""/>
    <s v=""/>
    <s v=""/>
  </r>
  <r>
    <d v="2024-10-24T00:00:00"/>
    <x v="79"/>
    <s v="C"/>
    <n v="3"/>
    <s v="a"/>
    <n v="21"/>
    <s v="Afinação caixilharia «"/>
    <x v="2"/>
    <m/>
    <x v="167"/>
    <x v="0"/>
    <x v="28"/>
    <m/>
    <x v="5"/>
    <m/>
    <s v=""/>
    <s v=""/>
    <s v=""/>
    <s v=""/>
    <s v=""/>
  </r>
  <r>
    <d v="2024-10-24T00:00:00"/>
    <x v="79"/>
    <s v="C"/>
    <n v="3"/>
    <s v="a"/>
    <n v="20"/>
    <s v="Afinar portas dos roupeiros "/>
    <x v="6"/>
    <m/>
    <x v="167"/>
    <x v="0"/>
    <x v="28"/>
    <m/>
    <x v="194"/>
    <m/>
    <s v=""/>
    <s v=""/>
    <s v=""/>
    <s v=""/>
    <s v=""/>
  </r>
  <r>
    <d v="2024-10-24T00:00:00"/>
    <x v="79"/>
    <s v="C"/>
    <n v="3"/>
    <s v="a"/>
    <n v="19"/>
    <s v="Afinar 3 portas dos quartos "/>
    <x v="6"/>
    <m/>
    <x v="167"/>
    <x v="0"/>
    <x v="28"/>
    <m/>
    <x v="194"/>
    <m/>
    <s v=""/>
    <s v=""/>
    <s v=""/>
    <s v=""/>
    <s v=""/>
  </r>
  <r>
    <d v="2024-10-24T00:00:00"/>
    <x v="79"/>
    <s v="C"/>
    <n v="3"/>
    <s v="a"/>
    <n v="18"/>
    <s v="Limpeza geral antes da escritura "/>
    <x v="0"/>
    <m/>
    <x v="210"/>
    <x v="0"/>
    <x v="28"/>
    <m/>
    <x v="194"/>
    <m/>
    <s v=""/>
    <s v=""/>
    <s v=""/>
    <s v=""/>
    <s v=""/>
  </r>
  <r>
    <d v="2024-10-24T00:00:00"/>
    <x v="79"/>
    <s v="C"/>
    <n v="3"/>
    <s v="a"/>
    <n v="24"/>
    <s v="Estore da cozinha, calhas apertadas"/>
    <x v="11"/>
    <m/>
    <x v="210"/>
    <x v="0"/>
    <x v="28"/>
    <m/>
    <x v="70"/>
    <m/>
    <s v=""/>
    <s v=""/>
    <s v=""/>
    <s v=""/>
    <s v=""/>
  </r>
  <r>
    <d v="2024-10-24T00:00:00"/>
    <x v="79"/>
    <s v="C"/>
    <n v="3"/>
    <s v="a"/>
    <n v="17"/>
    <s v="Betumar soleira varanda"/>
    <x v="0"/>
    <m/>
    <x v="210"/>
    <x v="0"/>
    <x v="28"/>
    <m/>
    <x v="194"/>
    <m/>
    <s v=""/>
    <s v=""/>
    <s v=""/>
    <s v=""/>
    <s v=""/>
  </r>
  <r>
    <d v="2024-10-24T00:00:00"/>
    <x v="79"/>
    <s v="C"/>
    <n v="3"/>
    <s v="a"/>
    <n v="16"/>
    <s v="Buracos Tijolos varanda "/>
    <x v="0"/>
    <m/>
    <x v="210"/>
    <x v="0"/>
    <x v="28"/>
    <m/>
    <x v="194"/>
    <m/>
    <s v=""/>
    <s v=""/>
    <s v=""/>
    <s v=""/>
    <s v=""/>
  </r>
  <r>
    <d v="2024-10-24T00:00:00"/>
    <x v="79"/>
    <s v="C"/>
    <n v="3"/>
    <s v="a"/>
    <n v="15"/>
    <s v="Betumar piso/parede varanda"/>
    <x v="0"/>
    <m/>
    <x v="210"/>
    <x v="0"/>
    <x v="28"/>
    <m/>
    <x v="194"/>
    <m/>
    <s v=""/>
    <s v=""/>
    <s v=""/>
    <s v=""/>
    <s v=""/>
  </r>
  <r>
    <d v="2024-10-24T00:00:00"/>
    <x v="79"/>
    <s v="C"/>
    <n v="3"/>
    <s v="a"/>
    <n v="14"/>
    <s v="Rever fixação resguardo duche "/>
    <x v="12"/>
    <m/>
    <x v="210"/>
    <x v="0"/>
    <x v="28"/>
    <m/>
    <x v="21"/>
    <m/>
    <s v=""/>
    <s v=""/>
    <s v=""/>
    <s v=""/>
    <s v=""/>
  </r>
  <r>
    <d v="2024-10-24T00:00:00"/>
    <x v="79"/>
    <s v="C"/>
    <n v="3"/>
    <s v="a"/>
    <n v="13"/>
    <s v="Fixar melhor espelho em volta tubagem "/>
    <x v="0"/>
    <m/>
    <x v="210"/>
    <x v="0"/>
    <x v="28"/>
    <m/>
    <x v="220"/>
    <m/>
    <s v=""/>
    <s v=""/>
    <s v=""/>
    <s v=""/>
    <s v=""/>
  </r>
  <r>
    <d v="2024-10-24T00:00:00"/>
    <x v="79"/>
    <s v="C"/>
    <n v="3"/>
    <s v="a"/>
    <n v="12"/>
    <s v="Afinar fechadura porta (geral)"/>
    <x v="6"/>
    <m/>
    <x v="210"/>
    <x v="0"/>
    <x v="28"/>
    <m/>
    <x v="194"/>
    <m/>
    <s v=""/>
    <s v=""/>
    <s v=""/>
    <s v=""/>
    <s v=""/>
  </r>
  <r>
    <d v="2024-10-24T00:00:00"/>
    <x v="79"/>
    <s v="C"/>
    <n v="3"/>
    <s v="a"/>
    <n v="11"/>
    <s v="Pedra soleira com mass/melhorar acabamento "/>
    <x v="0"/>
    <m/>
    <x v="210"/>
    <x v="0"/>
    <x v="28"/>
    <m/>
    <x v="194"/>
    <m/>
    <s v=""/>
    <s v=""/>
    <s v=""/>
    <s v=""/>
    <s v=""/>
  </r>
  <r>
    <d v="2024-10-24T00:00:00"/>
    <x v="79"/>
    <s v="C"/>
    <n v="3"/>
    <s v="a"/>
    <n v="10"/>
    <s v="Fixar melhor peça em baixo exaustor "/>
    <x v="0"/>
    <m/>
    <x v="210"/>
    <x v="0"/>
    <x v="28"/>
    <m/>
    <x v="194"/>
    <m/>
    <s v=""/>
    <s v=""/>
    <s v=""/>
    <s v=""/>
    <s v=""/>
  </r>
  <r>
    <d v="2024-10-24T00:00:00"/>
    <x v="79"/>
    <s v="C"/>
    <n v="3"/>
    <s v="a"/>
    <n v="9"/>
    <s v="Melhorar limpeza e remate downlight "/>
    <x v="0"/>
    <m/>
    <x v="210"/>
    <x v="0"/>
    <x v="28"/>
    <m/>
    <x v="194"/>
    <m/>
    <s v=""/>
    <s v=""/>
    <s v=""/>
    <s v=""/>
    <s v=""/>
  </r>
  <r>
    <d v="2024-10-24T00:00:00"/>
    <x v="79"/>
    <s v="C"/>
    <n v="3"/>
    <s v="a"/>
    <n v="8"/>
    <s v="Buraco lateral guarda roupa"/>
    <x v="6"/>
    <m/>
    <x v="210"/>
    <x v="0"/>
    <x v="28"/>
    <m/>
    <x v="220"/>
    <m/>
    <s v=""/>
    <s v=""/>
    <s v=""/>
    <s v=""/>
    <s v=""/>
  </r>
  <r>
    <d v="2024-10-24T00:00:00"/>
    <x v="79"/>
    <s v="C"/>
    <n v="3"/>
    <s v="a"/>
    <n v="7"/>
    <s v="Afinar porta duche "/>
    <x v="12"/>
    <m/>
    <x v="210"/>
    <x v="0"/>
    <x v="28"/>
    <m/>
    <x v="21"/>
    <m/>
    <s v=""/>
    <s v=""/>
    <s v=""/>
    <s v=""/>
    <s v=""/>
  </r>
  <r>
    <d v="2024-10-24T00:00:00"/>
    <x v="79"/>
    <s v="C"/>
    <n v="3"/>
    <s v="a"/>
    <n v="6"/>
    <s v="Falta Rejunte acesso banheira "/>
    <x v="0"/>
    <m/>
    <x v="210"/>
    <x v="0"/>
    <x v="28"/>
    <m/>
    <x v="194"/>
    <m/>
    <s v=""/>
    <s v=""/>
    <s v=""/>
    <s v=""/>
    <s v=""/>
  </r>
  <r>
    <d v="2024-10-24T00:00:00"/>
    <x v="79"/>
    <s v="C"/>
    <n v="3"/>
    <s v="a"/>
    <n v="5"/>
    <s v="Limpar tijolos varanda"/>
    <x v="0"/>
    <m/>
    <x v="210"/>
    <x v="0"/>
    <x v="28"/>
    <m/>
    <x v="194"/>
    <m/>
    <s v=""/>
    <s v=""/>
    <s v=""/>
    <s v=""/>
    <s v=""/>
  </r>
  <r>
    <d v="2024-10-24T00:00:00"/>
    <x v="79"/>
    <s v="C"/>
    <n v="3"/>
    <s v="a"/>
    <n v="4"/>
    <s v="Pintura teto cozinha "/>
    <x v="0"/>
    <m/>
    <x v="210"/>
    <x v="0"/>
    <x v="28"/>
    <m/>
    <x v="194"/>
    <m/>
    <s v=""/>
    <s v=""/>
    <s v=""/>
    <s v=""/>
    <s v=""/>
  </r>
  <r>
    <d v="2024-10-24T00:00:00"/>
    <x v="79"/>
    <s v="C"/>
    <n v="3"/>
    <s v="a"/>
    <n v="3"/>
    <s v="Pintura parede/retoque geral "/>
    <x v="0"/>
    <m/>
    <x v="210"/>
    <x v="0"/>
    <x v="28"/>
    <m/>
    <x v="194"/>
    <m/>
    <s v=""/>
    <s v=""/>
    <s v=""/>
    <s v=""/>
    <s v=""/>
  </r>
  <r>
    <d v="2024-10-24T00:00:00"/>
    <x v="79"/>
    <s v="C"/>
    <n v="3"/>
    <s v="a"/>
    <n v="2"/>
    <s v="Remate alheta "/>
    <x v="0"/>
    <m/>
    <x v="210"/>
    <x v="0"/>
    <x v="28"/>
    <m/>
    <x v="194"/>
    <m/>
    <s v=""/>
    <s v=""/>
    <s v=""/>
    <s v=""/>
    <s v=""/>
  </r>
  <r>
    <d v="2024-10-24T00:00:00"/>
    <x v="79"/>
    <s v="C"/>
    <n v="3"/>
    <s v="a"/>
    <n v="1"/>
    <s v="Fissura Parede"/>
    <x v="0"/>
    <m/>
    <x v="210"/>
    <x v="0"/>
    <x v="28"/>
    <m/>
    <x v="194"/>
    <m/>
    <s v=""/>
    <s v=""/>
    <s v=""/>
    <s v=""/>
    <s v=""/>
  </r>
  <r>
    <d v="2024-08-13T00:00:00"/>
    <x v="80"/>
    <s v="C"/>
    <n v="3"/>
    <s v="b"/>
    <n v="1"/>
    <s v="Afinar porta quadro elétrico "/>
    <x v="6"/>
    <m/>
    <x v="0"/>
    <x v="0"/>
    <x v="67"/>
    <m/>
    <x v="261"/>
    <m/>
    <s v=""/>
    <s v=""/>
    <s v=""/>
    <s v=""/>
    <s v=""/>
  </r>
  <r>
    <d v="2024-08-13T00:00:00"/>
    <x v="80"/>
    <s v="C"/>
    <n v="3"/>
    <s v="b"/>
    <n v="2"/>
    <s v="Limpar apartamento antes de entregar "/>
    <x v="0"/>
    <m/>
    <x v="0"/>
    <x v="0"/>
    <x v="67"/>
    <m/>
    <x v="0"/>
    <m/>
    <s v=""/>
    <s v=""/>
    <s v=""/>
    <s v=""/>
    <s v=""/>
  </r>
  <r>
    <d v="2024-08-13T00:00:00"/>
    <x v="80"/>
    <s v="C"/>
    <n v="3"/>
    <s v="b"/>
    <n v="3"/>
    <s v="Fissura na parede"/>
    <x v="0"/>
    <m/>
    <x v="0"/>
    <x v="0"/>
    <x v="67"/>
    <m/>
    <x v="0"/>
    <m/>
    <s v=""/>
    <s v=""/>
    <s v=""/>
    <s v=""/>
    <s v=""/>
  </r>
  <r>
    <d v="2024-08-13T00:00:00"/>
    <x v="80"/>
    <s v="C"/>
    <n v="3"/>
    <s v="b"/>
    <n v="4"/>
    <s v="Limpar porta/tinta/Massa/Cola"/>
    <x v="0"/>
    <m/>
    <x v="0"/>
    <x v="0"/>
    <x v="67"/>
    <m/>
    <x v="0"/>
    <m/>
    <s v=""/>
    <s v=""/>
    <s v=""/>
    <s v=""/>
    <s v=""/>
  </r>
  <r>
    <d v="2024-08-13T00:00:00"/>
    <x v="80"/>
    <s v="C"/>
    <n v="3"/>
    <s v="b"/>
    <n v="5"/>
    <s v="Marca na porta"/>
    <x v="0"/>
    <m/>
    <x v="0"/>
    <x v="0"/>
    <x v="67"/>
    <m/>
    <x v="0"/>
    <m/>
    <s v=""/>
    <s v=""/>
    <s v=""/>
    <s v=""/>
    <s v=""/>
  </r>
  <r>
    <d v="2024-08-13T00:00:00"/>
    <x v="80"/>
    <s v="C"/>
    <n v="3"/>
    <s v="b"/>
    <n v="6"/>
    <s v="Remate encontro teto /ceramica "/>
    <x v="0"/>
    <m/>
    <x v="0"/>
    <x v="0"/>
    <x v="67"/>
    <m/>
    <x v="0"/>
    <m/>
    <s v=""/>
    <s v=""/>
    <s v=""/>
    <s v=""/>
    <s v=""/>
  </r>
  <r>
    <d v="2024-08-13T00:00:00"/>
    <x v="80"/>
    <s v="C"/>
    <n v="3"/>
    <s v="b"/>
    <n v="7"/>
    <s v="Parede partida próximo soleira porta "/>
    <x v="0"/>
    <m/>
    <x v="0"/>
    <x v="0"/>
    <x v="67"/>
    <m/>
    <x v="0"/>
    <m/>
    <s v=""/>
    <s v=""/>
    <s v=""/>
    <s v=""/>
    <s v=""/>
  </r>
  <r>
    <d v="2024-08-13T00:00:00"/>
    <x v="80"/>
    <s v="C"/>
    <n v="3"/>
    <s v="b"/>
    <n v="8"/>
    <s v="Finalizar caixas estores"/>
    <x v="6"/>
    <m/>
    <x v="0"/>
    <x v="0"/>
    <x v="67"/>
    <m/>
    <x v="0"/>
    <m/>
    <s v=""/>
    <s v=""/>
    <s v=""/>
    <s v=""/>
    <s v=""/>
  </r>
  <r>
    <d v="2024-08-13T00:00:00"/>
    <x v="80"/>
    <s v="C"/>
    <n v="3"/>
    <s v="b"/>
    <n v="9"/>
    <s v="Limpar perfil porta lavanderia"/>
    <x v="0"/>
    <m/>
    <x v="0"/>
    <x v="0"/>
    <x v="67"/>
    <m/>
    <x v="0"/>
    <m/>
    <s v=""/>
    <s v=""/>
    <s v=""/>
    <s v=""/>
    <s v=""/>
  </r>
  <r>
    <d v="2024-08-13T00:00:00"/>
    <x v="80"/>
    <s v="C"/>
    <n v="3"/>
    <s v="b"/>
    <n v="10"/>
    <s v="Afinar Janela "/>
    <x v="2"/>
    <m/>
    <x v="0"/>
    <x v="0"/>
    <x v="67"/>
    <m/>
    <x v="0"/>
    <m/>
    <s v=""/>
    <s v=""/>
    <s v=""/>
    <s v=""/>
    <s v=""/>
  </r>
  <r>
    <d v="2024-08-13T00:00:00"/>
    <x v="80"/>
    <s v="C"/>
    <n v="3"/>
    <s v="b"/>
    <n v="11"/>
    <s v="Ferrugem peças atrás bomba calor "/>
    <x v="0"/>
    <m/>
    <x v="0"/>
    <x v="0"/>
    <x v="67"/>
    <m/>
    <x v="0"/>
    <m/>
    <s v=""/>
    <s v=""/>
    <s v=""/>
    <s v=""/>
    <s v=""/>
  </r>
  <r>
    <d v="2024-08-13T00:00:00"/>
    <x v="80"/>
    <s v="C"/>
    <n v="3"/>
    <s v="b"/>
    <n v="12"/>
    <s v="Limpar ferrugem guardas(geral)"/>
    <x v="0"/>
    <m/>
    <x v="0"/>
    <x v="0"/>
    <x v="67"/>
    <m/>
    <x v="0"/>
    <m/>
    <s v=""/>
    <s v=""/>
    <s v=""/>
    <s v=""/>
    <s v=""/>
  </r>
  <r>
    <d v="2024-08-13T00:00:00"/>
    <x v="80"/>
    <s v="C"/>
    <n v="3"/>
    <s v="b"/>
    <n v="13"/>
    <s v="Mancha circular piso sala "/>
    <x v="0"/>
    <m/>
    <x v="0"/>
    <x v="0"/>
    <x v="67"/>
    <m/>
    <x v="0"/>
    <m/>
    <s v=""/>
    <s v=""/>
    <s v=""/>
    <s v=""/>
    <s v=""/>
  </r>
  <r>
    <d v="2024-08-13T00:00:00"/>
    <x v="80"/>
    <s v="C"/>
    <n v="3"/>
    <s v="b"/>
    <n v="14"/>
    <s v="Fissura encontro teto parede"/>
    <x v="0"/>
    <m/>
    <x v="0"/>
    <x v="0"/>
    <x v="67"/>
    <m/>
    <x v="0"/>
    <m/>
    <s v=""/>
    <s v=""/>
    <s v=""/>
    <s v=""/>
    <s v=""/>
  </r>
  <r>
    <d v="2024-08-13T00:00:00"/>
    <x v="80"/>
    <s v="C"/>
    <n v="3"/>
    <s v="b"/>
    <n v="15"/>
    <s v="Limpar caixilharia janela "/>
    <x v="0"/>
    <m/>
    <x v="0"/>
    <x v="0"/>
    <x v="67"/>
    <m/>
    <x v="0"/>
    <m/>
    <s v=""/>
    <s v=""/>
    <s v=""/>
    <s v=""/>
    <s v=""/>
  </r>
  <r>
    <d v="2024-08-13T00:00:00"/>
    <x v="80"/>
    <s v="C"/>
    <n v="3"/>
    <s v="b"/>
    <n v="16"/>
    <s v="Remate e Limpeza rodapes (geral)"/>
    <x v="0"/>
    <m/>
    <x v="0"/>
    <x v="0"/>
    <x v="67"/>
    <m/>
    <x v="0"/>
    <m/>
    <s v=""/>
    <s v=""/>
    <s v=""/>
    <s v=""/>
    <s v=""/>
  </r>
  <r>
    <d v="2024-08-13T00:00:00"/>
    <x v="80"/>
    <s v="C"/>
    <n v="3"/>
    <s v="b"/>
    <n v="17"/>
    <s v="Limpar parede"/>
    <x v="0"/>
    <m/>
    <x v="0"/>
    <x v="0"/>
    <x v="67"/>
    <m/>
    <x v="0"/>
    <m/>
    <s v=""/>
    <s v=""/>
    <s v=""/>
    <s v=""/>
    <s v=""/>
  </r>
  <r>
    <d v="2024-08-13T00:00:00"/>
    <x v="80"/>
    <s v="C"/>
    <n v="3"/>
    <s v="b"/>
    <n v="18"/>
    <s v="Limpar mancha branca piso"/>
    <x v="0"/>
    <m/>
    <x v="0"/>
    <x v="0"/>
    <x v="67"/>
    <m/>
    <x v="0"/>
    <m/>
    <s v=""/>
    <s v=""/>
    <s v=""/>
    <s v=""/>
    <s v=""/>
  </r>
  <r>
    <d v="2024-08-13T00:00:00"/>
    <x v="80"/>
    <s v="C"/>
    <n v="3"/>
    <s v="b"/>
    <n v="19"/>
    <s v="Amolgado na parede na base"/>
    <x v="0"/>
    <m/>
    <x v="0"/>
    <x v="0"/>
    <x v="67"/>
    <m/>
    <x v="0"/>
    <m/>
    <s v=""/>
    <s v=""/>
    <s v=""/>
    <s v=""/>
    <s v=""/>
  </r>
  <r>
    <d v="2024-08-13T00:00:00"/>
    <x v="80"/>
    <s v="C"/>
    <n v="3"/>
    <s v="b"/>
    <n v="20"/>
    <s v="Afinar porta"/>
    <x v="6"/>
    <m/>
    <x v="0"/>
    <x v="0"/>
    <x v="67"/>
    <m/>
    <x v="0"/>
    <m/>
    <s v=""/>
    <s v=""/>
    <s v=""/>
    <s v=""/>
    <s v=""/>
  </r>
  <r>
    <d v="2024-08-13T00:00:00"/>
    <x v="80"/>
    <s v="C"/>
    <n v="3"/>
    <s v="b"/>
    <n v="21"/>
    <s v="Trocar espelho WC - 138X120"/>
    <x v="0"/>
    <m/>
    <x v="0"/>
    <x v="0"/>
    <x v="67"/>
    <m/>
    <x v="111"/>
    <m/>
    <s v=""/>
    <s v=""/>
    <s v=""/>
    <s v=""/>
    <s v=""/>
  </r>
  <r>
    <d v="2024-08-13T00:00:00"/>
    <x v="80"/>
    <s v="C"/>
    <n v="3"/>
    <s v="b"/>
    <n v="22"/>
    <s v="Melhorar remate silicone topo banheira "/>
    <x v="0"/>
    <m/>
    <x v="0"/>
    <x v="0"/>
    <x v="67"/>
    <m/>
    <x v="0"/>
    <m/>
    <s v=""/>
    <s v=""/>
    <s v=""/>
    <s v=""/>
    <s v=""/>
  </r>
  <r>
    <d v="2024-08-13T00:00:00"/>
    <x v="80"/>
    <s v="C"/>
    <n v="3"/>
    <s v="b"/>
    <n v="23"/>
    <s v="Moldura porta com abertura"/>
    <x v="0"/>
    <m/>
    <x v="0"/>
    <x v="0"/>
    <x v="67"/>
    <m/>
    <x v="0"/>
    <m/>
    <s v=""/>
    <s v=""/>
    <s v=""/>
    <s v=""/>
    <s v=""/>
  </r>
  <r>
    <d v="2024-08-13T00:00:00"/>
    <x v="80"/>
    <s v="C"/>
    <n v="3"/>
    <s v="b"/>
    <n v="24"/>
    <s v="Ajustar dobradiça porta guarda roupa torta"/>
    <x v="6"/>
    <m/>
    <x v="0"/>
    <x v="0"/>
    <x v="67"/>
    <m/>
    <x v="261"/>
    <m/>
    <s v=""/>
    <s v=""/>
    <s v=""/>
    <s v=""/>
    <s v=""/>
  </r>
  <r>
    <d v="2024-08-13T00:00:00"/>
    <x v="80"/>
    <s v="C"/>
    <n v="3"/>
    <s v="b"/>
    <n v="25"/>
    <s v="Ferrugem fechadura porta entrada "/>
    <x v="7"/>
    <m/>
    <x v="0"/>
    <x v="0"/>
    <x v="67"/>
    <m/>
    <x v="270"/>
    <m/>
    <s v=""/>
    <s v=""/>
    <s v=""/>
    <s v=""/>
    <s v=""/>
  </r>
  <r>
    <d v="2024-08-13T00:00:00"/>
    <x v="80"/>
    <s v="C"/>
    <n v="3"/>
    <s v="b"/>
    <n v="26"/>
    <s v="Aplicação de topos na sacada de correr "/>
    <x v="2"/>
    <m/>
    <x v="141"/>
    <x v="0"/>
    <x v="67"/>
    <m/>
    <x v="52"/>
    <m/>
    <s v=""/>
    <s v=""/>
    <s v=""/>
    <s v=""/>
    <s v=""/>
  </r>
  <r>
    <d v="2024-08-13T00:00:00"/>
    <x v="80"/>
    <s v="C"/>
    <n v="3"/>
    <s v="b"/>
    <n v="28"/>
    <s v="RODATAMPO LAVA-LOIÇA DA COZINHA PEDRA RISCADA"/>
    <x v="0"/>
    <m/>
    <x v="55"/>
    <x v="0"/>
    <x v="67"/>
    <m/>
    <x v="137"/>
    <m/>
    <m/>
    <m/>
    <m/>
    <m/>
    <m/>
  </r>
  <r>
    <d v="2024-08-13T00:00:00"/>
    <x v="80"/>
    <s v="C"/>
    <n v="3"/>
    <s v="b"/>
    <n v="27"/>
    <s v="intervenção na sala desta fracção, para aceder à courette do edificio para correcção de fuga em tubo de esgoto doméstico. Preciso abrir parede de alvenaria barrada a estuque."/>
    <x v="23"/>
    <m/>
    <x v="80"/>
    <x v="0"/>
    <x v="67"/>
    <m/>
    <x v="52"/>
    <m/>
    <m/>
    <m/>
    <m/>
    <m/>
    <m/>
  </r>
  <r>
    <d v="2024-07-15T00:00:00"/>
    <x v="81"/>
    <s v="C"/>
    <n v="4"/>
    <s v="c"/>
    <n v="1"/>
    <s v="Sujo de tinta na porta "/>
    <x v="0"/>
    <m/>
    <x v="0"/>
    <x v="0"/>
    <x v="68"/>
    <m/>
    <x v="0"/>
    <s v="Clara Castro - 935 728 846 carc98@hotmail.com  nelly.castro@sapo.pt_x000a_"/>
    <s v=""/>
    <s v=""/>
    <s v=""/>
    <s v=""/>
    <s v=""/>
  </r>
  <r>
    <d v="2024-07-15T00:00:00"/>
    <x v="81"/>
    <s v="C"/>
    <n v="4"/>
    <s v="c"/>
    <n v="2"/>
    <s v="Buraco no marco da porta "/>
    <x v="6"/>
    <m/>
    <x v="0"/>
    <x v="0"/>
    <x v="68"/>
    <m/>
    <x v="0"/>
    <m/>
    <s v=""/>
    <s v=""/>
    <s v=""/>
    <s v=""/>
    <s v=""/>
  </r>
  <r>
    <d v="2024-07-15T00:00:00"/>
    <x v="81"/>
    <s v="C"/>
    <n v="4"/>
    <s v="c"/>
    <n v="3"/>
    <s v="Limpar ferrugem guardas geral "/>
    <x v="0"/>
    <m/>
    <x v="0"/>
    <x v="0"/>
    <x v="68"/>
    <m/>
    <x v="0"/>
    <m/>
    <s v=""/>
    <s v=""/>
    <s v=""/>
    <s v=""/>
    <s v=""/>
  </r>
  <r>
    <d v="2024-07-15T00:00:00"/>
    <x v="81"/>
    <s v="C"/>
    <n v="4"/>
    <s v="c"/>
    <n v="4"/>
    <s v="Encaixar máquina ar condicionado recuo"/>
    <x v="21"/>
    <m/>
    <x v="0"/>
    <x v="3"/>
    <x v="68"/>
    <m/>
    <x v="24"/>
    <m/>
    <s v=""/>
    <s v=""/>
    <s v=""/>
    <s v=""/>
    <s v=""/>
  </r>
  <r>
    <d v="2024-07-15T00:00:00"/>
    <x v="81"/>
    <s v="C"/>
    <n v="4"/>
    <s v="c"/>
    <n v="5"/>
    <s v="Rever pintura parede sala com manchas geral "/>
    <x v="0"/>
    <m/>
    <x v="0"/>
    <x v="0"/>
    <x v="68"/>
    <m/>
    <x v="0"/>
    <m/>
    <s v=""/>
    <s v=""/>
    <s v=""/>
    <s v=""/>
    <s v=""/>
  </r>
  <r>
    <d v="2024-07-15T00:00:00"/>
    <x v="81"/>
    <s v="C"/>
    <n v="4"/>
    <s v="c"/>
    <n v="6"/>
    <s v="Tijolos partidos na parede varanda "/>
    <x v="0"/>
    <m/>
    <x v="0"/>
    <x v="0"/>
    <x v="68"/>
    <m/>
    <x v="0"/>
    <m/>
    <s v=""/>
    <s v=""/>
    <s v=""/>
    <s v=""/>
    <s v=""/>
  </r>
  <r>
    <d v="2024-07-15T00:00:00"/>
    <x v="81"/>
    <s v="C"/>
    <n v="4"/>
    <s v="c"/>
    <n v="7"/>
    <s v="Afinar portas armário suspenso "/>
    <x v="1"/>
    <m/>
    <x v="0"/>
    <x v="0"/>
    <x v="68"/>
    <m/>
    <x v="0"/>
    <m/>
    <s v=""/>
    <s v=""/>
    <s v=""/>
    <s v=""/>
    <s v=""/>
  </r>
  <r>
    <d v="2024-07-15T00:00:00"/>
    <x v="81"/>
    <s v="C"/>
    <n v="4"/>
    <s v="c"/>
    <n v="8"/>
    <s v="Afinar janela "/>
    <x v="2"/>
    <m/>
    <x v="0"/>
    <x v="0"/>
    <x v="68"/>
    <m/>
    <x v="0"/>
    <m/>
    <s v=""/>
    <s v=""/>
    <s v=""/>
    <s v=""/>
    <s v=""/>
  </r>
  <r>
    <d v="2024-07-15T00:00:00"/>
    <x v="81"/>
    <s v="C"/>
    <n v="4"/>
    <s v="c"/>
    <n v="9"/>
    <s v="Afinar porta frigórifico"/>
    <x v="1"/>
    <m/>
    <x v="0"/>
    <x v="0"/>
    <x v="68"/>
    <m/>
    <x v="0"/>
    <m/>
    <s v=""/>
    <s v=""/>
    <s v=""/>
    <s v=""/>
    <s v=""/>
  </r>
  <r>
    <d v="2024-07-15T00:00:00"/>
    <x v="81"/>
    <s v="C"/>
    <n v="4"/>
    <s v="c"/>
    <n v="10"/>
    <s v="Limpar inox cuba cozinha"/>
    <x v="0"/>
    <m/>
    <x v="0"/>
    <x v="0"/>
    <x v="68"/>
    <m/>
    <x v="0"/>
    <m/>
    <s v=""/>
    <s v=""/>
    <s v=""/>
    <s v=""/>
    <s v=""/>
  </r>
  <r>
    <d v="2024-07-15T00:00:00"/>
    <x v="81"/>
    <s v="C"/>
    <n v="4"/>
    <s v="c"/>
    <n v="11"/>
    <s v="Teto com Saliência próximo do exaustor "/>
    <x v="0"/>
    <m/>
    <x v="0"/>
    <x v="0"/>
    <x v="68"/>
    <m/>
    <x v="0"/>
    <m/>
    <s v=""/>
    <s v=""/>
    <s v=""/>
    <s v=""/>
    <s v=""/>
  </r>
  <r>
    <d v="2024-07-15T00:00:00"/>
    <x v="81"/>
    <s v="C"/>
    <n v="4"/>
    <s v="c"/>
    <n v="12"/>
    <s v="Remate canto armario cozinha / limpar armário"/>
    <x v="0"/>
    <m/>
    <x v="0"/>
    <x v="0"/>
    <x v="68"/>
    <m/>
    <x v="0"/>
    <m/>
    <s v=""/>
    <s v=""/>
    <s v=""/>
    <s v=""/>
    <s v=""/>
  </r>
  <r>
    <d v="2024-07-15T00:00:00"/>
    <x v="81"/>
    <s v="C"/>
    <n v="4"/>
    <s v="c"/>
    <n v="13"/>
    <s v="Remate teto cerâmica cozinha geral"/>
    <x v="0"/>
    <m/>
    <x v="0"/>
    <x v="0"/>
    <x v="68"/>
    <m/>
    <x v="0"/>
    <m/>
    <s v=""/>
    <s v=""/>
    <s v=""/>
    <s v=""/>
    <s v=""/>
  </r>
  <r>
    <d v="2024-07-15T00:00:00"/>
    <x v="81"/>
    <s v="C"/>
    <n v="4"/>
    <s v="c"/>
    <n v="14"/>
    <s v="Serrilhado armário quadro elétrico"/>
    <x v="0"/>
    <m/>
    <x v="0"/>
    <x v="0"/>
    <x v="68"/>
    <m/>
    <x v="0"/>
    <m/>
    <s v=""/>
    <s v=""/>
    <s v=""/>
    <s v=""/>
    <s v=""/>
  </r>
  <r>
    <d v="2024-07-15T00:00:00"/>
    <x v="81"/>
    <s v="C"/>
    <n v="4"/>
    <s v="c"/>
    <n v="15"/>
    <s v="Encaixe foco de luz "/>
    <x v="0"/>
    <m/>
    <x v="0"/>
    <x v="0"/>
    <x v="68"/>
    <m/>
    <x v="0"/>
    <m/>
    <s v=""/>
    <s v=""/>
    <s v=""/>
    <s v=""/>
    <s v=""/>
  </r>
  <r>
    <d v="2024-07-15T00:00:00"/>
    <x v="81"/>
    <s v="C"/>
    <n v="4"/>
    <s v="c"/>
    <n v="16"/>
    <s v="Limpeza focos de luz "/>
    <x v="0"/>
    <m/>
    <x v="0"/>
    <x v="0"/>
    <x v="68"/>
    <m/>
    <x v="0"/>
    <m/>
    <s v=""/>
    <s v=""/>
    <s v=""/>
    <s v=""/>
    <s v=""/>
  </r>
  <r>
    <d v="2024-07-15T00:00:00"/>
    <x v="81"/>
    <s v="C"/>
    <n v="4"/>
    <s v="c"/>
    <n v="17"/>
    <s v="2ª Mão de tinta geral  tento paredes"/>
    <x v="0"/>
    <m/>
    <x v="0"/>
    <x v="0"/>
    <x v="68"/>
    <m/>
    <x v="0"/>
    <m/>
    <s v=""/>
    <s v=""/>
    <s v=""/>
    <s v=""/>
    <s v=""/>
  </r>
  <r>
    <d v="2024-07-15T00:00:00"/>
    <x v="81"/>
    <s v="C"/>
    <n v="4"/>
    <s v="c"/>
    <n v="18"/>
    <s v="Remate rejunte cerâmica falta massa "/>
    <x v="0"/>
    <m/>
    <x v="0"/>
    <x v="0"/>
    <x v="68"/>
    <m/>
    <x v="0"/>
    <m/>
    <s v=""/>
    <s v=""/>
    <s v=""/>
    <s v=""/>
    <s v=""/>
  </r>
  <r>
    <d v="2024-07-15T00:00:00"/>
    <x v="81"/>
    <s v="C"/>
    <n v="4"/>
    <s v="c"/>
    <n v="19"/>
    <s v="Trocar espelho wc"/>
    <x v="29"/>
    <m/>
    <x v="0"/>
    <x v="0"/>
    <x v="68"/>
    <m/>
    <x v="17"/>
    <m/>
    <s v=""/>
    <s v=""/>
    <s v=""/>
    <s v=""/>
    <s v=""/>
  </r>
  <r>
    <d v="2024-07-15T00:00:00"/>
    <x v="81"/>
    <s v="C"/>
    <n v="4"/>
    <s v="c"/>
    <n v="20"/>
    <s v="Limpar portas "/>
    <x v="0"/>
    <m/>
    <x v="0"/>
    <x v="0"/>
    <x v="68"/>
    <m/>
    <x v="0"/>
    <m/>
    <s v=""/>
    <s v=""/>
    <s v=""/>
    <s v=""/>
    <s v=""/>
  </r>
  <r>
    <d v="2024-07-15T00:00:00"/>
    <x v="81"/>
    <s v="C"/>
    <n v="4"/>
    <s v="c"/>
    <n v="21"/>
    <s v="Pedra soleira suja e partida "/>
    <x v="0"/>
    <m/>
    <x v="0"/>
    <x v="0"/>
    <x v="68"/>
    <m/>
    <x v="0"/>
    <m/>
    <s v=""/>
    <s v=""/>
    <s v=""/>
    <s v=""/>
    <s v=""/>
  </r>
  <r>
    <d v="2024-07-15T00:00:00"/>
    <x v="81"/>
    <s v="C"/>
    <n v="4"/>
    <s v="c"/>
    <n v="22"/>
    <s v="Remate focos de luz "/>
    <x v="0"/>
    <m/>
    <x v="0"/>
    <x v="0"/>
    <x v="68"/>
    <m/>
    <x v="0"/>
    <m/>
    <s v=""/>
    <s v=""/>
    <s v=""/>
    <s v=""/>
    <s v=""/>
  </r>
  <r>
    <d v="2024-07-15T00:00:00"/>
    <x v="81"/>
    <s v="C"/>
    <n v="4"/>
    <s v="c"/>
    <n v="23"/>
    <s v="Gaveta não abre "/>
    <x v="6"/>
    <m/>
    <x v="0"/>
    <x v="0"/>
    <x v="68"/>
    <m/>
    <x v="0"/>
    <m/>
    <s v=""/>
    <s v=""/>
    <s v=""/>
    <s v=""/>
    <s v=""/>
  </r>
  <r>
    <d v="2024-07-15T00:00:00"/>
    <x v="81"/>
    <s v="C"/>
    <n v="4"/>
    <s v="c"/>
    <n v="24"/>
    <s v="Silicone a volta da banheira "/>
    <x v="0"/>
    <m/>
    <x v="0"/>
    <x v="0"/>
    <x v="68"/>
    <m/>
    <x v="0"/>
    <m/>
    <s v=""/>
    <s v=""/>
    <s v=""/>
    <s v=""/>
    <s v=""/>
  </r>
  <r>
    <d v="2024-07-15T00:00:00"/>
    <x v="81"/>
    <s v="C"/>
    <n v="4"/>
    <s v="c"/>
    <n v="25"/>
    <s v="Borracha nas portas "/>
    <x v="0"/>
    <m/>
    <x v="0"/>
    <x v="0"/>
    <x v="68"/>
    <m/>
    <x v="0"/>
    <m/>
    <s v=""/>
    <s v=""/>
    <s v=""/>
    <s v=""/>
    <s v=""/>
  </r>
  <r>
    <d v="2024-07-15T00:00:00"/>
    <x v="81"/>
    <s v="C"/>
    <n v="4"/>
    <s v="c"/>
    <n v="26"/>
    <s v="Régua madeia diferente "/>
    <x v="21"/>
    <m/>
    <x v="0"/>
    <x v="3"/>
    <x v="68"/>
    <m/>
    <x v="24"/>
    <m/>
    <s v=""/>
    <s v=""/>
    <s v=""/>
    <s v=""/>
    <s v=""/>
  </r>
  <r>
    <d v="2024-07-15T00:00:00"/>
    <x v="81"/>
    <s v="C"/>
    <n v="4"/>
    <s v="c"/>
    <n v="27"/>
    <s v="A placa de Vitroceramica danificada - Encomendada a 19/08"/>
    <x v="4"/>
    <m/>
    <x v="0"/>
    <x v="0"/>
    <x v="68"/>
    <m/>
    <x v="0"/>
    <s v="935728846 Clara "/>
    <s v=""/>
    <s v=""/>
    <s v=""/>
    <s v=""/>
    <s v=""/>
  </r>
  <r>
    <d v="2024-07-15T00:00:00"/>
    <x v="81"/>
    <s v="C"/>
    <n v="4"/>
    <s v="c"/>
    <n v="28"/>
    <s v="Borracha do exaustor danificada"/>
    <x v="1"/>
    <m/>
    <x v="0"/>
    <x v="0"/>
    <x v="68"/>
    <m/>
    <x v="0"/>
    <m/>
    <s v=""/>
    <s v=""/>
    <s v=""/>
    <s v=""/>
    <s v=""/>
  </r>
  <r>
    <d v="2024-07-15T00:00:00"/>
    <x v="81"/>
    <s v="C"/>
    <n v="4"/>
    <s v="c"/>
    <n v="29"/>
    <s v="Retirar fita pintor da chaminé do exasutor "/>
    <x v="0"/>
    <m/>
    <x v="0"/>
    <x v="0"/>
    <x v="68"/>
    <m/>
    <x v="140"/>
    <m/>
    <s v=""/>
    <s v=""/>
    <s v=""/>
    <s v=""/>
    <s v=""/>
  </r>
  <r>
    <d v="2024-07-15T00:00:00"/>
    <x v="81"/>
    <s v="C"/>
    <n v="4"/>
    <s v="c"/>
    <n v="30"/>
    <s v="Tábua de obra por cima da janela que não foi retirada durante a obra - retirar e fazer remate "/>
    <x v="0"/>
    <m/>
    <x v="0"/>
    <x v="0"/>
    <x v="68"/>
    <m/>
    <x v="140"/>
    <m/>
    <s v=""/>
    <s v=""/>
    <s v=""/>
    <s v=""/>
    <s v=""/>
  </r>
  <r>
    <d v="2024-07-15T00:00:00"/>
    <x v="81"/>
    <s v="C"/>
    <n v="4"/>
    <s v="c"/>
    <n v="31"/>
    <s v="Portas da casa de banho principal e do 2º quarto não fecham a chave "/>
    <x v="6"/>
    <m/>
    <x v="0"/>
    <x v="0"/>
    <x v="68"/>
    <m/>
    <x v="0"/>
    <m/>
    <s v=""/>
    <s v=""/>
    <s v=""/>
    <s v=""/>
    <s v=""/>
  </r>
  <r>
    <d v="2024-07-15T00:00:00"/>
    <x v="81"/>
    <s v="C"/>
    <n v="4"/>
    <s v="c"/>
    <n v="32"/>
    <s v="Porta da cozinha danificada "/>
    <x v="6"/>
    <m/>
    <x v="0"/>
    <x v="0"/>
    <x v="68"/>
    <m/>
    <x v="0"/>
    <m/>
    <s v=""/>
    <s v=""/>
    <s v=""/>
    <s v=""/>
    <s v=""/>
  </r>
  <r>
    <d v="2024-07-15T00:00:00"/>
    <x v="81"/>
    <s v="C"/>
    <n v="4"/>
    <s v="c"/>
    <n v="33"/>
    <s v="O puxador/porta por baixo do forno e lateral do frigorifico estão a friccionar na porta de vidro do forno ( esta situação poderá danificar a curto prazo a porta do forno e precisa ser corrigido)."/>
    <x v="1"/>
    <m/>
    <x v="0"/>
    <x v="0"/>
    <x v="68"/>
    <m/>
    <x v="251"/>
    <m/>
    <s v=""/>
    <s v=""/>
    <s v=""/>
    <s v=""/>
    <s v=""/>
  </r>
  <r>
    <d v="2024-07-15T00:00:00"/>
    <x v="81"/>
    <s v="C"/>
    <n v="4"/>
    <s v="c"/>
    <n v="34"/>
    <s v="Limpeza geral apartamento "/>
    <x v="0"/>
    <m/>
    <x v="0"/>
    <x v="0"/>
    <x v="68"/>
    <m/>
    <x v="0"/>
    <m/>
    <s v=""/>
    <s v=""/>
    <s v=""/>
    <s v=""/>
    <s v=""/>
  </r>
  <r>
    <d v="2024-07-15T00:00:00"/>
    <x v="81"/>
    <s v="C"/>
    <n v="4"/>
    <s v="c"/>
    <n v="35"/>
    <s v="Verificar se estores funcionam bem - não funcionam "/>
    <x v="0"/>
    <m/>
    <x v="0"/>
    <x v="0"/>
    <x v="68"/>
    <m/>
    <x v="47"/>
    <m/>
    <s v=""/>
    <s v=""/>
    <s v=""/>
    <s v=""/>
    <s v=""/>
  </r>
  <r>
    <d v="2024-07-15T00:00:00"/>
    <x v="81"/>
    <s v="C"/>
    <n v="4"/>
    <s v="c"/>
    <n v="36"/>
    <s v="Estore do quarto de dormir secundário , não funciona."/>
    <x v="11"/>
    <m/>
    <x v="0"/>
    <x v="0"/>
    <x v="68"/>
    <m/>
    <x v="3"/>
    <m/>
    <s v=""/>
    <s v=""/>
    <s v=""/>
    <s v=""/>
    <s v=""/>
  </r>
  <r>
    <d v="2024-07-15T00:00:00"/>
    <x v="81"/>
    <s v="C"/>
    <n v="4"/>
    <s v="c"/>
    <n v="37"/>
    <s v="Verificar se estores funcionam bem -  não funcionam "/>
    <x v="0"/>
    <m/>
    <x v="0"/>
    <x v="0"/>
    <x v="68"/>
    <m/>
    <x v="47"/>
    <m/>
    <s v=""/>
    <s v=""/>
    <s v=""/>
    <s v=""/>
    <s v=""/>
  </r>
  <r>
    <d v="2024-07-15T00:00:00"/>
    <x v="81"/>
    <s v="C"/>
    <n v="4"/>
    <s v="c"/>
    <n v="38"/>
    <s v="Fuga de água na arrecadação "/>
    <x v="0"/>
    <m/>
    <x v="0"/>
    <x v="0"/>
    <x v="68"/>
    <m/>
    <x v="140"/>
    <m/>
    <s v=""/>
    <s v=""/>
    <s v=""/>
    <s v=""/>
    <s v=""/>
  </r>
  <r>
    <d v="2024-07-15T00:00:00"/>
    <x v="81"/>
    <s v="C"/>
    <n v="4"/>
    <s v="c"/>
    <n v="39"/>
    <s v="frigorífico está a fazer gelo ( é um frigorifico no frost)_x000a_"/>
    <x v="4"/>
    <m/>
    <x v="63"/>
    <x v="3"/>
    <x v="68"/>
    <m/>
    <x v="140"/>
    <m/>
    <s v=""/>
    <s v=""/>
    <s v=""/>
    <s v=""/>
    <s v=""/>
  </r>
  <r>
    <d v="2024-07-15T00:00:00"/>
    <x v="81"/>
    <s v="C"/>
    <n v="4"/>
    <s v="c"/>
    <n v="40"/>
    <s v="torneira da cozinha que a maçaneta do quente e do frio estão trocadas."/>
    <x v="14"/>
    <m/>
    <x v="63"/>
    <x v="0"/>
    <x v="68"/>
    <m/>
    <x v="73"/>
    <m/>
    <s v=""/>
    <s v=""/>
    <s v=""/>
    <s v=""/>
    <s v=""/>
  </r>
  <r>
    <d v="2024-07-15T00:00:00"/>
    <x v="81"/>
    <s v="C"/>
    <n v="4"/>
    <s v="c"/>
    <n v="41"/>
    <s v="torneiras do bidé derramam água "/>
    <x v="0"/>
    <m/>
    <x v="63"/>
    <x v="0"/>
    <x v="68"/>
    <m/>
    <x v="99"/>
    <m/>
    <s v=""/>
    <s v=""/>
    <s v=""/>
    <s v=""/>
    <s v=""/>
  </r>
  <r>
    <d v="2024-07-15T00:00:00"/>
    <x v="81"/>
    <s v="C"/>
    <n v="4"/>
    <s v="c"/>
    <n v="42"/>
    <s v="Placa de indução que foi pedido que fizessem o favor de trocar, pois apareceu manchada após a vistoria. Disseram- nos que iriam encomendar uma placa de indução para substiruir a que está estragada.Gostaria de saber se já a encomendaram"/>
    <x v="4"/>
    <m/>
    <x v="63"/>
    <x v="0"/>
    <x v="68"/>
    <d v="2025-02-14T00:00:00"/>
    <x v="142"/>
    <m/>
    <s v=""/>
    <s v=""/>
    <s v=""/>
    <s v=""/>
    <s v=""/>
  </r>
  <r>
    <d v="2024-07-15T00:00:00"/>
    <x v="81"/>
    <s v="C"/>
    <n v="4"/>
    <s v="c"/>
    <n v="44"/>
    <s v="Bidé da casa de banho esta a derramar água"/>
    <x v="0"/>
    <m/>
    <x v="123"/>
    <x v="0"/>
    <x v="68"/>
    <m/>
    <x v="153"/>
    <m/>
    <m/>
    <m/>
    <m/>
    <m/>
    <m/>
  </r>
  <r>
    <d v="2024-07-15T00:00:00"/>
    <x v="81"/>
    <s v="C"/>
    <n v="4"/>
    <s v="c"/>
    <n v="45"/>
    <s v="Cortar um pouco da aba da caixa, a meio, o estore faz barulho a descer "/>
    <x v="0"/>
    <m/>
    <x v="50"/>
    <x v="0"/>
    <x v="68"/>
    <m/>
    <x v="140"/>
    <m/>
    <s v=""/>
    <s v=""/>
    <s v=""/>
    <s v=""/>
    <s v=""/>
  </r>
  <r>
    <d v="2024-07-15T00:00:00"/>
    <x v="81"/>
    <s v="C"/>
    <n v="4"/>
    <s v="c"/>
    <n v="46"/>
    <s v="Fuga de agua por detrás do bide"/>
    <x v="0"/>
    <m/>
    <x v="236"/>
    <x v="2"/>
    <x v="68"/>
    <m/>
    <x v="37"/>
    <m/>
    <m/>
    <m/>
    <m/>
    <m/>
    <m/>
  </r>
  <r>
    <d v="2024-12-04T00:00:00"/>
    <x v="82"/>
    <s v="C"/>
    <n v="4"/>
    <s v="d"/>
    <n v="1"/>
    <s v="Falta betume lateral exasutor cozinha"/>
    <x v="0"/>
    <m/>
    <x v="0"/>
    <x v="0"/>
    <x v="62"/>
    <m/>
    <x v="191"/>
    <m/>
    <s v=""/>
    <s v=""/>
    <s v=""/>
    <s v=""/>
    <s v=""/>
  </r>
  <r>
    <d v="2024-12-04T00:00:00"/>
    <x v="82"/>
    <s v="C"/>
    <n v="4"/>
    <s v="d"/>
    <n v="1"/>
    <s v="A Janela da lavanderia prende e não fecha bem, fica presa e dificil de abrir "/>
    <x v="2"/>
    <m/>
    <x v="85"/>
    <x v="0"/>
    <x v="62"/>
    <m/>
    <x v="110"/>
    <m/>
    <s v=""/>
    <s v=""/>
    <s v=""/>
    <s v=""/>
    <s v=""/>
  </r>
  <r>
    <d v="2024-12-04T00:00:00"/>
    <x v="82"/>
    <s v="C"/>
    <n v="4"/>
    <s v="d"/>
    <n v="2"/>
    <s v="Tubos dreno baxi curtos e fora da caixa "/>
    <x v="15"/>
    <m/>
    <x v="0"/>
    <x v="0"/>
    <x v="62"/>
    <m/>
    <x v="191"/>
    <m/>
    <s v=""/>
    <s v=""/>
    <s v=""/>
    <s v=""/>
    <s v=""/>
  </r>
  <r>
    <d v="2024-12-04T00:00:00"/>
    <x v="82"/>
    <s v="C"/>
    <n v="4"/>
    <s v="d"/>
    <n v="2"/>
    <s v="Torneira da cozinha está solta, deixa cair água para dentro dos armários"/>
    <x v="0"/>
    <m/>
    <x v="85"/>
    <x v="0"/>
    <x v="62"/>
    <m/>
    <x v="82"/>
    <m/>
    <s v=""/>
    <s v=""/>
    <s v=""/>
    <s v=""/>
    <s v=""/>
  </r>
  <r>
    <d v="2024-12-04T00:00:00"/>
    <x v="82"/>
    <s v="C"/>
    <n v="4"/>
    <s v="d"/>
    <n v="3"/>
    <s v="Limpeza apartamento piso/Vidro/armario/bancada"/>
    <x v="0"/>
    <m/>
    <x v="0"/>
    <x v="0"/>
    <x v="62"/>
    <m/>
    <x v="191"/>
    <m/>
    <s v=""/>
    <s v=""/>
    <s v=""/>
    <s v=""/>
    <s v=""/>
  </r>
  <r>
    <d v="2024-12-04T00:00:00"/>
    <x v="82"/>
    <s v="C"/>
    <n v="4"/>
    <s v="d"/>
    <n v="3"/>
    <s v="A janela da suite não fecha bem, o isolamento não se faz, ouve-se o barulho da rua "/>
    <x v="2"/>
    <m/>
    <x v="85"/>
    <x v="0"/>
    <x v="62"/>
    <m/>
    <x v="110"/>
    <m/>
    <s v=""/>
    <s v=""/>
    <s v=""/>
    <s v=""/>
    <s v=""/>
  </r>
  <r>
    <d v="2024-12-04T00:00:00"/>
    <x v="82"/>
    <s v="C"/>
    <n v="4"/>
    <s v="d"/>
    <n v="3"/>
    <s v="4 estores que necessitam de intervenção: _x000a_- 2 nos quartos, que estão caídos e não abrem, estando os quartos sempre sem luz natural;_x000a_- 1 na sala, que funciona mas faz barulho na caixa de estore, e que, se não for intervencionado poderá avariar;_x000a_- 1 na lavandaria, que funciona mal (prende ao descer)."/>
    <x v="11"/>
    <m/>
    <x v="85"/>
    <x v="0"/>
    <x v="62"/>
    <m/>
    <x v="0"/>
    <m/>
    <s v=""/>
    <s v=""/>
    <s v=""/>
    <s v=""/>
    <s v=""/>
  </r>
  <r>
    <d v="2024-12-04T00:00:00"/>
    <x v="82"/>
    <s v="C"/>
    <n v="4"/>
    <s v="d"/>
    <n v="4"/>
    <s v="Limpar frigorifico"/>
    <x v="0"/>
    <m/>
    <x v="0"/>
    <x v="0"/>
    <x v="62"/>
    <m/>
    <x v="191"/>
    <m/>
    <s v=""/>
    <s v=""/>
    <s v=""/>
    <s v=""/>
    <s v=""/>
  </r>
  <r>
    <d v="2024-12-04T00:00:00"/>
    <x v="82"/>
    <s v="C"/>
    <n v="4"/>
    <s v="d"/>
    <n v="5"/>
    <s v="Limpar quadro elétrico"/>
    <x v="0"/>
    <m/>
    <x v="0"/>
    <x v="0"/>
    <x v="62"/>
    <m/>
    <x v="191"/>
    <m/>
    <s v=""/>
    <s v=""/>
    <s v=""/>
    <s v=""/>
    <s v=""/>
  </r>
  <r>
    <d v="2024-12-04T00:00:00"/>
    <x v="82"/>
    <s v="C"/>
    <n v="4"/>
    <s v="d"/>
    <n v="6"/>
    <s v="Falta acabamento lateral caixa estore"/>
    <x v="6"/>
    <m/>
    <x v="0"/>
    <x v="0"/>
    <x v="62"/>
    <m/>
    <x v="191"/>
    <m/>
    <s v=""/>
    <s v=""/>
    <s v=""/>
    <s v=""/>
    <s v=""/>
  </r>
  <r>
    <d v="2024-12-04T00:00:00"/>
    <x v="82"/>
    <s v="C"/>
    <n v="4"/>
    <s v="d"/>
    <n v="7"/>
    <s v="Afinar resguardo duche/rasca no chão "/>
    <x v="12"/>
    <m/>
    <x v="0"/>
    <x v="0"/>
    <x v="62"/>
    <m/>
    <x v="191"/>
    <m/>
    <s v=""/>
    <s v=""/>
    <s v=""/>
    <s v=""/>
    <s v=""/>
  </r>
  <r>
    <d v="2024-12-04T00:00:00"/>
    <x v="82"/>
    <s v="C"/>
    <n v="4"/>
    <s v="d"/>
    <n v="8"/>
    <s v="Melhorar remate caixa estore/buraco/parede"/>
    <x v="6"/>
    <m/>
    <x v="0"/>
    <x v="0"/>
    <x v="62"/>
    <m/>
    <x v="191"/>
    <m/>
    <s v=""/>
    <s v=""/>
    <s v=""/>
    <s v=""/>
    <s v=""/>
  </r>
  <r>
    <d v="2024-12-04T00:00:00"/>
    <x v="82"/>
    <s v="C"/>
    <n v="4"/>
    <s v="d"/>
    <n v="9"/>
    <s v="Melhorar remate rodapé geral"/>
    <x v="0"/>
    <m/>
    <x v="0"/>
    <x v="0"/>
    <x v="62"/>
    <m/>
    <x v="191"/>
    <m/>
    <s v=""/>
    <s v=""/>
    <s v=""/>
    <s v=""/>
    <s v=""/>
  </r>
  <r>
    <d v="2024-12-04T00:00:00"/>
    <x v="82"/>
    <s v="C"/>
    <n v="4"/>
    <s v="d"/>
    <n v="10"/>
    <s v="Afinação caixilharia «"/>
    <x v="2"/>
    <m/>
    <x v="0"/>
    <x v="0"/>
    <x v="62"/>
    <m/>
    <x v="5"/>
    <m/>
    <s v=""/>
    <s v=""/>
    <s v=""/>
    <s v=""/>
    <s v=""/>
  </r>
  <r>
    <d v="2024-12-04T00:00:00"/>
    <x v="82"/>
    <s v="C"/>
    <n v="4"/>
    <s v="d"/>
    <n v="11"/>
    <s v="Tomada da sala com anomalia "/>
    <x v="0"/>
    <m/>
    <x v="143"/>
    <x v="0"/>
    <x v="62"/>
    <m/>
    <x v="265"/>
    <m/>
    <s v=""/>
    <s v=""/>
    <s v=""/>
    <s v=""/>
    <s v=""/>
  </r>
  <r>
    <d v="2024-12-04T00:00:00"/>
    <x v="82"/>
    <s v="C"/>
    <n v="4"/>
    <s v="d"/>
    <n v="12"/>
    <s v="O ar condicionado dos quartos não esta a fazer frio, na sala esta a funcionar. // Agendado com a Climacer para o dia 15/07/2025, no entanto não compareceram ao apartamento."/>
    <x v="15"/>
    <m/>
    <x v="237"/>
    <x v="0"/>
    <x v="62"/>
    <m/>
    <x v="175"/>
    <m/>
    <m/>
    <m/>
    <m/>
    <m/>
    <m/>
  </r>
  <r>
    <d v="2024-12-04T00:00:00"/>
    <x v="82"/>
    <s v="C"/>
    <n v="4"/>
    <s v="d"/>
    <n v="13"/>
    <s v="O WC social tema a torneira do bidê a pingar e água fria não corre."/>
    <x v="0"/>
    <m/>
    <x v="237"/>
    <x v="0"/>
    <x v="62"/>
    <m/>
    <x v="273"/>
    <m/>
    <s v=""/>
    <s v=""/>
    <s v=""/>
    <s v=""/>
    <s v=""/>
  </r>
  <r>
    <d v="2024-09-26T00:00:00"/>
    <x v="83"/>
    <s v="C"/>
    <n v="4"/>
    <s v="e"/>
    <n v="1"/>
    <s v="Falta acabamento pintura/arrecadação"/>
    <x v="21"/>
    <m/>
    <x v="0"/>
    <x v="3"/>
    <x v="7"/>
    <m/>
    <x v="24"/>
    <m/>
    <s v=""/>
    <s v=""/>
    <s v=""/>
    <s v=""/>
    <s v=""/>
  </r>
  <r>
    <d v="2024-09-26T00:00:00"/>
    <x v="83"/>
    <s v="C"/>
    <n v="4"/>
    <s v="e"/>
    <n v="2"/>
    <s v="Porta entrada amolgada/com massa "/>
    <x v="0"/>
    <m/>
    <x v="0"/>
    <x v="0"/>
    <x v="7"/>
    <m/>
    <x v="0"/>
    <m/>
    <s v=""/>
    <s v=""/>
    <s v=""/>
    <s v=""/>
    <s v=""/>
  </r>
  <r>
    <d v="2024-09-26T00:00:00"/>
    <x v="83"/>
    <s v="C"/>
    <n v="4"/>
    <s v="e"/>
    <n v="3"/>
    <s v="Afinar portas "/>
    <x v="6"/>
    <m/>
    <x v="0"/>
    <x v="0"/>
    <x v="7"/>
    <m/>
    <x v="0"/>
    <m/>
    <s v=""/>
    <s v=""/>
    <s v=""/>
    <s v=""/>
    <s v=""/>
  </r>
  <r>
    <d v="2024-09-26T00:00:00"/>
    <x v="83"/>
    <s v="C"/>
    <n v="4"/>
    <s v="e"/>
    <n v="4"/>
    <s v="Limpar apartamento e armário antes de entregar "/>
    <x v="0"/>
    <m/>
    <x v="0"/>
    <x v="0"/>
    <x v="7"/>
    <m/>
    <x v="0"/>
    <m/>
    <s v=""/>
    <s v=""/>
    <s v=""/>
    <s v=""/>
    <s v=""/>
  </r>
  <r>
    <d v="2024-09-26T00:00:00"/>
    <x v="83"/>
    <s v="C"/>
    <n v="4"/>
    <s v="e"/>
    <n v="5"/>
    <s v="Melhorar remate rodapés"/>
    <x v="0"/>
    <m/>
    <x v="0"/>
    <x v="0"/>
    <x v="7"/>
    <m/>
    <x v="0"/>
    <m/>
    <s v=""/>
    <s v=""/>
    <s v=""/>
    <s v=""/>
    <s v=""/>
  </r>
  <r>
    <d v="2024-09-26T00:00:00"/>
    <x v="83"/>
    <s v="C"/>
    <n v="4"/>
    <s v="e"/>
    <n v="6"/>
    <s v="Limpeza rodapés"/>
    <x v="0"/>
    <m/>
    <x v="0"/>
    <x v="0"/>
    <x v="7"/>
    <m/>
    <x v="0"/>
    <m/>
    <s v=""/>
    <s v=""/>
    <s v=""/>
    <s v=""/>
    <s v=""/>
  </r>
  <r>
    <d v="2024-09-26T00:00:00"/>
    <x v="83"/>
    <s v="C"/>
    <n v="4"/>
    <s v="e"/>
    <n v="7"/>
    <s v="Borrachas portas soltas (geral)"/>
    <x v="6"/>
    <m/>
    <x v="0"/>
    <x v="0"/>
    <x v="7"/>
    <m/>
    <x v="0"/>
    <m/>
    <s v=""/>
    <s v=""/>
    <s v=""/>
    <s v=""/>
    <s v=""/>
  </r>
  <r>
    <d v="2024-09-26T00:00:00"/>
    <x v="83"/>
    <s v="C"/>
    <n v="4"/>
    <s v="e"/>
    <n v="8"/>
    <s v="Melhorar acabamento ceramico proximo porta/afundada"/>
    <x v="2"/>
    <m/>
    <x v="0"/>
    <x v="0"/>
    <x v="7"/>
    <m/>
    <x v="0"/>
    <m/>
    <s v=""/>
    <s v=""/>
    <s v=""/>
    <s v=""/>
    <s v=""/>
  </r>
  <r>
    <d v="2024-09-26T00:00:00"/>
    <x v="83"/>
    <s v="C"/>
    <n v="4"/>
    <s v="e"/>
    <n v="9"/>
    <s v="Limpar encontro teto / ceramica /marca geral "/>
    <x v="0"/>
    <m/>
    <x v="0"/>
    <x v="0"/>
    <x v="7"/>
    <m/>
    <x v="0"/>
    <m/>
    <s v=""/>
    <s v=""/>
    <s v=""/>
    <s v=""/>
    <s v=""/>
  </r>
  <r>
    <d v="2024-09-26T00:00:00"/>
    <x v="83"/>
    <s v="C"/>
    <n v="4"/>
    <s v="e"/>
    <n v="10"/>
    <s v="Ceramica parede falta betume nas juntas "/>
    <x v="0"/>
    <m/>
    <x v="0"/>
    <x v="0"/>
    <x v="7"/>
    <m/>
    <x v="0"/>
    <m/>
    <s v=""/>
    <s v=""/>
    <s v=""/>
    <s v=""/>
    <s v=""/>
  </r>
  <r>
    <d v="2024-09-26T00:00:00"/>
    <x v="83"/>
    <s v="C"/>
    <n v="4"/>
    <s v="e"/>
    <n v="11"/>
    <s v="Afinar janela "/>
    <x v="2"/>
    <m/>
    <x v="0"/>
    <x v="0"/>
    <x v="7"/>
    <m/>
    <x v="0"/>
    <m/>
    <s v=""/>
    <s v=""/>
    <s v=""/>
    <s v=""/>
    <s v=""/>
  </r>
  <r>
    <d v="2024-09-26T00:00:00"/>
    <x v="83"/>
    <s v="C"/>
    <n v="4"/>
    <s v="e"/>
    <n v="12"/>
    <s v="Porta lava e seca não abre "/>
    <x v="1"/>
    <m/>
    <x v="0"/>
    <x v="0"/>
    <x v="7"/>
    <m/>
    <x v="185"/>
    <m/>
    <s v=""/>
    <s v=""/>
    <s v=""/>
    <s v=""/>
    <s v=""/>
  </r>
  <r>
    <d v="2024-09-26T00:00:00"/>
    <x v="83"/>
    <s v="C"/>
    <n v="4"/>
    <s v="e"/>
    <n v="13"/>
    <s v="Checar montagem tubos lava e seca"/>
    <x v="0"/>
    <m/>
    <x v="0"/>
    <x v="0"/>
    <x v="7"/>
    <m/>
    <x v="0"/>
    <m/>
    <s v=""/>
    <s v=""/>
    <s v=""/>
    <s v=""/>
    <s v=""/>
  </r>
  <r>
    <d v="2024-09-26T00:00:00"/>
    <x v="83"/>
    <s v="C"/>
    <n v="4"/>
    <s v="e"/>
    <n v="14"/>
    <s v="Marcas nas portas "/>
    <x v="6"/>
    <m/>
    <x v="0"/>
    <x v="0"/>
    <x v="7"/>
    <m/>
    <x v="0"/>
    <m/>
    <s v=""/>
    <s v=""/>
    <s v=""/>
    <s v=""/>
    <s v=""/>
  </r>
  <r>
    <d v="2024-09-26T00:00:00"/>
    <x v="83"/>
    <s v="C"/>
    <n v="4"/>
    <s v="e"/>
    <n v="15"/>
    <s v="Limpar portas/cola/tinta/massa"/>
    <x v="0"/>
    <m/>
    <x v="0"/>
    <x v="0"/>
    <x v="7"/>
    <m/>
    <x v="0"/>
    <m/>
    <s v=""/>
    <s v=""/>
    <s v=""/>
    <s v=""/>
    <s v=""/>
  </r>
  <r>
    <d v="2024-09-26T00:00:00"/>
    <x v="83"/>
    <s v="C"/>
    <n v="4"/>
    <s v="e"/>
    <n v="16"/>
    <s v="Porta não tranca com a chave /buraco fechadura "/>
    <x v="6"/>
    <m/>
    <x v="0"/>
    <x v="0"/>
    <x v="7"/>
    <m/>
    <x v="28"/>
    <m/>
    <s v=""/>
    <s v=""/>
    <s v=""/>
    <s v=""/>
    <s v=""/>
  </r>
  <r>
    <d v="2024-09-26T00:00:00"/>
    <x v="83"/>
    <s v="C"/>
    <n v="4"/>
    <s v="e"/>
    <n v="17"/>
    <s v="Melhorar remate tijolo varanda no top porta"/>
    <x v="0"/>
    <m/>
    <x v="0"/>
    <x v="0"/>
    <x v="7"/>
    <m/>
    <x v="0"/>
    <m/>
    <s v=""/>
    <s v=""/>
    <s v=""/>
    <s v=""/>
    <s v=""/>
  </r>
  <r>
    <d v="2024-09-26T00:00:00"/>
    <x v="83"/>
    <s v="C"/>
    <n v="4"/>
    <s v="e"/>
    <n v="18"/>
    <s v="Fissura na junta tijolo no topo "/>
    <x v="0"/>
    <m/>
    <x v="0"/>
    <x v="0"/>
    <x v="7"/>
    <m/>
    <x v="0"/>
    <m/>
    <s v=""/>
    <s v=""/>
    <s v=""/>
    <s v=""/>
    <s v=""/>
  </r>
  <r>
    <d v="2024-09-26T00:00:00"/>
    <x v="83"/>
    <s v="C"/>
    <n v="4"/>
    <s v="e"/>
    <n v="19"/>
    <s v="Maquina a/c torta (ajustar)"/>
    <x v="21"/>
    <m/>
    <x v="0"/>
    <x v="3"/>
    <x v="7"/>
    <m/>
    <x v="24"/>
    <m/>
    <s v=""/>
    <s v=""/>
    <s v=""/>
    <s v=""/>
    <s v=""/>
  </r>
  <r>
    <d v="2024-09-26T00:00:00"/>
    <x v="83"/>
    <s v="C"/>
    <n v="4"/>
    <s v="e"/>
    <n v="20"/>
    <s v="Afinar gavetas WC"/>
    <x v="6"/>
    <m/>
    <x v="0"/>
    <x v="0"/>
    <x v="7"/>
    <m/>
    <x v="0"/>
    <m/>
    <s v=""/>
    <s v=""/>
    <s v=""/>
    <s v=""/>
    <s v=""/>
  </r>
  <r>
    <d v="2024-09-26T00:00:00"/>
    <x v="83"/>
    <s v="C"/>
    <n v="4"/>
    <s v="e"/>
    <n v="21"/>
    <s v="Limpar focos de luz "/>
    <x v="0"/>
    <m/>
    <x v="0"/>
    <x v="0"/>
    <x v="7"/>
    <m/>
    <x v="0"/>
    <m/>
    <s v=""/>
    <s v=""/>
    <s v=""/>
    <s v=""/>
    <s v=""/>
  </r>
  <r>
    <d v="2024-09-26T00:00:00"/>
    <x v="83"/>
    <s v="C"/>
    <n v="4"/>
    <s v="e"/>
    <n v="22"/>
    <s v="Limpar exaustor wc"/>
    <x v="0"/>
    <m/>
    <x v="0"/>
    <x v="0"/>
    <x v="7"/>
    <m/>
    <x v="0"/>
    <m/>
    <s v=""/>
    <s v=""/>
    <s v=""/>
    <s v=""/>
    <s v=""/>
  </r>
  <r>
    <d v="2024-09-26T00:00:00"/>
    <x v="83"/>
    <s v="C"/>
    <n v="4"/>
    <s v="e"/>
    <n v="23"/>
    <s v="Limpar piso/manchas brancas (geral)"/>
    <x v="0"/>
    <m/>
    <x v="0"/>
    <x v="0"/>
    <x v="7"/>
    <m/>
    <x v="20"/>
    <m/>
    <s v=""/>
    <s v=""/>
    <s v=""/>
    <s v=""/>
    <s v=""/>
  </r>
  <r>
    <d v="2024-09-26T00:00:00"/>
    <x v="83"/>
    <s v="C"/>
    <n v="4"/>
    <s v="e"/>
    <n v="24"/>
    <s v="Amolgado porta guarda roupa na base "/>
    <x v="6"/>
    <m/>
    <x v="0"/>
    <x v="0"/>
    <x v="7"/>
    <m/>
    <x v="22"/>
    <m/>
    <s v=""/>
    <s v=""/>
    <s v=""/>
    <s v=""/>
    <s v=""/>
  </r>
  <r>
    <d v="2024-09-26T00:00:00"/>
    <x v="83"/>
    <s v="C"/>
    <n v="4"/>
    <s v="e"/>
    <n v="25"/>
    <s v="Melhorar remate silicone topo banheira "/>
    <x v="0"/>
    <m/>
    <x v="0"/>
    <x v="0"/>
    <x v="7"/>
    <m/>
    <x v="0"/>
    <m/>
    <s v=""/>
    <s v=""/>
    <s v=""/>
    <s v=""/>
    <s v=""/>
  </r>
  <r>
    <d v="2024-09-26T00:00:00"/>
    <x v="83"/>
    <s v="C"/>
    <n v="4"/>
    <s v="e"/>
    <n v="26"/>
    <s v="Espaço grande entre piso/rodapé"/>
    <x v="0"/>
    <m/>
    <x v="0"/>
    <x v="0"/>
    <x v="7"/>
    <m/>
    <x v="0"/>
    <m/>
    <s v=""/>
    <s v=""/>
    <s v=""/>
    <s v=""/>
    <s v=""/>
  </r>
  <r>
    <d v="2024-09-26T00:00:00"/>
    <x v="83"/>
    <s v="C"/>
    <n v="4"/>
    <s v="e"/>
    <n v="27"/>
    <s v="Melhorar remate alheta geral "/>
    <x v="0"/>
    <m/>
    <x v="0"/>
    <x v="0"/>
    <x v="7"/>
    <m/>
    <x v="0"/>
    <m/>
    <s v=""/>
    <s v=""/>
    <s v=""/>
    <s v=""/>
    <s v=""/>
  </r>
  <r>
    <d v="2024-09-26T00:00:00"/>
    <x v="83"/>
    <s v="C"/>
    <n v="4"/>
    <s v="e"/>
    <n v="28"/>
    <s v="Limpar excesso silicone soleirra / rodapé"/>
    <x v="0"/>
    <m/>
    <x v="0"/>
    <x v="0"/>
    <x v="7"/>
    <m/>
    <x v="0"/>
    <m/>
    <s v=""/>
    <s v=""/>
    <s v=""/>
    <s v=""/>
    <s v=""/>
  </r>
  <r>
    <d v="2024-09-26T00:00:00"/>
    <x v="83"/>
    <s v="C"/>
    <n v="4"/>
    <s v="e"/>
    <n v="29"/>
    <s v="Porta principal, painel interior danificado "/>
    <x v="0"/>
    <m/>
    <x v="6"/>
    <x v="0"/>
    <x v="7"/>
    <m/>
    <x v="148"/>
    <m/>
    <s v=""/>
    <s v=""/>
    <s v=""/>
    <s v=""/>
    <s v=""/>
  </r>
  <r>
    <d v="2024-09-26T00:00:00"/>
    <x v="83"/>
    <s v="C"/>
    <n v="4"/>
    <s v="e"/>
    <n v="30"/>
    <s v="Fechadura da porta da lavandaria não fecha nem abre"/>
    <x v="2"/>
    <m/>
    <x v="6"/>
    <x v="0"/>
    <x v="7"/>
    <m/>
    <x v="21"/>
    <m/>
    <s v=""/>
    <s v=""/>
    <s v=""/>
    <s v=""/>
    <s v=""/>
  </r>
  <r>
    <d v="2024-09-26T00:00:00"/>
    <x v="83"/>
    <s v="C"/>
    <n v="4"/>
    <s v="e"/>
    <n v="31"/>
    <s v="Afinar Janelas "/>
    <x v="2"/>
    <m/>
    <x v="6"/>
    <x v="0"/>
    <x v="7"/>
    <m/>
    <x v="21"/>
    <m/>
    <s v=""/>
    <s v=""/>
    <s v=""/>
    <s v=""/>
    <s v=""/>
  </r>
  <r>
    <d v="2024-09-26T00:00:00"/>
    <x v="83"/>
    <s v="C"/>
    <n v="4"/>
    <s v="e"/>
    <n v="32"/>
    <s v="Porta do roupeiro danificada parte inferior - armario hall do quarto "/>
    <x v="6"/>
    <m/>
    <x v="211"/>
    <x v="0"/>
    <x v="7"/>
    <m/>
    <x v="272"/>
    <m/>
    <s v=""/>
    <s v=""/>
    <s v=""/>
    <s v=""/>
    <s v=""/>
  </r>
  <r>
    <d v="2024-09-26T00:00:00"/>
    <x v="83"/>
    <s v="C"/>
    <n v="4"/>
    <s v="e"/>
    <n v="33"/>
    <s v="Bolha no pavimento flutuante ( substituir 2 peças)"/>
    <x v="5"/>
    <m/>
    <x v="6"/>
    <x v="0"/>
    <x v="7"/>
    <m/>
    <x v="163"/>
    <m/>
    <s v=""/>
    <s v=""/>
    <s v=""/>
    <s v=""/>
    <s v=""/>
  </r>
  <r>
    <d v="2024-09-26T00:00:00"/>
    <x v="83"/>
    <s v="C"/>
    <n v="4"/>
    <s v="e"/>
    <n v="34"/>
    <s v="fuga de água no tubo da máquina de lavar roupa"/>
    <x v="0"/>
    <m/>
    <x v="71"/>
    <x v="0"/>
    <x v="7"/>
    <m/>
    <x v="148"/>
    <m/>
    <s v=""/>
    <s v=""/>
    <s v=""/>
    <s v=""/>
    <s v=""/>
  </r>
  <r>
    <d v="2024-09-26T00:00:00"/>
    <x v="83"/>
    <s v="C"/>
    <n v="4"/>
    <s v="e"/>
    <n v="35"/>
    <s v="folga no tampo da sanita"/>
    <x v="0"/>
    <m/>
    <x v="71"/>
    <x v="0"/>
    <x v="7"/>
    <m/>
    <x v="148"/>
    <m/>
    <s v=""/>
    <s v=""/>
    <s v=""/>
    <s v=""/>
    <s v=""/>
  </r>
  <r>
    <d v="2024-09-26T00:00:00"/>
    <x v="83"/>
    <s v="C"/>
    <n v="4"/>
    <s v="e"/>
    <n v="36"/>
    <s v="fuga de água no lavatório da casa de banho "/>
    <x v="0"/>
    <m/>
    <x v="71"/>
    <x v="0"/>
    <x v="7"/>
    <m/>
    <x v="148"/>
    <m/>
    <s v=""/>
    <s v=""/>
    <s v=""/>
    <s v=""/>
    <s v=""/>
  </r>
  <r>
    <d v="2024-09-26T00:00:00"/>
    <x v="83"/>
    <s v="C"/>
    <n v="4"/>
    <s v="e"/>
    <n v="37"/>
    <s v="estores em geral não funcionam corretamente"/>
    <x v="11"/>
    <m/>
    <x v="71"/>
    <x v="0"/>
    <x v="7"/>
    <m/>
    <x v="148"/>
    <m/>
    <s v=""/>
    <s v=""/>
    <s v=""/>
    <s v=""/>
    <s v=""/>
  </r>
  <r>
    <d v="2024-09-26T00:00:00"/>
    <x v="83"/>
    <s v="C"/>
    <n v="4"/>
    <s v="e"/>
    <n v="38"/>
    <s v="correção do pavimento no hall de entrada - (já foi corrigida uma placa com bolha de ar, contudo detetou-se um problema noutra placa)"/>
    <x v="5"/>
    <m/>
    <x v="71"/>
    <x v="3"/>
    <x v="7"/>
    <m/>
    <x v="18"/>
    <m/>
    <s v=""/>
    <s v=""/>
    <s v=""/>
    <s v=""/>
    <s v=""/>
  </r>
  <r>
    <d v="2024-09-26T00:00:00"/>
    <x v="83"/>
    <s v="C"/>
    <n v="4"/>
    <s v="e"/>
    <n v="39"/>
    <s v=" reparação do termoacumulador que está com uma fuga de água"/>
    <x v="15"/>
    <m/>
    <x v="21"/>
    <x v="0"/>
    <x v="7"/>
    <m/>
    <x v="72"/>
    <m/>
    <s v=""/>
    <s v=""/>
    <s v=""/>
    <s v=""/>
    <s v=""/>
  </r>
  <r>
    <d v="2024-09-26T00:00:00"/>
    <x v="83"/>
    <s v="C"/>
    <n v="4"/>
    <s v="e"/>
    <n v="40"/>
    <s v="Infiltração de água no teto do WC- Proprietário ciente. O apartamento acima não tem água, e não há vestígios de infiltração."/>
    <x v="0"/>
    <m/>
    <x v="149"/>
    <x v="2"/>
    <x v="7"/>
    <m/>
    <x v="142"/>
    <m/>
    <m/>
    <m/>
    <m/>
    <m/>
    <m/>
  </r>
  <r>
    <d v="2024-09-26T00:00:00"/>
    <x v="83"/>
    <s v="C"/>
    <n v="4"/>
    <s v="e"/>
    <n v="41"/>
    <s v="Trocar 6 réguas do pavimento em frente a casa de banho"/>
    <x v="5"/>
    <m/>
    <x v="238"/>
    <x v="0"/>
    <x v="7"/>
    <m/>
    <x v="274"/>
    <m/>
    <m/>
    <m/>
    <m/>
    <m/>
    <m/>
  </r>
  <r>
    <d v="2024-09-26T00:00:00"/>
    <x v="83"/>
    <s v="C"/>
    <n v="4"/>
    <s v="e"/>
    <n v="42"/>
    <s v="Trocar o aro da porta da casa de banho"/>
    <x v="6"/>
    <m/>
    <x v="238"/>
    <x v="1"/>
    <x v="7"/>
    <m/>
    <x v="24"/>
    <m/>
    <m/>
    <m/>
    <m/>
    <m/>
    <m/>
  </r>
  <r>
    <d v="2024-08-14T00:00:00"/>
    <x v="84"/>
    <s v="C"/>
    <n v="4"/>
    <s v="f"/>
    <n v="1"/>
    <s v="Reparação dos estores"/>
    <x v="11"/>
    <m/>
    <x v="20"/>
    <x v="0"/>
    <x v="61"/>
    <m/>
    <x v="72"/>
    <m/>
    <s v=""/>
    <s v=""/>
    <s v=""/>
    <s v=""/>
    <s v=""/>
  </r>
  <r>
    <d v="2024-08-14T00:00:00"/>
    <x v="84"/>
    <s v="C"/>
    <n v="4"/>
    <s v="f"/>
    <n v="1"/>
    <s v="Falta tinta na parede próximo caixas estores"/>
    <x v="0"/>
    <m/>
    <x v="0"/>
    <x v="0"/>
    <x v="61"/>
    <m/>
    <x v="0"/>
    <m/>
    <s v=""/>
    <s v=""/>
    <s v=""/>
    <s v=""/>
    <s v=""/>
  </r>
  <r>
    <d v="2024-08-14T00:00:00"/>
    <x v="84"/>
    <s v="C"/>
    <n v="4"/>
    <s v="f"/>
    <n v="2"/>
    <s v="Remate rejunte canto portas geral "/>
    <x v="0"/>
    <m/>
    <x v="0"/>
    <x v="0"/>
    <x v="61"/>
    <m/>
    <x v="0"/>
    <m/>
    <s v=""/>
    <s v=""/>
    <s v=""/>
    <s v=""/>
    <s v=""/>
  </r>
  <r>
    <d v="2024-08-14T00:00:00"/>
    <x v="84"/>
    <s v="C"/>
    <n v="4"/>
    <s v="f"/>
    <n v="3"/>
    <s v="Limpar excesso massa no topo da porta"/>
    <x v="0"/>
    <m/>
    <x v="0"/>
    <x v="0"/>
    <x v="61"/>
    <m/>
    <x v="0"/>
    <m/>
    <s v=""/>
    <s v=""/>
    <s v=""/>
    <s v=""/>
    <s v=""/>
  </r>
  <r>
    <d v="2024-08-14T00:00:00"/>
    <x v="84"/>
    <s v="C"/>
    <n v="4"/>
    <s v="f"/>
    <n v="4"/>
    <s v="Limpar ferrugem guardas geral"/>
    <x v="0"/>
    <m/>
    <x v="0"/>
    <x v="0"/>
    <x v="61"/>
    <m/>
    <x v="0"/>
    <m/>
    <s v=""/>
    <s v=""/>
    <s v=""/>
    <s v=""/>
    <s v=""/>
  </r>
  <r>
    <d v="2024-08-14T00:00:00"/>
    <x v="84"/>
    <s v="C"/>
    <n v="4"/>
    <s v="f"/>
    <n v="5"/>
    <s v="Borracha preta solta na base porta "/>
    <x v="2"/>
    <m/>
    <x v="0"/>
    <x v="0"/>
    <x v="61"/>
    <m/>
    <x v="0"/>
    <m/>
    <s v=""/>
    <s v=""/>
    <s v=""/>
    <s v=""/>
    <s v=""/>
  </r>
  <r>
    <d v="2024-08-14T00:00:00"/>
    <x v="84"/>
    <s v="C"/>
    <n v="4"/>
    <s v="f"/>
    <n v="6"/>
    <s v="Cerâmica partida próximo interruptor "/>
    <x v="0"/>
    <m/>
    <x v="0"/>
    <x v="0"/>
    <x v="61"/>
    <m/>
    <x v="0"/>
    <m/>
    <s v=""/>
    <s v=""/>
    <s v=""/>
    <s v=""/>
    <s v=""/>
  </r>
  <r>
    <d v="2024-08-14T00:00:00"/>
    <x v="84"/>
    <s v="C"/>
    <n v="4"/>
    <s v="f"/>
    <n v="7"/>
    <s v="Ceramica partida "/>
    <x v="0"/>
    <m/>
    <x v="0"/>
    <x v="0"/>
    <x v="61"/>
    <m/>
    <x v="0"/>
    <m/>
    <s v=""/>
    <s v=""/>
    <s v=""/>
    <s v=""/>
    <s v=""/>
  </r>
  <r>
    <d v="2024-08-14T00:00:00"/>
    <x v="84"/>
    <s v="C"/>
    <n v="4"/>
    <s v="f"/>
    <n v="8"/>
    <s v="Limpar silicone rodabanca próximo a placa vitroceramica "/>
    <x v="0"/>
    <m/>
    <x v="0"/>
    <x v="0"/>
    <x v="61"/>
    <m/>
    <x v="0"/>
    <m/>
    <s v=""/>
    <s v=""/>
    <s v=""/>
    <s v=""/>
    <s v=""/>
  </r>
  <r>
    <d v="2024-08-14T00:00:00"/>
    <x v="84"/>
    <s v="C"/>
    <n v="4"/>
    <s v="f"/>
    <n v="9"/>
    <s v="Marca no marco da porta "/>
    <x v="0"/>
    <m/>
    <x v="0"/>
    <x v="0"/>
    <x v="61"/>
    <m/>
    <x v="0"/>
    <m/>
    <s v=""/>
    <s v=""/>
    <s v=""/>
    <s v=""/>
    <s v=""/>
  </r>
  <r>
    <d v="2024-08-14T00:00:00"/>
    <x v="84"/>
    <s v="C"/>
    <n v="4"/>
    <s v="f"/>
    <n v="10"/>
    <s v="Limpar foco de luz /tinta/geral"/>
    <x v="0"/>
    <m/>
    <x v="0"/>
    <x v="0"/>
    <x v="61"/>
    <m/>
    <x v="0"/>
    <m/>
    <s v=""/>
    <s v=""/>
    <s v=""/>
    <s v=""/>
    <s v=""/>
  </r>
  <r>
    <d v="2024-08-14T00:00:00"/>
    <x v="84"/>
    <s v="C"/>
    <n v="4"/>
    <s v="f"/>
    <n v="11"/>
    <s v="Marca na pintura parede / fissura"/>
    <x v="0"/>
    <m/>
    <x v="0"/>
    <x v="0"/>
    <x v="61"/>
    <m/>
    <x v="0"/>
    <m/>
    <s v=""/>
    <s v=""/>
    <s v=""/>
    <s v=""/>
    <s v=""/>
  </r>
  <r>
    <d v="2024-08-14T00:00:00"/>
    <x v="84"/>
    <s v="C"/>
    <n v="4"/>
    <s v="f"/>
    <n v="12"/>
    <s v="Limpar rodapés geral "/>
    <x v="0"/>
    <m/>
    <x v="0"/>
    <x v="0"/>
    <x v="61"/>
    <m/>
    <x v="0"/>
    <m/>
    <s v=""/>
    <s v=""/>
    <s v=""/>
    <s v=""/>
    <s v=""/>
  </r>
  <r>
    <d v="2024-08-14T00:00:00"/>
    <x v="84"/>
    <s v="C"/>
    <n v="4"/>
    <s v="f"/>
    <n v="13"/>
    <s v="Remate silicone porta do quarto "/>
    <x v="0"/>
    <m/>
    <x v="0"/>
    <x v="0"/>
    <x v="61"/>
    <m/>
    <x v="0"/>
    <m/>
    <s v=""/>
    <s v=""/>
    <s v=""/>
    <s v=""/>
    <s v=""/>
  </r>
  <r>
    <d v="2024-08-14T00:00:00"/>
    <x v="84"/>
    <s v="C"/>
    <n v="4"/>
    <s v="f"/>
    <n v="14"/>
    <s v="Limpar tintas caixa tomada "/>
    <x v="0"/>
    <m/>
    <x v="0"/>
    <x v="0"/>
    <x v="61"/>
    <m/>
    <x v="0"/>
    <m/>
    <s v=""/>
    <s v=""/>
    <s v=""/>
    <s v=""/>
    <s v=""/>
  </r>
  <r>
    <d v="2024-08-14T00:00:00"/>
    <x v="84"/>
    <s v="C"/>
    <n v="4"/>
    <s v="f"/>
    <n v="15"/>
    <s v="Limpar tinta parede gotas"/>
    <x v="0"/>
    <m/>
    <x v="0"/>
    <x v="0"/>
    <x v="61"/>
    <m/>
    <x v="0"/>
    <m/>
    <s v=""/>
    <s v=""/>
    <s v=""/>
    <s v=""/>
    <s v=""/>
  </r>
  <r>
    <d v="2024-08-14T00:00:00"/>
    <x v="84"/>
    <s v="C"/>
    <n v="4"/>
    <s v="f"/>
    <n v="16"/>
    <s v="Limpar tinta soleira pedra"/>
    <x v="0"/>
    <m/>
    <x v="0"/>
    <x v="0"/>
    <x v="61"/>
    <m/>
    <x v="0"/>
    <m/>
    <s v=""/>
    <s v=""/>
    <s v=""/>
    <s v=""/>
    <s v=""/>
  </r>
  <r>
    <d v="2024-08-14T00:00:00"/>
    <x v="84"/>
    <s v="C"/>
    <n v="4"/>
    <s v="f"/>
    <n v="17"/>
    <s v="Marco na porta partido "/>
    <x v="6"/>
    <m/>
    <x v="0"/>
    <x v="0"/>
    <x v="61"/>
    <m/>
    <x v="28"/>
    <m/>
    <s v=""/>
    <s v=""/>
    <s v=""/>
    <s v=""/>
    <s v=""/>
  </r>
  <r>
    <d v="2024-08-14T00:00:00"/>
    <x v="84"/>
    <s v="C"/>
    <n v="4"/>
    <s v="f"/>
    <n v="18"/>
    <s v="Fita da porta soltando "/>
    <x v="0"/>
    <m/>
    <x v="0"/>
    <x v="0"/>
    <x v="61"/>
    <m/>
    <x v="0"/>
    <m/>
    <s v=""/>
    <s v=""/>
    <s v=""/>
    <s v=""/>
    <s v=""/>
  </r>
  <r>
    <d v="2024-08-14T00:00:00"/>
    <x v="84"/>
    <s v="C"/>
    <n v="4"/>
    <s v="f"/>
    <n v="19"/>
    <s v="Limpar tinta no piso proximo marco porta"/>
    <x v="0"/>
    <m/>
    <x v="0"/>
    <x v="0"/>
    <x v="61"/>
    <m/>
    <x v="0"/>
    <m/>
    <s v=""/>
    <s v=""/>
    <s v=""/>
    <s v=""/>
    <s v=""/>
  </r>
  <r>
    <d v="2024-08-14T00:00:00"/>
    <x v="84"/>
    <s v="C"/>
    <n v="4"/>
    <s v="f"/>
    <n v="20"/>
    <s v="Fissura topo guarda roupa "/>
    <x v="0"/>
    <m/>
    <x v="0"/>
    <x v="0"/>
    <x v="61"/>
    <m/>
    <x v="0"/>
    <m/>
    <s v=""/>
    <s v=""/>
    <s v=""/>
    <s v=""/>
    <s v=""/>
  </r>
  <r>
    <d v="2024-08-14T00:00:00"/>
    <x v="84"/>
    <s v="C"/>
    <n v="4"/>
    <s v="f"/>
    <n v="21"/>
    <s v="Remate rejunte teto /ceramica"/>
    <x v="0"/>
    <m/>
    <x v="0"/>
    <x v="0"/>
    <x v="61"/>
    <m/>
    <x v="0"/>
    <m/>
    <s v=""/>
    <s v=""/>
    <s v=""/>
    <s v=""/>
    <s v=""/>
  </r>
  <r>
    <d v="2024-08-14T00:00:00"/>
    <x v="84"/>
    <s v="C"/>
    <n v="4"/>
    <s v="f"/>
    <n v="22"/>
    <s v="Remate quina da parede "/>
    <x v="0"/>
    <m/>
    <x v="0"/>
    <x v="0"/>
    <x v="61"/>
    <m/>
    <x v="0"/>
    <m/>
    <s v=""/>
    <s v=""/>
    <s v=""/>
    <s v=""/>
    <s v=""/>
  </r>
  <r>
    <d v="2024-08-14T00:00:00"/>
    <x v="84"/>
    <s v="C"/>
    <n v="4"/>
    <s v="f"/>
    <n v="23"/>
    <s v="Limpar cimento tijolo fachada "/>
    <x v="0"/>
    <m/>
    <x v="0"/>
    <x v="0"/>
    <x v="61"/>
    <m/>
    <x v="0"/>
    <m/>
    <s v=""/>
    <s v=""/>
    <s v=""/>
    <s v=""/>
    <s v=""/>
  </r>
  <r>
    <d v="2024-08-14T00:00:00"/>
    <x v="84"/>
    <s v="C"/>
    <n v="4"/>
    <s v="f"/>
    <n v="24"/>
    <s v="Falta massa na base do tijolo porta "/>
    <x v="0"/>
    <m/>
    <x v="0"/>
    <x v="0"/>
    <x v="61"/>
    <m/>
    <x v="0"/>
    <m/>
    <s v=""/>
    <s v=""/>
    <s v=""/>
    <s v=""/>
    <s v=""/>
  </r>
  <r>
    <d v="2024-08-14T00:00:00"/>
    <x v="84"/>
    <s v="C"/>
    <n v="4"/>
    <s v="f"/>
    <n v="25"/>
    <s v="Ecrã solto (video porteiro)"/>
    <x v="0"/>
    <m/>
    <x v="0"/>
    <x v="0"/>
    <x v="61"/>
    <m/>
    <x v="0"/>
    <m/>
    <s v=""/>
    <s v=""/>
    <s v=""/>
    <s v=""/>
    <s v=""/>
  </r>
  <r>
    <d v="2024-08-14T00:00:00"/>
    <x v="84"/>
    <s v="C"/>
    <n v="4"/>
    <s v="f"/>
    <n v="26"/>
    <s v="Quina da parede do quarto principal"/>
    <x v="0"/>
    <m/>
    <x v="61"/>
    <x v="0"/>
    <x v="61"/>
    <m/>
    <x v="150"/>
    <m/>
    <s v=""/>
    <s v=""/>
    <s v=""/>
    <s v=""/>
    <s v=""/>
  </r>
  <r>
    <d v="2024-08-14T00:00:00"/>
    <x v="84"/>
    <s v="C"/>
    <n v="4"/>
    <s v="f"/>
    <n v="27"/>
    <s v="Pedra da casa de banho do quarto principal riscada"/>
    <x v="13"/>
    <m/>
    <x v="61"/>
    <x v="0"/>
    <x v="61"/>
    <m/>
    <x v="150"/>
    <m/>
    <s v=""/>
    <s v=""/>
    <s v=""/>
    <s v=""/>
    <s v=""/>
  </r>
  <r>
    <d v="2024-08-14T00:00:00"/>
    <x v="84"/>
    <s v="C"/>
    <n v="4"/>
    <s v="f"/>
    <n v="28"/>
    <s v="Parede do quarto principal com pequenos furos/riscos"/>
    <x v="0"/>
    <m/>
    <x v="61"/>
    <x v="0"/>
    <x v="61"/>
    <m/>
    <x v="150"/>
    <m/>
    <s v=""/>
    <s v=""/>
    <s v=""/>
    <s v=""/>
    <s v=""/>
  </r>
  <r>
    <d v="2024-08-14T00:00:00"/>
    <x v="84"/>
    <s v="C"/>
    <n v="4"/>
    <s v="f"/>
    <n v="29"/>
    <s v="Parede atrás do interruptor e interruptor da cozinha danificados"/>
    <x v="0"/>
    <m/>
    <x v="61"/>
    <x v="0"/>
    <x v="61"/>
    <m/>
    <x v="150"/>
    <m/>
    <s v=""/>
    <s v=""/>
    <s v=""/>
    <s v=""/>
    <s v=""/>
  </r>
  <r>
    <d v="2024-08-14T00:00:00"/>
    <x v="84"/>
    <s v="C"/>
    <n v="4"/>
    <s v="f"/>
    <n v="30"/>
    <s v="Alumínios das janelas da varanda gastos/danificados"/>
    <x v="2"/>
    <m/>
    <x v="61"/>
    <x v="0"/>
    <x v="61"/>
    <m/>
    <x v="0"/>
    <m/>
    <s v=""/>
    <s v=""/>
    <s v=""/>
    <s v=""/>
    <s v=""/>
  </r>
  <r>
    <d v="2024-08-14T00:00:00"/>
    <x v="84"/>
    <s v="C"/>
    <n v="4"/>
    <s v="f"/>
    <n v="31"/>
    <s v="Pedra da varanda parcialmente partida"/>
    <x v="0"/>
    <m/>
    <x v="61"/>
    <x v="0"/>
    <x v="61"/>
    <m/>
    <x v="150"/>
    <m/>
    <s v=""/>
    <s v=""/>
    <s v=""/>
    <s v=""/>
    <s v=""/>
  </r>
  <r>
    <d v="2024-08-14T00:00:00"/>
    <x v="84"/>
    <s v="C"/>
    <n v="4"/>
    <s v="f"/>
    <n v="32"/>
    <s v="Silicone no vidro da varanda por remover"/>
    <x v="0"/>
    <m/>
    <x v="61"/>
    <x v="0"/>
    <x v="61"/>
    <m/>
    <x v="150"/>
    <m/>
    <s v=""/>
    <s v=""/>
    <s v=""/>
    <s v=""/>
    <s v=""/>
  </r>
  <r>
    <d v="2024-08-14T00:00:00"/>
    <x v="84"/>
    <s v="C"/>
    <n v="4"/>
    <s v="f"/>
    <n v="33"/>
    <s v="Parede junto a janela da varanda danificada/tinta na pedra"/>
    <x v="0"/>
    <m/>
    <x v="61"/>
    <x v="0"/>
    <x v="61"/>
    <m/>
    <x v="150"/>
    <m/>
    <s v=""/>
    <s v=""/>
    <s v=""/>
    <s v=""/>
    <s v=""/>
  </r>
  <r>
    <d v="2024-08-14T00:00:00"/>
    <x v="84"/>
    <s v="C"/>
    <n v="4"/>
    <s v="f"/>
    <n v="34"/>
    <s v="Porta da casa-de-banho do quarto principal com dificuldade em fechar"/>
    <x v="6"/>
    <m/>
    <x v="61"/>
    <x v="0"/>
    <x v="61"/>
    <m/>
    <x v="65"/>
    <m/>
    <s v=""/>
    <s v=""/>
    <s v=""/>
    <s v=""/>
    <s v=""/>
  </r>
  <r>
    <d v="2024-08-14T00:00:00"/>
    <x v="84"/>
    <s v="C"/>
    <n v="4"/>
    <s v="f"/>
    <n v="35"/>
    <s v="Bidé da casa de banho de serviço não funciona"/>
    <x v="0"/>
    <m/>
    <x v="61"/>
    <x v="0"/>
    <x v="61"/>
    <m/>
    <x v="72"/>
    <m/>
    <s v=""/>
    <s v=""/>
    <s v=""/>
    <s v=""/>
    <s v=""/>
  </r>
  <r>
    <d v="2024-08-14T00:00:00"/>
    <x v="84"/>
    <s v="C"/>
    <n v="4"/>
    <s v="f"/>
    <n v="36"/>
    <s v="Intercomunicador não funciona/ecrã congelado"/>
    <x v="9"/>
    <m/>
    <x v="61"/>
    <x v="0"/>
    <x v="61"/>
    <m/>
    <x v="9"/>
    <m/>
    <s v=""/>
    <s v=""/>
    <s v=""/>
    <s v=""/>
    <s v=""/>
  </r>
  <r>
    <d v="2024-08-14T00:00:00"/>
    <x v="84"/>
    <s v="C"/>
    <n v="4"/>
    <s v="f"/>
    <n v="37"/>
    <s v="Danos na quina da parede de entrada"/>
    <x v="0"/>
    <m/>
    <x v="106"/>
    <x v="0"/>
    <x v="61"/>
    <m/>
    <x v="150"/>
    <m/>
    <s v=""/>
    <s v=""/>
    <s v=""/>
    <s v=""/>
    <s v=""/>
  </r>
  <r>
    <d v="2024-08-14T00:00:00"/>
    <x v="84"/>
    <s v="C"/>
    <n v="4"/>
    <s v="f"/>
    <n v="38"/>
    <s v="Soalho do hall de entrada danificado"/>
    <x v="5"/>
    <m/>
    <x v="106"/>
    <x v="0"/>
    <x v="61"/>
    <m/>
    <x v="150"/>
    <m/>
    <s v=""/>
    <s v=""/>
    <s v=""/>
    <s v=""/>
    <s v=""/>
  </r>
  <r>
    <d v="2024-08-14T00:00:00"/>
    <x v="84"/>
    <s v="C"/>
    <n v="4"/>
    <s v="f"/>
    <n v="39"/>
    <s v="Azulejo da casa-de-banho de serviço parcialmente danificado"/>
    <x v="0"/>
    <m/>
    <x v="106"/>
    <x v="0"/>
    <x v="61"/>
    <m/>
    <x v="150"/>
    <m/>
    <s v=""/>
    <s v=""/>
    <s v=""/>
    <s v=""/>
    <s v=""/>
  </r>
  <r>
    <d v="2024-08-14T00:00:00"/>
    <x v="84"/>
    <s v="C"/>
    <n v="4"/>
    <s v="f"/>
    <n v="40"/>
    <s v="Fissuras na parede do hall de entrada"/>
    <x v="0"/>
    <m/>
    <x v="106"/>
    <x v="0"/>
    <x v="61"/>
    <m/>
    <x v="150"/>
    <m/>
    <s v=""/>
    <s v=""/>
    <s v=""/>
    <s v=""/>
    <s v=""/>
  </r>
  <r>
    <d v="2024-08-14T00:00:00"/>
    <x v="84"/>
    <s v="C"/>
    <n v="4"/>
    <s v="f"/>
    <n v="41"/>
    <s v="Dano na guarnição da porta do quarto"/>
    <x v="6"/>
    <m/>
    <x v="106"/>
    <x v="0"/>
    <x v="61"/>
    <m/>
    <x v="150"/>
    <m/>
    <s v=""/>
    <s v=""/>
    <s v=""/>
    <s v=""/>
    <s v=""/>
  </r>
  <r>
    <d v="2024-08-14T00:00:00"/>
    <x v="84"/>
    <s v="C"/>
    <n v="4"/>
    <s v="f"/>
    <n v="42"/>
    <s v="Reparação do pavimento da cozinha "/>
    <x v="0"/>
    <m/>
    <x v="223"/>
    <x v="0"/>
    <x v="61"/>
    <m/>
    <x v="81"/>
    <m/>
    <s v=""/>
    <s v=""/>
    <s v=""/>
    <s v=""/>
    <s v=""/>
  </r>
  <r>
    <d v="2024-08-14T00:00:00"/>
    <x v="84"/>
    <s v="C"/>
    <n v="4"/>
    <s v="f"/>
    <n v="43"/>
    <s v="Reparação do pavimento da casa de banho comum "/>
    <x v="0"/>
    <m/>
    <x v="223"/>
    <x v="0"/>
    <x v="61"/>
    <m/>
    <x v="81"/>
    <m/>
    <s v=""/>
    <s v=""/>
    <s v=""/>
    <s v=""/>
    <s v=""/>
  </r>
  <r>
    <d v="2024-08-14T00:00:00"/>
    <x v="84"/>
    <s v="C"/>
    <n v="4"/>
    <s v="f"/>
    <n v="44"/>
    <s v="Persiana da suite não fecha por completo e faz barulho anormal ao descer"/>
    <x v="11"/>
    <m/>
    <x v="239"/>
    <x v="0"/>
    <x v="61"/>
    <m/>
    <x v="236"/>
    <m/>
    <s v=""/>
    <s v=""/>
    <s v=""/>
    <s v=""/>
    <s v=""/>
  </r>
  <r>
    <d v="2024-08-14T00:00:00"/>
    <x v="84"/>
    <s v="C"/>
    <n v="4"/>
    <s v="f"/>
    <n v="45"/>
    <s v="Termoacumulador a pinga água"/>
    <x v="15"/>
    <m/>
    <x v="239"/>
    <x v="0"/>
    <x v="61"/>
    <m/>
    <x v="32"/>
    <m/>
    <m/>
    <m/>
    <m/>
    <m/>
    <m/>
  </r>
  <r>
    <d v="2024-08-14T00:00:00"/>
    <x v="84"/>
    <s v="C"/>
    <n v="4"/>
    <s v="f"/>
    <n v="46"/>
    <s v="Escurecimento do pavimento junto a entrada do WC sendo constatado pelo nosso encarregado Bruno Florindo no local, a necessidade de substituição de duas réguas. "/>
    <x v="37"/>
    <m/>
    <x v="240"/>
    <x v="1"/>
    <x v="61"/>
    <m/>
    <x v="24"/>
    <m/>
    <s v=""/>
    <s v=""/>
    <s v=""/>
    <s v=""/>
    <s v=""/>
  </r>
  <r>
    <d v="2025-01-23T00:00:00"/>
    <x v="85"/>
    <s v="C"/>
    <n v="4"/>
    <s v="g"/>
    <n v="1"/>
    <s v="Ligação de bomba de calor "/>
    <x v="14"/>
    <m/>
    <x v="20"/>
    <x v="0"/>
    <x v="5"/>
    <m/>
    <x v="4"/>
    <m/>
    <s v=""/>
    <s v=""/>
    <s v=""/>
    <s v=""/>
    <s v=""/>
  </r>
  <r>
    <d v="2025-01-23T00:00:00"/>
    <x v="85"/>
    <s v="C"/>
    <n v="4"/>
    <s v="g"/>
    <s v="vbg"/>
    <s v="Bomba a seguir a bomba de calor esta a fazer barulho (O ruído é na bomba recirculadora de a.q.s., não sendo da responsabilidade da Climacer.) // No dia 28/10 o proprietário voltou a reportar que a bomba circuladora esta a fazer ruído, o que no dia 13/11 foi comprovado pelo nosso encarregado Bruno Florindo na fração do proprietário // No dia 20/11/2025 foi realizado a visita da Luzimeca que constatou o ruído no circulador. Foi verificado, purado mas continua na mesma. Terá de ser reportado à KSB (marca da bomba)."/>
    <x v="14"/>
    <m/>
    <x v="241"/>
    <x v="2"/>
    <x v="5"/>
    <m/>
    <x v="24"/>
    <m/>
    <m/>
    <m/>
    <m/>
    <m/>
    <m/>
  </r>
  <r>
    <d v="2025-01-23T00:00:00"/>
    <x v="85"/>
    <s v="C"/>
    <n v="4"/>
    <s v="g"/>
    <n v="3"/>
    <s v="Base de duche nicada - com &quot;faltas de tinta&quot; no revestimento"/>
    <x v="0"/>
    <m/>
    <x v="197"/>
    <x v="0"/>
    <x v="5"/>
    <m/>
    <x v="29"/>
    <m/>
    <m/>
    <m/>
    <m/>
    <m/>
    <m/>
  </r>
  <r>
    <d v="2025-01-23T00:00:00"/>
    <x v="85"/>
    <s v="C"/>
    <n v="4"/>
    <s v="g"/>
    <n v="4"/>
    <s v="Alguns estores descalibrados"/>
    <x v="0"/>
    <m/>
    <x v="197"/>
    <x v="0"/>
    <x v="5"/>
    <m/>
    <x v="29"/>
    <m/>
    <m/>
    <m/>
    <m/>
    <m/>
    <m/>
  </r>
  <r>
    <d v="2025-01-23T00:00:00"/>
    <x v="85"/>
    <s v="C"/>
    <n v="4"/>
    <s v="g"/>
    <n v="5"/>
    <s v="Móveis da cozinha com zona onde está a sair o revestimento superficial"/>
    <x v="0"/>
    <m/>
    <x v="197"/>
    <x v="0"/>
    <x v="5"/>
    <m/>
    <x v="29"/>
    <m/>
    <m/>
    <m/>
    <m/>
    <m/>
    <m/>
  </r>
  <r>
    <d v="2025-01-23T00:00:00"/>
    <x v="85"/>
    <s v="C"/>
    <n v="4"/>
    <s v="g"/>
    <n v="6"/>
    <s v="móvel da cozinha escrito a caneta"/>
    <x v="0"/>
    <m/>
    <x v="197"/>
    <x v="0"/>
    <x v="5"/>
    <m/>
    <x v="29"/>
    <m/>
    <m/>
    <m/>
    <m/>
    <m/>
    <m/>
  </r>
  <r>
    <d v="2025-01-23T00:00:00"/>
    <x v="85"/>
    <s v="C"/>
    <n v="4"/>
    <s v="g"/>
    <n v="7"/>
    <s v="Pontuamente, nas WCs, há falta de massa na juntas do azuleijos"/>
    <x v="0"/>
    <m/>
    <x v="197"/>
    <x v="0"/>
    <x v="5"/>
    <m/>
    <x v="29"/>
    <m/>
    <m/>
    <m/>
    <m/>
    <m/>
    <m/>
  </r>
  <r>
    <d v="2025-01-23T00:00:00"/>
    <x v="85"/>
    <s v="C"/>
    <n v="4"/>
    <s v="g"/>
    <n v="8"/>
    <s v="Borrachas do batente da porta de uma das WCs está partida"/>
    <x v="0"/>
    <m/>
    <x v="197"/>
    <x v="0"/>
    <x v="5"/>
    <m/>
    <x v="29"/>
    <m/>
    <m/>
    <m/>
    <m/>
    <m/>
    <m/>
  </r>
  <r>
    <d v="2025-01-23T00:00:00"/>
    <x v="85"/>
    <s v="C"/>
    <n v="4"/>
    <s v="g"/>
    <n v="9"/>
    <s v="dois dos espelhos de WC tem degfeitos nas extermidades"/>
    <x v="0"/>
    <m/>
    <x v="197"/>
    <x v="0"/>
    <x v="5"/>
    <m/>
    <x v="29"/>
    <m/>
    <m/>
    <m/>
    <m/>
    <m/>
    <m/>
  </r>
  <r>
    <d v="2025-01-23T00:00:00"/>
    <x v="85"/>
    <s v="C"/>
    <n v="4"/>
    <s v="g"/>
    <n v="10"/>
    <s v="torneira de um dos bides a pingar"/>
    <x v="0"/>
    <m/>
    <x v="197"/>
    <x v="0"/>
    <x v="5"/>
    <m/>
    <x v="29"/>
    <m/>
    <m/>
    <m/>
    <m/>
    <m/>
    <m/>
  </r>
  <r>
    <d v="2025-01-23T00:00:00"/>
    <x v="85"/>
    <s v="C"/>
    <n v="4"/>
    <s v="g"/>
    <n v="11"/>
    <s v="Sai água pela porta da base de duche"/>
    <x v="0"/>
    <m/>
    <x v="197"/>
    <x v="0"/>
    <x v="5"/>
    <m/>
    <x v="29"/>
    <m/>
    <m/>
    <m/>
    <m/>
    <m/>
    <m/>
  </r>
  <r>
    <d v="2025-01-23T00:00:00"/>
    <x v="85"/>
    <s v="C"/>
    <n v="4"/>
    <s v="g"/>
    <n v="12"/>
    <s v="Luz da arrecadação não funciona"/>
    <x v="9"/>
    <m/>
    <x v="197"/>
    <x v="0"/>
    <x v="5"/>
    <m/>
    <x v="275"/>
    <s v="REPARADO 22/04"/>
    <m/>
    <m/>
    <m/>
    <m/>
    <m/>
  </r>
  <r>
    <d v="2025-01-23T00:00:00"/>
    <x v="85"/>
    <s v="C"/>
    <n v="4"/>
    <s v="g"/>
    <n v="13"/>
    <s v="Porta do apartamento faz pressão constante para dentro, sendo necessario puxar a porta na maçaneta para abrir"/>
    <x v="7"/>
    <m/>
    <x v="197"/>
    <x v="0"/>
    <x v="5"/>
    <m/>
    <x v="144"/>
    <m/>
    <m/>
    <m/>
    <m/>
    <m/>
    <m/>
  </r>
  <r>
    <d v="2025-01-23T00:00:00"/>
    <x v="85"/>
    <s v="C"/>
    <n v="4"/>
    <s v="g"/>
    <n v="14"/>
    <s v="Estores (solicitou no dia da vinda da Nacional)"/>
    <x v="11"/>
    <m/>
    <x v="197"/>
    <x v="0"/>
    <x v="5"/>
    <m/>
    <x v="29"/>
    <m/>
    <m/>
    <m/>
    <m/>
    <m/>
    <m/>
  </r>
  <r>
    <d v="2025-01-23T00:00:00"/>
    <x v="85"/>
    <s v="C"/>
    <n v="4"/>
    <s v="g"/>
    <n v="15"/>
    <s v="Folgas em varias janelas/ uma das janelas não fecha"/>
    <x v="2"/>
    <m/>
    <x v="197"/>
    <x v="0"/>
    <x v="5"/>
    <m/>
    <x v="126"/>
    <m/>
    <m/>
    <m/>
    <m/>
    <m/>
    <m/>
  </r>
  <r>
    <d v="2025-01-23T00:00:00"/>
    <x v="85"/>
    <s v="C"/>
    <n v="4"/>
    <s v="g"/>
    <n v="16"/>
    <s v="Pega da maquina de lavar loiça esta a descolar"/>
    <x v="0"/>
    <m/>
    <x v="241"/>
    <x v="0"/>
    <x v="5"/>
    <m/>
    <x v="276"/>
    <m/>
    <m/>
    <m/>
    <m/>
    <m/>
    <m/>
  </r>
  <r>
    <d v="2025-01-23T00:00:00"/>
    <x v="85"/>
    <s v="C"/>
    <n v="4"/>
    <s v="g"/>
    <n v="17"/>
    <s v="Pavimento está a fazer ruído, necessita ser verificado - Indicação Encarregado Bruno Florindo (13/11/2025) // No dia 11/12 o técnico do Silvas esteve presente no apartamento e informou que é uma situação normal e que está conforme o projeto. "/>
    <x v="5"/>
    <m/>
    <x v="241"/>
    <x v="8"/>
    <x v="5"/>
    <m/>
    <x v="24"/>
    <s v="Solicitamos aos Silvas um relatório técnico sobre o informado ao proprietário."/>
    <m/>
    <m/>
    <m/>
    <m/>
    <m/>
  </r>
  <r>
    <d v="2025-01-23T00:00:00"/>
    <x v="85"/>
    <s v="C"/>
    <n v="4"/>
    <s v="g"/>
    <n v="18"/>
    <s v="Janela da cozinha com deficiência de isolamento provocando ruído excessivo e entrada de vento"/>
    <x v="2"/>
    <m/>
    <x v="241"/>
    <x v="0"/>
    <x v="5"/>
    <m/>
    <x v="24"/>
    <m/>
    <m/>
    <m/>
    <m/>
    <m/>
    <m/>
  </r>
  <r>
    <d v="2025-01-23T00:00:00"/>
    <x v="85"/>
    <s v="C"/>
    <n v="4"/>
    <s v="g"/>
    <n v="19"/>
    <s v="A porta da arca frigorifica raspa/força a porta do armário contíguo quando aberta. "/>
    <x v="0"/>
    <m/>
    <x v="241"/>
    <x v="0"/>
    <x v="5"/>
    <m/>
    <x v="24"/>
    <m/>
    <m/>
    <m/>
    <m/>
    <m/>
    <m/>
  </r>
  <r>
    <d v="2025-01-23T00:00:00"/>
    <x v="85"/>
    <s v="C"/>
    <n v="4"/>
    <s v="g"/>
    <n v="20"/>
    <s v="Estores danificados pelo vento forte. As réguas se desencaixaram. _x000a_Imagens anexada só clicar_x000a_Feedback Nacional: Precisa esteira c/ 2.180 x 2.980 + 4 calhas 60 c/ 2.170 – Causa: Vento - Fora âmbito da garantia"/>
    <x v="11"/>
    <m/>
    <x v="242"/>
    <x v="0"/>
    <x v="5"/>
    <m/>
    <x v="135"/>
    <s v="Foi realizado o agendamento com o Sr. Rafael, no dia 19/12, que constatou que as réguas foram danificadas, não sendo possível arranjar, pois tem de serem substituídas. "/>
    <m/>
    <m/>
    <m/>
    <m/>
    <m/>
  </r>
  <r>
    <d v="2024-08-09T00:00:00"/>
    <x v="86"/>
    <s v="C"/>
    <n v="4"/>
    <s v="h"/>
    <n v="1"/>
    <s v="Afinar gavetas guarda roupa"/>
    <x v="6"/>
    <m/>
    <x v="0"/>
    <x v="0"/>
    <x v="69"/>
    <m/>
    <x v="0"/>
    <m/>
    <s v=""/>
    <s v=""/>
    <s v=""/>
    <s v=""/>
    <s v=""/>
  </r>
  <r>
    <d v="2024-08-09T00:00:00"/>
    <x v="86"/>
    <s v="C"/>
    <n v="4"/>
    <s v="h"/>
    <n v="2"/>
    <s v="Limpar portas guarda roupa "/>
    <x v="21"/>
    <m/>
    <x v="0"/>
    <x v="0"/>
    <x v="69"/>
    <m/>
    <x v="0"/>
    <m/>
    <s v=""/>
    <s v=""/>
    <s v=""/>
    <s v=""/>
    <s v=""/>
  </r>
  <r>
    <d v="2024-08-09T00:00:00"/>
    <x v="86"/>
    <s v="C"/>
    <n v="4"/>
    <s v="h"/>
    <n v="3"/>
    <s v="Remate silicone banheira "/>
    <x v="21"/>
    <m/>
    <x v="0"/>
    <x v="0"/>
    <x v="69"/>
    <m/>
    <x v="0"/>
    <m/>
    <s v=""/>
    <s v=""/>
    <s v=""/>
    <s v=""/>
    <s v=""/>
  </r>
  <r>
    <d v="2024-08-09T00:00:00"/>
    <x v="86"/>
    <s v="C"/>
    <n v="4"/>
    <s v="h"/>
    <n v="4"/>
    <s v="Limpar ferrugem guardas"/>
    <x v="21"/>
    <m/>
    <x v="0"/>
    <x v="0"/>
    <x v="69"/>
    <m/>
    <x v="0"/>
    <m/>
    <s v=""/>
    <s v=""/>
    <s v=""/>
    <s v=""/>
    <s v=""/>
  </r>
  <r>
    <d v="2024-08-09T00:00:00"/>
    <x v="86"/>
    <s v="C"/>
    <n v="4"/>
    <s v="h"/>
    <n v="5"/>
    <s v="Remate silicone no topo caixilharia porta"/>
    <x v="21"/>
    <m/>
    <x v="0"/>
    <x v="0"/>
    <x v="69"/>
    <m/>
    <x v="0"/>
    <m/>
    <s v=""/>
    <s v=""/>
    <s v=""/>
    <s v=""/>
    <s v=""/>
  </r>
  <r>
    <d v="2024-08-09T00:00:00"/>
    <x v="86"/>
    <s v="C"/>
    <n v="4"/>
    <s v="h"/>
    <n v="6"/>
    <s v="Guarda corpo desalinhado com o do lado"/>
    <x v="2"/>
    <m/>
    <x v="0"/>
    <x v="0"/>
    <x v="69"/>
    <m/>
    <x v="191"/>
    <m/>
    <s v=""/>
    <s v=""/>
    <s v=""/>
    <s v=""/>
    <s v=""/>
  </r>
  <r>
    <d v="2024-08-09T00:00:00"/>
    <x v="86"/>
    <s v="C"/>
    <n v="4"/>
    <s v="h"/>
    <n v="7"/>
    <s v="Remate alheta refazer pintura geral "/>
    <x v="21"/>
    <m/>
    <x v="0"/>
    <x v="0"/>
    <x v="69"/>
    <m/>
    <x v="0"/>
    <m/>
    <s v=""/>
    <s v=""/>
    <s v=""/>
    <s v=""/>
    <s v=""/>
  </r>
  <r>
    <d v="2024-08-09T00:00:00"/>
    <x v="86"/>
    <s v="C"/>
    <n v="4"/>
    <s v="h"/>
    <n v="8"/>
    <s v="Limpar marca tinta porta entrada"/>
    <x v="21"/>
    <m/>
    <x v="0"/>
    <x v="0"/>
    <x v="69"/>
    <m/>
    <x v="0"/>
    <m/>
    <s v=""/>
    <s v=""/>
    <s v=""/>
    <s v=""/>
    <s v=""/>
  </r>
  <r>
    <d v="2024-08-09T00:00:00"/>
    <x v="86"/>
    <s v="C"/>
    <n v="4"/>
    <s v="h"/>
    <n v="9"/>
    <s v="Remate silicone caixilharia porta"/>
    <x v="21"/>
    <m/>
    <x v="0"/>
    <x v="0"/>
    <x v="69"/>
    <m/>
    <x v="0"/>
    <m/>
    <s v=""/>
    <s v=""/>
    <s v=""/>
    <s v=""/>
    <s v=""/>
  </r>
  <r>
    <d v="2024-08-09T00:00:00"/>
    <x v="86"/>
    <s v="C"/>
    <n v="4"/>
    <s v="h"/>
    <n v="10"/>
    <s v="Limpar massa encontro ceramica/teto"/>
    <x v="21"/>
    <m/>
    <x v="0"/>
    <x v="0"/>
    <x v="69"/>
    <m/>
    <x v="0"/>
    <m/>
    <s v=""/>
    <s v=""/>
    <s v=""/>
    <s v=""/>
    <s v=""/>
  </r>
  <r>
    <d v="2024-08-09T00:00:00"/>
    <x v="86"/>
    <s v="C"/>
    <n v="4"/>
    <s v="h"/>
    <n v="11"/>
    <s v="Limpar vidro fosco porta"/>
    <x v="21"/>
    <m/>
    <x v="0"/>
    <x v="0"/>
    <x v="69"/>
    <m/>
    <x v="0"/>
    <m/>
    <s v=""/>
    <s v=""/>
    <s v=""/>
    <s v=""/>
    <s v=""/>
  </r>
  <r>
    <d v="2024-08-09T00:00:00"/>
    <x v="86"/>
    <s v="C"/>
    <n v="4"/>
    <s v="h"/>
    <n v="12"/>
    <s v="Estore do quarto encontra-se avariado "/>
    <x v="0"/>
    <m/>
    <x v="243"/>
    <x v="0"/>
    <x v="69"/>
    <m/>
    <x v="107"/>
    <m/>
    <m/>
    <m/>
    <m/>
    <m/>
    <m/>
  </r>
  <r>
    <d v="2024-08-14T00:00:00"/>
    <x v="87"/>
    <s v="C"/>
    <n v="4"/>
    <s v="a"/>
    <n v="1"/>
    <s v="Estores avariados do quarto"/>
    <x v="11"/>
    <m/>
    <x v="20"/>
    <x v="0"/>
    <x v="70"/>
    <m/>
    <x v="0"/>
    <m/>
    <s v=""/>
    <s v=""/>
    <s v=""/>
    <s v=""/>
    <s v=""/>
  </r>
  <r>
    <d v="2024-08-14T00:00:00"/>
    <x v="87"/>
    <s v="C"/>
    <n v="4"/>
    <s v="a"/>
    <n v="1"/>
    <s v="Limpar guardas (geral)"/>
    <x v="0"/>
    <m/>
    <x v="0"/>
    <x v="0"/>
    <x v="70"/>
    <m/>
    <x v="277"/>
    <s v="tatiana Gouveia - tatigouveia@gmail.com"/>
    <s v=""/>
    <s v=""/>
    <s v=""/>
    <s v=""/>
    <s v=""/>
  </r>
  <r>
    <d v="2024-08-14T00:00:00"/>
    <x v="87"/>
    <s v="C"/>
    <n v="4"/>
    <s v="a"/>
    <n v="2"/>
    <s v="Fissura na parede"/>
    <x v="0"/>
    <m/>
    <x v="0"/>
    <x v="0"/>
    <x v="70"/>
    <m/>
    <x v="277"/>
    <m/>
    <s v=""/>
    <s v=""/>
    <s v=""/>
    <s v=""/>
    <s v=""/>
  </r>
  <r>
    <d v="2024-08-14T00:00:00"/>
    <x v="87"/>
    <s v="C"/>
    <n v="4"/>
    <s v="a"/>
    <n v="3"/>
    <s v="Remate piso esta solto"/>
    <x v="5"/>
    <m/>
    <x v="122"/>
    <x v="0"/>
    <x v="70"/>
    <m/>
    <x v="5"/>
    <m/>
    <s v=""/>
    <s v=""/>
    <s v=""/>
    <s v=""/>
    <s v=""/>
  </r>
  <r>
    <d v="2024-08-14T00:00:00"/>
    <x v="87"/>
    <s v="C"/>
    <n v="4"/>
    <s v="a"/>
    <n v="4"/>
    <s v="Limpar apartamento antes de entregar"/>
    <x v="0"/>
    <m/>
    <x v="0"/>
    <x v="0"/>
    <x v="70"/>
    <m/>
    <x v="277"/>
    <m/>
    <s v=""/>
    <s v=""/>
    <s v=""/>
    <s v=""/>
    <s v=""/>
  </r>
  <r>
    <d v="2024-08-14T00:00:00"/>
    <x v="87"/>
    <s v="C"/>
    <n v="4"/>
    <s v="a"/>
    <n v="5"/>
    <s v="Limpar soleira pedra"/>
    <x v="0"/>
    <m/>
    <x v="0"/>
    <x v="0"/>
    <x v="70"/>
    <m/>
    <x v="277"/>
    <m/>
    <s v=""/>
    <s v=""/>
    <s v=""/>
    <s v=""/>
    <s v=""/>
  </r>
  <r>
    <d v="2024-08-14T00:00:00"/>
    <x v="87"/>
    <s v="C"/>
    <n v="4"/>
    <s v="a"/>
    <n v="6"/>
    <s v="Limpar portas/tinta/colas/massa"/>
    <x v="0"/>
    <m/>
    <x v="0"/>
    <x v="0"/>
    <x v="70"/>
    <m/>
    <x v="277"/>
    <m/>
    <s v=""/>
    <s v=""/>
    <s v=""/>
    <s v=""/>
    <s v=""/>
  </r>
  <r>
    <d v="2024-08-14T00:00:00"/>
    <x v="87"/>
    <s v="C"/>
    <n v="4"/>
    <s v="a"/>
    <n v="7"/>
    <s v="Remate alheta/ marca"/>
    <x v="0"/>
    <m/>
    <x v="0"/>
    <x v="0"/>
    <x v="70"/>
    <m/>
    <x v="277"/>
    <m/>
    <s v=""/>
    <s v=""/>
    <s v=""/>
    <s v=""/>
    <s v=""/>
  </r>
  <r>
    <d v="2024-08-14T00:00:00"/>
    <x v="87"/>
    <s v="C"/>
    <n v="4"/>
    <s v="a"/>
    <n v="8"/>
    <s v="Porta com amolgado na moldura no topo"/>
    <x v="6"/>
    <m/>
    <x v="0"/>
    <x v="0"/>
    <x v="70"/>
    <m/>
    <x v="277"/>
    <m/>
    <s v=""/>
    <s v=""/>
    <s v=""/>
    <s v=""/>
    <s v=""/>
  </r>
  <r>
    <d v="2024-08-14T00:00:00"/>
    <x v="87"/>
    <s v="C"/>
    <n v="4"/>
    <s v="a"/>
    <n v="9"/>
    <s v="Afinar porta  "/>
    <x v="6"/>
    <m/>
    <x v="0"/>
    <x v="0"/>
    <x v="70"/>
    <m/>
    <x v="277"/>
    <m/>
    <s v=""/>
    <s v=""/>
    <s v=""/>
    <s v=""/>
    <s v=""/>
  </r>
  <r>
    <d v="2024-08-14T00:00:00"/>
    <x v="87"/>
    <s v="C"/>
    <n v="4"/>
    <s v="a"/>
    <n v="10"/>
    <s v="Limpar focos de luz/tinta"/>
    <x v="0"/>
    <m/>
    <x v="0"/>
    <x v="0"/>
    <x v="70"/>
    <m/>
    <x v="277"/>
    <m/>
    <s v=""/>
    <s v=""/>
    <s v=""/>
    <s v=""/>
    <s v=""/>
  </r>
  <r>
    <d v="2024-08-14T00:00:00"/>
    <x v="87"/>
    <s v="C"/>
    <n v="4"/>
    <s v="a"/>
    <n v="11"/>
    <s v="Remate e Limpeza rodapes (geral)"/>
    <x v="0"/>
    <m/>
    <x v="0"/>
    <x v="0"/>
    <x v="70"/>
    <m/>
    <x v="277"/>
    <m/>
    <s v=""/>
    <s v=""/>
    <s v=""/>
    <s v=""/>
    <s v=""/>
  </r>
  <r>
    <d v="2024-08-14T00:00:00"/>
    <x v="87"/>
    <s v="C"/>
    <n v="4"/>
    <s v="a"/>
    <n v="12"/>
    <s v="Afinar gavetas guarda roupa "/>
    <x v="6"/>
    <m/>
    <x v="0"/>
    <x v="0"/>
    <x v="70"/>
    <m/>
    <x v="277"/>
    <m/>
    <s v=""/>
    <s v=""/>
    <s v=""/>
    <s v=""/>
    <s v=""/>
  </r>
  <r>
    <d v="2024-08-14T00:00:00"/>
    <x v="87"/>
    <s v="C"/>
    <n v="4"/>
    <s v="a"/>
    <n v="13"/>
    <s v="Dobradiça resguardo esta torta/afinar porta duche"/>
    <x v="12"/>
    <m/>
    <x v="59"/>
    <x v="0"/>
    <x v="70"/>
    <m/>
    <x v="72"/>
    <s v="tatigouveia@gmail.com "/>
    <s v=""/>
    <s v=""/>
    <s v=""/>
    <s v=""/>
    <s v=""/>
  </r>
  <r>
    <d v="2024-08-14T00:00:00"/>
    <x v="87"/>
    <s v="C"/>
    <n v="4"/>
    <s v="a"/>
    <n v="14"/>
    <s v="Falta massa cerâmica wc/ no topo duche"/>
    <x v="0"/>
    <m/>
    <x v="0"/>
    <x v="0"/>
    <x v="70"/>
    <m/>
    <x v="277"/>
    <m/>
    <s v=""/>
    <s v=""/>
    <s v=""/>
    <s v=""/>
    <s v=""/>
  </r>
  <r>
    <d v="2024-08-14T00:00:00"/>
    <x v="87"/>
    <s v="C"/>
    <n v="4"/>
    <s v="a"/>
    <n v="15"/>
    <s v="Borrachas soltas nas portas (geral)"/>
    <x v="6"/>
    <m/>
    <x v="0"/>
    <x v="0"/>
    <x v="70"/>
    <m/>
    <x v="277"/>
    <m/>
    <s v=""/>
    <s v=""/>
    <s v=""/>
    <s v=""/>
    <s v=""/>
  </r>
  <r>
    <d v="2024-08-14T00:00:00"/>
    <x v="87"/>
    <s v="C"/>
    <n v="4"/>
    <s v="a"/>
    <n v="16"/>
    <s v="Afinar portas entrada"/>
    <x v="7"/>
    <m/>
    <x v="203"/>
    <x v="0"/>
    <x v="70"/>
    <m/>
    <x v="199"/>
    <m/>
    <s v=""/>
    <s v=""/>
    <s v=""/>
    <s v=""/>
    <s v=""/>
  </r>
  <r>
    <d v="2024-08-14T00:00:00"/>
    <x v="87"/>
    <s v="C"/>
    <n v="4"/>
    <s v="a"/>
    <n v="17"/>
    <s v="Moldura porta solta no topo"/>
    <x v="6"/>
    <m/>
    <x v="122"/>
    <x v="0"/>
    <x v="70"/>
    <m/>
    <x v="70"/>
    <m/>
    <s v=""/>
    <s v=""/>
    <s v=""/>
    <s v=""/>
    <s v=""/>
  </r>
  <r>
    <d v="2024-08-14T00:00:00"/>
    <x v="87"/>
    <s v="C"/>
    <n v="4"/>
    <s v="a"/>
    <n v="18"/>
    <s v="Trocar torneira do bidé "/>
    <x v="0"/>
    <m/>
    <x v="59"/>
    <x v="0"/>
    <x v="70"/>
    <m/>
    <x v="70"/>
    <m/>
    <s v=""/>
    <s v=""/>
    <s v=""/>
    <s v=""/>
    <s v=""/>
  </r>
  <r>
    <d v="2024-08-14T00:00:00"/>
    <x v="87"/>
    <s v="C"/>
    <n v="4"/>
    <s v="a"/>
    <n v="19"/>
    <s v="Friso porta fora de esquadria "/>
    <x v="6"/>
    <m/>
    <x v="122"/>
    <x v="0"/>
    <x v="70"/>
    <m/>
    <x v="73"/>
    <m/>
    <s v=""/>
    <s v=""/>
    <s v=""/>
    <s v=""/>
    <s v=""/>
  </r>
  <r>
    <d v="2024-08-14T00:00:00"/>
    <x v="87"/>
    <s v="C"/>
    <n v="4"/>
    <s v="a"/>
    <n v="19"/>
    <s v="Friso porta fora de esquadria "/>
    <x v="6"/>
    <m/>
    <x v="122"/>
    <x v="0"/>
    <x v="70"/>
    <m/>
    <x v="73"/>
    <m/>
    <s v=""/>
    <s v=""/>
    <s v=""/>
    <s v=""/>
    <s v=""/>
  </r>
  <r>
    <d v="2024-08-14T00:00:00"/>
    <x v="87"/>
    <s v="C"/>
    <n v="4"/>
    <s v="a"/>
    <n v="20"/>
    <s v="Peça do exaustor estava solta e acabou por cair "/>
    <x v="4"/>
    <m/>
    <x v="223"/>
    <x v="0"/>
    <x v="70"/>
    <m/>
    <x v="70"/>
    <m/>
    <s v=""/>
    <s v=""/>
    <s v=""/>
    <s v=""/>
    <s v=""/>
  </r>
  <r>
    <d v="2024-08-14T00:00:00"/>
    <x v="87"/>
    <s v="C"/>
    <n v="4"/>
    <s v="a"/>
    <n v="21"/>
    <s v="Reparação na bomba de calor do apartamento, que a cerca de dois meses começou a aparecer água vinda da bomba de calor."/>
    <x v="15"/>
    <m/>
    <x v="151"/>
    <x v="0"/>
    <x v="70"/>
    <m/>
    <x v="130"/>
    <m/>
    <m/>
    <m/>
    <m/>
    <m/>
    <m/>
  </r>
  <r>
    <d v="2024-07-15T00:00:00"/>
    <x v="88"/>
    <s v="C"/>
    <n v="4"/>
    <s v="b"/>
    <n v="11"/>
    <s v="Candeeiro da Varanda"/>
    <x v="9"/>
    <m/>
    <x v="149"/>
    <x v="0"/>
    <x v="71"/>
    <m/>
    <x v="141"/>
    <m/>
    <m/>
    <m/>
    <m/>
    <m/>
    <m/>
  </r>
  <r>
    <d v="2024-07-15T00:00:00"/>
    <x v="88"/>
    <s v="C"/>
    <n v="4"/>
    <s v="b"/>
    <n v="10"/>
    <s v="Afinar porta da cabine da base de duche "/>
    <x v="0"/>
    <m/>
    <x v="6"/>
    <x v="0"/>
    <x v="71"/>
    <m/>
    <x v="101"/>
    <s v="Catiana - 965683289"/>
    <s v=""/>
    <s v=""/>
    <s v=""/>
    <s v=""/>
    <s v=""/>
  </r>
  <r>
    <d v="2024-07-15T00:00:00"/>
    <x v="88"/>
    <s v="C"/>
    <n v="4"/>
    <s v="b"/>
    <n v="9"/>
    <s v="Afinar a fechadura da porta principal "/>
    <x v="7"/>
    <m/>
    <x v="6"/>
    <x v="0"/>
    <x v="71"/>
    <m/>
    <x v="0"/>
    <s v="Catiana - 965683289"/>
    <s v=""/>
    <s v=""/>
    <s v=""/>
    <s v=""/>
    <s v=""/>
  </r>
  <r>
    <d v="2024-07-15T00:00:00"/>
    <x v="88"/>
    <s v="C"/>
    <n v="4"/>
    <s v="b"/>
    <n v="8"/>
    <s v="Máquina não funciona "/>
    <x v="0"/>
    <m/>
    <x v="221"/>
    <x v="0"/>
    <x v="71"/>
    <m/>
    <x v="101"/>
    <s v="Catiana - 965683289"/>
    <s v=""/>
    <s v=""/>
    <s v=""/>
    <s v=""/>
    <s v=""/>
  </r>
  <r>
    <d v="2024-07-15T00:00:00"/>
    <x v="88"/>
    <s v="C"/>
    <n v="4"/>
    <s v="b"/>
    <n v="7"/>
    <s v="Azulejo riscado"/>
    <x v="0"/>
    <m/>
    <x v="0"/>
    <x v="0"/>
    <x v="71"/>
    <m/>
    <x v="0"/>
    <s v="Catiana - 965683289"/>
    <s v=""/>
    <s v=""/>
    <s v=""/>
    <s v=""/>
    <s v=""/>
  </r>
  <r>
    <d v="2024-07-15T00:00:00"/>
    <x v="88"/>
    <s v="C"/>
    <n v="4"/>
    <s v="b"/>
    <n v="6"/>
    <s v="Fissura na parede"/>
    <x v="0"/>
    <m/>
    <x v="0"/>
    <x v="0"/>
    <x v="71"/>
    <m/>
    <x v="0"/>
    <s v="Catiana - 965683289"/>
    <s v=""/>
    <s v=""/>
    <s v=""/>
    <s v=""/>
    <s v=""/>
  </r>
  <r>
    <d v="2024-07-15T00:00:00"/>
    <x v="88"/>
    <s v="C"/>
    <n v="4"/>
    <s v="b"/>
    <n v="5"/>
    <s v="Limpeza guardas (geral)"/>
    <x v="0"/>
    <m/>
    <x v="0"/>
    <x v="0"/>
    <x v="71"/>
    <m/>
    <x v="0"/>
    <s v="Catiana - 965683289"/>
    <s v=""/>
    <s v=""/>
    <s v=""/>
    <s v=""/>
    <s v=""/>
  </r>
  <r>
    <d v="2024-07-15T00:00:00"/>
    <x v="88"/>
    <s v="C"/>
    <n v="4"/>
    <s v="b"/>
    <n v="4"/>
    <s v="Azulejo riscado/ partido"/>
    <x v="0"/>
    <m/>
    <x v="0"/>
    <x v="0"/>
    <x v="71"/>
    <m/>
    <x v="0"/>
    <s v="Catiana - 965683289"/>
    <s v=""/>
    <s v=""/>
    <s v=""/>
    <s v=""/>
    <s v=""/>
  </r>
  <r>
    <d v="2024-07-15T00:00:00"/>
    <x v="88"/>
    <s v="C"/>
    <n v="4"/>
    <s v="b"/>
    <n v="3"/>
    <s v="Fissura na parede"/>
    <x v="0"/>
    <m/>
    <x v="0"/>
    <x v="0"/>
    <x v="71"/>
    <m/>
    <x v="0"/>
    <s v="Catiana - 965683289"/>
    <s v=""/>
    <s v=""/>
    <s v=""/>
    <s v=""/>
    <s v=""/>
  </r>
  <r>
    <d v="2024-07-15T00:00:00"/>
    <x v="88"/>
    <s v="C"/>
    <n v="4"/>
    <s v="b"/>
    <n v="2"/>
    <s v="Afinar porta"/>
    <x v="6"/>
    <m/>
    <x v="0"/>
    <x v="0"/>
    <x v="71"/>
    <m/>
    <x v="28"/>
    <s v="Catiana - 965683289"/>
    <s v=""/>
    <s v=""/>
    <s v=""/>
    <s v=""/>
    <s v=""/>
  </r>
  <r>
    <d v="2024-07-15T00:00:00"/>
    <x v="88"/>
    <s v="C"/>
    <n v="4"/>
    <s v="b"/>
    <n v="12"/>
    <s v="Reparação de aparelho de ar condicionado (proprietário passou a informação diretamente a Climacer no dia 30/06/2025)"/>
    <x v="15"/>
    <m/>
    <x v="208"/>
    <x v="0"/>
    <x v="71"/>
    <m/>
    <x v="130"/>
    <m/>
    <m/>
    <m/>
    <m/>
    <m/>
    <m/>
  </r>
  <r>
    <d v="2024-07-15T00:00:00"/>
    <x v="88"/>
    <s v="C"/>
    <n v="4"/>
    <s v="b"/>
    <n v="1"/>
    <s v="Limpeza Guardas (Geral)"/>
    <x v="0"/>
    <m/>
    <x v="0"/>
    <x v="0"/>
    <x v="71"/>
    <m/>
    <x v="0"/>
    <s v="Catiana - 965683289"/>
    <s v=""/>
    <s v=""/>
    <s v=""/>
    <s v=""/>
    <s v=""/>
  </r>
  <r>
    <d v="2024-08-13T00:00:00"/>
    <x v="89"/>
    <s v="C"/>
    <n v="5"/>
    <s v="c"/>
    <n v="1"/>
    <s v="Trinca na alheta ( geral)"/>
    <x v="21"/>
    <m/>
    <x v="0"/>
    <x v="0"/>
    <x v="72"/>
    <m/>
    <x v="0"/>
    <m/>
    <s v=""/>
    <s v=""/>
    <s v=""/>
    <s v=""/>
    <s v=""/>
  </r>
  <r>
    <d v="2024-08-13T00:00:00"/>
    <x v="89"/>
    <s v="C"/>
    <n v="5"/>
    <s v="c"/>
    <n v="2"/>
    <s v="Trinca na pintura parede "/>
    <x v="21"/>
    <m/>
    <x v="0"/>
    <x v="0"/>
    <x v="72"/>
    <m/>
    <x v="0"/>
    <m/>
    <s v=""/>
    <s v=""/>
    <s v=""/>
    <s v=""/>
    <s v=""/>
  </r>
  <r>
    <d v="2024-08-13T00:00:00"/>
    <x v="89"/>
    <s v="C"/>
    <n v="5"/>
    <s v="c"/>
    <n v="3"/>
    <s v="Risco na moldura porta no topo"/>
    <x v="21"/>
    <m/>
    <x v="0"/>
    <x v="0"/>
    <x v="72"/>
    <m/>
    <x v="0"/>
    <m/>
    <s v=""/>
    <s v=""/>
    <s v=""/>
    <s v=""/>
    <s v=""/>
  </r>
  <r>
    <d v="2024-08-13T00:00:00"/>
    <x v="89"/>
    <s v="C"/>
    <n v="5"/>
    <s v="c"/>
    <n v="4"/>
    <s v="Limpar focos de luz geral "/>
    <x v="21"/>
    <m/>
    <x v="0"/>
    <x v="0"/>
    <x v="72"/>
    <m/>
    <x v="0"/>
    <m/>
    <s v=""/>
    <s v=""/>
    <s v=""/>
    <s v=""/>
    <s v=""/>
  </r>
  <r>
    <d v="2024-08-13T00:00:00"/>
    <x v="89"/>
    <s v="C"/>
    <n v="5"/>
    <s v="c"/>
    <n v="5"/>
    <s v="Marca na pintura parede "/>
    <x v="21"/>
    <m/>
    <x v="0"/>
    <x v="0"/>
    <x v="72"/>
    <m/>
    <x v="0"/>
    <m/>
    <s v=""/>
    <s v=""/>
    <s v=""/>
    <s v=""/>
    <s v=""/>
  </r>
  <r>
    <d v="2024-08-13T00:00:00"/>
    <x v="89"/>
    <s v="C"/>
    <n v="5"/>
    <s v="c"/>
    <n v="6"/>
    <s v="Remate pintura alheta"/>
    <x v="21"/>
    <m/>
    <x v="0"/>
    <x v="0"/>
    <x v="72"/>
    <m/>
    <x v="0"/>
    <m/>
    <s v=""/>
    <s v=""/>
    <s v=""/>
    <s v=""/>
    <s v=""/>
  </r>
  <r>
    <d v="2024-08-13T00:00:00"/>
    <x v="89"/>
    <s v="C"/>
    <n v="5"/>
    <s v="c"/>
    <n v="7"/>
    <s v="Colocar massa rejunte piso muito fundo "/>
    <x v="21"/>
    <m/>
    <x v="0"/>
    <x v="0"/>
    <x v="72"/>
    <m/>
    <x v="0"/>
    <m/>
    <s v=""/>
    <s v=""/>
    <s v=""/>
    <s v=""/>
    <s v=""/>
  </r>
  <r>
    <d v="2024-08-13T00:00:00"/>
    <x v="89"/>
    <s v="C"/>
    <n v="5"/>
    <s v="c"/>
    <n v="8"/>
    <s v="Reparar prateleira estragada embaixo cuba "/>
    <x v="21"/>
    <m/>
    <x v="0"/>
    <x v="0"/>
    <x v="72"/>
    <m/>
    <x v="0"/>
    <m/>
    <s v=""/>
    <s v=""/>
    <s v=""/>
    <s v=""/>
    <s v=""/>
  </r>
  <r>
    <d v="2024-08-13T00:00:00"/>
    <x v="89"/>
    <s v="C"/>
    <n v="5"/>
    <s v="c"/>
    <n v="9"/>
    <s v="Remate ceramica/teto wc geral"/>
    <x v="21"/>
    <m/>
    <x v="0"/>
    <x v="0"/>
    <x v="72"/>
    <m/>
    <x v="0"/>
    <m/>
    <s v=""/>
    <s v=""/>
    <s v=""/>
    <s v=""/>
    <s v=""/>
  </r>
  <r>
    <d v="2024-08-13T00:00:00"/>
    <x v="89"/>
    <s v="C"/>
    <n v="5"/>
    <s v="c"/>
    <n v="10"/>
    <s v="Pintura porta estalada no topo na parte dentro "/>
    <x v="21"/>
    <m/>
    <x v="0"/>
    <x v="0"/>
    <x v="72"/>
    <m/>
    <x v="0"/>
    <m/>
    <s v=""/>
    <s v=""/>
    <s v=""/>
    <s v=""/>
    <s v=""/>
  </r>
  <r>
    <d v="2024-08-13T00:00:00"/>
    <x v="89"/>
    <s v="C"/>
    <n v="5"/>
    <s v="c"/>
    <n v="11"/>
    <s v="Marca no alizar da porta wc lado circulação "/>
    <x v="21"/>
    <m/>
    <x v="0"/>
    <x v="0"/>
    <x v="72"/>
    <m/>
    <x v="0"/>
    <m/>
    <s v=""/>
    <s v=""/>
    <s v=""/>
    <s v=""/>
    <s v=""/>
  </r>
  <r>
    <d v="2024-08-13T00:00:00"/>
    <x v="89"/>
    <s v="C"/>
    <n v="5"/>
    <s v="c"/>
    <n v="12"/>
    <s v="Limpeza espelho wc"/>
    <x v="21"/>
    <m/>
    <x v="0"/>
    <x v="0"/>
    <x v="72"/>
    <m/>
    <x v="0"/>
    <m/>
    <s v=""/>
    <s v=""/>
    <s v=""/>
    <s v=""/>
    <s v=""/>
  </r>
  <r>
    <d v="2024-08-13T00:00:00"/>
    <x v="89"/>
    <s v="C"/>
    <n v="5"/>
    <s v="c"/>
    <n v="13"/>
    <s v="Falta massa rejunte ceramica wc"/>
    <x v="21"/>
    <m/>
    <x v="0"/>
    <x v="0"/>
    <x v="72"/>
    <m/>
    <x v="0"/>
    <m/>
    <s v=""/>
    <s v=""/>
    <s v=""/>
    <s v=""/>
    <s v=""/>
  </r>
  <r>
    <d v="2024-08-13T00:00:00"/>
    <x v="89"/>
    <s v="C"/>
    <n v="5"/>
    <s v="c"/>
    <n v="14"/>
    <s v="Refazer silicione encontro banheira/ceramica "/>
    <x v="21"/>
    <m/>
    <x v="0"/>
    <x v="0"/>
    <x v="72"/>
    <m/>
    <x v="0"/>
    <m/>
    <s v=""/>
    <s v=""/>
    <s v=""/>
    <s v=""/>
    <s v=""/>
  </r>
  <r>
    <d v="2024-08-13T00:00:00"/>
    <x v="89"/>
    <s v="C"/>
    <n v="5"/>
    <s v="c"/>
    <n v="15"/>
    <s v="Afinar janela(não fecha)"/>
    <x v="21"/>
    <m/>
    <x v="0"/>
    <x v="0"/>
    <x v="72"/>
    <m/>
    <x v="0"/>
    <m/>
    <s v=""/>
    <s v=""/>
    <s v=""/>
    <s v=""/>
    <s v=""/>
  </r>
  <r>
    <d v="2024-08-13T00:00:00"/>
    <x v="89"/>
    <s v="C"/>
    <n v="5"/>
    <s v="c"/>
    <n v="16"/>
    <s v="Refazer silicone caixilharia caixilharia janela "/>
    <x v="21"/>
    <m/>
    <x v="0"/>
    <x v="0"/>
    <x v="72"/>
    <m/>
    <x v="0"/>
    <m/>
    <s v=""/>
    <s v=""/>
    <s v=""/>
    <s v=""/>
    <s v=""/>
  </r>
  <r>
    <d v="2024-08-13T00:00:00"/>
    <x v="89"/>
    <s v="C"/>
    <n v="5"/>
    <s v="c"/>
    <n v="17"/>
    <s v="Limpeza rodapé geral"/>
    <x v="21"/>
    <m/>
    <x v="0"/>
    <x v="0"/>
    <x v="72"/>
    <m/>
    <x v="0"/>
    <m/>
    <s v=""/>
    <s v=""/>
    <s v=""/>
    <s v=""/>
    <s v=""/>
  </r>
  <r>
    <d v="2024-08-13T00:00:00"/>
    <x v="89"/>
    <s v="C"/>
    <n v="5"/>
    <s v="c"/>
    <n v="18"/>
    <s v="Espaçamento piso muito grande em um ponto "/>
    <x v="21"/>
    <m/>
    <x v="0"/>
    <x v="0"/>
    <x v="72"/>
    <m/>
    <x v="0"/>
    <m/>
    <s v=""/>
    <s v=""/>
    <s v=""/>
    <s v=""/>
    <s v=""/>
  </r>
  <r>
    <d v="2024-08-13T00:00:00"/>
    <x v="89"/>
    <s v="C"/>
    <n v="5"/>
    <s v="c"/>
    <n v="19"/>
    <s v="Gota de tinta acima do rodapé"/>
    <x v="21"/>
    <m/>
    <x v="0"/>
    <x v="0"/>
    <x v="72"/>
    <m/>
    <x v="0"/>
    <m/>
    <s v=""/>
    <s v=""/>
    <s v=""/>
    <s v=""/>
    <s v=""/>
  </r>
  <r>
    <d v="2024-08-13T00:00:00"/>
    <x v="89"/>
    <s v="C"/>
    <n v="5"/>
    <s v="c"/>
    <n v="20"/>
    <s v="Encontro moldura madeira guarda roupa no topo"/>
    <x v="21"/>
    <m/>
    <x v="0"/>
    <x v="0"/>
    <x v="72"/>
    <m/>
    <x v="0"/>
    <m/>
    <s v=""/>
    <s v=""/>
    <s v=""/>
    <s v=""/>
    <s v=""/>
  </r>
  <r>
    <d v="2024-08-13T00:00:00"/>
    <x v="89"/>
    <s v="C"/>
    <n v="5"/>
    <s v="c"/>
    <n v="21"/>
    <s v="Buraco na régua do piso /colocar silicone "/>
    <x v="21"/>
    <m/>
    <x v="0"/>
    <x v="0"/>
    <x v="72"/>
    <m/>
    <x v="0"/>
    <m/>
    <s v=""/>
    <s v=""/>
    <s v=""/>
    <s v=""/>
    <s v=""/>
  </r>
  <r>
    <d v="2024-08-13T00:00:00"/>
    <x v="89"/>
    <s v="C"/>
    <n v="5"/>
    <s v="c"/>
    <n v="22"/>
    <s v="Afinar porta cozinha /não fecha direito "/>
    <x v="6"/>
    <m/>
    <x v="0"/>
    <x v="0"/>
    <x v="72"/>
    <m/>
    <x v="0"/>
    <m/>
    <s v=""/>
    <s v=""/>
    <s v=""/>
    <s v=""/>
    <s v=""/>
  </r>
  <r>
    <d v="2024-08-13T00:00:00"/>
    <x v="89"/>
    <s v="C"/>
    <n v="5"/>
    <s v="c"/>
    <n v="23"/>
    <s v="Limpeza excesso rejunte "/>
    <x v="21"/>
    <m/>
    <x v="0"/>
    <x v="0"/>
    <x v="72"/>
    <m/>
    <x v="0"/>
    <m/>
    <s v=""/>
    <s v=""/>
    <s v=""/>
    <s v=""/>
    <s v=""/>
  </r>
  <r>
    <d v="2024-08-13T00:00:00"/>
    <x v="89"/>
    <s v="C"/>
    <n v="5"/>
    <s v="c"/>
    <n v="24"/>
    <s v="Substituir porta armário superior  c/ Amolgado e tres buraquinhos "/>
    <x v="1"/>
    <m/>
    <x v="3"/>
    <x v="0"/>
    <x v="72"/>
    <m/>
    <x v="122"/>
    <m/>
    <s v=""/>
    <s v=""/>
    <s v=""/>
    <s v=""/>
    <s v=""/>
  </r>
  <r>
    <d v="2024-08-13T00:00:00"/>
    <x v="89"/>
    <s v="C"/>
    <n v="5"/>
    <s v="c"/>
    <n v="25"/>
    <s v="Defeito na pintura teto "/>
    <x v="21"/>
    <m/>
    <x v="0"/>
    <x v="0"/>
    <x v="72"/>
    <m/>
    <x v="0"/>
    <m/>
    <s v=""/>
    <s v=""/>
    <s v=""/>
    <s v=""/>
    <s v=""/>
  </r>
  <r>
    <d v="2024-08-13T00:00:00"/>
    <x v="89"/>
    <s v="C"/>
    <n v="5"/>
    <s v="c"/>
    <n v="26"/>
    <s v="Refazer silicone da pia "/>
    <x v="21"/>
    <m/>
    <x v="0"/>
    <x v="0"/>
    <x v="72"/>
    <m/>
    <x v="0"/>
    <m/>
    <s v=""/>
    <s v=""/>
    <s v=""/>
    <s v=""/>
    <s v=""/>
  </r>
  <r>
    <d v="2024-08-13T00:00:00"/>
    <x v="89"/>
    <s v="C"/>
    <n v="5"/>
    <s v="c"/>
    <n v="27"/>
    <s v="Limpar caixilharia janela/porta"/>
    <x v="21"/>
    <m/>
    <x v="0"/>
    <x v="0"/>
    <x v="72"/>
    <m/>
    <x v="0"/>
    <m/>
    <s v=""/>
    <s v=""/>
    <s v=""/>
    <s v=""/>
    <s v=""/>
  </r>
  <r>
    <d v="2024-08-13T00:00:00"/>
    <x v="89"/>
    <s v="C"/>
    <n v="5"/>
    <s v="c"/>
    <n v="28"/>
    <s v="Falta silicone ceramica proximo porta inferior (Q.E)"/>
    <x v="0"/>
    <m/>
    <x v="34"/>
    <x v="0"/>
    <x v="72"/>
    <m/>
    <x v="63"/>
    <m/>
    <s v=""/>
    <s v=""/>
    <s v=""/>
    <s v=""/>
    <s v=""/>
  </r>
  <r>
    <d v="2024-08-13T00:00:00"/>
    <x v="89"/>
    <s v="C"/>
    <n v="5"/>
    <s v="c"/>
    <n v="29"/>
    <s v="Alterar cor rejunte piso cozinha "/>
    <x v="21"/>
    <m/>
    <x v="0"/>
    <x v="0"/>
    <x v="72"/>
    <m/>
    <x v="0"/>
    <m/>
    <s v=""/>
    <s v=""/>
    <s v=""/>
    <s v=""/>
    <s v=""/>
  </r>
  <r>
    <d v="2024-08-13T00:00:00"/>
    <x v="89"/>
    <s v="C"/>
    <n v="5"/>
    <s v="c"/>
    <n v="30"/>
    <s v="Afinar porta"/>
    <x v="6"/>
    <m/>
    <x v="0"/>
    <x v="0"/>
    <x v="72"/>
    <m/>
    <x v="0"/>
    <m/>
    <s v=""/>
    <s v=""/>
    <s v=""/>
    <s v=""/>
    <s v=""/>
  </r>
  <r>
    <d v="2024-08-13T00:00:00"/>
    <x v="89"/>
    <s v="C"/>
    <n v="5"/>
    <s v="c"/>
    <n v="31"/>
    <s v="Limpar ferrugem guardas geral"/>
    <x v="21"/>
    <m/>
    <x v="0"/>
    <x v="0"/>
    <x v="72"/>
    <m/>
    <x v="0"/>
    <m/>
    <s v=""/>
    <s v=""/>
    <s v=""/>
    <s v=""/>
    <s v=""/>
  </r>
  <r>
    <d v="2024-08-13T00:00:00"/>
    <x v="89"/>
    <s v="C"/>
    <n v="5"/>
    <s v="c"/>
    <n v="32"/>
    <s v="Falta massa no remate caixilharia /parede "/>
    <x v="21"/>
    <m/>
    <x v="0"/>
    <x v="0"/>
    <x v="72"/>
    <m/>
    <x v="0"/>
    <m/>
    <s v=""/>
    <s v=""/>
    <s v=""/>
    <s v=""/>
    <s v=""/>
  </r>
  <r>
    <d v="2024-08-13T00:00:00"/>
    <x v="89"/>
    <s v="C"/>
    <n v="5"/>
    <s v="c"/>
    <n v="33"/>
    <s v="Pedra da bancada da casa de banho (de serviço) apresenta um buraco - A face lateral direita da pedra mármore está irregular/recorte lateral, e os apoios em L (do lavatório) estão oxidados e sem tinta.Colocaram no apoio em L um cartão de papel 75,5 x 37"/>
    <x v="13"/>
    <m/>
    <x v="0"/>
    <x v="0"/>
    <x v="72"/>
    <m/>
    <x v="63"/>
    <m/>
    <s v=""/>
    <s v=""/>
    <s v=""/>
    <s v=""/>
    <s v=""/>
  </r>
  <r>
    <d v="2024-08-13T00:00:00"/>
    <x v="89"/>
    <s v="C"/>
    <n v="5"/>
    <s v="c"/>
    <n v="34"/>
    <s v="Casa de banho da suite - Encontrámos um mosaico com um buraco/anomalia que precisa de ser mudado/substituído por um novo, entre o bidé e a sanita. "/>
    <x v="0"/>
    <m/>
    <x v="0"/>
    <x v="0"/>
    <x v="72"/>
    <m/>
    <x v="18"/>
    <m/>
    <s v=""/>
    <s v=""/>
    <s v=""/>
    <s v=""/>
    <s v=""/>
  </r>
  <r>
    <d v="2024-08-13T00:00:00"/>
    <x v="89"/>
    <s v="C"/>
    <n v="5"/>
    <s v="c"/>
    <n v="35"/>
    <s v=" Espaço de estacionamento/Ponto de carregamento n.º 53 - O nosso ponto de carregamento não tem corrente "/>
    <x v="9"/>
    <m/>
    <x v="34"/>
    <x v="0"/>
    <x v="72"/>
    <m/>
    <x v="21"/>
    <m/>
    <s v=""/>
    <s v=""/>
    <s v=""/>
    <s v=""/>
    <s v=""/>
  </r>
  <r>
    <d v="2024-08-13T00:00:00"/>
    <x v="89"/>
    <s v="C"/>
    <n v="5"/>
    <s v="c"/>
    <n v="36"/>
    <s v="Casa de banho da suite - Nesta casa de banho está em falta a chave da porta."/>
    <x v="6"/>
    <m/>
    <x v="0"/>
    <x v="0"/>
    <x v="72"/>
    <m/>
    <x v="6"/>
    <m/>
    <s v=""/>
    <s v=""/>
    <s v=""/>
    <s v=""/>
    <s v=""/>
  </r>
  <r>
    <d v="2024-08-13T00:00:00"/>
    <x v="89"/>
    <s v="C"/>
    <n v="5"/>
    <s v="c"/>
    <n v="37"/>
    <s v=" falta batente na porta da lavandaria. A colocação deste batente (em falta) irá evitar que a porta da lavandaria bata no móvel"/>
    <x v="2"/>
    <m/>
    <x v="0"/>
    <x v="3"/>
    <x v="72"/>
    <m/>
    <x v="278"/>
    <m/>
    <s v=""/>
    <s v=""/>
    <s v=""/>
    <s v=""/>
    <s v=""/>
  </r>
  <r>
    <d v="2024-08-13T00:00:00"/>
    <x v="89"/>
    <s v="C"/>
    <n v="5"/>
    <s v="c"/>
    <n v="38"/>
    <s v="Porta de entrada - Detectámos que o espelho canhão da fechadura se encontra gasta. Agradecemos a sua substituição."/>
    <x v="7"/>
    <m/>
    <x v="0"/>
    <x v="0"/>
    <x v="72"/>
    <m/>
    <x v="10"/>
    <m/>
    <s v=""/>
    <s v=""/>
    <s v=""/>
    <s v=""/>
    <s v=""/>
  </r>
  <r>
    <d v="2024-08-13T00:00:00"/>
    <x v="89"/>
    <s v="C"/>
    <n v="5"/>
    <s v="c"/>
    <n v="39"/>
    <s v="A placa 5C da nossa porta de entrada encontra-se com falhas, e os pontos de apoio de inox estão oxidados"/>
    <x v="0"/>
    <m/>
    <x v="0"/>
    <x v="0"/>
    <x v="72"/>
    <m/>
    <x v="18"/>
    <m/>
    <s v=""/>
    <s v=""/>
    <s v=""/>
    <s v=""/>
    <s v=""/>
  </r>
  <r>
    <d v="2024-08-13T00:00:00"/>
    <x v="89"/>
    <s v="C"/>
    <n v="5"/>
    <s v="c"/>
    <n v="40"/>
    <s v="A porta de entrada da componente do quadro elétrico e da internet está empenada 52x201 cm"/>
    <x v="6"/>
    <m/>
    <x v="0"/>
    <x v="0"/>
    <x v="72"/>
    <m/>
    <x v="272"/>
    <m/>
    <s v=""/>
    <s v=""/>
    <s v=""/>
    <s v=""/>
    <s v=""/>
  </r>
  <r>
    <d v="2024-08-13T00:00:00"/>
    <x v="89"/>
    <s v="C"/>
    <n v="5"/>
    <s v="c"/>
    <n v="41"/>
    <s v="Encontra-se em falta a pintura do interior da arrecadação. Verificámos que pelo menos uma arrecadação se encontrava pintada. "/>
    <x v="21"/>
    <m/>
    <x v="0"/>
    <x v="3"/>
    <x v="72"/>
    <m/>
    <x v="24"/>
    <m/>
    <s v=""/>
    <s v=""/>
    <s v=""/>
    <s v=""/>
    <s v=""/>
  </r>
  <r>
    <d v="2024-08-13T00:00:00"/>
    <x v="89"/>
    <s v="C"/>
    <n v="5"/>
    <s v="c"/>
    <n v="42"/>
    <s v="Não entendemos porque é que no quadro elétrico da casa temos um interruptor para a máquina de secar, contudo, não existe tomada para esse efeito. Poderiam esclarecer-nos, por favor?"/>
    <x v="0"/>
    <m/>
    <x v="0"/>
    <x v="0"/>
    <x v="72"/>
    <m/>
    <x v="170"/>
    <m/>
    <s v=""/>
    <s v=""/>
    <s v=""/>
    <s v=""/>
    <s v=""/>
  </r>
  <r>
    <d v="2024-08-13T00:00:00"/>
    <x v="89"/>
    <s v="C"/>
    <n v="5"/>
    <s v="c"/>
    <n v="43"/>
    <s v="Verificámos que várias torneiras apresentam riscos/o inox está picado. Também a torneira associada ao lavatório (3)"/>
    <x v="18"/>
    <m/>
    <x v="244"/>
    <x v="0"/>
    <x v="72"/>
    <m/>
    <x v="18"/>
    <m/>
    <s v=""/>
    <s v=""/>
    <s v=""/>
    <s v=""/>
    <s v=""/>
  </r>
  <r>
    <d v="2024-08-13T00:00:00"/>
    <x v="89"/>
    <s v="C"/>
    <n v="5"/>
    <s v="c"/>
    <n v="44"/>
    <s v="As luzes da casa de banho da suite estão intermitentes. Nem sempre correspondem ao ligar no interruptor. mau contacto. "/>
    <x v="9"/>
    <m/>
    <x v="244"/>
    <x v="0"/>
    <x v="72"/>
    <m/>
    <x v="94"/>
    <m/>
    <s v=""/>
    <s v=""/>
    <s v=""/>
    <s v=""/>
    <s v=""/>
  </r>
  <r>
    <d v="2024-08-13T00:00:00"/>
    <x v="89"/>
    <s v="C"/>
    <n v="5"/>
    <s v="c"/>
    <n v="45"/>
    <s v=" A porta associada ao quadro elétrico apresenta anomalias no lacado em duas localizações.  "/>
    <x v="6"/>
    <m/>
    <x v="244"/>
    <x v="0"/>
    <x v="72"/>
    <m/>
    <x v="272"/>
    <m/>
    <s v=""/>
    <s v=""/>
    <s v=""/>
    <s v=""/>
    <s v=""/>
  </r>
  <r>
    <d v="2024-08-13T00:00:00"/>
    <x v="89"/>
    <s v="C"/>
    <n v="5"/>
    <s v="c"/>
    <n v="46"/>
    <s v="Das três janelas oscilobatentes, apenas a janela da suite tem as duas peças em plástico associadas ao fecho desta. As restantes janelas não têm. "/>
    <x v="2"/>
    <m/>
    <x v="244"/>
    <x v="0"/>
    <x v="72"/>
    <m/>
    <x v="76"/>
    <m/>
    <s v=""/>
    <s v=""/>
    <s v=""/>
    <s v=""/>
    <s v=""/>
  </r>
  <r>
    <d v="2024-08-13T00:00:00"/>
    <x v="89"/>
    <s v="C"/>
    <n v="5"/>
    <s v="c"/>
    <n v="47"/>
    <s v="Espelho para trocar 2m x 1,20m"/>
    <x v="0"/>
    <m/>
    <x v="77"/>
    <x v="0"/>
    <x v="72"/>
    <m/>
    <x v="96"/>
    <m/>
    <s v=""/>
    <s v=""/>
    <s v=""/>
    <s v=""/>
    <s v=""/>
  </r>
  <r>
    <d v="2024-08-13T00:00:00"/>
    <x v="89"/>
    <s v="C"/>
    <n v="5"/>
    <s v="c"/>
    <n v="48"/>
    <s v="Silicone na lavanderia - aplicar"/>
    <x v="0"/>
    <m/>
    <x v="173"/>
    <x v="0"/>
    <x v="72"/>
    <m/>
    <x v="8"/>
    <m/>
    <s v=""/>
    <s v=""/>
    <s v=""/>
    <s v=""/>
    <s v=""/>
  </r>
  <r>
    <d v="2024-08-13T00:00:00"/>
    <x v="89"/>
    <s v="C"/>
    <n v="5"/>
    <s v="c"/>
    <n v="49"/>
    <s v="Retificar mosaico WC"/>
    <x v="0"/>
    <m/>
    <x v="173"/>
    <x v="0"/>
    <x v="72"/>
    <m/>
    <x v="8"/>
    <m/>
    <s v=""/>
    <s v=""/>
    <s v=""/>
    <s v=""/>
    <s v=""/>
  </r>
  <r>
    <d v="2024-08-13T00:00:00"/>
    <x v="89"/>
    <s v="C"/>
    <n v="5"/>
    <s v="c"/>
    <n v="50"/>
    <s v="as chaves abrem vários pontos de carregamento "/>
    <x v="9"/>
    <m/>
    <x v="210"/>
    <x v="3"/>
    <x v="72"/>
    <m/>
    <x v="106"/>
    <m/>
    <s v=""/>
    <s v=""/>
    <s v=""/>
    <s v=""/>
    <s v=""/>
  </r>
  <r>
    <d v="2024-08-13T00:00:00"/>
    <x v="89"/>
    <s v="C"/>
    <n v="5"/>
    <s v="c"/>
    <n v="51"/>
    <s v="Riscos nas janelas de um dos quartos "/>
    <x v="2"/>
    <m/>
    <x v="34"/>
    <x v="0"/>
    <x v="72"/>
    <m/>
    <x v="72"/>
    <m/>
    <s v=""/>
    <s v=""/>
    <s v=""/>
    <s v=""/>
    <s v=""/>
  </r>
  <r>
    <d v="2024-08-13T00:00:00"/>
    <x v="89"/>
    <s v="C"/>
    <n v="5"/>
    <s v="c"/>
    <n v="52"/>
    <s v="Nos cantos/esquinas das paredes há falta de tinta "/>
    <x v="0"/>
    <m/>
    <x v="34"/>
    <x v="0"/>
    <x v="72"/>
    <m/>
    <x v="63"/>
    <m/>
    <s v=""/>
    <s v=""/>
    <s v=""/>
    <s v=""/>
    <s v=""/>
  </r>
  <r>
    <d v="2024-08-13T00:00:00"/>
    <x v="89"/>
    <s v="C"/>
    <n v="5"/>
    <s v="c"/>
    <n v="53"/>
    <s v="Máquina de Lavar a Roupa (E-Nr: WNA13400ES/02 e FD: 0208) _x000a_Apresenta ferrugem no tambor._x000a_Encontra-se danificada com picos na parte metálica (como se pode ver nas imagens abaixo)._x000a_Dada a nula utilização da máquina, de acordo com o Técnico da Bosh, o facto do equipamento ter sido colocado há algum tempo no apartamento levou ao aparecimento deste tipo anomalias. "/>
    <x v="4"/>
    <m/>
    <x v="211"/>
    <x v="2"/>
    <x v="72"/>
    <m/>
    <x v="46"/>
    <m/>
    <s v=""/>
    <s v=""/>
    <s v=""/>
    <s v=""/>
    <s v=""/>
  </r>
  <r>
    <d v="2024-08-13T00:00:00"/>
    <x v="89"/>
    <s v="C"/>
    <n v="5"/>
    <s v="c"/>
    <n v="54"/>
    <s v=" Microondas (E-Nr: BEL623MS3/01 e FD: 0206) _x000a_Apresenta igualmente ferrugem. _x000a_O Técnico na Bosh disse-me que quem colocou o microondas deverá responsabilizar-se, dado que o facto do equipamento ter sido colocado há algum tempo no apartamento levou ao aparecimento deste tipo anomalias. _x000a_Disse ainda que no momento da colocação na cozinha poderá ter levado alguma pancada. "/>
    <x v="4"/>
    <m/>
    <x v="211"/>
    <x v="2"/>
    <x v="72"/>
    <m/>
    <x v="46"/>
    <m/>
    <s v=""/>
    <s v=""/>
    <s v=""/>
    <s v=""/>
    <s v=""/>
  </r>
  <r>
    <d v="2024-08-13T00:00:00"/>
    <x v="89"/>
    <s v="C"/>
    <n v="5"/>
    <s v="c"/>
    <n v="55"/>
    <s v=" Forno Eléctrico (E-NR: HBA510BR0/67 e FD: 0201):_x000a_O Técnico fez 1 teste ao forno nas posições salientadas abaixo e a 250ºC (ver imagem abaixo), automaticamente o forno desliga._x000a_O Técnico mencionou que a resistência do forno poderá estar danificada, algo que vão averiguar na segunda-feira. _x000a_Ainda assim, ressaltam que o facto do equipamento ter estado muito tempo sem utilização, após instalação, leva à avaria da resistência."/>
    <x v="4"/>
    <m/>
    <x v="211"/>
    <x v="2"/>
    <x v="72"/>
    <m/>
    <x v="46"/>
    <m/>
    <s v=""/>
    <s v=""/>
    <s v=""/>
    <s v=""/>
    <s v=""/>
  </r>
  <r>
    <d v="2024-08-13T00:00:00"/>
    <x v="89"/>
    <s v="C"/>
    <n v="5"/>
    <s v="c"/>
    <n v="56"/>
    <s v="Desvio na torneira da casa de banho social, detalhado na imagem abaixo. A parte esquerda deveria ter igual alinhamento à da parte direita."/>
    <x v="14"/>
    <m/>
    <x v="7"/>
    <x v="0"/>
    <x v="72"/>
    <m/>
    <x v="18"/>
    <m/>
    <s v=""/>
    <s v=""/>
    <s v=""/>
    <s v=""/>
    <s v=""/>
  </r>
  <r>
    <d v="2024-08-13T00:00:00"/>
    <x v="89"/>
    <s v="C"/>
    <n v="5"/>
    <s v="c"/>
    <n v="57"/>
    <s v=" Reparámos que a banheira do WC da Suite tem um defeito, uma espécie de corte (no centro da banheira). "/>
    <x v="0"/>
    <m/>
    <x v="7"/>
    <x v="0"/>
    <x v="72"/>
    <m/>
    <x v="63"/>
    <m/>
    <s v=""/>
    <s v=""/>
    <s v=""/>
    <s v=""/>
    <s v=""/>
  </r>
  <r>
    <d v="2024-08-13T00:00:00"/>
    <x v="89"/>
    <s v="C"/>
    <n v="5"/>
    <s v="c"/>
    <n v="58"/>
    <s v="Constatámos que existem peças metálicas em ambos os wcs bastante riscadas (abaixo do lavatório)_x000a_"/>
    <x v="47"/>
    <m/>
    <x v="7"/>
    <x v="0"/>
    <x v="72"/>
    <m/>
    <x v="63"/>
    <m/>
    <s v=""/>
    <s v=""/>
    <s v=""/>
    <s v=""/>
    <s v=""/>
  </r>
  <r>
    <d v="2024-08-13T00:00:00"/>
    <x v="89"/>
    <s v="C"/>
    <n v="5"/>
    <s v="c"/>
    <n v="59"/>
    <s v="Continua a fazer-me muita confusão o facto deste tudo ser diferente dos restantes - como salientado em pontos em emails anteriores."/>
    <x v="47"/>
    <m/>
    <x v="7"/>
    <x v="0"/>
    <x v="72"/>
    <m/>
    <x v="63"/>
    <m/>
    <s v=""/>
    <s v=""/>
    <s v=""/>
    <s v=""/>
    <s v=""/>
  </r>
  <r>
    <d v="2024-08-13T00:00:00"/>
    <x v="89"/>
    <s v="C"/>
    <n v="5"/>
    <s v="c"/>
    <n v="61"/>
    <s v="Na cozinha, num dos móveis da cozinha observámos a falta de uma peça de &quot;tapa parafuso&quot;, como a 19 de Novembro temos agendado as carpintarias da cozinha, falaremos desse ponto."/>
    <x v="1"/>
    <m/>
    <x v="7"/>
    <x v="0"/>
    <x v="72"/>
    <m/>
    <x v="122"/>
    <m/>
    <s v=""/>
    <s v=""/>
    <s v=""/>
    <s v=""/>
    <s v=""/>
  </r>
  <r>
    <d v="2024-08-13T00:00:00"/>
    <x v="89"/>
    <s v="C"/>
    <n v="5"/>
    <s v="c"/>
    <n v="62"/>
    <s v="O armário de um dos quartos necessita de alguma afinação, pois mete barulho até atingir a abertura total. Mas quando vierem as carpintarias (de portas, etc.) podemos pedir a atenção do técnico para esse efeito. "/>
    <x v="6"/>
    <m/>
    <x v="7"/>
    <x v="0"/>
    <x v="72"/>
    <m/>
    <x v="63"/>
    <m/>
    <s v=""/>
    <s v=""/>
    <s v=""/>
    <s v=""/>
    <s v=""/>
  </r>
  <r>
    <d v="2024-08-13T00:00:00"/>
    <x v="89"/>
    <s v="C"/>
    <n v="5"/>
    <s v="c"/>
    <n v="62"/>
    <s v=" Bosch retirou o forno para realizar a análise do seu funcionamento e salientou que havia danos na parte escondida atrás do forno"/>
    <x v="1"/>
    <m/>
    <x v="7"/>
    <x v="0"/>
    <x v="72"/>
    <m/>
    <x v="170"/>
    <m/>
    <s v=""/>
    <s v=""/>
    <s v=""/>
    <s v=""/>
    <s v=""/>
  </r>
  <r>
    <d v="2024-08-13T00:00:00"/>
    <x v="89"/>
    <s v="C"/>
    <n v="5"/>
    <s v="c"/>
    <n v="63"/>
    <s v="O forno tem uma enorme amolgadela no centro"/>
    <x v="4"/>
    <m/>
    <x v="7"/>
    <x v="2"/>
    <x v="72"/>
    <m/>
    <x v="46"/>
    <m/>
    <s v=""/>
    <s v=""/>
    <s v=""/>
    <s v=""/>
    <s v=""/>
  </r>
  <r>
    <d v="2024-08-13T00:00:00"/>
    <x v="89"/>
    <s v="C"/>
    <n v="5"/>
    <s v="c"/>
    <n v="64"/>
    <s v="Salientamos ainda que os armários estão desalinhados entre o microondas e o forno"/>
    <x v="1"/>
    <m/>
    <x v="7"/>
    <x v="0"/>
    <x v="72"/>
    <m/>
    <x v="122"/>
    <m/>
    <s v=""/>
    <s v=""/>
    <s v=""/>
    <s v=""/>
    <s v=""/>
  </r>
  <r>
    <d v="2024-08-13T00:00:00"/>
    <x v="89"/>
    <s v="C"/>
    <n v="5"/>
    <s v="c"/>
    <n v="65"/>
    <s v="ponto de carregamento do estacionamento sem electricidade"/>
    <x v="9"/>
    <m/>
    <x v="9"/>
    <x v="0"/>
    <x v="72"/>
    <m/>
    <x v="74"/>
    <m/>
    <s v=""/>
    <s v=""/>
    <s v=""/>
    <s v=""/>
    <s v=""/>
  </r>
  <r>
    <d v="2024-08-13T00:00:00"/>
    <x v="89"/>
    <s v="C"/>
    <n v="5"/>
    <s v="c"/>
    <n v="66"/>
    <s v="Aperto no tubo de ligação à bomba de calor, uma vez que existem fugas de água"/>
    <x v="15"/>
    <m/>
    <x v="9"/>
    <x v="0"/>
    <x v="72"/>
    <m/>
    <x v="63"/>
    <m/>
    <s v=""/>
    <s v=""/>
    <s v=""/>
    <s v=""/>
    <s v=""/>
  </r>
  <r>
    <d v="2024-08-13T00:00:00"/>
    <x v="89"/>
    <s v="C"/>
    <n v="5"/>
    <s v="c"/>
    <n v="67"/>
    <s v=" Pedido de isolamento dos tubos da bomba de calor através da colocação de mangas térmicas de isolamento, idênticas às imagens abaixo. A imagem que coloco é de um condómino que nos disse que a Climacer lhe colocou estas mangas de isolamento."/>
    <x v="15"/>
    <m/>
    <x v="9"/>
    <x v="0"/>
    <x v="72"/>
    <m/>
    <x v="63"/>
    <m/>
    <s v=""/>
    <s v=""/>
    <s v=""/>
    <s v=""/>
    <s v=""/>
  </r>
  <r>
    <d v="2024-08-13T00:00:00"/>
    <x v="89"/>
    <s v="C"/>
    <n v="5"/>
    <s v="c"/>
    <n v="68"/>
    <s v=" No hall de entrada, a comunicação eléctrica/comutação entre os dois interruptores tem falhado. "/>
    <x v="9"/>
    <m/>
    <x v="9"/>
    <x v="0"/>
    <x v="72"/>
    <m/>
    <x v="74"/>
    <m/>
    <s v=""/>
    <s v=""/>
    <s v=""/>
    <s v=""/>
    <s v=""/>
  </r>
  <r>
    <d v="2024-08-13T00:00:00"/>
    <x v="89"/>
    <s v="C"/>
    <n v="5"/>
    <s v="c"/>
    <n v="69"/>
    <s v=" Na Casa de Banho Social, um dos botões do autoclismo encontra-se desalinhado."/>
    <x v="14"/>
    <m/>
    <x v="9"/>
    <x v="0"/>
    <x v="72"/>
    <m/>
    <x v="18"/>
    <m/>
    <s v=""/>
    <s v=""/>
    <s v=""/>
    <s v=""/>
    <s v=""/>
  </r>
  <r>
    <d v="2024-08-13T00:00:00"/>
    <x v="89"/>
    <s v="C"/>
    <n v="5"/>
    <s v="c"/>
    <n v="70"/>
    <s v="Detectei que a torneira do wc social, tem a água quente e fria trocada em relação ao que está indicado na torneira"/>
    <x v="14"/>
    <m/>
    <x v="46"/>
    <x v="0"/>
    <x v="72"/>
    <m/>
    <x v="18"/>
    <m/>
    <s v=""/>
    <s v=""/>
    <s v=""/>
    <s v=""/>
    <s v=""/>
  </r>
  <r>
    <d v="2024-08-13T00:00:00"/>
    <x v="89"/>
    <s v="C"/>
    <n v="5"/>
    <s v="c"/>
    <n v="71"/>
    <s v="Bomba de calor aparecer fissura, plastico parece estar rachar"/>
    <x v="15"/>
    <m/>
    <x v="116"/>
    <x v="0"/>
    <x v="72"/>
    <m/>
    <x v="142"/>
    <m/>
    <s v=""/>
    <s v=""/>
    <s v=""/>
    <s v=""/>
    <s v=""/>
  </r>
  <r>
    <d v="2024-08-13T00:00:00"/>
    <x v="89"/>
    <s v="C"/>
    <n v="5"/>
    <s v="c"/>
    <n v="72"/>
    <s v="Afinação Janela c/ grelha"/>
    <x v="2"/>
    <m/>
    <x v="116"/>
    <x v="0"/>
    <x v="72"/>
    <m/>
    <x v="98"/>
    <m/>
    <m/>
    <m/>
    <m/>
    <m/>
    <m/>
  </r>
  <r>
    <d v="2024-08-13T00:00:00"/>
    <x v="89"/>
    <s v="C"/>
    <n v="5"/>
    <s v="c"/>
    <n v="73"/>
    <s v="Mudar perfil de aluminio da sacada do  lado fecho (inf. Conforme Ricardo Serrialu)"/>
    <x v="2"/>
    <m/>
    <x v="16"/>
    <x v="2"/>
    <x v="72"/>
    <m/>
    <x v="279"/>
    <m/>
    <s v=""/>
    <s v=""/>
    <s v=""/>
    <s v=""/>
    <s v=""/>
  </r>
  <r>
    <d v="2024-08-13T00:00:00"/>
    <x v="89"/>
    <s v="C"/>
    <n v="5"/>
    <s v="c"/>
    <n v="74"/>
    <s v="A base de duche de uma das casas de banho se encontra com uma fuga de água. Acredito que esta com falta de silicone. "/>
    <x v="0"/>
    <m/>
    <x v="245"/>
    <x v="0"/>
    <x v="72"/>
    <m/>
    <x v="24"/>
    <m/>
    <m/>
    <m/>
    <m/>
    <m/>
    <m/>
  </r>
  <r>
    <d v="2024-08-13T00:00:00"/>
    <x v="89"/>
    <s v="C"/>
    <n v="5"/>
    <s v="c"/>
    <n v="75"/>
    <s v="Infiltrações nas paredes do quarto devido ao mau tempo. "/>
    <x v="0"/>
    <m/>
    <x v="246"/>
    <x v="0"/>
    <x v="72"/>
    <m/>
    <x v="280"/>
    <m/>
    <m/>
    <m/>
    <m/>
    <m/>
    <m/>
  </r>
  <r>
    <d v="2024-08-13T00:00:00"/>
    <x v="89"/>
    <s v="C"/>
    <n v="5"/>
    <s v="c"/>
    <n v="76"/>
    <s v="Constatei que isolamento dos tubos atrás do Ar Condicionado estão a deteriorar-se e a expor o tubo por baixo"/>
    <x v="16"/>
    <m/>
    <x v="247"/>
    <x v="0"/>
    <x v="72"/>
    <m/>
    <x v="33"/>
    <m/>
    <m/>
    <m/>
    <m/>
    <m/>
    <m/>
  </r>
  <r>
    <d v="2024-08-13T00:00:00"/>
    <x v="89"/>
    <s v="C"/>
    <n v="5"/>
    <s v="c"/>
    <n v="77"/>
    <s v="Rachas na pedra da varanda. "/>
    <x v="0"/>
    <m/>
    <x v="247"/>
    <x v="4"/>
    <x v="72"/>
    <m/>
    <x v="24"/>
    <m/>
    <m/>
    <m/>
    <m/>
    <m/>
    <m/>
  </r>
  <r>
    <d v="2024-08-13T00:00:00"/>
    <x v="89"/>
    <s v="C"/>
    <n v="5"/>
    <s v="c"/>
    <n v="78"/>
    <s v="Detetámos que a primeira tomada de eletricidade de três não funciona, nas restantes duas temos a internet e a televisão ligada. Testei o equipamento noutras tomadas e o mesmo funciona, apenas nesta não está a funcionar. Não coloquei outros equipamentos nesta tomada que não está a funcionar. _x000a__x000a_Ao ser informada que poderia ter custo de deslocação imputado, a proprietária comunicou não ter disponibilidade. "/>
    <x v="9"/>
    <m/>
    <x v="248"/>
    <x v="2"/>
    <x v="72"/>
    <m/>
    <x v="281"/>
    <m/>
    <m/>
    <m/>
    <m/>
    <m/>
    <m/>
  </r>
  <r>
    <d v="2024-08-05T00:00:00"/>
    <x v="90"/>
    <s v="C"/>
    <n v="5"/>
    <s v="d"/>
    <n v="1"/>
    <s v="Remover lagarto na arrecadação/teto"/>
    <x v="0"/>
    <m/>
    <x v="0"/>
    <x v="0"/>
    <x v="73"/>
    <m/>
    <x v="27"/>
    <s v="Sofia Farinha - Sofiamf_@hotmail.com"/>
    <s v=""/>
    <s v=""/>
    <s v=""/>
    <s v=""/>
    <s v=""/>
  </r>
  <r>
    <d v="2024-08-05T00:00:00"/>
    <x v="90"/>
    <s v="C"/>
    <n v="5"/>
    <s v="d"/>
    <n v="2"/>
    <s v="Lixar e limpar pisos e parede arrecadação"/>
    <x v="0"/>
    <m/>
    <x v="0"/>
    <x v="0"/>
    <x v="73"/>
    <m/>
    <x v="46"/>
    <s v="Sofia Farinha - Sofiamf_@hotmail.com"/>
    <s v=""/>
    <s v=""/>
    <s v=""/>
    <s v=""/>
    <s v=""/>
  </r>
  <r>
    <d v="2024-08-05T00:00:00"/>
    <x v="90"/>
    <s v="C"/>
    <n v="5"/>
    <s v="d"/>
    <n v="3"/>
    <s v="Limpar apartamento antes de entregar /vidro/espelhos"/>
    <x v="0"/>
    <m/>
    <x v="0"/>
    <x v="0"/>
    <x v="73"/>
    <m/>
    <x v="0"/>
    <s v="Sofia Farinha - Sofiamf_@hotmail.com"/>
    <s v=""/>
    <s v=""/>
    <s v=""/>
    <s v=""/>
    <s v=""/>
  </r>
  <r>
    <d v="2024-08-05T00:00:00"/>
    <x v="90"/>
    <s v="C"/>
    <n v="5"/>
    <s v="d"/>
    <n v="4"/>
    <s v="Limpar guardas (geral)"/>
    <x v="0"/>
    <m/>
    <x v="0"/>
    <x v="0"/>
    <x v="73"/>
    <m/>
    <x v="0"/>
    <s v="Sofia Farinha - Sofiamf_@hotmail.com"/>
    <s v=""/>
    <s v=""/>
    <s v=""/>
    <s v=""/>
    <s v=""/>
  </r>
  <r>
    <d v="2024-08-05T00:00:00"/>
    <x v="90"/>
    <s v="C"/>
    <n v="5"/>
    <s v="d"/>
    <n v="5"/>
    <s v="Limpar restos de tinta parede/teto/varanda (geral)"/>
    <x v="0"/>
    <m/>
    <x v="0"/>
    <x v="0"/>
    <x v="73"/>
    <m/>
    <x v="0"/>
    <s v="Sofia Farinha - Sofiamf_@hotmail.com"/>
    <s v=""/>
    <s v=""/>
    <s v=""/>
    <s v=""/>
    <s v=""/>
  </r>
  <r>
    <d v="2024-08-05T00:00:00"/>
    <x v="90"/>
    <s v="C"/>
    <n v="5"/>
    <s v="d"/>
    <n v="6"/>
    <s v="Riscos e massa nos tijolos parede varanda"/>
    <x v="0"/>
    <m/>
    <x v="0"/>
    <x v="0"/>
    <x v="73"/>
    <m/>
    <x v="0"/>
    <s v="Sofia Farinha - Sofiamf_@hotmail.com"/>
    <s v=""/>
    <s v=""/>
    <s v=""/>
    <s v=""/>
    <s v=""/>
  </r>
  <r>
    <d v="2024-08-05T00:00:00"/>
    <x v="90"/>
    <s v="C"/>
    <n v="5"/>
    <s v="d"/>
    <n v="7"/>
    <s v="Pedras soleita varanda partida em varios pontos/trocar"/>
    <x v="0"/>
    <m/>
    <x v="0"/>
    <x v="0"/>
    <x v="73"/>
    <m/>
    <x v="0"/>
    <s v="Sofia Farinha - Sofiamf_@hotmail.com"/>
    <s v=""/>
    <s v=""/>
    <s v=""/>
    <s v=""/>
    <s v=""/>
  </r>
  <r>
    <d v="2024-08-05T00:00:00"/>
    <x v="90"/>
    <s v="C"/>
    <n v="5"/>
    <s v="d"/>
    <n v="8"/>
    <s v="Tijolo partido parede varanda"/>
    <x v="0"/>
    <m/>
    <x v="0"/>
    <x v="0"/>
    <x v="73"/>
    <m/>
    <x v="0"/>
    <s v="Sofia Farinha - Sofiamf_@hotmail.com"/>
    <s v=""/>
    <s v=""/>
    <s v=""/>
    <s v=""/>
    <s v=""/>
  </r>
  <r>
    <d v="2024-08-05T00:00:00"/>
    <x v="90"/>
    <s v="C"/>
    <n v="5"/>
    <s v="d"/>
    <n v="9"/>
    <s v="Melhor remate parede/porta/falta massa"/>
    <x v="0"/>
    <m/>
    <x v="0"/>
    <x v="0"/>
    <x v="73"/>
    <m/>
    <x v="0"/>
    <s v="Sofia Farinha - Sofiamf_@hotmail.com"/>
    <s v=""/>
    <s v=""/>
    <s v=""/>
    <s v=""/>
    <s v=""/>
  </r>
  <r>
    <d v="2024-08-05T00:00:00"/>
    <x v="90"/>
    <s v="C"/>
    <n v="5"/>
    <s v="d"/>
    <n v="10"/>
    <s v="Sujos de tinta/silicone porta varanda"/>
    <x v="0"/>
    <m/>
    <x v="0"/>
    <x v="0"/>
    <x v="73"/>
    <m/>
    <x v="0"/>
    <s v="Sofia Farinha - Sofiamf_@hotmail.com"/>
    <s v=""/>
    <s v=""/>
    <s v=""/>
    <s v=""/>
    <s v=""/>
  </r>
  <r>
    <d v="2024-08-05T00:00:00"/>
    <x v="90"/>
    <s v="C"/>
    <n v="5"/>
    <s v="d"/>
    <n v="11"/>
    <s v="Falta puxador porta varanda"/>
    <x v="2"/>
    <m/>
    <x v="0"/>
    <x v="0"/>
    <x v="73"/>
    <m/>
    <x v="0"/>
    <s v="Sofia Farinha - Sofiamf_@hotmail.com"/>
    <s v=""/>
    <s v=""/>
    <s v=""/>
    <s v=""/>
    <s v=""/>
  </r>
  <r>
    <d v="2024-08-05T00:00:00"/>
    <x v="90"/>
    <s v="C"/>
    <n v="5"/>
    <s v="d"/>
    <n v="12"/>
    <s v="Trocar porta varanda/riscos caixilharia (1h de intervenção, agendar pfv)"/>
    <x v="2"/>
    <m/>
    <x v="90"/>
    <x v="0"/>
    <x v="73"/>
    <m/>
    <x v="29"/>
    <s v="Sofia Farinha - Sofiamf_@hotmail.com"/>
    <s v=""/>
    <s v=""/>
    <s v=""/>
    <s v=""/>
    <s v=""/>
  </r>
  <r>
    <d v="2024-08-05T00:00:00"/>
    <x v="90"/>
    <s v="C"/>
    <n v="5"/>
    <s v="d"/>
    <n v="13"/>
    <s v="Buraco no piso proximo rodape"/>
    <x v="0"/>
    <m/>
    <x v="0"/>
    <x v="0"/>
    <x v="73"/>
    <m/>
    <x v="39"/>
    <s v="Sofia Farinha - Sofiamf_@hotmail.com"/>
    <s v=""/>
    <s v=""/>
    <s v=""/>
    <s v=""/>
    <s v=""/>
  </r>
  <r>
    <d v="2024-08-05T00:00:00"/>
    <x v="90"/>
    <s v="C"/>
    <n v="5"/>
    <s v="d"/>
    <n v="14"/>
    <s v="Trocar reguas piso piso/lascada"/>
    <x v="5"/>
    <m/>
    <x v="0"/>
    <x v="0"/>
    <x v="73"/>
    <m/>
    <x v="67"/>
    <s v="Sofia Farinha - Sofiamf_@hotmail.com"/>
    <s v=""/>
    <s v=""/>
    <s v=""/>
    <s v=""/>
    <s v=""/>
  </r>
  <r>
    <d v="2024-08-05T00:00:00"/>
    <x v="90"/>
    <s v="C"/>
    <n v="5"/>
    <s v="d"/>
    <n v="15"/>
    <s v="Marcas na porta"/>
    <x v="6"/>
    <m/>
    <x v="0"/>
    <x v="0"/>
    <x v="73"/>
    <m/>
    <x v="0"/>
    <s v="Sofia Farinha - Sofiamf_@hotmail.com"/>
    <s v=""/>
    <s v=""/>
    <s v=""/>
    <s v=""/>
    <s v=""/>
  </r>
  <r>
    <d v="2024-08-05T00:00:00"/>
    <x v="90"/>
    <s v="C"/>
    <n v="5"/>
    <s v="d"/>
    <n v="16"/>
    <s v="Limpar portas/tinta/cola"/>
    <x v="0"/>
    <m/>
    <x v="0"/>
    <x v="0"/>
    <x v="73"/>
    <m/>
    <x v="0"/>
    <s v="Sofia Farinha - Sofiamf_@hotmail.com"/>
    <s v=""/>
    <s v=""/>
    <s v=""/>
    <s v=""/>
    <s v=""/>
  </r>
  <r>
    <d v="2024-08-05T00:00:00"/>
    <x v="90"/>
    <s v="C"/>
    <n v="5"/>
    <s v="d"/>
    <n v="17"/>
    <s v="Riscos nas dobradiças porta"/>
    <x v="0"/>
    <m/>
    <x v="0"/>
    <x v="0"/>
    <x v="73"/>
    <m/>
    <x v="0"/>
    <s v="Sofia Farinha - Sofiamf_@hotmail.com"/>
    <s v=""/>
    <s v=""/>
    <s v=""/>
    <s v=""/>
    <s v=""/>
  </r>
  <r>
    <d v="2024-08-05T00:00:00"/>
    <x v="90"/>
    <s v="C"/>
    <n v="5"/>
    <s v="d"/>
    <n v="18"/>
    <s v="Melhorar acabamento furo fechar porta"/>
    <x v="0"/>
    <m/>
    <x v="0"/>
    <x v="0"/>
    <x v="73"/>
    <m/>
    <x v="0"/>
    <s v="Sofia Farinha - Sofiamf_@hotmail.com"/>
    <s v=""/>
    <s v=""/>
    <s v=""/>
    <s v=""/>
    <s v=""/>
  </r>
  <r>
    <d v="2024-08-05T00:00:00"/>
    <x v="90"/>
    <s v="C"/>
    <n v="5"/>
    <s v="d"/>
    <n v="19"/>
    <s v="Remate e Limpeza rodapes (geral)"/>
    <x v="0"/>
    <m/>
    <x v="0"/>
    <x v="0"/>
    <x v="73"/>
    <m/>
    <x v="0"/>
    <s v="Sofia Farinha - Sofiamf_@hotmail.com"/>
    <s v=""/>
    <s v=""/>
    <s v=""/>
    <s v=""/>
    <s v=""/>
  </r>
  <r>
    <d v="2024-08-05T00:00:00"/>
    <x v="90"/>
    <s v="C"/>
    <n v="5"/>
    <s v="d"/>
    <n v="20"/>
    <s v="Afinar portas/folga grande"/>
    <x v="7"/>
    <m/>
    <x v="0"/>
    <x v="0"/>
    <x v="73"/>
    <m/>
    <x v="0"/>
    <s v="Sofia Farinha - Sofiamf_@hotmail.com"/>
    <s v=""/>
    <s v=""/>
    <s v=""/>
    <s v=""/>
    <s v=""/>
  </r>
  <r>
    <d v="2024-08-05T00:00:00"/>
    <x v="90"/>
    <s v="C"/>
    <n v="5"/>
    <s v="d"/>
    <n v="21"/>
    <s v="Ferrugem puxador/sujos"/>
    <x v="0"/>
    <m/>
    <x v="0"/>
    <x v="0"/>
    <x v="73"/>
    <m/>
    <x v="0"/>
    <s v="Sofia Farinha - Sofiamf_@hotmail.com"/>
    <s v=""/>
    <s v=""/>
    <s v=""/>
    <s v=""/>
    <s v=""/>
  </r>
  <r>
    <d v="2024-08-05T00:00:00"/>
    <x v="90"/>
    <s v="C"/>
    <n v="5"/>
    <s v="d"/>
    <n v="22"/>
    <s v="Melhorar descrição circuito quadro elétrico"/>
    <x v="9"/>
    <m/>
    <x v="0"/>
    <x v="0"/>
    <x v="73"/>
    <m/>
    <x v="67"/>
    <s v="Sofia Farinha - Sofiamf_@hotmail.com"/>
    <s v=""/>
    <s v=""/>
    <s v=""/>
    <s v=""/>
    <s v=""/>
  </r>
  <r>
    <d v="2024-08-05T00:00:00"/>
    <x v="90"/>
    <s v="C"/>
    <n v="5"/>
    <s v="d"/>
    <n v="23"/>
    <s v="Riscos na bancada e rodabanca"/>
    <x v="1"/>
    <m/>
    <x v="0"/>
    <x v="0"/>
    <x v="73"/>
    <m/>
    <x v="0"/>
    <s v="Sofia Farinha - Sofiamf_@hotmail.com"/>
    <s v=""/>
    <s v=""/>
    <s v=""/>
    <s v=""/>
    <s v=""/>
  </r>
  <r>
    <d v="2024-08-05T00:00:00"/>
    <x v="90"/>
    <s v="C"/>
    <n v="5"/>
    <s v="d"/>
    <n v="24"/>
    <s v="Peça exaustor/está faltando? - NÃO "/>
    <x v="1"/>
    <m/>
    <x v="0"/>
    <x v="0"/>
    <x v="73"/>
    <m/>
    <x v="0"/>
    <s v="Sofia Farinha - Sofiamf_@hotmail.com"/>
    <s v=""/>
    <s v=""/>
    <s v=""/>
    <s v=""/>
    <s v=""/>
  </r>
  <r>
    <d v="2024-08-05T00:00:00"/>
    <x v="90"/>
    <s v="C"/>
    <n v="5"/>
    <s v="d"/>
    <n v="25"/>
    <s v="Limpar armários cozinha"/>
    <x v="0"/>
    <m/>
    <x v="0"/>
    <x v="0"/>
    <x v="73"/>
    <m/>
    <x v="0"/>
    <s v="Sofia Farinha - Sofiamf_@hotmail.com"/>
    <s v=""/>
    <s v=""/>
    <s v=""/>
    <s v=""/>
    <s v=""/>
  </r>
  <r>
    <d v="2024-08-05T00:00:00"/>
    <x v="90"/>
    <s v="C"/>
    <n v="5"/>
    <s v="d"/>
    <n v="26"/>
    <s v="Melhorar remate silicone portas/sujos"/>
    <x v="0"/>
    <m/>
    <x v="0"/>
    <x v="0"/>
    <x v="73"/>
    <m/>
    <x v="0"/>
    <s v="Sofia Farinha - Sofiamf_@hotmail.com"/>
    <s v=""/>
    <s v=""/>
    <s v=""/>
    <s v=""/>
    <s v=""/>
  </r>
  <r>
    <d v="2024-08-05T00:00:00"/>
    <x v="90"/>
    <s v="C"/>
    <n v="5"/>
    <s v="d"/>
    <n v="27"/>
    <s v="Marcas no perfil porta/cerâmica"/>
    <x v="0"/>
    <m/>
    <x v="0"/>
    <x v="0"/>
    <x v="73"/>
    <m/>
    <x v="0"/>
    <s v="Sofia Farinha - Sofiamf_@hotmail.com"/>
    <s v=""/>
    <s v=""/>
    <s v=""/>
    <s v=""/>
    <s v=""/>
  </r>
  <r>
    <d v="2024-08-05T00:00:00"/>
    <x v="90"/>
    <s v="C"/>
    <n v="5"/>
    <s v="d"/>
    <n v="28"/>
    <s v="Falta massa cerâmica/parede"/>
    <x v="0"/>
    <m/>
    <x v="0"/>
    <x v="0"/>
    <x v="73"/>
    <m/>
    <x v="0"/>
    <s v="Sofia Farinha - Sofiamf_@hotmail.com"/>
    <s v=""/>
    <s v=""/>
    <s v=""/>
    <s v=""/>
    <s v=""/>
  </r>
  <r>
    <d v="2024-08-05T00:00:00"/>
    <x v="90"/>
    <s v="C"/>
    <n v="5"/>
    <s v="d"/>
    <n v="29"/>
    <s v="Limpar cerâmica tinta/cola/silicone"/>
    <x v="0"/>
    <m/>
    <x v="0"/>
    <x v="0"/>
    <x v="73"/>
    <m/>
    <x v="0"/>
    <s v="Sofia Farinha - Sofiamf_@hotmail.com"/>
    <s v=""/>
    <s v=""/>
    <s v=""/>
    <s v=""/>
    <s v=""/>
  </r>
  <r>
    <d v="2024-08-05T00:00:00"/>
    <x v="90"/>
    <s v="C"/>
    <n v="5"/>
    <s v="d"/>
    <n v="30"/>
    <s v="Riscos caixilharia janela (1h de intervenção, agendar pfv)"/>
    <x v="2"/>
    <m/>
    <x v="29"/>
    <x v="0"/>
    <x v="73"/>
    <m/>
    <x v="29"/>
    <s v="Sofia Farinha - Sofiamf_@hotmail.com"/>
    <s v=""/>
    <s v=""/>
    <s v=""/>
    <s v=""/>
    <s v=""/>
  </r>
  <r>
    <d v="2024-08-05T00:00:00"/>
    <x v="90"/>
    <s v="C"/>
    <n v="5"/>
    <s v="d"/>
    <n v="31"/>
    <s v="Limpar piso"/>
    <x v="0"/>
    <m/>
    <x v="0"/>
    <x v="0"/>
    <x v="73"/>
    <m/>
    <x v="46"/>
    <s v="Sofia Farinha - Sofiamf_@hotmail.com"/>
    <s v=""/>
    <s v=""/>
    <s v=""/>
    <s v=""/>
    <s v=""/>
  </r>
  <r>
    <d v="2024-08-05T00:00:00"/>
    <x v="90"/>
    <s v="C"/>
    <n v="5"/>
    <s v="d"/>
    <n v="32"/>
    <s v="Limpar armários"/>
    <x v="0"/>
    <m/>
    <x v="0"/>
    <x v="0"/>
    <x v="73"/>
    <m/>
    <x v="0"/>
    <s v="Sofia Farinha - Sofiamf_@hotmail.com"/>
    <s v=""/>
    <s v=""/>
    <s v=""/>
    <s v=""/>
    <s v=""/>
  </r>
  <r>
    <d v="2024-08-05T00:00:00"/>
    <x v="90"/>
    <s v="C"/>
    <n v="5"/>
    <s v="d"/>
    <n v="33"/>
    <s v="Marca na pintura parede"/>
    <x v="0"/>
    <m/>
    <x v="0"/>
    <x v="0"/>
    <x v="73"/>
    <m/>
    <x v="0"/>
    <s v="Sofia Farinha - Sofiamf_@hotmail.com"/>
    <s v=""/>
    <s v=""/>
    <s v=""/>
    <s v=""/>
    <s v=""/>
  </r>
  <r>
    <d v="2024-08-05T00:00:00"/>
    <x v="90"/>
    <s v="C"/>
    <n v="5"/>
    <s v="d"/>
    <n v="34"/>
    <s v="Remate alheta/ amolgado"/>
    <x v="0"/>
    <m/>
    <x v="0"/>
    <x v="0"/>
    <x v="73"/>
    <m/>
    <x v="0"/>
    <s v="Sofia Farinha - Sofiamf_@hotmail.com"/>
    <s v=""/>
    <s v=""/>
    <s v=""/>
    <s v=""/>
    <s v=""/>
  </r>
  <r>
    <d v="2024-08-05T00:00:00"/>
    <x v="90"/>
    <s v="C"/>
    <n v="5"/>
    <s v="d"/>
    <n v="35"/>
    <s v="Limpar cerâmica WC (geral)"/>
    <x v="0"/>
    <m/>
    <x v="0"/>
    <x v="0"/>
    <x v="73"/>
    <m/>
    <x v="0"/>
    <s v="Sofia Farinha - Sofiamf_@hotmail.com"/>
    <s v=""/>
    <s v=""/>
    <s v=""/>
    <s v=""/>
    <s v=""/>
  </r>
  <r>
    <d v="2024-08-05T00:00:00"/>
    <x v="90"/>
    <s v="C"/>
    <n v="5"/>
    <s v="d"/>
    <n v="36"/>
    <s v="Melhorar remate teto/parede (geral)"/>
    <x v="0"/>
    <m/>
    <x v="0"/>
    <x v="0"/>
    <x v="73"/>
    <m/>
    <x v="0"/>
    <s v="Sofia Farinha - Sofiamf_@hotmail.com"/>
    <s v=""/>
    <s v=""/>
    <s v=""/>
    <s v=""/>
    <s v=""/>
  </r>
  <r>
    <d v="2024-08-05T00:00:00"/>
    <x v="90"/>
    <s v="C"/>
    <n v="5"/>
    <s v="d"/>
    <n v="37"/>
    <s v="Fechamento do exausto wc/retorno cheiros"/>
    <x v="15"/>
    <m/>
    <x v="0"/>
    <x v="0"/>
    <x v="73"/>
    <m/>
    <x v="0"/>
    <s v="Sofia Farinha - Sofiamf_@hotmail.com"/>
    <s v=""/>
    <s v=""/>
    <s v=""/>
    <s v=""/>
    <s v=""/>
  </r>
  <r>
    <d v="2024-08-05T00:00:00"/>
    <x v="90"/>
    <s v="C"/>
    <n v="5"/>
    <s v="d"/>
    <n v="38"/>
    <s v="Afinar janelas "/>
    <x v="2"/>
    <m/>
    <x v="0"/>
    <x v="0"/>
    <x v="73"/>
    <m/>
    <x v="0"/>
    <s v="Sofia Farinha - Sofiamf_@hotmail.com"/>
    <s v=""/>
    <s v=""/>
    <s v=""/>
    <s v=""/>
    <s v=""/>
  </r>
  <r>
    <d v="2024-08-05T00:00:00"/>
    <x v="90"/>
    <s v="C"/>
    <n v="5"/>
    <s v="d"/>
    <n v="39"/>
    <s v="Limpar janelas"/>
    <x v="0"/>
    <m/>
    <x v="0"/>
    <x v="0"/>
    <x v="73"/>
    <m/>
    <x v="0"/>
    <s v="Sofia Farinha - Sofiamf_@hotmail.com"/>
    <s v=""/>
    <s v=""/>
    <s v=""/>
    <s v=""/>
    <s v=""/>
  </r>
  <r>
    <d v="2024-08-05T00:00:00"/>
    <x v="90"/>
    <s v="C"/>
    <n v="5"/>
    <s v="d"/>
    <n v="40"/>
    <s v="Marca na parede"/>
    <x v="0"/>
    <m/>
    <x v="0"/>
    <x v="0"/>
    <x v="73"/>
    <m/>
    <x v="0"/>
    <s v="Sofia Farinha - Sofiamf_@hotmail.com"/>
    <s v=""/>
    <s v=""/>
    <s v=""/>
    <s v=""/>
    <s v=""/>
  </r>
  <r>
    <d v="2024-08-05T00:00:00"/>
    <x v="90"/>
    <s v="C"/>
    <n v="5"/>
    <s v="d"/>
    <n v="41"/>
    <s v="Azulejos ocos wc/cozinha/checar"/>
    <x v="0"/>
    <m/>
    <x v="0"/>
    <x v="0"/>
    <x v="73"/>
    <m/>
    <x v="0"/>
    <s v="Sofia Farinha - Sofiamf_@hotmail.com"/>
    <s v=""/>
    <s v=""/>
    <s v=""/>
    <s v=""/>
    <s v=""/>
  </r>
  <r>
    <d v="2024-08-05T00:00:00"/>
    <x v="90"/>
    <s v="C"/>
    <n v="5"/>
    <s v="d"/>
    <n v="42"/>
    <s v="Ver tampa ar condicionado não fecha"/>
    <x v="0"/>
    <m/>
    <x v="0"/>
    <x v="0"/>
    <x v="73"/>
    <m/>
    <x v="0"/>
    <s v="Sofia Farinha - Sofiamf_@hotmail.com"/>
    <s v=""/>
    <s v=""/>
    <s v=""/>
    <s v=""/>
    <s v=""/>
  </r>
  <r>
    <d v="2024-08-05T00:00:00"/>
    <x v="90"/>
    <s v="C"/>
    <n v="5"/>
    <s v="d"/>
    <n v="43"/>
    <s v="Fuga de água no bidé - Trocar torneira"/>
    <x v="18"/>
    <m/>
    <x v="0"/>
    <x v="0"/>
    <x v="73"/>
    <m/>
    <x v="0"/>
    <s v="Sofia Farinha - Sofiamf_@hotmail.com"/>
    <s v=""/>
    <s v=""/>
    <s v=""/>
    <s v=""/>
    <s v=""/>
  </r>
  <r>
    <d v="2024-08-05T00:00:00"/>
    <x v="90"/>
    <s v="C"/>
    <n v="5"/>
    <s v="d"/>
    <n v="44"/>
    <s v="Porta do duche da suite desnivelada a arrastar no chão ao ser aberta e depois não fecha "/>
    <x v="29"/>
    <m/>
    <x v="0"/>
    <x v="0"/>
    <x v="73"/>
    <m/>
    <x v="28"/>
    <s v="Sofia Farinha - Sofiamf_@hotmail.com"/>
    <s v=""/>
    <s v=""/>
    <s v=""/>
    <s v=""/>
    <s v=""/>
  </r>
  <r>
    <d v="2024-08-05T00:00:00"/>
    <x v="90"/>
    <s v="C"/>
    <n v="5"/>
    <s v="d"/>
    <n v="45"/>
    <s v="O silicone aplicado na porta que liga a cozinha à lavandaria está mal feito, apresentando buracos e imperfeições"/>
    <x v="0"/>
    <m/>
    <x v="0"/>
    <x v="0"/>
    <x v="73"/>
    <m/>
    <x v="162"/>
    <s v="Sofia Farinha - Sofiamf_@hotmail.com"/>
    <s v=""/>
    <s v=""/>
    <s v=""/>
    <s v=""/>
    <s v=""/>
  </r>
  <r>
    <d v="2024-08-05T00:00:00"/>
    <x v="90"/>
    <s v="C"/>
    <n v="5"/>
    <s v="d"/>
    <n v="46"/>
    <s v="tampa de proteção do alarme de incêndio na arrecadação não foi removida, o que impede o seu correto funcionamento. Este alarme está instalado num pé alto, o que torna difícil a remoção da tampa de proteção."/>
    <x v="0"/>
    <m/>
    <x v="0"/>
    <x v="0"/>
    <x v="73"/>
    <m/>
    <x v="46"/>
    <s v="Sofia Farinha - Sofiamf_@hotmail.com"/>
    <s v=""/>
    <s v=""/>
    <s v=""/>
    <s v=""/>
    <s v=""/>
  </r>
  <r>
    <d v="2024-08-05T00:00:00"/>
    <x v="90"/>
    <s v="C"/>
    <n v="5"/>
    <s v="d"/>
    <n v="47"/>
    <s v="Torneira avariada na casa de banho social(Bidé)"/>
    <x v="48"/>
    <m/>
    <x v="0"/>
    <x v="0"/>
    <x v="73"/>
    <m/>
    <x v="100"/>
    <s v="Sofia Farinha - Sofiamf_@hotmail.com"/>
    <s v=""/>
    <s v=""/>
    <s v=""/>
    <s v=""/>
    <s v=""/>
  </r>
  <r>
    <d v="2024-08-05T00:00:00"/>
    <x v="90"/>
    <s v="C"/>
    <n v="5"/>
    <s v="d"/>
    <n v="48"/>
    <s v="Teto deformado na cozinha"/>
    <x v="0"/>
    <m/>
    <x v="0"/>
    <x v="0"/>
    <x v="73"/>
    <m/>
    <x v="162"/>
    <s v="Sofia Farinha - Sofiamf_@hotmail.com"/>
    <s v=""/>
    <s v=""/>
    <s v=""/>
    <s v=""/>
    <s v=""/>
  </r>
  <r>
    <d v="2024-08-05T00:00:00"/>
    <x v="90"/>
    <s v="C"/>
    <n v="5"/>
    <s v="d"/>
    <n v="49"/>
    <s v="Vidro lascado na varanda"/>
    <x v="2"/>
    <m/>
    <x v="0"/>
    <x v="0"/>
    <x v="73"/>
    <m/>
    <x v="0"/>
    <s v="Sofia Farinha - Sofiamf_@hotmail.com"/>
    <s v=""/>
    <s v=""/>
    <s v=""/>
    <s v=""/>
    <s v=""/>
  </r>
  <r>
    <d v="2024-08-05T00:00:00"/>
    <x v="90"/>
    <s v="C"/>
    <n v="5"/>
    <s v="d"/>
    <n v="50"/>
    <s v="Tomada atrás da tv não funciona "/>
    <x v="9"/>
    <m/>
    <x v="0"/>
    <x v="0"/>
    <x v="73"/>
    <m/>
    <x v="282"/>
    <s v="Sofia Farinha - Sofiamf_@hotmail.com"/>
    <s v=""/>
    <s v=""/>
    <s v=""/>
    <s v=""/>
    <s v=""/>
  </r>
  <r>
    <d v="2024-08-05T00:00:00"/>
    <x v="90"/>
    <s v="C"/>
    <n v="5"/>
    <s v="d"/>
    <n v="51"/>
    <s v=" O frigorífico apresenta um problema de congelamento, estando a parte superior sempre a congelar, mesmo quando ajustado para a temperatura mais baixa. Essa situação não é normal para o funcionamento adequado do equipamento, estragando a conservação dos alimentos e de medicamentos."/>
    <x v="0"/>
    <m/>
    <x v="0"/>
    <x v="3"/>
    <x v="73"/>
    <d v="2024-09-05T00:00:00"/>
    <x v="24"/>
    <s v="Sofia Farinha - Sofiamf_@hotmail.com"/>
    <s v=""/>
    <s v=""/>
    <s v=""/>
    <s v=""/>
    <s v=""/>
  </r>
  <r>
    <d v="2024-08-05T00:00:00"/>
    <x v="90"/>
    <s v="C"/>
    <n v="5"/>
    <s v="d"/>
    <n v="52"/>
    <s v="A baixo da sanita da WC do quarto de suite NÃO tem Silicone"/>
    <x v="0"/>
    <m/>
    <x v="0"/>
    <x v="0"/>
    <x v="73"/>
    <m/>
    <x v="162"/>
    <s v="Sofia Farinha - Sofiamf_@hotmail.com"/>
    <s v=""/>
    <s v=""/>
    <s v=""/>
    <s v=""/>
    <s v=""/>
  </r>
  <r>
    <d v="2024-08-05T00:00:00"/>
    <x v="90"/>
    <s v="C"/>
    <n v="5"/>
    <s v="d"/>
    <n v="53"/>
    <s v="Portas das duas casas de banho não fecham, necessitando de ser afinadas - Encomendar uma verga e borrachas"/>
    <x v="6"/>
    <m/>
    <x v="0"/>
    <x v="0"/>
    <x v="73"/>
    <m/>
    <x v="272"/>
    <s v="Sofia Farinha - Sofiamf_@hotmail.com"/>
    <s v=""/>
    <s v=""/>
    <s v=""/>
    <s v=""/>
    <s v=""/>
  </r>
  <r>
    <d v="2024-08-05T00:00:00"/>
    <x v="90"/>
    <s v="C"/>
    <n v="5"/>
    <s v="d"/>
    <n v="54"/>
    <s v="Vidro da casa de banho apresenta defeito "/>
    <x v="12"/>
    <m/>
    <x v="10"/>
    <x v="0"/>
    <x v="73"/>
    <m/>
    <x v="46"/>
    <s v="Sofia Farinha - Sofiamf_@hotmail.com"/>
    <s v=""/>
    <s v=""/>
    <s v=""/>
    <s v=""/>
    <s v=""/>
  </r>
  <r>
    <d v="2024-08-05T00:00:00"/>
    <x v="90"/>
    <s v="C"/>
    <n v="5"/>
    <s v="d"/>
    <n v="55"/>
    <s v="O vidro da varanda, que está lascado,"/>
    <x v="2"/>
    <m/>
    <x v="10"/>
    <x v="0"/>
    <x v="73"/>
    <m/>
    <x v="283"/>
    <s v="Sofia Farinha - Sofiamf_@hotmail.com"/>
    <s v=""/>
    <s v=""/>
    <s v=""/>
    <s v=""/>
    <s v=""/>
  </r>
  <r>
    <d v="2024-08-05T00:00:00"/>
    <x v="90"/>
    <s v="C"/>
    <n v="5"/>
    <s v="d"/>
    <n v="56"/>
    <s v="A tampa de proteção ainda não foi removida, o que compromete o correto funcionamento do alarme, especialmente devido à altura em que este está instalado. - arrecadação"/>
    <x v="49"/>
    <m/>
    <x v="10"/>
    <x v="0"/>
    <x v="73"/>
    <m/>
    <x v="85"/>
    <s v="Sofia Farinha - Sofiamf_@hotmail.com"/>
    <s v=""/>
    <s v=""/>
    <s v=""/>
    <s v=""/>
    <s v=""/>
  </r>
  <r>
    <d v="2024-08-05T00:00:00"/>
    <x v="90"/>
    <s v="C"/>
    <n v="5"/>
    <s v="d"/>
    <n v="57"/>
    <s v="Puxador da porta da arrecadação - está partido"/>
    <x v="7"/>
    <m/>
    <x v="10"/>
    <x v="0"/>
    <x v="73"/>
    <m/>
    <x v="197"/>
    <s v="Sofia Farinha - Sofiamf_@hotmail.com"/>
    <s v=""/>
    <s v=""/>
    <s v=""/>
    <s v=""/>
    <s v=""/>
  </r>
  <r>
    <d v="2024-08-05T00:00:00"/>
    <x v="90"/>
    <s v="C"/>
    <n v="5"/>
    <s v="d"/>
    <n v="58"/>
    <s v="Troca das chaves do correio "/>
    <x v="2"/>
    <m/>
    <x v="113"/>
    <x v="0"/>
    <x v="73"/>
    <m/>
    <x v="140"/>
    <s v="Sofia Farinha - Sofiamf_@hotmail.com"/>
    <s v=""/>
    <s v=""/>
    <s v=""/>
    <s v=""/>
    <s v=""/>
  </r>
  <r>
    <d v="2024-08-05T00:00:00"/>
    <x v="90"/>
    <s v="C"/>
    <n v="5"/>
    <s v="d"/>
    <n v="59"/>
    <s v="o meu estore da sala encravou. Não sobe nem desce. Já tentei limpar a calha, desligar a alimentação eléctrica e voltar a ligar mas mesmo assim nada. Até ao momento os outros estores têm funcionado mais ou menos bem. Encravam por um instante mas depois de algumas tentativas consigo voltar a abrir e fechar."/>
    <x v="11"/>
    <m/>
    <x v="97"/>
    <x v="0"/>
    <x v="73"/>
    <m/>
    <x v="82"/>
    <m/>
    <s v=""/>
    <s v=""/>
    <s v=""/>
    <s v=""/>
    <s v=""/>
  </r>
  <r>
    <d v="2024-08-05T00:00:00"/>
    <x v="90"/>
    <s v="C"/>
    <n v="5"/>
    <s v="d"/>
    <n v="60"/>
    <s v="Caldeira a verter agua e esta a danificar o chão - já fomos la 3 vezes aquilo não deita agua, (Assunto da Climacer)"/>
    <x v="15"/>
    <m/>
    <x v="21"/>
    <x v="0"/>
    <x v="73"/>
    <m/>
    <x v="142"/>
    <m/>
    <s v=""/>
    <s v=""/>
    <s v=""/>
    <s v=""/>
    <s v=""/>
  </r>
  <r>
    <d v="2024-08-05T00:00:00"/>
    <x v="90"/>
    <s v="C"/>
    <n v="5"/>
    <s v="d"/>
    <n v="61"/>
    <s v="Torneira da cozinha"/>
    <x v="0"/>
    <m/>
    <x v="135"/>
    <x v="0"/>
    <x v="73"/>
    <m/>
    <x v="142"/>
    <m/>
    <m/>
    <m/>
    <m/>
    <m/>
    <m/>
  </r>
  <r>
    <d v="2024-08-05T00:00:00"/>
    <x v="90"/>
    <s v="C"/>
    <n v="5"/>
    <s v="d"/>
    <n v="62"/>
    <s v="Tubos de esgoto do bidé de ambas as casas de banho estão estragadas"/>
    <x v="0"/>
    <m/>
    <x v="135"/>
    <x v="0"/>
    <x v="73"/>
    <m/>
    <x v="142"/>
    <m/>
    <m/>
    <m/>
    <m/>
    <m/>
    <m/>
  </r>
  <r>
    <d v="2024-08-05T00:00:00"/>
    <x v="90"/>
    <s v="C"/>
    <n v="5"/>
    <s v="d"/>
    <n v="63"/>
    <s v="Ricado diz: &quot;Falta vidro da guarda de inox, vidro veio mal tem que i c/ 350 de altura e 1058 de largura"/>
    <x v="2"/>
    <m/>
    <x v="235"/>
    <x v="0"/>
    <x v="73"/>
    <m/>
    <x v="114"/>
    <m/>
    <m/>
    <m/>
    <m/>
    <m/>
    <m/>
  </r>
  <r>
    <d v="2024-08-05T00:00:00"/>
    <x v="90"/>
    <s v="C"/>
    <n v="5"/>
    <s v="d"/>
    <n v="64"/>
    <s v="Infiltração na parede do quarto (suíte) - foi detectada uma zona com sinais evidentes de infiltração na parede junto a janela do quarto da suíte."/>
    <x v="0"/>
    <m/>
    <x v="249"/>
    <x v="0"/>
    <x v="73"/>
    <m/>
    <x v="129"/>
    <m/>
    <m/>
    <m/>
    <m/>
    <m/>
    <m/>
  </r>
  <r>
    <d v="2024-08-05T00:00:00"/>
    <x v="90"/>
    <s v="C"/>
    <n v="5"/>
    <s v="d"/>
    <n v="65"/>
    <s v="Fissura ao longo da parede - adicionalmente a parede do mesmo quarto apresenta fissura já uma fissura visível ao longo da superfície o que levanta preocupações relativamente a qualidade do acabamento e a possível progressão da anomalia."/>
    <x v="0"/>
    <m/>
    <x v="249"/>
    <x v="0"/>
    <x v="73"/>
    <m/>
    <x v="129"/>
    <m/>
    <m/>
    <m/>
    <m/>
    <m/>
    <m/>
  </r>
  <r>
    <d v="2024-08-05T00:00:00"/>
    <x v="90"/>
    <s v="C"/>
    <n v="5"/>
    <s v="d"/>
    <n v="66"/>
    <s v="A caixa de ar condiciondo em funcionamento emite ruído anormal. Adicionalmente a do quarto apresenta um abaulamento visível na respetiva caixa. "/>
    <x v="15"/>
    <m/>
    <x v="83"/>
    <x v="0"/>
    <x v="73"/>
    <m/>
    <x v="158"/>
    <s v="Feedback Climacer: Situação resolvida – ajuste no encaixe de plásticos/ reapertos."/>
    <m/>
    <m/>
    <m/>
    <m/>
    <m/>
  </r>
  <r>
    <d v="2024-08-05T00:00:00"/>
    <x v="90"/>
    <s v="C"/>
    <n v="5"/>
    <s v="d"/>
    <n v="67"/>
    <s v="Aparecimento de uma mancha escura e sinais de degradação no pavimento de madeira da minha fração, mais concretamente na minha sala."/>
    <x v="0"/>
    <m/>
    <x v="250"/>
    <x v="2"/>
    <x v="73"/>
    <m/>
    <x v="232"/>
    <s v="Feedback Bruno Florindo: Foi constatado que não tem sinais de humidade ou infiltração no local onde contêm a mancha. O dano visivelmente foi causado pela utilização do imóvel. Contudo, foi acordado que por um sinal de boa fé, iremos fornecer duas réguas para a substituição do pavimento."/>
    <m/>
    <m/>
    <m/>
    <m/>
    <m/>
  </r>
  <r>
    <d v="2024-11-19T00:00:00"/>
    <x v="91"/>
    <s v="C"/>
    <n v="5"/>
    <s v="e"/>
    <n v="1"/>
    <s v="Fissura na cerâmica do topo da porta"/>
    <x v="0"/>
    <m/>
    <x v="6"/>
    <x v="0"/>
    <x v="65"/>
    <m/>
    <x v="21"/>
    <m/>
    <s v=""/>
    <s v=""/>
    <s v=""/>
    <s v=""/>
    <s v=""/>
  </r>
  <r>
    <d v="2024-11-19T00:00:00"/>
    <x v="91"/>
    <s v="C"/>
    <n v="5"/>
    <s v="e"/>
    <n v="2"/>
    <s v="Melhorar remate rejunte parede cozinha "/>
    <x v="0"/>
    <m/>
    <x v="6"/>
    <x v="0"/>
    <x v="65"/>
    <m/>
    <x v="3"/>
    <m/>
    <s v=""/>
    <s v=""/>
    <s v=""/>
    <s v=""/>
    <s v=""/>
  </r>
  <r>
    <d v="2024-11-19T00:00:00"/>
    <x v="91"/>
    <s v="C"/>
    <n v="5"/>
    <s v="e"/>
    <n v="3"/>
    <s v="Sujos na pintura"/>
    <x v="0"/>
    <m/>
    <x v="6"/>
    <x v="0"/>
    <x v="65"/>
    <m/>
    <x v="3"/>
    <m/>
    <s v=""/>
    <s v=""/>
    <s v=""/>
    <s v=""/>
    <s v=""/>
  </r>
  <r>
    <d v="2024-11-19T00:00:00"/>
    <x v="91"/>
    <s v="C"/>
    <n v="5"/>
    <s v="e"/>
    <n v="4"/>
    <s v="Piso Escuro, encontro rodapé"/>
    <x v="5"/>
    <m/>
    <x v="6"/>
    <x v="0"/>
    <x v="65"/>
    <m/>
    <x v="22"/>
    <m/>
    <s v=""/>
    <s v=""/>
    <s v=""/>
    <s v=""/>
    <s v=""/>
  </r>
  <r>
    <d v="2024-11-19T00:00:00"/>
    <x v="91"/>
    <s v="C"/>
    <n v="5"/>
    <s v="e"/>
    <n v="5"/>
    <s v="Remate rodapé"/>
    <x v="5"/>
    <m/>
    <x v="6"/>
    <x v="0"/>
    <x v="65"/>
    <m/>
    <x v="22"/>
    <m/>
    <s v=""/>
    <s v=""/>
    <s v=""/>
    <s v=""/>
    <s v=""/>
  </r>
  <r>
    <d v="2024-11-19T00:00:00"/>
    <x v="91"/>
    <s v="C"/>
    <n v="5"/>
    <s v="e"/>
    <n v="6"/>
    <s v="Buraco piso rodapé"/>
    <x v="5"/>
    <m/>
    <x v="6"/>
    <x v="0"/>
    <x v="65"/>
    <m/>
    <x v="22"/>
    <m/>
    <s v=""/>
    <s v=""/>
    <s v=""/>
    <s v=""/>
    <s v=""/>
  </r>
  <r>
    <d v="2024-11-19T00:00:00"/>
    <x v="91"/>
    <s v="C"/>
    <n v="5"/>
    <s v="e"/>
    <n v="7"/>
    <s v="Troca bancada wc ( muito curta)"/>
    <x v="13"/>
    <m/>
    <x v="6"/>
    <x v="3"/>
    <x v="65"/>
    <m/>
    <x v="18"/>
    <m/>
    <s v=""/>
    <s v=""/>
    <s v=""/>
    <s v=""/>
    <s v=""/>
  </r>
  <r>
    <d v="2024-11-19T00:00:00"/>
    <x v="91"/>
    <s v="C"/>
    <n v="5"/>
    <s v="e"/>
    <n v="8"/>
    <m/>
    <x v="0"/>
    <m/>
    <x v="6"/>
    <x v="0"/>
    <x v="65"/>
    <m/>
    <x v="3"/>
    <m/>
    <s v=""/>
    <s v=""/>
    <s v=""/>
    <s v=""/>
    <s v=""/>
  </r>
  <r>
    <d v="2024-11-19T00:00:00"/>
    <x v="91"/>
    <s v="C"/>
    <n v="5"/>
    <s v="e"/>
    <n v="9"/>
    <s v="colocar rodapé"/>
    <x v="6"/>
    <m/>
    <x v="167"/>
    <x v="0"/>
    <x v="65"/>
    <m/>
    <x v="194"/>
    <m/>
    <s v=""/>
    <s v=""/>
    <s v=""/>
    <s v=""/>
    <s v=""/>
  </r>
  <r>
    <d v="2024-11-19T00:00:00"/>
    <x v="91"/>
    <s v="C"/>
    <n v="5"/>
    <s v="e"/>
    <n v="10"/>
    <s v="Colocar 3 portas roupeiro "/>
    <x v="6"/>
    <m/>
    <x v="167"/>
    <x v="0"/>
    <x v="65"/>
    <m/>
    <x v="194"/>
    <m/>
    <s v=""/>
    <s v=""/>
    <s v=""/>
    <s v=""/>
    <s v=""/>
  </r>
  <r>
    <d v="2024-11-19T00:00:00"/>
    <x v="91"/>
    <s v="C"/>
    <n v="5"/>
    <s v="e"/>
    <n v="11"/>
    <s v="Colocar 1 batente "/>
    <x v="6"/>
    <m/>
    <x v="167"/>
    <x v="0"/>
    <x v="65"/>
    <m/>
    <x v="194"/>
    <m/>
    <s v=""/>
    <s v=""/>
    <s v=""/>
    <s v=""/>
    <s v=""/>
  </r>
  <r>
    <d v="2024-11-19T00:00:00"/>
    <x v="91"/>
    <s v="C"/>
    <n v="5"/>
    <s v="e"/>
    <n v="12"/>
    <s v="Falta de pressão de água quente na bomba de calor "/>
    <x v="15"/>
    <m/>
    <x v="186"/>
    <x v="0"/>
    <x v="65"/>
    <m/>
    <x v="133"/>
    <m/>
    <m/>
    <m/>
    <m/>
    <m/>
    <m/>
  </r>
  <r>
    <d v="2024-08-06T00:00:00"/>
    <x v="92"/>
    <s v="C"/>
    <n v="5"/>
    <s v="f"/>
    <n v="1"/>
    <s v="Limpar rodapé (excesso massa geral)"/>
    <x v="0"/>
    <m/>
    <x v="0"/>
    <x v="0"/>
    <x v="68"/>
    <m/>
    <x v="0"/>
    <s v="Carlos Simões 969001175"/>
    <s v=""/>
    <s v=""/>
    <s v=""/>
    <s v=""/>
    <s v=""/>
  </r>
  <r>
    <d v="2024-08-06T00:00:00"/>
    <x v="92"/>
    <s v="C"/>
    <n v="5"/>
    <s v="f"/>
    <n v="2"/>
    <s v="Limpar ferrugem geral guardas "/>
    <x v="0"/>
    <m/>
    <x v="0"/>
    <x v="0"/>
    <x v="68"/>
    <m/>
    <x v="0"/>
    <s v="Carlos Simões 969001175"/>
    <s v=""/>
    <s v=""/>
    <s v=""/>
    <s v=""/>
    <s v=""/>
  </r>
  <r>
    <d v="2024-08-06T00:00:00"/>
    <x v="92"/>
    <s v="C"/>
    <n v="5"/>
    <s v="f"/>
    <n v="3"/>
    <s v="Ver acabamento exaustor varanda "/>
    <x v="0"/>
    <m/>
    <x v="0"/>
    <x v="0"/>
    <x v="68"/>
    <m/>
    <x v="0"/>
    <s v="Carlos Simões 969001175"/>
    <s v=""/>
    <s v=""/>
    <s v=""/>
    <s v=""/>
    <s v=""/>
  </r>
  <r>
    <d v="2024-08-06T00:00:00"/>
    <x v="92"/>
    <s v="C"/>
    <n v="5"/>
    <s v="f"/>
    <n v="4"/>
    <s v="Afinar porta"/>
    <x v="6"/>
    <m/>
    <x v="0"/>
    <x v="0"/>
    <x v="68"/>
    <m/>
    <x v="0"/>
    <s v="Carlos Simões 969001175"/>
    <s v=""/>
    <s v=""/>
    <s v=""/>
    <s v=""/>
    <s v=""/>
  </r>
  <r>
    <d v="2024-08-06T00:00:00"/>
    <x v="92"/>
    <s v="C"/>
    <n v="5"/>
    <s v="f"/>
    <n v="5"/>
    <s v="Afinar porta roupeiro"/>
    <x v="6"/>
    <m/>
    <x v="0"/>
    <x v="0"/>
    <x v="68"/>
    <m/>
    <x v="0"/>
    <s v="Carlos Simões 969001175"/>
    <s v=""/>
    <s v=""/>
    <s v=""/>
    <s v=""/>
    <s v=""/>
  </r>
  <r>
    <d v="2024-08-06T00:00:00"/>
    <x v="92"/>
    <s v="C"/>
    <n v="5"/>
    <s v="f"/>
    <n v="6"/>
    <s v="Limpar sujidade cerâmica próximo porta "/>
    <x v="0"/>
    <m/>
    <x v="0"/>
    <x v="0"/>
    <x v="68"/>
    <m/>
    <x v="0"/>
    <s v="Carlos Simões 969001175"/>
    <s v=""/>
    <s v=""/>
    <s v=""/>
    <s v=""/>
    <s v=""/>
  </r>
  <r>
    <d v="2024-08-06T00:00:00"/>
    <x v="92"/>
    <s v="C"/>
    <n v="5"/>
    <s v="f"/>
    <n v="7"/>
    <s v="Fissura rejunte cerâmica"/>
    <x v="0"/>
    <m/>
    <x v="0"/>
    <x v="0"/>
    <x v="68"/>
    <m/>
    <x v="0"/>
    <s v="Carlos Simões 969001175"/>
    <s v=""/>
    <s v=""/>
    <s v=""/>
    <s v=""/>
    <s v=""/>
  </r>
  <r>
    <d v="2024-08-06T00:00:00"/>
    <x v="92"/>
    <s v="C"/>
    <n v="5"/>
    <s v="f"/>
    <n v="8"/>
    <s v="Pintar fechamento exaustor "/>
    <x v="0"/>
    <m/>
    <x v="0"/>
    <x v="0"/>
    <x v="68"/>
    <m/>
    <x v="0"/>
    <s v="Carlos Simões 969001175"/>
    <s v=""/>
    <s v=""/>
    <s v=""/>
    <s v=""/>
    <s v=""/>
  </r>
  <r>
    <d v="2024-08-06T00:00:00"/>
    <x v="92"/>
    <s v="C"/>
    <n v="5"/>
    <s v="f"/>
    <n v="9"/>
    <s v="Limpar massa cerâmica"/>
    <x v="0"/>
    <m/>
    <x v="0"/>
    <x v="0"/>
    <x v="68"/>
    <m/>
    <x v="0"/>
    <s v="Carlos Simões 969001175"/>
    <s v=""/>
    <s v=""/>
    <s v=""/>
    <s v=""/>
    <s v=""/>
  </r>
  <r>
    <d v="2024-08-06T00:00:00"/>
    <x v="92"/>
    <s v="C"/>
    <n v="5"/>
    <s v="f"/>
    <n v="10"/>
    <s v="Rever assentamento interruptor "/>
    <x v="0"/>
    <m/>
    <x v="0"/>
    <x v="0"/>
    <x v="68"/>
    <m/>
    <x v="0"/>
    <s v="Carlos Simões 969001175"/>
    <s v=""/>
    <s v=""/>
    <s v=""/>
    <s v=""/>
    <s v=""/>
  </r>
  <r>
    <d v="2024-08-06T00:00:00"/>
    <x v="92"/>
    <s v="C"/>
    <n v="5"/>
    <s v="f"/>
    <n v="11"/>
    <s v="Limpar tinta exaustor "/>
    <x v="0"/>
    <m/>
    <x v="0"/>
    <x v="0"/>
    <x v="68"/>
    <m/>
    <x v="0"/>
    <s v="Carlos Simões 969001175"/>
    <s v=""/>
    <s v=""/>
    <s v=""/>
    <s v=""/>
    <s v=""/>
  </r>
  <r>
    <d v="2024-08-06T00:00:00"/>
    <x v="92"/>
    <s v="C"/>
    <n v="5"/>
    <s v="f"/>
    <n v="12"/>
    <s v="Remate foco"/>
    <x v="0"/>
    <m/>
    <x v="0"/>
    <x v="0"/>
    <x v="68"/>
    <m/>
    <x v="0"/>
    <s v="Carlos Simões 969001175"/>
    <s v=""/>
    <s v=""/>
    <s v=""/>
    <s v=""/>
    <s v=""/>
  </r>
  <r>
    <d v="2024-08-06T00:00:00"/>
    <x v="92"/>
    <s v="C"/>
    <n v="5"/>
    <s v="f"/>
    <n v="13"/>
    <s v="Limpar cerâmica parede e banheira "/>
    <x v="0"/>
    <m/>
    <x v="0"/>
    <x v="0"/>
    <x v="68"/>
    <m/>
    <x v="0"/>
    <s v="Carlos Simões 969001175"/>
    <s v=""/>
    <s v=""/>
    <s v=""/>
    <s v=""/>
    <s v=""/>
  </r>
  <r>
    <d v="2024-08-06T00:00:00"/>
    <x v="92"/>
    <s v="C"/>
    <n v="5"/>
    <s v="f"/>
    <n v="14"/>
    <s v="Remate teto/ cerâmica"/>
    <x v="21"/>
    <m/>
    <x v="0"/>
    <x v="0"/>
    <x v="68"/>
    <m/>
    <x v="0"/>
    <s v="Carlos Simões 969001175"/>
    <s v=""/>
    <s v=""/>
    <s v=""/>
    <s v=""/>
    <s v=""/>
  </r>
  <r>
    <d v="2024-08-06T00:00:00"/>
    <x v="92"/>
    <s v="C"/>
    <n v="5"/>
    <s v="f"/>
    <n v="15"/>
    <s v="Cerâmica partida parede banheira"/>
    <x v="0"/>
    <m/>
    <x v="0"/>
    <x v="0"/>
    <x v="68"/>
    <m/>
    <x v="0"/>
    <s v="Carlos Simões 969001175"/>
    <s v=""/>
    <s v=""/>
    <s v=""/>
    <s v=""/>
    <s v=""/>
  </r>
  <r>
    <d v="2024-08-06T00:00:00"/>
    <x v="92"/>
    <s v="C"/>
    <n v="5"/>
    <s v="f"/>
    <n v="16"/>
    <s v="Trocar espelho  wc "/>
    <x v="29"/>
    <m/>
    <x v="0"/>
    <x v="0"/>
    <x v="68"/>
    <m/>
    <x v="0"/>
    <s v="Carlos Simões 969001175"/>
    <s v=""/>
    <s v=""/>
    <s v=""/>
    <s v=""/>
    <s v=""/>
  </r>
  <r>
    <d v="2024-08-06T00:00:00"/>
    <x v="92"/>
    <s v="C"/>
    <n v="5"/>
    <s v="f"/>
    <n v="17"/>
    <s v="Infiltração parede"/>
    <x v="0"/>
    <m/>
    <x v="0"/>
    <x v="0"/>
    <x v="68"/>
    <m/>
    <x v="0"/>
    <s v="Carlos Simões 969001175"/>
    <s v=""/>
    <s v=""/>
    <s v=""/>
    <s v=""/>
    <s v=""/>
  </r>
  <r>
    <d v="2024-08-06T00:00:00"/>
    <x v="92"/>
    <s v="C"/>
    <n v="5"/>
    <s v="f"/>
    <n v="18"/>
    <s v="Fissura parede"/>
    <x v="0"/>
    <m/>
    <x v="0"/>
    <x v="0"/>
    <x v="68"/>
    <m/>
    <x v="0"/>
    <s v="Carlos Simões 969001175"/>
    <s v=""/>
    <s v=""/>
    <s v=""/>
    <s v=""/>
    <s v=""/>
  </r>
  <r>
    <d v="2024-08-06T00:00:00"/>
    <x v="92"/>
    <s v="C"/>
    <n v="5"/>
    <s v="f"/>
    <n v="19"/>
    <s v="Remate portas varanda falta massa geral"/>
    <x v="0"/>
    <m/>
    <x v="0"/>
    <x v="0"/>
    <x v="68"/>
    <m/>
    <x v="0"/>
    <s v="Carlos Simões 969001175"/>
    <s v=""/>
    <s v=""/>
    <s v=""/>
    <s v=""/>
    <s v=""/>
  </r>
  <r>
    <d v="2024-08-06T00:00:00"/>
    <x v="92"/>
    <s v="C"/>
    <n v="5"/>
    <s v="f"/>
    <n v="20"/>
    <s v="Ver acabamneto tinta próximo caixilharia "/>
    <x v="0"/>
    <m/>
    <x v="0"/>
    <x v="0"/>
    <x v="68"/>
    <m/>
    <x v="0"/>
    <s v="Carlos Simões 969001175"/>
    <s v=""/>
    <s v=""/>
    <s v=""/>
    <s v=""/>
    <s v=""/>
  </r>
  <r>
    <d v="2024-08-06T00:00:00"/>
    <x v="92"/>
    <s v="C"/>
    <n v="5"/>
    <s v="f"/>
    <n v="21"/>
    <s v="Ver caimento piso varanda água "/>
    <x v="0"/>
    <m/>
    <x v="0"/>
    <x v="0"/>
    <x v="68"/>
    <m/>
    <x v="0"/>
    <s v="Carlos Simões 969001175"/>
    <s v=""/>
    <s v=""/>
    <s v=""/>
    <s v=""/>
    <s v=""/>
  </r>
  <r>
    <d v="2024-08-06T00:00:00"/>
    <x v="92"/>
    <s v="C"/>
    <n v="5"/>
    <s v="f"/>
    <n v="22"/>
    <s v="Limpar excesso massa piso parede varanda "/>
    <x v="0"/>
    <m/>
    <x v="0"/>
    <x v="0"/>
    <x v="68"/>
    <m/>
    <x v="0"/>
    <s v="Carlos Simões 969001175"/>
    <s v=""/>
    <s v=""/>
    <s v=""/>
    <s v=""/>
    <s v=""/>
  </r>
  <r>
    <d v="2024-08-06T00:00:00"/>
    <x v="92"/>
    <s v="C"/>
    <n v="5"/>
    <s v="f"/>
    <n v="23"/>
    <s v="Tijolo fachada partido"/>
    <x v="0"/>
    <m/>
    <x v="0"/>
    <x v="0"/>
    <x v="68"/>
    <m/>
    <x v="0"/>
    <s v="Carlos Simões 969001175"/>
    <s v=""/>
    <s v=""/>
    <s v=""/>
    <s v=""/>
    <s v=""/>
  </r>
  <r>
    <d v="2024-08-06T00:00:00"/>
    <x v="92"/>
    <s v="C"/>
    <n v="5"/>
    <s v="f"/>
    <n v="24"/>
    <s v="Poliban suíte deita água "/>
    <x v="0"/>
    <m/>
    <x v="0"/>
    <x v="0"/>
    <x v="68"/>
    <m/>
    <x v="2"/>
    <s v="Carlos Simões 969001175"/>
    <s v=""/>
    <s v=""/>
    <s v=""/>
    <s v=""/>
    <s v=""/>
  </r>
  <r>
    <d v="2024-08-06T00:00:00"/>
    <x v="92"/>
    <s v="C"/>
    <n v="5"/>
    <s v="f"/>
    <n v="25"/>
    <s v="Estores suíte não fecha "/>
    <x v="11"/>
    <m/>
    <x v="61"/>
    <x v="0"/>
    <x v="68"/>
    <m/>
    <x v="2"/>
    <s v="Carlos Simões 969001175"/>
    <s v=""/>
    <s v=""/>
    <s v=""/>
    <s v=""/>
    <s v=""/>
  </r>
  <r>
    <d v="2024-08-06T00:00:00"/>
    <x v="92"/>
    <s v="C"/>
    <n v="5"/>
    <s v="f"/>
    <n v="26"/>
    <s v="Porta WC não tranca "/>
    <x v="6"/>
    <m/>
    <x v="0"/>
    <x v="0"/>
    <x v="68"/>
    <m/>
    <x v="11"/>
    <s v="Carlos Simões 969001175"/>
    <s v=""/>
    <s v=""/>
    <s v=""/>
    <s v=""/>
    <s v=""/>
  </r>
  <r>
    <d v="2024-08-06T00:00:00"/>
    <x v="92"/>
    <s v="C"/>
    <n v="5"/>
    <s v="f"/>
    <n v="27"/>
    <s v="Porta do quarto do meio não tranca "/>
    <x v="6"/>
    <m/>
    <x v="0"/>
    <x v="0"/>
    <x v="68"/>
    <m/>
    <x v="11"/>
    <s v="Carlos Simões 969001175"/>
    <s v=""/>
    <s v=""/>
    <s v=""/>
    <s v=""/>
    <s v=""/>
  </r>
  <r>
    <d v="2024-08-06T00:00:00"/>
    <x v="92"/>
    <s v="C"/>
    <n v="5"/>
    <s v="f"/>
    <n v="28"/>
    <s v="Betumar juntas do WC do meio "/>
    <x v="0"/>
    <m/>
    <x v="0"/>
    <x v="0"/>
    <x v="68"/>
    <m/>
    <x v="2"/>
    <s v="Carlos Simões 969001175"/>
    <s v=""/>
    <s v=""/>
    <s v=""/>
    <s v=""/>
    <s v=""/>
  </r>
  <r>
    <d v="2024-08-06T00:00:00"/>
    <x v="92"/>
    <s v="C"/>
    <n v="5"/>
    <s v="f"/>
    <n v="29"/>
    <s v="Reparar paredes "/>
    <x v="0"/>
    <m/>
    <x v="0"/>
    <x v="0"/>
    <x v="68"/>
    <m/>
    <x v="2"/>
    <s v="Carlos Simões 969001175"/>
    <s v=""/>
    <s v=""/>
    <s v=""/>
    <s v=""/>
    <s v=""/>
  </r>
  <r>
    <d v="2024-08-06T00:00:00"/>
    <x v="92"/>
    <s v="C"/>
    <n v="5"/>
    <s v="f"/>
    <n v="30"/>
    <s v="Ralo terraço entupido "/>
    <x v="0"/>
    <m/>
    <x v="0"/>
    <x v="0"/>
    <x v="68"/>
    <m/>
    <x v="2"/>
    <s v="Carlos Simões 969001175"/>
    <s v=""/>
    <s v=""/>
    <s v=""/>
    <s v=""/>
    <s v=""/>
  </r>
  <r>
    <d v="2024-08-06T00:00:00"/>
    <x v="92"/>
    <s v="C"/>
    <n v="5"/>
    <s v="f"/>
    <n v="31"/>
    <s v="Frigorífico a fazer muito gelo por dentro "/>
    <x v="38"/>
    <m/>
    <x v="0"/>
    <x v="0"/>
    <x v="68"/>
    <m/>
    <x v="2"/>
    <s v="Carlos Simões 969001175"/>
    <s v=""/>
    <s v=""/>
    <s v=""/>
    <s v=""/>
    <s v=""/>
  </r>
  <r>
    <d v="2024-08-06T00:00:00"/>
    <x v="92"/>
    <s v="C"/>
    <n v="5"/>
    <s v="f"/>
    <n v="32"/>
    <s v="Vídeo porteiro não funciona "/>
    <x v="9"/>
    <m/>
    <x v="0"/>
    <x v="0"/>
    <x v="68"/>
    <m/>
    <x v="2"/>
    <s v="Carlos Simões 969001175"/>
    <s v=""/>
    <s v=""/>
    <s v=""/>
    <s v=""/>
    <s v=""/>
  </r>
  <r>
    <d v="2024-08-06T00:00:00"/>
    <x v="92"/>
    <s v="C"/>
    <n v="5"/>
    <s v="f"/>
    <n v="33"/>
    <s v="Espelho suíte com ferrugem - Substituir 1,30 x 1,20 - ** Verificar para quem vamos pedir "/>
    <x v="29"/>
    <m/>
    <x v="0"/>
    <x v="0"/>
    <x v="68"/>
    <m/>
    <x v="2"/>
    <s v="Carlos Simões 969001175"/>
    <s v=""/>
    <s v=""/>
    <s v=""/>
    <s v=""/>
    <s v=""/>
  </r>
  <r>
    <d v="2024-08-06T00:00:00"/>
    <x v="92"/>
    <s v="C"/>
    <n v="5"/>
    <s v="f"/>
    <n v="34"/>
    <s v="Máquina exterior sem corrente. Não chega alimentação ao equipamento. "/>
    <x v="9"/>
    <m/>
    <x v="153"/>
    <x v="0"/>
    <x v="68"/>
    <m/>
    <x v="48"/>
    <s v="Carlos Simões 969001175"/>
    <s v=""/>
    <s v=""/>
    <s v=""/>
    <s v=""/>
    <s v=""/>
  </r>
  <r>
    <d v="2024-08-06T00:00:00"/>
    <x v="92"/>
    <s v="C"/>
    <n v="5"/>
    <s v="f"/>
    <n v="35"/>
    <s v="Humidade no meu apartamento, que agravou de forma visível de uma semana para a outra. // No dia 12/12 o encarregado Bruno Florindo esteve no local e verificou a situação, solicitando que fosse realizado agendamento com a Luzimeca, para a realização de ensaios para constatar se há fugas de água ou não. // No dia 04/02/2026 foi constatado pela Luzimeca e nosso colaborador que a situação é causada por fuga de água é na bomba de calor, que é da responsabilidade da Climacer. "/>
    <x v="15"/>
    <m/>
    <x v="224"/>
    <x v="0"/>
    <x v="68"/>
    <m/>
    <x v="250"/>
    <s v="Feedback Climacer 20/02/2026: Não se verificou qualquer fuga de água no equipamento. Por precaução, serão substituídas as uniões dielétricas na bomba de calor. _x000a_Feedback Climacer 18/03/2026: Procedeu-se à substituição das uniões dielétricas junto à bomba de calor. Confirmação da ausência de fugas de água. _x000a_Verificação do correto funcionamento._x000a_Situação resolvida."/>
    <m/>
    <m/>
    <m/>
    <m/>
    <m/>
  </r>
  <r>
    <d v="2024-08-06T00:00:00"/>
    <x v="92"/>
    <s v="C"/>
    <n v="5"/>
    <s v="f"/>
    <n v="36"/>
    <s v="Infiltração proveniente do chão. Necessário realizar um ensaio de carga no local // Indicação Enc. Bruno Florindo - URGENTE_x000a_Feedback Luzimeca 17/04: Foi feito testes na água quente e fria para ver se existia alguma fuga. Estava tudo OK. A água que aparece no chão, é proveniente da descarga da válvula de segurança do depósito e descarga dos condensados do depósito, devido os tubos não estarem devidamente encaminhados para o esgoto (responsabilidade Climacer). "/>
    <x v="20"/>
    <m/>
    <x v="251"/>
    <x v="0"/>
    <x v="68"/>
    <m/>
    <x v="33"/>
    <m/>
    <s v=""/>
    <s v=""/>
    <s v=""/>
    <s v=""/>
    <s v=""/>
  </r>
  <r>
    <d v="2024-08-06T00:00:00"/>
    <x v="92"/>
    <s v="C"/>
    <n v="5"/>
    <s v="f"/>
    <n v="37"/>
    <s v="Indicado pelo nosso encarregado Bruno Florindo a necessidade de troca de réguas a frente da cozinha por estar danificada"/>
    <x v="5"/>
    <m/>
    <x v="251"/>
    <x v="1"/>
    <x v="68"/>
    <m/>
    <x v="24"/>
    <m/>
    <m/>
    <m/>
    <m/>
    <m/>
    <m/>
  </r>
  <r>
    <d v="2024-07-15T00:00:00"/>
    <x v="93"/>
    <s v="C"/>
    <n v="5"/>
    <s v="g"/>
    <n v="15"/>
    <s v="Tomada elétrica da garagem para carregamento do veículo"/>
    <x v="9"/>
    <m/>
    <x v="147"/>
    <x v="0"/>
    <x v="74"/>
    <m/>
    <x v="22"/>
    <m/>
    <s v=""/>
    <s v=""/>
    <s v=""/>
    <s v=""/>
    <s v=""/>
  </r>
  <r>
    <d v="2024-07-15T00:00:00"/>
    <x v="93"/>
    <s v="C"/>
    <n v="5"/>
    <s v="g"/>
    <n v="14"/>
    <s v="Estore desalinhado por mau uso "/>
    <x v="11"/>
    <m/>
    <x v="165"/>
    <x v="0"/>
    <x v="74"/>
    <m/>
    <x v="92"/>
    <m/>
    <s v=""/>
    <s v=""/>
    <s v=""/>
    <s v=""/>
    <s v=""/>
  </r>
  <r>
    <d v="2024-07-15T00:00:00"/>
    <x v="93"/>
    <s v="C"/>
    <n v="5"/>
    <s v="g"/>
    <n v="13"/>
    <s v="Reparação de fechadura "/>
    <x v="7"/>
    <m/>
    <x v="221"/>
    <x v="0"/>
    <x v="74"/>
    <m/>
    <x v="10"/>
    <m/>
    <s v=""/>
    <s v=""/>
    <s v=""/>
    <s v=""/>
    <s v=""/>
  </r>
  <r>
    <d v="2024-07-15T00:00:00"/>
    <x v="93"/>
    <s v="C"/>
    <n v="5"/>
    <s v="g"/>
    <n v="12"/>
    <s v="Afinar estores"/>
    <x v="11"/>
    <m/>
    <x v="62"/>
    <x v="0"/>
    <x v="74"/>
    <m/>
    <x v="160"/>
    <m/>
    <s v=""/>
    <s v=""/>
    <s v=""/>
    <s v=""/>
    <s v=""/>
  </r>
  <r>
    <d v="2024-07-15T00:00:00"/>
    <x v="93"/>
    <s v="C"/>
    <n v="5"/>
    <s v="g"/>
    <n v="11"/>
    <s v="Guardas varanda sem silicone "/>
    <x v="2"/>
    <m/>
    <x v="0"/>
    <x v="0"/>
    <x v="74"/>
    <m/>
    <x v="0"/>
    <m/>
    <s v=""/>
    <s v=""/>
    <s v=""/>
    <s v=""/>
    <s v=""/>
  </r>
  <r>
    <d v="2024-07-15T00:00:00"/>
    <x v="93"/>
    <s v="C"/>
    <n v="5"/>
    <s v="g"/>
    <n v="10"/>
    <s v="Janela suite "/>
    <x v="2"/>
    <m/>
    <x v="0"/>
    <x v="0"/>
    <x v="74"/>
    <m/>
    <x v="0"/>
    <m/>
    <s v=""/>
    <s v=""/>
    <s v=""/>
    <s v=""/>
    <s v=""/>
  </r>
  <r>
    <d v="2024-07-15T00:00:00"/>
    <x v="93"/>
    <s v="C"/>
    <n v="5"/>
    <s v="g"/>
    <n v="9"/>
    <s v="Trocar espelho wc"/>
    <x v="29"/>
    <m/>
    <x v="0"/>
    <x v="0"/>
    <x v="74"/>
    <m/>
    <x v="0"/>
    <m/>
    <s v=""/>
    <s v=""/>
    <s v=""/>
    <s v=""/>
    <s v=""/>
  </r>
  <r>
    <d v="2024-07-15T00:00:00"/>
    <x v="93"/>
    <s v="C"/>
    <n v="5"/>
    <s v="g"/>
    <n v="8"/>
    <s v="Fissura moldura guarda rouapa /teto"/>
    <x v="6"/>
    <m/>
    <x v="0"/>
    <x v="0"/>
    <x v="74"/>
    <m/>
    <x v="0"/>
    <m/>
    <s v=""/>
    <s v=""/>
    <s v=""/>
    <s v=""/>
    <s v=""/>
  </r>
  <r>
    <d v="2024-07-15T00:00:00"/>
    <x v="93"/>
    <s v="C"/>
    <n v="5"/>
    <s v="g"/>
    <n v="7"/>
    <s v="Remate acabamento moldura guarda roupa "/>
    <x v="0"/>
    <m/>
    <x v="0"/>
    <x v="0"/>
    <x v="74"/>
    <m/>
    <x v="0"/>
    <m/>
    <s v=""/>
    <s v=""/>
    <s v=""/>
    <s v=""/>
    <s v=""/>
  </r>
  <r>
    <d v="2024-07-15T00:00:00"/>
    <x v="93"/>
    <s v="C"/>
    <n v="5"/>
    <s v="g"/>
    <n v="6"/>
    <s v="Remate foco de luz wc/ melhorar acabamento"/>
    <x v="0"/>
    <m/>
    <x v="0"/>
    <x v="0"/>
    <x v="74"/>
    <m/>
    <x v="0"/>
    <m/>
    <s v=""/>
    <s v=""/>
    <s v=""/>
    <s v=""/>
    <s v=""/>
  </r>
  <r>
    <d v="2024-07-15T00:00:00"/>
    <x v="93"/>
    <s v="C"/>
    <n v="5"/>
    <s v="g"/>
    <n v="5"/>
    <s v="Melhorar pintura proximo parede cozinha"/>
    <x v="0"/>
    <m/>
    <x v="0"/>
    <x v="0"/>
    <x v="74"/>
    <m/>
    <x v="0"/>
    <m/>
    <s v=""/>
    <s v=""/>
    <s v=""/>
    <s v=""/>
    <s v=""/>
  </r>
  <r>
    <d v="2024-07-15T00:00:00"/>
    <x v="93"/>
    <s v="C"/>
    <n v="5"/>
    <s v="g"/>
    <n v="4"/>
    <s v="Remate encontro cerâmica/teto (Geral)"/>
    <x v="0"/>
    <m/>
    <x v="0"/>
    <x v="0"/>
    <x v="74"/>
    <m/>
    <x v="0"/>
    <m/>
    <s v=""/>
    <s v=""/>
    <s v=""/>
    <s v=""/>
    <s v=""/>
  </r>
  <r>
    <d v="2024-07-15T00:00:00"/>
    <x v="93"/>
    <s v="C"/>
    <n v="5"/>
    <s v="g"/>
    <n v="3"/>
    <s v="Melhorar pintura teto sala"/>
    <x v="0"/>
    <m/>
    <x v="0"/>
    <x v="0"/>
    <x v="74"/>
    <m/>
    <x v="0"/>
    <m/>
    <s v=""/>
    <s v=""/>
    <s v=""/>
    <s v=""/>
    <s v=""/>
  </r>
  <r>
    <d v="2024-07-15T00:00:00"/>
    <x v="93"/>
    <s v="C"/>
    <n v="5"/>
    <s v="g"/>
    <n v="2"/>
    <s v="Fissura acima caixa de estore"/>
    <x v="0"/>
    <m/>
    <x v="0"/>
    <x v="0"/>
    <x v="74"/>
    <m/>
    <x v="0"/>
    <m/>
    <s v=""/>
    <s v=""/>
    <s v=""/>
    <s v=""/>
    <s v=""/>
  </r>
  <r>
    <d v="2024-07-15T00:00:00"/>
    <x v="93"/>
    <s v="C"/>
    <n v="5"/>
    <s v="g"/>
    <n v="1"/>
    <s v="Remate caixa de estore/Silicone (Geral)"/>
    <x v="0"/>
    <m/>
    <x v="0"/>
    <x v="0"/>
    <x v="74"/>
    <m/>
    <x v="0"/>
    <m/>
    <s v=""/>
    <s v=""/>
    <s v=""/>
    <s v=""/>
    <s v=""/>
  </r>
  <r>
    <d v="2024-07-26T00:00:00"/>
    <x v="94"/>
    <s v="C"/>
    <n v="5"/>
    <s v="h"/>
    <n v="1"/>
    <s v="Defeito na pintura"/>
    <x v="0"/>
    <m/>
    <x v="0"/>
    <x v="0"/>
    <x v="46"/>
    <m/>
    <x v="0"/>
    <m/>
    <s v=""/>
    <s v=""/>
    <s v=""/>
    <s v=""/>
    <s v=""/>
  </r>
  <r>
    <d v="2024-07-26T00:00:00"/>
    <x v="94"/>
    <s v="C"/>
    <n v="5"/>
    <s v="h"/>
    <n v="2"/>
    <s v="Fissura topo rodapé "/>
    <x v="21"/>
    <m/>
    <x v="0"/>
    <x v="0"/>
    <x v="46"/>
    <m/>
    <x v="0"/>
    <m/>
    <s v=""/>
    <s v=""/>
    <s v=""/>
    <s v=""/>
    <s v=""/>
  </r>
  <r>
    <d v="2024-07-26T00:00:00"/>
    <x v="94"/>
    <s v="C"/>
    <n v="5"/>
    <s v="h"/>
    <n v="3"/>
    <s v="Remate junção rodapé/porta"/>
    <x v="21"/>
    <m/>
    <x v="0"/>
    <x v="0"/>
    <x v="46"/>
    <m/>
    <x v="0"/>
    <m/>
    <s v=""/>
    <s v=""/>
    <s v=""/>
    <s v=""/>
    <s v=""/>
  </r>
  <r>
    <d v="2024-07-26T00:00:00"/>
    <x v="94"/>
    <s v="C"/>
    <n v="5"/>
    <s v="h"/>
    <n v="4"/>
    <s v="Remate rodapé geral"/>
    <x v="21"/>
    <m/>
    <x v="0"/>
    <x v="0"/>
    <x v="46"/>
    <m/>
    <x v="0"/>
    <m/>
    <s v=""/>
    <s v=""/>
    <s v=""/>
    <s v=""/>
    <s v=""/>
  </r>
  <r>
    <d v="2024-07-26T00:00:00"/>
    <x v="94"/>
    <s v="C"/>
    <n v="5"/>
    <s v="h"/>
    <n v="5"/>
    <s v="Marcas na porta - sala"/>
    <x v="21"/>
    <m/>
    <x v="0"/>
    <x v="0"/>
    <x v="46"/>
    <m/>
    <x v="0"/>
    <m/>
    <s v=""/>
    <s v=""/>
    <s v=""/>
    <s v=""/>
    <s v=""/>
  </r>
  <r>
    <d v="2024-07-26T00:00:00"/>
    <x v="94"/>
    <s v="C"/>
    <n v="5"/>
    <s v="h"/>
    <n v="6"/>
    <s v="Sujo rejunte parede cozinha "/>
    <x v="21"/>
    <m/>
    <x v="0"/>
    <x v="0"/>
    <x v="46"/>
    <m/>
    <x v="0"/>
    <m/>
    <s v=""/>
    <s v=""/>
    <s v=""/>
    <s v=""/>
    <s v=""/>
  </r>
  <r>
    <d v="2024-07-26T00:00:00"/>
    <x v="94"/>
    <s v="C"/>
    <n v="5"/>
    <s v="h"/>
    <n v="7"/>
    <s v="Remate teto/ceramica cozinha geral lavanderia "/>
    <x v="21"/>
    <m/>
    <x v="0"/>
    <x v="0"/>
    <x v="46"/>
    <m/>
    <x v="0"/>
    <m/>
    <s v=""/>
    <s v=""/>
    <s v=""/>
    <s v=""/>
    <s v=""/>
  </r>
  <r>
    <d v="2024-07-26T00:00:00"/>
    <x v="94"/>
    <s v="C"/>
    <n v="5"/>
    <s v="h"/>
    <n v="8"/>
    <s v="Afinar porta armário em cima microondas não fecha "/>
    <x v="1"/>
    <m/>
    <x v="0"/>
    <x v="0"/>
    <x v="46"/>
    <m/>
    <x v="185"/>
    <m/>
    <s v=""/>
    <s v=""/>
    <s v=""/>
    <s v=""/>
    <s v=""/>
  </r>
  <r>
    <d v="2024-07-26T00:00:00"/>
    <x v="94"/>
    <s v="C"/>
    <n v="5"/>
    <s v="h"/>
    <n v="9"/>
    <s v="Partes ocas na parede cozinha / lavanderia"/>
    <x v="21"/>
    <m/>
    <x v="0"/>
    <x v="0"/>
    <x v="46"/>
    <m/>
    <x v="0"/>
    <m/>
    <s v=""/>
    <s v=""/>
    <s v=""/>
    <s v=""/>
    <s v=""/>
  </r>
  <r>
    <d v="2024-07-26T00:00:00"/>
    <x v="94"/>
    <s v="C"/>
    <n v="5"/>
    <s v="h"/>
    <n v="10"/>
    <s v="Partido ceramica caixas tomadas"/>
    <x v="21"/>
    <m/>
    <x v="0"/>
    <x v="0"/>
    <x v="46"/>
    <m/>
    <x v="0"/>
    <m/>
    <s v=""/>
    <s v=""/>
    <s v=""/>
    <s v=""/>
    <s v=""/>
  </r>
  <r>
    <d v="2024-07-26T00:00:00"/>
    <x v="94"/>
    <s v="C"/>
    <n v="5"/>
    <s v="h"/>
    <n v="11"/>
    <s v="Peça solta exaustor /cozinha "/>
    <x v="21"/>
    <m/>
    <x v="0"/>
    <x v="0"/>
    <x v="46"/>
    <m/>
    <x v="0"/>
    <m/>
    <s v=""/>
    <s v=""/>
    <s v=""/>
    <s v=""/>
    <s v=""/>
  </r>
  <r>
    <d v="2024-07-26T00:00:00"/>
    <x v="94"/>
    <s v="C"/>
    <n v="5"/>
    <s v="h"/>
    <n v="12"/>
    <s v="Limpar silicone pia cozinha "/>
    <x v="21"/>
    <m/>
    <x v="0"/>
    <x v="0"/>
    <x v="46"/>
    <m/>
    <x v="0"/>
    <m/>
    <s v=""/>
    <s v=""/>
    <s v=""/>
    <s v=""/>
    <s v=""/>
  </r>
  <r>
    <d v="2024-07-26T00:00:00"/>
    <x v="94"/>
    <s v="C"/>
    <n v="5"/>
    <s v="h"/>
    <n v="13"/>
    <s v="Remate alheta geral"/>
    <x v="21"/>
    <m/>
    <x v="0"/>
    <x v="0"/>
    <x v="46"/>
    <m/>
    <x v="0"/>
    <m/>
    <s v=""/>
    <s v=""/>
    <s v=""/>
    <s v=""/>
    <s v=""/>
  </r>
  <r>
    <d v="2024-07-26T00:00:00"/>
    <x v="94"/>
    <s v="C"/>
    <n v="5"/>
    <s v="h"/>
    <n v="14"/>
    <s v="Fissura parede proximo porta"/>
    <x v="21"/>
    <m/>
    <x v="0"/>
    <x v="0"/>
    <x v="46"/>
    <m/>
    <x v="0"/>
    <m/>
    <s v=""/>
    <s v=""/>
    <s v=""/>
    <s v=""/>
    <s v=""/>
  </r>
  <r>
    <d v="2024-07-26T00:00:00"/>
    <x v="94"/>
    <s v="C"/>
    <n v="5"/>
    <s v="h"/>
    <n v="15"/>
    <s v="Limpar portas/manchas tinta/silicone/cola"/>
    <x v="21"/>
    <m/>
    <x v="0"/>
    <x v="0"/>
    <x v="46"/>
    <m/>
    <x v="0"/>
    <m/>
    <s v=""/>
    <s v=""/>
    <s v=""/>
    <s v=""/>
    <s v=""/>
  </r>
  <r>
    <d v="2024-07-26T00:00:00"/>
    <x v="94"/>
    <s v="C"/>
    <n v="5"/>
    <s v="h"/>
    <n v="16"/>
    <s v="Limpar portas guarda roupa/roupeiro com tinta"/>
    <x v="21"/>
    <m/>
    <x v="0"/>
    <x v="0"/>
    <x v="46"/>
    <m/>
    <x v="0"/>
    <m/>
    <s v=""/>
    <s v=""/>
    <s v=""/>
    <s v=""/>
    <s v=""/>
  </r>
  <r>
    <d v="2024-07-26T00:00:00"/>
    <x v="94"/>
    <s v="C"/>
    <n v="5"/>
    <s v="h"/>
    <n v="17"/>
    <s v="Afinar porta"/>
    <x v="6"/>
    <m/>
    <x v="0"/>
    <x v="0"/>
    <x v="46"/>
    <m/>
    <x v="0"/>
    <m/>
    <s v=""/>
    <s v=""/>
    <s v=""/>
    <s v=""/>
    <s v=""/>
  </r>
  <r>
    <d v="2024-07-26T00:00:00"/>
    <x v="94"/>
    <s v="C"/>
    <n v="5"/>
    <s v="h"/>
    <n v="18"/>
    <s v="Partes ocas parede wc / duche "/>
    <x v="21"/>
    <m/>
    <x v="0"/>
    <x v="0"/>
    <x v="46"/>
    <m/>
    <x v="0"/>
    <m/>
    <s v=""/>
    <s v=""/>
    <s v=""/>
    <s v=""/>
    <s v=""/>
  </r>
  <r>
    <d v="2024-07-26T00:00:00"/>
    <x v="94"/>
    <s v="C"/>
    <n v="5"/>
    <s v="h"/>
    <n v="19"/>
    <s v="Instalação interruptores e tomadas (geral)"/>
    <x v="21"/>
    <m/>
    <x v="0"/>
    <x v="0"/>
    <x v="46"/>
    <m/>
    <x v="0"/>
    <m/>
    <s v=""/>
    <s v=""/>
    <s v=""/>
    <s v=""/>
    <s v=""/>
  </r>
  <r>
    <d v="2024-07-26T00:00:00"/>
    <x v="94"/>
    <s v="C"/>
    <n v="5"/>
    <s v="h"/>
    <n v="20"/>
    <s v="Defeito na parede/infiltração"/>
    <x v="21"/>
    <m/>
    <x v="0"/>
    <x v="0"/>
    <x v="46"/>
    <m/>
    <x v="0"/>
    <m/>
    <s v=""/>
    <s v=""/>
    <s v=""/>
    <s v=""/>
    <s v=""/>
  </r>
  <r>
    <d v="2024-07-26T00:00:00"/>
    <x v="94"/>
    <s v="C"/>
    <n v="5"/>
    <s v="h"/>
    <n v="21"/>
    <s v="Marcas alizar porta no topo "/>
    <x v="21"/>
    <m/>
    <x v="0"/>
    <x v="0"/>
    <x v="46"/>
    <m/>
    <x v="0"/>
    <m/>
    <s v=""/>
    <s v=""/>
    <s v=""/>
    <s v=""/>
    <s v=""/>
  </r>
  <r>
    <d v="2024-07-26T00:00:00"/>
    <x v="94"/>
    <s v="C"/>
    <n v="5"/>
    <s v="h"/>
    <n v="22"/>
    <s v="Remate topo banheira e base mal feitos "/>
    <x v="21"/>
    <m/>
    <x v="0"/>
    <x v="0"/>
    <x v="46"/>
    <m/>
    <x v="0"/>
    <m/>
    <s v=""/>
    <s v=""/>
    <s v=""/>
    <s v=""/>
    <s v=""/>
  </r>
  <r>
    <d v="2024-07-26T00:00:00"/>
    <x v="94"/>
    <s v="C"/>
    <n v="5"/>
    <s v="h"/>
    <n v="23"/>
    <s v="Acabamento saída de água parede"/>
    <x v="21"/>
    <m/>
    <x v="0"/>
    <x v="0"/>
    <x v="46"/>
    <m/>
    <x v="0"/>
    <m/>
    <s v=""/>
    <s v=""/>
    <s v=""/>
    <s v=""/>
    <s v=""/>
  </r>
  <r>
    <d v="2024-07-26T00:00:00"/>
    <x v="94"/>
    <s v="C"/>
    <n v="5"/>
    <s v="h"/>
    <n v="24"/>
    <s v="Afinar porta entrada"/>
    <x v="7"/>
    <m/>
    <x v="0"/>
    <x v="0"/>
    <x v="46"/>
    <m/>
    <x v="147"/>
    <m/>
    <s v=""/>
    <s v=""/>
    <s v=""/>
    <s v=""/>
    <s v=""/>
  </r>
  <r>
    <d v="2024-07-26T00:00:00"/>
    <x v="94"/>
    <s v="C"/>
    <n v="5"/>
    <s v="h"/>
    <n v="25"/>
    <s v="Afinar estores ( fica a meio )"/>
    <x v="11"/>
    <m/>
    <x v="0"/>
    <x v="0"/>
    <x v="46"/>
    <m/>
    <x v="65"/>
    <m/>
    <s v=""/>
    <s v=""/>
    <s v=""/>
    <s v=""/>
    <s v=""/>
  </r>
  <r>
    <d v="2024-07-26T00:00:00"/>
    <x v="94"/>
    <s v="C"/>
    <n v="5"/>
    <s v="h"/>
    <n v="26"/>
    <s v="Estore da sala encravado (está encravado a meio do seu percurso)"/>
    <x v="11"/>
    <m/>
    <x v="213"/>
    <x v="0"/>
    <x v="46"/>
    <m/>
    <x v="65"/>
    <m/>
    <s v=""/>
    <s v=""/>
    <s v=""/>
    <s v=""/>
    <s v=""/>
  </r>
  <r>
    <d v="2024-07-26T00:00:00"/>
    <x v="94"/>
    <s v="C"/>
    <n v="5"/>
    <s v="h"/>
    <n v="27"/>
    <s v="Fechadura da porta entre a cozinha e lavandaria não tranca"/>
    <x v="2"/>
    <m/>
    <x v="211"/>
    <x v="0"/>
    <x v="46"/>
    <m/>
    <x v="284"/>
    <m/>
    <s v=""/>
    <s v=""/>
    <s v=""/>
    <s v=""/>
    <s v=""/>
  </r>
  <r>
    <d v="2024-07-26T00:00:00"/>
    <x v="94"/>
    <s v="C"/>
    <n v="5"/>
    <s v="h"/>
    <n v="28"/>
    <s v="Defeito na parede entre as portas dos dois quartos"/>
    <x v="0"/>
    <m/>
    <x v="213"/>
    <x v="0"/>
    <x v="46"/>
    <m/>
    <x v="99"/>
    <m/>
    <s v=""/>
    <s v=""/>
    <s v=""/>
    <s v=""/>
    <s v=""/>
  </r>
  <r>
    <d v="2024-07-26T00:00:00"/>
    <x v="94"/>
    <s v="C"/>
    <n v="5"/>
    <s v="h"/>
    <n v="29"/>
    <s v="Moldura do microondas com muitos pontos de ferrugem (reparado Eng ª Ana Ouro e Bruno Florindo)"/>
    <x v="0"/>
    <m/>
    <x v="213"/>
    <x v="0"/>
    <x v="46"/>
    <m/>
    <x v="67"/>
    <m/>
    <s v=""/>
    <s v=""/>
    <s v=""/>
    <s v=""/>
    <s v=""/>
  </r>
  <r>
    <d v="2024-07-26T00:00:00"/>
    <x v="94"/>
    <s v="C"/>
    <n v="5"/>
    <s v="h"/>
    <n v="30"/>
    <s v="Máquina de lavar roupa  apresentou a mensagem de erro &quot;E05&quot;."/>
    <x v="22"/>
    <m/>
    <x v="213"/>
    <x v="0"/>
    <x v="46"/>
    <m/>
    <x v="99"/>
    <m/>
    <s v=""/>
    <s v=""/>
    <s v=""/>
    <s v=""/>
    <s v=""/>
  </r>
  <r>
    <d v="2024-07-26T00:00:00"/>
    <x v="94"/>
    <s v="C"/>
    <n v="5"/>
    <s v="h"/>
    <n v="31"/>
    <s v="Espelho oxidado "/>
    <x v="0"/>
    <m/>
    <x v="252"/>
    <x v="0"/>
    <x v="46"/>
    <m/>
    <x v="99"/>
    <m/>
    <s v=""/>
    <s v=""/>
    <s v=""/>
    <s v=""/>
    <s v=""/>
  </r>
  <r>
    <d v="2024-07-26T00:00:00"/>
    <x v="94"/>
    <s v="C"/>
    <n v="5"/>
    <s v="h"/>
    <n v="32"/>
    <s v="O videoporteiro indica um erro de estabelecimento de chamada quando se tenta tocar para o 5H a partir da entrada, não tocando na fração. O equipamento na fração indica o erro de &quot;Falha ao ver ao Vivo. Ocorreu um erro na conexão&quot; quando se tenta ver a câmara a partir da fração"/>
    <x v="3"/>
    <m/>
    <x v="252"/>
    <x v="0"/>
    <x v="46"/>
    <m/>
    <x v="63"/>
    <m/>
    <s v=""/>
    <s v=""/>
    <s v=""/>
    <s v=""/>
    <s v=""/>
  </r>
  <r>
    <d v="2024-07-26T00:00:00"/>
    <x v="94"/>
    <s v="C"/>
    <n v="5"/>
    <s v="h"/>
    <n v="33"/>
    <s v="Vedantes do congelador e  frigorífico soltos. Por vezes, ao abrir as portas, os vedantes saltam."/>
    <x v="50"/>
    <m/>
    <x v="252"/>
    <x v="0"/>
    <x v="46"/>
    <m/>
    <x v="99"/>
    <m/>
    <s v=""/>
    <s v=""/>
    <s v=""/>
    <s v=""/>
    <s v=""/>
  </r>
  <r>
    <d v="2024-07-26T00:00:00"/>
    <x v="94"/>
    <s v="C"/>
    <n v="5"/>
    <s v="h"/>
    <n v="34"/>
    <s v="Portas corta-fogo. Muitas das portas corta-fogo não se encontram afinadas para fechar por completo, sendo muito frequente encontrálas entre-abertas. Estas portas devem fechar por completo independentemente  da posição em que sejam deixadas. Esta situação acontece desde a entrega da minha fração"/>
    <x v="7"/>
    <m/>
    <x v="252"/>
    <x v="0"/>
    <x v="46"/>
    <m/>
    <x v="285"/>
    <m/>
    <s v=""/>
    <s v=""/>
    <s v=""/>
    <s v=""/>
    <s v=""/>
  </r>
  <r>
    <d v="2024-07-26T00:00:00"/>
    <x v="94"/>
    <s v="C"/>
    <n v="5"/>
    <s v="h"/>
    <n v="35"/>
    <s v="Portas do chuveiro não fecham, os lados das portas não estão paralelos."/>
    <x v="12"/>
    <m/>
    <x v="47"/>
    <x v="0"/>
    <x v="46"/>
    <m/>
    <x v="99"/>
    <m/>
    <s v=""/>
    <s v=""/>
    <s v=""/>
    <s v=""/>
    <s v=""/>
  </r>
  <r>
    <d v="2024-07-26T00:00:00"/>
    <x v="94"/>
    <s v="C"/>
    <n v="5"/>
    <s v="h"/>
    <n v="36"/>
    <s v="Fuga de água na base do chuveuiro"/>
    <x v="12"/>
    <m/>
    <x v="47"/>
    <x v="0"/>
    <x v="46"/>
    <m/>
    <x v="6"/>
    <m/>
    <s v=""/>
    <s v=""/>
    <s v=""/>
    <s v=""/>
    <s v=""/>
  </r>
  <r>
    <d v="2024-07-26T00:00:00"/>
    <x v="94"/>
    <s v="C"/>
    <n v="5"/>
    <s v="h"/>
    <n v="37"/>
    <s v="Substituição de ferragens da carpintaria "/>
    <x v="6"/>
    <m/>
    <x v="211"/>
    <x v="0"/>
    <x v="46"/>
    <m/>
    <x v="99"/>
    <m/>
    <s v=""/>
    <s v=""/>
    <s v=""/>
    <s v=""/>
    <s v=""/>
  </r>
  <r>
    <d v="2024-07-26T00:00:00"/>
    <x v="94"/>
    <s v="C"/>
    <n v="5"/>
    <s v="h"/>
    <n v="38"/>
    <s v="As ripas exibem um escurecimento junto ao rodapé, por baixo da porta da varanda, de forma desigual ao longo do seu cumprimento // Existem defeitos no soalho do corredor. // _x000a_Estes apareceram nos ultimos dois meses._x000a_As ripas do soalho devem ter demasiada folga em relação á parede. // Foi feita uma reparação de 20 unidades, só não deu segmento devido a humidade no apartamento (05/06)"/>
    <x v="5"/>
    <m/>
    <x v="123"/>
    <x v="5"/>
    <x v="46"/>
    <m/>
    <x v="253"/>
    <m/>
    <s v=""/>
    <s v=""/>
    <s v=""/>
    <s v=""/>
    <s v=""/>
  </r>
  <r>
    <d v="2024-07-26T00:00:00"/>
    <x v="94"/>
    <s v="C"/>
    <n v="5"/>
    <s v="h"/>
    <n v="39"/>
    <s v="REPARAÇÃO DOS ESTORES (ISOLAMENTOS)"/>
    <x v="0"/>
    <m/>
    <x v="253"/>
    <x v="0"/>
    <x v="46"/>
    <m/>
    <x v="78"/>
    <m/>
    <m/>
    <m/>
    <m/>
    <m/>
    <m/>
  </r>
  <r>
    <d v="2024-07-26T00:00:00"/>
    <x v="94"/>
    <s v="C"/>
    <n v="5"/>
    <s v="h"/>
    <n v="40"/>
    <s v="Uma bolha na pintura da parede comum com o vizinho ao lado // 12/06 ENTREI EM CONTATO PARA AGENDAR PORÉM O PROP. PEDIU PARA AGENDARMOS SOMENTE PARA ÚLTIMA SEMANA DE JULHO, QUE É QUANDO TERÁ DISPONIBILIDADE // ENTRAR EM CONTACTO NO DIA 23/07 PARA AGENDAR PARA 31/07"/>
    <x v="0"/>
    <m/>
    <x v="254"/>
    <x v="2"/>
    <x v="55"/>
    <m/>
    <x v="24"/>
    <m/>
    <s v=""/>
    <s v=""/>
    <s v=""/>
    <s v=""/>
    <s v=""/>
  </r>
  <r>
    <d v="2024-07-26T00:00:00"/>
    <x v="94"/>
    <s v="C"/>
    <n v="5"/>
    <s v="h"/>
    <n v="41"/>
    <s v="A porta da varanda está descaída ou o caxilho está fora de esquadria. // 12/06 ENTREI EM CONTATO PARA AGENDAR PORÉM O PROP. PEDIU PARA AGENDARMOS SOMENTE PARA ÚLTIMA SEMANA DE JULHO, QUE É QUANDO TERÁ DISPONIBILIDADE //  ENTRAR EM CONTACTO NO DIA 23/07 PARA AGENDAR PARA 31/07"/>
    <x v="2"/>
    <m/>
    <x v="254"/>
    <x v="0"/>
    <x v="55"/>
    <m/>
    <x v="224"/>
    <m/>
    <m/>
    <m/>
    <m/>
    <m/>
    <m/>
  </r>
  <r>
    <d v="2024-07-29T00:00:00"/>
    <x v="95"/>
    <s v="C"/>
    <n v="5"/>
    <s v="a"/>
    <n v="1"/>
    <s v="Estore não funciona"/>
    <x v="11"/>
    <m/>
    <x v="164"/>
    <x v="0"/>
    <x v="1"/>
    <m/>
    <x v="208"/>
    <m/>
    <s v=""/>
    <s v=""/>
    <s v=""/>
    <s v=""/>
    <s v=""/>
  </r>
  <r>
    <d v="2024-07-29T00:00:00"/>
    <x v="95"/>
    <s v="C"/>
    <n v="5"/>
    <s v="a"/>
    <n v="27"/>
    <s v="Placa vitroceramica riscada "/>
    <x v="4"/>
    <m/>
    <x v="113"/>
    <x v="2"/>
    <x v="1"/>
    <m/>
    <x v="24"/>
    <s v="Eduardo Quintais - 965262247  "/>
    <s v=""/>
    <s v=""/>
    <s v=""/>
    <s v=""/>
    <s v=""/>
  </r>
  <r>
    <d v="2024-07-29T00:00:00"/>
    <x v="95"/>
    <s v="C"/>
    <n v="5"/>
    <s v="a"/>
    <n v="29"/>
    <s v="Cano curto do termoacumulador"/>
    <x v="0"/>
    <m/>
    <x v="113"/>
    <x v="0"/>
    <x v="1"/>
    <m/>
    <x v="46"/>
    <s v="Eduardo Quintais - 965262247  "/>
    <s v=""/>
    <s v=""/>
    <s v=""/>
    <s v=""/>
    <s v=""/>
  </r>
  <r>
    <d v="2024-07-29T00:00:00"/>
    <x v="95"/>
    <s v="C"/>
    <n v="5"/>
    <s v="a"/>
    <n v="26"/>
    <s v="Foco de luz no hall de entrada não acende"/>
    <x v="9"/>
    <m/>
    <x v="12"/>
    <x v="0"/>
    <x v="1"/>
    <m/>
    <x v="286"/>
    <s v="Eduardo Quintais - 965262247  "/>
    <s v=""/>
    <s v=""/>
    <s v=""/>
    <s v=""/>
    <s v=""/>
  </r>
  <r>
    <d v="2024-07-29T00:00:00"/>
    <x v="95"/>
    <s v="C"/>
    <n v="5"/>
    <s v="a"/>
    <n v="25"/>
    <s v="Água não chega a sanita"/>
    <x v="23"/>
    <m/>
    <x v="12"/>
    <x v="0"/>
    <x v="1"/>
    <m/>
    <x v="140"/>
    <s v="Eduardo Quintais - 965262247  "/>
    <s v=""/>
    <s v=""/>
    <s v=""/>
    <s v=""/>
    <s v=""/>
  </r>
  <r>
    <d v="2024-07-29T00:00:00"/>
    <x v="95"/>
    <s v="C"/>
    <n v="5"/>
    <s v="a"/>
    <n v="24"/>
    <s v="Silicone nas janelas"/>
    <x v="0"/>
    <m/>
    <x v="255"/>
    <x v="0"/>
    <x v="1"/>
    <m/>
    <x v="140"/>
    <s v="Eduardo Quintais - 965262247  "/>
    <s v=""/>
    <s v=""/>
    <s v=""/>
    <s v=""/>
    <s v=""/>
  </r>
  <r>
    <d v="2024-07-29T00:00:00"/>
    <x v="95"/>
    <s v="C"/>
    <n v="5"/>
    <s v="a"/>
    <n v="23"/>
    <s v="espelhos dos 2WC com anomalias e abanam"/>
    <x v="0"/>
    <m/>
    <x v="255"/>
    <x v="0"/>
    <x v="1"/>
    <m/>
    <x v="140"/>
    <s v="Eduardo Quintais - 965262247  "/>
    <s v=""/>
    <s v=""/>
    <s v=""/>
    <s v=""/>
    <s v=""/>
  </r>
  <r>
    <d v="2024-07-29T00:00:00"/>
    <x v="95"/>
    <s v="C"/>
    <n v="5"/>
    <s v="a"/>
    <n v="22"/>
    <s v="vidro descaído da cabine de duche (suite)"/>
    <x v="29"/>
    <m/>
    <x v="255"/>
    <x v="0"/>
    <x v="1"/>
    <m/>
    <x v="6"/>
    <s v="Eduardo Quintais - 965262247  "/>
    <s v=""/>
    <s v=""/>
    <s v=""/>
    <s v=""/>
    <s v=""/>
  </r>
  <r>
    <d v="2024-07-29T00:00:00"/>
    <x v="95"/>
    <s v="C"/>
    <n v="5"/>
    <s v="a"/>
    <n v="21"/>
    <s v="Limpar tinta roupeiro "/>
    <x v="0"/>
    <m/>
    <x v="0"/>
    <x v="0"/>
    <x v="1"/>
    <m/>
    <x v="287"/>
    <s v="Eduardo Quintais - 965262247  "/>
    <s v=""/>
    <s v=""/>
    <s v=""/>
    <s v=""/>
    <s v=""/>
  </r>
  <r>
    <d v="2024-07-29T00:00:00"/>
    <x v="95"/>
    <s v="C"/>
    <n v="5"/>
    <s v="a"/>
    <n v="20"/>
    <s v="Falta batente porta/ reparado massa na parede - após a reparação deixaram a borracha solta"/>
    <x v="6"/>
    <m/>
    <x v="61"/>
    <x v="0"/>
    <x v="1"/>
    <m/>
    <x v="140"/>
    <s v="Eduardo Quintais - 965262247  "/>
    <s v=""/>
    <s v=""/>
    <s v=""/>
    <s v=""/>
    <s v=""/>
  </r>
  <r>
    <d v="2024-07-29T00:00:00"/>
    <x v="95"/>
    <s v="C"/>
    <n v="5"/>
    <s v="a"/>
    <n v="19"/>
    <s v="Limpar pedra soleira janela"/>
    <x v="0"/>
    <m/>
    <x v="0"/>
    <x v="0"/>
    <x v="1"/>
    <m/>
    <x v="287"/>
    <s v="Eduardo Quintais - 965262247  "/>
    <s v=""/>
    <s v=""/>
    <s v=""/>
    <s v=""/>
    <s v=""/>
  </r>
  <r>
    <d v="2024-07-29T00:00:00"/>
    <x v="95"/>
    <s v="C"/>
    <n v="5"/>
    <s v="a"/>
    <n v="18"/>
    <s v="Melhorar silicone janela"/>
    <x v="0"/>
    <m/>
    <x v="61"/>
    <x v="0"/>
    <x v="1"/>
    <m/>
    <x v="140"/>
    <s v="Eduardo Quintais - 965262247  "/>
    <s v=""/>
    <s v=""/>
    <s v=""/>
    <s v=""/>
    <s v=""/>
  </r>
  <r>
    <d v="2024-07-29T00:00:00"/>
    <x v="95"/>
    <s v="C"/>
    <n v="5"/>
    <s v="a"/>
    <n v="17"/>
    <s v="Foco de luz sem tinta/ raspado"/>
    <x v="0"/>
    <m/>
    <x v="0"/>
    <x v="0"/>
    <x v="1"/>
    <m/>
    <x v="287"/>
    <s v="Eduardo Quintais - 965262247  "/>
    <s v=""/>
    <s v=""/>
    <s v=""/>
    <s v=""/>
    <s v=""/>
  </r>
  <r>
    <d v="2024-07-29T00:00:00"/>
    <x v="95"/>
    <s v="C"/>
    <n v="5"/>
    <s v="a"/>
    <n v="16"/>
    <s v="Limpar focos e exaustor teto WC/ pintar remate junto foco"/>
    <x v="0"/>
    <m/>
    <x v="0"/>
    <x v="0"/>
    <x v="1"/>
    <m/>
    <x v="287"/>
    <s v="Eduardo Quintais - 965262247  "/>
    <s v=""/>
    <s v=""/>
    <s v=""/>
    <s v=""/>
    <s v=""/>
  </r>
  <r>
    <d v="2024-07-29T00:00:00"/>
    <x v="95"/>
    <s v="C"/>
    <n v="5"/>
    <s v="a"/>
    <n v="15"/>
    <s v="Afinar porta duche descaida - não ficou totalmente reparada"/>
    <x v="0"/>
    <m/>
    <x v="61"/>
    <x v="0"/>
    <x v="1"/>
    <m/>
    <x v="140"/>
    <s v="Eduardo Quintais - 965262247  "/>
    <s v=""/>
    <s v=""/>
    <s v=""/>
    <s v=""/>
    <s v=""/>
  </r>
  <r>
    <d v="2024-07-29T00:00:00"/>
    <x v="95"/>
    <s v="C"/>
    <n v="5"/>
    <s v="a"/>
    <n v="14"/>
    <s v="Limpar escorrencias de tinta / banheira / teto/ roupeiro"/>
    <x v="0"/>
    <m/>
    <x v="0"/>
    <x v="0"/>
    <x v="1"/>
    <m/>
    <x v="287"/>
    <s v="Eduardo Quintais - 965262247  "/>
    <s v=""/>
    <s v=""/>
    <s v=""/>
    <s v=""/>
    <s v=""/>
  </r>
  <r>
    <d v="2024-07-29T00:00:00"/>
    <x v="95"/>
    <s v="C"/>
    <n v="5"/>
    <s v="a"/>
    <n v="13"/>
    <s v="Fixação do vidro está solta (canto superior direito)"/>
    <x v="0"/>
    <m/>
    <x v="61"/>
    <x v="0"/>
    <x v="1"/>
    <m/>
    <x v="140"/>
    <s v="Eduardo Quintais - 965262247  "/>
    <s v=""/>
    <s v=""/>
    <s v=""/>
    <s v=""/>
    <s v=""/>
  </r>
  <r>
    <d v="2024-07-29T00:00:00"/>
    <x v="95"/>
    <s v="C"/>
    <n v="5"/>
    <s v="a"/>
    <n v="12"/>
    <s v="Pavimento não vai até ao armario"/>
    <x v="5"/>
    <m/>
    <x v="0"/>
    <x v="0"/>
    <x v="1"/>
    <m/>
    <x v="68"/>
    <s v="Eduardo Quintais - 965262247  "/>
    <s v=""/>
    <s v=""/>
    <s v=""/>
    <s v=""/>
    <s v=""/>
  </r>
  <r>
    <d v="2024-07-29T00:00:00"/>
    <x v="95"/>
    <s v="C"/>
    <n v="5"/>
    <s v="a"/>
    <n v="11"/>
    <s v="Colocar silicone na caixa de estore"/>
    <x v="0"/>
    <m/>
    <x v="0"/>
    <x v="0"/>
    <x v="1"/>
    <m/>
    <x v="287"/>
    <s v="Eduardo Quintais - 965262247  "/>
    <s v=""/>
    <s v=""/>
    <s v=""/>
    <s v=""/>
    <s v=""/>
  </r>
  <r>
    <d v="2024-07-29T00:00:00"/>
    <x v="95"/>
    <s v="C"/>
    <n v="5"/>
    <s v="a"/>
    <n v="10"/>
    <s v="Afinar puxador janela "/>
    <x v="2"/>
    <m/>
    <x v="0"/>
    <x v="0"/>
    <x v="1"/>
    <m/>
    <x v="287"/>
    <s v="Eduardo Quintais - 965262247  "/>
    <s v=""/>
    <s v=""/>
    <s v=""/>
    <s v=""/>
    <s v=""/>
  </r>
  <r>
    <d v="2024-07-29T00:00:00"/>
    <x v="95"/>
    <s v="C"/>
    <n v="5"/>
    <s v="a"/>
    <n v="9"/>
    <s v="Limpar tinta do foco de luz"/>
    <x v="0"/>
    <m/>
    <x v="0"/>
    <x v="0"/>
    <x v="1"/>
    <m/>
    <x v="287"/>
    <s v="Eduardo Quintais - 965262247  "/>
    <s v=""/>
    <s v=""/>
    <s v=""/>
    <s v=""/>
    <s v=""/>
  </r>
  <r>
    <d v="2024-07-29T00:00:00"/>
    <x v="95"/>
    <s v="C"/>
    <n v="5"/>
    <s v="a"/>
    <n v="8"/>
    <s v="Limpeza geral pó"/>
    <x v="0"/>
    <m/>
    <x v="0"/>
    <x v="0"/>
    <x v="1"/>
    <m/>
    <x v="73"/>
    <s v="Eduardo Quintais - 965262247  "/>
    <s v=""/>
    <s v=""/>
    <s v=""/>
    <s v=""/>
    <s v=""/>
  </r>
  <r>
    <d v="2024-07-29T00:00:00"/>
    <x v="95"/>
    <s v="C"/>
    <n v="5"/>
    <s v="a"/>
    <n v="7"/>
    <s v="Reparar quina do tijolo"/>
    <x v="0"/>
    <m/>
    <x v="0"/>
    <x v="0"/>
    <x v="1"/>
    <m/>
    <x v="287"/>
    <s v="Eduardo Quintais - 965262247  "/>
    <s v=""/>
    <s v=""/>
    <s v=""/>
    <s v=""/>
    <s v=""/>
  </r>
  <r>
    <d v="2024-07-29T00:00:00"/>
    <x v="95"/>
    <s v="C"/>
    <n v="5"/>
    <s v="a"/>
    <n v="6"/>
    <s v="Limpar tinta vidro da janela"/>
    <x v="0"/>
    <m/>
    <x v="0"/>
    <x v="0"/>
    <x v="1"/>
    <m/>
    <x v="287"/>
    <s v="Eduardo Quintais - 965262247  "/>
    <s v=""/>
    <s v=""/>
    <s v=""/>
    <s v=""/>
    <s v=""/>
  </r>
  <r>
    <d v="2024-07-29T00:00:00"/>
    <x v="95"/>
    <s v="C"/>
    <n v="5"/>
    <s v="a"/>
    <n v="5"/>
    <s v="Limpar tinta pavimento varanda"/>
    <x v="0"/>
    <m/>
    <x v="0"/>
    <x v="0"/>
    <x v="1"/>
    <m/>
    <x v="287"/>
    <s v="Eduardo Quintais - 965262247  "/>
    <s v=""/>
    <s v=""/>
    <s v=""/>
    <s v=""/>
    <s v=""/>
  </r>
  <r>
    <d v="2024-07-29T00:00:00"/>
    <x v="95"/>
    <s v="C"/>
    <n v="5"/>
    <s v="a"/>
    <n v="4"/>
    <s v="Limpar salpicos de tinta na porta / exterior"/>
    <x v="0"/>
    <m/>
    <x v="0"/>
    <x v="0"/>
    <x v="1"/>
    <m/>
    <x v="287"/>
    <s v="Eduardo Quintais - 965262247  "/>
    <s v=""/>
    <s v=""/>
    <s v=""/>
    <s v=""/>
    <s v=""/>
  </r>
  <r>
    <d v="2024-07-29T00:00:00"/>
    <x v="95"/>
    <s v="C"/>
    <n v="5"/>
    <s v="a"/>
    <n v="3"/>
    <s v="Limpar tinta forno/ armario superior (dentro porta)"/>
    <x v="0"/>
    <m/>
    <x v="0"/>
    <x v="0"/>
    <x v="1"/>
    <m/>
    <x v="287"/>
    <s v="Eduardo Quintais - 965262247  "/>
    <s v=""/>
    <s v=""/>
    <s v=""/>
    <s v=""/>
    <s v=""/>
  </r>
  <r>
    <d v="2024-07-29T00:00:00"/>
    <x v="95"/>
    <s v="C"/>
    <n v="5"/>
    <s v="a"/>
    <n v="2"/>
    <s v="Afinar porta armário interior (máq. lavar roupa)"/>
    <x v="0"/>
    <m/>
    <x v="0"/>
    <x v="0"/>
    <x v="1"/>
    <m/>
    <x v="287"/>
    <s v="Eduardo Quintais - 965262247  "/>
    <s v=""/>
    <s v=""/>
    <s v=""/>
    <s v=""/>
    <s v=""/>
  </r>
  <r>
    <d v="2024-07-29T00:00:00"/>
    <x v="95"/>
    <s v="C"/>
    <n v="5"/>
    <s v="a"/>
    <n v="1"/>
    <s v="Limpar tinta do roupeiro (parte superior)/ pavimento (geral)"/>
    <x v="0"/>
    <m/>
    <x v="0"/>
    <x v="0"/>
    <x v="1"/>
    <m/>
    <x v="287"/>
    <s v="Eduardo Quintais - 965262247  "/>
    <s v=""/>
    <s v=""/>
    <s v=""/>
    <s v=""/>
    <s v=""/>
  </r>
  <r>
    <d v="2024-08-06T00:00:00"/>
    <x v="96"/>
    <s v="C"/>
    <n v="5"/>
    <s v="b"/>
    <n v="10"/>
    <s v="Luz da arrecadação não funciona"/>
    <x v="9"/>
    <m/>
    <x v="59"/>
    <x v="0"/>
    <x v="12"/>
    <m/>
    <x v="149"/>
    <s v="mmrilhas@gmail.com - Fernando Oliveira"/>
    <s v=""/>
    <s v=""/>
    <s v=""/>
    <s v=""/>
    <s v=""/>
  </r>
  <r>
    <d v="2024-08-06T00:00:00"/>
    <x v="96"/>
    <s v="C"/>
    <n v="5"/>
    <s v="b"/>
    <n v="9"/>
    <s v="Substituição de vidro partido na casa de banho "/>
    <x v="12"/>
    <m/>
    <x v="73"/>
    <x v="0"/>
    <x v="12"/>
    <m/>
    <x v="0"/>
    <s v="mmrilhas@gmail.com - Fernando Oliveira"/>
    <s v=""/>
    <s v=""/>
    <s v=""/>
    <s v=""/>
    <s v=""/>
  </r>
  <r>
    <d v="2024-08-06T00:00:00"/>
    <x v="96"/>
    <s v="C"/>
    <n v="5"/>
    <s v="b"/>
    <n v="8"/>
    <s v="Estore da sala não fecha "/>
    <x v="11"/>
    <m/>
    <x v="59"/>
    <x v="0"/>
    <x v="12"/>
    <m/>
    <x v="246"/>
    <m/>
    <s v=""/>
    <s v=""/>
    <s v=""/>
    <s v=""/>
    <s v=""/>
  </r>
  <r>
    <d v="2024-08-06T00:00:00"/>
    <x v="96"/>
    <s v="C"/>
    <n v="5"/>
    <s v="b"/>
    <n v="7"/>
    <s v="Falta vidro porta lavanderia "/>
    <x v="2"/>
    <m/>
    <x v="0"/>
    <x v="0"/>
    <x v="12"/>
    <m/>
    <x v="90"/>
    <m/>
    <s v=""/>
    <s v=""/>
    <s v=""/>
    <s v=""/>
    <s v=""/>
  </r>
  <r>
    <d v="2024-08-06T00:00:00"/>
    <x v="96"/>
    <s v="C"/>
    <n v="5"/>
    <s v="b"/>
    <n v="6"/>
    <s v="Cerâmica partida proximo janela lavanderia"/>
    <x v="0"/>
    <m/>
    <x v="63"/>
    <x v="0"/>
    <x v="12"/>
    <m/>
    <x v="91"/>
    <m/>
    <s v=""/>
    <s v=""/>
    <s v=""/>
    <s v=""/>
    <s v=""/>
  </r>
  <r>
    <d v="2024-08-06T00:00:00"/>
    <x v="96"/>
    <s v="C"/>
    <n v="5"/>
    <s v="b"/>
    <n v="5"/>
    <s v="Apertar parafuso caixa pex"/>
    <x v="0"/>
    <m/>
    <x v="0"/>
    <x v="0"/>
    <x v="12"/>
    <m/>
    <x v="0"/>
    <m/>
    <s v=""/>
    <s v=""/>
    <s v=""/>
    <s v=""/>
    <s v=""/>
  </r>
  <r>
    <d v="2024-08-06T00:00:00"/>
    <x v="96"/>
    <s v="C"/>
    <n v="5"/>
    <s v="b"/>
    <n v="4"/>
    <s v="Espelho partdo na parede de baixo/trocar (NÃO TEM CHAVES)"/>
    <x v="29"/>
    <m/>
    <x v="0"/>
    <x v="0"/>
    <x v="12"/>
    <m/>
    <x v="269"/>
    <s v="mmrilhas@gmail.com - Fernando Oliveira"/>
    <s v=""/>
    <s v=""/>
    <s v=""/>
    <s v=""/>
    <s v=""/>
  </r>
  <r>
    <d v="2024-08-06T00:00:00"/>
    <x v="96"/>
    <s v="C"/>
    <n v="5"/>
    <s v="b"/>
    <n v="3"/>
    <s v="Remate rodapes/limpezas/fissuras no topo (geral)"/>
    <x v="0"/>
    <m/>
    <x v="0"/>
    <x v="0"/>
    <x v="12"/>
    <m/>
    <x v="0"/>
    <m/>
    <s v=""/>
    <s v=""/>
    <s v=""/>
    <s v=""/>
    <s v=""/>
  </r>
  <r>
    <d v="2024-08-06T00:00:00"/>
    <x v="96"/>
    <s v="C"/>
    <n v="5"/>
    <s v="b"/>
    <n v="2"/>
    <s v="Marca no topo da parede/pintura/fissura"/>
    <x v="0"/>
    <m/>
    <x v="0"/>
    <x v="0"/>
    <x v="12"/>
    <m/>
    <x v="0"/>
    <m/>
    <s v=""/>
    <s v=""/>
    <s v=""/>
    <s v=""/>
    <s v=""/>
  </r>
  <r>
    <d v="2024-08-06T00:00:00"/>
    <x v="96"/>
    <s v="C"/>
    <n v="5"/>
    <s v="b"/>
    <n v="1"/>
    <s v="Limpeza ferragem guardas (geral)"/>
    <x v="0"/>
    <m/>
    <x v="0"/>
    <x v="0"/>
    <x v="12"/>
    <m/>
    <x v="0"/>
    <m/>
    <s v=""/>
    <s v=""/>
    <s v=""/>
    <s v=""/>
    <s v=""/>
  </r>
  <r>
    <d v="2024-08-06T00:00:00"/>
    <x v="97"/>
    <s v="C"/>
    <n v="6"/>
    <s v="c"/>
    <n v="1"/>
    <s v="Fechadura de entrada a rodar com chave"/>
    <x v="7"/>
    <m/>
    <x v="164"/>
    <x v="0"/>
    <x v="75"/>
    <m/>
    <x v="82"/>
    <m/>
    <s v=""/>
    <s v=""/>
    <s v=""/>
    <s v=""/>
    <s v=""/>
  </r>
  <r>
    <d v="2024-08-06T00:00:00"/>
    <x v="97"/>
    <s v="C"/>
    <n v="6"/>
    <s v="c"/>
    <n v="12"/>
    <s v="a metade direita da placa não funciona (não aquece); a metade esquerda funciona"/>
    <x v="51"/>
    <m/>
    <x v="244"/>
    <x v="0"/>
    <x v="75"/>
    <m/>
    <x v="9"/>
    <m/>
    <s v=""/>
    <s v=""/>
    <s v=""/>
    <s v=""/>
    <s v=""/>
  </r>
  <r>
    <d v="2024-08-06T00:00:00"/>
    <x v="97"/>
    <s v="C"/>
    <n v="6"/>
    <s v="c"/>
    <n v="18"/>
    <s v="Os ventiladores dos wc não funcionam"/>
    <x v="15"/>
    <m/>
    <x v="139"/>
    <x v="0"/>
    <x v="75"/>
    <m/>
    <x v="39"/>
    <m/>
    <s v=""/>
    <s v=""/>
    <s v=""/>
    <s v=""/>
    <s v=""/>
  </r>
  <r>
    <d v="2024-08-06T00:00:00"/>
    <x v="97"/>
    <s v="C"/>
    <n v="6"/>
    <s v="c"/>
    <n v="17"/>
    <s v="Junta do chão do wc pequeno torta e a levantar"/>
    <x v="0"/>
    <m/>
    <x v="139"/>
    <x v="0"/>
    <x v="75"/>
    <m/>
    <x v="39"/>
    <m/>
    <s v=""/>
    <s v=""/>
    <s v=""/>
    <s v=""/>
    <s v=""/>
  </r>
  <r>
    <d v="2024-08-06T00:00:00"/>
    <x v="97"/>
    <s v="C"/>
    <n v="6"/>
    <s v="c"/>
    <n v="16"/>
    <s v="A porta da cabine de duche do quarto principal descaiu e já não se consegue abrir"/>
    <x v="12"/>
    <m/>
    <x v="139"/>
    <x v="0"/>
    <x v="75"/>
    <m/>
    <x v="43"/>
    <m/>
    <s v=""/>
    <s v=""/>
    <s v=""/>
    <s v=""/>
    <s v=""/>
  </r>
  <r>
    <d v="2024-08-06T00:00:00"/>
    <x v="97"/>
    <s v="C"/>
    <n v="6"/>
    <s v="c"/>
    <n v="15"/>
    <s v="Torneira do bidé do wc do quarto a pingar e não sai água quente. A torneira teve de ser desligada."/>
    <x v="0"/>
    <m/>
    <x v="139"/>
    <x v="0"/>
    <x v="75"/>
    <m/>
    <x v="39"/>
    <m/>
    <s v=""/>
    <s v=""/>
    <s v=""/>
    <s v=""/>
    <s v=""/>
  </r>
  <r>
    <d v="2024-08-06T00:00:00"/>
    <x v="97"/>
    <s v="C"/>
    <n v="6"/>
    <s v="c"/>
    <n v="14"/>
    <s v="Porta de entrada mal afinada. A porta só fecha com a chave."/>
    <x v="7"/>
    <m/>
    <x v="139"/>
    <x v="0"/>
    <x v="75"/>
    <m/>
    <x v="91"/>
    <m/>
    <s v=""/>
    <s v=""/>
    <s v=""/>
    <s v=""/>
    <s v=""/>
  </r>
  <r>
    <d v="2024-08-06T00:00:00"/>
    <x v="97"/>
    <s v="C"/>
    <n v="6"/>
    <s v="c"/>
    <n v="13"/>
    <s v="necessitamos de um 2º comando de garagem com urgência. Apesar de só termos 1 lugar, temos 2 carros para gerir entradas e saídas ao longo do dia"/>
    <x v="21"/>
    <m/>
    <x v="244"/>
    <x v="3"/>
    <x v="75"/>
    <m/>
    <x v="251"/>
    <m/>
    <s v=""/>
    <s v=""/>
    <s v=""/>
    <s v=""/>
    <s v=""/>
  </r>
  <r>
    <d v="2024-08-06T00:00:00"/>
    <x v="97"/>
    <s v="C"/>
    <n v="6"/>
    <s v="c"/>
    <n v="11"/>
    <s v="Oscilobatente da janela do quarto 1 está a batente da janela &quot;não consegue fazer a posição de abertura de ligeira inclinação&quot;"/>
    <x v="2"/>
    <m/>
    <x v="45"/>
    <x v="0"/>
    <x v="75"/>
    <m/>
    <x v="0"/>
    <m/>
    <s v=""/>
    <s v=""/>
    <s v=""/>
    <s v=""/>
    <s v=""/>
  </r>
  <r>
    <d v="2024-08-06T00:00:00"/>
    <x v="97"/>
    <s v="C"/>
    <n v="6"/>
    <s v="c"/>
    <n v="10"/>
    <s v="Peça de pvc danificada "/>
    <x v="2"/>
    <m/>
    <x v="0"/>
    <x v="0"/>
    <x v="75"/>
    <m/>
    <x v="0"/>
    <m/>
    <s v=""/>
    <s v=""/>
    <s v=""/>
    <s v=""/>
    <s v=""/>
  </r>
  <r>
    <d v="2024-08-06T00:00:00"/>
    <x v="97"/>
    <s v="C"/>
    <n v="6"/>
    <s v="c"/>
    <n v="9"/>
    <s v="Remate rodapes (geral)"/>
    <x v="0"/>
    <m/>
    <x v="0"/>
    <x v="0"/>
    <x v="75"/>
    <m/>
    <x v="179"/>
    <m/>
    <s v=""/>
    <s v=""/>
    <s v=""/>
    <s v=""/>
    <s v=""/>
  </r>
  <r>
    <d v="2024-08-06T00:00:00"/>
    <x v="97"/>
    <s v="C"/>
    <n v="6"/>
    <s v="c"/>
    <n v="8"/>
    <s v="Limpar tinta da pedra "/>
    <x v="0"/>
    <m/>
    <x v="0"/>
    <x v="0"/>
    <x v="75"/>
    <m/>
    <x v="179"/>
    <m/>
    <s v=""/>
    <s v=""/>
    <s v=""/>
    <s v=""/>
    <s v=""/>
  </r>
  <r>
    <d v="2024-08-06T00:00:00"/>
    <x v="97"/>
    <s v="C"/>
    <n v="6"/>
    <s v="c"/>
    <n v="7"/>
    <s v="Remate com silicone nas caixas de estore (geral)"/>
    <x v="0"/>
    <m/>
    <x v="0"/>
    <x v="0"/>
    <x v="75"/>
    <m/>
    <x v="179"/>
    <m/>
    <s v=""/>
    <s v=""/>
    <s v=""/>
    <s v=""/>
    <s v=""/>
  </r>
  <r>
    <d v="2024-08-06T00:00:00"/>
    <x v="97"/>
    <s v="C"/>
    <n v="6"/>
    <s v="c"/>
    <n v="6"/>
    <s v="Rodapé está curvo"/>
    <x v="6"/>
    <m/>
    <x v="0"/>
    <x v="0"/>
    <x v="75"/>
    <m/>
    <x v="179"/>
    <m/>
    <s v=""/>
    <s v=""/>
    <s v=""/>
    <s v=""/>
    <s v=""/>
  </r>
  <r>
    <d v="2024-08-06T00:00:00"/>
    <x v="97"/>
    <s v="C"/>
    <n v="6"/>
    <s v="c"/>
    <n v="5"/>
    <s v="Falta Silicone rodapé"/>
    <x v="0"/>
    <m/>
    <x v="0"/>
    <x v="0"/>
    <x v="75"/>
    <m/>
    <x v="179"/>
    <m/>
    <s v=""/>
    <s v=""/>
    <s v=""/>
    <s v=""/>
    <s v=""/>
  </r>
  <r>
    <d v="2024-08-06T00:00:00"/>
    <x v="97"/>
    <s v="C"/>
    <n v="6"/>
    <s v="c"/>
    <n v="4"/>
    <s v="Afinar janelas "/>
    <x v="2"/>
    <m/>
    <x v="0"/>
    <x v="0"/>
    <x v="75"/>
    <m/>
    <x v="179"/>
    <m/>
    <s v=""/>
    <s v=""/>
    <s v=""/>
    <s v=""/>
    <s v=""/>
  </r>
  <r>
    <d v="2024-08-06T00:00:00"/>
    <x v="97"/>
    <s v="C"/>
    <n v="6"/>
    <s v="c"/>
    <n v="3"/>
    <s v="Piso laminado mal assentado em 1 ponto "/>
    <x v="5"/>
    <m/>
    <x v="0"/>
    <x v="0"/>
    <x v="75"/>
    <m/>
    <x v="179"/>
    <m/>
    <s v=""/>
    <s v=""/>
    <s v=""/>
    <s v=""/>
    <s v=""/>
  </r>
  <r>
    <d v="2024-08-06T00:00:00"/>
    <x v="97"/>
    <s v="C"/>
    <n v="6"/>
    <s v="c"/>
    <n v="2"/>
    <s v="Falta silicone caixa estores"/>
    <x v="0"/>
    <m/>
    <x v="0"/>
    <x v="0"/>
    <x v="75"/>
    <m/>
    <x v="179"/>
    <s v="Joao.francisco.caecosta@gmail.com e choon.alexandra@hotmail.com_x000a__x000a_ "/>
    <s v=""/>
    <s v=""/>
    <s v=""/>
    <s v=""/>
    <s v=""/>
  </r>
  <r>
    <d v="2024-08-06T00:00:00"/>
    <x v="97"/>
    <s v="C"/>
    <n v="6"/>
    <s v="c"/>
    <n v="1"/>
    <s v="Limpar ferrugem guardas (geral)"/>
    <x v="0"/>
    <m/>
    <x v="0"/>
    <x v="0"/>
    <x v="75"/>
    <m/>
    <x v="179"/>
    <s v="Joao.francisco.caecosta@gmail.com e choon.alexandra@hotmail.com_x000a__x000a_ "/>
    <s v=""/>
    <s v=""/>
    <s v=""/>
    <s v=""/>
    <s v=""/>
  </r>
  <r>
    <d v="2024-10-04T00:00:00"/>
    <x v="98"/>
    <s v="C"/>
    <n v="6"/>
    <s v="d"/>
    <n v="1"/>
    <s v="Melhorar pintura apartamento geral"/>
    <x v="0"/>
    <m/>
    <x v="0"/>
    <x v="0"/>
    <x v="76"/>
    <m/>
    <x v="0"/>
    <m/>
    <s v=""/>
    <s v=""/>
    <s v=""/>
    <s v=""/>
    <s v=""/>
  </r>
  <r>
    <d v="2024-10-04T00:00:00"/>
    <x v="98"/>
    <s v="C"/>
    <n v="6"/>
    <s v="d"/>
    <n v="2"/>
    <s v="Amolgado forno "/>
    <x v="4"/>
    <m/>
    <x v="118"/>
    <x v="2"/>
    <x v="76"/>
    <d v="2025-03-06T00:00:00"/>
    <x v="119"/>
    <m/>
    <s v=""/>
    <s v=""/>
    <s v=""/>
    <s v=""/>
    <s v=""/>
  </r>
  <r>
    <d v="2024-10-04T00:00:00"/>
    <x v="98"/>
    <s v="C"/>
    <n v="6"/>
    <s v="d"/>
    <n v="3"/>
    <s v="A porta não abre com a máquina "/>
    <x v="0"/>
    <m/>
    <x v="0"/>
    <x v="0"/>
    <x v="76"/>
    <m/>
    <x v="0"/>
    <m/>
    <s v=""/>
    <s v=""/>
    <s v=""/>
    <s v=""/>
    <s v=""/>
  </r>
  <r>
    <d v="2024-10-04T00:00:00"/>
    <x v="98"/>
    <s v="C"/>
    <n v="6"/>
    <s v="d"/>
    <n v="4"/>
    <s v="Falta puxador porta"/>
    <x v="2"/>
    <m/>
    <x v="0"/>
    <x v="0"/>
    <x v="76"/>
    <m/>
    <x v="0"/>
    <m/>
    <s v=""/>
    <s v=""/>
    <s v=""/>
    <s v=""/>
    <s v=""/>
  </r>
  <r>
    <d v="2024-10-04T00:00:00"/>
    <x v="98"/>
    <s v="C"/>
    <n v="6"/>
    <s v="d"/>
    <n v="5"/>
    <s v="Limpar apartamento antes de entregar "/>
    <x v="0"/>
    <m/>
    <x v="0"/>
    <x v="0"/>
    <x v="76"/>
    <m/>
    <x v="2"/>
    <m/>
    <s v=""/>
    <s v=""/>
    <s v=""/>
    <s v=""/>
    <s v=""/>
  </r>
  <r>
    <d v="2024-10-04T00:00:00"/>
    <x v="98"/>
    <s v="C"/>
    <n v="6"/>
    <s v="d"/>
    <n v="6"/>
    <s v="Falta caixa de estore finalizada - Falta estore - 220X328 C50"/>
    <x v="11"/>
    <m/>
    <x v="0"/>
    <x v="0"/>
    <x v="76"/>
    <m/>
    <x v="7"/>
    <m/>
    <s v=""/>
    <s v=""/>
    <s v=""/>
    <s v=""/>
    <s v=""/>
  </r>
  <r>
    <d v="2024-10-04T00:00:00"/>
    <x v="98"/>
    <s v="C"/>
    <n v="6"/>
    <s v="d"/>
    <n v="7"/>
    <s v="Limpar ferrugem guardas"/>
    <x v="0"/>
    <m/>
    <x v="0"/>
    <x v="0"/>
    <x v="76"/>
    <m/>
    <x v="0"/>
    <m/>
    <s v=""/>
    <s v=""/>
    <s v=""/>
    <s v=""/>
    <s v=""/>
  </r>
  <r>
    <d v="2024-10-04T00:00:00"/>
    <x v="98"/>
    <s v="C"/>
    <n v="6"/>
    <s v="d"/>
    <n v="8"/>
    <s v="Melhorar remate saida água varanda"/>
    <x v="0"/>
    <m/>
    <x v="0"/>
    <x v="0"/>
    <x v="76"/>
    <m/>
    <x v="0"/>
    <m/>
    <s v=""/>
    <s v=""/>
    <s v=""/>
    <s v=""/>
    <s v=""/>
  </r>
  <r>
    <d v="2024-10-04T00:00:00"/>
    <x v="98"/>
    <s v="C"/>
    <n v="6"/>
    <s v="d"/>
    <n v="9"/>
    <s v="Piso partido em um ponto/risco/falhas "/>
    <x v="5"/>
    <m/>
    <x v="0"/>
    <x v="0"/>
    <x v="76"/>
    <m/>
    <x v="67"/>
    <m/>
    <s v=""/>
    <s v=""/>
    <s v=""/>
    <s v=""/>
    <s v=""/>
  </r>
  <r>
    <d v="2024-10-04T00:00:00"/>
    <x v="98"/>
    <s v="C"/>
    <n v="6"/>
    <s v="d"/>
    <n v="10"/>
    <s v="Limpar piso laminado "/>
    <x v="0"/>
    <m/>
    <x v="0"/>
    <x v="0"/>
    <x v="76"/>
    <m/>
    <x v="0"/>
    <m/>
    <s v=""/>
    <s v=""/>
    <s v=""/>
    <s v=""/>
    <s v=""/>
  </r>
  <r>
    <d v="2024-10-04T00:00:00"/>
    <x v="98"/>
    <s v="C"/>
    <n v="6"/>
    <s v="d"/>
    <n v="11"/>
    <s v="Melhorar remate rodapé manchas escuras"/>
    <x v="5"/>
    <m/>
    <x v="0"/>
    <x v="0"/>
    <x v="76"/>
    <m/>
    <x v="67"/>
    <m/>
    <s v=""/>
    <s v=""/>
    <s v=""/>
    <s v=""/>
    <s v=""/>
  </r>
  <r>
    <d v="2024-10-04T00:00:00"/>
    <x v="98"/>
    <s v="C"/>
    <n v="6"/>
    <s v="d"/>
    <n v="12"/>
    <s v="Limpar Sanita"/>
    <x v="0"/>
    <m/>
    <x v="0"/>
    <x v="0"/>
    <x v="76"/>
    <m/>
    <x v="0"/>
    <m/>
    <s v=""/>
    <s v=""/>
    <s v=""/>
    <s v=""/>
    <s v=""/>
  </r>
  <r>
    <d v="2024-10-04T00:00:00"/>
    <x v="98"/>
    <s v="C"/>
    <n v="6"/>
    <s v="d"/>
    <n v="13"/>
    <s v="Falta massa rejunte teto/ceramica wc"/>
    <x v="0"/>
    <m/>
    <x v="0"/>
    <x v="0"/>
    <x v="76"/>
    <m/>
    <x v="0"/>
    <m/>
    <s v=""/>
    <s v=""/>
    <s v=""/>
    <s v=""/>
    <s v=""/>
  </r>
  <r>
    <d v="2024-10-04T00:00:00"/>
    <x v="98"/>
    <s v="C"/>
    <n v="6"/>
    <s v="d"/>
    <n v="14"/>
    <s v="Limpar excesso massa teto/ceramica wc"/>
    <x v="0"/>
    <m/>
    <x v="0"/>
    <x v="0"/>
    <x v="76"/>
    <m/>
    <x v="0"/>
    <m/>
    <s v=""/>
    <s v=""/>
    <s v=""/>
    <s v=""/>
    <s v=""/>
  </r>
  <r>
    <d v="2024-10-04T00:00:00"/>
    <x v="98"/>
    <s v="C"/>
    <n v="6"/>
    <s v="d"/>
    <n v="15"/>
    <s v="Dobradiça resguardo duche desalinhado/vidro desalinhado "/>
    <x v="12"/>
    <m/>
    <x v="0"/>
    <x v="0"/>
    <x v="76"/>
    <m/>
    <x v="0"/>
    <m/>
    <s v=""/>
    <s v=""/>
    <s v=""/>
    <s v=""/>
    <s v=""/>
  </r>
  <r>
    <d v="2024-10-04T00:00:00"/>
    <x v="98"/>
    <s v="C"/>
    <n v="6"/>
    <s v="d"/>
    <n v="16"/>
    <s v="Fissura encontro porta /armario "/>
    <x v="0"/>
    <m/>
    <x v="0"/>
    <x v="0"/>
    <x v="76"/>
    <m/>
    <x v="0"/>
    <m/>
    <s v=""/>
    <s v=""/>
    <s v=""/>
    <s v=""/>
    <s v=""/>
  </r>
  <r>
    <d v="2024-10-04T00:00:00"/>
    <x v="98"/>
    <s v="C"/>
    <n v="6"/>
    <s v="d"/>
    <n v="17"/>
    <s v="Parafuso visivel porta lavanderia"/>
    <x v="0"/>
    <m/>
    <x v="0"/>
    <x v="0"/>
    <x v="76"/>
    <m/>
    <x v="0"/>
    <m/>
    <s v=""/>
    <s v=""/>
    <s v=""/>
    <s v=""/>
    <s v=""/>
  </r>
  <r>
    <d v="2024-10-04T00:00:00"/>
    <x v="98"/>
    <s v="C"/>
    <n v="6"/>
    <s v="d"/>
    <n v="18"/>
    <s v="Falta pintura arrecadação "/>
    <x v="21"/>
    <m/>
    <x v="0"/>
    <x v="3"/>
    <x v="76"/>
    <m/>
    <x v="24"/>
    <m/>
    <s v=""/>
    <s v=""/>
    <s v=""/>
    <s v=""/>
    <s v=""/>
  </r>
  <r>
    <d v="2024-10-04T00:00:00"/>
    <x v="98"/>
    <s v="C"/>
    <n v="6"/>
    <s v="d"/>
    <n v="19"/>
    <s v="Tampa de estores estragada - Substituir "/>
    <x v="6"/>
    <m/>
    <x v="0"/>
    <x v="2"/>
    <x v="76"/>
    <m/>
    <x v="105"/>
    <m/>
    <s v=""/>
    <s v=""/>
    <s v=""/>
    <s v=""/>
    <s v=""/>
  </r>
  <r>
    <d v="2024-10-04T00:00:00"/>
    <x v="98"/>
    <s v="C"/>
    <n v="6"/>
    <s v="d"/>
    <n v="20"/>
    <s v="Lava Loiça com ferrugem - Substituir (cuba lava loiças | RODI KERAN 100 aço inox de encastre)"/>
    <x v="50"/>
    <m/>
    <x v="123"/>
    <x v="0"/>
    <x v="76"/>
    <d v="2025-02-28T00:00:00"/>
    <x v="211"/>
    <m/>
    <s v=""/>
    <s v=""/>
    <s v=""/>
    <s v=""/>
    <s v=""/>
  </r>
  <r>
    <d v="2024-10-04T00:00:00"/>
    <x v="98"/>
    <s v="C"/>
    <n v="6"/>
    <s v="d"/>
    <n v="21"/>
    <s v="Estore avariado "/>
    <x v="11"/>
    <m/>
    <x v="0"/>
    <x v="0"/>
    <x v="76"/>
    <m/>
    <x v="94"/>
    <m/>
    <s v=""/>
    <s v=""/>
    <s v=""/>
    <s v=""/>
    <s v=""/>
  </r>
  <r>
    <d v="2024-10-04T00:00:00"/>
    <x v="98"/>
    <s v="C"/>
    <n v="6"/>
    <s v="d"/>
    <n v="22"/>
    <s v=" interruptor de estore solto e sem dar comando ao estore "/>
    <x v="9"/>
    <m/>
    <x v="203"/>
    <x v="0"/>
    <x v="76"/>
    <m/>
    <x v="87"/>
    <m/>
    <s v=""/>
    <s v=""/>
    <s v=""/>
    <s v=""/>
    <s v=""/>
  </r>
  <r>
    <d v="2024-10-04T00:00:00"/>
    <x v="98"/>
    <s v="C"/>
    <n v="6"/>
    <s v="d"/>
    <n v="23"/>
    <s v="Troca de castelo da torneira de bidé "/>
    <x v="0"/>
    <m/>
    <x v="203"/>
    <x v="0"/>
    <x v="76"/>
    <m/>
    <x v="4"/>
    <m/>
    <s v=""/>
    <s v=""/>
    <s v=""/>
    <s v=""/>
    <s v=""/>
  </r>
  <r>
    <d v="2024-10-04T00:00:00"/>
    <x v="98"/>
    <s v="C"/>
    <n v="6"/>
    <s v="d"/>
    <n v="24"/>
    <s v="Substituir uma peça do pavimento "/>
    <x v="5"/>
    <m/>
    <x v="31"/>
    <x v="0"/>
    <x v="76"/>
    <m/>
    <x v="150"/>
    <m/>
    <s v=""/>
    <s v=""/>
    <s v=""/>
    <s v=""/>
    <s v=""/>
  </r>
  <r>
    <d v="2024-10-04T00:00:00"/>
    <x v="98"/>
    <s v="C"/>
    <n v="6"/>
    <s v="d"/>
    <n v="26"/>
    <s v="Falhas no rejunte do terraço, algumas partes de revestimento de piso estão danificadas"/>
    <x v="0"/>
    <m/>
    <x v="196"/>
    <x v="0"/>
    <x v="76"/>
    <m/>
    <x v="288"/>
    <m/>
    <m/>
    <m/>
    <m/>
    <m/>
    <m/>
  </r>
  <r>
    <d v="2024-10-04T00:00:00"/>
    <x v="98"/>
    <s v="C"/>
    <n v="6"/>
    <s v="d"/>
    <n v="27"/>
    <s v="Problemas de frenagem na área exterior (terraço e varanda) os ralos existentes não então drenando corretamente"/>
    <x v="0"/>
    <m/>
    <x v="196"/>
    <x v="0"/>
    <x v="76"/>
    <m/>
    <x v="288"/>
    <m/>
    <m/>
    <m/>
    <m/>
    <m/>
    <m/>
  </r>
  <r>
    <d v="2024-10-04T00:00:00"/>
    <x v="98"/>
    <s v="C"/>
    <n v="6"/>
    <s v="d"/>
    <n v="28"/>
    <s v="Problemas na dilatação dos materiais de revestimento, fissura nas paredes da sala e no teto"/>
    <x v="0"/>
    <m/>
    <x v="196"/>
    <x v="0"/>
    <x v="76"/>
    <m/>
    <x v="288"/>
    <m/>
    <m/>
    <m/>
    <m/>
    <m/>
    <m/>
  </r>
  <r>
    <d v="2024-10-04T00:00:00"/>
    <x v="98"/>
    <s v="C"/>
    <n v="6"/>
    <s v="d"/>
    <n v="29"/>
    <s v="fissura na parede junto ao teto na casa de banho"/>
    <x v="0"/>
    <m/>
    <x v="196"/>
    <x v="0"/>
    <x v="76"/>
    <m/>
    <x v="288"/>
    <m/>
    <m/>
    <m/>
    <m/>
    <m/>
    <m/>
  </r>
  <r>
    <d v="2024-10-04T00:00:00"/>
    <x v="98"/>
    <s v="C"/>
    <n v="6"/>
    <s v="d"/>
    <n v="30"/>
    <s v="Falhas no rejunte, desxolamento do revestimento ao redor da banheira"/>
    <x v="0"/>
    <m/>
    <x v="196"/>
    <x v="0"/>
    <x v="76"/>
    <m/>
    <x v="288"/>
    <m/>
    <m/>
    <m/>
    <m/>
    <m/>
    <m/>
  </r>
  <r>
    <d v="2024-10-04T00:00:00"/>
    <x v="98"/>
    <s v="C"/>
    <n v="6"/>
    <s v="d"/>
    <n v="31"/>
    <s v="falta no rejunte no chão da cozinha e lavandaria"/>
    <x v="0"/>
    <m/>
    <x v="196"/>
    <x v="0"/>
    <x v="76"/>
    <m/>
    <x v="288"/>
    <m/>
    <m/>
    <m/>
    <m/>
    <m/>
    <m/>
  </r>
  <r>
    <d v="2024-10-04T00:00:00"/>
    <x v="98"/>
    <s v="C"/>
    <n v="6"/>
    <s v="d"/>
    <n v="25"/>
    <s v="Porta duche descaida"/>
    <x v="12"/>
    <m/>
    <x v="210"/>
    <x v="0"/>
    <x v="76"/>
    <m/>
    <x v="6"/>
    <m/>
    <s v=""/>
    <s v=""/>
    <s v=""/>
    <s v=""/>
    <s v=""/>
  </r>
  <r>
    <d v="2024-08-07T00:00:00"/>
    <x v="99"/>
    <s v="C"/>
    <n v="6"/>
    <s v="e"/>
    <n v="1"/>
    <s v="Limpeza do apartamento vidros, piso armários (geral)"/>
    <x v="0"/>
    <m/>
    <x v="0"/>
    <x v="0"/>
    <x v="77"/>
    <m/>
    <x v="0"/>
    <m/>
    <s v=""/>
    <s v=""/>
    <s v=""/>
    <s v=""/>
    <s v=""/>
  </r>
  <r>
    <d v="2024-08-07T00:00:00"/>
    <x v="99"/>
    <s v="C"/>
    <n v="6"/>
    <s v="e"/>
    <n v="2"/>
    <s v="Limpeza guardas ferrugem (geral)"/>
    <x v="0"/>
    <m/>
    <x v="0"/>
    <x v="0"/>
    <x v="77"/>
    <m/>
    <x v="0"/>
    <m/>
    <s v=""/>
    <s v=""/>
    <s v=""/>
    <s v=""/>
    <s v=""/>
  </r>
  <r>
    <d v="2024-08-07T00:00:00"/>
    <x v="99"/>
    <s v="C"/>
    <n v="6"/>
    <s v="e"/>
    <n v="3"/>
    <s v="Sujos caixa estore "/>
    <x v="0"/>
    <m/>
    <x v="0"/>
    <x v="0"/>
    <x v="77"/>
    <m/>
    <x v="0"/>
    <m/>
    <s v=""/>
    <s v=""/>
    <s v=""/>
    <s v=""/>
    <s v=""/>
  </r>
  <r>
    <d v="2024-08-07T00:00:00"/>
    <x v="99"/>
    <s v="C"/>
    <n v="6"/>
    <s v="e"/>
    <n v="4"/>
    <s v="Fita cola no teto "/>
    <x v="0"/>
    <m/>
    <x v="0"/>
    <x v="0"/>
    <x v="77"/>
    <m/>
    <x v="0"/>
    <m/>
    <s v=""/>
    <s v=""/>
    <s v=""/>
    <s v=""/>
    <s v=""/>
  </r>
  <r>
    <d v="2024-08-07T00:00:00"/>
    <x v="99"/>
    <s v="C"/>
    <n v="6"/>
    <s v="e"/>
    <n v="5"/>
    <s v="Limpeza e remate rodapé (geral)"/>
    <x v="0"/>
    <m/>
    <x v="0"/>
    <x v="0"/>
    <x v="77"/>
    <m/>
    <x v="140"/>
    <m/>
    <s v=""/>
    <s v=""/>
    <s v=""/>
    <s v=""/>
    <s v=""/>
  </r>
  <r>
    <d v="2024-08-07T00:00:00"/>
    <x v="99"/>
    <s v="C"/>
    <n v="6"/>
    <s v="e"/>
    <n v="6"/>
    <s v="Limpeza piso/escrito com lápis"/>
    <x v="0"/>
    <m/>
    <x v="0"/>
    <x v="0"/>
    <x v="77"/>
    <m/>
    <x v="0"/>
    <m/>
    <s v=""/>
    <s v=""/>
    <s v=""/>
    <s v=""/>
    <s v=""/>
  </r>
  <r>
    <d v="2024-08-07T00:00:00"/>
    <x v="99"/>
    <s v="C"/>
    <n v="6"/>
    <s v="e"/>
    <n v="7"/>
    <s v="Limpezas portas/cola/tinta (geral)"/>
    <x v="0"/>
    <m/>
    <x v="0"/>
    <x v="0"/>
    <x v="77"/>
    <m/>
    <x v="0"/>
    <m/>
    <s v=""/>
    <s v=""/>
    <s v=""/>
    <s v=""/>
    <s v=""/>
  </r>
  <r>
    <d v="2024-08-07T00:00:00"/>
    <x v="99"/>
    <s v="C"/>
    <n v="6"/>
    <s v="e"/>
    <n v="8"/>
    <s v="Limpezas caixilharias/pó nos trilhos/riscos/tinta"/>
    <x v="0"/>
    <m/>
    <x v="0"/>
    <x v="0"/>
    <x v="77"/>
    <m/>
    <x v="0"/>
    <m/>
    <s v=""/>
    <s v=""/>
    <s v=""/>
    <s v=""/>
    <s v=""/>
  </r>
  <r>
    <d v="2024-08-07T00:00:00"/>
    <x v="99"/>
    <s v="C"/>
    <n v="6"/>
    <s v="e"/>
    <n v="9"/>
    <s v="Melhorar remate betume paredes tijolo varanda"/>
    <x v="0"/>
    <m/>
    <x v="0"/>
    <x v="0"/>
    <x v="77"/>
    <m/>
    <x v="140"/>
    <m/>
    <s v=""/>
    <s v=""/>
    <s v=""/>
    <s v=""/>
    <s v=""/>
  </r>
  <r>
    <d v="2024-08-07T00:00:00"/>
    <x v="99"/>
    <s v="C"/>
    <n v="6"/>
    <s v="e"/>
    <n v="10"/>
    <s v="Falta betume piso varanda"/>
    <x v="0"/>
    <m/>
    <x v="0"/>
    <x v="0"/>
    <x v="77"/>
    <m/>
    <x v="140"/>
    <m/>
    <s v=""/>
    <s v=""/>
    <s v=""/>
    <s v=""/>
    <s v=""/>
  </r>
  <r>
    <d v="2024-08-07T00:00:00"/>
    <x v="99"/>
    <s v="C"/>
    <n v="6"/>
    <s v="e"/>
    <n v="11"/>
    <s v="Limpar excesso silicone pilar na base"/>
    <x v="0"/>
    <m/>
    <x v="0"/>
    <x v="0"/>
    <x v="77"/>
    <m/>
    <x v="0"/>
    <m/>
    <s v=""/>
    <s v=""/>
    <s v=""/>
    <s v=""/>
    <s v=""/>
  </r>
  <r>
    <d v="2024-08-07T00:00:00"/>
    <x v="99"/>
    <s v="C"/>
    <n v="6"/>
    <s v="e"/>
    <n v="12"/>
    <s v="Limpar tijolos varanda"/>
    <x v="0"/>
    <m/>
    <x v="0"/>
    <x v="0"/>
    <x v="77"/>
    <m/>
    <x v="0"/>
    <m/>
    <s v=""/>
    <s v=""/>
    <s v=""/>
    <s v=""/>
    <s v=""/>
  </r>
  <r>
    <d v="2024-08-07T00:00:00"/>
    <x v="99"/>
    <s v="C"/>
    <n v="6"/>
    <s v="e"/>
    <n v="13"/>
    <s v="Sujos nos focos de luz"/>
    <x v="0"/>
    <m/>
    <x v="0"/>
    <x v="0"/>
    <x v="77"/>
    <m/>
    <x v="0"/>
    <m/>
    <s v=""/>
    <s v=""/>
    <s v=""/>
    <s v=""/>
    <s v=""/>
  </r>
  <r>
    <d v="2024-08-07T00:00:00"/>
    <x v="99"/>
    <s v="C"/>
    <n v="6"/>
    <s v="e"/>
    <n v="14"/>
    <s v="Sujos no teto varanda"/>
    <x v="0"/>
    <m/>
    <x v="0"/>
    <x v="0"/>
    <x v="77"/>
    <m/>
    <x v="0"/>
    <m/>
    <s v=""/>
    <s v=""/>
    <s v=""/>
    <s v=""/>
    <s v=""/>
  </r>
  <r>
    <d v="2024-08-07T00:00:00"/>
    <x v="99"/>
    <s v="C"/>
    <n v="6"/>
    <s v="e"/>
    <n v="15"/>
    <s v="Melhorar remate juntas parede varanda"/>
    <x v="0"/>
    <m/>
    <x v="0"/>
    <x v="0"/>
    <x v="77"/>
    <m/>
    <x v="0"/>
    <m/>
    <s v=""/>
    <s v=""/>
    <s v=""/>
    <s v=""/>
    <s v=""/>
  </r>
  <r>
    <d v="2024-08-07T00:00:00"/>
    <x v="99"/>
    <s v="C"/>
    <n v="6"/>
    <s v="e"/>
    <n v="16"/>
    <s v="Limpar bancadacozinha silicone/ mancha"/>
    <x v="0"/>
    <m/>
    <x v="0"/>
    <x v="0"/>
    <x v="77"/>
    <m/>
    <x v="0"/>
    <m/>
    <s v=""/>
    <s v=""/>
    <s v=""/>
    <s v=""/>
    <s v=""/>
  </r>
  <r>
    <d v="2024-08-07T00:00:00"/>
    <x v="99"/>
    <s v="C"/>
    <n v="6"/>
    <s v="e"/>
    <n v="17"/>
    <s v="Limpar microondas/forno"/>
    <x v="0"/>
    <m/>
    <x v="0"/>
    <x v="0"/>
    <x v="77"/>
    <m/>
    <x v="0"/>
    <m/>
    <s v=""/>
    <s v=""/>
    <s v=""/>
    <s v=""/>
    <s v=""/>
  </r>
  <r>
    <d v="2024-08-07T00:00:00"/>
    <x v="99"/>
    <s v="C"/>
    <n v="6"/>
    <s v="e"/>
    <n v="18"/>
    <s v="Rematar rejunte piso (Falta rejunte)"/>
    <x v="0"/>
    <m/>
    <x v="0"/>
    <x v="0"/>
    <x v="77"/>
    <m/>
    <x v="140"/>
    <m/>
    <s v=""/>
    <s v=""/>
    <s v=""/>
    <s v=""/>
    <s v=""/>
  </r>
  <r>
    <d v="2024-08-07T00:00:00"/>
    <x v="99"/>
    <s v="C"/>
    <n v="6"/>
    <s v="e"/>
    <n v="19"/>
    <s v="Limpeza soleiras"/>
    <x v="0"/>
    <m/>
    <x v="0"/>
    <x v="0"/>
    <x v="77"/>
    <m/>
    <x v="0"/>
    <m/>
    <s v=""/>
    <s v=""/>
    <s v=""/>
    <s v=""/>
    <s v=""/>
  </r>
  <r>
    <d v="2024-08-07T00:00:00"/>
    <x v="99"/>
    <s v="C"/>
    <n v="6"/>
    <s v="e"/>
    <n v="20"/>
    <s v="2º mão tinta teto/paredes/manchas"/>
    <x v="0"/>
    <m/>
    <x v="0"/>
    <x v="0"/>
    <x v="77"/>
    <m/>
    <x v="140"/>
    <m/>
    <s v=""/>
    <s v=""/>
    <s v=""/>
    <s v=""/>
    <s v=""/>
  </r>
  <r>
    <d v="2024-08-07T00:00:00"/>
    <x v="99"/>
    <s v="C"/>
    <n v="6"/>
    <s v="e"/>
    <n v="21"/>
    <s v="Limpar massa/tinta cerâmica parede"/>
    <x v="0"/>
    <m/>
    <x v="0"/>
    <x v="0"/>
    <x v="77"/>
    <m/>
    <x v="0"/>
    <m/>
    <s v=""/>
    <s v=""/>
    <s v=""/>
    <s v=""/>
    <s v=""/>
  </r>
  <r>
    <d v="2024-08-07T00:00:00"/>
    <x v="99"/>
    <s v="C"/>
    <n v="6"/>
    <s v="e"/>
    <n v="22"/>
    <s v="Ferrugem puxador/maçaneta porta"/>
    <x v="0"/>
    <m/>
    <x v="0"/>
    <x v="0"/>
    <x v="77"/>
    <m/>
    <x v="0"/>
    <m/>
    <s v=""/>
    <s v=""/>
    <s v=""/>
    <s v=""/>
    <s v=""/>
  </r>
  <r>
    <d v="2024-08-07T00:00:00"/>
    <x v="99"/>
    <s v="C"/>
    <n v="6"/>
    <s v="e"/>
    <n v="23"/>
    <s v="Melhorar remate canto portas "/>
    <x v="0"/>
    <m/>
    <x v="0"/>
    <x v="0"/>
    <x v="77"/>
    <m/>
    <x v="0"/>
    <m/>
    <s v=""/>
    <s v=""/>
    <s v=""/>
    <s v=""/>
    <s v=""/>
  </r>
  <r>
    <d v="2024-08-07T00:00:00"/>
    <x v="99"/>
    <s v="C"/>
    <n v="6"/>
    <s v="e"/>
    <n v="24"/>
    <s v="Limpar excesso silicone bancada "/>
    <x v="0"/>
    <m/>
    <x v="0"/>
    <x v="0"/>
    <x v="77"/>
    <m/>
    <x v="0"/>
    <m/>
    <s v=""/>
    <s v=""/>
    <s v=""/>
    <s v=""/>
    <s v=""/>
  </r>
  <r>
    <d v="2024-08-07T00:00:00"/>
    <x v="99"/>
    <s v="C"/>
    <n v="6"/>
    <s v="e"/>
    <n v="25"/>
    <s v="Pedra banca riscada"/>
    <x v="30"/>
    <m/>
    <x v="0"/>
    <x v="0"/>
    <x v="77"/>
    <m/>
    <x v="0"/>
    <m/>
    <s v=""/>
    <s v=""/>
    <s v=""/>
    <s v=""/>
    <s v=""/>
  </r>
  <r>
    <d v="2024-08-07T00:00:00"/>
    <x v="99"/>
    <s v="C"/>
    <n v="6"/>
    <s v="e"/>
    <n v="26"/>
    <s v="Melhorar remate teto/parede"/>
    <x v="0"/>
    <m/>
    <x v="0"/>
    <x v="0"/>
    <x v="77"/>
    <m/>
    <x v="0"/>
    <m/>
    <s v=""/>
    <s v=""/>
    <s v=""/>
    <s v=""/>
    <s v=""/>
  </r>
  <r>
    <d v="2024-08-07T00:00:00"/>
    <x v="99"/>
    <s v="C"/>
    <n v="6"/>
    <s v="e"/>
    <n v="27"/>
    <s v="Marca no interior armário"/>
    <x v="6"/>
    <m/>
    <x v="0"/>
    <x v="0"/>
    <x v="77"/>
    <m/>
    <x v="258"/>
    <m/>
    <s v=""/>
    <s v=""/>
    <s v=""/>
    <s v=""/>
    <s v=""/>
  </r>
  <r>
    <d v="2024-08-07T00:00:00"/>
    <x v="99"/>
    <s v="C"/>
    <n v="6"/>
    <s v="e"/>
    <n v="28"/>
    <s v="Melhorar acabamento moldura parede"/>
    <x v="0"/>
    <m/>
    <x v="0"/>
    <x v="0"/>
    <x v="77"/>
    <m/>
    <x v="0"/>
    <m/>
    <s v=""/>
    <s v=""/>
    <s v=""/>
    <s v=""/>
    <s v=""/>
  </r>
  <r>
    <d v="2024-08-07T00:00:00"/>
    <x v="99"/>
    <s v="C"/>
    <n v="6"/>
    <s v="e"/>
    <n v="29"/>
    <s v="Remover peça entre cerâmicas parede"/>
    <x v="0"/>
    <m/>
    <x v="0"/>
    <x v="0"/>
    <x v="77"/>
    <m/>
    <x v="0"/>
    <m/>
    <s v=""/>
    <s v=""/>
    <s v=""/>
    <s v=""/>
    <s v=""/>
  </r>
  <r>
    <d v="2024-08-07T00:00:00"/>
    <x v="99"/>
    <s v="C"/>
    <n v="6"/>
    <s v="e"/>
    <n v="30"/>
    <s v="Melhorar remate alheta/fissura (geral)"/>
    <x v="0"/>
    <m/>
    <x v="0"/>
    <x v="0"/>
    <x v="77"/>
    <m/>
    <x v="0"/>
    <m/>
    <s v=""/>
    <s v=""/>
    <s v=""/>
    <s v=""/>
    <s v=""/>
  </r>
  <r>
    <d v="2024-08-07T00:00:00"/>
    <x v="99"/>
    <s v="C"/>
    <n v="6"/>
    <s v="e"/>
    <n v="31"/>
    <s v="Cerâmica partida parede"/>
    <x v="0"/>
    <m/>
    <x v="0"/>
    <x v="0"/>
    <x v="77"/>
    <m/>
    <x v="0"/>
    <m/>
    <s v=""/>
    <s v=""/>
    <s v=""/>
    <s v=""/>
    <s v=""/>
  </r>
  <r>
    <d v="2024-08-07T00:00:00"/>
    <x v="99"/>
    <s v="C"/>
    <n v="6"/>
    <s v="e"/>
    <n v="32"/>
    <s v="Melhorar remate topo banheira "/>
    <x v="0"/>
    <m/>
    <x v="0"/>
    <x v="0"/>
    <x v="77"/>
    <m/>
    <x v="0"/>
    <m/>
    <s v=""/>
    <s v=""/>
    <s v=""/>
    <s v=""/>
    <s v=""/>
  </r>
  <r>
    <d v="2024-08-07T00:00:00"/>
    <x v="99"/>
    <s v="C"/>
    <n v="6"/>
    <s v="e"/>
    <n v="33"/>
    <s v="Melhorar remate silicone bancada"/>
    <x v="0"/>
    <m/>
    <x v="0"/>
    <x v="0"/>
    <x v="77"/>
    <m/>
    <x v="0"/>
    <m/>
    <s v=""/>
    <s v=""/>
    <s v=""/>
    <s v=""/>
    <s v=""/>
  </r>
  <r>
    <d v="2024-08-07T00:00:00"/>
    <x v="99"/>
    <s v="C"/>
    <n v="6"/>
    <s v="e"/>
    <n v="34"/>
    <s v="Limpar armários"/>
    <x v="0"/>
    <m/>
    <x v="0"/>
    <x v="0"/>
    <x v="77"/>
    <m/>
    <x v="0"/>
    <m/>
    <s v=""/>
    <s v=""/>
    <s v=""/>
    <s v=""/>
    <s v=""/>
  </r>
  <r>
    <d v="2024-08-07T00:00:00"/>
    <x v="99"/>
    <s v="C"/>
    <n v="6"/>
    <s v="e"/>
    <n v="35"/>
    <s v="Melhorar remate silicone janelas"/>
    <x v="0"/>
    <m/>
    <x v="0"/>
    <x v="0"/>
    <x v="77"/>
    <m/>
    <x v="0"/>
    <m/>
    <s v=""/>
    <s v=""/>
    <s v=""/>
    <s v=""/>
    <s v=""/>
  </r>
  <r>
    <d v="2024-08-07T00:00:00"/>
    <x v="99"/>
    <s v="C"/>
    <n v="6"/>
    <s v="e"/>
    <n v="36"/>
    <s v="Melhorar remate canto janela/falta betume"/>
    <x v="0"/>
    <m/>
    <x v="0"/>
    <x v="0"/>
    <x v="77"/>
    <m/>
    <x v="0"/>
    <m/>
    <s v=""/>
    <s v=""/>
    <s v=""/>
    <s v=""/>
    <s v=""/>
  </r>
  <r>
    <d v="2024-08-07T00:00:00"/>
    <x v="99"/>
    <s v="C"/>
    <n v="6"/>
    <s v="e"/>
    <n v="37"/>
    <s v="ferrugem batente piso"/>
    <x v="0"/>
    <m/>
    <x v="0"/>
    <x v="0"/>
    <x v="77"/>
    <m/>
    <x v="0"/>
    <m/>
    <s v=""/>
    <s v=""/>
    <s v=""/>
    <s v=""/>
    <s v=""/>
  </r>
  <r>
    <d v="2024-08-07T00:00:00"/>
    <x v="99"/>
    <s v="C"/>
    <n v="6"/>
    <s v="e"/>
    <n v="38"/>
    <s v="Resguardo duche afinar portas/Dobradiças desalinhadas"/>
    <x v="0"/>
    <m/>
    <x v="0"/>
    <x v="0"/>
    <x v="77"/>
    <m/>
    <x v="140"/>
    <m/>
    <s v=""/>
    <s v=""/>
    <s v=""/>
    <s v=""/>
    <s v=""/>
  </r>
  <r>
    <d v="2024-08-07T00:00:00"/>
    <x v="99"/>
    <s v="C"/>
    <n v="6"/>
    <s v="e"/>
    <n v="39"/>
    <s v="Borrachas portas soltas "/>
    <x v="0"/>
    <m/>
    <x v="0"/>
    <x v="0"/>
    <x v="77"/>
    <m/>
    <x v="0"/>
    <m/>
    <s v=""/>
    <s v=""/>
    <s v=""/>
    <s v=""/>
    <s v=""/>
  </r>
  <r>
    <d v="2024-08-07T00:00:00"/>
    <x v="99"/>
    <s v="C"/>
    <n v="6"/>
    <s v="e"/>
    <n v="40"/>
    <s v="Batente piso solto/limpeza tinta"/>
    <x v="0"/>
    <m/>
    <x v="0"/>
    <x v="0"/>
    <x v="77"/>
    <m/>
    <x v="0"/>
    <m/>
    <s v=""/>
    <s v=""/>
    <s v=""/>
    <s v=""/>
    <s v=""/>
  </r>
  <r>
    <d v="2024-08-07T00:00:00"/>
    <x v="99"/>
    <s v="C"/>
    <n v="6"/>
    <s v="e"/>
    <n v="41"/>
    <s v="Melhorar acabamento piso/parede arrecadação"/>
    <x v="0"/>
    <m/>
    <x v="0"/>
    <x v="0"/>
    <x v="77"/>
    <m/>
    <x v="140"/>
    <m/>
    <s v=""/>
    <s v=""/>
    <s v=""/>
    <s v=""/>
    <s v=""/>
  </r>
  <r>
    <d v="2024-08-07T00:00:00"/>
    <x v="99"/>
    <s v="C"/>
    <n v="6"/>
    <s v="e"/>
    <n v="42"/>
    <s v="Limpar arrecadação/escritos/tinta/massa"/>
    <x v="0"/>
    <m/>
    <x v="0"/>
    <x v="0"/>
    <x v="77"/>
    <m/>
    <x v="0"/>
    <m/>
    <s v=""/>
    <s v=""/>
    <s v=""/>
    <s v=""/>
    <s v=""/>
  </r>
  <r>
    <d v="2024-08-07T00:00:00"/>
    <x v="99"/>
    <s v="C"/>
    <n v="6"/>
    <s v="e"/>
    <n v="43"/>
    <s v="Remate cantos porta arrecadação"/>
    <x v="0"/>
    <m/>
    <x v="0"/>
    <x v="0"/>
    <x v="77"/>
    <m/>
    <x v="140"/>
    <m/>
    <s v=""/>
    <s v=""/>
    <s v=""/>
    <s v=""/>
    <s v=""/>
  </r>
  <r>
    <d v="2024-08-07T00:00:00"/>
    <x v="99"/>
    <s v="C"/>
    <n v="6"/>
    <s v="e"/>
    <n v="44"/>
    <s v="Ferrugem na base ar condicionado"/>
    <x v="0"/>
    <m/>
    <x v="0"/>
    <x v="0"/>
    <x v="77"/>
    <m/>
    <x v="0"/>
    <m/>
    <s v=""/>
    <s v=""/>
    <s v=""/>
    <s v=""/>
    <s v=""/>
  </r>
  <r>
    <d v="2024-08-07T00:00:00"/>
    <x v="99"/>
    <s v="C"/>
    <n v="6"/>
    <s v="e"/>
    <n v="45"/>
    <s v="Infiltração de água junto a base de duche da suíte que de forma gradual até o momento que se tornou impossível de tomar banho, foi provocado acumulação de água debaixo da tabua da madeira, entre a casa de banho e a suíte // 16/06 Solicitei agendamento com os Silvas, aguardando retorno"/>
    <x v="5"/>
    <m/>
    <x v="100"/>
    <x v="0"/>
    <x v="77"/>
    <m/>
    <x v="289"/>
    <m/>
    <s v=""/>
    <s v=""/>
    <s v=""/>
    <s v=""/>
    <s v=""/>
  </r>
  <r>
    <d v="2024-08-07T00:00:00"/>
    <x v="99"/>
    <s v="C"/>
    <n v="6"/>
    <s v="e"/>
    <n v="46"/>
    <s v="Correção de desnível no chão da varanda"/>
    <x v="0"/>
    <m/>
    <x v="100"/>
    <x v="0"/>
    <x v="77"/>
    <m/>
    <x v="290"/>
    <m/>
    <s v=""/>
    <s v=""/>
    <s v=""/>
    <s v=""/>
    <s v=""/>
  </r>
  <r>
    <d v="2024-08-07T00:00:00"/>
    <x v="99"/>
    <s v="C"/>
    <n v="6"/>
    <s v="e"/>
    <n v="47"/>
    <s v="Uma das janelas da varanda não tranca"/>
    <x v="2"/>
    <m/>
    <x v="100"/>
    <x v="0"/>
    <x v="77"/>
    <m/>
    <x v="289"/>
    <m/>
    <s v=""/>
    <s v=""/>
    <s v=""/>
    <s v=""/>
    <s v=""/>
  </r>
  <r>
    <d v="2024-08-07T00:00:00"/>
    <x v="99"/>
    <s v="C"/>
    <n v="6"/>
    <s v="e"/>
    <n v="48"/>
    <s v="Janela da cozinha deixa passar ar e provoca ruído"/>
    <x v="2"/>
    <m/>
    <x v="100"/>
    <x v="0"/>
    <x v="77"/>
    <m/>
    <x v="289"/>
    <m/>
    <s v=""/>
    <s v=""/>
    <s v=""/>
    <s v=""/>
    <s v=""/>
  </r>
  <r>
    <d v="2024-08-07T00:00:00"/>
    <x v="99"/>
    <s v="C"/>
    <n v="6"/>
    <s v="e"/>
    <n v="49"/>
    <s v="A caixilharia de uma das janelas da nossa sala, a mesma traduz-se na impossibilidade de abrir e fechar a janela de uma forma autónoma, em conformidade com o desejável."/>
    <x v="2"/>
    <m/>
    <x v="174"/>
    <x v="1"/>
    <x v="77"/>
    <m/>
    <x v="24"/>
    <m/>
    <s v=""/>
    <s v=""/>
    <s v=""/>
    <s v=""/>
    <s v=""/>
  </r>
  <r>
    <d v="2024-08-07T00:00:00"/>
    <x v="99"/>
    <s v="C"/>
    <n v="6"/>
    <s v="e"/>
    <n v="50"/>
    <s v="Nos últimos dias, o chão da lavandaria tem acumulado água, devido a uma aparente fuga na caldeira. "/>
    <x v="16"/>
    <m/>
    <x v="256"/>
    <x v="1"/>
    <x v="77"/>
    <m/>
    <x v="24"/>
    <m/>
    <m/>
    <m/>
    <m/>
    <m/>
    <m/>
  </r>
  <r>
    <d v="2024-09-26T00:00:00"/>
    <x v="100"/>
    <s v="C"/>
    <n v="6"/>
    <s v="f"/>
    <n v="42"/>
    <s v="Foram anteriormente identificadas anomalias no armário do frigorífico combinado, as quais persistem."/>
    <x v="0"/>
    <m/>
    <x v="71"/>
    <x v="0"/>
    <x v="78"/>
    <m/>
    <x v="18"/>
    <m/>
    <s v=""/>
    <s v=""/>
    <s v=""/>
    <s v=""/>
    <s v=""/>
  </r>
  <r>
    <d v="2024-09-26T00:00:00"/>
    <x v="100"/>
    <s v="C"/>
    <n v="6"/>
    <s v="f"/>
    <n v="43"/>
    <s v="Torneira solta"/>
    <x v="0"/>
    <m/>
    <x v="253"/>
    <x v="0"/>
    <x v="78"/>
    <m/>
    <x v="291"/>
    <m/>
    <m/>
    <m/>
    <m/>
    <m/>
    <m/>
  </r>
  <r>
    <d v="2024-09-26T00:00:00"/>
    <x v="100"/>
    <s v="C"/>
    <n v="6"/>
    <s v="f"/>
    <n v="44"/>
    <s v="ÁGUA BASE DUCHE"/>
    <x v="0"/>
    <m/>
    <x v="253"/>
    <x v="0"/>
    <x v="78"/>
    <m/>
    <x v="291"/>
    <m/>
    <m/>
    <m/>
    <m/>
    <m/>
    <m/>
  </r>
  <r>
    <d v="2024-09-26T00:00:00"/>
    <x v="100"/>
    <s v="C"/>
    <n v="6"/>
    <s v="f"/>
    <n v="45"/>
    <s v="Placa água cobertura"/>
    <x v="0"/>
    <m/>
    <x v="253"/>
    <x v="0"/>
    <x v="78"/>
    <m/>
    <x v="291"/>
    <m/>
    <m/>
    <m/>
    <m/>
    <m/>
    <m/>
  </r>
  <r>
    <d v="2024-09-26T00:00:00"/>
    <x v="100"/>
    <s v="C"/>
    <n v="6"/>
    <s v="f"/>
    <n v="41"/>
    <s v="Arro da porta com defeito "/>
    <x v="6"/>
    <m/>
    <x v="211"/>
    <x v="0"/>
    <x v="78"/>
    <m/>
    <x v="46"/>
    <s v="Ana Duarte Ferreira_x000a_(91 830 63 57) "/>
    <s v=""/>
    <s v=""/>
    <s v=""/>
    <s v=""/>
    <s v=""/>
  </r>
  <r>
    <d v="2024-09-26T00:00:00"/>
    <x v="100"/>
    <s v="C"/>
    <n v="6"/>
    <s v="f"/>
    <n v="40"/>
    <s v="Alterar costas de roupeiro. Foram previamente detectados defeitos nos armários da suite, o que continua por rectificar e terá de ser corrigido."/>
    <x v="6"/>
    <m/>
    <x v="211"/>
    <x v="0"/>
    <x v="78"/>
    <m/>
    <x v="46"/>
    <s v="Ana Duarte Ferreira_x000a_(91 830 63 57) "/>
    <s v=""/>
    <s v=""/>
    <s v=""/>
    <s v=""/>
    <s v=""/>
  </r>
  <r>
    <d v="2024-09-26T00:00:00"/>
    <x v="100"/>
    <s v="C"/>
    <n v="6"/>
    <s v="f"/>
    <n v="39"/>
    <s v="Continuam por corrigir defeitos de acabamento no WC da suite, o que terá de ser normalizado.- Suite"/>
    <x v="6"/>
    <m/>
    <x v="71"/>
    <x v="0"/>
    <x v="78"/>
    <m/>
    <x v="46"/>
    <s v="Ana Duarte Ferreira_x000a_(91 830 63 57) "/>
    <s v=""/>
    <s v=""/>
    <s v=""/>
    <s v=""/>
    <s v=""/>
  </r>
  <r>
    <d v="2024-09-26T00:00:00"/>
    <x v="100"/>
    <s v="C"/>
    <n v="6"/>
    <s v="f"/>
    <n v="38"/>
    <s v="os acabamentos das pinturas dos tectos não estão perfeitos, pelo que tal deverá ser rectificado. - TECTOS DOS QUARTOS "/>
    <x v="0"/>
    <m/>
    <x v="71"/>
    <x v="0"/>
    <x v="78"/>
    <m/>
    <x v="82"/>
    <s v="Ana Duarte Ferreira_x000a_(91 830 63 57) "/>
    <s v=""/>
    <s v=""/>
    <s v=""/>
    <s v=""/>
    <s v=""/>
  </r>
  <r>
    <d v="2024-09-26T00:00:00"/>
    <x v="100"/>
    <s v="C"/>
    <n v="6"/>
    <s v="f"/>
    <n v="37"/>
    <s v="o chão do quarto dos meninos não estava em condições, pelo que tal teria de ser substituído, o que se veio a verificar, mas não na totalidade.Assim sendo, na presente data, o chão tem cores completamente distintas, pelo que o mesmo terá de ser definitivamente uniformizado."/>
    <x v="5"/>
    <m/>
    <x v="71"/>
    <x v="0"/>
    <x v="78"/>
    <m/>
    <x v="18"/>
    <s v="Ana Duarte Ferreira_x000a_(91 830 63 57) "/>
    <s v=""/>
    <s v=""/>
    <s v=""/>
    <s v=""/>
    <s v=""/>
  </r>
  <r>
    <d v="2024-09-26T00:00:00"/>
    <x v="100"/>
    <s v="C"/>
    <n v="6"/>
    <s v="f"/>
    <n v="36"/>
    <s v="Conforme anteriormente detectado, o chão da suite não estava em condições, pelo que tal teria de ser substituído, o que se veio a verificar, mas não na totalidade.Assim sendo, na presente data, o chão tem cores completamente distintas, pelo que o mesmo terá de ser definitivamente uniformizado."/>
    <x v="5"/>
    <m/>
    <x v="71"/>
    <x v="0"/>
    <x v="78"/>
    <m/>
    <x v="18"/>
    <s v="Ana Duarte Ferreira_x000a_(91 830 63 57) "/>
    <s v=""/>
    <s v=""/>
    <s v=""/>
    <s v=""/>
    <s v=""/>
  </r>
  <r>
    <d v="2024-09-26T00:00:00"/>
    <x v="100"/>
    <s v="C"/>
    <n v="6"/>
    <s v="f"/>
    <n v="35"/>
    <s v="Borracha porta arrecadação partida ( cave-3 nº47)"/>
    <x v="7"/>
    <m/>
    <x v="0"/>
    <x v="0"/>
    <x v="78"/>
    <m/>
    <x v="0"/>
    <s v="Ana Duarte Ferreira_x000a_(91 830 63 57) "/>
    <s v=""/>
    <s v=""/>
    <s v=""/>
    <s v=""/>
    <s v=""/>
  </r>
  <r>
    <d v="2024-09-26T00:00:00"/>
    <x v="100"/>
    <s v="C"/>
    <n v="6"/>
    <s v="f"/>
    <n v="34"/>
    <s v="Esteira de cabos eletricos caída por cima do lugar de estacionamento "/>
    <x v="0"/>
    <m/>
    <x v="0"/>
    <x v="0"/>
    <x v="78"/>
    <m/>
    <x v="191"/>
    <s v="Ana Duarte Ferreira_x000a_(91 830 63 57) "/>
    <s v=""/>
    <s v=""/>
    <s v=""/>
    <s v=""/>
    <s v=""/>
  </r>
  <r>
    <d v="2024-09-26T00:00:00"/>
    <x v="100"/>
    <s v="C"/>
    <n v="6"/>
    <s v="f"/>
    <n v="33"/>
    <s v=" Porta q.e arrecadação partida "/>
    <x v="0"/>
    <m/>
    <x v="0"/>
    <x v="0"/>
    <x v="78"/>
    <m/>
    <x v="191"/>
    <s v="Ana Duarte Ferreira_x000a_(91 830 63 57) "/>
    <s v=""/>
    <s v=""/>
    <s v=""/>
    <s v=""/>
    <s v=""/>
  </r>
  <r>
    <d v="2024-09-26T00:00:00"/>
    <x v="100"/>
    <s v="C"/>
    <n v="6"/>
    <s v="f"/>
    <n v="32"/>
    <s v="Tinta na porta de entrada exterior "/>
    <x v="0"/>
    <m/>
    <x v="0"/>
    <x v="0"/>
    <x v="78"/>
    <m/>
    <x v="191"/>
    <s v="Ana Duarte Ferreira_x000a_(91 830 63 57) "/>
    <s v=""/>
    <s v=""/>
    <s v=""/>
    <s v=""/>
    <s v=""/>
  </r>
  <r>
    <d v="2024-09-26T00:00:00"/>
    <x v="100"/>
    <s v="C"/>
    <n v="6"/>
    <s v="f"/>
    <n v="31"/>
    <s v="Fixar melhor ecrã video porteiro "/>
    <x v="0"/>
    <m/>
    <x v="0"/>
    <x v="0"/>
    <x v="78"/>
    <m/>
    <x v="191"/>
    <s v="Ana Duarte Ferreira_x000a_(91 830 63 57) "/>
    <s v=""/>
    <s v=""/>
    <s v=""/>
    <s v=""/>
    <s v=""/>
  </r>
  <r>
    <d v="2024-09-26T00:00:00"/>
    <x v="100"/>
    <s v="C"/>
    <n v="6"/>
    <s v="f"/>
    <n v="30"/>
    <s v="Retocar apliques teto "/>
    <x v="0"/>
    <m/>
    <x v="0"/>
    <x v="0"/>
    <x v="78"/>
    <m/>
    <x v="191"/>
    <s v="Ana Duarte Ferreira_x000a_(91 830 63 57) "/>
    <s v=""/>
    <s v=""/>
    <s v=""/>
    <s v=""/>
    <s v=""/>
  </r>
  <r>
    <d v="2024-09-26T00:00:00"/>
    <x v="100"/>
    <s v="C"/>
    <n v="6"/>
    <s v="f"/>
    <n v="29"/>
    <s v="Juntas entre rodapé/ pavimento "/>
    <x v="0"/>
    <m/>
    <x v="0"/>
    <x v="0"/>
    <x v="78"/>
    <m/>
    <x v="191"/>
    <s v="Ana Duarte Ferreira_x000a_(91 830 63 57) "/>
    <s v=""/>
    <s v=""/>
    <s v=""/>
    <s v=""/>
    <s v=""/>
  </r>
  <r>
    <d v="2024-09-26T00:00:00"/>
    <x v="100"/>
    <s v="C"/>
    <n v="6"/>
    <s v="f"/>
    <n v="28"/>
    <s v="Rodapé /Pavimento estão abaulados "/>
    <x v="0"/>
    <m/>
    <x v="0"/>
    <x v="0"/>
    <x v="78"/>
    <m/>
    <x v="191"/>
    <s v="Ana Duarte Ferreira_x000a_(91 830 63 57) "/>
    <s v=""/>
    <s v=""/>
    <s v=""/>
    <s v=""/>
    <s v=""/>
  </r>
  <r>
    <d v="2024-09-26T00:00:00"/>
    <x v="100"/>
    <s v="C"/>
    <n v="6"/>
    <s v="f"/>
    <n v="27"/>
    <s v="Limpar cola da porta (amarelo)"/>
    <x v="0"/>
    <m/>
    <x v="0"/>
    <x v="0"/>
    <x v="78"/>
    <m/>
    <x v="191"/>
    <s v="Ana Duarte Ferreira_x000a_(91 830 63 57) "/>
    <s v=""/>
    <s v=""/>
    <s v=""/>
    <s v=""/>
    <s v=""/>
  </r>
  <r>
    <d v="2024-09-26T00:00:00"/>
    <x v="100"/>
    <s v="C"/>
    <n v="6"/>
    <s v="f"/>
    <n v="26"/>
    <s v="Limpar tinta porta/moldura "/>
    <x v="0"/>
    <m/>
    <x v="0"/>
    <x v="0"/>
    <x v="78"/>
    <m/>
    <x v="191"/>
    <s v="Ana Duarte Ferreira_x000a_(91 830 63 57) "/>
    <s v=""/>
    <s v=""/>
    <s v=""/>
    <s v=""/>
    <s v=""/>
  </r>
  <r>
    <d v="2024-09-26T00:00:00"/>
    <x v="100"/>
    <s v="C"/>
    <n v="6"/>
    <s v="f"/>
    <n v="25"/>
    <s v="Melhorar remate canto azulejo "/>
    <x v="0"/>
    <m/>
    <x v="0"/>
    <x v="0"/>
    <x v="78"/>
    <m/>
    <x v="191"/>
    <s v="Ana Duarte Ferreira_x000a_(91 830 63 57) "/>
    <s v=""/>
    <s v=""/>
    <s v=""/>
    <s v=""/>
    <s v=""/>
  </r>
  <r>
    <d v="2024-09-26T00:00:00"/>
    <x v="100"/>
    <s v="C"/>
    <n v="6"/>
    <s v="f"/>
    <n v="24"/>
    <s v="Melhorar silicone a volta janela /porta (chão)"/>
    <x v="0"/>
    <m/>
    <x v="0"/>
    <x v="0"/>
    <x v="78"/>
    <m/>
    <x v="191"/>
    <s v="Ana Duarte Ferreira_x000a_(91 830 63 57) "/>
    <s v=""/>
    <s v=""/>
    <s v=""/>
    <s v=""/>
    <s v=""/>
  </r>
  <r>
    <d v="2024-09-26T00:00:00"/>
    <x v="100"/>
    <s v="C"/>
    <n v="6"/>
    <s v="f"/>
    <n v="23"/>
    <s v="Proteção tubo exaustor com folga "/>
    <x v="0"/>
    <m/>
    <x v="0"/>
    <x v="0"/>
    <x v="78"/>
    <m/>
    <x v="191"/>
    <s v="Ana Duarte Ferreira_x000a_(91 830 63 57) "/>
    <s v=""/>
    <s v=""/>
    <s v=""/>
    <s v=""/>
    <s v=""/>
  </r>
  <r>
    <d v="2024-09-26T00:00:00"/>
    <x v="100"/>
    <s v="C"/>
    <n v="6"/>
    <s v="f"/>
    <n v="22"/>
    <s v="Tubo exaustor mal fixo "/>
    <x v="0"/>
    <m/>
    <x v="0"/>
    <x v="0"/>
    <x v="78"/>
    <m/>
    <x v="191"/>
    <s v="Ana Duarte Ferreira_x000a_(91 830 63 57) "/>
    <s v=""/>
    <s v=""/>
    <s v=""/>
    <s v=""/>
    <s v=""/>
  </r>
  <r>
    <d v="2024-09-26T00:00:00"/>
    <x v="100"/>
    <s v="C"/>
    <n v="6"/>
    <s v="f"/>
    <n v="21"/>
    <s v="Afianr porta máquina de roupa (não abre)"/>
    <x v="0"/>
    <m/>
    <x v="0"/>
    <x v="0"/>
    <x v="78"/>
    <m/>
    <x v="191"/>
    <s v="Ana Duarte Ferreira_x000a_(91 830 63 57) "/>
    <s v=""/>
    <s v=""/>
    <s v=""/>
    <s v=""/>
    <s v=""/>
  </r>
  <r>
    <d v="2024-09-26T00:00:00"/>
    <x v="100"/>
    <s v="C"/>
    <n v="6"/>
    <s v="f"/>
    <n v="20"/>
    <s v="Colocar tampa maior do esgoto por baixo lava loiça "/>
    <x v="0"/>
    <m/>
    <x v="0"/>
    <x v="0"/>
    <x v="78"/>
    <m/>
    <x v="191"/>
    <s v="Ana Duarte Ferreira_x000a_(91 830 63 57) "/>
    <s v=""/>
    <s v=""/>
    <s v=""/>
    <s v=""/>
    <s v=""/>
  </r>
  <r>
    <d v="2024-09-26T00:00:00"/>
    <x v="100"/>
    <s v="C"/>
    <n v="6"/>
    <s v="f"/>
    <n v="19"/>
    <s v="Limpar lápis da dobradiça (interior frigorífico)"/>
    <x v="40"/>
    <m/>
    <x v="0"/>
    <x v="0"/>
    <x v="78"/>
    <m/>
    <x v="18"/>
    <s v="Ana Duarte Ferreira_x000a_(91 830 63 57) "/>
    <s v=""/>
    <s v=""/>
    <s v=""/>
    <s v=""/>
    <s v=""/>
  </r>
  <r>
    <d v="2024-09-26T00:00:00"/>
    <x v="100"/>
    <s v="C"/>
    <n v="6"/>
    <s v="f"/>
    <n v="18"/>
    <s v="Melhorar remate atrás da porta "/>
    <x v="0"/>
    <m/>
    <x v="0"/>
    <x v="0"/>
    <x v="78"/>
    <m/>
    <x v="191"/>
    <s v="Ana Duarte Ferreira_x000a_(91 830 63 57) "/>
    <s v=""/>
    <s v=""/>
    <s v=""/>
    <s v=""/>
    <s v=""/>
  </r>
  <r>
    <d v="2024-09-26T00:00:00"/>
    <x v="100"/>
    <s v="C"/>
    <n v="6"/>
    <s v="f"/>
    <n v="17"/>
    <s v="Falta tinta ao lado do A/C"/>
    <x v="0"/>
    <m/>
    <x v="0"/>
    <x v="0"/>
    <x v="78"/>
    <m/>
    <x v="191"/>
    <s v="Ana Duarte Ferreira_x000a_(91 830 63 57) "/>
    <s v=""/>
    <s v=""/>
    <s v=""/>
    <s v=""/>
    <s v=""/>
  </r>
  <r>
    <d v="2024-09-26T00:00:00"/>
    <x v="100"/>
    <s v="C"/>
    <n v="6"/>
    <s v="f"/>
    <n v="16"/>
    <s v="Trocar pavimento(manchas escuras) - Trocar 48 réguas "/>
    <x v="5"/>
    <m/>
    <x v="0"/>
    <x v="0"/>
    <x v="78"/>
    <m/>
    <x v="20"/>
    <s v="Ana Duarte Ferreira_x000a_(91 830 63 57) "/>
    <s v=""/>
    <s v=""/>
    <s v=""/>
    <s v=""/>
    <s v=""/>
  </r>
  <r>
    <d v="2024-09-26T00:00:00"/>
    <x v="100"/>
    <s v="C"/>
    <n v="6"/>
    <s v="f"/>
    <n v="15"/>
    <s v="Limpar riscos em volta do tubo da fachada "/>
    <x v="0"/>
    <m/>
    <x v="0"/>
    <x v="0"/>
    <x v="78"/>
    <m/>
    <x v="191"/>
    <s v="Ana Duarte Ferreira_x000a_(91 830 63 57) "/>
    <s v=""/>
    <s v=""/>
    <s v=""/>
    <s v=""/>
    <s v=""/>
  </r>
  <r>
    <d v="2024-09-26T00:00:00"/>
    <x v="100"/>
    <s v="C"/>
    <n v="6"/>
    <s v="f"/>
    <n v="14"/>
    <s v="Limpar ferrugem dos corrimãos geral"/>
    <x v="0"/>
    <m/>
    <x v="0"/>
    <x v="0"/>
    <x v="78"/>
    <m/>
    <x v="191"/>
    <s v="Ana Duarte Ferreira_x000a_(91 830 63 57) "/>
    <s v=""/>
    <s v=""/>
    <s v=""/>
    <s v=""/>
    <s v=""/>
  </r>
  <r>
    <d v="2024-09-26T00:00:00"/>
    <x v="100"/>
    <s v="C"/>
    <n v="6"/>
    <s v="f"/>
    <n v="13"/>
    <s v="Limpar musgo dos tijolos "/>
    <x v="0"/>
    <m/>
    <x v="0"/>
    <x v="0"/>
    <x v="78"/>
    <m/>
    <x v="191"/>
    <s v="Ana Duarte Ferreira_x000a_(91 830 63 57) "/>
    <s v=""/>
    <s v=""/>
    <s v=""/>
    <s v=""/>
    <s v=""/>
  </r>
  <r>
    <d v="2024-09-26T00:00:00"/>
    <x v="100"/>
    <s v="C"/>
    <n v="6"/>
    <s v="f"/>
    <n v="12"/>
    <s v="Melhorar pintura canto parede /teto/alhetas geral"/>
    <x v="0"/>
    <m/>
    <x v="0"/>
    <x v="0"/>
    <x v="78"/>
    <m/>
    <x v="191"/>
    <s v="Ana Duarte Ferreira_x000a_(91 830 63 57) "/>
    <s v=""/>
    <s v=""/>
    <s v=""/>
    <s v=""/>
    <s v=""/>
  </r>
  <r>
    <d v="2024-09-26T00:00:00"/>
    <x v="100"/>
    <s v="C"/>
    <n v="6"/>
    <s v="f"/>
    <n v="11"/>
    <s v="Gaveta armário raspada "/>
    <x v="0"/>
    <m/>
    <x v="0"/>
    <x v="0"/>
    <x v="78"/>
    <m/>
    <x v="191"/>
    <s v="Ana Duarte Ferreira_x000a_(91 830 63 57) "/>
    <s v=""/>
    <s v=""/>
    <s v=""/>
    <s v=""/>
    <s v=""/>
  </r>
  <r>
    <d v="2024-09-26T00:00:00"/>
    <x v="100"/>
    <s v="C"/>
    <n v="6"/>
    <s v="f"/>
    <n v="10"/>
    <s v="Melhorar remate banheira "/>
    <x v="0"/>
    <m/>
    <x v="0"/>
    <x v="0"/>
    <x v="78"/>
    <m/>
    <x v="191"/>
    <s v="Ana Duarte Ferreira_x000a_(91 830 63 57) "/>
    <s v=""/>
    <s v=""/>
    <s v=""/>
    <s v=""/>
    <s v=""/>
  </r>
  <r>
    <d v="2024-09-26T00:00:00"/>
    <x v="100"/>
    <s v="C"/>
    <n v="6"/>
    <s v="f"/>
    <n v="9"/>
    <s v="Parte inferior do armário partida "/>
    <x v="6"/>
    <m/>
    <x v="211"/>
    <x v="0"/>
    <x v="78"/>
    <m/>
    <x v="46"/>
    <s v="Ana Duarte Ferreira_x000a_(91 830 63 57) "/>
    <s v=""/>
    <s v=""/>
    <s v=""/>
    <s v=""/>
    <s v=""/>
  </r>
  <r>
    <d v="2024-09-26T00:00:00"/>
    <x v="100"/>
    <s v="C"/>
    <n v="6"/>
    <s v="f"/>
    <n v="8"/>
    <s v="Limpar tinta/fita cola interior armário"/>
    <x v="0"/>
    <m/>
    <x v="0"/>
    <x v="0"/>
    <x v="78"/>
    <m/>
    <x v="191"/>
    <s v="Ana Duarte Ferreira_x000a_(91 830 63 57) "/>
    <s v=""/>
    <s v=""/>
    <s v=""/>
    <s v=""/>
    <s v=""/>
  </r>
  <r>
    <d v="2024-09-26T00:00:00"/>
    <x v="100"/>
    <s v="C"/>
    <n v="6"/>
    <s v="f"/>
    <n v="7"/>
    <s v="Limpar 3 gavetas armário (amarelo)"/>
    <x v="0"/>
    <m/>
    <x v="0"/>
    <x v="0"/>
    <x v="78"/>
    <m/>
    <x v="191"/>
    <s v="Ana Duarte Ferreira_x000a_(91 830 63 57) "/>
    <s v=""/>
    <s v=""/>
    <s v=""/>
    <s v=""/>
    <s v=""/>
  </r>
  <r>
    <d v="2024-09-26T00:00:00"/>
    <x v="100"/>
    <s v="C"/>
    <n v="6"/>
    <s v="f"/>
    <n v="6"/>
    <s v="Limpar tinta /fita cola interiror armário"/>
    <x v="0"/>
    <m/>
    <x v="0"/>
    <x v="0"/>
    <x v="78"/>
    <m/>
    <x v="191"/>
    <s v="Ana Duarte Ferreira_x000a_(91 830 63 57) "/>
    <s v=""/>
    <s v=""/>
    <s v=""/>
    <s v=""/>
    <s v=""/>
  </r>
  <r>
    <d v="2024-09-26T00:00:00"/>
    <x v="100"/>
    <s v="C"/>
    <n v="6"/>
    <s v="f"/>
    <n v="5"/>
    <s v="Melhorar remate armário/teto "/>
    <x v="0"/>
    <m/>
    <x v="0"/>
    <x v="0"/>
    <x v="78"/>
    <m/>
    <x v="191"/>
    <s v="Ana Duarte Ferreira_x000a_(91 830 63 57) "/>
    <s v=""/>
    <s v=""/>
    <s v=""/>
    <s v=""/>
    <s v=""/>
  </r>
  <r>
    <d v="2024-09-26T00:00:00"/>
    <x v="100"/>
    <s v="C"/>
    <n v="6"/>
    <s v="f"/>
    <n v="4"/>
    <s v="Marca na parede /sujo tinta "/>
    <x v="0"/>
    <m/>
    <x v="0"/>
    <x v="0"/>
    <x v="78"/>
    <m/>
    <x v="191"/>
    <s v="Ana Duarte Ferreira_x000a_(91 830 63 57) "/>
    <s v=""/>
    <s v=""/>
    <s v=""/>
    <s v=""/>
    <s v=""/>
  </r>
  <r>
    <d v="2024-09-26T00:00:00"/>
    <x v="100"/>
    <s v="C"/>
    <n v="6"/>
    <s v="f"/>
    <n v="3"/>
    <s v="Melhorar silicone rodapé "/>
    <x v="0"/>
    <m/>
    <x v="0"/>
    <x v="0"/>
    <x v="78"/>
    <m/>
    <x v="191"/>
    <s v="Ana Duarte Ferreira_x000a_(91 830 63 57) "/>
    <s v=""/>
    <s v=""/>
    <s v=""/>
    <s v=""/>
    <s v=""/>
  </r>
  <r>
    <d v="2024-09-26T00:00:00"/>
    <x v="100"/>
    <s v="C"/>
    <n v="6"/>
    <s v="f"/>
    <n v="2"/>
    <s v="Melhorar suportes da bancada"/>
    <x v="0"/>
    <m/>
    <x v="0"/>
    <x v="0"/>
    <x v="78"/>
    <m/>
    <x v="191"/>
    <s v="Ana Duarte Ferreira_x000a_(91 830 63 57) "/>
    <s v=""/>
    <s v=""/>
    <s v=""/>
    <s v=""/>
    <s v=""/>
  </r>
  <r>
    <d v="2024-09-26T00:00:00"/>
    <x v="100"/>
    <s v="C"/>
    <n v="6"/>
    <s v="f"/>
    <n v="1"/>
    <s v="Retoque acabamento junção armário/parede"/>
    <x v="0"/>
    <m/>
    <x v="0"/>
    <x v="0"/>
    <x v="78"/>
    <m/>
    <x v="191"/>
    <s v="Ana Duarte Ferreira_x000a_(91 830 63 57) "/>
    <s v=""/>
    <s v=""/>
    <s v=""/>
    <s v=""/>
    <s v=""/>
  </r>
  <r>
    <d v="2024-07-16T00:00:00"/>
    <x v="101"/>
    <s v="C"/>
    <n v="6"/>
    <s v="a"/>
    <n v="9"/>
    <s v="Azulejo da cozinha partido "/>
    <x v="0"/>
    <m/>
    <x v="12"/>
    <x v="0"/>
    <x v="68"/>
    <m/>
    <x v="39"/>
    <s v="Susana Valente - 962519696"/>
    <s v=""/>
    <s v=""/>
    <s v=""/>
    <s v=""/>
    <s v=""/>
  </r>
  <r>
    <d v="2024-07-16T00:00:00"/>
    <x v="101"/>
    <s v="C"/>
    <n v="6"/>
    <s v="a"/>
    <n v="8"/>
    <s v="Guarda da varanda bastante flexível - substituir"/>
    <x v="2"/>
    <m/>
    <x v="0"/>
    <x v="0"/>
    <x v="68"/>
    <m/>
    <x v="0"/>
    <s v="Susana Valente - 962519696"/>
    <s v=""/>
    <s v=""/>
    <s v=""/>
    <s v=""/>
    <s v=""/>
  </r>
  <r>
    <d v="2024-07-16T00:00:00"/>
    <x v="101"/>
    <s v="C"/>
    <n v="6"/>
    <s v="a"/>
    <n v="7"/>
    <s v="a porta do poliban da casa de banho da suite se encontra descaída, não sendo possível abri-la uma vez que está a arrastar na base do duche;"/>
    <x v="29"/>
    <m/>
    <x v="0"/>
    <x v="0"/>
    <x v="68"/>
    <m/>
    <x v="0"/>
    <s v="Susana Valente - 962519696"/>
    <s v=""/>
    <s v=""/>
    <s v=""/>
    <s v=""/>
    <s v=""/>
  </r>
  <r>
    <d v="2024-07-16T00:00:00"/>
    <x v="101"/>
    <s v="C"/>
    <n v="6"/>
    <s v="a"/>
    <n v="6"/>
    <s v="Gaveta partida no guarda roupa - Trocar gaveta"/>
    <x v="6"/>
    <m/>
    <x v="0"/>
    <x v="0"/>
    <x v="68"/>
    <m/>
    <x v="140"/>
    <s v="Susana Valente - 962519696"/>
    <s v=""/>
    <s v=""/>
    <s v=""/>
    <s v=""/>
    <s v=""/>
  </r>
  <r>
    <d v="2024-07-16T00:00:00"/>
    <x v="101"/>
    <s v="C"/>
    <n v="6"/>
    <s v="a"/>
    <n v="5"/>
    <s v="Afinar janela"/>
    <x v="2"/>
    <m/>
    <x v="0"/>
    <x v="0"/>
    <x v="68"/>
    <m/>
    <x v="292"/>
    <s v="Susana Valente - 962519696"/>
    <s v=""/>
    <s v=""/>
    <s v=""/>
    <s v=""/>
    <s v=""/>
  </r>
  <r>
    <d v="2024-07-16T00:00:00"/>
    <x v="101"/>
    <s v="C"/>
    <n v="6"/>
    <s v="a"/>
    <n v="4"/>
    <s v="Chapa metálica solta no armário inferior cozinha"/>
    <x v="0"/>
    <m/>
    <x v="0"/>
    <x v="0"/>
    <x v="68"/>
    <m/>
    <x v="0"/>
    <s v="Susana Valente - 962519696"/>
    <s v=""/>
    <s v=""/>
    <s v=""/>
    <s v=""/>
    <s v=""/>
  </r>
  <r>
    <d v="2024-07-16T00:00:00"/>
    <x v="101"/>
    <s v="C"/>
    <n v="6"/>
    <s v="a"/>
    <n v="3"/>
    <s v="Limpeza guardas (geral)"/>
    <x v="0"/>
    <m/>
    <x v="0"/>
    <x v="0"/>
    <x v="68"/>
    <m/>
    <x v="0"/>
    <s v="Susana Valente - 962519696"/>
    <s v=""/>
    <s v=""/>
    <s v=""/>
    <s v=""/>
    <s v=""/>
  </r>
  <r>
    <d v="2024-07-16T00:00:00"/>
    <x v="101"/>
    <s v="C"/>
    <n v="6"/>
    <s v="a"/>
    <n v="2"/>
    <s v="Falta massa portas varanda/rejunte"/>
    <x v="0"/>
    <m/>
    <x v="0"/>
    <x v="0"/>
    <x v="68"/>
    <m/>
    <x v="0"/>
    <s v="Susana Valente - 962519696"/>
    <s v=""/>
    <s v=""/>
    <s v=""/>
    <s v=""/>
    <s v=""/>
  </r>
  <r>
    <d v="2024-07-16T00:00:00"/>
    <x v="101"/>
    <s v="C"/>
    <n v="6"/>
    <s v="a"/>
    <n v="1"/>
    <s v="Parafuso aparente caixa estore"/>
    <x v="0"/>
    <m/>
    <x v="0"/>
    <x v="0"/>
    <x v="68"/>
    <m/>
    <x v="0"/>
    <s v="Susana Valente - 962519696"/>
    <s v=""/>
    <s v=""/>
    <s v=""/>
    <s v=""/>
    <s v=""/>
  </r>
  <r>
    <d v="2024-08-12T00:00:00"/>
    <x v="102"/>
    <s v="C"/>
    <n v="6"/>
    <s v="b"/>
    <n v="1"/>
    <s v="Limpar portas/tinta/colas/silicone"/>
    <x v="0"/>
    <m/>
    <x v="0"/>
    <x v="0"/>
    <x v="73"/>
    <m/>
    <x v="0"/>
    <s v="Marta Lima"/>
    <s v=""/>
    <s v=""/>
    <s v=""/>
    <s v=""/>
    <s v=""/>
  </r>
  <r>
    <d v="2024-08-12T00:00:00"/>
    <x v="102"/>
    <s v="C"/>
    <n v="6"/>
    <s v="b"/>
    <n v="2"/>
    <s v="Afinar portas"/>
    <x v="6"/>
    <m/>
    <x v="0"/>
    <x v="0"/>
    <x v="73"/>
    <m/>
    <x v="0"/>
    <m/>
    <s v=""/>
    <s v=""/>
    <s v=""/>
    <s v=""/>
    <s v=""/>
  </r>
  <r>
    <d v="2024-08-12T00:00:00"/>
    <x v="102"/>
    <s v="C"/>
    <n v="6"/>
    <s v="b"/>
    <n v="3"/>
    <s v="Remate e Limpeza rodapes (geral)"/>
    <x v="0"/>
    <m/>
    <x v="0"/>
    <x v="0"/>
    <x v="73"/>
    <m/>
    <x v="0"/>
    <m/>
    <s v=""/>
    <s v=""/>
    <s v=""/>
    <s v=""/>
    <s v=""/>
  </r>
  <r>
    <d v="2024-08-12T00:00:00"/>
    <x v="102"/>
    <s v="C"/>
    <n v="6"/>
    <s v="b"/>
    <n v="4"/>
    <s v="Afinar porta lavanderia "/>
    <x v="2"/>
    <m/>
    <x v="0"/>
    <x v="0"/>
    <x v="73"/>
    <m/>
    <x v="0"/>
    <m/>
    <s v=""/>
    <s v=""/>
    <s v=""/>
    <s v=""/>
    <s v=""/>
  </r>
  <r>
    <d v="2024-08-12T00:00:00"/>
    <x v="102"/>
    <s v="C"/>
    <n v="6"/>
    <s v="b"/>
    <n v="5"/>
    <s v="Marca no interior armario/cozinha inferior"/>
    <x v="1"/>
    <m/>
    <x v="0"/>
    <x v="0"/>
    <x v="73"/>
    <m/>
    <x v="0"/>
    <m/>
    <s v=""/>
    <s v=""/>
    <s v=""/>
    <s v=""/>
    <s v=""/>
  </r>
  <r>
    <d v="2024-08-12T00:00:00"/>
    <x v="102"/>
    <s v="C"/>
    <n v="6"/>
    <s v="b"/>
    <n v="6"/>
    <s v="Fissura parede"/>
    <x v="0"/>
    <m/>
    <x v="0"/>
    <x v="0"/>
    <x v="73"/>
    <m/>
    <x v="0"/>
    <m/>
    <s v=""/>
    <s v=""/>
    <s v=""/>
    <s v=""/>
    <s v=""/>
  </r>
  <r>
    <d v="2024-08-12T00:00:00"/>
    <x v="102"/>
    <s v="C"/>
    <n v="6"/>
    <s v="b"/>
    <n v="7"/>
    <s v="Melhorar remate canto parede porta/partido"/>
    <x v="0"/>
    <m/>
    <x v="0"/>
    <x v="0"/>
    <x v="73"/>
    <m/>
    <x v="0"/>
    <m/>
    <s v=""/>
    <s v=""/>
    <s v=""/>
    <s v=""/>
    <s v=""/>
  </r>
  <r>
    <d v="2024-08-12T00:00:00"/>
    <x v="102"/>
    <s v="C"/>
    <n v="6"/>
    <s v="b"/>
    <n v="8"/>
    <s v="Melhorar remate caixa aplique teto "/>
    <x v="0"/>
    <m/>
    <x v="0"/>
    <x v="0"/>
    <x v="73"/>
    <m/>
    <x v="0"/>
    <m/>
    <s v=""/>
    <s v=""/>
    <s v=""/>
    <s v=""/>
    <s v=""/>
  </r>
  <r>
    <d v="2024-08-12T00:00:00"/>
    <x v="102"/>
    <s v="C"/>
    <n v="6"/>
    <s v="b"/>
    <n v="9"/>
    <s v="Fissura alheta"/>
    <x v="0"/>
    <m/>
    <x v="0"/>
    <x v="0"/>
    <x v="73"/>
    <m/>
    <x v="0"/>
    <m/>
    <s v=""/>
    <s v=""/>
    <s v=""/>
    <s v=""/>
    <s v=""/>
  </r>
  <r>
    <d v="2024-08-12T00:00:00"/>
    <x v="102"/>
    <s v="C"/>
    <n v="6"/>
    <s v="b"/>
    <n v="10"/>
    <s v="Mancha escura piso laminado/rodapé"/>
    <x v="5"/>
    <m/>
    <x v="0"/>
    <x v="0"/>
    <x v="73"/>
    <m/>
    <x v="68"/>
    <m/>
    <s v=""/>
    <s v=""/>
    <s v=""/>
    <s v=""/>
    <s v=""/>
  </r>
  <r>
    <d v="2024-08-12T00:00:00"/>
    <x v="102"/>
    <s v="C"/>
    <n v="6"/>
    <s v="b"/>
    <n v="11"/>
    <s v="Limpar foco de luz/tinta"/>
    <x v="0"/>
    <m/>
    <x v="0"/>
    <x v="0"/>
    <x v="73"/>
    <m/>
    <x v="0"/>
    <m/>
    <s v=""/>
    <s v=""/>
    <s v=""/>
    <s v=""/>
    <s v=""/>
  </r>
  <r>
    <d v="2024-08-12T00:00:00"/>
    <x v="102"/>
    <s v="C"/>
    <n v="6"/>
    <s v="b"/>
    <n v="12"/>
    <s v="Massa na banheira / partido 2 - substituir - proprietaria sugeriu trocar por duche ou o valor da banheira para não estar a espera"/>
    <x v="0"/>
    <m/>
    <x v="0"/>
    <x v="0"/>
    <x v="73"/>
    <m/>
    <x v="21"/>
    <m/>
    <s v=""/>
    <s v=""/>
    <s v=""/>
    <s v=""/>
    <s v=""/>
  </r>
  <r>
    <d v="2024-08-12T00:00:00"/>
    <x v="102"/>
    <s v="C"/>
    <n v="6"/>
    <s v="b"/>
    <n v="13"/>
    <s v="Massa no batento piso/ cerâmica partida"/>
    <x v="0"/>
    <m/>
    <x v="0"/>
    <x v="0"/>
    <x v="73"/>
    <m/>
    <x v="0"/>
    <m/>
    <s v=""/>
    <s v=""/>
    <s v=""/>
    <s v=""/>
    <s v=""/>
  </r>
  <r>
    <d v="2024-08-12T00:00:00"/>
    <x v="102"/>
    <s v="C"/>
    <n v="6"/>
    <s v="b"/>
    <n v="14"/>
    <s v="Falta massa lavatório/ buraco"/>
    <x v="0"/>
    <m/>
    <x v="0"/>
    <x v="0"/>
    <x v="73"/>
    <m/>
    <x v="0"/>
    <m/>
    <s v=""/>
    <s v=""/>
    <s v=""/>
    <s v=""/>
    <s v=""/>
  </r>
  <r>
    <d v="2024-08-12T00:00:00"/>
    <x v="102"/>
    <s v="C"/>
    <n v="6"/>
    <s v="b"/>
    <n v="15"/>
    <s v="Falta borracha porta wc"/>
    <x v="6"/>
    <m/>
    <x v="0"/>
    <x v="0"/>
    <x v="73"/>
    <m/>
    <x v="0"/>
    <m/>
    <s v=""/>
    <s v=""/>
    <s v=""/>
    <s v=""/>
    <s v=""/>
  </r>
  <r>
    <d v="2024-08-12T00:00:00"/>
    <x v="102"/>
    <s v="C"/>
    <n v="6"/>
    <s v="b"/>
    <n v="16"/>
    <s v="Furos no aro da janela "/>
    <x v="2"/>
    <m/>
    <x v="0"/>
    <x v="0"/>
    <x v="73"/>
    <m/>
    <x v="0"/>
    <m/>
    <s v=""/>
    <s v=""/>
    <s v=""/>
    <s v=""/>
    <s v=""/>
  </r>
  <r>
    <d v="2024-08-12T00:00:00"/>
    <x v="102"/>
    <s v="C"/>
    <n v="6"/>
    <s v="b"/>
    <n v="17"/>
    <s v="Pedra do Lavatorio IS riscada e lascada "/>
    <x v="13"/>
    <m/>
    <x v="0"/>
    <x v="0"/>
    <x v="73"/>
    <m/>
    <x v="11"/>
    <m/>
    <s v=""/>
    <s v=""/>
    <s v=""/>
    <s v=""/>
    <s v=""/>
  </r>
  <r>
    <d v="2024-08-12T00:00:00"/>
    <x v="102"/>
    <s v="C"/>
    <n v="6"/>
    <s v="b"/>
    <n v="18"/>
    <s v="azulejo no chão que tem de ser substituído: azulejo tem um buraco no qual tentaram colocar o batente da porta e partiram o azulejo"/>
    <x v="0"/>
    <m/>
    <x v="73"/>
    <x v="0"/>
    <x v="73"/>
    <m/>
    <x v="21"/>
    <m/>
    <s v=""/>
    <s v=""/>
    <s v=""/>
    <s v=""/>
    <s v=""/>
  </r>
  <r>
    <d v="2024-08-12T00:00:00"/>
    <x v="102"/>
    <s v="C"/>
    <n v="6"/>
    <s v="b"/>
    <n v="19"/>
    <s v="armário por baixo do lava loiça: madeira danificada e tem de ser substituída"/>
    <x v="1"/>
    <m/>
    <x v="73"/>
    <x v="0"/>
    <x v="73"/>
    <m/>
    <x v="7"/>
    <m/>
    <s v=""/>
    <s v=""/>
    <s v=""/>
    <s v=""/>
    <s v=""/>
  </r>
  <r>
    <d v="2024-08-12T00:00:00"/>
    <x v="102"/>
    <s v="C"/>
    <n v="6"/>
    <s v="b"/>
    <n v="20"/>
    <s v="exaustor: tem de ser movido mais para a frente, visto que não está à face dos armários da cozinha, ficou recuado"/>
    <x v="1"/>
    <m/>
    <x v="73"/>
    <x v="0"/>
    <x v="73"/>
    <m/>
    <x v="7"/>
    <m/>
    <s v=""/>
    <s v=""/>
    <s v=""/>
    <s v=""/>
    <s v=""/>
  </r>
  <r>
    <d v="2024-08-12T00:00:00"/>
    <x v="102"/>
    <s v="C"/>
    <n v="6"/>
    <s v="b"/>
    <n v="21"/>
    <s v="Reparação fuga na Courette"/>
    <x v="14"/>
    <m/>
    <x v="116"/>
    <x v="0"/>
    <x v="73"/>
    <m/>
    <x v="142"/>
    <m/>
    <s v=""/>
    <s v=""/>
    <s v=""/>
    <s v=""/>
    <s v=""/>
  </r>
  <r>
    <d v="2024-08-12T00:00:00"/>
    <x v="102"/>
    <s v="C"/>
    <n v="6"/>
    <s v="b"/>
    <n v="22"/>
    <s v="Porta da casa de banho danificada, por fuga de água por debaixo da banheira."/>
    <x v="6"/>
    <m/>
    <x v="257"/>
    <x v="1"/>
    <x v="73"/>
    <m/>
    <x v="24"/>
    <s v="26/01/2026: Foi constatado pelo Sr. Rafael, que a porta moldura da porta encontra-se inchada devido a fuga de água, tendo sido prontamente intervencionado a banheira em causa a evitar, novas saídas de água."/>
    <m/>
    <m/>
    <m/>
    <m/>
    <m/>
  </r>
  <r>
    <d v="2024-08-12T00:00:00"/>
    <x v="102"/>
    <s v="C"/>
    <n v="6"/>
    <s v="b"/>
    <n v="23"/>
    <s v="Janela com necessidade de afinação, e sem isolamento adequado. "/>
    <x v="2"/>
    <m/>
    <x v="258"/>
    <x v="1"/>
    <x v="73"/>
    <m/>
    <x v="24"/>
    <m/>
    <m/>
    <m/>
    <m/>
    <m/>
    <m/>
  </r>
  <r>
    <d v="2024-10-04T00:00:00"/>
    <x v="103"/>
    <s v="C"/>
    <n v="7"/>
    <s v="a"/>
    <n v="1"/>
    <s v="Limpeza Guardas (geral) - Parte atras do a/c"/>
    <x v="0"/>
    <m/>
    <x v="71"/>
    <x v="0"/>
    <x v="70"/>
    <m/>
    <x v="220"/>
    <m/>
    <s v=""/>
    <s v=""/>
    <s v=""/>
    <s v=""/>
    <s v=""/>
  </r>
  <r>
    <d v="2024-10-04T00:00:00"/>
    <x v="103"/>
    <s v="C"/>
    <n v="7"/>
    <s v="a"/>
    <n v="2"/>
    <s v="Remate e Limpeza rodapes (geral)"/>
    <x v="0"/>
    <m/>
    <x v="0"/>
    <x v="0"/>
    <x v="70"/>
    <m/>
    <x v="0"/>
    <m/>
    <s v=""/>
    <s v=""/>
    <s v=""/>
    <s v=""/>
    <s v=""/>
  </r>
  <r>
    <d v="2024-10-04T00:00:00"/>
    <x v="103"/>
    <s v="C"/>
    <n v="7"/>
    <s v="a"/>
    <n v="3"/>
    <s v="Limpeza portas/ cola"/>
    <x v="0"/>
    <m/>
    <x v="0"/>
    <x v="0"/>
    <x v="70"/>
    <m/>
    <x v="0"/>
    <m/>
    <s v=""/>
    <s v=""/>
    <s v=""/>
    <s v=""/>
    <s v=""/>
  </r>
  <r>
    <d v="2024-10-04T00:00:00"/>
    <x v="103"/>
    <s v="C"/>
    <n v="7"/>
    <s v="a"/>
    <n v="4"/>
    <s v="Melhorar a pintura parede"/>
    <x v="0"/>
    <m/>
    <x v="0"/>
    <x v="0"/>
    <x v="70"/>
    <m/>
    <x v="0"/>
    <m/>
    <s v=""/>
    <s v=""/>
    <s v=""/>
    <s v=""/>
    <s v=""/>
  </r>
  <r>
    <d v="2024-10-04T00:00:00"/>
    <x v="103"/>
    <s v="C"/>
    <n v="7"/>
    <s v="a"/>
    <n v="5"/>
    <s v="Pedra bancada cozinha partida - Substituir "/>
    <x v="28"/>
    <m/>
    <x v="28"/>
    <x v="0"/>
    <x v="70"/>
    <m/>
    <x v="91"/>
    <m/>
    <s v=""/>
    <s v=""/>
    <s v=""/>
    <s v=""/>
    <s v=""/>
  </r>
  <r>
    <d v="2024-10-04T00:00:00"/>
    <x v="103"/>
    <s v="C"/>
    <n v="7"/>
    <s v="a"/>
    <n v="6"/>
    <s v="Falta massa cerâmica wc"/>
    <x v="0"/>
    <m/>
    <x v="0"/>
    <x v="0"/>
    <x v="70"/>
    <m/>
    <x v="0"/>
    <m/>
    <s v=""/>
    <s v=""/>
    <s v=""/>
    <s v=""/>
    <s v=""/>
  </r>
  <r>
    <d v="2024-10-04T00:00:00"/>
    <x v="103"/>
    <s v="C"/>
    <n v="7"/>
    <s v="a"/>
    <n v="7"/>
    <s v="Melhorar remate caixa manutenção teto"/>
    <x v="0"/>
    <m/>
    <x v="0"/>
    <x v="0"/>
    <x v="70"/>
    <m/>
    <x v="0"/>
    <m/>
    <s v=""/>
    <s v=""/>
    <s v=""/>
    <s v=""/>
    <s v=""/>
  </r>
  <r>
    <d v="2024-10-04T00:00:00"/>
    <x v="103"/>
    <s v="C"/>
    <n v="7"/>
    <s v="a"/>
    <n v="8"/>
    <s v="Trocar espelho wc 1,13 x 0,84 e 0,73 x 1,20"/>
    <x v="0"/>
    <m/>
    <x v="0"/>
    <x v="0"/>
    <x v="70"/>
    <m/>
    <x v="21"/>
    <m/>
    <s v=""/>
    <s v=""/>
    <s v=""/>
    <s v=""/>
    <s v=""/>
  </r>
  <r>
    <d v="2024-10-04T00:00:00"/>
    <x v="103"/>
    <s v="C"/>
    <n v="7"/>
    <s v="a"/>
    <n v="9"/>
    <s v="Trocar poleia/ Modelo escolhido fica visível"/>
    <x v="21"/>
    <m/>
    <x v="0"/>
    <x v="3"/>
    <x v="70"/>
    <m/>
    <x v="24"/>
    <m/>
    <s v=""/>
    <s v=""/>
    <s v=""/>
    <s v=""/>
    <s v=""/>
  </r>
  <r>
    <d v="2024-10-04T00:00:00"/>
    <x v="103"/>
    <s v="C"/>
    <n v="7"/>
    <s v="a"/>
    <n v="10"/>
    <s v="Limpeza caixa estore"/>
    <x v="0"/>
    <m/>
    <x v="0"/>
    <x v="0"/>
    <x v="70"/>
    <m/>
    <x v="0"/>
    <m/>
    <s v=""/>
    <s v=""/>
    <s v=""/>
    <s v=""/>
    <s v=""/>
  </r>
  <r>
    <d v="2024-10-04T00:00:00"/>
    <x v="103"/>
    <s v="C"/>
    <n v="7"/>
    <s v="a"/>
    <n v="11"/>
    <s v="Trocar reguas piso escuras/checar"/>
    <x v="5"/>
    <m/>
    <x v="0"/>
    <x v="0"/>
    <x v="70"/>
    <m/>
    <x v="67"/>
    <m/>
    <s v=""/>
    <s v=""/>
    <s v=""/>
    <s v=""/>
    <s v=""/>
  </r>
  <r>
    <d v="2024-10-04T00:00:00"/>
    <x v="103"/>
    <s v="C"/>
    <n v="7"/>
    <s v="a"/>
    <n v="12"/>
    <s v="Afinar janela/não abre"/>
    <x v="2"/>
    <m/>
    <x v="0"/>
    <x v="0"/>
    <x v="70"/>
    <m/>
    <x v="0"/>
    <m/>
    <s v=""/>
    <s v=""/>
    <s v=""/>
    <s v=""/>
    <s v=""/>
  </r>
  <r>
    <d v="2024-10-04T00:00:00"/>
    <x v="103"/>
    <s v="C"/>
    <n v="7"/>
    <s v="a"/>
    <n v="13"/>
    <s v="Trocar moldura porta/partida com massa por cima - Pedir novo aro "/>
    <x v="6"/>
    <m/>
    <x v="0"/>
    <x v="0"/>
    <x v="70"/>
    <m/>
    <x v="258"/>
    <m/>
    <s v=""/>
    <s v=""/>
    <s v=""/>
    <s v=""/>
    <s v=""/>
  </r>
  <r>
    <d v="2024-10-04T00:00:00"/>
    <x v="103"/>
    <s v="C"/>
    <n v="7"/>
    <s v="a"/>
    <n v="14"/>
    <s v="Gota de tinta na pintura"/>
    <x v="0"/>
    <m/>
    <x v="0"/>
    <x v="0"/>
    <x v="70"/>
    <m/>
    <x v="0"/>
    <m/>
    <s v=""/>
    <s v=""/>
    <s v=""/>
    <s v=""/>
    <s v=""/>
  </r>
  <r>
    <d v="2024-10-04T00:00:00"/>
    <x v="103"/>
    <s v="C"/>
    <n v="7"/>
    <s v="a"/>
    <n v="15"/>
    <s v="Afinar resguardo duche/porta deve abrir para dentro"/>
    <x v="0"/>
    <m/>
    <x v="0"/>
    <x v="0"/>
    <x v="70"/>
    <m/>
    <x v="0"/>
    <m/>
    <s v=""/>
    <s v=""/>
    <s v=""/>
    <s v=""/>
    <s v=""/>
  </r>
  <r>
    <d v="2024-10-04T00:00:00"/>
    <x v="103"/>
    <s v="C"/>
    <n v="7"/>
    <s v="a"/>
    <n v="16"/>
    <s v="Trocar massa soleira pedraarea externa"/>
    <x v="0"/>
    <m/>
    <x v="0"/>
    <x v="0"/>
    <x v="70"/>
    <m/>
    <x v="0"/>
    <m/>
    <s v=""/>
    <s v=""/>
    <s v=""/>
    <s v=""/>
    <s v=""/>
  </r>
  <r>
    <d v="2024-10-04T00:00:00"/>
    <x v="103"/>
    <s v="C"/>
    <n v="7"/>
    <s v="a"/>
    <n v="17"/>
    <s v="Pedra soleira partida em alguns pontos"/>
    <x v="0"/>
    <m/>
    <x v="0"/>
    <x v="0"/>
    <x v="70"/>
    <m/>
    <x v="0"/>
    <m/>
    <s v=""/>
    <s v=""/>
    <s v=""/>
    <s v=""/>
    <s v=""/>
  </r>
  <r>
    <d v="2024-10-04T00:00:00"/>
    <x v="103"/>
    <s v="C"/>
    <n v="7"/>
    <s v="a"/>
    <n v="18"/>
    <s v="Cerâmica partida no piso escada"/>
    <x v="0"/>
    <m/>
    <x v="0"/>
    <x v="0"/>
    <x v="70"/>
    <m/>
    <x v="0"/>
    <m/>
    <s v=""/>
    <s v=""/>
    <s v=""/>
    <s v=""/>
    <s v=""/>
  </r>
  <r>
    <d v="2024-10-04T00:00:00"/>
    <x v="103"/>
    <s v="C"/>
    <n v="7"/>
    <s v="a"/>
    <n v="19"/>
    <s v="Assentamento cerâmica piso mal feito/ corrigir"/>
    <x v="0"/>
    <m/>
    <x v="0"/>
    <x v="0"/>
    <x v="70"/>
    <m/>
    <x v="0"/>
    <m/>
    <s v=""/>
    <s v=""/>
    <s v=""/>
    <s v=""/>
    <s v=""/>
  </r>
  <r>
    <d v="2024-10-04T00:00:00"/>
    <x v="103"/>
    <s v="C"/>
    <n v="7"/>
    <s v="a"/>
    <n v="20"/>
    <s v="Falta massa parede arrecadação"/>
    <x v="0"/>
    <m/>
    <x v="0"/>
    <x v="0"/>
    <x v="70"/>
    <m/>
    <x v="0"/>
    <m/>
    <s v=""/>
    <s v=""/>
    <s v=""/>
    <s v=""/>
    <s v=""/>
  </r>
  <r>
    <d v="2024-10-04T00:00:00"/>
    <x v="103"/>
    <s v="C"/>
    <n v="7"/>
    <s v="a"/>
    <n v="21"/>
    <s v="Lampadas do quarto, da suíte e da casa de banho não funcionam"/>
    <x v="9"/>
    <m/>
    <x v="63"/>
    <x v="0"/>
    <x v="70"/>
    <m/>
    <x v="94"/>
    <m/>
    <s v=""/>
    <s v=""/>
    <s v=""/>
    <s v=""/>
    <s v=""/>
  </r>
  <r>
    <d v="2024-10-04T00:00:00"/>
    <x v="103"/>
    <s v="C"/>
    <n v="7"/>
    <s v="a"/>
    <n v="22"/>
    <s v="Tampo da sanita fora do lugar"/>
    <x v="0"/>
    <m/>
    <x v="63"/>
    <x v="0"/>
    <x v="70"/>
    <m/>
    <x v="101"/>
    <m/>
    <s v=""/>
    <s v=""/>
    <s v=""/>
    <s v=""/>
    <s v=""/>
  </r>
  <r>
    <d v="2024-10-04T00:00:00"/>
    <x v="103"/>
    <s v="C"/>
    <n v="7"/>
    <s v="a"/>
    <n v="23"/>
    <s v="Resguardo do WC - Afinar"/>
    <x v="12"/>
    <m/>
    <x v="63"/>
    <x v="0"/>
    <x v="70"/>
    <m/>
    <x v="139"/>
    <m/>
    <s v=""/>
    <s v=""/>
    <s v=""/>
    <s v=""/>
    <s v=""/>
  </r>
  <r>
    <d v="2024-10-04T00:00:00"/>
    <x v="103"/>
    <s v="C"/>
    <n v="7"/>
    <s v="a"/>
    <n v="24"/>
    <s v="Não tem água quente "/>
    <x v="14"/>
    <m/>
    <x v="64"/>
    <x v="0"/>
    <x v="70"/>
    <m/>
    <x v="48"/>
    <m/>
    <s v=""/>
    <s v=""/>
    <s v=""/>
    <s v=""/>
    <s v=""/>
  </r>
  <r>
    <d v="2024-10-04T00:00:00"/>
    <x v="103"/>
    <s v="C"/>
    <n v="7"/>
    <s v="a"/>
    <n v="25"/>
    <s v="os tubos de descarga dos bides estao a vista "/>
    <x v="0"/>
    <m/>
    <x v="71"/>
    <x v="3"/>
    <x v="70"/>
    <m/>
    <x v="48"/>
    <m/>
    <s v=""/>
    <s v=""/>
    <s v=""/>
    <s v=""/>
    <s v=""/>
  </r>
  <r>
    <d v="2024-10-04T00:00:00"/>
    <x v="103"/>
    <s v="C"/>
    <n v="7"/>
    <s v="a"/>
    <n v="26"/>
    <s v=" aplicação de alguns azulejos está irregular."/>
    <x v="0"/>
    <m/>
    <x v="71"/>
    <x v="0"/>
    <x v="70"/>
    <m/>
    <x v="91"/>
    <m/>
    <s v=""/>
    <s v=""/>
    <s v=""/>
    <s v=""/>
    <s v=""/>
  </r>
  <r>
    <d v="2024-10-04T00:00:00"/>
    <x v="103"/>
    <s v="C"/>
    <n v="7"/>
    <s v="a"/>
    <n v="28"/>
    <s v="Afinação da Janela (15/05 - FALTA 01 ESQUADRO DE REENVIO)"/>
    <x v="2"/>
    <m/>
    <x v="99"/>
    <x v="0"/>
    <x v="70"/>
    <m/>
    <x v="289"/>
    <m/>
    <s v=""/>
    <s v=""/>
    <s v=""/>
    <s v=""/>
    <s v=""/>
  </r>
  <r>
    <d v="2024-10-04T00:00:00"/>
    <x v="103"/>
    <s v="C"/>
    <n v="7"/>
    <s v="a"/>
    <n v="27"/>
    <s v="Troca das chaves do correio "/>
    <x v="2"/>
    <m/>
    <x v="113"/>
    <x v="0"/>
    <x v="70"/>
    <m/>
    <x v="140"/>
    <m/>
    <s v=""/>
    <s v=""/>
    <s v=""/>
    <s v=""/>
    <s v=""/>
  </r>
  <r>
    <d v="2024-07-09T00:00:00"/>
    <x v="104"/>
    <s v="A"/>
    <n v="0"/>
    <s v="a"/>
    <n v="1"/>
    <s v="Limpeza de partes escurecidas no perfil do piso "/>
    <x v="0"/>
    <m/>
    <x v="0"/>
    <x v="0"/>
    <x v="31"/>
    <m/>
    <x v="0"/>
    <m/>
    <s v=""/>
    <s v=""/>
    <s v=""/>
    <s v=""/>
    <s v=""/>
  </r>
  <r>
    <d v="2024-07-09T00:00:00"/>
    <x v="104"/>
    <s v="A"/>
    <n v="0"/>
    <s v="a"/>
    <n v="11"/>
    <s v="Silicone no rodapé e pintar"/>
    <x v="0"/>
    <m/>
    <x v="64"/>
    <x v="0"/>
    <x v="31"/>
    <m/>
    <x v="3"/>
    <m/>
    <s v=""/>
    <s v=""/>
    <s v=""/>
    <s v=""/>
    <s v=""/>
  </r>
  <r>
    <d v="2024-07-09T00:00:00"/>
    <x v="104"/>
    <s v="A"/>
    <n v="0"/>
    <s v="a"/>
    <n v="10"/>
    <s v="Risco na guarnição da porta"/>
    <x v="8"/>
    <m/>
    <x v="0"/>
    <x v="0"/>
    <x v="31"/>
    <m/>
    <x v="0"/>
    <m/>
    <s v=""/>
    <s v=""/>
    <s v=""/>
    <s v=""/>
    <s v=""/>
  </r>
  <r>
    <d v="2024-07-09T00:00:00"/>
    <x v="104"/>
    <s v="A"/>
    <n v="0"/>
    <s v="a"/>
    <n v="9"/>
    <s v="Buraco no teto - Retoque na pintura"/>
    <x v="0"/>
    <m/>
    <x v="0"/>
    <x v="0"/>
    <x v="31"/>
    <m/>
    <x v="0"/>
    <m/>
    <s v=""/>
    <s v=""/>
    <s v=""/>
    <s v=""/>
    <s v=""/>
  </r>
  <r>
    <d v="2024-07-09T00:00:00"/>
    <x v="104"/>
    <s v="A"/>
    <n v="0"/>
    <s v="a"/>
    <n v="8"/>
    <s v="Campainha e video porteiro não funcionam "/>
    <x v="9"/>
    <m/>
    <x v="0"/>
    <x v="0"/>
    <x v="31"/>
    <m/>
    <x v="0"/>
    <m/>
    <s v=""/>
    <s v=""/>
    <s v=""/>
    <s v=""/>
    <s v=""/>
  </r>
  <r>
    <d v="2024-07-09T00:00:00"/>
    <x v="104"/>
    <s v="A"/>
    <n v="0"/>
    <s v="a"/>
    <n v="7"/>
    <s v="Retoque de pintura entre a parede e o roupeiro"/>
    <x v="0"/>
    <m/>
    <x v="0"/>
    <x v="0"/>
    <x v="31"/>
    <m/>
    <x v="0"/>
    <m/>
    <s v=""/>
    <s v=""/>
    <s v=""/>
    <s v=""/>
    <s v=""/>
  </r>
  <r>
    <d v="2024-07-09T00:00:00"/>
    <x v="104"/>
    <s v="A"/>
    <n v="0"/>
    <s v="a"/>
    <n v="6"/>
    <s v="Falta limitador da janela "/>
    <x v="2"/>
    <m/>
    <x v="0"/>
    <x v="0"/>
    <x v="31"/>
    <m/>
    <x v="63"/>
    <m/>
    <s v=""/>
    <s v=""/>
    <s v=""/>
    <s v=""/>
    <s v=""/>
  </r>
  <r>
    <d v="2024-07-09T00:00:00"/>
    <x v="104"/>
    <s v="A"/>
    <n v="0"/>
    <s v="a"/>
    <n v="5"/>
    <s v="Piso manchado - Verificar se há infiltração "/>
    <x v="5"/>
    <m/>
    <x v="0"/>
    <x v="0"/>
    <x v="31"/>
    <m/>
    <x v="2"/>
    <m/>
    <s v=""/>
    <s v=""/>
    <s v=""/>
    <s v=""/>
    <s v=""/>
  </r>
  <r>
    <d v="2024-07-09T00:00:00"/>
    <x v="104"/>
    <s v="A"/>
    <n v="0"/>
    <s v="a"/>
    <n v="4"/>
    <s v="Racha entre a parede e a caixa de estores "/>
    <x v="0"/>
    <m/>
    <x v="0"/>
    <x v="0"/>
    <x v="31"/>
    <m/>
    <x v="0"/>
    <m/>
    <s v=""/>
    <s v=""/>
    <s v=""/>
    <s v=""/>
    <s v=""/>
  </r>
  <r>
    <d v="2024-07-09T00:00:00"/>
    <x v="104"/>
    <s v="A"/>
    <n v="0"/>
    <s v="a"/>
    <n v="3"/>
    <s v="Manchas no teto falso - rematar a pintura"/>
    <x v="0"/>
    <m/>
    <x v="0"/>
    <x v="0"/>
    <x v="31"/>
    <m/>
    <x v="0"/>
    <m/>
    <s v=""/>
    <s v=""/>
    <s v=""/>
    <s v=""/>
    <s v=""/>
  </r>
  <r>
    <d v="2024-07-09T00:00:00"/>
    <x v="104"/>
    <s v="A"/>
    <n v="0"/>
    <s v="a"/>
    <n v="2"/>
    <s v="Limpeza de guadas"/>
    <x v="0"/>
    <m/>
    <x v="0"/>
    <x v="0"/>
    <x v="31"/>
    <m/>
    <x v="0"/>
    <m/>
    <s v=""/>
    <s v=""/>
    <s v=""/>
    <s v=""/>
    <s v=""/>
  </r>
  <r>
    <d v="2024-07-24T00:00:00"/>
    <x v="105"/>
    <s v="C"/>
    <n v="7"/>
    <s v="b"/>
    <n v="1"/>
    <s v="Substituir vidro da janela do quarto "/>
    <x v="2"/>
    <m/>
    <x v="141"/>
    <x v="0"/>
    <x v="79"/>
    <m/>
    <x v="283"/>
    <m/>
    <s v=""/>
    <s v=""/>
    <s v=""/>
    <s v=""/>
    <s v=""/>
  </r>
  <r>
    <d v="2024-07-24T00:00:00"/>
    <x v="105"/>
    <s v="C"/>
    <n v="7"/>
    <s v="b"/>
    <n v="2"/>
    <s v="Porta da sala falta de uma peça para trancar a porta, assim como parafusos soltos da mesma."/>
    <x v="6"/>
    <m/>
    <x v="50"/>
    <x v="0"/>
    <x v="79"/>
    <m/>
    <x v="261"/>
    <m/>
    <s v=""/>
    <s v=""/>
    <s v=""/>
    <s v=""/>
    <s v=""/>
  </r>
  <r>
    <d v="2024-07-24T00:00:00"/>
    <x v="105"/>
    <s v="C"/>
    <n v="7"/>
    <s v="b"/>
    <n v="3"/>
    <s v="torneira da casa de banho do bidé,  a verter água "/>
    <x v="0"/>
    <m/>
    <x v="50"/>
    <x v="0"/>
    <x v="79"/>
    <m/>
    <x v="15"/>
    <m/>
    <s v=""/>
    <s v=""/>
    <s v=""/>
    <s v=""/>
    <s v=""/>
  </r>
  <r>
    <d v="2024-07-24T00:00:00"/>
    <x v="105"/>
    <s v="C"/>
    <n v="7"/>
    <s v="b"/>
    <n v="4"/>
    <s v=" forno não funciona, porque quando se liga , despara o quadro eléctrico - POR RESOLVER – aguarda resposta com data de intervenção da BOSCH"/>
    <x v="4"/>
    <m/>
    <x v="106"/>
    <x v="0"/>
    <x v="79"/>
    <d v="2025-03-10T00:00:00"/>
    <x v="210"/>
    <s v="931665292 - Joana Benge joanafragosob@gmail.com | zany4967@gmail.com  933 068 062"/>
    <s v=""/>
    <s v=""/>
    <s v=""/>
    <s v=""/>
    <s v=""/>
  </r>
  <r>
    <d v="2024-07-24T00:00:00"/>
    <x v="105"/>
    <s v="C"/>
    <n v="7"/>
    <s v="b"/>
    <n v="5"/>
    <s v="Estore da janela cozinha avariado // PRECISA DE 3 RÉGUAS C/ 108 - AO ABRIGO DA GARANTIA"/>
    <x v="11"/>
    <m/>
    <x v="154"/>
    <x v="0"/>
    <x v="79"/>
    <m/>
    <x v="75"/>
    <s v="PROCESSO FINALIZADO, FALTA DE COMPARECIMENTO AO AGENDAMENTO."/>
    <m/>
    <m/>
    <m/>
    <m/>
    <m/>
  </r>
  <r>
    <d v="2024-07-24T00:00:00"/>
    <x v="105"/>
    <s v="C"/>
    <n v="7"/>
    <s v="b"/>
    <n v="6"/>
    <s v="O fecho da janela da suíte precisa ser concertado"/>
    <x v="0"/>
    <m/>
    <x v="259"/>
    <x v="0"/>
    <x v="79"/>
    <m/>
    <x v="293"/>
    <m/>
    <m/>
    <m/>
    <m/>
    <m/>
    <m/>
  </r>
  <r>
    <d v="2024-07-24T00:00:00"/>
    <x v="105"/>
    <s v="C"/>
    <n v="7"/>
    <s v="b"/>
    <n v="7"/>
    <s v="Infiltração na parede do quarto "/>
    <x v="0"/>
    <m/>
    <x v="259"/>
    <x v="0"/>
    <x v="79"/>
    <m/>
    <x v="293"/>
    <m/>
    <m/>
    <m/>
    <m/>
    <m/>
    <m/>
  </r>
  <r>
    <d v="2025-06-30T00:00:00"/>
    <x v="106"/>
    <s v="dcdc"/>
    <n v="7"/>
    <s v="c"/>
    <n v="1"/>
    <s v="Ligação de bomba de calor "/>
    <x v="14"/>
    <m/>
    <x v="20"/>
    <x v="0"/>
    <x v="80"/>
    <m/>
    <x v="4"/>
    <m/>
    <s v=""/>
    <s v=""/>
    <s v=""/>
    <s v=""/>
    <s v=""/>
  </r>
  <r>
    <d v="2025-06-30T00:00:00"/>
    <x v="106"/>
    <s v="C"/>
    <n v="7"/>
    <s v="c"/>
    <n v="2"/>
    <s v="Falta 3 feixos porta da sala de correr"/>
    <x v="2"/>
    <m/>
    <x v="136"/>
    <x v="0"/>
    <x v="80"/>
    <m/>
    <x v="69"/>
    <m/>
    <s v=""/>
    <s v=""/>
    <s v=""/>
    <s v=""/>
    <s v=""/>
  </r>
  <r>
    <d v="2025-06-30T00:00:00"/>
    <x v="106"/>
    <s v="C"/>
    <n v="7"/>
    <s v="c"/>
    <n v="3"/>
    <s v="Afinação caixilharia janela de abrir quarto"/>
    <x v="2"/>
    <m/>
    <x v="55"/>
    <x v="0"/>
    <x v="80"/>
    <m/>
    <x v="69"/>
    <m/>
    <m/>
    <m/>
    <m/>
    <m/>
    <m/>
  </r>
  <r>
    <d v="2025-06-30T00:00:00"/>
    <x v="106"/>
    <s v="C"/>
    <n v="7"/>
    <s v="c"/>
    <n v="4"/>
    <s v="Afinação Caixilharia janela abrir da cozinha"/>
    <x v="2"/>
    <m/>
    <x v="55"/>
    <x v="0"/>
    <x v="80"/>
    <m/>
    <x v="69"/>
    <m/>
    <m/>
    <m/>
    <m/>
    <m/>
    <m/>
  </r>
  <r>
    <d v="2025-06-30T00:00:00"/>
    <x v="106"/>
    <s v="C"/>
    <n v="7"/>
    <s v="c"/>
    <n v="5"/>
    <s v="Afinação Caixilharia janela correr sala"/>
    <x v="2"/>
    <m/>
    <x v="55"/>
    <x v="0"/>
    <x v="80"/>
    <m/>
    <x v="69"/>
    <m/>
    <m/>
    <m/>
    <m/>
    <m/>
    <m/>
  </r>
  <r>
    <d v="2025-06-30T00:00:00"/>
    <x v="106"/>
    <s v="C"/>
    <n v="7"/>
    <s v="c"/>
    <n v="6"/>
    <s v="Nivelar dobradiça porta de duche"/>
    <x v="0"/>
    <m/>
    <x v="55"/>
    <x v="0"/>
    <x v="80"/>
    <m/>
    <x v="69"/>
    <m/>
    <m/>
    <m/>
    <m/>
    <m/>
    <m/>
  </r>
  <r>
    <d v="2025-06-30T00:00:00"/>
    <x v="106"/>
    <s v="C"/>
    <n v="7"/>
    <s v="c"/>
    <n v="7"/>
    <s v="Substituir as 3 peças de cerâmica no pavimento"/>
    <x v="0"/>
    <m/>
    <x v="206"/>
    <x v="0"/>
    <x v="80"/>
    <m/>
    <x v="117"/>
    <m/>
    <m/>
    <m/>
    <m/>
    <m/>
    <m/>
  </r>
  <r>
    <d v="2025-06-30T00:00:00"/>
    <x v="106"/>
    <s v="C"/>
    <n v="7"/>
    <s v="c"/>
    <n v="8"/>
    <s v="Aplicar os espelhos nas saídas de água ao termoacumulador da lavandaria"/>
    <x v="14"/>
    <m/>
    <x v="206"/>
    <x v="0"/>
    <x v="80"/>
    <m/>
    <x v="97"/>
    <m/>
    <m/>
    <m/>
    <m/>
    <m/>
    <m/>
  </r>
  <r>
    <d v="2025-06-30T00:00:00"/>
    <x v="106"/>
    <s v="C"/>
    <n v="7"/>
    <s v="c"/>
    <n v="9"/>
    <s v="Retificar betume de peças de azulejo"/>
    <x v="0"/>
    <m/>
    <x v="206"/>
    <x v="0"/>
    <x v="80"/>
    <m/>
    <x v="117"/>
    <m/>
    <m/>
    <m/>
    <m/>
    <m/>
    <m/>
  </r>
  <r>
    <d v="2025-06-30T00:00:00"/>
    <x v="106"/>
    <s v="C"/>
    <n v="7"/>
    <s v="c"/>
    <n v="10"/>
    <s v="Retificar silicone"/>
    <x v="0"/>
    <m/>
    <x v="206"/>
    <x v="0"/>
    <x v="80"/>
    <m/>
    <x v="117"/>
    <m/>
    <m/>
    <m/>
    <m/>
    <m/>
    <m/>
  </r>
  <r>
    <d v="2025-06-30T00:00:00"/>
    <x v="106"/>
    <s v="C"/>
    <n v="7"/>
    <s v="c"/>
    <n v="11"/>
    <s v="Limpezas de armaduras do tecto"/>
    <x v="0"/>
    <m/>
    <x v="206"/>
    <x v="0"/>
    <x v="80"/>
    <m/>
    <x v="117"/>
    <m/>
    <m/>
    <m/>
    <m/>
    <m/>
    <m/>
  </r>
  <r>
    <d v="2025-06-30T00:00:00"/>
    <x v="106"/>
    <s v="C"/>
    <n v="7"/>
    <s v="c"/>
    <n v="12"/>
    <s v="Lubrificar fechadura porta"/>
    <x v="0"/>
    <m/>
    <x v="206"/>
    <x v="0"/>
    <x v="80"/>
    <m/>
    <x v="117"/>
    <m/>
    <m/>
    <m/>
    <m/>
    <m/>
    <m/>
  </r>
  <r>
    <d v="2025-06-30T00:00:00"/>
    <x v="106"/>
    <s v="C"/>
    <n v="7"/>
    <s v="c"/>
    <n v="13"/>
    <s v="Retificar canto do tecto"/>
    <x v="0"/>
    <m/>
    <x v="206"/>
    <x v="0"/>
    <x v="80"/>
    <m/>
    <x v="117"/>
    <m/>
    <m/>
    <m/>
    <m/>
    <m/>
    <m/>
  </r>
  <r>
    <d v="2025-06-30T00:00:00"/>
    <x v="106"/>
    <s v="C"/>
    <n v="7"/>
    <s v="c"/>
    <n v="14"/>
    <s v="Limpar porta de acesso à I.S."/>
    <x v="0"/>
    <m/>
    <x v="206"/>
    <x v="0"/>
    <x v="80"/>
    <m/>
    <x v="117"/>
    <m/>
    <m/>
    <m/>
    <m/>
    <m/>
    <m/>
  </r>
  <r>
    <d v="2025-06-30T00:00:00"/>
    <x v="106"/>
    <s v="C"/>
    <n v="7"/>
    <s v="c"/>
    <n v="15"/>
    <s v="Endireitar o aro porta quadro elétrico"/>
    <x v="0"/>
    <m/>
    <x v="206"/>
    <x v="0"/>
    <x v="80"/>
    <m/>
    <x v="117"/>
    <m/>
    <m/>
    <m/>
    <m/>
    <m/>
    <m/>
  </r>
  <r>
    <d v="2025-06-30T00:00:00"/>
    <x v="106"/>
    <s v="C"/>
    <n v="7"/>
    <s v="c"/>
    <n v="16"/>
    <s v="Retificar silicone caixilharias // 24/06 O silicone das caixilharias precisa rever na janela do WC da suíte da esquerda."/>
    <x v="0"/>
    <m/>
    <x v="206"/>
    <x v="0"/>
    <x v="80"/>
    <m/>
    <x v="97"/>
    <m/>
    <m/>
    <m/>
    <m/>
    <m/>
    <m/>
  </r>
  <r>
    <d v="2025-06-30T00:00:00"/>
    <x v="106"/>
    <s v="C"/>
    <n v="7"/>
    <s v="c"/>
    <n v="17"/>
    <s v="Limpezas de pedras"/>
    <x v="0"/>
    <m/>
    <x v="206"/>
    <x v="0"/>
    <x v="80"/>
    <m/>
    <x v="117"/>
    <m/>
    <m/>
    <m/>
    <m/>
    <m/>
    <m/>
  </r>
  <r>
    <d v="2025-06-30T00:00:00"/>
    <x v="106"/>
    <s v="C"/>
    <n v="7"/>
    <s v="c"/>
    <n v="18"/>
    <s v="Corrigir fissuras parede junto à janela"/>
    <x v="0"/>
    <m/>
    <x v="206"/>
    <x v="0"/>
    <x v="80"/>
    <m/>
    <x v="117"/>
    <m/>
    <m/>
    <m/>
    <m/>
    <m/>
    <m/>
  </r>
  <r>
    <d v="2025-06-30T00:00:00"/>
    <x v="106"/>
    <s v="C"/>
    <n v="7"/>
    <s v="c"/>
    <n v="19"/>
    <s v="Trocar 2 peças de madeira no pavimento // 25/08 O proprietário voltou a queixar-se do pavimento, relativamente a outras pintas pretas que apareceram no pavimento, solicitando reparação das mesmas "/>
    <x v="5"/>
    <m/>
    <x v="206"/>
    <x v="0"/>
    <x v="80"/>
    <m/>
    <x v="138"/>
    <m/>
    <m/>
    <m/>
    <m/>
    <m/>
    <m/>
  </r>
  <r>
    <d v="2025-06-30T00:00:00"/>
    <x v="106"/>
    <s v="C"/>
    <n v="7"/>
    <s v="c"/>
    <n v="20"/>
    <s v="Retificar silicone calha estore exterior"/>
    <x v="0"/>
    <m/>
    <x v="206"/>
    <x v="0"/>
    <x v="80"/>
    <m/>
    <x v="117"/>
    <m/>
    <m/>
    <m/>
    <m/>
    <m/>
    <m/>
  </r>
  <r>
    <d v="2025-06-30T00:00:00"/>
    <x v="106"/>
    <s v="C"/>
    <n v="7"/>
    <s v="c"/>
    <n v="21"/>
    <s v="Substituir tampa estore // 24/06 os proprietários novamente reportaram esta anomalia"/>
    <x v="46"/>
    <m/>
    <x v="206"/>
    <x v="0"/>
    <x v="80"/>
    <m/>
    <x v="289"/>
    <m/>
    <m/>
    <m/>
    <m/>
    <m/>
    <m/>
  </r>
  <r>
    <d v="2025-06-30T00:00:00"/>
    <x v="106"/>
    <s v="C"/>
    <n v="7"/>
    <s v="c"/>
    <n v="22"/>
    <s v="Limpeza armaduras tecto"/>
    <x v="0"/>
    <m/>
    <x v="206"/>
    <x v="0"/>
    <x v="80"/>
    <m/>
    <x v="117"/>
    <m/>
    <m/>
    <m/>
    <m/>
    <m/>
    <m/>
  </r>
  <r>
    <d v="2025-06-30T00:00:00"/>
    <x v="106"/>
    <s v="C"/>
    <n v="7"/>
    <s v="c"/>
    <n v="23"/>
    <s v="Afinação resguardo"/>
    <x v="0"/>
    <m/>
    <x v="206"/>
    <x v="0"/>
    <x v="80"/>
    <m/>
    <x v="117"/>
    <m/>
    <m/>
    <m/>
    <m/>
    <m/>
    <m/>
  </r>
  <r>
    <d v="2025-06-30T00:00:00"/>
    <x v="106"/>
    <s v="C"/>
    <n v="7"/>
    <s v="c"/>
    <n v="24"/>
    <s v="Retificar silicone tampa estores"/>
    <x v="0"/>
    <m/>
    <x v="206"/>
    <x v="0"/>
    <x v="80"/>
    <m/>
    <x v="117"/>
    <m/>
    <m/>
    <m/>
    <m/>
    <m/>
    <m/>
  </r>
  <r>
    <d v="2025-06-30T00:00:00"/>
    <x v="106"/>
    <s v="C"/>
    <n v="7"/>
    <s v="c"/>
    <n v="25"/>
    <s v="Afinação móvel lavatório"/>
    <x v="0"/>
    <m/>
    <x v="206"/>
    <x v="0"/>
    <x v="80"/>
    <m/>
    <x v="117"/>
    <m/>
    <m/>
    <m/>
    <m/>
    <m/>
    <m/>
  </r>
  <r>
    <d v="2025-06-30T00:00:00"/>
    <x v="106"/>
    <s v="C"/>
    <n v="7"/>
    <s v="c"/>
    <n v="26"/>
    <s v="Falta chave porta"/>
    <x v="0"/>
    <m/>
    <x v="206"/>
    <x v="0"/>
    <x v="80"/>
    <m/>
    <x v="117"/>
    <m/>
    <m/>
    <m/>
    <m/>
    <m/>
    <m/>
  </r>
  <r>
    <d v="2025-06-30T00:00:00"/>
    <x v="106"/>
    <s v="C"/>
    <n v="7"/>
    <s v="c"/>
    <n v="27"/>
    <s v="Afinação porta roupeiro"/>
    <x v="0"/>
    <m/>
    <x v="206"/>
    <x v="0"/>
    <x v="80"/>
    <m/>
    <x v="117"/>
    <m/>
    <m/>
    <m/>
    <m/>
    <m/>
    <m/>
  </r>
  <r>
    <d v="2025-06-30T00:00:00"/>
    <x v="106"/>
    <s v="C"/>
    <n v="7"/>
    <s v="c"/>
    <n v="28"/>
    <s v="Afinação fechadura porta"/>
    <x v="0"/>
    <m/>
    <x v="206"/>
    <x v="0"/>
    <x v="80"/>
    <m/>
    <x v="117"/>
    <m/>
    <m/>
    <m/>
    <m/>
    <m/>
    <m/>
  </r>
  <r>
    <d v="2025-06-30T00:00:00"/>
    <x v="106"/>
    <s v="C"/>
    <n v="7"/>
    <s v="c"/>
    <n v="29"/>
    <s v="Retificar silicone WC suite banheira"/>
    <x v="0"/>
    <m/>
    <x v="206"/>
    <x v="0"/>
    <x v="80"/>
    <m/>
    <x v="117"/>
    <m/>
    <m/>
    <m/>
    <m/>
    <m/>
    <m/>
  </r>
  <r>
    <d v="2025-06-30T00:00:00"/>
    <x v="106"/>
    <s v="C"/>
    <n v="7"/>
    <s v="c"/>
    <n v="30"/>
    <s v="Alinhar a peça de visita - banheira"/>
    <x v="0"/>
    <m/>
    <x v="206"/>
    <x v="0"/>
    <x v="80"/>
    <m/>
    <x v="117"/>
    <m/>
    <m/>
    <m/>
    <m/>
    <m/>
    <m/>
  </r>
  <r>
    <d v="2025-06-30T00:00:00"/>
    <x v="106"/>
    <s v="C"/>
    <n v="7"/>
    <s v="c"/>
    <n v="31"/>
    <s v="Canto reparação estuque"/>
    <x v="0"/>
    <m/>
    <x v="206"/>
    <x v="0"/>
    <x v="80"/>
    <m/>
    <x v="117"/>
    <m/>
    <m/>
    <m/>
    <m/>
    <m/>
    <m/>
  </r>
  <r>
    <d v="2025-06-30T00:00:00"/>
    <x v="106"/>
    <s v="C"/>
    <n v="7"/>
    <s v="c"/>
    <n v="32"/>
    <s v="Limpeza geral silicones janelas"/>
    <x v="0"/>
    <m/>
    <x v="206"/>
    <x v="0"/>
    <x v="80"/>
    <m/>
    <x v="117"/>
    <m/>
    <m/>
    <m/>
    <m/>
    <m/>
    <m/>
  </r>
  <r>
    <d v="2025-06-30T00:00:00"/>
    <x v="106"/>
    <s v="C"/>
    <n v="7"/>
    <s v="c"/>
    <n v="33"/>
    <s v="Afinação geral caixilhos // 25/06 AGENDAR PARA DIA 03/07 CONFORME CONVERSADO COM VICTOR DA INSULA"/>
    <x v="2"/>
    <m/>
    <x v="206"/>
    <x v="0"/>
    <x v="80"/>
    <m/>
    <x v="271"/>
    <m/>
    <m/>
    <m/>
    <m/>
    <m/>
    <m/>
  </r>
  <r>
    <d v="2025-06-30T00:00:00"/>
    <x v="106"/>
    <s v="C"/>
    <n v="7"/>
    <s v="c"/>
    <n v="34"/>
    <s v="Limpar arrecadação geral"/>
    <x v="0"/>
    <m/>
    <x v="206"/>
    <x v="0"/>
    <x v="80"/>
    <m/>
    <x v="129"/>
    <m/>
    <m/>
    <m/>
    <m/>
    <m/>
    <m/>
  </r>
  <r>
    <d v="2025-06-30T00:00:00"/>
    <x v="106"/>
    <s v="C"/>
    <n v="7"/>
    <s v="c"/>
    <n v="35"/>
    <s v="Janela da Suite maior (lado esquerdo de quem está virado para os quartos), ainda não está afinada. Do lado direito da janela não está a vedar bem e ouve-se o som da rua. As restantes janelas estão bem. // 25/06 AGENDAR PARA DIA 03/07 CONFORME CONVERSADO COM VICTOR DA INSULA"/>
    <x v="2"/>
    <m/>
    <x v="101"/>
    <x v="0"/>
    <x v="80"/>
    <m/>
    <x v="289"/>
    <m/>
    <m/>
    <m/>
    <m/>
    <m/>
    <m/>
  </r>
  <r>
    <d v="2025-06-30T00:00:00"/>
    <x v="106"/>
    <s v="C"/>
    <n v="7"/>
    <s v="c"/>
    <n v="36"/>
    <s v="Chão da cozinha, uma das peças ainda está ligeiramente levantada. A Rose esteve ali no meio da cozinha, falta acertar só aquela."/>
    <x v="0"/>
    <m/>
    <x v="101"/>
    <x v="0"/>
    <x v="80"/>
    <m/>
    <x v="97"/>
    <m/>
    <m/>
    <m/>
    <m/>
    <m/>
    <m/>
  </r>
  <r>
    <d v="2025-06-30T00:00:00"/>
    <x v="106"/>
    <s v="C"/>
    <n v="7"/>
    <s v="c"/>
    <n v="37"/>
    <s v="Tem um tijolo partido/rachado na varanda."/>
    <x v="0"/>
    <m/>
    <x v="101"/>
    <x v="0"/>
    <x v="80"/>
    <m/>
    <x v="97"/>
    <m/>
    <m/>
    <m/>
    <m/>
    <m/>
    <m/>
  </r>
  <r>
    <d v="2025-06-30T00:00:00"/>
    <x v="106"/>
    <s v="C"/>
    <n v="7"/>
    <s v="c"/>
    <n v="38"/>
    <s v="O teto falso da varanda não está alinhado em nenhuma das frentes. // Apartamento verificado no dia 07/11 pelo Sr. Paulo da Komat. // A pedido do engenheiro foi solicitado que o trabalho fosse executado e apresentado o custo. - AGUARDAMOS O ENVIO "/>
    <x v="19"/>
    <m/>
    <x v="101"/>
    <x v="0"/>
    <x v="80"/>
    <m/>
    <x v="207"/>
    <s v="AGUARDANDO RESOLUÇÃO PELA KOMAT"/>
    <m/>
    <m/>
    <m/>
    <m/>
    <m/>
  </r>
  <r>
    <d v="2025-06-30T00:00:00"/>
    <x v="106"/>
    <s v="C"/>
    <n v="7"/>
    <s v="c"/>
    <n v="39"/>
    <s v="Exaustor não desliga "/>
    <x v="4"/>
    <m/>
    <x v="74"/>
    <x v="0"/>
    <x v="80"/>
    <m/>
    <x v="24"/>
    <m/>
    <m/>
    <m/>
    <m/>
    <m/>
    <m/>
  </r>
  <r>
    <d v="2025-06-30T00:00:00"/>
    <x v="106"/>
    <s v="C"/>
    <n v="7"/>
    <s v="c"/>
    <n v="40"/>
    <s v="Bide suíte principal  com torneira a pingar // No dia 05/07/2025 o Sr. Rafael se deslocou ao apartamento e realizou a troca da torneira do bidê. O que posteriormente o proprietário informou que a torneira em questão voltou a pingar, sendo novamente verificado, e constatado que precisava ser trocada. // De acordo com informação do Enc. Bruno Florindo o que deve ser trocado é o cartucho do bidé, e o mesmo já foi solicitado.  // No dia 22/10 o Sr. Rafael foi ao apartamento e constatou que deve ser trocada a torneira do bidé conforme mencionado anteriormente. "/>
    <x v="0"/>
    <m/>
    <x v="74"/>
    <x v="0"/>
    <x v="80"/>
    <m/>
    <x v="294"/>
    <s v="Torneira reparada pelo Sr. Rafael Horta no dia 21/01/2026"/>
    <m/>
    <m/>
    <m/>
    <m/>
    <m/>
  </r>
  <r>
    <d v="2025-06-30T00:00:00"/>
    <x v="106"/>
    <s v="C"/>
    <n v="7"/>
    <s v="c"/>
    <n v="41"/>
    <s v="Estore da sala torto // 10/07/25 o Sr. Rafael novamente foi ao apto  pedido do proprietário e verificou-se que o estore continua a entortar devido a boia estar fora de esquadro, teremos que agendar com a Nacional "/>
    <x v="11"/>
    <m/>
    <x v="74"/>
    <x v="0"/>
    <x v="80"/>
    <m/>
    <x v="236"/>
    <m/>
    <m/>
    <m/>
    <m/>
    <m/>
    <m/>
  </r>
  <r>
    <d v="2025-06-30T00:00:00"/>
    <x v="106"/>
    <s v="C"/>
    <n v="7"/>
    <s v="c"/>
    <n v="42"/>
    <s v="Estores da segunda suíte e de um dos quartos não fecham corretamente (deixam frestas)"/>
    <x v="0"/>
    <m/>
    <x v="74"/>
    <x v="0"/>
    <x v="80"/>
    <m/>
    <x v="295"/>
    <m/>
    <m/>
    <m/>
    <m/>
    <m/>
    <m/>
  </r>
  <r>
    <d v="2025-06-30T00:00:00"/>
    <x v="106"/>
    <s v="C"/>
    <n v="7"/>
    <s v="c"/>
    <n v="43"/>
    <s v="Estore da lavandaria não fecha"/>
    <x v="0"/>
    <m/>
    <x v="74"/>
    <x v="0"/>
    <x v="80"/>
    <m/>
    <x v="295"/>
    <m/>
    <m/>
    <m/>
    <m/>
    <m/>
    <m/>
  </r>
  <r>
    <d v="2025-06-30T00:00:00"/>
    <x v="106"/>
    <s v="C"/>
    <n v="7"/>
    <s v="c"/>
    <n v="44"/>
    <s v="O isolamento da base de duche na suíte principal está com fuga e a causar inundação para a casa de banho. "/>
    <x v="0"/>
    <m/>
    <x v="37"/>
    <x v="0"/>
    <x v="80"/>
    <m/>
    <x v="32"/>
    <m/>
    <m/>
    <m/>
    <m/>
    <m/>
    <m/>
  </r>
  <r>
    <d v="2025-06-30T00:00:00"/>
    <x v="106"/>
    <s v="C"/>
    <n v="7"/>
    <s v="c"/>
    <n v="45"/>
    <s v="Rachas no teto em várias divisões da casa"/>
    <x v="0"/>
    <m/>
    <x v="260"/>
    <x v="0"/>
    <x v="80"/>
    <m/>
    <x v="213"/>
    <m/>
    <m/>
    <m/>
    <m/>
    <m/>
    <m/>
  </r>
  <r>
    <d v="2025-06-30T00:00:00"/>
    <x v="106"/>
    <s v="C"/>
    <n v="7"/>
    <s v="c"/>
    <n v="46"/>
    <s v="Janela da sala com risco enorme. // Relatório Serrialu, do dia 09/10: São dois vidros a serem substituidos, vão da sacada de correr  na sala. // 14/10 De acordo com a Rita da Serrialu este ponto de situação esta fora do ambito da garantia pois os riscos no vidro é externo, provavelmente originario de limpeza. // Este tema foi acrescentado a encomenda, porque na altura do reporte os proprietários se quer residem no imóvel o que não podia ter sido causado pelos mesmos. "/>
    <x v="2"/>
    <m/>
    <x v="261"/>
    <x v="9"/>
    <x v="80"/>
    <s v="ENCOMENDADO EM 22/10/2025"/>
    <x v="24"/>
    <m/>
    <m/>
    <m/>
    <m/>
    <m/>
    <m/>
  </r>
  <r>
    <d v="2025-06-30T00:00:00"/>
    <x v="106"/>
    <s v="C"/>
    <n v="7"/>
    <s v="c"/>
    <n v="47"/>
    <s v="A varanda está com desnível e a água está a acumular no canto da varanda e não no escoamento."/>
    <x v="0"/>
    <m/>
    <x v="262"/>
    <x v="0"/>
    <x v="80"/>
    <m/>
    <x v="296"/>
    <m/>
    <m/>
    <m/>
    <m/>
    <m/>
    <m/>
  </r>
  <r>
    <d v="2025-06-30T00:00:00"/>
    <x v="106"/>
    <s v="C"/>
    <n v="7"/>
    <s v="c"/>
    <n v="48"/>
    <s v="O pavimento do corredor, começou recentemente a levantar, pelo que solicito que agendem uma visita para avaliarem a situação e procederem à respetiva reparação."/>
    <x v="5"/>
    <m/>
    <x v="152"/>
    <x v="0"/>
    <x v="80"/>
    <m/>
    <x v="188"/>
    <m/>
    <m/>
    <m/>
    <m/>
    <m/>
    <m/>
  </r>
  <r>
    <d v="2025-06-30T00:00:00"/>
    <x v="106"/>
    <s v="C"/>
    <n v="7"/>
    <s v="c"/>
    <n v="49"/>
    <s v="Porta do chuveiro da suíte desalinhada, com grande dificuldade de abertura e que também provoca infiltrações. "/>
    <x v="12"/>
    <m/>
    <x v="263"/>
    <x v="1"/>
    <x v="80"/>
    <m/>
    <x v="24"/>
    <m/>
    <m/>
    <m/>
    <m/>
    <m/>
    <m/>
  </r>
  <r>
    <d v="2025-06-30T00:00:00"/>
    <x v="106"/>
    <s v="C"/>
    <n v="7"/>
    <s v="c"/>
    <n v="50"/>
    <s v="Inundação bomba de calor "/>
    <x v="15"/>
    <m/>
    <x v="19"/>
    <x v="0"/>
    <x v="80"/>
    <m/>
    <x v="157"/>
    <s v="Feedback Climacer: Verificou-se que o tubo de esgoto de condensados se encontrava entupido, e a serpentina e tabuleiros sujos, o que está relacionado com a falta de cumprimento do PMP dos equipamentos. "/>
    <m/>
    <m/>
    <m/>
    <m/>
    <m/>
  </r>
  <r>
    <d v="2025-06-30T00:00:00"/>
    <x v="106"/>
    <s v="C"/>
    <n v="7"/>
    <s v="c"/>
    <n v="51"/>
    <s v="A bomba circuladora está a pingar, tive que fechar a torneira, para evitar inundações. "/>
    <x v="14"/>
    <m/>
    <x v="264"/>
    <x v="0"/>
    <x v="80"/>
    <m/>
    <x v="178"/>
    <m/>
    <m/>
    <m/>
    <m/>
    <m/>
    <m/>
  </r>
  <r>
    <d v="2025-06-30T00:00:00"/>
    <x v="106"/>
    <s v="C"/>
    <n v="7"/>
    <s v="c"/>
    <n v="52"/>
    <s v="Os tubos do AC apresentam sinais de infiltração, danificando a parede. A parede precisa ser intervencionada. "/>
    <x v="0"/>
    <m/>
    <x v="265"/>
    <x v="0"/>
    <x v="80"/>
    <m/>
    <x v="34"/>
    <s v="Falta concluir a pintura."/>
    <m/>
    <m/>
    <m/>
    <m/>
    <m/>
  </r>
  <r>
    <d v="2025-06-30T00:00:00"/>
    <x v="106"/>
    <s v="C"/>
    <n v="7"/>
    <s v="c"/>
    <n v="53"/>
    <s v="Entra água pelas janelas após a chuva. Identificando mau isolamento na mesma. // Identificado pelo encarregado Bruno a necessidade de afinação nas janelas. "/>
    <x v="2"/>
    <m/>
    <x v="266"/>
    <x v="1"/>
    <x v="80"/>
    <m/>
    <x v="24"/>
    <m/>
    <m/>
    <m/>
    <m/>
    <m/>
    <m/>
  </r>
  <r>
    <d v="2025-06-30T00:00:00"/>
    <x v="106"/>
    <s v="C"/>
    <n v="7"/>
    <s v="c"/>
    <n v="54"/>
    <s v="Os AC tem estado com alguns problemas, erros que aparecem e delisga o AC, erro CH07. Vimos a máquina lá fora e está a fazer ruído, e avançou estando em cima do ralo, o que me parece que não está preso. "/>
    <x v="15"/>
    <m/>
    <x v="267"/>
    <x v="0"/>
    <x v="80"/>
    <m/>
    <x v="158"/>
    <m/>
    <m/>
    <m/>
    <m/>
    <m/>
    <m/>
  </r>
  <r>
    <d v="2025-06-30T00:00:00"/>
    <x v="106"/>
    <s v="C"/>
    <n v="7"/>
    <s v="c"/>
    <n v="55"/>
    <s v="Infiltração que está a estragar o chão. // Agendado a verificação com o nosso encarregado Bruno Florindo, que solicita que a situaÇão seja encaminhada a Luzimeca, para verificar se existe fuga de água no chão ou na parede do WC que esteja causando o dano reportado. "/>
    <x v="0"/>
    <m/>
    <x v="268"/>
    <x v="0"/>
    <x v="80"/>
    <m/>
    <x v="297"/>
    <s v="Constatado pela Luzimeca infiltração por debaixo da base de duche. Iremos utilizar um aspirador para retirar a água, realizar a recolocação da borracha e isolar corretamente para evitar novas infiltrações. "/>
    <m/>
    <m/>
    <m/>
    <m/>
    <m/>
  </r>
  <r>
    <d v="2025-06-30T00:00:00"/>
    <x v="106"/>
    <s v="C"/>
    <n v="7"/>
    <s v="c"/>
    <n v="56"/>
    <s v="Pavimento em frente a casa de banho danificado. "/>
    <x v="5"/>
    <m/>
    <x v="268"/>
    <x v="1"/>
    <x v="80"/>
    <m/>
    <x v="24"/>
    <m/>
    <m/>
    <m/>
    <m/>
    <m/>
    <m/>
  </r>
  <r>
    <d v="2025-08-12T00:00:00"/>
    <x v="107"/>
    <s v="C"/>
    <n v="8"/>
    <s v="a"/>
    <n v="1"/>
    <s v=" TECTO COZINHA INCLINADO ( JUNTO AO SPOT / LUMINÁRIA CENTRAL)"/>
    <x v="0"/>
    <m/>
    <x v="0"/>
    <x v="0"/>
    <x v="5"/>
    <m/>
    <x v="132"/>
    <m/>
    <s v=""/>
    <s v=""/>
    <s v=""/>
    <s v=""/>
    <s v=""/>
  </r>
  <r>
    <d v="2025-08-12T00:00:00"/>
    <x v="107"/>
    <s v="C"/>
    <n v="8"/>
    <s v="a"/>
    <n v="2"/>
    <s v="PUXADOR NÃO FUNCIONA QUARTO COM 5 JANELAS "/>
    <x v="2"/>
    <m/>
    <x v="269"/>
    <x v="0"/>
    <x v="5"/>
    <m/>
    <x v="262"/>
    <m/>
    <s v=""/>
    <s v=""/>
    <s v=""/>
    <s v=""/>
    <s v=""/>
  </r>
  <r>
    <d v="2025-08-12T00:00:00"/>
    <x v="107"/>
    <s v="C"/>
    <n v="8"/>
    <s v="a"/>
    <n v="3"/>
    <s v="RISCO PAVIMENTO SALA"/>
    <x v="5"/>
    <m/>
    <x v="269"/>
    <x v="0"/>
    <x v="5"/>
    <m/>
    <x v="142"/>
    <m/>
    <s v=""/>
    <s v=""/>
    <s v=""/>
    <s v=""/>
    <s v=""/>
  </r>
  <r>
    <d v="2025-08-12T00:00:00"/>
    <x v="107"/>
    <s v="C"/>
    <n v="8"/>
    <s v="a"/>
    <n v="4"/>
    <s v="FALTA CHAPA TESTA PORTA LAVANDARIA"/>
    <x v="2"/>
    <m/>
    <x v="269"/>
    <x v="0"/>
    <x v="5"/>
    <m/>
    <x v="263"/>
    <m/>
    <s v=""/>
    <s v=""/>
    <s v=""/>
    <s v=""/>
    <s v=""/>
  </r>
  <r>
    <d v="2025-08-12T00:00:00"/>
    <x v="107"/>
    <s v="C"/>
    <n v="8"/>
    <s v="a"/>
    <n v="5"/>
    <s v="AFINAÇÃO CAIXILHARIA (REPORTADO FRACO ISOLAMENTO ACUSTICO)"/>
    <x v="2"/>
    <m/>
    <x v="269"/>
    <x v="0"/>
    <x v="5"/>
    <m/>
    <x v="298"/>
    <m/>
    <s v=""/>
    <s v=""/>
    <s v=""/>
    <s v=""/>
    <s v=""/>
  </r>
  <r>
    <d v="2025-08-12T00:00:00"/>
    <x v="107"/>
    <s v="C"/>
    <n v="8"/>
    <s v="a"/>
    <n v="6"/>
    <s v="Ainda estavam a fazer limpezas e pequenas reparações. Ainda assim, visitámos o apartamento e detetámos que a madeira do chão da sala junto à varanda estava escurecida, manifestando sinais de humidade. O teto da sala apresentava uma mancha, possivelmente por infiltrações da parte superior"/>
    <x v="5"/>
    <m/>
    <x v="87"/>
    <x v="0"/>
    <x v="5"/>
    <m/>
    <x v="126"/>
    <m/>
    <s v=""/>
    <s v=""/>
    <s v=""/>
    <s v=""/>
    <s v=""/>
  </r>
  <r>
    <d v="2025-08-12T00:00:00"/>
    <x v="107"/>
    <s v="C"/>
    <n v="8"/>
    <s v="a"/>
    <n v="7"/>
    <s v="Afinar Janela"/>
    <x v="2"/>
    <m/>
    <x v="269"/>
    <x v="0"/>
    <x v="5"/>
    <m/>
    <x v="263"/>
    <m/>
    <m/>
    <m/>
    <m/>
    <m/>
    <m/>
  </r>
  <r>
    <d v="2025-08-12T00:00:00"/>
    <x v="107"/>
    <s v="C"/>
    <n v="8"/>
    <s v="a"/>
    <n v="8"/>
    <s v="Corrigir pintura da porta de entrada"/>
    <x v="0"/>
    <m/>
    <x v="270"/>
    <x v="0"/>
    <x v="5"/>
    <m/>
    <x v="129"/>
    <m/>
    <m/>
    <m/>
    <m/>
    <m/>
    <m/>
  </r>
  <r>
    <d v="2025-08-12T00:00:00"/>
    <x v="107"/>
    <s v="C"/>
    <n v="8"/>
    <s v="a"/>
    <n v="9"/>
    <s v="Endireitar frente entre o armário electrico e o armário de arrumos"/>
    <x v="0"/>
    <m/>
    <x v="270"/>
    <x v="0"/>
    <x v="5"/>
    <m/>
    <x v="299"/>
    <m/>
    <m/>
    <m/>
    <m/>
    <m/>
    <m/>
  </r>
  <r>
    <d v="2025-08-12T00:00:00"/>
    <x v="107"/>
    <s v="C"/>
    <n v="8"/>
    <s v="a"/>
    <n v="10"/>
    <s v="Melhorar folga entre rodapé e chão"/>
    <x v="5"/>
    <m/>
    <x v="270"/>
    <x v="0"/>
    <x v="5"/>
    <m/>
    <x v="289"/>
    <m/>
    <m/>
    <m/>
    <m/>
    <m/>
    <m/>
  </r>
  <r>
    <d v="2025-08-12T00:00:00"/>
    <x v="107"/>
    <s v="C"/>
    <n v="8"/>
    <s v="a"/>
    <n v="11"/>
    <s v="Trocar varias peças do chão flutuante"/>
    <x v="5"/>
    <m/>
    <x v="270"/>
    <x v="0"/>
    <x v="5"/>
    <m/>
    <x v="289"/>
    <m/>
    <m/>
    <m/>
    <m/>
    <m/>
    <m/>
  </r>
  <r>
    <d v="2025-08-12T00:00:00"/>
    <x v="107"/>
    <s v="C"/>
    <n v="8"/>
    <s v="a"/>
    <n v="12"/>
    <s v="Nivelar AC"/>
    <x v="0"/>
    <m/>
    <x v="270"/>
    <x v="0"/>
    <x v="5"/>
    <m/>
    <x v="299"/>
    <m/>
    <m/>
    <m/>
    <m/>
    <m/>
    <m/>
  </r>
  <r>
    <d v="2025-08-12T00:00:00"/>
    <x v="107"/>
    <s v="C"/>
    <n v="8"/>
    <s v="a"/>
    <n v="13"/>
    <s v="Frente máquina lavar roupa riscada "/>
    <x v="22"/>
    <m/>
    <x v="270"/>
    <x v="0"/>
    <x v="5"/>
    <m/>
    <x v="203"/>
    <m/>
    <m/>
    <m/>
    <m/>
    <m/>
    <m/>
  </r>
  <r>
    <d v="2025-08-12T00:00:00"/>
    <x v="107"/>
    <s v="C"/>
    <n v="8"/>
    <s v="a"/>
    <n v="14"/>
    <s v="Micro-ondas com mossa com ferrugem - Falar com o Eng Rodrigo, Sr Ferrás disse que precisa de uma nova. // Aguardando indicações da Bosch quanto a entrega e dimensões do micro-ondas"/>
    <x v="0"/>
    <m/>
    <x v="270"/>
    <x v="0"/>
    <x v="5"/>
    <m/>
    <x v="300"/>
    <m/>
    <m/>
    <m/>
    <m/>
    <m/>
    <m/>
  </r>
  <r>
    <d v="2025-08-12T00:00:00"/>
    <x v="107"/>
    <s v="C"/>
    <n v="8"/>
    <s v="a"/>
    <n v="15"/>
    <s v="1 - Janela com risco- Quarto 2 - SUBSTITUÍDO EM 18/12_x000a_2 - Três vidros riscados - Sala "/>
    <x v="2"/>
    <m/>
    <x v="270"/>
    <x v="9"/>
    <x v="81"/>
    <s v="ENCOMENDADO EM 09/10/2025"/>
    <x v="24"/>
    <s v="Foi realizado agendamento para 18/12/2025 para a substituição de um vidro. Sendo que continuamos a aguardar a receção dos demais, para proceder a substituição. // Realizado a substituição do vidro do quarto, ficando faltando os vidros do escritório e os da sala. _x000a__x000a_Proprietário enviou e-mail pedindo para desconsiderarmos os vidros do escritório, mantendo somente os 3 da sala."/>
    <m/>
    <m/>
    <m/>
    <m/>
    <m/>
  </r>
  <r>
    <d v="2025-08-12T00:00:00"/>
    <x v="107"/>
    <s v="C"/>
    <n v="8"/>
    <s v="a"/>
    <n v="16"/>
    <s v="Corrigir azulejo"/>
    <x v="0"/>
    <m/>
    <x v="270"/>
    <x v="0"/>
    <x v="5"/>
    <m/>
    <x v="299"/>
    <m/>
    <m/>
    <m/>
    <m/>
    <m/>
    <m/>
  </r>
  <r>
    <d v="2025-08-12T00:00:00"/>
    <x v="107"/>
    <s v="C"/>
    <n v="8"/>
    <s v="a"/>
    <n v="17"/>
    <s v="Espelho danificado"/>
    <x v="0"/>
    <m/>
    <x v="270"/>
    <x v="0"/>
    <x v="5"/>
    <m/>
    <x v="299"/>
    <m/>
    <m/>
    <m/>
    <m/>
    <m/>
    <m/>
  </r>
  <r>
    <d v="2025-08-12T00:00:00"/>
    <x v="107"/>
    <s v="C"/>
    <n v="8"/>
    <s v="a"/>
    <n v="18"/>
    <s v="Portas de correr empenadas // Humberto da Valco esteve no apartamento (23/07) e verificou que as portas terão que ser substituídas. "/>
    <x v="6"/>
    <m/>
    <x v="270"/>
    <x v="0"/>
    <x v="5"/>
    <m/>
    <x v="301"/>
    <m/>
    <m/>
    <m/>
    <m/>
    <m/>
    <m/>
  </r>
  <r>
    <d v="2025-08-12T00:00:00"/>
    <x v="107"/>
    <s v="C"/>
    <n v="8"/>
    <s v="a"/>
    <n v="19"/>
    <s v="Afinar janelas alumínio "/>
    <x v="0"/>
    <m/>
    <x v="270"/>
    <x v="0"/>
    <x v="5"/>
    <m/>
    <x v="299"/>
    <m/>
    <m/>
    <m/>
    <m/>
    <m/>
    <m/>
  </r>
  <r>
    <d v="2025-08-12T00:00:00"/>
    <x v="107"/>
    <s v="C"/>
    <n v="8"/>
    <s v="a"/>
    <n v="20"/>
    <s v="Janela borracha torta"/>
    <x v="0"/>
    <m/>
    <x v="270"/>
    <x v="0"/>
    <x v="5"/>
    <m/>
    <x v="24"/>
    <m/>
    <m/>
    <m/>
    <m/>
    <m/>
    <m/>
  </r>
  <r>
    <d v="2025-08-12T00:00:00"/>
    <x v="107"/>
    <s v="C"/>
    <n v="8"/>
    <s v="a"/>
    <n v="21"/>
    <s v="Afinar resguardo de duche"/>
    <x v="0"/>
    <m/>
    <x v="270"/>
    <x v="0"/>
    <x v="5"/>
    <m/>
    <x v="299"/>
    <m/>
    <m/>
    <m/>
    <m/>
    <m/>
    <m/>
  </r>
  <r>
    <d v="2025-08-12T00:00:00"/>
    <x v="107"/>
    <s v="C"/>
    <n v="8"/>
    <s v="a"/>
    <n v="22"/>
    <s v="A sanita está com fuga dágua, e precisa ser verificada (Indicação do Sr. Rafael que esteve  no apartamento a verificar)"/>
    <x v="14"/>
    <m/>
    <x v="271"/>
    <x v="0"/>
    <x v="5"/>
    <m/>
    <x v="213"/>
    <m/>
    <m/>
    <m/>
    <m/>
    <m/>
    <m/>
  </r>
  <r>
    <d v="2025-08-12T00:00:00"/>
    <x v="107"/>
    <s v="C"/>
    <n v="8"/>
    <s v="a"/>
    <n v="23"/>
    <s v="O ar condicionado da suíte não está a arrefecer."/>
    <x v="15"/>
    <m/>
    <x v="271"/>
    <x v="0"/>
    <x v="5"/>
    <m/>
    <x v="302"/>
    <m/>
    <m/>
    <m/>
    <m/>
    <m/>
    <m/>
  </r>
  <r>
    <d v="2025-08-12T00:00:00"/>
    <x v="107"/>
    <s v="C"/>
    <n v="8"/>
    <s v="a"/>
    <n v="24"/>
    <s v="Os estores da sala, no entanto, estes não só não fecharam por completo como deixaram de abrir"/>
    <x v="0"/>
    <m/>
    <x v="174"/>
    <x v="0"/>
    <x v="5"/>
    <m/>
    <x v="220"/>
    <s v="Reparado pelo Bubacar e o Sr. Rafael Horta "/>
    <m/>
    <m/>
    <m/>
    <m/>
    <m/>
  </r>
  <r>
    <d v="2025-08-12T00:00:00"/>
    <x v="107"/>
    <s v="C"/>
    <n v="8"/>
    <s v="a"/>
    <n v="25"/>
    <s v="Estores da sala não sobe e nem desce // Foi constatado pelo nosso colaborador que está a faltar uma régua de 3,29m e faltando distanciadores. _x000a_Feedback Nacional da visita realizada em 29/01/2026: Estore a funcionar. Cliente diz que a esteira não é a apropriada para tamanho do vão. Falta afastador de esteira, que não somos nós que colocamos."/>
    <x v="52"/>
    <m/>
    <x v="263"/>
    <x v="2"/>
    <x v="5"/>
    <m/>
    <x v="268"/>
    <s v="O estore encontram-se em funcionamento pelo que damos o processo como terminado. O que o proprietário solicita a Insula, é a ficha técnica dos estores."/>
    <m/>
    <m/>
    <m/>
    <m/>
    <m/>
  </r>
  <r>
    <d v="2025-08-12T00:00:00"/>
    <x v="107"/>
    <s v="C"/>
    <n v="8"/>
    <s v="a"/>
    <n v="26"/>
    <s v="Paredes intervencionadas na sala e no quarto voltaram a apresentar sinais de infiltrações, e apareceu outra uma na janela da sala. _x000a_Ver notas -»"/>
    <x v="0"/>
    <m/>
    <x v="130"/>
    <x v="0"/>
    <x v="5"/>
    <m/>
    <x v="303"/>
    <s v="Situação verificada no dia 09/02 pelo colaborador Bubacar, que informou que a situação não poderia ser alvo de intervenção naquele momento por faltar a conclusão dos trabalhos na cobertura, e que com as condições meteorologicas adversas estava sendo difícil de proceder aos trabalhos._x000a_18/02/2026: O encarregado Bruno Florindo esteve na fração e combinou com o proprietário que as intervenções ocorreram no início da Primavera. "/>
    <m/>
    <m/>
    <m/>
    <m/>
    <m/>
  </r>
  <r>
    <d v="2025-08-12T00:00:00"/>
    <x v="107"/>
    <s v="C"/>
    <n v="8"/>
    <s v="a"/>
    <n v="27"/>
    <s v="O autoclismo do WC deixou de funcionar. Acreditamos que a boia esteja bloqueada."/>
    <x v="0"/>
    <m/>
    <x v="240"/>
    <x v="0"/>
    <x v="5"/>
    <m/>
    <x v="250"/>
    <m/>
    <m/>
    <m/>
    <m/>
    <m/>
    <m/>
  </r>
  <r>
    <d v="2025-08-12T00:00:00"/>
    <x v="107"/>
    <s v="C"/>
    <n v="8"/>
    <s v="a"/>
    <n v="28"/>
    <s v="Fita isolante da porta da sala de descolou"/>
    <x v="0"/>
    <m/>
    <x v="272"/>
    <x v="0"/>
    <x v="5"/>
    <m/>
    <x v="250"/>
    <m/>
    <m/>
    <m/>
    <m/>
    <m/>
    <m/>
  </r>
  <r>
    <d v="2025-08-12T00:00:00"/>
    <x v="107"/>
    <s v="C"/>
    <n v="8"/>
    <s v="a"/>
    <n v="29"/>
    <s v="Porta da entrada da casa principal necessita de ser afinada, porque há largos meses que fecha mal, necessitando de afinação. "/>
    <x v="7"/>
    <m/>
    <x v="251"/>
    <x v="0"/>
    <x v="5"/>
    <m/>
    <x v="304"/>
    <m/>
    <m/>
    <m/>
    <m/>
    <m/>
    <m/>
  </r>
  <r>
    <d v="2025-08-12T00:00:00"/>
    <x v="107"/>
    <s v="C"/>
    <n v="8"/>
    <s v="a"/>
    <n v="30"/>
    <s v="Sanita da suite que não para de guinchar. Faz-se necessário a substituição da tampa"/>
    <x v="0"/>
    <m/>
    <x v="251"/>
    <x v="0"/>
    <x v="5"/>
    <m/>
    <x v="24"/>
    <m/>
    <m/>
    <m/>
    <m/>
    <m/>
    <m/>
  </r>
  <r>
    <d v="2025-08-12T00:00:00"/>
    <x v="107"/>
    <s v="C"/>
    <n v="8"/>
    <s v="a"/>
    <n v="31"/>
    <s v="Maçaneta da porta da cozinha com defeito."/>
    <x v="6"/>
    <m/>
    <x v="273"/>
    <x v="1"/>
    <x v="5"/>
    <m/>
    <x v="24"/>
    <m/>
    <m/>
    <m/>
    <m/>
    <m/>
    <m/>
  </r>
  <r>
    <d v="2024-07-17T00:00:00"/>
    <x v="108"/>
    <s v="C"/>
    <n v="8"/>
    <s v="b"/>
    <n v="8"/>
    <s v="Vedar tubulação arrecadação (ruído)"/>
    <x v="21"/>
    <m/>
    <x v="0"/>
    <x v="3"/>
    <x v="75"/>
    <m/>
    <x v="24"/>
    <m/>
    <s v=""/>
    <s v=""/>
    <s v=""/>
    <s v=""/>
    <s v=""/>
  </r>
  <r>
    <d v="2024-07-17T00:00:00"/>
    <x v="108"/>
    <s v="C"/>
    <n v="8"/>
    <s v="b"/>
    <n v="7"/>
    <s v="Limpar manchas brancas piso "/>
    <x v="0"/>
    <m/>
    <x v="0"/>
    <x v="0"/>
    <x v="75"/>
    <m/>
    <x v="0"/>
    <m/>
    <s v=""/>
    <s v=""/>
    <s v=""/>
    <s v=""/>
    <s v=""/>
  </r>
  <r>
    <d v="2024-07-17T00:00:00"/>
    <x v="108"/>
    <s v="C"/>
    <n v="8"/>
    <s v="b"/>
    <n v="6"/>
    <s v="Remate caixa estore com excesso de masssa"/>
    <x v="0"/>
    <m/>
    <x v="0"/>
    <x v="0"/>
    <x v="75"/>
    <m/>
    <x v="0"/>
    <m/>
    <s v=""/>
    <s v=""/>
    <s v=""/>
    <s v=""/>
    <s v=""/>
  </r>
  <r>
    <d v="2024-07-17T00:00:00"/>
    <x v="108"/>
    <s v="C"/>
    <n v="8"/>
    <s v="b"/>
    <n v="5"/>
    <s v="Falta travas segurança janelas cozinha "/>
    <x v="21"/>
    <m/>
    <x v="0"/>
    <x v="3"/>
    <x v="75"/>
    <m/>
    <x v="24"/>
    <m/>
    <s v=""/>
    <s v=""/>
    <s v=""/>
    <s v=""/>
    <s v=""/>
  </r>
  <r>
    <d v="2024-07-17T00:00:00"/>
    <x v="108"/>
    <s v="C"/>
    <n v="8"/>
    <s v="b"/>
    <n v="4"/>
    <s v="Limpar sujos caixilharia janela "/>
    <x v="0"/>
    <m/>
    <x v="0"/>
    <x v="0"/>
    <x v="75"/>
    <m/>
    <x v="0"/>
    <m/>
    <s v=""/>
    <s v=""/>
    <s v=""/>
    <s v=""/>
    <s v=""/>
  </r>
  <r>
    <d v="2024-07-17T00:00:00"/>
    <x v="108"/>
    <s v="C"/>
    <n v="8"/>
    <s v="b"/>
    <n v="3"/>
    <s v="Furos na madeira da caixa de estore"/>
    <x v="0"/>
    <m/>
    <x v="0"/>
    <x v="0"/>
    <x v="75"/>
    <m/>
    <x v="0"/>
    <m/>
    <s v=""/>
    <s v=""/>
    <s v=""/>
    <s v=""/>
    <s v=""/>
  </r>
  <r>
    <d v="2024-07-17T00:00:00"/>
    <x v="108"/>
    <s v="C"/>
    <n v="8"/>
    <s v="b"/>
    <n v="2"/>
    <s v="Borracha frigorifico solta"/>
    <x v="0"/>
    <m/>
    <x v="0"/>
    <x v="0"/>
    <x v="75"/>
    <m/>
    <x v="0"/>
    <m/>
    <s v=""/>
    <s v=""/>
    <s v=""/>
    <s v=""/>
    <s v=""/>
  </r>
  <r>
    <d v="2024-07-17T00:00:00"/>
    <x v="108"/>
    <s v="C"/>
    <n v="8"/>
    <s v="b"/>
    <n v="1"/>
    <s v="Limpeza Ferrugem guarda (geral)"/>
    <x v="0"/>
    <m/>
    <x v="0"/>
    <x v="0"/>
    <x v="75"/>
    <m/>
    <x v="0"/>
    <m/>
    <s v=""/>
    <s v=""/>
    <s v=""/>
    <s v=""/>
    <s v=""/>
  </r>
  <r>
    <d v="2024-07-17T00:00:00"/>
    <x v="109"/>
    <s v="C"/>
    <n v="8"/>
    <s v="c"/>
    <n v="1"/>
    <s v="INTERRUPTOR SALA, FOCO CORREDOR NÃO FUNCIONA"/>
    <x v="9"/>
    <m/>
    <x v="86"/>
    <x v="0"/>
    <x v="75"/>
    <m/>
    <x v="110"/>
    <m/>
    <s v=""/>
    <s v=""/>
    <s v=""/>
    <s v=""/>
    <s v=""/>
  </r>
  <r>
    <d v="2024-07-17T00:00:00"/>
    <x v="109"/>
    <s v="C"/>
    <n v="8"/>
    <s v="c"/>
    <n v="1"/>
    <s v="Falta placa divisória entre varandas - Ver projeto"/>
    <x v="21"/>
    <m/>
    <x v="0"/>
    <x v="3"/>
    <x v="75"/>
    <m/>
    <x v="24"/>
    <s v="Ana &lt;ana.machas@gmail.com&gt;"/>
    <s v=""/>
    <s v=""/>
    <s v=""/>
    <s v=""/>
    <s v=""/>
  </r>
  <r>
    <d v="2024-07-17T00:00:00"/>
    <x v="109"/>
    <s v="C"/>
    <n v="8"/>
    <s v="c"/>
    <n v="2"/>
    <s v="Tampa de Sanita não desce (afinação)"/>
    <x v="0"/>
    <m/>
    <x v="86"/>
    <x v="0"/>
    <x v="75"/>
    <m/>
    <x v="82"/>
    <m/>
    <s v=""/>
    <s v=""/>
    <s v=""/>
    <s v=""/>
    <s v=""/>
  </r>
  <r>
    <d v="2024-07-17T00:00:00"/>
    <x v="109"/>
    <s v="C"/>
    <n v="8"/>
    <s v="c"/>
    <n v="2"/>
    <s v="Limpeza ferrugem guardas (geral)"/>
    <x v="0"/>
    <m/>
    <x v="0"/>
    <x v="0"/>
    <x v="75"/>
    <m/>
    <x v="0"/>
    <s v="Ana &lt;ana.machas@gmail.com&gt;"/>
    <s v=""/>
    <s v=""/>
    <s v=""/>
    <s v=""/>
    <s v=""/>
  </r>
  <r>
    <d v="2024-07-17T00:00:00"/>
    <x v="109"/>
    <s v="C"/>
    <n v="8"/>
    <s v="c"/>
    <n v="3"/>
    <s v="Falta rejunte tijolos ceramica"/>
    <x v="0"/>
    <m/>
    <x v="0"/>
    <x v="0"/>
    <x v="75"/>
    <m/>
    <x v="0"/>
    <s v="Ana &lt;ana.machas@gmail.com&gt;"/>
    <s v=""/>
    <s v=""/>
    <s v=""/>
    <s v=""/>
    <s v=""/>
  </r>
  <r>
    <d v="2024-07-17T00:00:00"/>
    <x v="109"/>
    <s v="C"/>
    <n v="8"/>
    <s v="c"/>
    <n v="4"/>
    <s v="Ver fixação guarda/está se movendo - Varanda"/>
    <x v="21"/>
    <m/>
    <x v="0"/>
    <x v="3"/>
    <x v="75"/>
    <m/>
    <x v="24"/>
    <s v="Ana &lt;ana.machas@gmail.com&gt;"/>
    <s v=""/>
    <s v=""/>
    <s v=""/>
    <s v=""/>
    <s v=""/>
  </r>
  <r>
    <d v="2024-07-17T00:00:00"/>
    <x v="109"/>
    <s v="C"/>
    <n v="8"/>
    <s v="c"/>
    <n v="5"/>
    <s v="Falta betume no encontro piso/parede (geral)"/>
    <x v="0"/>
    <m/>
    <x v="0"/>
    <x v="0"/>
    <x v="75"/>
    <m/>
    <x v="0"/>
    <s v="Ana &lt;ana.machas@gmail.com&gt;"/>
    <s v=""/>
    <s v=""/>
    <s v=""/>
    <s v=""/>
    <s v=""/>
  </r>
  <r>
    <d v="2024-07-17T00:00:00"/>
    <x v="109"/>
    <s v="C"/>
    <n v="8"/>
    <s v="c"/>
    <n v="6"/>
    <s v="Limpar piso varanda com tinta (geral)"/>
    <x v="0"/>
    <m/>
    <x v="0"/>
    <x v="0"/>
    <x v="75"/>
    <m/>
    <x v="0"/>
    <s v="Ana &lt;ana.machas@gmail.com&gt;"/>
    <s v=""/>
    <s v=""/>
    <s v=""/>
    <s v=""/>
    <s v=""/>
  </r>
  <r>
    <d v="2024-07-17T00:00:00"/>
    <x v="109"/>
    <s v="C"/>
    <n v="8"/>
    <s v="c"/>
    <n v="7"/>
    <s v="Borracha preta partida no fechamento  janela"/>
    <x v="2"/>
    <m/>
    <x v="0"/>
    <x v="0"/>
    <x v="75"/>
    <m/>
    <x v="0"/>
    <s v="Ana &lt;ana.machas@gmail.com&gt;"/>
    <s v=""/>
    <s v=""/>
    <s v=""/>
    <s v=""/>
    <s v=""/>
  </r>
  <r>
    <d v="2024-07-17T00:00:00"/>
    <x v="109"/>
    <s v="C"/>
    <n v="8"/>
    <s v="c"/>
    <n v="8"/>
    <s v="Colocar silicone nas caixas de estore (geral)"/>
    <x v="0"/>
    <m/>
    <x v="0"/>
    <x v="0"/>
    <x v="75"/>
    <m/>
    <x v="0"/>
    <s v="Ana &lt;ana.machas@gmail.com&gt;"/>
    <s v=""/>
    <s v=""/>
    <s v=""/>
    <s v=""/>
    <s v=""/>
  </r>
  <r>
    <d v="2024-07-17T00:00:00"/>
    <x v="109"/>
    <s v="C"/>
    <n v="8"/>
    <s v="c"/>
    <n v="9"/>
    <s v="Afinar porta varanda (Não fecha bem )"/>
    <x v="2"/>
    <m/>
    <x v="0"/>
    <x v="0"/>
    <x v="75"/>
    <m/>
    <x v="0"/>
    <s v="Ana &lt;ana.machas@gmail.com&gt;"/>
    <s v=""/>
    <s v=""/>
    <s v=""/>
    <s v=""/>
    <s v=""/>
  </r>
  <r>
    <d v="2024-07-17T00:00:00"/>
    <x v="109"/>
    <s v="C"/>
    <n v="8"/>
    <s v="c"/>
    <n v="10"/>
    <s v="Encaixe sifão pia cozinha não esconde buraco parede"/>
    <x v="0"/>
    <m/>
    <x v="0"/>
    <x v="0"/>
    <x v="75"/>
    <m/>
    <x v="0"/>
    <s v="Ana &lt;ana.machas@gmail.com&gt;"/>
    <s v=""/>
    <s v=""/>
    <s v=""/>
    <s v=""/>
    <s v=""/>
  </r>
  <r>
    <d v="2024-07-17T00:00:00"/>
    <x v="109"/>
    <s v="C"/>
    <n v="8"/>
    <s v="c"/>
    <n v="11"/>
    <s v="Desnível visível próximo a porta do armário"/>
    <x v="0"/>
    <m/>
    <x v="0"/>
    <x v="0"/>
    <x v="75"/>
    <m/>
    <x v="0"/>
    <s v="Ana &lt;ana.machas@gmail.com&gt;"/>
    <s v=""/>
    <s v=""/>
    <s v=""/>
    <s v=""/>
    <s v=""/>
  </r>
  <r>
    <d v="2024-07-17T00:00:00"/>
    <x v="109"/>
    <s v="C"/>
    <n v="8"/>
    <s v="c"/>
    <n v="12"/>
    <s v="Falta massa cerâmica parede cozinha "/>
    <x v="0"/>
    <m/>
    <x v="0"/>
    <x v="0"/>
    <x v="75"/>
    <m/>
    <x v="0"/>
    <s v="Ana &lt;ana.machas@gmail.com&gt;"/>
    <s v=""/>
    <s v=""/>
    <s v=""/>
    <s v=""/>
    <s v=""/>
  </r>
  <r>
    <d v="2024-07-17T00:00:00"/>
    <x v="109"/>
    <s v="C"/>
    <n v="8"/>
    <s v="c"/>
    <n v="13"/>
    <s v="Encaixar melhor ralo banheira/centrar"/>
    <x v="14"/>
    <m/>
    <x v="0"/>
    <x v="0"/>
    <x v="75"/>
    <m/>
    <x v="0"/>
    <s v="Ana &lt;ana.machas@gmail.com&gt;"/>
    <s v=""/>
    <s v=""/>
    <s v=""/>
    <s v=""/>
    <s v=""/>
  </r>
  <r>
    <d v="2024-07-17T00:00:00"/>
    <x v="109"/>
    <s v="C"/>
    <n v="8"/>
    <s v="c"/>
    <n v="14"/>
    <s v="Refazer remate silicone janela "/>
    <x v="0"/>
    <m/>
    <x v="0"/>
    <x v="0"/>
    <x v="75"/>
    <m/>
    <x v="0"/>
    <s v="Ana &lt;ana.machas@gmail.com&gt;"/>
    <s v=""/>
    <s v=""/>
    <s v=""/>
    <s v=""/>
    <s v=""/>
  </r>
  <r>
    <d v="2024-07-17T00:00:00"/>
    <x v="109"/>
    <s v="C"/>
    <n v="8"/>
    <s v="c"/>
    <n v="15"/>
    <s v="Falta massa piso wc proximo porta"/>
    <x v="0"/>
    <m/>
    <x v="0"/>
    <x v="0"/>
    <x v="75"/>
    <m/>
    <x v="0"/>
    <s v="Ana &lt;ana.machas@gmail.com&gt;"/>
    <s v=""/>
    <s v=""/>
    <s v=""/>
    <s v=""/>
    <s v=""/>
  </r>
  <r>
    <d v="2024-07-17T00:00:00"/>
    <x v="109"/>
    <s v="C"/>
    <n v="8"/>
    <s v="c"/>
    <n v="16"/>
    <s v="Melhoar acabamento quina parede wc"/>
    <x v="0"/>
    <m/>
    <x v="0"/>
    <x v="0"/>
    <x v="75"/>
    <m/>
    <x v="0"/>
    <s v="Ana &lt;ana.machas@gmail.com&gt;"/>
    <s v=""/>
    <s v=""/>
    <s v=""/>
    <s v=""/>
    <s v=""/>
  </r>
  <r>
    <d v="2024-07-17T00:00:00"/>
    <x v="109"/>
    <s v="C"/>
    <n v="8"/>
    <s v="c"/>
    <n v="17"/>
    <s v="Remate rejunte piso e parede wc"/>
    <x v="0"/>
    <m/>
    <x v="0"/>
    <x v="0"/>
    <x v="75"/>
    <m/>
    <x v="0"/>
    <s v="Ana &lt;ana.machas@gmail.com&gt;"/>
    <s v=""/>
    <s v=""/>
    <s v=""/>
    <s v=""/>
    <s v=""/>
  </r>
  <r>
    <d v="2024-07-17T00:00:00"/>
    <x v="109"/>
    <s v="C"/>
    <n v="8"/>
    <s v="c"/>
    <n v="18"/>
    <s v="Mancha escura piso proximo rodape"/>
    <x v="5"/>
    <m/>
    <x v="0"/>
    <x v="0"/>
    <x v="75"/>
    <m/>
    <x v="145"/>
    <s v="Ana &lt;ana.machas@gmail.com&gt;"/>
    <s v=""/>
    <s v=""/>
    <s v=""/>
    <s v=""/>
    <s v=""/>
  </r>
  <r>
    <d v="2024-07-17T00:00:00"/>
    <x v="109"/>
    <s v="C"/>
    <n v="8"/>
    <s v="c"/>
    <n v="19"/>
    <s v="Remate rodapés geral"/>
    <x v="0"/>
    <m/>
    <x v="0"/>
    <x v="0"/>
    <x v="75"/>
    <m/>
    <x v="0"/>
    <s v="Ana &lt;ana.machas@gmail.com&gt;"/>
    <s v=""/>
    <s v=""/>
    <s v=""/>
    <s v=""/>
    <s v=""/>
  </r>
  <r>
    <d v="2024-07-17T00:00:00"/>
    <x v="109"/>
    <s v="C"/>
    <n v="8"/>
    <s v="c"/>
    <n v="20"/>
    <s v="Afinar portas guarda roupa "/>
    <x v="0"/>
    <m/>
    <x v="0"/>
    <x v="0"/>
    <x v="75"/>
    <m/>
    <x v="0"/>
    <s v="Ana &lt;ana.machas@gmail.com&gt;"/>
    <s v=""/>
    <s v=""/>
    <s v=""/>
    <s v=""/>
    <s v=""/>
  </r>
  <r>
    <d v="2024-07-17T00:00:00"/>
    <x v="109"/>
    <s v="C"/>
    <n v="8"/>
    <s v="c"/>
    <n v="21"/>
    <s v="Amalgado porta guarda roupa no piso - Não foi encontrado anomalia"/>
    <x v="0"/>
    <m/>
    <x v="0"/>
    <x v="2"/>
    <x v="75"/>
    <m/>
    <x v="24"/>
    <s v="Ana &lt;ana.machas@gmail.com&gt;"/>
    <s v=""/>
    <s v=""/>
    <s v=""/>
    <s v=""/>
    <s v=""/>
  </r>
  <r>
    <d v="2024-07-17T00:00:00"/>
    <x v="109"/>
    <s v="C"/>
    <n v="8"/>
    <s v="c"/>
    <n v="22"/>
    <s v="Falta massa lado externo janela/parede"/>
    <x v="0"/>
    <m/>
    <x v="0"/>
    <x v="0"/>
    <x v="75"/>
    <m/>
    <x v="0"/>
    <s v="Ana &lt;ana.machas@gmail.com&gt;"/>
    <s v=""/>
    <s v=""/>
    <s v=""/>
    <s v=""/>
    <s v=""/>
  </r>
  <r>
    <d v="2024-07-17T00:00:00"/>
    <x v="109"/>
    <s v="C"/>
    <n v="8"/>
    <s v="c"/>
    <n v="23"/>
    <s v="Rever encaixe interruptor"/>
    <x v="0"/>
    <m/>
    <x v="0"/>
    <x v="0"/>
    <x v="75"/>
    <m/>
    <x v="0"/>
    <s v="Ana &lt;ana.machas@gmail.com&gt;"/>
    <s v=""/>
    <s v=""/>
    <s v=""/>
    <s v=""/>
    <s v=""/>
  </r>
  <r>
    <d v="2024-07-17T00:00:00"/>
    <x v="109"/>
    <s v="C"/>
    <n v="8"/>
    <s v="c"/>
    <n v="24"/>
    <s v="Rejunte banheira soltando"/>
    <x v="0"/>
    <m/>
    <x v="0"/>
    <x v="0"/>
    <x v="75"/>
    <m/>
    <x v="0"/>
    <s v="Ana &lt;ana.machas@gmail.com&gt;"/>
    <s v=""/>
    <s v=""/>
    <s v=""/>
    <s v=""/>
    <s v=""/>
  </r>
  <r>
    <d v="2024-07-17T00:00:00"/>
    <x v="109"/>
    <s v="C"/>
    <n v="8"/>
    <s v="c"/>
    <n v="25"/>
    <s v="Ecrã porta entrada está torto"/>
    <x v="0"/>
    <m/>
    <x v="0"/>
    <x v="0"/>
    <x v="75"/>
    <m/>
    <x v="0"/>
    <s v="Ana &lt;ana.machas@gmail.com&gt;"/>
    <s v=""/>
    <s v=""/>
    <s v=""/>
    <s v=""/>
    <s v=""/>
  </r>
  <r>
    <d v="2024-07-17T00:00:00"/>
    <x v="109"/>
    <s v="C"/>
    <n v="8"/>
    <s v="c"/>
    <n v="26"/>
    <s v="Colocar gota de silicone no puxador ou limitador piso "/>
    <x v="0"/>
    <m/>
    <x v="0"/>
    <x v="0"/>
    <x v="75"/>
    <m/>
    <x v="0"/>
    <s v="Ana &lt;ana.machas@gmail.com&gt;"/>
    <s v=""/>
    <s v=""/>
    <s v=""/>
    <s v=""/>
    <s v=""/>
  </r>
  <r>
    <d v="2024-07-17T00:00:00"/>
    <x v="109"/>
    <s v="C"/>
    <n v="8"/>
    <s v="c"/>
    <n v="27"/>
    <s v="Estores não funcionam "/>
    <x v="11"/>
    <m/>
    <x v="77"/>
    <x v="0"/>
    <x v="75"/>
    <m/>
    <x v="78"/>
    <s v="Ana &lt;ana.machas@gmail.com&gt;"/>
    <s v=""/>
    <s v=""/>
    <s v=""/>
    <s v=""/>
    <s v=""/>
  </r>
  <r>
    <d v="2024-07-17T00:00:00"/>
    <x v="109"/>
    <s v="C"/>
    <n v="8"/>
    <s v="c"/>
    <n v="28"/>
    <s v="Reparação de 2 torneiras bidé "/>
    <x v="0"/>
    <m/>
    <x v="2"/>
    <x v="0"/>
    <x v="75"/>
    <m/>
    <x v="267"/>
    <s v="Ana &lt;ana.machas@gmail.com&gt;"/>
    <s v=""/>
    <s v=""/>
    <s v=""/>
    <s v=""/>
    <s v=""/>
  </r>
  <r>
    <d v="2024-07-17T00:00:00"/>
    <x v="109"/>
    <s v="C"/>
    <n v="8"/>
    <s v="c"/>
    <n v="29"/>
    <s v="Reparação do isolamento da caixa de estore do vão grande da sala "/>
    <x v="0"/>
    <m/>
    <x v="2"/>
    <x v="0"/>
    <x v="75"/>
    <m/>
    <x v="267"/>
    <s v="Ana &lt;ana.machas@gmail.com&gt;"/>
    <s v=""/>
    <s v=""/>
    <s v=""/>
    <s v=""/>
    <s v=""/>
  </r>
  <r>
    <d v="2024-07-17T00:00:00"/>
    <x v="109"/>
    <s v="C"/>
    <n v="8"/>
    <s v="c"/>
    <n v="30"/>
    <s v="Execução da baia separadora de varandas - Aguarda decisão entre proprietário e dono da obra. "/>
    <x v="19"/>
    <m/>
    <x v="2"/>
    <x v="2"/>
    <x v="75"/>
    <d v="2025-02-18T00:00:00"/>
    <x v="193"/>
    <s v="Ana &lt;ana.machas@gmail.com&gt;"/>
    <s v=""/>
    <s v=""/>
    <s v=""/>
    <s v=""/>
    <s v=""/>
  </r>
  <r>
    <d v="2024-07-17T00:00:00"/>
    <x v="109"/>
    <s v="C"/>
    <n v="8"/>
    <s v="c"/>
    <n v="31"/>
    <s v="Tomada da sala com anomalia "/>
    <x v="9"/>
    <m/>
    <x v="2"/>
    <x v="0"/>
    <x v="75"/>
    <m/>
    <x v="267"/>
    <s v="Ana &lt;ana.machas@gmail.com&gt;"/>
    <s v=""/>
    <s v=""/>
    <s v=""/>
    <s v=""/>
    <s v=""/>
  </r>
  <r>
    <d v="2024-07-17T00:00:00"/>
    <x v="109"/>
    <s v="C"/>
    <n v="8"/>
    <s v="c"/>
    <n v="32"/>
    <s v="Roupeiro com 40 cm e não 60cm "/>
    <x v="6"/>
    <m/>
    <x v="211"/>
    <x v="0"/>
    <x v="75"/>
    <m/>
    <x v="99"/>
    <s v="Ana &lt;ana.machas@gmail.com&gt;"/>
    <s v=""/>
    <s v=""/>
    <s v=""/>
    <s v=""/>
    <s v=""/>
  </r>
  <r>
    <d v="2024-07-17T00:00:00"/>
    <x v="109"/>
    <s v="C"/>
    <n v="8"/>
    <s v="c"/>
    <n v="33"/>
    <s v="Vedante porta de correr "/>
    <x v="12"/>
    <m/>
    <x v="47"/>
    <x v="0"/>
    <x v="75"/>
    <m/>
    <x v="22"/>
    <s v="Ana &lt;ana.machas@gmail.com&gt;"/>
    <s v=""/>
    <s v=""/>
    <s v=""/>
    <s v=""/>
    <s v=""/>
  </r>
  <r>
    <d v="2024-07-17T00:00:00"/>
    <x v="109"/>
    <s v="C"/>
    <n v="8"/>
    <s v="c"/>
    <n v="34"/>
    <s v="Fomos surpreendidos com o aparecimento de bolor num dos quartos"/>
    <x v="31"/>
    <m/>
    <x v="135"/>
    <x v="0"/>
    <x v="75"/>
    <m/>
    <x v="119"/>
    <m/>
    <s v=""/>
    <s v=""/>
    <s v=""/>
    <s v=""/>
    <s v=""/>
  </r>
  <r>
    <d v="2024-07-17T00:00:00"/>
    <x v="109"/>
    <s v="C"/>
    <n v="8"/>
    <s v="c"/>
    <n v="35"/>
    <s v="O estore de um dos nossos quartos deixou de trabalhar hoje. Clicámos para puxar para baixo mas encravou e não desce. // Verificado pelo nosso colaborador que constatou que esta a faltar algumas réguas no estore. "/>
    <x v="11"/>
    <m/>
    <x v="274"/>
    <x v="2"/>
    <x v="75"/>
    <m/>
    <x v="231"/>
    <s v="Foi informado pela Nacional, que no dia da visita, o proprietário comunicou ao técnico que já havia arranjado o estores. "/>
    <s v=""/>
    <s v=""/>
    <s v=""/>
    <s v=""/>
    <s v=""/>
  </r>
  <r>
    <d v="2024-07-17T00:00:00"/>
    <x v="109"/>
    <s v="C"/>
    <n v="8"/>
    <s v="c"/>
    <n v="36"/>
    <s v="O chão de madeira adjacente ao azuleijo da cozinha sempre acumulou um pouco de água mas há duas semanas começou a ficar preto e a inchar. é necessario a vossa intervençao (mudar a tabua(s) e impermeabilizar)."/>
    <x v="37"/>
    <m/>
    <x v="274"/>
    <x v="0"/>
    <x v="75"/>
    <m/>
    <x v="89"/>
    <m/>
    <m/>
    <m/>
    <m/>
    <m/>
    <m/>
  </r>
  <r>
    <d v="2024-07-17T00:00:00"/>
    <x v="109"/>
    <s v="C"/>
    <n v="8"/>
    <s v="c"/>
    <n v="37"/>
    <s v="A água quente na casa de banho da suíte demora muito tempo a chegar (cerca de 5 minutos a correr) "/>
    <x v="14"/>
    <m/>
    <x v="264"/>
    <x v="3"/>
    <x v="75"/>
    <m/>
    <x v="24"/>
    <s v="Aguardamos o pagamento da deslocação."/>
    <m/>
    <m/>
    <m/>
    <m/>
    <m/>
  </r>
  <r>
    <d v="2024-07-17T00:00:00"/>
    <x v="109"/>
    <s v="C"/>
    <n v="8"/>
    <s v="c"/>
    <n v="38"/>
    <s v="Os tubos de cobre do condensador do AC estão danificados"/>
    <x v="15"/>
    <m/>
    <x v="275"/>
    <x v="0"/>
    <x v="75"/>
    <m/>
    <x v="24"/>
    <m/>
    <m/>
    <m/>
    <m/>
    <m/>
    <m/>
  </r>
  <r>
    <d v="2024-10-01T00:00:00"/>
    <x v="110"/>
    <s v="D"/>
    <n v="-1"/>
    <s v="b"/>
    <n v="6"/>
    <s v="Limpeza arrecadação piso/caneta porta"/>
    <x v="0"/>
    <m/>
    <x v="0"/>
    <x v="0"/>
    <x v="47"/>
    <m/>
    <x v="104"/>
    <s v="Pedro Coimbra - 929630563"/>
    <s v=""/>
    <s v=""/>
    <s v=""/>
    <s v=""/>
    <s v=""/>
  </r>
  <r>
    <d v="2024-10-01T00:00:00"/>
    <x v="110"/>
    <s v="D"/>
    <n v="-1"/>
    <s v="b"/>
    <n v="5"/>
    <s v="Marca amarelada na viga parede/pintura "/>
    <x v="0"/>
    <m/>
    <x v="0"/>
    <x v="0"/>
    <x v="47"/>
    <m/>
    <x v="104"/>
    <s v="Pedro Coimbra - 929630563"/>
    <s v=""/>
    <s v=""/>
    <s v=""/>
    <s v=""/>
    <s v=""/>
  </r>
  <r>
    <d v="2024-10-01T00:00:00"/>
    <x v="110"/>
    <s v="D"/>
    <n v="-1"/>
    <s v="b"/>
    <n v="4"/>
    <s v="Rodapés com marcas (geral)"/>
    <x v="8"/>
    <m/>
    <x v="0"/>
    <x v="0"/>
    <x v="47"/>
    <m/>
    <x v="104"/>
    <s v="Pedro Coimbra - 929630563"/>
    <s v=""/>
    <s v=""/>
    <s v=""/>
    <s v=""/>
    <s v=""/>
  </r>
  <r>
    <d v="2024-10-01T00:00:00"/>
    <x v="110"/>
    <s v="D"/>
    <n v="-1"/>
    <s v="b"/>
    <n v="3"/>
    <s v="Limpeza do apartamento vidros, portas, armários, piso. (Geral)"/>
    <x v="0"/>
    <m/>
    <x v="0"/>
    <x v="0"/>
    <x v="47"/>
    <m/>
    <x v="104"/>
    <s v="Pedro Coimbra - 929630563"/>
    <s v=""/>
    <s v=""/>
    <s v=""/>
    <s v=""/>
    <s v=""/>
  </r>
  <r>
    <d v="2024-10-01T00:00:00"/>
    <x v="110"/>
    <s v="D"/>
    <n v="-1"/>
    <s v="b"/>
    <n v="2"/>
    <s v="2ª mão de tinta paredes geral "/>
    <x v="0"/>
    <m/>
    <x v="0"/>
    <x v="0"/>
    <x v="47"/>
    <m/>
    <x v="104"/>
    <s v="Pedro Coimbra - 929630563"/>
    <s v=""/>
    <s v=""/>
    <s v=""/>
    <s v=""/>
    <s v=""/>
  </r>
  <r>
    <d v="2024-10-01T00:00:00"/>
    <x v="110"/>
    <s v="D"/>
    <n v="-1"/>
    <s v="b"/>
    <n v="1"/>
    <s v="Porta arrecadação raspa no chão "/>
    <x v="7"/>
    <m/>
    <x v="0"/>
    <x v="0"/>
    <x v="47"/>
    <m/>
    <x v="104"/>
    <s v="Pedro Coimbra - 919630563"/>
    <s v=""/>
    <s v=""/>
    <s v=""/>
    <s v=""/>
    <s v=""/>
  </r>
  <r>
    <d v="2024-10-01T00:00:00"/>
    <x v="110"/>
    <s v="D"/>
    <n v="-1"/>
    <s v="b"/>
    <n v="7"/>
    <s v="Falta exaustor"/>
    <x v="4"/>
    <m/>
    <x v="0"/>
    <x v="0"/>
    <x v="47"/>
    <m/>
    <x v="109"/>
    <s v="Pedro Coimbra - 929630563"/>
    <s v=""/>
    <s v=""/>
    <s v=""/>
    <s v=""/>
    <s v=""/>
  </r>
  <r>
    <d v="2024-10-01T00:00:00"/>
    <x v="110"/>
    <s v="D"/>
    <n v="-1"/>
    <s v="b"/>
    <n v="8"/>
    <s v=" meus inquilinos , obtiveram hoje a ligação da iluminação eléctrica, Ao abrirem o congelador, depararam-se com uma das prateleiras que não estava instalada no devido local por ter uma peça partida. - Já reportei ao Engº RP e ele tem de verificar o que vai ser feito "/>
    <x v="22"/>
    <m/>
    <x v="81"/>
    <x v="0"/>
    <x v="47"/>
    <m/>
    <x v="50"/>
    <s v="Pedro Coimbra - 929630563"/>
    <s v=""/>
    <s v=""/>
    <s v=""/>
    <s v=""/>
    <s v=""/>
  </r>
  <r>
    <d v="2024-07-17T00:00:00"/>
    <x v="111"/>
    <s v="D"/>
    <n v="-1"/>
    <s v="c"/>
    <n v="1"/>
    <s v="Limpar massa azulejos wc/em cima bancada"/>
    <x v="0"/>
    <m/>
    <x v="0"/>
    <x v="0"/>
    <x v="64"/>
    <m/>
    <x v="0"/>
    <m/>
    <s v=""/>
    <s v=""/>
    <s v=""/>
    <s v=""/>
    <s v=""/>
  </r>
  <r>
    <d v="2024-07-17T00:00:00"/>
    <x v="111"/>
    <s v="D"/>
    <n v="-1"/>
    <s v="c"/>
    <n v="2"/>
    <s v="Limpar sanita /suja"/>
    <x v="0"/>
    <m/>
    <x v="0"/>
    <x v="0"/>
    <x v="64"/>
    <m/>
    <x v="0"/>
    <m/>
    <s v=""/>
    <s v=""/>
    <s v=""/>
    <s v=""/>
    <s v=""/>
  </r>
  <r>
    <d v="2024-07-17T00:00:00"/>
    <x v="111"/>
    <s v="D"/>
    <n v="-1"/>
    <s v="c"/>
    <n v="3"/>
    <s v="Sifão ralo banheira não abre "/>
    <x v="0"/>
    <m/>
    <x v="0"/>
    <x v="0"/>
    <x v="64"/>
    <m/>
    <x v="0"/>
    <m/>
    <s v=""/>
    <s v=""/>
    <s v=""/>
    <s v=""/>
    <s v=""/>
  </r>
  <r>
    <d v="2024-07-17T00:00:00"/>
    <x v="111"/>
    <s v="D"/>
    <n v="-1"/>
    <s v="c"/>
    <n v="4"/>
    <s v="Remate rodapés /limpar (geral)"/>
    <x v="0"/>
    <m/>
    <x v="0"/>
    <x v="0"/>
    <x v="64"/>
    <m/>
    <x v="0"/>
    <m/>
    <s v=""/>
    <s v=""/>
    <s v=""/>
    <s v=""/>
    <s v=""/>
  </r>
  <r>
    <d v="2024-07-17T00:00:00"/>
    <x v="111"/>
    <s v="D"/>
    <n v="-1"/>
    <s v="c"/>
    <n v="5"/>
    <s v="Limpar sujos cerâmica parede cozinha "/>
    <x v="0"/>
    <m/>
    <x v="0"/>
    <x v="0"/>
    <x v="64"/>
    <m/>
    <x v="0"/>
    <m/>
    <s v=""/>
    <s v=""/>
    <s v=""/>
    <s v=""/>
    <s v=""/>
  </r>
  <r>
    <d v="2024-07-17T00:00:00"/>
    <x v="111"/>
    <s v="D"/>
    <n v="-1"/>
    <s v="c"/>
    <n v="6"/>
    <s v="Lava loiça cheia de água /checar"/>
    <x v="0"/>
    <m/>
    <x v="0"/>
    <x v="0"/>
    <x v="64"/>
    <m/>
    <x v="0"/>
    <m/>
    <s v=""/>
    <s v=""/>
    <s v=""/>
    <s v=""/>
    <s v=""/>
  </r>
  <r>
    <d v="2024-07-17T00:00:00"/>
    <x v="111"/>
    <s v="D"/>
    <n v="-1"/>
    <s v="c"/>
    <n v="7"/>
    <s v="Verificar de onde são peças na gaveta - São sobras da máquina de lavar "/>
    <x v="0"/>
    <m/>
    <x v="0"/>
    <x v="0"/>
    <x v="64"/>
    <m/>
    <x v="0"/>
    <m/>
    <s v=""/>
    <s v=""/>
    <s v=""/>
    <s v=""/>
    <s v=""/>
  </r>
  <r>
    <d v="2024-07-17T00:00:00"/>
    <x v="111"/>
    <s v="D"/>
    <n v="-1"/>
    <s v="c"/>
    <n v="8"/>
    <s v="Afinar porta armário suspenso cozinha/em cima microondas"/>
    <x v="0"/>
    <m/>
    <x v="0"/>
    <x v="0"/>
    <x v="64"/>
    <m/>
    <x v="0"/>
    <m/>
    <s v=""/>
    <s v=""/>
    <s v=""/>
    <s v=""/>
    <s v=""/>
  </r>
  <r>
    <d v="2024-07-17T00:00:00"/>
    <x v="111"/>
    <s v="D"/>
    <n v="-1"/>
    <s v="c"/>
    <n v="9"/>
    <s v="Afinar janela lavanderia"/>
    <x v="2"/>
    <m/>
    <x v="0"/>
    <x v="0"/>
    <x v="64"/>
    <m/>
    <x v="87"/>
    <m/>
    <s v=""/>
    <s v=""/>
    <s v=""/>
    <s v=""/>
    <s v=""/>
  </r>
  <r>
    <d v="2024-07-17T00:00:00"/>
    <x v="111"/>
    <s v="D"/>
    <n v="-1"/>
    <s v="c"/>
    <n v="10"/>
    <s v="Limpar aparamento antes de entregar"/>
    <x v="0"/>
    <m/>
    <x v="0"/>
    <x v="0"/>
    <x v="64"/>
    <m/>
    <x v="0"/>
    <m/>
    <s v=""/>
    <s v=""/>
    <s v=""/>
    <s v=""/>
    <s v=""/>
  </r>
  <r>
    <d v="2024-07-17T00:00:00"/>
    <x v="111"/>
    <s v="D"/>
    <n v="-1"/>
    <s v="c"/>
    <n v="11"/>
    <s v="Melhorar remate piso/porta lavanderia "/>
    <x v="0"/>
    <m/>
    <x v="0"/>
    <x v="0"/>
    <x v="64"/>
    <m/>
    <x v="0"/>
    <m/>
    <s v=""/>
    <s v=""/>
    <s v=""/>
    <s v=""/>
    <s v=""/>
  </r>
  <r>
    <d v="2024-07-17T00:00:00"/>
    <x v="111"/>
    <s v="D"/>
    <n v="-1"/>
    <s v="c"/>
    <n v="12"/>
    <s v="Afinar porta lavenderia "/>
    <x v="2"/>
    <m/>
    <x v="0"/>
    <x v="0"/>
    <x v="64"/>
    <m/>
    <x v="87"/>
    <m/>
    <s v=""/>
    <s v=""/>
    <s v=""/>
    <s v=""/>
    <s v=""/>
  </r>
  <r>
    <d v="2024-07-17T00:00:00"/>
    <x v="111"/>
    <s v="D"/>
    <n v="-1"/>
    <s v="c"/>
    <n v="13"/>
    <s v="Interruptor do WC não funciona"/>
    <x v="9"/>
    <m/>
    <x v="17"/>
    <x v="0"/>
    <x v="64"/>
    <m/>
    <x v="164"/>
    <m/>
    <m/>
    <m/>
    <m/>
    <m/>
    <m/>
  </r>
  <r>
    <d v="2024-07-17T00:00:00"/>
    <x v="111"/>
    <s v="D"/>
    <n v="-1"/>
    <s v="c"/>
    <n v="14"/>
    <s v="interruptor do quarto não funciona apos estação do candeeiro"/>
    <x v="9"/>
    <m/>
    <x v="17"/>
    <x v="0"/>
    <x v="64"/>
    <m/>
    <x v="164"/>
    <m/>
    <m/>
    <m/>
    <m/>
    <m/>
    <m/>
  </r>
  <r>
    <d v="2024-07-17T00:00:00"/>
    <x v="111"/>
    <s v="D"/>
    <n v="-1"/>
    <s v="c"/>
    <n v="15"/>
    <s v="Interruptodor do estores da sala  está com falhas"/>
    <x v="9"/>
    <m/>
    <x v="17"/>
    <x v="0"/>
    <x v="64"/>
    <m/>
    <x v="164"/>
    <m/>
    <m/>
    <m/>
    <m/>
    <m/>
    <m/>
  </r>
  <r>
    <d v="2024-07-17T00:00:00"/>
    <x v="111"/>
    <s v="D"/>
    <n v="-1"/>
    <s v="c"/>
    <n v="16"/>
    <s v="Torneiras estão montadas ao contrário : a água quente sinalizada como fria e vice-versa. "/>
    <x v="0"/>
    <m/>
    <x v="17"/>
    <x v="0"/>
    <x v="64"/>
    <m/>
    <x v="164"/>
    <m/>
    <m/>
    <m/>
    <m/>
    <m/>
    <m/>
  </r>
  <r>
    <d v="2024-07-17T00:00:00"/>
    <x v="111"/>
    <s v="D"/>
    <n v="-1"/>
    <s v="c"/>
    <n v="17"/>
    <s v="Afinar janela do quarto"/>
    <x v="2"/>
    <m/>
    <x v="276"/>
    <x v="0"/>
    <x v="64"/>
    <m/>
    <x v="252"/>
    <m/>
    <m/>
    <m/>
    <m/>
    <m/>
    <m/>
  </r>
  <r>
    <d v="2024-07-17T00:00:00"/>
    <x v="111"/>
    <s v="D"/>
    <n v="-1"/>
    <s v="c"/>
    <n v="18"/>
    <s v="Um AC apresenta ruído anormal que parece associado ao &quot;motor&quot; ou &quot;turbina&quot; assim que começa a trabalhar. Não consigo perceber se a unidade externa apresenta o mesmo ruído dado que não se encontra na fração. "/>
    <x v="15"/>
    <m/>
    <x v="265"/>
    <x v="0"/>
    <x v="64"/>
    <m/>
    <x v="158"/>
    <s v="Feedback Climacer: Situação resolvida – Removeu-se um plástico que estava preso no ventilador. Deve ser cumprido o PMP dos equipamentos."/>
    <m/>
    <m/>
    <m/>
    <m/>
    <m/>
  </r>
  <r>
    <d v="2024-07-18T00:00:00"/>
    <x v="112"/>
    <s v="D"/>
    <n v="-1"/>
    <s v="d"/>
    <n v="1"/>
    <s v="Quadro disjuntor está com tampa solta arrecadação"/>
    <x v="9"/>
    <m/>
    <x v="0"/>
    <x v="0"/>
    <x v="73"/>
    <m/>
    <x v="18"/>
    <m/>
    <s v=""/>
    <s v=""/>
    <s v=""/>
    <s v=""/>
    <s v=""/>
  </r>
  <r>
    <d v="2024-07-18T00:00:00"/>
    <x v="112"/>
    <s v="D"/>
    <n v="-1"/>
    <s v="d"/>
    <n v="2"/>
    <s v="mau funcionamento deposito (cilindro)"/>
    <x v="15"/>
    <m/>
    <x v="159"/>
    <x v="0"/>
    <x v="73"/>
    <m/>
    <x v="70"/>
    <m/>
    <s v=""/>
    <s v=""/>
    <s v=""/>
    <s v=""/>
    <s v=""/>
  </r>
  <r>
    <d v="2024-07-18T00:00:00"/>
    <x v="112"/>
    <s v="D"/>
    <n v="-1"/>
    <s v="d"/>
    <n v="3"/>
    <s v="Porta de entrada com riscos"/>
    <x v="0"/>
    <m/>
    <x v="0"/>
    <x v="0"/>
    <x v="73"/>
    <m/>
    <x v="305"/>
    <m/>
    <s v=""/>
    <s v=""/>
    <s v=""/>
    <s v=""/>
    <s v=""/>
  </r>
  <r>
    <d v="2024-07-18T00:00:00"/>
    <x v="112"/>
    <s v="D"/>
    <n v="-1"/>
    <s v="d"/>
    <n v="4"/>
    <s v="Faltam tampas no interior armário suspenso cozinha  "/>
    <x v="1"/>
    <m/>
    <x v="0"/>
    <x v="0"/>
    <x v="73"/>
    <m/>
    <x v="305"/>
    <m/>
    <s v=""/>
    <s v=""/>
    <s v=""/>
    <s v=""/>
    <s v=""/>
  </r>
  <r>
    <d v="2024-07-18T00:00:00"/>
    <x v="112"/>
    <s v="D"/>
    <n v="-1"/>
    <s v="d"/>
    <n v="5"/>
    <s v="Azulejo partido na porta lavanderia"/>
    <x v="0"/>
    <m/>
    <x v="0"/>
    <x v="0"/>
    <x v="73"/>
    <m/>
    <x v="305"/>
    <m/>
    <s v=""/>
    <s v=""/>
    <s v=""/>
    <s v=""/>
    <s v=""/>
  </r>
  <r>
    <d v="2024-07-18T00:00:00"/>
    <x v="112"/>
    <s v="D"/>
    <n v="-1"/>
    <s v="d"/>
    <n v="6"/>
    <s v="Remate rejunte cerâmica/ falta massa"/>
    <x v="0"/>
    <m/>
    <x v="0"/>
    <x v="0"/>
    <x v="73"/>
    <m/>
    <x v="305"/>
    <m/>
    <s v=""/>
    <s v=""/>
    <s v=""/>
    <s v=""/>
    <s v=""/>
  </r>
  <r>
    <d v="2024-07-18T00:00:00"/>
    <x v="112"/>
    <s v="D"/>
    <n v="-1"/>
    <s v="d"/>
    <n v="7"/>
    <s v="Falta puxador janela"/>
    <x v="2"/>
    <m/>
    <x v="0"/>
    <x v="0"/>
    <x v="73"/>
    <m/>
    <x v="0"/>
    <m/>
    <s v=""/>
    <s v=""/>
    <s v=""/>
    <s v=""/>
    <s v=""/>
  </r>
  <r>
    <d v="2024-07-18T00:00:00"/>
    <x v="112"/>
    <s v="D"/>
    <n v="-1"/>
    <s v="d"/>
    <n v="8"/>
    <s v="Rodabanca com partidos/silicone grosseiro/trocar"/>
    <x v="0"/>
    <m/>
    <x v="0"/>
    <x v="0"/>
    <x v="73"/>
    <m/>
    <x v="305"/>
    <m/>
    <s v=""/>
    <s v=""/>
    <s v=""/>
    <s v=""/>
    <s v=""/>
  </r>
  <r>
    <d v="2024-07-18T00:00:00"/>
    <x v="112"/>
    <s v="D"/>
    <n v="-1"/>
    <s v="d"/>
    <n v="9"/>
    <s v="Peça exaustor não encaixa bem"/>
    <x v="1"/>
    <m/>
    <x v="0"/>
    <x v="0"/>
    <x v="73"/>
    <m/>
    <x v="305"/>
    <m/>
    <s v=""/>
    <s v=""/>
    <s v=""/>
    <s v=""/>
    <s v=""/>
  </r>
  <r>
    <d v="2024-07-18T00:00:00"/>
    <x v="112"/>
    <s v="D"/>
    <n v="-1"/>
    <s v="d"/>
    <n v="10"/>
    <s v="Falta tampa tomada"/>
    <x v="9"/>
    <m/>
    <x v="0"/>
    <x v="0"/>
    <x v="73"/>
    <m/>
    <x v="10"/>
    <m/>
    <s v=""/>
    <s v=""/>
    <s v=""/>
    <s v=""/>
    <s v=""/>
  </r>
  <r>
    <d v="2024-07-18T00:00:00"/>
    <x v="112"/>
    <s v="D"/>
    <n v="-1"/>
    <s v="d"/>
    <n v="11"/>
    <s v="Marca na porta/ trocar portas"/>
    <x v="8"/>
    <m/>
    <x v="0"/>
    <x v="0"/>
    <x v="73"/>
    <m/>
    <x v="305"/>
    <m/>
    <s v=""/>
    <s v=""/>
    <s v=""/>
    <s v=""/>
    <s v=""/>
  </r>
  <r>
    <d v="2024-07-18T00:00:00"/>
    <x v="112"/>
    <s v="D"/>
    <n v="-1"/>
    <s v="d"/>
    <n v="12"/>
    <s v="Falta borracha batente piso"/>
    <x v="8"/>
    <m/>
    <x v="0"/>
    <x v="0"/>
    <x v="73"/>
    <m/>
    <x v="305"/>
    <m/>
    <s v=""/>
    <s v=""/>
    <s v=""/>
    <s v=""/>
    <s v=""/>
  </r>
  <r>
    <d v="2024-07-18T00:00:00"/>
    <x v="112"/>
    <s v="D"/>
    <n v="-1"/>
    <s v="d"/>
    <n v="13"/>
    <s v="Melhorar remate piso/parede wc/falta massa"/>
    <x v="0"/>
    <m/>
    <x v="0"/>
    <x v="0"/>
    <x v="73"/>
    <m/>
    <x v="305"/>
    <m/>
    <s v=""/>
    <s v=""/>
    <s v=""/>
    <s v=""/>
    <s v=""/>
  </r>
  <r>
    <d v="2024-07-18T00:00:00"/>
    <x v="112"/>
    <s v="D"/>
    <n v="-1"/>
    <s v="d"/>
    <n v="14"/>
    <s v="Marcas amarelas no teto/pintar"/>
    <x v="0"/>
    <m/>
    <x v="0"/>
    <x v="0"/>
    <x v="73"/>
    <m/>
    <x v="305"/>
    <m/>
    <s v=""/>
    <s v=""/>
    <s v=""/>
    <s v=""/>
    <s v=""/>
  </r>
  <r>
    <d v="2024-07-18T00:00:00"/>
    <x v="112"/>
    <s v="D"/>
    <n v="-1"/>
    <s v="d"/>
    <n v="15"/>
    <s v="Melhorar remate piso/banheira/mancha amarela"/>
    <x v="0"/>
    <m/>
    <x v="0"/>
    <x v="0"/>
    <x v="73"/>
    <m/>
    <x v="305"/>
    <m/>
    <s v=""/>
    <s v=""/>
    <s v=""/>
    <s v=""/>
    <s v=""/>
  </r>
  <r>
    <d v="2024-07-18T00:00:00"/>
    <x v="112"/>
    <s v="D"/>
    <n v="-1"/>
    <s v="d"/>
    <n v="16"/>
    <s v=" as chaves da arrecadação não funcionam - acho que o problema é que se calhar confundi a arrecadação que me mostraram na vistoria"/>
    <x v="0"/>
    <m/>
    <x v="0"/>
    <x v="0"/>
    <x v="73"/>
    <m/>
    <x v="306"/>
    <m/>
    <s v=""/>
    <s v=""/>
    <s v=""/>
    <s v=""/>
    <s v=""/>
  </r>
  <r>
    <d v="2024-07-18T00:00:00"/>
    <x v="112"/>
    <s v="D"/>
    <n v="-1"/>
    <s v="d"/>
    <n v="17"/>
    <s v="falta um pouco de cimento tinta na janela da sala"/>
    <x v="0"/>
    <m/>
    <x v="0"/>
    <x v="0"/>
    <x v="73"/>
    <m/>
    <x v="306"/>
    <m/>
    <s v=""/>
    <s v=""/>
    <s v=""/>
    <s v=""/>
    <s v=""/>
  </r>
  <r>
    <d v="2024-07-18T00:00:00"/>
    <x v="112"/>
    <s v="D"/>
    <n v="-1"/>
    <s v="d"/>
    <n v="18"/>
    <s v="a torneira da casa de banho pequena está solta"/>
    <x v="0"/>
    <m/>
    <x v="0"/>
    <x v="0"/>
    <x v="73"/>
    <m/>
    <x v="306"/>
    <m/>
    <s v=""/>
    <s v=""/>
    <s v=""/>
    <s v=""/>
    <s v=""/>
  </r>
  <r>
    <d v="2024-07-18T00:00:00"/>
    <x v="112"/>
    <s v="D"/>
    <n v="-1"/>
    <s v="d"/>
    <n v="19"/>
    <s v="Tábua da sala rasgada"/>
    <x v="5"/>
    <m/>
    <x v="0"/>
    <x v="0"/>
    <x v="73"/>
    <m/>
    <x v="306"/>
    <m/>
    <s v=""/>
    <s v=""/>
    <s v=""/>
    <s v=""/>
    <s v=""/>
  </r>
  <r>
    <d v="2024-07-18T00:00:00"/>
    <x v="112"/>
    <s v="D"/>
    <n v="-1"/>
    <s v="d"/>
    <n v="20"/>
    <s v="Torneira casa de banho a pingar"/>
    <x v="18"/>
    <m/>
    <x v="0"/>
    <x v="0"/>
    <x v="73"/>
    <m/>
    <x v="170"/>
    <m/>
    <s v=""/>
    <s v=""/>
    <s v=""/>
    <s v=""/>
    <s v=""/>
  </r>
  <r>
    <d v="2024-07-18T00:00:00"/>
    <x v="112"/>
    <s v="D"/>
    <n v="-1"/>
    <s v="d"/>
    <n v="21"/>
    <s v="Interruptor da sala / cozinha não funciona "/>
    <x v="9"/>
    <m/>
    <x v="0"/>
    <x v="0"/>
    <x v="73"/>
    <m/>
    <x v="10"/>
    <m/>
    <s v=""/>
    <s v=""/>
    <s v=""/>
    <s v=""/>
    <s v=""/>
  </r>
  <r>
    <d v="2024-07-18T00:00:00"/>
    <x v="112"/>
    <s v="D"/>
    <n v="-1"/>
    <s v="d"/>
    <n v="22"/>
    <s v="extractores não funcionam e o da casa de banho grande abana e faz barulho com o vento"/>
    <x v="15"/>
    <m/>
    <x v="0"/>
    <x v="0"/>
    <x v="73"/>
    <m/>
    <x v="307"/>
    <m/>
    <s v=""/>
    <s v=""/>
    <s v=""/>
    <s v=""/>
    <s v=""/>
  </r>
  <r>
    <d v="2024-07-18T00:00:00"/>
    <x v="112"/>
    <s v="D"/>
    <n v="-1"/>
    <s v="d"/>
    <n v="23"/>
    <s v="torneira do lavatório da casa de banho grande a pingar"/>
    <x v="0"/>
    <m/>
    <x v="0"/>
    <x v="0"/>
    <x v="73"/>
    <m/>
    <x v="10"/>
    <m/>
    <s v=""/>
    <s v=""/>
    <s v=""/>
    <s v=""/>
    <s v=""/>
  </r>
  <r>
    <d v="2024-07-18T00:00:00"/>
    <x v="112"/>
    <s v="D"/>
    <n v="-1"/>
    <s v="d"/>
    <n v="24"/>
    <s v="Retoque de pintura na parede quarto grande "/>
    <x v="0"/>
    <m/>
    <x v="0"/>
    <x v="0"/>
    <x v="73"/>
    <m/>
    <x v="170"/>
    <m/>
    <s v=""/>
    <s v=""/>
    <s v=""/>
    <s v=""/>
    <s v=""/>
  </r>
  <r>
    <d v="2024-07-18T00:00:00"/>
    <x v="112"/>
    <s v="D"/>
    <n v="-1"/>
    <s v="d"/>
    <n v="25"/>
    <s v="Após intervenção não solicitada, o quadro vai constantemente abaixo"/>
    <x v="9"/>
    <m/>
    <x v="12"/>
    <x v="0"/>
    <x v="73"/>
    <m/>
    <x v="149"/>
    <m/>
    <s v=""/>
    <s v=""/>
    <s v=""/>
    <s v=""/>
    <s v=""/>
  </r>
  <r>
    <d v="2024-07-18T00:00:00"/>
    <x v="112"/>
    <s v="D"/>
    <n v="-1"/>
    <s v="d"/>
    <n v="26"/>
    <s v="Avaria do Cilindro"/>
    <x v="14"/>
    <m/>
    <x v="123"/>
    <x v="0"/>
    <x v="73"/>
    <m/>
    <x v="211"/>
    <m/>
    <s v=""/>
    <s v=""/>
    <s v=""/>
    <s v=""/>
    <s v=""/>
  </r>
  <r>
    <d v="2024-07-18T00:00:00"/>
    <x v="112"/>
    <s v="D"/>
    <n v="-1"/>
    <s v="d"/>
    <n v="27"/>
    <s v=" Torneira Bloco D -1D (02/04 - Enc. Bruno entrou em contacto para confirmar o ponto e a mesma inforou que já estava feito, ANA FERRÁS estava junto)"/>
    <x v="0"/>
    <m/>
    <x v="104"/>
    <x v="0"/>
    <x v="73"/>
    <d v="2025-02-13T00:00:00"/>
    <x v="210"/>
    <s v="Catarina Nazário catarina.nazario@gmail.com 938340057. Ana Outo pediu as torneiras"/>
    <s v=""/>
    <s v=""/>
    <s v=""/>
    <s v=""/>
    <s v=""/>
  </r>
  <r>
    <d v="2024-07-18T00:00:00"/>
    <x v="112"/>
    <s v="D"/>
    <n v="-1"/>
    <s v="d"/>
    <n v="28"/>
    <s v="Avaria do cilindro + torneira (não apertar e sim substituir) / Por favor, não é para verificar a torneira, é para substituir dado que já na última visita a Alves Ribeiro disse que seria necessário trocar "/>
    <x v="14"/>
    <m/>
    <x v="98"/>
    <x v="0"/>
    <x v="73"/>
    <m/>
    <x v="141"/>
    <m/>
    <m/>
    <m/>
    <m/>
    <m/>
    <m/>
  </r>
  <r>
    <d v="2024-09-27T00:00:00"/>
    <x v="113"/>
    <s v="D"/>
    <n v="-1"/>
    <s v="a"/>
    <n v="1"/>
    <s v="Falta bancada casa de banho "/>
    <x v="53"/>
    <m/>
    <x v="0"/>
    <x v="0"/>
    <x v="82"/>
    <m/>
    <x v="0"/>
    <m/>
    <s v=""/>
    <s v=""/>
    <s v=""/>
    <s v=""/>
    <s v=""/>
  </r>
  <r>
    <d v="2024-09-27T00:00:00"/>
    <x v="113"/>
    <s v="D"/>
    <n v="-1"/>
    <s v="a"/>
    <n v="2"/>
    <s v="Falta acabamento ralo varanda"/>
    <x v="0"/>
    <m/>
    <x v="0"/>
    <x v="0"/>
    <x v="82"/>
    <m/>
    <x v="63"/>
    <m/>
    <s v=""/>
    <s v=""/>
    <s v=""/>
    <s v=""/>
    <s v=""/>
  </r>
  <r>
    <d v="2024-09-27T00:00:00"/>
    <x v="113"/>
    <s v="D"/>
    <n v="-1"/>
    <s v="a"/>
    <n v="3"/>
    <s v="Falta remate de silicone na porta da sala - caixa de estore"/>
    <x v="0"/>
    <m/>
    <x v="0"/>
    <x v="0"/>
    <x v="82"/>
    <m/>
    <x v="63"/>
    <m/>
    <s v=""/>
    <s v=""/>
    <s v=""/>
    <s v=""/>
    <s v=""/>
  </r>
  <r>
    <d v="2024-09-27T00:00:00"/>
    <x v="113"/>
    <s v="D"/>
    <n v="-1"/>
    <s v="a"/>
    <n v="4"/>
    <s v="Limpeza das caixilharias e ralos/vidros "/>
    <x v="0"/>
    <m/>
    <x v="0"/>
    <x v="0"/>
    <x v="82"/>
    <m/>
    <x v="63"/>
    <m/>
    <s v=""/>
    <s v=""/>
    <s v=""/>
    <s v=""/>
    <s v=""/>
  </r>
  <r>
    <d v="2024-09-27T00:00:00"/>
    <x v="113"/>
    <s v="D"/>
    <n v="-1"/>
    <s v="a"/>
    <n v="5"/>
    <s v="Limpeza piso e revestimento parede varanda "/>
    <x v="0"/>
    <m/>
    <x v="0"/>
    <x v="0"/>
    <x v="82"/>
    <m/>
    <x v="63"/>
    <m/>
    <s v=""/>
    <s v=""/>
    <s v=""/>
    <s v=""/>
    <s v=""/>
  </r>
  <r>
    <d v="2024-09-27T00:00:00"/>
    <x v="113"/>
    <s v="D"/>
    <n v="-1"/>
    <s v="a"/>
    <n v="6"/>
    <s v="Marcas na porta da sala"/>
    <x v="0"/>
    <m/>
    <x v="0"/>
    <x v="0"/>
    <x v="82"/>
    <m/>
    <x v="63"/>
    <m/>
    <s v=""/>
    <s v=""/>
    <s v=""/>
    <s v=""/>
    <s v=""/>
  </r>
  <r>
    <d v="2024-09-27T00:00:00"/>
    <x v="113"/>
    <s v="D"/>
    <n v="-1"/>
    <s v="a"/>
    <n v="7"/>
    <s v="Melhorar pintura parede corredor "/>
    <x v="0"/>
    <m/>
    <x v="0"/>
    <x v="0"/>
    <x v="82"/>
    <m/>
    <x v="63"/>
    <m/>
    <s v=""/>
    <s v=""/>
    <s v=""/>
    <s v=""/>
    <s v=""/>
  </r>
  <r>
    <d v="2024-09-27T00:00:00"/>
    <x v="113"/>
    <s v="D"/>
    <n v="-1"/>
    <s v="a"/>
    <n v="8"/>
    <s v="Melhorar acabamento pedra da varanda (partidas)"/>
    <x v="0"/>
    <m/>
    <x v="0"/>
    <x v="0"/>
    <x v="82"/>
    <m/>
    <x v="63"/>
    <m/>
    <s v=""/>
    <s v=""/>
    <s v=""/>
    <s v=""/>
    <s v=""/>
  </r>
  <r>
    <d v="2024-09-27T00:00:00"/>
    <x v="113"/>
    <s v="D"/>
    <n v="-1"/>
    <s v="a"/>
    <n v="9"/>
    <s v="Rever fixação guardas"/>
    <x v="2"/>
    <m/>
    <x v="0"/>
    <x v="0"/>
    <x v="82"/>
    <m/>
    <x v="308"/>
    <m/>
    <s v=""/>
    <s v=""/>
    <s v=""/>
    <s v=""/>
    <s v=""/>
  </r>
  <r>
    <d v="2024-09-27T00:00:00"/>
    <x v="113"/>
    <s v="D"/>
    <n v="-1"/>
    <s v="a"/>
    <n v="10"/>
    <s v="Fissura rejunte guarda varanda"/>
    <x v="0"/>
    <m/>
    <x v="0"/>
    <x v="0"/>
    <x v="82"/>
    <m/>
    <x v="63"/>
    <m/>
    <s v=""/>
    <s v=""/>
    <s v=""/>
    <s v=""/>
    <s v=""/>
  </r>
  <r>
    <d v="2024-09-27T00:00:00"/>
    <x v="113"/>
    <s v="D"/>
    <n v="-1"/>
    <s v="a"/>
    <n v="11"/>
    <s v="Limpeza guarda roupas interno e na base"/>
    <x v="0"/>
    <m/>
    <x v="0"/>
    <x v="0"/>
    <x v="82"/>
    <m/>
    <x v="63"/>
    <m/>
    <s v=""/>
    <s v=""/>
    <s v=""/>
    <s v=""/>
    <s v=""/>
  </r>
  <r>
    <d v="2024-09-27T00:00:00"/>
    <x v="113"/>
    <s v="D"/>
    <n v="-1"/>
    <s v="a"/>
    <n v="12"/>
    <s v="Limpeza parede/melhorar pintura"/>
    <x v="0"/>
    <m/>
    <x v="0"/>
    <x v="0"/>
    <x v="82"/>
    <m/>
    <x v="63"/>
    <m/>
    <s v=""/>
    <s v=""/>
    <s v=""/>
    <s v=""/>
    <s v=""/>
  </r>
  <r>
    <d v="2024-09-27T00:00:00"/>
    <x v="113"/>
    <s v="D"/>
    <n v="-1"/>
    <s v="a"/>
    <n v="13"/>
    <s v="Instalação bomba de calor "/>
    <x v="15"/>
    <m/>
    <x v="0"/>
    <x v="0"/>
    <x v="82"/>
    <m/>
    <x v="0"/>
    <m/>
    <s v=""/>
    <s v=""/>
    <s v=""/>
    <s v=""/>
    <s v=""/>
  </r>
  <r>
    <d v="2024-09-27T00:00:00"/>
    <x v="113"/>
    <s v="D"/>
    <n v="-1"/>
    <s v="a"/>
    <n v="14"/>
    <s v="Falta parafuso porta"/>
    <x v="8"/>
    <m/>
    <x v="0"/>
    <x v="0"/>
    <x v="82"/>
    <m/>
    <x v="0"/>
    <m/>
    <s v=""/>
    <s v=""/>
    <s v=""/>
    <s v=""/>
    <s v=""/>
  </r>
  <r>
    <d v="2024-09-27T00:00:00"/>
    <x v="113"/>
    <s v="D"/>
    <n v="-1"/>
    <s v="a"/>
    <n v="15"/>
    <s v="Limpar chuveiro duche"/>
    <x v="0"/>
    <m/>
    <x v="0"/>
    <x v="0"/>
    <x v="82"/>
    <m/>
    <x v="63"/>
    <m/>
    <s v=""/>
    <s v=""/>
    <s v=""/>
    <s v=""/>
    <s v=""/>
  </r>
  <r>
    <d v="2024-09-27T00:00:00"/>
    <x v="113"/>
    <s v="D"/>
    <n v="-1"/>
    <s v="a"/>
    <n v="16"/>
    <s v="Piso WC Riscado "/>
    <x v="0"/>
    <m/>
    <x v="0"/>
    <x v="0"/>
    <x v="82"/>
    <m/>
    <x v="63"/>
    <m/>
    <s v=""/>
    <s v=""/>
    <s v=""/>
    <s v=""/>
    <s v=""/>
  </r>
  <r>
    <d v="2024-09-27T00:00:00"/>
    <x v="113"/>
    <s v="D"/>
    <n v="-1"/>
    <s v="a"/>
    <n v="17"/>
    <s v="Remate silicone acesso peça banheira "/>
    <x v="0"/>
    <m/>
    <x v="0"/>
    <x v="0"/>
    <x v="82"/>
    <m/>
    <x v="63"/>
    <m/>
    <s v=""/>
    <s v=""/>
    <s v=""/>
    <s v=""/>
    <s v=""/>
  </r>
  <r>
    <d v="2024-09-27T00:00:00"/>
    <x v="113"/>
    <s v="D"/>
    <n v="-1"/>
    <s v="a"/>
    <n v="18"/>
    <s v="Limpeza armário cozinha (Geral)"/>
    <x v="0"/>
    <m/>
    <x v="0"/>
    <x v="0"/>
    <x v="82"/>
    <m/>
    <x v="63"/>
    <m/>
    <s v=""/>
    <s v=""/>
    <s v=""/>
    <s v=""/>
    <s v=""/>
  </r>
  <r>
    <d v="2024-09-27T00:00:00"/>
    <x v="113"/>
    <s v="D"/>
    <n v="-1"/>
    <s v="a"/>
    <n v="19"/>
    <s v="Vaza agua dentro armário cozinha"/>
    <x v="0"/>
    <m/>
    <x v="0"/>
    <x v="0"/>
    <x v="82"/>
    <m/>
    <x v="63"/>
    <m/>
    <s v=""/>
    <s v=""/>
    <s v=""/>
    <s v=""/>
    <s v=""/>
  </r>
  <r>
    <d v="2024-09-27T00:00:00"/>
    <x v="113"/>
    <s v="D"/>
    <n v="-1"/>
    <s v="a"/>
    <n v="20"/>
    <s v="Falta ralo/acabamento cuba cozinha "/>
    <x v="40"/>
    <m/>
    <x v="0"/>
    <x v="0"/>
    <x v="82"/>
    <m/>
    <x v="63"/>
    <m/>
    <s v=""/>
    <s v=""/>
    <s v=""/>
    <s v=""/>
    <s v=""/>
  </r>
  <r>
    <d v="2024-09-27T00:00:00"/>
    <x v="113"/>
    <s v="D"/>
    <n v="-1"/>
    <s v="a"/>
    <n v="21"/>
    <s v="fixação e colocação do espelho da casa de banho"/>
    <x v="0"/>
    <m/>
    <x v="5"/>
    <x v="0"/>
    <x v="82"/>
    <m/>
    <x v="21"/>
    <m/>
    <s v=""/>
    <s v=""/>
    <s v=""/>
    <s v=""/>
    <s v=""/>
  </r>
  <r>
    <d v="2024-09-27T00:00:00"/>
    <x v="113"/>
    <s v="D"/>
    <n v="-1"/>
    <s v="a"/>
    <n v="22"/>
    <s v="Vidro da janela sala riscado"/>
    <x v="2"/>
    <m/>
    <x v="277"/>
    <x v="0"/>
    <x v="82"/>
    <m/>
    <x v="90"/>
    <m/>
    <s v=""/>
    <s v=""/>
    <s v=""/>
    <s v=""/>
    <s v=""/>
  </r>
  <r>
    <d v="2024-09-27T00:00:00"/>
    <x v="113"/>
    <s v="D"/>
    <n v="-1"/>
    <s v="a"/>
    <n v="23"/>
    <s v="Trocar peça do soalho da sala "/>
    <x v="5"/>
    <m/>
    <x v="12"/>
    <x v="0"/>
    <x v="82"/>
    <d v="2025-01-20T00:00:00"/>
    <x v="261"/>
    <m/>
    <s v=""/>
    <s v=""/>
    <s v=""/>
    <s v=""/>
    <s v=""/>
  </r>
  <r>
    <d v="2024-09-27T00:00:00"/>
    <x v="113"/>
    <s v="D"/>
    <n v="-1"/>
    <s v="a"/>
    <n v="24"/>
    <s v="Maquina de lavar roupa ainda deita água"/>
    <x v="0"/>
    <m/>
    <x v="226"/>
    <x v="0"/>
    <x v="82"/>
    <m/>
    <x v="309"/>
    <m/>
    <m/>
    <m/>
    <m/>
    <m/>
    <m/>
  </r>
  <r>
    <d v="2024-09-27T00:00:00"/>
    <x v="113"/>
    <s v="D"/>
    <n v="-1"/>
    <s v="a"/>
    <n v="25"/>
    <s v="Estores do quarto não fecha totalmente // Relatório da Nacional - Precisa de 3 réguas com 0,875 º- REAGENDAR "/>
    <x v="11"/>
    <m/>
    <x v="226"/>
    <x v="0"/>
    <x v="82"/>
    <m/>
    <x v="237"/>
    <m/>
    <m/>
    <m/>
    <m/>
    <m/>
    <m/>
  </r>
  <r>
    <d v="2024-09-27T00:00:00"/>
    <x v="113"/>
    <s v="D"/>
    <n v="-1"/>
    <s v="a"/>
    <n v="26"/>
    <s v="Autoclismo não prende e a água"/>
    <x v="0"/>
    <m/>
    <x v="226"/>
    <x v="0"/>
    <x v="82"/>
    <m/>
    <x v="309"/>
    <m/>
    <m/>
    <m/>
    <m/>
    <m/>
    <m/>
  </r>
  <r>
    <d v="2024-09-27T00:00:00"/>
    <x v="113"/>
    <s v="D"/>
    <n v="-1"/>
    <s v="a"/>
    <n v="27"/>
    <s v="Fuga de água no lavatório da casa de banho"/>
    <x v="0"/>
    <m/>
    <x v="226"/>
    <x v="0"/>
    <x v="82"/>
    <m/>
    <x v="309"/>
    <m/>
    <m/>
    <m/>
    <m/>
    <m/>
    <m/>
  </r>
  <r>
    <d v="2024-09-27T00:00:00"/>
    <x v="113"/>
    <s v="D"/>
    <n v="-1"/>
    <s v="a"/>
    <n v="28"/>
    <s v="Móvel de madeira da casa de banho, com algumas manchas de água. "/>
    <x v="0"/>
    <m/>
    <x v="226"/>
    <x v="0"/>
    <x v="82"/>
    <m/>
    <x v="309"/>
    <m/>
    <m/>
    <m/>
    <m/>
    <m/>
    <m/>
  </r>
  <r>
    <d v="2024-09-27T00:00:00"/>
    <x v="113"/>
    <s v="D"/>
    <n v="-1"/>
    <s v="a"/>
    <n v="29"/>
    <s v="Buraco entre azulejos da casa de banho por falta de massa"/>
    <x v="0"/>
    <m/>
    <x v="226"/>
    <x v="0"/>
    <x v="82"/>
    <m/>
    <x v="309"/>
    <m/>
    <m/>
    <m/>
    <m/>
    <m/>
    <m/>
  </r>
  <r>
    <d v="2024-09-27T00:00:00"/>
    <x v="113"/>
    <s v="D"/>
    <n v="-1"/>
    <s v="a"/>
    <n v="30"/>
    <s v="Dilatação de uma parte do móvel da casa de banho devido à fuga de água pelo lavatório."/>
    <x v="0"/>
    <m/>
    <x v="226"/>
    <x v="0"/>
    <x v="82"/>
    <m/>
    <x v="309"/>
    <m/>
    <m/>
    <m/>
    <m/>
    <m/>
    <m/>
  </r>
  <r>
    <d v="2024-09-27T00:00:00"/>
    <x v="113"/>
    <s v="D"/>
    <n v="-1"/>
    <s v="a"/>
    <n v="31"/>
    <s v="Porta de entrada não abre facilmente e precisa de ser arranjada/verificada, pois o aro esta a descravar-se."/>
    <x v="0"/>
    <m/>
    <x v="226"/>
    <x v="0"/>
    <x v="82"/>
    <m/>
    <x v="309"/>
    <m/>
    <m/>
    <m/>
    <m/>
    <m/>
    <m/>
  </r>
  <r>
    <d v="2024-09-27T00:00:00"/>
    <x v="113"/>
    <s v="D"/>
    <n v="-1"/>
    <s v="a"/>
    <n v="32"/>
    <s v="Cano da varanda entupido."/>
    <x v="0"/>
    <m/>
    <x v="226"/>
    <x v="0"/>
    <x v="82"/>
    <m/>
    <x v="309"/>
    <m/>
    <m/>
    <m/>
    <m/>
    <m/>
    <m/>
  </r>
  <r>
    <d v="2024-09-27T00:00:00"/>
    <x v="113"/>
    <s v="D"/>
    <n v="-1"/>
    <s v="a"/>
    <n v="33"/>
    <s v="Barulho vindo do bidé. "/>
    <x v="0"/>
    <m/>
    <x v="226"/>
    <x v="0"/>
    <x v="82"/>
    <m/>
    <x v="309"/>
    <m/>
    <m/>
    <m/>
    <m/>
    <m/>
    <m/>
  </r>
  <r>
    <d v="2024-09-27T00:00:00"/>
    <x v="113"/>
    <s v="D"/>
    <n v="-1"/>
    <s v="a"/>
    <n v="34"/>
    <s v="Portas de madeira com tinta. "/>
    <x v="0"/>
    <m/>
    <x v="226"/>
    <x v="0"/>
    <x v="82"/>
    <m/>
    <x v="309"/>
    <m/>
    <m/>
    <m/>
    <m/>
    <m/>
    <m/>
  </r>
  <r>
    <d v="2024-09-27T00:00:00"/>
    <x v="113"/>
    <s v="D"/>
    <n v="-1"/>
    <s v="a"/>
    <n v="35"/>
    <s v="Aro da porta de acesso ao quadro elétrico está solto."/>
    <x v="0"/>
    <m/>
    <x v="226"/>
    <x v="0"/>
    <x v="82"/>
    <m/>
    <x v="309"/>
    <m/>
    <m/>
    <m/>
    <m/>
    <m/>
    <m/>
  </r>
  <r>
    <d v="2024-09-27T00:00:00"/>
    <x v="113"/>
    <s v="D"/>
    <n v="-1"/>
    <s v="a"/>
    <n v="36"/>
    <s v="Tampa de coletor de águas da casa de banho está partido."/>
    <x v="0"/>
    <m/>
    <x v="226"/>
    <x v="0"/>
    <x v="82"/>
    <m/>
    <x v="309"/>
    <m/>
    <m/>
    <m/>
    <m/>
    <m/>
    <m/>
  </r>
  <r>
    <d v="2024-09-27T00:00:00"/>
    <x v="113"/>
    <s v="D"/>
    <n v="-1"/>
    <s v="a"/>
    <n v="37"/>
    <s v="Chão de madeira com tinta"/>
    <x v="0"/>
    <m/>
    <x v="226"/>
    <x v="0"/>
    <x v="82"/>
    <m/>
    <x v="309"/>
    <m/>
    <m/>
    <m/>
    <m/>
    <m/>
    <m/>
  </r>
  <r>
    <d v="2024-08-13T00:00:00"/>
    <x v="114"/>
    <s v="D"/>
    <n v="0"/>
    <s v="b"/>
    <n v="28"/>
    <s v="Após substituição da banheira o chão do quarto ficou danificado -  o Pascoal teve no apartamento e diz que quando foram limpar encharcaram de água "/>
    <x v="5"/>
    <m/>
    <x v="223"/>
    <x v="0"/>
    <x v="66"/>
    <m/>
    <x v="0"/>
    <m/>
    <s v=""/>
    <s v=""/>
    <s v=""/>
    <s v=""/>
    <s v=""/>
  </r>
  <r>
    <d v="2024-08-13T00:00:00"/>
    <x v="114"/>
    <s v="D"/>
    <n v="0"/>
    <s v="b"/>
    <n v="27"/>
    <s v="Limitador janela sala "/>
    <x v="2"/>
    <m/>
    <x v="167"/>
    <x v="0"/>
    <x v="66"/>
    <m/>
    <x v="197"/>
    <m/>
    <s v=""/>
    <s v=""/>
    <s v=""/>
    <s v=""/>
    <s v=""/>
  </r>
  <r>
    <d v="2024-08-13T00:00:00"/>
    <x v="114"/>
    <s v="D"/>
    <n v="0"/>
    <s v="b"/>
    <n v="26"/>
    <s v="Reparo guarnições cozinha"/>
    <x v="8"/>
    <m/>
    <x v="167"/>
    <x v="0"/>
    <x v="66"/>
    <m/>
    <x v="46"/>
    <m/>
    <s v=""/>
    <s v=""/>
    <s v=""/>
    <s v=""/>
    <s v=""/>
  </r>
  <r>
    <d v="2024-08-13T00:00:00"/>
    <x v="114"/>
    <s v="D"/>
    <n v="0"/>
    <s v="b"/>
    <n v="25"/>
    <s v="Reparar roupeiro "/>
    <x v="8"/>
    <m/>
    <x v="167"/>
    <x v="0"/>
    <x v="66"/>
    <m/>
    <x v="46"/>
    <m/>
    <s v=""/>
    <s v=""/>
    <s v=""/>
    <s v=""/>
    <s v=""/>
  </r>
  <r>
    <d v="2024-08-13T00:00:00"/>
    <x v="114"/>
    <s v="D"/>
    <n v="0"/>
    <s v="b"/>
    <n v="24"/>
    <s v="Afinar caixilharia "/>
    <x v="2"/>
    <m/>
    <x v="47"/>
    <x v="0"/>
    <x v="66"/>
    <m/>
    <x v="0"/>
    <m/>
    <s v=""/>
    <s v=""/>
    <s v=""/>
    <s v=""/>
    <s v=""/>
  </r>
  <r>
    <d v="2024-08-13T00:00:00"/>
    <x v="114"/>
    <s v="D"/>
    <n v="0"/>
    <s v="b"/>
    <n v="22"/>
    <s v="Marcas prego moldura porta"/>
    <x v="0"/>
    <m/>
    <x v="0"/>
    <x v="0"/>
    <x v="66"/>
    <m/>
    <x v="150"/>
    <m/>
    <s v=""/>
    <s v=""/>
    <s v=""/>
    <s v=""/>
    <s v=""/>
  </r>
  <r>
    <d v="2024-08-13T00:00:00"/>
    <x v="114"/>
    <s v="D"/>
    <n v="0"/>
    <s v="b"/>
    <n v="21"/>
    <s v="Melhorar pintura parede (geral)"/>
    <x v="0"/>
    <m/>
    <x v="0"/>
    <x v="0"/>
    <x v="66"/>
    <m/>
    <x v="194"/>
    <m/>
    <s v=""/>
    <s v=""/>
    <s v=""/>
    <s v=""/>
    <s v=""/>
  </r>
  <r>
    <d v="2024-08-13T00:00:00"/>
    <x v="114"/>
    <s v="D"/>
    <n v="0"/>
    <s v="b"/>
    <n v="20"/>
    <s v="Risco no piso wc"/>
    <x v="0"/>
    <m/>
    <x v="0"/>
    <x v="0"/>
    <x v="66"/>
    <m/>
    <x v="150"/>
    <m/>
    <s v=""/>
    <s v=""/>
    <s v=""/>
    <s v=""/>
    <s v=""/>
  </r>
  <r>
    <d v="2024-08-13T00:00:00"/>
    <x v="114"/>
    <s v="D"/>
    <n v="0"/>
    <s v="b"/>
    <n v="19"/>
    <s v="Melhorar betume piso wc"/>
    <x v="0"/>
    <m/>
    <x v="0"/>
    <x v="0"/>
    <x v="66"/>
    <m/>
    <x v="194"/>
    <m/>
    <s v=""/>
    <s v=""/>
    <s v=""/>
    <s v=""/>
    <s v=""/>
  </r>
  <r>
    <d v="2024-08-13T00:00:00"/>
    <x v="114"/>
    <s v="D"/>
    <n v="0"/>
    <s v="b"/>
    <n v="18"/>
    <s v="Afinar gavetas wc"/>
    <x v="21"/>
    <m/>
    <x v="0"/>
    <x v="3"/>
    <x v="66"/>
    <m/>
    <x v="24"/>
    <m/>
    <s v=""/>
    <s v=""/>
    <s v=""/>
    <s v=""/>
    <s v=""/>
  </r>
  <r>
    <d v="2024-08-13T00:00:00"/>
    <x v="114"/>
    <s v="D"/>
    <n v="0"/>
    <s v="b"/>
    <n v="17"/>
    <s v="Remover fita cola exaustão cozinha/madeira"/>
    <x v="0"/>
    <m/>
    <x v="0"/>
    <x v="0"/>
    <x v="66"/>
    <m/>
    <x v="150"/>
    <m/>
    <s v=""/>
    <s v=""/>
    <s v=""/>
    <s v=""/>
    <s v=""/>
  </r>
  <r>
    <d v="2024-08-13T00:00:00"/>
    <x v="114"/>
    <s v="D"/>
    <n v="0"/>
    <s v="b"/>
    <n v="16"/>
    <s v="Falta acabamento tampa armario suspenso"/>
    <x v="0"/>
    <m/>
    <x v="0"/>
    <x v="0"/>
    <x v="66"/>
    <m/>
    <x v="150"/>
    <m/>
    <s v=""/>
    <s v=""/>
    <s v=""/>
    <s v=""/>
    <s v=""/>
  </r>
  <r>
    <d v="2024-08-13T00:00:00"/>
    <x v="114"/>
    <s v="D"/>
    <n v="0"/>
    <s v="b"/>
    <n v="15"/>
    <s v="Melhorar pintura no topo parede/alheta"/>
    <x v="0"/>
    <m/>
    <x v="0"/>
    <x v="0"/>
    <x v="66"/>
    <m/>
    <x v="150"/>
    <m/>
    <s v=""/>
    <s v=""/>
    <s v=""/>
    <s v=""/>
    <s v=""/>
  </r>
  <r>
    <d v="2024-08-13T00:00:00"/>
    <x v="114"/>
    <s v="D"/>
    <n v="0"/>
    <s v="b"/>
    <n v="14"/>
    <s v="Reguas de madeira diferente no piso"/>
    <x v="21"/>
    <m/>
    <x v="0"/>
    <x v="3"/>
    <x v="66"/>
    <m/>
    <x v="24"/>
    <m/>
    <s v=""/>
    <s v=""/>
    <s v=""/>
    <s v=""/>
    <s v=""/>
  </r>
  <r>
    <d v="2024-08-13T00:00:00"/>
    <x v="114"/>
    <s v="D"/>
    <n v="0"/>
    <s v="b"/>
    <n v="13"/>
    <s v="Melhorar acabamento junção moldura madeira/guaarda roupa"/>
    <x v="0"/>
    <m/>
    <x v="0"/>
    <x v="0"/>
    <x v="66"/>
    <m/>
    <x v="150"/>
    <m/>
    <s v=""/>
    <s v=""/>
    <s v=""/>
    <s v=""/>
    <s v=""/>
  </r>
  <r>
    <d v="2024-08-13T00:00:00"/>
    <x v="114"/>
    <s v="D"/>
    <n v="0"/>
    <s v="b"/>
    <n v="12"/>
    <s v="Marcas na banheira/substituir"/>
    <x v="0"/>
    <m/>
    <x v="0"/>
    <x v="0"/>
    <x v="66"/>
    <m/>
    <x v="197"/>
    <m/>
    <s v=""/>
    <s v=""/>
    <s v=""/>
    <s v=""/>
    <s v=""/>
  </r>
  <r>
    <d v="2024-08-13T00:00:00"/>
    <x v="114"/>
    <s v="D"/>
    <n v="0"/>
    <s v="b"/>
    <n v="11"/>
    <s v="Partido na base guarda roupa"/>
    <x v="8"/>
    <m/>
    <x v="0"/>
    <x v="0"/>
    <x v="66"/>
    <m/>
    <x v="185"/>
    <m/>
    <s v=""/>
    <s v=""/>
    <s v=""/>
    <s v=""/>
    <s v=""/>
  </r>
  <r>
    <d v="2024-08-13T00:00:00"/>
    <x v="114"/>
    <s v="D"/>
    <n v="0"/>
    <s v="b"/>
    <n v="10"/>
    <s v="Limpar apartamento antes de entregar "/>
    <x v="0"/>
    <m/>
    <x v="0"/>
    <x v="0"/>
    <x v="66"/>
    <m/>
    <x v="150"/>
    <m/>
    <s v=""/>
    <s v=""/>
    <s v=""/>
    <s v=""/>
    <s v=""/>
  </r>
  <r>
    <d v="2024-08-13T00:00:00"/>
    <x v="114"/>
    <s v="D"/>
    <n v="0"/>
    <s v="b"/>
    <n v="9"/>
    <s v="Portas desniveladas armarios inferiores"/>
    <x v="1"/>
    <m/>
    <x v="0"/>
    <x v="0"/>
    <x v="66"/>
    <m/>
    <x v="0"/>
    <m/>
    <s v=""/>
    <s v=""/>
    <s v=""/>
    <s v=""/>
    <s v=""/>
  </r>
  <r>
    <d v="2024-08-13T00:00:00"/>
    <x v="114"/>
    <s v="D"/>
    <n v="0"/>
    <s v="b"/>
    <n v="8"/>
    <s v="Marca no interior/armario/vaza água cuba?"/>
    <x v="0"/>
    <m/>
    <x v="0"/>
    <x v="0"/>
    <x v="66"/>
    <m/>
    <x v="150"/>
    <m/>
    <s v=""/>
    <s v=""/>
    <s v=""/>
    <s v=""/>
    <s v=""/>
  </r>
  <r>
    <d v="2024-08-13T00:00:00"/>
    <x v="114"/>
    <s v="D"/>
    <n v="0"/>
    <s v="b"/>
    <n v="7"/>
    <s v="Afinar porta/ folhas desalinhadas"/>
    <x v="8"/>
    <m/>
    <x v="0"/>
    <x v="0"/>
    <x v="66"/>
    <m/>
    <x v="185"/>
    <m/>
    <s v=""/>
    <s v=""/>
    <s v=""/>
    <s v=""/>
    <s v=""/>
  </r>
  <r>
    <d v="2024-08-13T00:00:00"/>
    <x v="114"/>
    <s v="D"/>
    <n v="0"/>
    <s v="b"/>
    <n v="6"/>
    <s v="Porta marcada nas extremidades"/>
    <x v="0"/>
    <m/>
    <x v="0"/>
    <x v="0"/>
    <x v="66"/>
    <m/>
    <x v="150"/>
    <m/>
    <s v=""/>
    <s v=""/>
    <s v=""/>
    <s v=""/>
    <s v=""/>
  </r>
  <r>
    <d v="2024-08-13T00:00:00"/>
    <x v="114"/>
    <s v="D"/>
    <n v="0"/>
    <s v="b"/>
    <n v="5"/>
    <s v="Verificar mancha escura proxima rodapé"/>
    <x v="5"/>
    <m/>
    <x v="0"/>
    <x v="0"/>
    <x v="66"/>
    <m/>
    <x v="67"/>
    <m/>
    <s v=""/>
    <s v=""/>
    <s v=""/>
    <s v=""/>
    <s v=""/>
  </r>
  <r>
    <d v="2024-08-13T00:00:00"/>
    <x v="114"/>
    <s v="D"/>
    <n v="0"/>
    <s v="b"/>
    <n v="4"/>
    <s v="Pedras revestimento fachada partida"/>
    <x v="0"/>
    <m/>
    <x v="0"/>
    <x v="0"/>
    <x v="66"/>
    <m/>
    <x v="46"/>
    <m/>
    <s v=""/>
    <s v=""/>
    <s v=""/>
    <s v=""/>
    <s v=""/>
  </r>
  <r>
    <d v="2024-08-13T00:00:00"/>
    <x v="114"/>
    <s v="D"/>
    <n v="0"/>
    <s v="b"/>
    <n v="3"/>
    <s v="Melhorar remate silicone/trocar cor para branco"/>
    <x v="0"/>
    <m/>
    <x v="0"/>
    <x v="3"/>
    <x v="66"/>
    <m/>
    <x v="150"/>
    <m/>
    <s v=""/>
    <s v=""/>
    <s v=""/>
    <s v=""/>
    <s v=""/>
  </r>
  <r>
    <d v="2024-08-13T00:00:00"/>
    <x v="114"/>
    <s v="D"/>
    <n v="0"/>
    <s v="b"/>
    <n v="2"/>
    <s v="Falta acabamento topo portas (geral)"/>
    <x v="0"/>
    <m/>
    <x v="0"/>
    <x v="0"/>
    <x v="66"/>
    <m/>
    <x v="150"/>
    <m/>
    <s v=""/>
    <s v=""/>
    <s v=""/>
    <s v=""/>
    <s v=""/>
  </r>
  <r>
    <d v="2024-08-13T00:00:00"/>
    <x v="114"/>
    <s v="D"/>
    <n v="0"/>
    <s v="b"/>
    <n v="1"/>
    <s v="Risco na porta entrada"/>
    <x v="0"/>
    <m/>
    <x v="0"/>
    <x v="0"/>
    <x v="66"/>
    <m/>
    <x v="150"/>
    <m/>
    <s v=""/>
    <s v=""/>
    <s v=""/>
    <s v=""/>
    <s v=""/>
  </r>
  <r>
    <d v="2024-08-13T00:00:00"/>
    <x v="114"/>
    <s v="D"/>
    <n v="0"/>
    <s v="b"/>
    <n v="23"/>
    <s v="Placa de indução com riscos - Substituir "/>
    <x v="54"/>
    <m/>
    <x v="139"/>
    <x v="0"/>
    <x v="66"/>
    <m/>
    <x v="197"/>
    <m/>
    <s v=""/>
    <s v=""/>
    <s v=""/>
    <s v=""/>
    <s v=""/>
  </r>
  <r>
    <d v="2024-08-12T00:00:00"/>
    <x v="115"/>
    <s v="D"/>
    <n v="0"/>
    <s v="c"/>
    <n v="1"/>
    <s v="Moldura madeira amalgada"/>
    <x v="21"/>
    <m/>
    <x v="0"/>
    <x v="0"/>
    <x v="83"/>
    <m/>
    <x v="0"/>
    <s v="Leonor Vale"/>
    <s v=""/>
    <s v=""/>
    <s v=""/>
    <s v=""/>
    <s v=""/>
  </r>
  <r>
    <d v="2024-08-12T00:00:00"/>
    <x v="115"/>
    <s v="D"/>
    <n v="0"/>
    <s v="c"/>
    <n v="2"/>
    <s v="Ferrugem guardas "/>
    <x v="21"/>
    <m/>
    <x v="0"/>
    <x v="0"/>
    <x v="83"/>
    <m/>
    <x v="0"/>
    <m/>
    <s v=""/>
    <s v=""/>
    <s v=""/>
    <s v=""/>
    <s v=""/>
  </r>
  <r>
    <d v="2024-08-12T00:00:00"/>
    <x v="115"/>
    <s v="D"/>
    <n v="0"/>
    <s v="c"/>
    <n v="3"/>
    <s v="Mancha amarela parede "/>
    <x v="21"/>
    <m/>
    <x v="0"/>
    <x v="0"/>
    <x v="83"/>
    <m/>
    <x v="0"/>
    <m/>
    <s v=""/>
    <s v=""/>
    <s v=""/>
    <s v=""/>
    <s v=""/>
  </r>
  <r>
    <d v="2024-08-12T00:00:00"/>
    <x v="115"/>
    <s v="D"/>
    <n v="0"/>
    <s v="c"/>
    <n v="4"/>
    <s v="Mancha em baixo a/c"/>
    <x v="21"/>
    <m/>
    <x v="0"/>
    <x v="0"/>
    <x v="83"/>
    <m/>
    <x v="0"/>
    <m/>
    <s v=""/>
    <s v=""/>
    <s v=""/>
    <s v=""/>
    <s v=""/>
  </r>
  <r>
    <d v="2024-08-12T00:00:00"/>
    <x v="115"/>
    <s v="D"/>
    <n v="0"/>
    <s v="c"/>
    <n v="5"/>
    <s v="Moldura solta no topo/passa som "/>
    <x v="21"/>
    <m/>
    <x v="0"/>
    <x v="0"/>
    <x v="83"/>
    <m/>
    <x v="0"/>
    <m/>
    <s v=""/>
    <s v=""/>
    <s v=""/>
    <s v=""/>
    <s v=""/>
  </r>
  <r>
    <d v="2024-08-12T00:00:00"/>
    <x v="115"/>
    <s v="D"/>
    <n v="0"/>
    <s v="c"/>
    <n v="6"/>
    <s v="Marcas moldura porta do lado da sala "/>
    <x v="21"/>
    <m/>
    <x v="0"/>
    <x v="0"/>
    <x v="83"/>
    <m/>
    <x v="0"/>
    <m/>
    <s v=""/>
    <s v=""/>
    <s v=""/>
    <s v=""/>
    <s v=""/>
  </r>
  <r>
    <d v="2024-08-12T00:00:00"/>
    <x v="115"/>
    <s v="D"/>
    <n v="0"/>
    <s v="c"/>
    <n v="7"/>
    <s v="Afinar janelas "/>
    <x v="2"/>
    <m/>
    <x v="0"/>
    <x v="0"/>
    <x v="83"/>
    <m/>
    <x v="0"/>
    <m/>
    <s v=""/>
    <s v=""/>
    <s v=""/>
    <s v=""/>
    <s v=""/>
  </r>
  <r>
    <d v="2024-08-12T00:00:00"/>
    <x v="115"/>
    <s v="D"/>
    <n v="0"/>
    <s v="c"/>
    <n v="8"/>
    <s v="Manchas marcas porta guarda roupa "/>
    <x v="21"/>
    <m/>
    <x v="0"/>
    <x v="0"/>
    <x v="83"/>
    <m/>
    <x v="0"/>
    <m/>
    <s v=""/>
    <s v=""/>
    <s v=""/>
    <s v=""/>
    <s v=""/>
  </r>
  <r>
    <d v="2024-08-12T00:00:00"/>
    <x v="115"/>
    <s v="D"/>
    <n v="0"/>
    <s v="c"/>
    <n v="9"/>
    <s v="Marcas na parede do puxador da porta "/>
    <x v="21"/>
    <m/>
    <x v="0"/>
    <x v="0"/>
    <x v="83"/>
    <m/>
    <x v="0"/>
    <m/>
    <s v=""/>
    <s v=""/>
    <s v=""/>
    <s v=""/>
    <s v=""/>
  </r>
  <r>
    <d v="2024-08-12T00:00:00"/>
    <x v="115"/>
    <s v="D"/>
    <n v="0"/>
    <s v="c"/>
    <n v="10"/>
    <s v="Marcas na quina da parede "/>
    <x v="21"/>
    <m/>
    <x v="0"/>
    <x v="0"/>
    <x v="83"/>
    <m/>
    <x v="0"/>
    <m/>
    <s v=""/>
    <s v=""/>
    <s v=""/>
    <s v=""/>
    <s v=""/>
  </r>
  <r>
    <d v="2024-08-12T00:00:00"/>
    <x v="115"/>
    <s v="D"/>
    <n v="0"/>
    <s v="c"/>
    <n v="11"/>
    <s v="Marca no topo da porta do lado da circulação "/>
    <x v="21"/>
    <m/>
    <x v="0"/>
    <x v="0"/>
    <x v="83"/>
    <m/>
    <x v="0"/>
    <m/>
    <s v=""/>
    <s v=""/>
    <s v=""/>
    <s v=""/>
    <s v=""/>
  </r>
  <r>
    <d v="2024-08-12T00:00:00"/>
    <x v="115"/>
    <s v="D"/>
    <n v="0"/>
    <s v="c"/>
    <n v="12"/>
    <s v="Rodapé com marcas "/>
    <x v="21"/>
    <m/>
    <x v="0"/>
    <x v="0"/>
    <x v="83"/>
    <m/>
    <x v="0"/>
    <m/>
    <s v=""/>
    <s v=""/>
    <s v=""/>
    <s v=""/>
    <s v=""/>
  </r>
  <r>
    <d v="2024-08-12T00:00:00"/>
    <x v="115"/>
    <s v="D"/>
    <n v="0"/>
    <s v="c"/>
    <n v="13"/>
    <s v="Remate exaustão wc"/>
    <x v="21"/>
    <m/>
    <x v="0"/>
    <x v="0"/>
    <x v="83"/>
    <m/>
    <x v="0"/>
    <m/>
    <s v=""/>
    <s v=""/>
    <s v=""/>
    <s v=""/>
    <s v=""/>
  </r>
  <r>
    <d v="2024-08-12T00:00:00"/>
    <x v="115"/>
    <s v="D"/>
    <n v="0"/>
    <s v="c"/>
    <n v="14"/>
    <s v="Caixa da moldura madeira solta"/>
    <x v="21"/>
    <m/>
    <x v="0"/>
    <x v="0"/>
    <x v="83"/>
    <m/>
    <x v="0"/>
    <m/>
    <s v=""/>
    <s v=""/>
    <s v=""/>
    <s v=""/>
    <s v=""/>
  </r>
  <r>
    <d v="2024-08-12T00:00:00"/>
    <x v="115"/>
    <s v="D"/>
    <n v="0"/>
    <s v="c"/>
    <n v="15"/>
    <s v="Tampa na drenagem "/>
    <x v="21"/>
    <m/>
    <x v="0"/>
    <x v="3"/>
    <x v="83"/>
    <m/>
    <x v="24"/>
    <m/>
    <s v=""/>
    <s v=""/>
    <s v=""/>
    <s v=""/>
    <s v=""/>
  </r>
  <r>
    <d v="2024-08-12T00:00:00"/>
    <x v="115"/>
    <s v="D"/>
    <n v="0"/>
    <s v="c"/>
    <n v="16"/>
    <s v="Porta lavanderia não abre toda-ver solução (por conta da bomba de calor) - Climacer: Informamos que todo os eletrodomésticos se encontravam no local aquando da instalação da Bomba de calor e do seu arranque. Após a nossa visita verificou-se que existiram alterações às nossas tubagens, para um posterior abastecimento de água à máquina de lavar roupa. Desta forma, toda e qualquer alteração será executada pela empresa, que fez essa instalação adicional."/>
    <x v="0"/>
    <m/>
    <x v="0"/>
    <x v="0"/>
    <x v="83"/>
    <d v="2025-02-05T00:00:00"/>
    <x v="161"/>
    <m/>
    <s v=""/>
    <s v=""/>
    <s v=""/>
    <s v=""/>
    <s v=""/>
  </r>
  <r>
    <d v="2024-08-12T00:00:00"/>
    <x v="115"/>
    <s v="D"/>
    <n v="0"/>
    <s v="c"/>
    <n v="17"/>
    <s v="Remate rodapé geral "/>
    <x v="21"/>
    <m/>
    <x v="0"/>
    <x v="0"/>
    <x v="83"/>
    <m/>
    <x v="0"/>
    <m/>
    <s v=""/>
    <s v=""/>
    <s v=""/>
    <s v=""/>
    <s v=""/>
  </r>
  <r>
    <d v="2024-08-12T00:00:00"/>
    <x v="115"/>
    <s v="D"/>
    <n v="0"/>
    <s v="c"/>
    <n v="18"/>
    <s v="Remate lateral parede falta pintura"/>
    <x v="21"/>
    <m/>
    <x v="0"/>
    <x v="0"/>
    <x v="83"/>
    <m/>
    <x v="0"/>
    <m/>
    <s v=""/>
    <s v=""/>
    <s v=""/>
    <s v=""/>
    <s v=""/>
  </r>
  <r>
    <d v="2024-08-12T00:00:00"/>
    <x v="115"/>
    <s v="D"/>
    <n v="0"/>
    <s v="c"/>
    <n v="19"/>
    <s v="Tranca de uma das portas não está a funcionar"/>
    <x v="8"/>
    <m/>
    <x v="139"/>
    <x v="0"/>
    <x v="83"/>
    <m/>
    <x v="90"/>
    <m/>
    <s v=""/>
    <s v=""/>
    <s v=""/>
    <s v=""/>
    <s v=""/>
  </r>
  <r>
    <d v="2024-08-12T00:00:00"/>
    <x v="115"/>
    <s v="D"/>
    <n v="0"/>
    <s v="c"/>
    <n v="20"/>
    <s v="Afinar porta de entrada - necessario trazer peça ( tranca auxiliar)"/>
    <x v="7"/>
    <m/>
    <x v="73"/>
    <x v="0"/>
    <x v="83"/>
    <m/>
    <x v="6"/>
    <m/>
    <s v=""/>
    <s v=""/>
    <s v=""/>
    <s v=""/>
    <s v=""/>
  </r>
  <r>
    <d v="2024-08-12T00:00:00"/>
    <x v="115"/>
    <s v="D"/>
    <n v="0"/>
    <s v="c"/>
    <n v="21"/>
    <s v="A torneira pinga água (creio que a borracha precisa de ser substituída)"/>
    <x v="0"/>
    <m/>
    <x v="42"/>
    <x v="0"/>
    <x v="83"/>
    <m/>
    <x v="309"/>
    <m/>
    <s v=""/>
    <s v=""/>
    <s v=""/>
    <s v=""/>
    <s v=""/>
  </r>
  <r>
    <d v="2024-08-12T00:00:00"/>
    <x v="115"/>
    <s v="D"/>
    <n v="0"/>
    <s v="c"/>
    <n v="22"/>
    <s v="O cano do lavatório vaza água "/>
    <x v="0"/>
    <m/>
    <x v="42"/>
    <x v="0"/>
    <x v="83"/>
    <m/>
    <x v="309"/>
    <m/>
    <m/>
    <m/>
    <m/>
    <m/>
    <m/>
  </r>
  <r>
    <d v="2024-10-28T00:00:00"/>
    <x v="116"/>
    <s v="D"/>
    <n v="0"/>
    <s v="d"/>
    <n v="1"/>
    <s v="1 porta de roupeiro com 1.53x0.44m"/>
    <x v="8"/>
    <m/>
    <x v="110"/>
    <x v="0"/>
    <x v="84"/>
    <d v="2025-02-07T00:00:00"/>
    <x v="234"/>
    <m/>
    <s v=""/>
    <s v=""/>
    <s v=""/>
    <s v=""/>
    <s v=""/>
  </r>
  <r>
    <d v="2024-10-28T00:00:00"/>
    <x v="116"/>
    <s v="D"/>
    <n v="0"/>
    <s v="d"/>
    <n v="2"/>
    <s v="Falta tampa caixa tomada arrecadação "/>
    <x v="9"/>
    <m/>
    <x v="0"/>
    <x v="0"/>
    <x v="84"/>
    <m/>
    <x v="21"/>
    <m/>
    <s v=""/>
    <s v=""/>
    <s v=""/>
    <s v=""/>
    <s v=""/>
  </r>
  <r>
    <d v="2024-10-28T00:00:00"/>
    <x v="116"/>
    <s v="D"/>
    <n v="0"/>
    <s v="d"/>
    <n v="3"/>
    <s v="Pregos na parede arrecadação "/>
    <x v="0"/>
    <m/>
    <x v="0"/>
    <x v="0"/>
    <x v="84"/>
    <m/>
    <x v="21"/>
    <m/>
    <s v=""/>
    <s v=""/>
    <s v=""/>
    <s v=""/>
    <s v=""/>
  </r>
  <r>
    <d v="2024-10-28T00:00:00"/>
    <x v="116"/>
    <s v="D"/>
    <n v="0"/>
    <s v="d"/>
    <n v="4"/>
    <s v="Restos de comida na gaveta da cozinha "/>
    <x v="0"/>
    <m/>
    <x v="30"/>
    <x v="0"/>
    <x v="84"/>
    <m/>
    <x v="21"/>
    <m/>
    <s v=""/>
    <s v=""/>
    <s v=""/>
    <s v=""/>
    <s v=""/>
  </r>
  <r>
    <d v="2024-10-28T00:00:00"/>
    <x v="116"/>
    <s v="D"/>
    <n v="0"/>
    <s v="d"/>
    <n v="5"/>
    <s v="Limpar cola ceramica parede "/>
    <x v="0"/>
    <m/>
    <x v="0"/>
    <x v="0"/>
    <x v="84"/>
    <m/>
    <x v="48"/>
    <m/>
    <s v=""/>
    <s v=""/>
    <s v=""/>
    <s v=""/>
    <s v=""/>
  </r>
  <r>
    <d v="2024-10-28T00:00:00"/>
    <x v="116"/>
    <s v="D"/>
    <n v="0"/>
    <s v="d"/>
    <n v="6"/>
    <s v="Limpar silicone /tinta caixilharia "/>
    <x v="0"/>
    <m/>
    <x v="0"/>
    <x v="0"/>
    <x v="84"/>
    <m/>
    <x v="194"/>
    <m/>
    <s v=""/>
    <s v=""/>
    <s v=""/>
    <s v=""/>
    <s v=""/>
  </r>
  <r>
    <d v="2024-10-28T00:00:00"/>
    <x v="116"/>
    <s v="D"/>
    <n v="0"/>
    <s v="d"/>
    <n v="7"/>
    <s v="2ª mão de tinta geral "/>
    <x v="0"/>
    <m/>
    <x v="0"/>
    <x v="0"/>
    <x v="84"/>
    <m/>
    <x v="194"/>
    <m/>
    <s v=""/>
    <s v=""/>
    <s v=""/>
    <s v=""/>
    <s v=""/>
  </r>
  <r>
    <d v="2024-10-28T00:00:00"/>
    <x v="116"/>
    <s v="D"/>
    <n v="0"/>
    <s v="d"/>
    <n v="8"/>
    <s v="Borracha janela danificada /trocar"/>
    <x v="2"/>
    <m/>
    <x v="0"/>
    <x v="0"/>
    <x v="84"/>
    <m/>
    <x v="7"/>
    <m/>
    <s v=""/>
    <s v=""/>
    <s v=""/>
    <s v=""/>
    <s v=""/>
  </r>
  <r>
    <d v="2024-10-28T00:00:00"/>
    <x v="116"/>
    <s v="D"/>
    <n v="0"/>
    <s v="d"/>
    <n v="9"/>
    <s v="Remover residuos obra janelas /pedra / pó "/>
    <x v="0"/>
    <m/>
    <x v="0"/>
    <x v="0"/>
    <x v="84"/>
    <m/>
    <x v="194"/>
    <m/>
    <s v=""/>
    <s v=""/>
    <s v=""/>
    <s v=""/>
    <s v=""/>
  </r>
  <r>
    <d v="2024-10-28T00:00:00"/>
    <x v="116"/>
    <s v="D"/>
    <n v="0"/>
    <s v="d"/>
    <n v="10"/>
    <s v="Melhorar remate silicone janelas geral "/>
    <x v="0"/>
    <m/>
    <x v="0"/>
    <x v="0"/>
    <x v="84"/>
    <m/>
    <x v="48"/>
    <m/>
    <s v=""/>
    <s v=""/>
    <s v=""/>
    <s v=""/>
    <s v=""/>
  </r>
  <r>
    <d v="2024-10-28T00:00:00"/>
    <x v="116"/>
    <s v="D"/>
    <n v="0"/>
    <s v="d"/>
    <n v="11"/>
    <s v="Limpar base duche "/>
    <x v="0"/>
    <m/>
    <x v="30"/>
    <x v="0"/>
    <x v="84"/>
    <m/>
    <x v="7"/>
    <m/>
    <s v=""/>
    <s v=""/>
    <s v=""/>
    <s v=""/>
    <s v=""/>
  </r>
  <r>
    <d v="2024-10-28T00:00:00"/>
    <x v="116"/>
    <s v="D"/>
    <n v="0"/>
    <s v="d"/>
    <n v="12"/>
    <s v="Limpar portas geral "/>
    <x v="0"/>
    <m/>
    <x v="0"/>
    <x v="0"/>
    <x v="84"/>
    <m/>
    <x v="48"/>
    <m/>
    <s v=""/>
    <s v=""/>
    <s v=""/>
    <s v=""/>
    <s v=""/>
  </r>
  <r>
    <d v="2024-10-28T00:00:00"/>
    <x v="116"/>
    <s v="D"/>
    <n v="0"/>
    <s v="d"/>
    <n v="13"/>
    <s v="Limpar piso wc/riscos "/>
    <x v="0"/>
    <m/>
    <x v="0"/>
    <x v="0"/>
    <x v="84"/>
    <m/>
    <x v="48"/>
    <m/>
    <s v=""/>
    <s v=""/>
    <s v=""/>
    <s v=""/>
    <s v=""/>
  </r>
  <r>
    <d v="2024-10-28T00:00:00"/>
    <x v="116"/>
    <s v="D"/>
    <n v="0"/>
    <s v="d"/>
    <n v="14"/>
    <s v="Falta prateleira roupeiro "/>
    <x v="8"/>
    <m/>
    <x v="0"/>
    <x v="0"/>
    <x v="84"/>
    <m/>
    <x v="258"/>
    <m/>
    <s v=""/>
    <s v=""/>
    <s v=""/>
    <s v=""/>
    <s v=""/>
  </r>
  <r>
    <d v="2024-10-28T00:00:00"/>
    <x v="116"/>
    <s v="D"/>
    <n v="0"/>
    <s v="d"/>
    <n v="15"/>
    <s v="Falta massa base de duche "/>
    <x v="0"/>
    <m/>
    <x v="30"/>
    <x v="0"/>
    <x v="84"/>
    <m/>
    <x v="7"/>
    <m/>
    <s v=""/>
    <s v=""/>
    <s v=""/>
    <s v=""/>
    <s v=""/>
  </r>
  <r>
    <d v="2024-10-28T00:00:00"/>
    <x v="116"/>
    <s v="D"/>
    <n v="0"/>
    <s v="d"/>
    <n v="16"/>
    <s v="Limpar apartamento / interior armários/vidros/pisos "/>
    <x v="0"/>
    <m/>
    <x v="0"/>
    <x v="0"/>
    <x v="84"/>
    <m/>
    <x v="48"/>
    <m/>
    <s v=""/>
    <s v=""/>
    <s v=""/>
    <s v=""/>
    <s v=""/>
  </r>
  <r>
    <d v="2024-10-28T00:00:00"/>
    <x v="116"/>
    <s v="D"/>
    <n v="0"/>
    <s v="d"/>
    <n v="17"/>
    <s v="Limpar janela/retirar fezes pombo - NÃO SE TRATA DE UMA ANOMALIA DE OBRA "/>
    <x v="0"/>
    <m/>
    <x v="0"/>
    <x v="2"/>
    <x v="84"/>
    <m/>
    <x v="48"/>
    <m/>
    <s v=""/>
    <s v=""/>
    <s v=""/>
    <s v=""/>
    <s v=""/>
  </r>
  <r>
    <d v="2024-10-28T00:00:00"/>
    <x v="116"/>
    <s v="D"/>
    <n v="0"/>
    <s v="d"/>
    <n v="18"/>
    <s v="Mudar tubo da máquina "/>
    <x v="14"/>
    <m/>
    <x v="30"/>
    <x v="0"/>
    <x v="84"/>
    <m/>
    <x v="197"/>
    <m/>
    <s v=""/>
    <s v=""/>
    <s v=""/>
    <s v=""/>
    <s v=""/>
  </r>
  <r>
    <d v="2024-10-28T00:00:00"/>
    <x v="116"/>
    <s v="D"/>
    <n v="0"/>
    <s v="d"/>
    <n v="19"/>
    <s v="Janela da lavanderia descaída (afinar)"/>
    <x v="2"/>
    <m/>
    <x v="7"/>
    <x v="0"/>
    <x v="84"/>
    <m/>
    <x v="197"/>
    <m/>
    <s v=""/>
    <s v=""/>
    <s v=""/>
    <s v=""/>
    <s v=""/>
  </r>
  <r>
    <d v="2024-10-28T00:00:00"/>
    <x v="116"/>
    <s v="D"/>
    <n v="0"/>
    <s v="d"/>
    <n v="20"/>
    <s v="Janela da suite (Vidro e moldura completamente estragados do lado exterior, para trocar)"/>
    <x v="2"/>
    <m/>
    <x v="7"/>
    <x v="0"/>
    <x v="84"/>
    <m/>
    <x v="197"/>
    <m/>
    <s v=""/>
    <s v=""/>
    <s v=""/>
    <s v=""/>
    <s v=""/>
  </r>
  <r>
    <d v="2024-10-28T00:00:00"/>
    <x v="116"/>
    <s v="D"/>
    <n v="0"/>
    <s v="d"/>
    <n v="21"/>
    <s v="Porta casa de banho partida (vieram tirar medidas à um mês e ninguém disse mais nada)"/>
    <x v="8"/>
    <m/>
    <x v="7"/>
    <x v="0"/>
    <x v="84"/>
    <m/>
    <x v="7"/>
    <m/>
    <s v=""/>
    <s v=""/>
    <s v=""/>
    <s v=""/>
    <s v=""/>
  </r>
  <r>
    <d v="2024-10-28T00:00:00"/>
    <x v="116"/>
    <s v="D"/>
    <n v="0"/>
    <s v="d"/>
    <n v="22"/>
    <s v="Porta direita do roupeiro direito do quarto pequeno(parte debaixo bastante danificada)"/>
    <x v="8"/>
    <m/>
    <x v="7"/>
    <x v="0"/>
    <x v="84"/>
    <m/>
    <x v="197"/>
    <m/>
    <s v=""/>
    <s v=""/>
    <s v=""/>
    <s v=""/>
    <s v=""/>
  </r>
  <r>
    <d v="2024-10-28T00:00:00"/>
    <x v="116"/>
    <s v="D"/>
    <n v="0"/>
    <s v="d"/>
    <n v="23"/>
    <s v="Canto da porta direita do roupeiro esquerdo com ponta levantada / descolada "/>
    <x v="8"/>
    <m/>
    <x v="7"/>
    <x v="0"/>
    <x v="84"/>
    <m/>
    <x v="7"/>
    <m/>
    <s v=""/>
    <s v=""/>
    <s v=""/>
    <s v=""/>
    <s v=""/>
  </r>
  <r>
    <d v="2024-10-28T00:00:00"/>
    <x v="116"/>
    <s v="D"/>
    <n v="0"/>
    <s v="d"/>
    <n v="24"/>
    <s v="Janela do quarto pequeno tambem riscada e picada do lado de fora, visivel especialmente no vidro do lado de fora mas tambem na moldura "/>
    <x v="2"/>
    <m/>
    <x v="7"/>
    <x v="0"/>
    <x v="84"/>
    <m/>
    <x v="197"/>
    <m/>
    <s v=""/>
    <s v=""/>
    <s v=""/>
    <s v=""/>
    <s v=""/>
  </r>
  <r>
    <d v="2024-10-28T00:00:00"/>
    <x v="116"/>
    <s v="D"/>
    <n v="0"/>
    <s v="d"/>
    <n v="25"/>
    <s v="Falta um autocolante na prateleira do roupeiro direito do quarto (em baixo) - quarto pequeno "/>
    <x v="8"/>
    <m/>
    <x v="7"/>
    <x v="0"/>
    <x v="84"/>
    <m/>
    <x v="7"/>
    <m/>
    <s v=""/>
    <s v=""/>
    <s v=""/>
    <s v=""/>
    <s v=""/>
  </r>
  <r>
    <d v="2024-10-28T00:00:00"/>
    <x v="116"/>
    <s v="D"/>
    <n v="0"/>
    <s v="d"/>
    <n v="26"/>
    <s v="Sala: porta da sala com &quot;picos&quot; e irregularidades em toda a moldura do vidro "/>
    <x v="8"/>
    <m/>
    <x v="7"/>
    <x v="0"/>
    <x v="84"/>
    <m/>
    <x v="7"/>
    <m/>
    <s v=""/>
    <s v=""/>
    <s v=""/>
    <s v=""/>
    <s v=""/>
  </r>
  <r>
    <d v="2024-10-28T00:00:00"/>
    <x v="116"/>
    <s v="D"/>
    <n v="0"/>
    <s v="d"/>
    <n v="27"/>
    <s v="Casa de banho social: Portas de duche não esta a fecharcorretamente"/>
    <x v="12"/>
    <m/>
    <x v="7"/>
    <x v="0"/>
    <x v="84"/>
    <m/>
    <x v="7"/>
    <m/>
    <s v=""/>
    <s v=""/>
    <s v=""/>
    <s v=""/>
    <s v=""/>
  </r>
  <r>
    <d v="2024-10-28T00:00:00"/>
    <x v="116"/>
    <s v="D"/>
    <n v="0"/>
    <s v="d"/>
    <n v="28"/>
    <s v="Explicação de como se muda o foco/lampada do teto da casa de banho social "/>
    <x v="0"/>
    <m/>
    <x v="7"/>
    <x v="0"/>
    <x v="84"/>
    <m/>
    <x v="7"/>
    <m/>
    <s v=""/>
    <s v=""/>
    <s v=""/>
    <s v=""/>
    <s v=""/>
  </r>
  <r>
    <d v="2024-10-28T00:00:00"/>
    <x v="116"/>
    <s v="D"/>
    <n v="0"/>
    <s v="d"/>
    <n v="29"/>
    <s v="Geral: Faltam 3 autocolantes na prateleira de baixo para tapar parafuso do roupeiro do corredor + multiplos parte de cima "/>
    <x v="8"/>
    <m/>
    <x v="7"/>
    <x v="0"/>
    <x v="84"/>
    <m/>
    <x v="7"/>
    <m/>
    <s v=""/>
    <s v=""/>
    <s v=""/>
    <s v=""/>
    <s v=""/>
  </r>
  <r>
    <d v="2024-10-28T00:00:00"/>
    <x v="116"/>
    <s v="D"/>
    <n v="0"/>
    <s v="d"/>
    <n v="30"/>
    <s v="Como retirar manchas amareladas quer das borrachas quer do contraplacado "/>
    <x v="0"/>
    <m/>
    <x v="7"/>
    <x v="0"/>
    <x v="84"/>
    <m/>
    <x v="7"/>
    <m/>
    <s v=""/>
    <s v=""/>
    <s v=""/>
    <s v=""/>
    <s v=""/>
  </r>
  <r>
    <d v="2024-10-28T00:00:00"/>
    <x v="116"/>
    <s v="D"/>
    <n v="0"/>
    <s v="d"/>
    <n v="31"/>
    <s v="Pintura da parede do corredor/entrada para a casa"/>
    <x v="0"/>
    <m/>
    <x v="7"/>
    <x v="0"/>
    <x v="84"/>
    <m/>
    <x v="7"/>
    <m/>
    <s v=""/>
    <s v=""/>
    <s v=""/>
    <s v=""/>
    <s v=""/>
  </r>
  <r>
    <d v="2024-10-28T00:00:00"/>
    <x v="116"/>
    <s v="D"/>
    <n v="0"/>
    <s v="d"/>
    <n v="32"/>
    <s v="Porta acesso a escadas não fecha e esta gravemente riscada "/>
    <x v="7"/>
    <m/>
    <x v="7"/>
    <x v="0"/>
    <x v="84"/>
    <m/>
    <x v="7"/>
    <m/>
    <s v=""/>
    <s v=""/>
    <s v=""/>
    <s v=""/>
    <s v=""/>
  </r>
  <r>
    <d v="2024-10-28T00:00:00"/>
    <x v="116"/>
    <s v="D"/>
    <n v="0"/>
    <s v="d"/>
    <n v="33"/>
    <s v="1 UN  de vidro danificado picado Quarto 1 + 1UN de Vidro da janela da suíte está danificada picado por limalhas de rebarbadora (27/02 - cliente desmarcou o agendamento) (937X1647) (V8) ( ainda não se pode agendar ( 28/3/25))"/>
    <x v="2"/>
    <m/>
    <x v="52"/>
    <x v="0"/>
    <x v="84"/>
    <m/>
    <x v="203"/>
    <m/>
    <s v=""/>
    <s v=""/>
    <s v=""/>
    <s v=""/>
    <s v=""/>
  </r>
  <r>
    <d v="2024-10-28T00:00:00"/>
    <x v="116"/>
    <s v="D"/>
    <n v="0"/>
    <s v="d"/>
    <n v="34"/>
    <s v="ARRECADAÇÃO Nº 4 - Falta uma luminária no teto e afinar a porta de entrada, puxador/fechadura, chave custa muito a entrar e fica presa."/>
    <x v="0"/>
    <m/>
    <x v="37"/>
    <x v="0"/>
    <x v="4"/>
    <m/>
    <x v="54"/>
    <m/>
    <m/>
    <m/>
    <m/>
    <m/>
    <m/>
  </r>
  <r>
    <d v="2024-10-28T00:00:00"/>
    <x v="116"/>
    <s v="D"/>
    <n v="0"/>
    <s v="d"/>
    <n v="35"/>
    <s v="Torneira do bidé com caudal inferior // Torneira do bidé precisa ser substituída. // No dia 27/03/2026 foi feita a troca da torneira, contudo foi constatado que há fuga na canalização, e somente a substituição não é o suficiente. A canalização por sua vez deverá ser alvo de verificação por parte da Luzimeca. // Feedback Luzimeca 17/04: foi verificado que o bidé corria pouca água no lado quente. O que se passa é entupimento ou algum probelma com o tubo. Iremos numa nova marcação resolver ao problema, já que não foi possível no mesmo dia. "/>
    <x v="14"/>
    <m/>
    <x v="260"/>
    <x v="0"/>
    <x v="84"/>
    <m/>
    <x v="23"/>
    <m/>
    <m/>
    <m/>
    <m/>
    <m/>
    <m/>
  </r>
  <r>
    <d v="2024-09-30T00:00:00"/>
    <x v="117"/>
    <s v="D"/>
    <n v="0"/>
    <s v="a"/>
    <n v="1"/>
    <s v="Falta acabamento ralo varanda "/>
    <x v="0"/>
    <m/>
    <x v="0"/>
    <x v="0"/>
    <x v="74"/>
    <m/>
    <x v="9"/>
    <m/>
    <s v=""/>
    <s v=""/>
    <s v=""/>
    <s v=""/>
    <s v=""/>
  </r>
  <r>
    <d v="2024-09-30T00:00:00"/>
    <x v="117"/>
    <s v="D"/>
    <n v="0"/>
    <s v="a"/>
    <n v="1"/>
    <s v="Deixaram de funcionar a campainha e todo o sistema de abertura/visualização de portas."/>
    <x v="9"/>
    <m/>
    <x v="85"/>
    <x v="0"/>
    <x v="74"/>
    <m/>
    <x v="13"/>
    <m/>
    <s v=""/>
    <s v=""/>
    <s v=""/>
    <s v=""/>
    <s v=""/>
  </r>
  <r>
    <d v="2024-09-30T00:00:00"/>
    <x v="117"/>
    <s v="D"/>
    <n v="0"/>
    <s v="a"/>
    <n v="2"/>
    <s v="Limpar revestimento parede varanda "/>
    <x v="0"/>
    <m/>
    <x v="0"/>
    <x v="0"/>
    <x v="74"/>
    <m/>
    <x v="9"/>
    <m/>
    <s v=""/>
    <s v=""/>
    <s v=""/>
    <s v=""/>
    <s v=""/>
  </r>
  <r>
    <d v="2024-09-30T00:00:00"/>
    <x v="117"/>
    <s v="D"/>
    <n v="0"/>
    <s v="a"/>
    <n v="2"/>
    <s v="Riscos no pavimento de madeira que afetam 4 peças"/>
    <x v="5"/>
    <m/>
    <x v="49"/>
    <x v="0"/>
    <x v="74"/>
    <m/>
    <x v="81"/>
    <m/>
    <s v=""/>
    <s v=""/>
    <s v=""/>
    <s v=""/>
    <s v=""/>
  </r>
  <r>
    <d v="2024-09-30T00:00:00"/>
    <x v="117"/>
    <s v="D"/>
    <n v="0"/>
    <s v="a"/>
    <n v="3"/>
    <s v="Manchas no teto da cozinha"/>
    <x v="0"/>
    <m/>
    <x v="0"/>
    <x v="0"/>
    <x v="74"/>
    <m/>
    <x v="9"/>
    <m/>
    <s v=""/>
    <s v=""/>
    <s v=""/>
    <s v=""/>
    <s v=""/>
  </r>
  <r>
    <d v="2024-09-30T00:00:00"/>
    <x v="117"/>
    <s v="D"/>
    <n v="0"/>
    <s v="a"/>
    <n v="4"/>
    <s v="Marcas na porta do wc"/>
    <x v="0"/>
    <m/>
    <x v="0"/>
    <x v="0"/>
    <x v="74"/>
    <m/>
    <x v="9"/>
    <m/>
    <s v=""/>
    <s v=""/>
    <s v=""/>
    <s v=""/>
    <s v=""/>
  </r>
  <r>
    <d v="2024-09-30T00:00:00"/>
    <x v="117"/>
    <s v="D"/>
    <n v="0"/>
    <s v="a"/>
    <n v="5"/>
    <s v="Marcas na porta guarda rouapa/interno/externo topo"/>
    <x v="0"/>
    <m/>
    <x v="0"/>
    <x v="0"/>
    <x v="74"/>
    <m/>
    <x v="9"/>
    <m/>
    <s v=""/>
    <s v=""/>
    <s v=""/>
    <s v=""/>
    <s v=""/>
  </r>
  <r>
    <d v="2024-09-30T00:00:00"/>
    <x v="117"/>
    <s v="D"/>
    <n v="0"/>
    <s v="a"/>
    <n v="6"/>
    <s v="Melhorar encontro moldura madeira guarda roupa"/>
    <x v="0"/>
    <m/>
    <x v="0"/>
    <x v="0"/>
    <x v="74"/>
    <m/>
    <x v="9"/>
    <m/>
    <s v=""/>
    <s v=""/>
    <s v=""/>
    <s v=""/>
    <s v=""/>
  </r>
  <r>
    <d v="2024-09-30T00:00:00"/>
    <x v="117"/>
    <s v="D"/>
    <n v="0"/>
    <s v="a"/>
    <n v="7"/>
    <s v="Infiltração parede do quarto"/>
    <x v="0"/>
    <m/>
    <x v="198"/>
    <x v="0"/>
    <x v="74"/>
    <m/>
    <x v="279"/>
    <m/>
    <m/>
    <m/>
    <m/>
    <m/>
    <m/>
  </r>
  <r>
    <d v="2024-09-30T00:00:00"/>
    <x v="117"/>
    <s v="D"/>
    <n v="0"/>
    <s v="a"/>
    <n v="8"/>
    <s v="Problema no ar condicionado (deita água para o interior da sala) //  No dia 24/06 a Climacer informou que &quot;Estamos a proceder ao provisionamento do material para intervirmos na próxima semana&quot; // No dia 01/07/2025 a empresa Climacer foi ao apartamento e informou ao proprietário que: tem que ser um engenheiro ou adjunto que esteve na construção a resolver o problema, pois o problema reside nas tubagem que estão no prédio. // Agendado com a Luzimeca para o dia 14/07, no entanto não procederam a intervenção devido o problema ser nas tubagens."/>
    <x v="0"/>
    <m/>
    <x v="278"/>
    <x v="0"/>
    <x v="74"/>
    <m/>
    <x v="310"/>
    <m/>
    <m/>
    <m/>
    <m/>
    <m/>
    <m/>
  </r>
  <r>
    <d v="2024-09-30T00:00:00"/>
    <x v="117"/>
    <s v="D"/>
    <n v="0"/>
    <s v="a"/>
    <n v="9"/>
    <s v="Afinação de janelas. Indicação encarregado Bruno Florindo"/>
    <x v="2"/>
    <m/>
    <x v="279"/>
    <x v="1"/>
    <x v="74"/>
    <m/>
    <x v="24"/>
    <m/>
    <m/>
    <m/>
    <m/>
    <m/>
    <m/>
  </r>
  <r>
    <d v="2024-07-18T00:00:00"/>
    <x v="118"/>
    <s v="D"/>
    <n v="1"/>
    <s v="d"/>
    <n v="1"/>
    <s v="Melhorar remate massa banheira no piso"/>
    <x v="0"/>
    <m/>
    <x v="12"/>
    <x v="0"/>
    <x v="85"/>
    <m/>
    <x v="170"/>
    <s v="Tânia Silva - 914918270"/>
    <s v=""/>
    <s v=""/>
    <s v=""/>
    <s v=""/>
    <s v=""/>
  </r>
  <r>
    <d v="2024-07-18T00:00:00"/>
    <x v="118"/>
    <s v="D"/>
    <n v="1"/>
    <s v="d"/>
    <n v="2"/>
    <s v="Amolgado no topo da porta"/>
    <x v="8"/>
    <m/>
    <x v="12"/>
    <x v="0"/>
    <x v="85"/>
    <d v="2025-02-07T00:00:00"/>
    <x v="36"/>
    <s v="Tânia Silva - 914918270"/>
    <s v=""/>
    <s v=""/>
    <s v=""/>
    <s v=""/>
    <s v=""/>
  </r>
  <r>
    <d v="2024-07-18T00:00:00"/>
    <x v="118"/>
    <s v="D"/>
    <n v="1"/>
    <s v="d"/>
    <n v="3"/>
    <s v="Limpar rodapés/tinta (geral)"/>
    <x v="0"/>
    <m/>
    <x v="0"/>
    <x v="0"/>
    <x v="85"/>
    <m/>
    <x v="0"/>
    <s v="Tânia Silva - 914918270"/>
    <s v=""/>
    <s v=""/>
    <s v=""/>
    <s v=""/>
    <s v=""/>
  </r>
  <r>
    <d v="2024-07-18T00:00:00"/>
    <x v="118"/>
    <s v="D"/>
    <n v="1"/>
    <s v="d"/>
    <n v="4"/>
    <s v="Marcas na porta do roupeiro (trocar)"/>
    <x v="8"/>
    <m/>
    <x v="12"/>
    <x v="0"/>
    <x v="85"/>
    <m/>
    <x v="208"/>
    <s v="Tânia Silva - 914918270"/>
    <s v=""/>
    <s v=""/>
    <s v=""/>
    <s v=""/>
    <s v=""/>
  </r>
  <r>
    <d v="2024-07-18T00:00:00"/>
    <x v="118"/>
    <s v="D"/>
    <n v="1"/>
    <s v="d"/>
    <n v="5"/>
    <s v="Marca na porta da cozinha na quina"/>
    <x v="8"/>
    <m/>
    <x v="0"/>
    <x v="0"/>
    <x v="85"/>
    <m/>
    <x v="0"/>
    <s v="Tânia Silva - 914918270"/>
    <s v=""/>
    <s v=""/>
    <s v=""/>
    <s v=""/>
    <s v=""/>
  </r>
  <r>
    <d v="2024-07-18T00:00:00"/>
    <x v="118"/>
    <s v="D"/>
    <n v="1"/>
    <s v="d"/>
    <n v="6"/>
    <s v="Limpeza geral do apartamento "/>
    <x v="0"/>
    <m/>
    <x v="0"/>
    <x v="0"/>
    <x v="85"/>
    <m/>
    <x v="0"/>
    <s v="Tânia Silva - 914918270"/>
    <s v=""/>
    <s v=""/>
    <s v=""/>
    <s v=""/>
    <s v=""/>
  </r>
  <r>
    <d v="2024-07-18T00:00:00"/>
    <x v="118"/>
    <s v="D"/>
    <n v="1"/>
    <s v="d"/>
    <n v="7"/>
    <s v="Furo no tubo de exustao da lavanderia "/>
    <x v="15"/>
    <m/>
    <x v="0"/>
    <x v="0"/>
    <x v="85"/>
    <m/>
    <x v="0"/>
    <s v="Tânia Silva - 914918270"/>
    <s v=""/>
    <s v=""/>
    <s v=""/>
    <s v=""/>
    <s v=""/>
  </r>
  <r>
    <d v="2024-07-18T00:00:00"/>
    <x v="118"/>
    <s v="D"/>
    <n v="1"/>
    <s v="d"/>
    <n v="8"/>
    <s v="Melhorar acabamento rodapé entre roupeiro e quadro elétrico"/>
    <x v="8"/>
    <m/>
    <x v="0"/>
    <x v="0"/>
    <x v="85"/>
    <m/>
    <x v="0"/>
    <s v="Tânia Silva - 914918270"/>
    <s v=""/>
    <s v=""/>
    <s v=""/>
    <s v=""/>
    <s v=""/>
  </r>
  <r>
    <d v="2024-07-18T00:00:00"/>
    <x v="118"/>
    <s v="D"/>
    <n v="1"/>
    <s v="d"/>
    <n v="9"/>
    <s v="Moldura porta com espaço grande no piso "/>
    <x v="0"/>
    <m/>
    <x v="12"/>
    <x v="0"/>
    <x v="85"/>
    <m/>
    <x v="170"/>
    <s v="Tânia Silva - 914918270"/>
    <s v=""/>
    <s v=""/>
    <s v=""/>
    <s v=""/>
    <s v=""/>
  </r>
  <r>
    <d v="2024-07-18T00:00:00"/>
    <x v="118"/>
    <s v="D"/>
    <n v="1"/>
    <s v="d"/>
    <n v="10"/>
    <s v="Rodapé partido"/>
    <x v="8"/>
    <m/>
    <x v="0"/>
    <x v="0"/>
    <x v="85"/>
    <m/>
    <x v="170"/>
    <s v="Tânia Silva - 914918270"/>
    <s v=""/>
    <s v=""/>
    <s v=""/>
    <s v=""/>
    <s v=""/>
  </r>
  <r>
    <d v="2024-07-18T00:00:00"/>
    <x v="118"/>
    <s v="D"/>
    <n v="1"/>
    <s v="d"/>
    <n v="11"/>
    <s v="Rever fixação do espelho wc/peça torta no topo"/>
    <x v="29"/>
    <m/>
    <x v="0"/>
    <x v="0"/>
    <x v="85"/>
    <m/>
    <x v="0"/>
    <s v="Tânia Silva - 914918270"/>
    <s v=""/>
    <s v=""/>
    <s v=""/>
    <s v=""/>
    <s v=""/>
  </r>
  <r>
    <d v="2024-07-18T00:00:00"/>
    <x v="118"/>
    <s v="D"/>
    <n v="1"/>
    <s v="d"/>
    <n v="12"/>
    <s v="Pintura na parede da sala suja "/>
    <x v="0"/>
    <m/>
    <x v="0"/>
    <x v="0"/>
    <x v="85"/>
    <m/>
    <x v="170"/>
    <s v="Tânia Silva - 914918270"/>
    <s v=""/>
    <s v=""/>
    <s v=""/>
    <s v=""/>
    <s v=""/>
  </r>
  <r>
    <d v="2024-07-18T00:00:00"/>
    <x v="118"/>
    <s v="D"/>
    <n v="1"/>
    <s v="d"/>
    <n v="13"/>
    <s v="Base dos armarios da cozinha com escrito a caneta "/>
    <x v="0"/>
    <m/>
    <x v="0"/>
    <x v="0"/>
    <x v="85"/>
    <m/>
    <x v="170"/>
    <s v="Tânia Silva - 914918270"/>
    <s v=""/>
    <s v=""/>
    <s v=""/>
    <s v=""/>
    <s v=""/>
  </r>
  <r>
    <d v="2024-07-18T00:00:00"/>
    <x v="118"/>
    <s v="D"/>
    <n v="1"/>
    <s v="d"/>
    <n v="14"/>
    <s v="Porta que divide o hall de entrada da sala apresenta folga"/>
    <x v="8"/>
    <m/>
    <x v="0"/>
    <x v="0"/>
    <x v="85"/>
    <m/>
    <x v="208"/>
    <s v="Tânia Silva - 914918270"/>
    <s v=""/>
    <s v=""/>
    <s v=""/>
    <s v=""/>
    <s v=""/>
  </r>
  <r>
    <d v="2024-07-18T00:00:00"/>
    <x v="118"/>
    <s v="D"/>
    <n v="1"/>
    <s v="d"/>
    <n v="15"/>
    <s v="Máquina de lavar roupa colocada na cozinha de forma deficiente / ao abrir a porta do movel o mesmo fricciona afinar"/>
    <x v="1"/>
    <m/>
    <x v="0"/>
    <x v="3"/>
    <x v="85"/>
    <m/>
    <x v="251"/>
    <s v="Tânia Silva - 914918270"/>
    <s v=""/>
    <s v=""/>
    <s v=""/>
    <s v=""/>
    <s v=""/>
  </r>
  <r>
    <d v="2024-07-18T00:00:00"/>
    <x v="118"/>
    <s v="D"/>
    <n v="1"/>
    <s v="d"/>
    <n v="16"/>
    <s v="Alarme não está a ligar, devido falta de um cabo no quadro elétrico"/>
    <x v="9"/>
    <m/>
    <x v="280"/>
    <x v="0"/>
    <x v="85"/>
    <m/>
    <x v="36"/>
    <m/>
    <m/>
    <m/>
    <m/>
    <m/>
    <m/>
  </r>
  <r>
    <d v="2024-07-18T00:00:00"/>
    <x v="118"/>
    <s v="D"/>
    <n v="1"/>
    <s v="d"/>
    <n v="17"/>
    <s v="Chão flutuante solto e escuro"/>
    <x v="5"/>
    <m/>
    <x v="281"/>
    <x v="0"/>
    <x v="85"/>
    <m/>
    <x v="214"/>
    <m/>
    <s v=""/>
    <s v=""/>
    <s v=""/>
    <s v=""/>
    <s v=""/>
  </r>
  <r>
    <d v="2024-07-18T00:00:00"/>
    <x v="118"/>
    <s v="D"/>
    <n v="1"/>
    <s v="d"/>
    <n v="18"/>
    <s v="Afinar porta entrada // 20/06 O inquilino não estará no país, portanto não há disponibilidade para o agendamento do dia 25/06"/>
    <x v="7"/>
    <m/>
    <x v="56"/>
    <x v="0"/>
    <x v="85"/>
    <m/>
    <x v="97"/>
    <m/>
    <m/>
    <m/>
    <m/>
    <m/>
    <m/>
  </r>
  <r>
    <d v="2024-07-18T00:00:00"/>
    <x v="118"/>
    <s v="D"/>
    <n v="1"/>
    <s v="d"/>
    <n v="19"/>
    <s v="Porta armario 2,00 x 0,62"/>
    <x v="8"/>
    <m/>
    <x v="56"/>
    <x v="9"/>
    <x v="85"/>
    <m/>
    <x v="24"/>
    <m/>
    <m/>
    <m/>
    <m/>
    <m/>
    <m/>
  </r>
  <r>
    <d v="2024-07-18T00:00:00"/>
    <x v="118"/>
    <s v="D"/>
    <n v="1"/>
    <s v="d"/>
    <n v="20"/>
    <s v="A porta da casa de banho não fecha ao trinco, para fechar tem de se fechar à chave. // O apartamento da senhora era arrendado, o que não indica que é um defeito de fabrico, o dano é decorrente da utlização do imóvel. Por isso, damos o processo como terminado._x000a_NÃO CONTÉM EM VISTORIA."/>
    <x v="6"/>
    <m/>
    <x v="282"/>
    <x v="2"/>
    <x v="85"/>
    <m/>
    <x v="24"/>
    <m/>
    <m/>
    <m/>
    <m/>
    <m/>
    <m/>
  </r>
  <r>
    <d v="2024-08-02T00:00:00"/>
    <x v="119"/>
    <s v="D"/>
    <n v="1"/>
    <s v="e"/>
    <n v="1"/>
    <s v="A/C da sala quando liga, começa a deitar fumo a maquina do lado de fora(varanda)"/>
    <x v="15"/>
    <m/>
    <x v="20"/>
    <x v="0"/>
    <x v="16"/>
    <m/>
    <x v="70"/>
    <m/>
    <s v=""/>
    <s v=""/>
    <s v=""/>
    <s v=""/>
    <s v=""/>
  </r>
  <r>
    <d v="2024-08-02T00:00:00"/>
    <x v="119"/>
    <s v="D"/>
    <n v="1"/>
    <s v="e"/>
    <n v="2"/>
    <s v="Ventilação da suíte nunca funcionou"/>
    <x v="15"/>
    <m/>
    <x v="20"/>
    <x v="0"/>
    <x v="16"/>
    <m/>
    <x v="35"/>
    <m/>
    <s v=""/>
    <s v=""/>
    <s v=""/>
    <s v=""/>
    <s v=""/>
  </r>
  <r>
    <d v="2024-08-02T00:00:00"/>
    <x v="119"/>
    <s v="D"/>
    <n v="1"/>
    <s v="e"/>
    <n v="3"/>
    <s v="Marcas na parede"/>
    <x v="21"/>
    <m/>
    <x v="0"/>
    <x v="0"/>
    <x v="16"/>
    <m/>
    <x v="0"/>
    <m/>
    <s v=""/>
    <s v=""/>
    <s v=""/>
    <s v=""/>
    <s v=""/>
  </r>
  <r>
    <d v="2024-08-02T00:00:00"/>
    <x v="119"/>
    <s v="D"/>
    <n v="1"/>
    <s v="e"/>
    <n v="4"/>
    <s v="Afinar porta/borracha"/>
    <x v="21"/>
    <m/>
    <x v="0"/>
    <x v="0"/>
    <x v="16"/>
    <m/>
    <x v="0"/>
    <m/>
    <s v=""/>
    <s v=""/>
    <s v=""/>
    <s v=""/>
    <s v=""/>
  </r>
  <r>
    <d v="2024-08-02T00:00:00"/>
    <x v="119"/>
    <s v="D"/>
    <n v="1"/>
    <s v="e"/>
    <n v="5"/>
    <s v="Trocar pedra soleira"/>
    <x v="21"/>
    <m/>
    <x v="0"/>
    <x v="0"/>
    <x v="16"/>
    <m/>
    <x v="0"/>
    <m/>
    <s v=""/>
    <s v=""/>
    <s v=""/>
    <s v=""/>
    <s v=""/>
  </r>
  <r>
    <d v="2024-08-02T00:00:00"/>
    <x v="119"/>
    <s v="D"/>
    <n v="1"/>
    <s v="e"/>
    <n v="6"/>
    <s v="Borrachas pretas soltas nas portas"/>
    <x v="21"/>
    <m/>
    <x v="0"/>
    <x v="0"/>
    <x v="16"/>
    <m/>
    <x v="0"/>
    <m/>
    <s v=""/>
    <s v=""/>
    <s v=""/>
    <s v=""/>
    <s v=""/>
  </r>
  <r>
    <d v="2024-08-02T00:00:00"/>
    <x v="119"/>
    <s v="D"/>
    <n v="1"/>
    <s v="e"/>
    <n v="7"/>
    <s v="Falta rejunte piso varanda"/>
    <x v="21"/>
    <m/>
    <x v="0"/>
    <x v="0"/>
    <x v="16"/>
    <m/>
    <x v="0"/>
    <m/>
    <s v=""/>
    <s v=""/>
    <s v=""/>
    <s v=""/>
    <s v=""/>
  </r>
  <r>
    <d v="2024-08-02T00:00:00"/>
    <x v="119"/>
    <s v="D"/>
    <n v="1"/>
    <s v="e"/>
    <n v="8"/>
    <s v="Falta puxador porta duche"/>
    <x v="12"/>
    <m/>
    <x v="0"/>
    <x v="0"/>
    <x v="16"/>
    <m/>
    <x v="6"/>
    <m/>
    <s v=""/>
    <s v=""/>
    <s v=""/>
    <s v=""/>
    <s v=""/>
  </r>
  <r>
    <d v="2024-08-02T00:00:00"/>
    <x v="119"/>
    <s v="D"/>
    <n v="1"/>
    <s v="e"/>
    <n v="9"/>
    <s v="Caixa pex desnivelada"/>
    <x v="21"/>
    <m/>
    <x v="0"/>
    <x v="0"/>
    <x v="16"/>
    <m/>
    <x v="0"/>
    <m/>
    <s v=""/>
    <s v=""/>
    <s v=""/>
    <s v=""/>
    <s v=""/>
  </r>
  <r>
    <d v="2024-08-02T00:00:00"/>
    <x v="119"/>
    <s v="D"/>
    <n v="1"/>
    <s v="e"/>
    <n v="10"/>
    <s v="Falta massa banheira"/>
    <x v="21"/>
    <m/>
    <x v="0"/>
    <x v="0"/>
    <x v="16"/>
    <m/>
    <x v="0"/>
    <m/>
    <s v=""/>
    <s v=""/>
    <s v=""/>
    <s v=""/>
    <s v=""/>
  </r>
  <r>
    <d v="2024-08-02T00:00:00"/>
    <x v="119"/>
    <s v="D"/>
    <n v="1"/>
    <s v="e"/>
    <n v="11"/>
    <s v="Limpar ferrugenm guardas (geral"/>
    <x v="21"/>
    <m/>
    <x v="0"/>
    <x v="0"/>
    <x v="16"/>
    <m/>
    <x v="0"/>
    <m/>
    <s v=""/>
    <s v=""/>
    <s v=""/>
    <s v=""/>
    <s v=""/>
  </r>
  <r>
    <d v="2024-08-02T00:00:00"/>
    <x v="119"/>
    <s v="D"/>
    <n v="1"/>
    <s v="e"/>
    <n v="12"/>
    <s v="Risco no vidro"/>
    <x v="21"/>
    <m/>
    <x v="0"/>
    <x v="0"/>
    <x v="16"/>
    <m/>
    <x v="0"/>
    <m/>
    <s v=""/>
    <s v=""/>
    <s v=""/>
    <s v=""/>
    <s v=""/>
  </r>
  <r>
    <d v="2024-08-02T00:00:00"/>
    <x v="119"/>
    <s v="D"/>
    <n v="1"/>
    <s v="e"/>
    <n v="13"/>
    <s v="Afinar portas guarda roupas"/>
    <x v="21"/>
    <m/>
    <x v="0"/>
    <x v="0"/>
    <x v="16"/>
    <m/>
    <x v="0"/>
    <m/>
    <s v=""/>
    <s v=""/>
    <s v=""/>
    <s v=""/>
    <s v=""/>
  </r>
  <r>
    <d v="2024-08-02T00:00:00"/>
    <x v="119"/>
    <s v="D"/>
    <n v="1"/>
    <s v="e"/>
    <n v="14"/>
    <s v="Falta interruptor lavandeiria"/>
    <x v="9"/>
    <m/>
    <x v="0"/>
    <x v="0"/>
    <x v="16"/>
    <m/>
    <x v="0"/>
    <m/>
    <s v=""/>
    <s v=""/>
    <s v=""/>
    <s v=""/>
    <s v=""/>
  </r>
  <r>
    <d v="2024-08-02T00:00:00"/>
    <x v="119"/>
    <s v="D"/>
    <n v="1"/>
    <s v="e"/>
    <n v="15"/>
    <s v="Rever encaixe mangueira maquina"/>
    <x v="21"/>
    <m/>
    <x v="0"/>
    <x v="0"/>
    <x v="16"/>
    <m/>
    <x v="0"/>
    <m/>
    <s v=""/>
    <s v=""/>
    <s v=""/>
    <s v=""/>
    <s v=""/>
  </r>
  <r>
    <d v="2024-08-02T00:00:00"/>
    <x v="119"/>
    <s v="D"/>
    <n v="1"/>
    <s v="e"/>
    <n v="16"/>
    <s v="Borrachas portas soltas"/>
    <x v="21"/>
    <m/>
    <x v="0"/>
    <x v="0"/>
    <x v="16"/>
    <m/>
    <x v="0"/>
    <m/>
    <s v=""/>
    <s v=""/>
    <s v=""/>
    <s v=""/>
    <s v=""/>
  </r>
  <r>
    <d v="2024-08-02T00:00:00"/>
    <x v="119"/>
    <s v="D"/>
    <n v="1"/>
    <s v="e"/>
    <n v="17"/>
    <s v="Afinar puxador porta"/>
    <x v="21"/>
    <m/>
    <x v="0"/>
    <x v="0"/>
    <x v="16"/>
    <m/>
    <x v="0"/>
    <m/>
    <s v=""/>
    <s v=""/>
    <s v=""/>
    <s v=""/>
    <s v=""/>
  </r>
  <r>
    <d v="2024-08-02T00:00:00"/>
    <x v="119"/>
    <s v="D"/>
    <n v="1"/>
    <s v="e"/>
    <n v="18"/>
    <s v="Afinar Janela de Aluminio"/>
    <x v="2"/>
    <m/>
    <x v="283"/>
    <x v="0"/>
    <x v="16"/>
    <m/>
    <x v="125"/>
    <m/>
    <m/>
    <m/>
    <m/>
    <m/>
    <m/>
  </r>
  <r>
    <d v="2024-08-02T00:00:00"/>
    <x v="119"/>
    <s v="D"/>
    <n v="1"/>
    <s v="e"/>
    <n v="19"/>
    <s v="Estore avariado "/>
    <x v="11"/>
    <m/>
    <x v="283"/>
    <x v="0"/>
    <x v="16"/>
    <m/>
    <x v="110"/>
    <m/>
    <m/>
    <m/>
    <m/>
    <m/>
    <m/>
  </r>
  <r>
    <d v="2024-08-02T00:00:00"/>
    <x v="119"/>
    <s v="D"/>
    <n v="1"/>
    <s v="e"/>
    <n v="20"/>
    <s v="Torneira continua a pingar"/>
    <x v="0"/>
    <m/>
    <x v="168"/>
    <x v="0"/>
    <x v="16"/>
    <m/>
    <x v="142"/>
    <m/>
    <m/>
    <m/>
    <m/>
    <m/>
    <m/>
  </r>
  <r>
    <d v="2024-08-02T00:00:00"/>
    <x v="119"/>
    <s v="D"/>
    <n v="1"/>
    <s v="e"/>
    <n v="21"/>
    <s v="Torneira pinga mais água, solicita subtituição por outra de outro modelo"/>
    <x v="0"/>
    <m/>
    <x v="123"/>
    <x v="0"/>
    <x v="16"/>
    <m/>
    <x v="36"/>
    <m/>
    <m/>
    <m/>
    <m/>
    <m/>
    <m/>
  </r>
  <r>
    <d v="2024-08-02T00:00:00"/>
    <x v="119"/>
    <s v="D"/>
    <n v="1"/>
    <s v="e"/>
    <n v="22"/>
    <s v="Os AC em casa e na suíte começou a escorrer aágua pelas paredes e em 30 minutos ficamos com uma poça de água no chão. // Relatório da Climacer &quot;À semelhança do reportado na fração EN (D/P0/a) é necessária a presença da Luzimeca para resolução da situação, dado que a Climacer apenas fez a ligação à forquilha da prumada.&quot;"/>
    <x v="23"/>
    <m/>
    <x v="284"/>
    <x v="0"/>
    <x v="16"/>
    <m/>
    <x v="59"/>
    <m/>
    <m/>
    <m/>
    <m/>
    <m/>
    <m/>
  </r>
  <r>
    <d v="2025-06-20T00:00:00"/>
    <x v="120"/>
    <s v="D"/>
    <n v="1"/>
    <s v="f"/>
    <n v="1"/>
    <s v="Ligação de bomba de calor "/>
    <x v="14"/>
    <m/>
    <x v="20"/>
    <x v="0"/>
    <x v="5"/>
    <m/>
    <x v="4"/>
    <m/>
    <s v=""/>
    <s v=""/>
    <s v=""/>
    <s v=""/>
    <s v=""/>
  </r>
  <r>
    <d v="2025-06-20T00:00:00"/>
    <x v="120"/>
    <s v="D"/>
    <n v="1"/>
    <s v="f"/>
    <n v="3"/>
    <s v="vareta partida janela sala por mau uso"/>
    <x v="2"/>
    <m/>
    <x v="135"/>
    <x v="0"/>
    <x v="5"/>
    <m/>
    <x v="193"/>
    <m/>
    <m/>
    <m/>
    <m/>
    <m/>
    <m/>
  </r>
  <r>
    <d v="2025-06-20T00:00:00"/>
    <x v="120"/>
    <s v="D"/>
    <n v="1"/>
    <s v="f"/>
    <n v="2"/>
    <s v="MUDAR PORTA DE BANCADA SUPERIOR DE COZINHA - CHAVE ESTÁ EM OBRA"/>
    <x v="34"/>
    <m/>
    <x v="20"/>
    <x v="0"/>
    <x v="5"/>
    <m/>
    <x v="210"/>
    <m/>
    <s v=""/>
    <s v=""/>
    <s v=""/>
    <s v=""/>
    <s v=""/>
  </r>
  <r>
    <d v="2024-08-19T00:00:00"/>
    <x v="121"/>
    <s v="D"/>
    <n v="1"/>
    <s v="a"/>
    <n v="1"/>
    <s v="Marcas na porta / por toda a porta "/>
    <x v="8"/>
    <m/>
    <x v="0"/>
    <x v="0"/>
    <x v="67"/>
    <m/>
    <x v="308"/>
    <m/>
    <s v=""/>
    <s v=""/>
    <s v=""/>
    <s v=""/>
    <s v=""/>
  </r>
  <r>
    <d v="2024-08-19T00:00:00"/>
    <x v="121"/>
    <s v="D"/>
    <n v="1"/>
    <s v="a"/>
    <n v="2"/>
    <s v="Limpar portas "/>
    <x v="0"/>
    <m/>
    <x v="0"/>
    <x v="0"/>
    <x v="67"/>
    <m/>
    <x v="308"/>
    <m/>
    <s v=""/>
    <s v=""/>
    <s v=""/>
    <s v=""/>
    <s v=""/>
  </r>
  <r>
    <d v="2024-08-19T00:00:00"/>
    <x v="121"/>
    <s v="D"/>
    <n v="1"/>
    <s v="a"/>
    <n v="3"/>
    <s v="Marcas na pintura "/>
    <x v="0"/>
    <m/>
    <x v="0"/>
    <x v="0"/>
    <x v="67"/>
    <m/>
    <x v="308"/>
    <m/>
    <s v=""/>
    <s v=""/>
    <s v=""/>
    <s v=""/>
    <s v=""/>
  </r>
  <r>
    <d v="2024-08-19T00:00:00"/>
    <x v="121"/>
    <s v="D"/>
    <n v="1"/>
    <s v="a"/>
    <n v="4"/>
    <s v="Limpar ferrugem guardas geral"/>
    <x v="0"/>
    <m/>
    <x v="0"/>
    <x v="0"/>
    <x v="67"/>
    <m/>
    <x v="308"/>
    <m/>
    <s v=""/>
    <s v=""/>
    <s v=""/>
    <s v=""/>
    <s v=""/>
  </r>
  <r>
    <d v="2024-08-19T00:00:00"/>
    <x v="121"/>
    <s v="D"/>
    <n v="1"/>
    <s v="a"/>
    <n v="5"/>
    <s v="Limpar tijolos varanda/parede"/>
    <x v="0"/>
    <m/>
    <x v="0"/>
    <x v="0"/>
    <x v="67"/>
    <m/>
    <x v="308"/>
    <m/>
    <s v=""/>
    <s v=""/>
    <s v=""/>
    <s v=""/>
    <s v=""/>
  </r>
  <r>
    <d v="2024-08-19T00:00:00"/>
    <x v="121"/>
    <s v="D"/>
    <n v="1"/>
    <s v="a"/>
    <n v="6"/>
    <s v="Limpar caixilharia portas/Janelas / Mal estado geral"/>
    <x v="0"/>
    <m/>
    <x v="0"/>
    <x v="0"/>
    <x v="67"/>
    <m/>
    <x v="308"/>
    <m/>
    <s v=""/>
    <s v=""/>
    <s v=""/>
    <s v=""/>
    <s v=""/>
  </r>
  <r>
    <d v="2024-08-19T00:00:00"/>
    <x v="121"/>
    <s v="D"/>
    <n v="1"/>
    <s v="a"/>
    <n v="7"/>
    <s v="Limpar pedra soleira geral "/>
    <x v="0"/>
    <m/>
    <x v="0"/>
    <x v="0"/>
    <x v="67"/>
    <m/>
    <x v="308"/>
    <m/>
    <s v=""/>
    <s v=""/>
    <s v=""/>
    <s v=""/>
    <s v=""/>
  </r>
  <r>
    <d v="2024-08-19T00:00:00"/>
    <x v="121"/>
    <s v="D"/>
    <n v="1"/>
    <s v="a"/>
    <n v="8"/>
    <s v="Buracos nos cantos porta/parede varanda"/>
    <x v="0"/>
    <m/>
    <x v="0"/>
    <x v="0"/>
    <x v="67"/>
    <m/>
    <x v="308"/>
    <m/>
    <s v=""/>
    <s v=""/>
    <s v=""/>
    <s v=""/>
    <s v=""/>
  </r>
  <r>
    <d v="2024-08-19T00:00:00"/>
    <x v="121"/>
    <s v="D"/>
    <n v="1"/>
    <s v="a"/>
    <n v="9"/>
    <s v="Pedra soleira partida "/>
    <x v="0"/>
    <m/>
    <x v="0"/>
    <x v="0"/>
    <x v="67"/>
    <m/>
    <x v="308"/>
    <m/>
    <s v=""/>
    <s v=""/>
    <s v=""/>
    <s v=""/>
    <s v=""/>
  </r>
  <r>
    <d v="2024-08-19T00:00:00"/>
    <x v="121"/>
    <s v="D"/>
    <n v="1"/>
    <s v="a"/>
    <n v="10"/>
    <s v="Manchas no piso /Brancas/Riscos geral"/>
    <x v="0"/>
    <m/>
    <x v="0"/>
    <x v="0"/>
    <x v="67"/>
    <m/>
    <x v="308"/>
    <m/>
    <s v=""/>
    <s v=""/>
    <s v=""/>
    <s v=""/>
    <s v=""/>
  </r>
  <r>
    <d v="2024-08-19T00:00:00"/>
    <x v="121"/>
    <s v="D"/>
    <n v="1"/>
    <s v="a"/>
    <n v="11"/>
    <s v="Diferença na tonalidade das réguas madeira"/>
    <x v="21"/>
    <m/>
    <x v="0"/>
    <x v="3"/>
    <x v="67"/>
    <m/>
    <x v="24"/>
    <m/>
    <s v=""/>
    <s v=""/>
    <s v=""/>
    <s v=""/>
    <s v=""/>
  </r>
  <r>
    <d v="2024-08-19T00:00:00"/>
    <x v="121"/>
    <s v="D"/>
    <n v="1"/>
    <s v="a"/>
    <n v="12"/>
    <s v="Melhorar remate canto portas/parede"/>
    <x v="0"/>
    <m/>
    <x v="0"/>
    <x v="0"/>
    <x v="67"/>
    <m/>
    <x v="308"/>
    <m/>
    <s v=""/>
    <s v=""/>
    <s v=""/>
    <s v=""/>
    <s v=""/>
  </r>
  <r>
    <d v="2024-08-19T00:00:00"/>
    <x v="121"/>
    <s v="D"/>
    <n v="1"/>
    <s v="a"/>
    <n v="13"/>
    <s v="Melhorar rejunte piso wc"/>
    <x v="0"/>
    <m/>
    <x v="0"/>
    <x v="0"/>
    <x v="67"/>
    <m/>
    <x v="308"/>
    <m/>
    <s v=""/>
    <s v=""/>
    <s v=""/>
    <s v=""/>
    <s v=""/>
  </r>
  <r>
    <d v="2024-08-19T00:00:00"/>
    <x v="121"/>
    <s v="D"/>
    <n v="1"/>
    <s v="a"/>
    <n v="14"/>
    <s v="Melhorar remate quina parede"/>
    <x v="0"/>
    <m/>
    <x v="0"/>
    <x v="0"/>
    <x v="67"/>
    <m/>
    <x v="308"/>
    <m/>
    <s v=""/>
    <s v=""/>
    <s v=""/>
    <s v=""/>
    <s v=""/>
  </r>
  <r>
    <d v="2024-08-19T00:00:00"/>
    <x v="121"/>
    <s v="D"/>
    <n v="1"/>
    <s v="a"/>
    <n v="15"/>
    <s v="Amolgado na parede por causa da fechadura porta"/>
    <x v="0"/>
    <m/>
    <x v="0"/>
    <x v="0"/>
    <x v="67"/>
    <m/>
    <x v="308"/>
    <m/>
    <s v=""/>
    <s v=""/>
    <s v=""/>
    <s v=""/>
    <s v=""/>
  </r>
  <r>
    <d v="2024-08-19T00:00:00"/>
    <x v="121"/>
    <s v="D"/>
    <n v="1"/>
    <s v="a"/>
    <n v="16"/>
    <s v="Colocar porta no nicho armario wc/tubos visiveis lavatorio - Verificar se é conforme projeto "/>
    <x v="21"/>
    <m/>
    <x v="0"/>
    <x v="3"/>
    <x v="67"/>
    <m/>
    <x v="24"/>
    <m/>
    <s v=""/>
    <s v=""/>
    <s v=""/>
    <s v=""/>
    <s v=""/>
  </r>
  <r>
    <d v="2024-08-19T00:00:00"/>
    <x v="121"/>
    <s v="D"/>
    <n v="1"/>
    <s v="a"/>
    <n v="17"/>
    <s v="Riscos nas caixilharias portas "/>
    <x v="2"/>
    <m/>
    <x v="0"/>
    <x v="0"/>
    <x v="67"/>
    <m/>
    <x v="308"/>
    <m/>
    <s v=""/>
    <s v=""/>
    <s v=""/>
    <s v=""/>
    <s v=""/>
  </r>
  <r>
    <d v="2024-08-19T00:00:00"/>
    <x v="121"/>
    <s v="D"/>
    <n v="1"/>
    <s v="a"/>
    <n v="18"/>
    <s v="Pintura nas arrecadações com reboque "/>
    <x v="21"/>
    <m/>
    <x v="0"/>
    <x v="3"/>
    <x v="67"/>
    <m/>
    <x v="24"/>
    <m/>
    <s v=""/>
    <s v=""/>
    <s v=""/>
    <s v=""/>
    <s v=""/>
  </r>
  <r>
    <d v="2024-08-19T00:00:00"/>
    <x v="121"/>
    <s v="D"/>
    <n v="1"/>
    <s v="a"/>
    <n v="19"/>
    <s v="Maquina a/c com riscos "/>
    <x v="0"/>
    <m/>
    <x v="0"/>
    <x v="0"/>
    <x v="67"/>
    <m/>
    <x v="308"/>
    <m/>
    <s v=""/>
    <s v=""/>
    <s v=""/>
    <s v=""/>
    <s v=""/>
  </r>
  <r>
    <d v="2024-08-19T00:00:00"/>
    <x v="121"/>
    <s v="D"/>
    <n v="1"/>
    <s v="a"/>
    <n v="20"/>
    <s v="Trocar canhao da porta de entrada "/>
    <x v="7"/>
    <m/>
    <x v="1"/>
    <x v="0"/>
    <x v="67"/>
    <m/>
    <x v="91"/>
    <m/>
    <s v=""/>
    <s v=""/>
    <s v=""/>
    <s v=""/>
    <s v=""/>
  </r>
  <r>
    <d v="2024-08-19T00:00:00"/>
    <x v="121"/>
    <s v="D"/>
    <n v="1"/>
    <s v="a"/>
    <n v="21"/>
    <s v="Trocar a régua no pavimento 27/06 - O proprietário informou que não há necessidade de substituição."/>
    <x v="5"/>
    <m/>
    <x v="0"/>
    <x v="0"/>
    <x v="86"/>
    <m/>
    <x v="172"/>
    <m/>
    <m/>
    <m/>
    <m/>
    <m/>
    <m/>
  </r>
  <r>
    <d v="2024-10-04T00:00:00"/>
    <x v="122"/>
    <s v="D"/>
    <n v="1"/>
    <s v="b"/>
    <n v="23"/>
    <s v="Torneira da suite a pingar "/>
    <x v="0"/>
    <m/>
    <x v="50"/>
    <x v="0"/>
    <x v="1"/>
    <m/>
    <x v="18"/>
    <m/>
    <s v=""/>
    <s v=""/>
    <s v=""/>
    <s v=""/>
    <s v=""/>
  </r>
  <r>
    <d v="2024-10-04T00:00:00"/>
    <x v="122"/>
    <s v="D"/>
    <n v="1"/>
    <s v="b"/>
    <n v="22"/>
    <s v="Na casa de banho da suíte há algum problema com as canalizações: a torneira do lavatório e da banheira não tem praticamente pressão quanto estão totalmente abertas de forma individual, e quando se abre estas torneiras de formas individual a água começa a sair com pressão pelo bidé e sem pressão pela respetiva torneira, mesmo com a torneira do bidé desligada."/>
    <x v="14"/>
    <m/>
    <x v="63"/>
    <x v="0"/>
    <x v="1"/>
    <m/>
    <x v="21"/>
    <m/>
    <s v=""/>
    <s v=""/>
    <s v=""/>
    <s v=""/>
    <s v=""/>
  </r>
  <r>
    <d v="2024-10-04T00:00:00"/>
    <x v="122"/>
    <s v="D"/>
    <n v="1"/>
    <s v="b"/>
    <n v="21"/>
    <s v="Melhorar rejunte piso varanda"/>
    <x v="0"/>
    <m/>
    <x v="0"/>
    <x v="0"/>
    <x v="1"/>
    <m/>
    <x v="267"/>
    <m/>
    <s v=""/>
    <s v=""/>
    <s v=""/>
    <s v=""/>
    <s v=""/>
  </r>
  <r>
    <d v="2024-10-04T00:00:00"/>
    <x v="122"/>
    <s v="D"/>
    <n v="1"/>
    <s v="b"/>
    <n v="20"/>
    <s v="Limpar tijolos varanda "/>
    <x v="0"/>
    <m/>
    <x v="0"/>
    <x v="0"/>
    <x v="1"/>
    <m/>
    <x v="267"/>
    <m/>
    <s v=""/>
    <s v=""/>
    <s v=""/>
    <s v=""/>
    <s v=""/>
  </r>
  <r>
    <d v="2024-10-04T00:00:00"/>
    <x v="122"/>
    <s v="D"/>
    <n v="1"/>
    <s v="b"/>
    <n v="19"/>
    <s v="Falta massa rejunte varanda/ buracos (geral)"/>
    <x v="0"/>
    <m/>
    <x v="0"/>
    <x v="0"/>
    <x v="1"/>
    <m/>
    <x v="267"/>
    <m/>
    <s v=""/>
    <s v=""/>
    <s v=""/>
    <s v=""/>
    <s v=""/>
  </r>
  <r>
    <d v="2024-10-04T00:00:00"/>
    <x v="122"/>
    <s v="D"/>
    <n v="1"/>
    <s v="b"/>
    <n v="18"/>
    <s v="Defeito pintura teto/ linha desnivel"/>
    <x v="0"/>
    <m/>
    <x v="0"/>
    <x v="0"/>
    <x v="1"/>
    <m/>
    <x v="267"/>
    <m/>
    <s v=""/>
    <s v=""/>
    <s v=""/>
    <s v=""/>
    <s v=""/>
  </r>
  <r>
    <d v="2024-10-04T00:00:00"/>
    <x v="122"/>
    <s v="D"/>
    <n v="1"/>
    <s v="b"/>
    <n v="17"/>
    <s v="Melhorar pintura/caixa tomada"/>
    <x v="0"/>
    <m/>
    <x v="0"/>
    <x v="0"/>
    <x v="1"/>
    <m/>
    <x v="267"/>
    <m/>
    <s v=""/>
    <s v=""/>
    <s v=""/>
    <s v=""/>
    <s v=""/>
  </r>
  <r>
    <d v="2024-10-04T00:00:00"/>
    <x v="122"/>
    <s v="D"/>
    <n v="1"/>
    <s v="b"/>
    <n v="16"/>
    <s v="Manchas pinturas parede"/>
    <x v="0"/>
    <m/>
    <x v="0"/>
    <x v="0"/>
    <x v="1"/>
    <m/>
    <x v="267"/>
    <m/>
    <s v=""/>
    <s v=""/>
    <s v=""/>
    <s v=""/>
    <s v=""/>
  </r>
  <r>
    <d v="2024-10-04T00:00:00"/>
    <x v="122"/>
    <s v="D"/>
    <n v="1"/>
    <s v="b"/>
    <n v="15"/>
    <s v="Falta parafuso caixa aplique topo/sujo"/>
    <x v="0"/>
    <m/>
    <x v="0"/>
    <x v="0"/>
    <x v="1"/>
    <m/>
    <x v="267"/>
    <m/>
    <s v=""/>
    <s v=""/>
    <s v=""/>
    <s v=""/>
    <s v=""/>
  </r>
  <r>
    <d v="2024-10-04T00:00:00"/>
    <x v="122"/>
    <s v="D"/>
    <n v="1"/>
    <s v="b"/>
    <n v="14"/>
    <s v="Limpar cerâmica wc no topo"/>
    <x v="0"/>
    <m/>
    <x v="0"/>
    <x v="0"/>
    <x v="1"/>
    <m/>
    <x v="267"/>
    <m/>
    <s v=""/>
    <s v=""/>
    <s v=""/>
    <s v=""/>
    <s v=""/>
  </r>
  <r>
    <d v="2024-10-04T00:00:00"/>
    <x v="122"/>
    <s v="D"/>
    <n v="1"/>
    <s v="b"/>
    <n v="13"/>
    <s v="Caixa aplique solta wc/ caixa fex"/>
    <x v="0"/>
    <m/>
    <x v="0"/>
    <x v="0"/>
    <x v="1"/>
    <m/>
    <x v="267"/>
    <m/>
    <s v=""/>
    <s v=""/>
    <s v=""/>
    <s v=""/>
    <s v=""/>
  </r>
  <r>
    <d v="2024-10-04T00:00:00"/>
    <x v="122"/>
    <s v="D"/>
    <n v="1"/>
    <s v="b"/>
    <n v="12"/>
    <s v="Limpar massa cerâmica wc/ próximo porta"/>
    <x v="0"/>
    <m/>
    <x v="0"/>
    <x v="0"/>
    <x v="1"/>
    <m/>
    <x v="267"/>
    <m/>
    <s v=""/>
    <s v=""/>
    <s v=""/>
    <s v=""/>
    <s v=""/>
  </r>
  <r>
    <d v="2024-10-04T00:00:00"/>
    <x v="122"/>
    <s v="D"/>
    <n v="1"/>
    <s v="b"/>
    <n v="11"/>
    <s v="Exaustor torto/ falta ajuste"/>
    <x v="1"/>
    <m/>
    <x v="0"/>
    <x v="0"/>
    <x v="1"/>
    <m/>
    <x v="0"/>
    <m/>
    <s v=""/>
    <s v=""/>
    <s v=""/>
    <s v=""/>
    <s v=""/>
  </r>
  <r>
    <d v="2024-10-04T00:00:00"/>
    <x v="122"/>
    <s v="D"/>
    <n v="1"/>
    <s v="b"/>
    <n v="10"/>
    <s v="Afinar armarios cozinha"/>
    <x v="1"/>
    <m/>
    <x v="0"/>
    <x v="0"/>
    <x v="1"/>
    <m/>
    <x v="0"/>
    <m/>
    <s v=""/>
    <s v=""/>
    <s v=""/>
    <s v=""/>
    <s v=""/>
  </r>
  <r>
    <d v="2024-10-04T00:00:00"/>
    <x v="122"/>
    <s v="D"/>
    <n v="1"/>
    <s v="b"/>
    <n v="9"/>
    <s v="Falta rejunte cerâmica cozinha/buracos"/>
    <x v="0"/>
    <m/>
    <x v="0"/>
    <x v="0"/>
    <x v="1"/>
    <m/>
    <x v="267"/>
    <m/>
    <s v=""/>
    <s v=""/>
    <s v=""/>
    <s v=""/>
    <s v=""/>
  </r>
  <r>
    <d v="2024-10-04T00:00:00"/>
    <x v="122"/>
    <s v="D"/>
    <n v="1"/>
    <s v="b"/>
    <n v="8"/>
    <s v="Limpar armario cozinha"/>
    <x v="0"/>
    <m/>
    <x v="0"/>
    <x v="0"/>
    <x v="1"/>
    <m/>
    <x v="105"/>
    <m/>
    <s v=""/>
    <s v=""/>
    <s v=""/>
    <s v=""/>
    <s v=""/>
  </r>
  <r>
    <d v="2024-10-04T00:00:00"/>
    <x v="122"/>
    <s v="D"/>
    <n v="1"/>
    <s v="b"/>
    <n v="7"/>
    <s v="Azulejo partido na parede/ mal assentado"/>
    <x v="0"/>
    <m/>
    <x v="0"/>
    <x v="0"/>
    <x v="1"/>
    <m/>
    <x v="267"/>
    <m/>
    <s v=""/>
    <s v=""/>
    <s v=""/>
    <s v=""/>
    <s v=""/>
  </r>
  <r>
    <d v="2024-10-04T00:00:00"/>
    <x v="122"/>
    <s v="D"/>
    <n v="1"/>
    <s v="b"/>
    <n v="6"/>
    <s v="Melhorar remate moldura madeira/ desnível/ buraco"/>
    <x v="0"/>
    <m/>
    <x v="0"/>
    <x v="0"/>
    <x v="1"/>
    <m/>
    <x v="267"/>
    <m/>
    <s v=""/>
    <s v=""/>
    <s v=""/>
    <s v=""/>
    <s v=""/>
  </r>
  <r>
    <d v="2024-10-04T00:00:00"/>
    <x v="122"/>
    <s v="D"/>
    <n v="1"/>
    <s v="b"/>
    <n v="5"/>
    <s v="Afinar porta"/>
    <x v="8"/>
    <m/>
    <x v="0"/>
    <x v="0"/>
    <x v="1"/>
    <m/>
    <x v="0"/>
    <m/>
    <s v=""/>
    <s v=""/>
    <s v=""/>
    <s v=""/>
    <s v=""/>
  </r>
  <r>
    <d v="2024-10-04T00:00:00"/>
    <x v="122"/>
    <s v="D"/>
    <n v="1"/>
    <s v="b"/>
    <n v="4"/>
    <s v="Limpar porta e vidro/ silicone/ tinta"/>
    <x v="0"/>
    <m/>
    <x v="0"/>
    <x v="0"/>
    <x v="1"/>
    <m/>
    <x v="267"/>
    <m/>
    <s v=""/>
    <s v=""/>
    <s v=""/>
    <s v=""/>
    <s v=""/>
  </r>
  <r>
    <d v="2024-10-04T00:00:00"/>
    <x v="122"/>
    <s v="D"/>
    <n v="1"/>
    <s v="b"/>
    <n v="3"/>
    <s v="Melhorar remate moldura porta/furos visíveis"/>
    <x v="0"/>
    <m/>
    <x v="0"/>
    <x v="0"/>
    <x v="1"/>
    <m/>
    <x v="267"/>
    <m/>
    <s v=""/>
    <s v=""/>
    <s v=""/>
    <s v=""/>
    <s v=""/>
  </r>
  <r>
    <d v="2024-10-04T00:00:00"/>
    <x v="122"/>
    <s v="D"/>
    <n v="1"/>
    <s v="b"/>
    <n v="2"/>
    <s v="Ar condicionado torto"/>
    <x v="0"/>
    <m/>
    <x v="0"/>
    <x v="3"/>
    <x v="1"/>
    <m/>
    <x v="24"/>
    <m/>
    <s v=""/>
    <s v=""/>
    <s v=""/>
    <s v=""/>
    <s v=""/>
  </r>
  <r>
    <d v="2024-10-04T00:00:00"/>
    <x v="122"/>
    <s v="D"/>
    <n v="1"/>
    <s v="b"/>
    <n v="1"/>
    <s v="Melhorar remate caixa aplique teto "/>
    <x v="0"/>
    <m/>
    <x v="0"/>
    <x v="0"/>
    <x v="1"/>
    <m/>
    <x v="267"/>
    <m/>
    <s v=""/>
    <s v=""/>
    <s v=""/>
    <s v=""/>
    <s v=""/>
  </r>
  <r>
    <d v="2024-10-04T00:00:00"/>
    <x v="122"/>
    <s v="D"/>
    <n v="1"/>
    <s v="b"/>
    <n v="22"/>
    <s v="2 tomadas deixaram de funcionar, uma delas da bomba de calor"/>
    <x v="9"/>
    <m/>
    <x v="49"/>
    <x v="0"/>
    <x v="1"/>
    <m/>
    <x v="100"/>
    <m/>
    <s v=""/>
    <s v=""/>
    <s v=""/>
    <s v=""/>
    <s v=""/>
  </r>
  <r>
    <d v="2024-08-19T00:00:00"/>
    <x v="123"/>
    <s v="D"/>
    <n v="1"/>
    <s v="c"/>
    <n v="29"/>
    <s v="A/C Não aquece/arrefece"/>
    <x v="15"/>
    <m/>
    <x v="221"/>
    <x v="0"/>
    <x v="66"/>
    <m/>
    <x v="10"/>
    <m/>
    <s v=""/>
    <s v=""/>
    <s v=""/>
    <s v=""/>
    <s v=""/>
  </r>
  <r>
    <d v="2024-08-19T00:00:00"/>
    <x v="123"/>
    <s v="D"/>
    <n v="1"/>
    <s v="c"/>
    <n v="28"/>
    <s v="Substituição dos rodapés da sala "/>
    <x v="8"/>
    <m/>
    <x v="45"/>
    <x v="0"/>
    <x v="66"/>
    <m/>
    <x v="46"/>
    <m/>
    <s v=""/>
    <s v=""/>
    <s v=""/>
    <s v=""/>
    <s v=""/>
  </r>
  <r>
    <d v="2024-08-19T00:00:00"/>
    <x v="123"/>
    <s v="D"/>
    <n v="1"/>
    <s v="c"/>
    <n v="27"/>
    <s v="puxadores das janelas/portas, sala e quarto riscados, necessário proceder a substituição "/>
    <x v="2"/>
    <m/>
    <x v="45"/>
    <x v="0"/>
    <x v="66"/>
    <m/>
    <x v="21"/>
    <m/>
    <s v=""/>
    <s v=""/>
    <s v=""/>
    <s v=""/>
    <s v=""/>
  </r>
  <r>
    <d v="2024-08-19T00:00:00"/>
    <x v="123"/>
    <s v="D"/>
    <n v="1"/>
    <s v="c"/>
    <n v="25"/>
    <s v="Faltam as chaves das portas cozinha, quarto e WC "/>
    <x v="8"/>
    <m/>
    <x v="45"/>
    <x v="0"/>
    <x v="66"/>
    <m/>
    <x v="46"/>
    <m/>
    <s v=""/>
    <s v=""/>
    <s v=""/>
    <s v=""/>
    <s v=""/>
  </r>
  <r>
    <d v="2024-08-19T00:00:00"/>
    <x v="123"/>
    <s v="D"/>
    <n v="1"/>
    <s v="c"/>
    <n v="24"/>
    <s v="Água na varanda vinda do ralo"/>
    <x v="0"/>
    <m/>
    <x v="285"/>
    <x v="0"/>
    <x v="66"/>
    <m/>
    <x v="27"/>
    <m/>
    <s v=""/>
    <s v=""/>
    <s v=""/>
    <s v=""/>
    <s v=""/>
  </r>
  <r>
    <d v="2024-08-19T00:00:00"/>
    <x v="123"/>
    <s v="D"/>
    <n v="1"/>
    <s v="c"/>
    <n v="23"/>
    <s v="Chaves abre varios pontos de carregamento "/>
    <x v="49"/>
    <m/>
    <x v="28"/>
    <x v="0"/>
    <x v="66"/>
    <m/>
    <x v="91"/>
    <m/>
    <s v=""/>
    <s v=""/>
    <s v=""/>
    <s v=""/>
    <s v=""/>
  </r>
  <r>
    <d v="2024-08-19T00:00:00"/>
    <x v="123"/>
    <s v="D"/>
    <n v="1"/>
    <s v="c"/>
    <n v="22"/>
    <s v="Porta da sala danificada"/>
    <x v="8"/>
    <m/>
    <x v="285"/>
    <x v="0"/>
    <x v="66"/>
    <m/>
    <x v="3"/>
    <m/>
    <s v=""/>
    <s v=""/>
    <s v=""/>
    <s v=""/>
    <s v=""/>
  </r>
  <r>
    <d v="2024-08-19T00:00:00"/>
    <x v="123"/>
    <s v="D"/>
    <n v="1"/>
    <s v="c"/>
    <n v="20"/>
    <s v="Rodapé do quarto partido"/>
    <x v="8"/>
    <m/>
    <x v="285"/>
    <x v="0"/>
    <x v="66"/>
    <m/>
    <x v="46"/>
    <m/>
    <s v=""/>
    <s v=""/>
    <s v=""/>
    <s v=""/>
    <s v=""/>
  </r>
  <r>
    <d v="2024-08-19T00:00:00"/>
    <x v="123"/>
    <s v="D"/>
    <n v="1"/>
    <s v="c"/>
    <n v="19"/>
    <s v="2 azulejos do chão da varanda partidos"/>
    <x v="0"/>
    <m/>
    <x v="285"/>
    <x v="0"/>
    <x v="66"/>
    <m/>
    <x v="46"/>
    <m/>
    <s v=""/>
    <s v=""/>
    <s v=""/>
    <s v=""/>
    <s v=""/>
  </r>
  <r>
    <d v="2024-08-19T00:00:00"/>
    <x v="123"/>
    <s v="D"/>
    <n v="1"/>
    <s v="c"/>
    <n v="18"/>
    <s v="Rodapé da varanda com pedra partida"/>
    <x v="0"/>
    <m/>
    <x v="285"/>
    <x v="0"/>
    <x v="66"/>
    <m/>
    <x v="46"/>
    <m/>
    <s v=""/>
    <s v=""/>
    <s v=""/>
    <s v=""/>
    <s v=""/>
  </r>
  <r>
    <d v="2024-08-19T00:00:00"/>
    <x v="123"/>
    <s v="D"/>
    <n v="1"/>
    <s v="c"/>
    <n v="17"/>
    <s v="Perfil porta entrada solto na base"/>
    <x v="7"/>
    <m/>
    <x v="0"/>
    <x v="0"/>
    <x v="66"/>
    <m/>
    <x v="38"/>
    <m/>
    <s v=""/>
    <s v=""/>
    <s v=""/>
    <s v=""/>
    <s v=""/>
  </r>
  <r>
    <d v="2024-08-19T00:00:00"/>
    <x v="123"/>
    <s v="D"/>
    <n v="1"/>
    <s v="c"/>
    <n v="16"/>
    <s v="Afianr portas armários cozinha "/>
    <x v="1"/>
    <m/>
    <x v="0"/>
    <x v="0"/>
    <x v="66"/>
    <m/>
    <x v="38"/>
    <m/>
    <s v=""/>
    <s v=""/>
    <s v=""/>
    <s v=""/>
    <s v=""/>
  </r>
  <r>
    <d v="2024-08-19T00:00:00"/>
    <x v="123"/>
    <s v="D"/>
    <n v="1"/>
    <s v="c"/>
    <n v="15"/>
    <s v="Limpar portas"/>
    <x v="0"/>
    <m/>
    <x v="0"/>
    <x v="0"/>
    <x v="66"/>
    <m/>
    <x v="38"/>
    <m/>
    <s v=""/>
    <s v=""/>
    <s v=""/>
    <s v=""/>
    <s v=""/>
  </r>
  <r>
    <d v="2024-08-19T00:00:00"/>
    <x v="123"/>
    <s v="D"/>
    <n v="1"/>
    <s v="c"/>
    <n v="14"/>
    <s v="Melhorar remate pintura canto portas/lixar"/>
    <x v="0"/>
    <m/>
    <x v="0"/>
    <x v="0"/>
    <x v="66"/>
    <m/>
    <x v="38"/>
    <m/>
    <s v=""/>
    <s v=""/>
    <s v=""/>
    <s v=""/>
    <s v=""/>
  </r>
  <r>
    <d v="2024-08-19T00:00:00"/>
    <x v="123"/>
    <s v="D"/>
    <n v="1"/>
    <s v="c"/>
    <n v="13"/>
    <s v="Risco na pedra proximo porta varanda /parede"/>
    <x v="0"/>
    <m/>
    <x v="0"/>
    <x v="0"/>
    <x v="66"/>
    <m/>
    <x v="38"/>
    <m/>
    <s v=""/>
    <s v=""/>
    <s v=""/>
    <s v=""/>
    <s v=""/>
  </r>
  <r>
    <d v="2024-08-19T00:00:00"/>
    <x v="123"/>
    <s v="D"/>
    <n v="1"/>
    <s v="c"/>
    <n v="12"/>
    <s v="Mancha soleira pedra"/>
    <x v="0"/>
    <m/>
    <x v="0"/>
    <x v="0"/>
    <x v="66"/>
    <m/>
    <x v="38"/>
    <m/>
    <s v=""/>
    <s v=""/>
    <s v=""/>
    <s v=""/>
    <s v=""/>
  </r>
  <r>
    <d v="2024-08-19T00:00:00"/>
    <x v="123"/>
    <s v="D"/>
    <n v="1"/>
    <s v="c"/>
    <n v="11"/>
    <s v="Pedra da porta de correr da sala que se encontra partida"/>
    <x v="0"/>
    <m/>
    <x v="0"/>
    <x v="0"/>
    <x v="66"/>
    <m/>
    <x v="46"/>
    <m/>
    <s v=""/>
    <s v=""/>
    <s v=""/>
    <s v=""/>
    <s v=""/>
  </r>
  <r>
    <d v="2024-08-19T00:00:00"/>
    <x v="123"/>
    <s v="D"/>
    <n v="1"/>
    <s v="c"/>
    <n v="10"/>
    <s v="Marcas pregos moldura porta próximo ao vidro "/>
    <x v="0"/>
    <m/>
    <x v="0"/>
    <x v="0"/>
    <x v="66"/>
    <m/>
    <x v="38"/>
    <m/>
    <s v=""/>
    <s v=""/>
    <s v=""/>
    <s v=""/>
    <s v=""/>
  </r>
  <r>
    <d v="2024-08-19T00:00:00"/>
    <x v="123"/>
    <s v="D"/>
    <n v="1"/>
    <s v="c"/>
    <n v="9"/>
    <s v="Limpar rodapé (geral)"/>
    <x v="0"/>
    <m/>
    <x v="0"/>
    <x v="0"/>
    <x v="66"/>
    <m/>
    <x v="38"/>
    <m/>
    <s v=""/>
    <s v=""/>
    <s v=""/>
    <s v=""/>
    <s v=""/>
  </r>
  <r>
    <d v="2024-08-19T00:00:00"/>
    <x v="123"/>
    <s v="D"/>
    <n v="1"/>
    <s v="c"/>
    <n v="8"/>
    <s v="Melhorar pintura/gotas de tinta"/>
    <x v="0"/>
    <m/>
    <x v="0"/>
    <x v="0"/>
    <x v="66"/>
    <m/>
    <x v="38"/>
    <m/>
    <s v=""/>
    <s v=""/>
    <s v=""/>
    <s v=""/>
    <s v=""/>
  </r>
  <r>
    <d v="2024-08-19T00:00:00"/>
    <x v="123"/>
    <s v="D"/>
    <n v="1"/>
    <s v="c"/>
    <n v="7"/>
    <s v="Limpar portas/tintas/massa/riscos escuros "/>
    <x v="0"/>
    <m/>
    <x v="0"/>
    <x v="0"/>
    <x v="66"/>
    <m/>
    <x v="38"/>
    <m/>
    <s v=""/>
    <s v=""/>
    <s v=""/>
    <s v=""/>
    <s v=""/>
  </r>
  <r>
    <d v="2024-08-19T00:00:00"/>
    <x v="123"/>
    <s v="D"/>
    <n v="1"/>
    <s v="c"/>
    <n v="6"/>
    <s v="Buraco rodapé  geral"/>
    <x v="0"/>
    <m/>
    <x v="0"/>
    <x v="0"/>
    <x v="66"/>
    <m/>
    <x v="38"/>
    <m/>
    <s v=""/>
    <s v=""/>
    <s v=""/>
    <s v=""/>
    <s v=""/>
  </r>
  <r>
    <d v="2024-08-19T00:00:00"/>
    <x v="123"/>
    <s v="D"/>
    <n v="1"/>
    <s v="c"/>
    <n v="5"/>
    <s v="Ver fixação tomada solta "/>
    <x v="0"/>
    <m/>
    <x v="0"/>
    <x v="0"/>
    <x v="66"/>
    <m/>
    <x v="38"/>
    <m/>
    <s v=""/>
    <s v=""/>
    <s v=""/>
    <s v=""/>
    <s v=""/>
  </r>
  <r>
    <d v="2024-08-19T00:00:00"/>
    <x v="123"/>
    <s v="D"/>
    <n v="1"/>
    <s v="c"/>
    <n v="4"/>
    <s v="Fixação caixa aplique torta / parede quarto "/>
    <x v="8"/>
    <m/>
    <x v="0"/>
    <x v="0"/>
    <x v="66"/>
    <m/>
    <x v="38"/>
    <m/>
    <s v=""/>
    <s v=""/>
    <s v=""/>
    <s v=""/>
    <s v=""/>
  </r>
  <r>
    <d v="2024-08-19T00:00:00"/>
    <x v="123"/>
    <s v="D"/>
    <n v="1"/>
    <s v="c"/>
    <n v="3"/>
    <s v="Limpar riscos pretos no piso "/>
    <x v="0"/>
    <m/>
    <x v="0"/>
    <x v="0"/>
    <x v="66"/>
    <m/>
    <x v="38"/>
    <m/>
    <s v=""/>
    <s v=""/>
    <s v=""/>
    <s v=""/>
    <s v=""/>
  </r>
  <r>
    <d v="2024-08-19T00:00:00"/>
    <x v="123"/>
    <s v="D"/>
    <n v="1"/>
    <s v="c"/>
    <n v="2"/>
    <s v="Limpar manchas brancas piso (geral)"/>
    <x v="0"/>
    <m/>
    <x v="0"/>
    <x v="0"/>
    <x v="66"/>
    <m/>
    <x v="38"/>
    <m/>
    <s v=""/>
    <s v=""/>
    <s v=""/>
    <s v=""/>
    <s v=""/>
  </r>
  <r>
    <d v="2024-08-19T00:00:00"/>
    <x v="123"/>
    <s v="D"/>
    <n v="1"/>
    <s v="c"/>
    <n v="1"/>
    <s v="Limpar guardas geral "/>
    <x v="0"/>
    <m/>
    <x v="0"/>
    <x v="0"/>
    <x v="66"/>
    <m/>
    <x v="38"/>
    <m/>
    <s v=""/>
    <s v=""/>
    <s v=""/>
    <s v=""/>
    <s v=""/>
  </r>
  <r>
    <d v="2024-08-19T00:00:00"/>
    <x v="123"/>
    <s v="D"/>
    <n v="1"/>
    <s v="c"/>
    <n v="21"/>
    <s v="Placa da cozinha riscada"/>
    <x v="4"/>
    <m/>
    <x v="285"/>
    <x v="0"/>
    <x v="66"/>
    <d v="2025-02-14T00:00:00"/>
    <x v="142"/>
    <m/>
    <s v=""/>
    <s v=""/>
    <s v=""/>
    <s v=""/>
    <s v=""/>
  </r>
  <r>
    <d v="2024-08-19T00:00:00"/>
    <x v="123"/>
    <s v="D"/>
    <n v="1"/>
    <s v="c"/>
    <n v="31"/>
    <s v="Conforme visto ontem com o Sr. Ferraz, existe uma falha no pavimento da sala, ontem foi posto um silicone provisório. A única solução indicada pelo Sr. Ferraz será a substituição das peças em causa."/>
    <x v="5"/>
    <m/>
    <x v="114"/>
    <x v="0"/>
    <x v="66"/>
    <m/>
    <x v="262"/>
    <m/>
    <s v=""/>
    <s v=""/>
    <s v=""/>
    <s v=""/>
    <s v=""/>
  </r>
  <r>
    <d v="2024-08-19T00:00:00"/>
    <x v="123"/>
    <s v="D"/>
    <n v="1"/>
    <s v="c"/>
    <n v="30"/>
    <s v="Aluminios das janelas/portas, sala e quarto riscados, necessário proceder a substituição (2h de intervenção, agendar pfv)"/>
    <x v="2"/>
    <m/>
    <x v="59"/>
    <x v="0"/>
    <x v="66"/>
    <d v="2024-12-12T00:00:00"/>
    <x v="249"/>
    <m/>
    <s v=""/>
    <s v=""/>
    <s v=""/>
    <s v=""/>
    <s v=""/>
  </r>
  <r>
    <d v="2024-08-19T00:00:00"/>
    <x v="123"/>
    <s v="D"/>
    <n v="1"/>
    <s v="c"/>
    <n v="26"/>
    <s v="Porta da maquina de lavar e secar roupa riscada, necessário substituição "/>
    <x v="4"/>
    <m/>
    <x v="45"/>
    <x v="2"/>
    <x v="66"/>
    <m/>
    <x v="24"/>
    <m/>
    <s v=""/>
    <s v=""/>
    <s v=""/>
    <s v=""/>
    <s v=""/>
  </r>
  <r>
    <d v="2024-07-18T00:00:00"/>
    <x v="124"/>
    <s v="D"/>
    <n v="2"/>
    <s v="d"/>
    <n v="6"/>
    <s v="Limpar apartamento antes de entregar /vidro/espelhos"/>
    <x v="0"/>
    <m/>
    <x v="0"/>
    <x v="0"/>
    <x v="64"/>
    <m/>
    <x v="0"/>
    <m/>
    <s v=""/>
    <s v=""/>
    <s v=""/>
    <s v=""/>
    <s v=""/>
  </r>
  <r>
    <d v="2024-07-18T00:00:00"/>
    <x v="124"/>
    <s v="D"/>
    <n v="2"/>
    <s v="d"/>
    <n v="5"/>
    <s v="Melhorar pintura teto cozinha "/>
    <x v="0"/>
    <m/>
    <x v="0"/>
    <x v="0"/>
    <x v="64"/>
    <m/>
    <x v="0"/>
    <m/>
    <s v=""/>
    <s v=""/>
    <s v=""/>
    <s v=""/>
    <s v=""/>
  </r>
  <r>
    <d v="2024-07-18T00:00:00"/>
    <x v="124"/>
    <s v="D"/>
    <n v="2"/>
    <s v="d"/>
    <n v="4"/>
    <s v="Melhorar remate silicone banheira / buracos "/>
    <x v="0"/>
    <m/>
    <x v="0"/>
    <x v="0"/>
    <x v="64"/>
    <m/>
    <x v="0"/>
    <m/>
    <s v=""/>
    <s v=""/>
    <s v=""/>
    <s v=""/>
    <s v=""/>
  </r>
  <r>
    <d v="2024-07-18T00:00:00"/>
    <x v="124"/>
    <s v="D"/>
    <n v="2"/>
    <s v="d"/>
    <n v="3"/>
    <s v="Amolgado na parte inferior parede "/>
    <x v="0"/>
    <m/>
    <x v="0"/>
    <x v="0"/>
    <x v="64"/>
    <m/>
    <x v="0"/>
    <m/>
    <s v=""/>
    <s v=""/>
    <s v=""/>
    <s v=""/>
    <s v=""/>
  </r>
  <r>
    <d v="2024-07-18T00:00:00"/>
    <x v="124"/>
    <s v="D"/>
    <n v="2"/>
    <s v="d"/>
    <n v="2"/>
    <s v="Colocar proteção para evitar portas baterem guarda roupa "/>
    <x v="0"/>
    <m/>
    <x v="0"/>
    <x v="0"/>
    <x v="64"/>
    <m/>
    <x v="0"/>
    <m/>
    <s v=""/>
    <s v=""/>
    <s v=""/>
    <s v=""/>
    <s v=""/>
  </r>
  <r>
    <d v="2024-07-18T00:00:00"/>
    <x v="124"/>
    <s v="D"/>
    <n v="2"/>
    <s v="d"/>
    <n v="1"/>
    <s v="Limpar interior guarda roupas / amolgado"/>
    <x v="0"/>
    <m/>
    <x v="0"/>
    <x v="0"/>
    <x v="64"/>
    <m/>
    <x v="0"/>
    <m/>
    <s v=""/>
    <s v=""/>
    <s v=""/>
    <s v=""/>
    <s v=""/>
  </r>
  <r>
    <d v="2024-07-17T00:00:00"/>
    <x v="125"/>
    <s v="D"/>
    <n v="2"/>
    <s v="e"/>
    <n v="1"/>
    <s v="A ligação do cabo de alimentação do hub do sistema de alarme Ajax não está feita (situação identificada após activação do sistema de alarme que não pôde ser concluída devido à falta de ligação do mesmo)"/>
    <x v="9"/>
    <m/>
    <x v="20"/>
    <x v="0"/>
    <x v="16"/>
    <m/>
    <x v="110"/>
    <m/>
    <s v=""/>
    <s v=""/>
    <s v=""/>
    <s v=""/>
    <s v=""/>
  </r>
  <r>
    <d v="2024-07-17T00:00:00"/>
    <x v="125"/>
    <s v="D"/>
    <n v="2"/>
    <s v="e"/>
    <n v="1"/>
    <s v="Falta tampa sensor arrecardação "/>
    <x v="9"/>
    <m/>
    <x v="0"/>
    <x v="0"/>
    <x v="16"/>
    <m/>
    <x v="38"/>
    <m/>
    <s v=""/>
    <s v=""/>
    <s v=""/>
    <s v=""/>
    <s v=""/>
  </r>
  <r>
    <d v="2024-07-17T00:00:00"/>
    <x v="125"/>
    <s v="D"/>
    <n v="2"/>
    <s v="e"/>
    <n v="2"/>
    <s v="O organizador de talheres está em falta na gaveta da cozinha (situação que identificámos após comprovar que todas as outras fracções o têm de origem)"/>
    <x v="0"/>
    <m/>
    <x v="20"/>
    <x v="0"/>
    <x v="16"/>
    <m/>
    <x v="82"/>
    <m/>
    <s v=""/>
    <s v=""/>
    <s v=""/>
    <s v=""/>
    <s v=""/>
  </r>
  <r>
    <d v="2024-07-17T00:00:00"/>
    <x v="125"/>
    <s v="D"/>
    <n v="2"/>
    <s v="e"/>
    <n v="2"/>
    <s v="Falta massa rejunte arrecardação "/>
    <x v="0"/>
    <m/>
    <x v="0"/>
    <x v="0"/>
    <x v="16"/>
    <m/>
    <x v="38"/>
    <m/>
    <s v=""/>
    <s v=""/>
    <s v=""/>
    <s v=""/>
    <s v=""/>
  </r>
  <r>
    <d v="2024-07-17T00:00:00"/>
    <x v="125"/>
    <s v="D"/>
    <n v="2"/>
    <s v="e"/>
    <n v="3"/>
    <s v="A placa de identificação da porta da arrecadação não foi substituída dado que se encontra errada (menciona 2F ao invés de 2E)"/>
    <x v="7"/>
    <m/>
    <x v="20"/>
    <x v="0"/>
    <x v="16"/>
    <m/>
    <x v="261"/>
    <m/>
    <s v=""/>
    <s v=""/>
    <s v=""/>
    <s v=""/>
    <s v=""/>
  </r>
  <r>
    <d v="2024-07-17T00:00:00"/>
    <x v="125"/>
    <s v="D"/>
    <n v="2"/>
    <s v="e"/>
    <n v="3"/>
    <s v="Falta porta sala"/>
    <x v="8"/>
    <m/>
    <x v="0"/>
    <x v="0"/>
    <x v="16"/>
    <m/>
    <x v="0"/>
    <m/>
    <s v=""/>
    <s v=""/>
    <s v=""/>
    <s v=""/>
    <s v=""/>
  </r>
  <r>
    <d v="2024-07-17T00:00:00"/>
    <x v="125"/>
    <s v="D"/>
    <n v="2"/>
    <s v="e"/>
    <n v="4"/>
    <s v="Limpar ferrugem  guarda geral"/>
    <x v="0"/>
    <m/>
    <x v="0"/>
    <x v="0"/>
    <x v="16"/>
    <m/>
    <x v="38"/>
    <m/>
    <s v=""/>
    <s v=""/>
    <s v=""/>
    <s v=""/>
    <s v=""/>
  </r>
  <r>
    <d v="2024-07-17T00:00:00"/>
    <x v="125"/>
    <s v="D"/>
    <n v="2"/>
    <s v="e"/>
    <n v="5"/>
    <s v="Azulejo partidos próximo a porta e do piso "/>
    <x v="0"/>
    <m/>
    <x v="0"/>
    <x v="0"/>
    <x v="16"/>
    <m/>
    <x v="311"/>
    <m/>
    <s v=""/>
    <s v=""/>
    <s v=""/>
    <s v=""/>
    <s v=""/>
  </r>
  <r>
    <d v="2024-07-17T00:00:00"/>
    <x v="125"/>
    <s v="D"/>
    <n v="2"/>
    <s v="e"/>
    <n v="6"/>
    <s v="Afinar gaveta cozinha com ruído"/>
    <x v="1"/>
    <m/>
    <x v="0"/>
    <x v="0"/>
    <x v="16"/>
    <m/>
    <x v="38"/>
    <m/>
    <s v=""/>
    <s v=""/>
    <s v=""/>
    <s v=""/>
    <s v=""/>
  </r>
  <r>
    <d v="2024-07-17T00:00:00"/>
    <x v="125"/>
    <s v="D"/>
    <n v="2"/>
    <s v="e"/>
    <n v="7"/>
    <s v="Limpar escrito no armário suspenso"/>
    <x v="0"/>
    <m/>
    <x v="0"/>
    <x v="0"/>
    <x v="16"/>
    <m/>
    <x v="38"/>
    <m/>
    <s v=""/>
    <s v=""/>
    <s v=""/>
    <s v=""/>
    <s v=""/>
  </r>
  <r>
    <d v="2024-07-17T00:00:00"/>
    <x v="125"/>
    <s v="D"/>
    <n v="2"/>
    <s v="e"/>
    <n v="8"/>
    <s v="Guarda roupa com partido no interior  trocar porta"/>
    <x v="8"/>
    <m/>
    <x v="0"/>
    <x v="0"/>
    <x v="16"/>
    <m/>
    <x v="91"/>
    <m/>
    <s v=""/>
    <s v=""/>
    <s v=""/>
    <s v=""/>
    <s v=""/>
  </r>
  <r>
    <d v="2024-07-17T00:00:00"/>
    <x v="125"/>
    <s v="D"/>
    <n v="2"/>
    <s v="e"/>
    <n v="9"/>
    <s v="Corrigir partido no interior do guarda roupa"/>
    <x v="8"/>
    <m/>
    <x v="0"/>
    <x v="0"/>
    <x v="16"/>
    <m/>
    <x v="67"/>
    <m/>
    <s v=""/>
    <s v=""/>
    <s v=""/>
    <s v=""/>
    <s v=""/>
  </r>
  <r>
    <d v="2024-07-17T00:00:00"/>
    <x v="125"/>
    <s v="D"/>
    <n v="2"/>
    <s v="e"/>
    <n v="10"/>
    <s v="Ajustar parafuso caixa pex"/>
    <x v="0"/>
    <m/>
    <x v="0"/>
    <x v="0"/>
    <x v="16"/>
    <m/>
    <x v="38"/>
    <m/>
    <s v=""/>
    <s v=""/>
    <s v=""/>
    <s v=""/>
    <s v=""/>
  </r>
  <r>
    <d v="2024-07-17T00:00:00"/>
    <x v="125"/>
    <s v="D"/>
    <n v="2"/>
    <s v="e"/>
    <n v="11"/>
    <s v="Marcas na porta guarda roupa trocar porta "/>
    <x v="8"/>
    <m/>
    <x v="0"/>
    <x v="0"/>
    <x v="16"/>
    <m/>
    <x v="67"/>
    <m/>
    <s v=""/>
    <s v=""/>
    <s v=""/>
    <s v=""/>
    <s v=""/>
  </r>
  <r>
    <d v="2024-07-17T00:00:00"/>
    <x v="125"/>
    <s v="D"/>
    <n v="2"/>
    <s v="e"/>
    <n v="12"/>
    <s v="Limpar cola porta guarda roupa interior "/>
    <x v="0"/>
    <m/>
    <x v="0"/>
    <x v="0"/>
    <x v="16"/>
    <m/>
    <x v="38"/>
    <m/>
    <s v=""/>
    <s v=""/>
    <s v=""/>
    <s v=""/>
    <s v=""/>
  </r>
  <r>
    <d v="2024-07-17T00:00:00"/>
    <x v="125"/>
    <s v="D"/>
    <n v="2"/>
    <s v="e"/>
    <n v="13"/>
    <s v="Banheira queimada marca cigaro trocar"/>
    <x v="55"/>
    <m/>
    <x v="0"/>
    <x v="0"/>
    <x v="16"/>
    <m/>
    <x v="38"/>
    <m/>
    <s v=""/>
    <s v=""/>
    <s v=""/>
    <s v=""/>
    <s v=""/>
  </r>
  <r>
    <d v="2024-07-17T00:00:00"/>
    <x v="125"/>
    <s v="D"/>
    <n v="2"/>
    <s v="e"/>
    <n v="14"/>
    <s v="Falta puxador na porta internamente "/>
    <x v="29"/>
    <m/>
    <x v="0"/>
    <x v="0"/>
    <x v="16"/>
    <m/>
    <x v="65"/>
    <m/>
    <s v=""/>
    <s v=""/>
    <s v=""/>
    <s v=""/>
    <s v=""/>
  </r>
  <r>
    <d v="2024-07-17T00:00:00"/>
    <x v="125"/>
    <s v="D"/>
    <n v="2"/>
    <s v="e"/>
    <n v="15"/>
    <s v="Falta borracha porta duche"/>
    <x v="29"/>
    <m/>
    <x v="0"/>
    <x v="0"/>
    <x v="16"/>
    <m/>
    <x v="65"/>
    <m/>
    <s v=""/>
    <s v=""/>
    <s v=""/>
    <s v=""/>
    <s v=""/>
  </r>
  <r>
    <d v="2024-07-17T00:00:00"/>
    <x v="125"/>
    <s v="D"/>
    <n v="2"/>
    <s v="e"/>
    <n v="16"/>
    <s v="Marca guarda roupa internamente "/>
    <x v="0"/>
    <m/>
    <x v="0"/>
    <x v="0"/>
    <x v="16"/>
    <m/>
    <x v="91"/>
    <m/>
    <s v=""/>
    <s v=""/>
    <s v=""/>
    <s v=""/>
    <s v=""/>
  </r>
  <r>
    <d v="2024-07-17T00:00:00"/>
    <x v="125"/>
    <s v="D"/>
    <n v="2"/>
    <s v="e"/>
    <n v="17"/>
    <s v="Identificação errada arrecadação "/>
    <x v="0"/>
    <m/>
    <x v="0"/>
    <x v="0"/>
    <x v="16"/>
    <m/>
    <x v="91"/>
    <m/>
    <s v=""/>
    <s v=""/>
    <s v=""/>
    <s v=""/>
    <s v=""/>
  </r>
  <r>
    <d v="2024-07-17T00:00:00"/>
    <x v="125"/>
    <s v="D"/>
    <n v="2"/>
    <s v="e"/>
    <n v="18"/>
    <s v="A Janela do meio da varanda tem vários riscos profundos que não foram detectador até limpar a janela "/>
    <x v="2"/>
    <m/>
    <x v="29"/>
    <x v="9"/>
    <x v="16"/>
    <s v="ENCOMENDADO EM MAIO DE 2025"/>
    <x v="24"/>
    <m/>
    <s v=""/>
    <s v=""/>
    <s v=""/>
    <s v=""/>
    <s v=""/>
  </r>
  <r>
    <d v="2024-07-17T00:00:00"/>
    <x v="125"/>
    <s v="D"/>
    <n v="2"/>
    <s v="e"/>
    <n v="19"/>
    <s v="A janela da suíte tem várias marcas de sujidade no interior do vidro duplo (SEM MATERIAL - ULTIMO AGENDAMENTO 07/03) (não se pode Agendar, Ricardo da Serrialu vai confirmar encomenda com Rita Correia)"/>
    <x v="2"/>
    <m/>
    <x v="90"/>
    <x v="0"/>
    <x v="16"/>
    <m/>
    <x v="312"/>
    <m/>
    <s v=""/>
    <s v=""/>
    <s v=""/>
    <s v=""/>
    <s v=""/>
  </r>
  <r>
    <d v="2024-07-17T00:00:00"/>
    <x v="125"/>
    <s v="D"/>
    <n v="2"/>
    <s v="e"/>
    <n v="20"/>
    <s v="O estore de um dos quartos fica bloqueado e a meio ao descer "/>
    <x v="11"/>
    <m/>
    <x v="20"/>
    <x v="0"/>
    <x v="16"/>
    <m/>
    <x v="72"/>
    <m/>
    <s v=""/>
    <s v=""/>
    <s v=""/>
    <s v=""/>
    <s v=""/>
  </r>
  <r>
    <d v="2024-07-17T00:00:00"/>
    <x v="125"/>
    <s v="D"/>
    <n v="2"/>
    <s v="e"/>
    <n v="21"/>
    <s v="A porta da casa de banho da suite não abre perto do que pode abrir devido ao batente estar colocado demasiado perto. Devido a isto, é necessário entrar na casa de banho de lado."/>
    <x v="8"/>
    <m/>
    <x v="0"/>
    <x v="0"/>
    <x v="16"/>
    <m/>
    <x v="67"/>
    <m/>
    <s v=""/>
    <s v=""/>
    <s v=""/>
    <s v=""/>
    <s v=""/>
  </r>
  <r>
    <d v="2024-07-17T00:00:00"/>
    <x v="125"/>
    <s v="D"/>
    <n v="2"/>
    <s v="e"/>
    <n v="22"/>
    <s v="O soalho apresenta várias falhas que têm vindo a piorar e não estão certamente ligadas a uso indevido. Existem falhas grandes entre duas secções do chão que provocam até um desnível entre as placas quando pressionado. // AGENDAMENTO DE 29/08: Ao visitar o apartamento o técnico dos Silvas (acima mencionado), detetou que o pavimento foi colocado de forma continua em determinadas zonas da fração, sem a devida separação, o que esta provocando a abertura do pavimento. Nos indicando a possível necessidade de colocação de perfis nas divisões da fração, para evitar novas aberturas no pavimento. Ainda assim foi colocado silicone nas aberturas do pavimento._x000a_- Para um possível agendamento, verificar se temos os perfis ou se será necessário que tragam."/>
    <x v="5"/>
    <m/>
    <x v="286"/>
    <x v="5"/>
    <x v="16"/>
    <m/>
    <x v="24"/>
    <s v="No último agendamento realizado para 11/12 o técnico do Silvas não compareceu, e nem no dia 12/12 que estavam em obra. "/>
    <m/>
    <m/>
    <m/>
    <m/>
    <m/>
  </r>
  <r>
    <d v="2024-08-02T00:00:00"/>
    <x v="126"/>
    <s v="D"/>
    <n v="2"/>
    <s v="f"/>
    <n v="1"/>
    <s v="Barulho no pavimento"/>
    <x v="5"/>
    <m/>
    <x v="287"/>
    <x v="0"/>
    <x v="57"/>
    <m/>
    <x v="141"/>
    <m/>
    <s v=""/>
    <s v=""/>
    <s v=""/>
    <s v=""/>
    <s v=""/>
  </r>
  <r>
    <d v="2024-08-02T00:00:00"/>
    <x v="126"/>
    <s v="D"/>
    <n v="2"/>
    <s v="f"/>
    <n v="2"/>
    <s v="Verificar barulho do soalho - range // 02/06 NÃO AGENDAR SEM AUTORIZAÇÃO / ENG. Rodrigo e Bruno // Na data de 27/08 o Nelson ficou de enviar um relatório referente a este tema do ranger do pavimento // Relatório nos foi encaminhado, no entanto a proprietária não concordou com o mesmo, informando que nada do que contém no relatório foi lhe passado aquando da visita, pelos Silvas."/>
    <x v="5"/>
    <m/>
    <x v="150"/>
    <x v="6"/>
    <x v="57"/>
    <m/>
    <x v="24"/>
    <s v="11/02 - Visitamos o apart. E o barulho persiste. "/>
    <s v=""/>
    <s v=""/>
    <s v=""/>
    <s v=""/>
    <s v=""/>
  </r>
  <r>
    <d v="2024-08-02T00:00:00"/>
    <x v="126"/>
    <s v="D"/>
    <n v="2"/>
    <s v="f"/>
    <n v="3"/>
    <s v="Remate rodapé geral"/>
    <x v="0"/>
    <m/>
    <x v="0"/>
    <x v="0"/>
    <x v="57"/>
    <m/>
    <x v="269"/>
    <m/>
    <s v=""/>
    <s v=""/>
    <s v=""/>
    <s v=""/>
    <s v=""/>
  </r>
  <r>
    <d v="2024-08-02T00:00:00"/>
    <x v="126"/>
    <s v="D"/>
    <n v="2"/>
    <s v="f"/>
    <n v="4"/>
    <s v="Marcas no rodapé "/>
    <x v="0"/>
    <m/>
    <x v="0"/>
    <x v="0"/>
    <x v="57"/>
    <m/>
    <x v="269"/>
    <m/>
    <s v=""/>
    <s v=""/>
    <s v=""/>
    <s v=""/>
    <s v=""/>
  </r>
  <r>
    <d v="2024-08-02T00:00:00"/>
    <x v="126"/>
    <s v="D"/>
    <n v="2"/>
    <s v="f"/>
    <n v="5"/>
    <s v="Mancha na soleira porta sala "/>
    <x v="0"/>
    <m/>
    <x v="0"/>
    <x v="0"/>
    <x v="57"/>
    <m/>
    <x v="40"/>
    <m/>
    <s v=""/>
    <s v=""/>
    <s v=""/>
    <s v=""/>
    <s v=""/>
  </r>
  <r>
    <d v="2024-08-02T00:00:00"/>
    <x v="126"/>
    <s v="D"/>
    <n v="2"/>
    <s v="f"/>
    <n v="6"/>
    <s v="Limpar ferrugem guardas"/>
    <x v="0"/>
    <m/>
    <x v="0"/>
    <x v="0"/>
    <x v="57"/>
    <m/>
    <x v="269"/>
    <m/>
    <s v=""/>
    <s v=""/>
    <s v=""/>
    <s v=""/>
    <s v=""/>
  </r>
  <r>
    <d v="2024-08-02T00:00:00"/>
    <x v="126"/>
    <s v="D"/>
    <n v="2"/>
    <s v="f"/>
    <n v="7"/>
    <s v="Falta fechamento caixa estore/lado varanda "/>
    <x v="8"/>
    <m/>
    <x v="0"/>
    <x v="0"/>
    <x v="57"/>
    <m/>
    <x v="67"/>
    <m/>
    <s v=""/>
    <s v=""/>
    <s v=""/>
    <s v=""/>
    <s v=""/>
  </r>
  <r>
    <d v="2024-08-02T00:00:00"/>
    <x v="126"/>
    <s v="D"/>
    <n v="2"/>
    <s v="f"/>
    <n v="8"/>
    <s v="Azulejo partido piso varanda"/>
    <x v="0"/>
    <m/>
    <x v="0"/>
    <x v="0"/>
    <x v="57"/>
    <m/>
    <x v="40"/>
    <m/>
    <s v=""/>
    <s v=""/>
    <s v=""/>
    <s v=""/>
    <s v=""/>
  </r>
  <r>
    <d v="2024-08-02T00:00:00"/>
    <x v="126"/>
    <s v="D"/>
    <n v="2"/>
    <s v="f"/>
    <n v="9"/>
    <s v="Trocar madeira porta com furos prego (vidro)"/>
    <x v="8"/>
    <m/>
    <x v="0"/>
    <x v="3"/>
    <x v="57"/>
    <m/>
    <x v="24"/>
    <m/>
    <s v=""/>
    <s v=""/>
    <s v=""/>
    <s v=""/>
    <s v=""/>
  </r>
  <r>
    <d v="2024-08-02T00:00:00"/>
    <x v="126"/>
    <s v="D"/>
    <n v="2"/>
    <s v="f"/>
    <n v="10"/>
    <s v="Limpar excesso silicone pia "/>
    <x v="0"/>
    <m/>
    <x v="0"/>
    <x v="0"/>
    <x v="57"/>
    <m/>
    <x v="269"/>
    <m/>
    <s v=""/>
    <s v=""/>
    <s v=""/>
    <s v=""/>
    <s v=""/>
  </r>
  <r>
    <d v="2024-08-02T00:00:00"/>
    <x v="126"/>
    <s v="D"/>
    <n v="2"/>
    <s v="f"/>
    <n v="11"/>
    <s v="Marcas azulejo parede lavanderia "/>
    <x v="0"/>
    <m/>
    <x v="0"/>
    <x v="0"/>
    <x v="57"/>
    <m/>
    <x v="269"/>
    <m/>
    <s v=""/>
    <s v=""/>
    <s v=""/>
    <s v=""/>
    <s v=""/>
  </r>
  <r>
    <d v="2024-08-02T00:00:00"/>
    <x v="126"/>
    <s v="D"/>
    <n v="2"/>
    <s v="f"/>
    <n v="12"/>
    <s v="Riscos piso cozinha "/>
    <x v="0"/>
    <m/>
    <x v="0"/>
    <x v="0"/>
    <x v="57"/>
    <m/>
    <x v="269"/>
    <m/>
    <s v=""/>
    <s v=""/>
    <s v=""/>
    <s v=""/>
    <s v=""/>
  </r>
  <r>
    <d v="2024-08-02T00:00:00"/>
    <x v="126"/>
    <s v="D"/>
    <n v="2"/>
    <s v="f"/>
    <n v="13"/>
    <s v="Rever assentamento ceramica cozinha/parede"/>
    <x v="0"/>
    <m/>
    <x v="0"/>
    <x v="0"/>
    <x v="57"/>
    <m/>
    <x v="148"/>
    <m/>
    <s v=""/>
    <s v=""/>
    <s v=""/>
    <s v=""/>
    <s v=""/>
  </r>
  <r>
    <d v="2024-08-02T00:00:00"/>
    <x v="126"/>
    <s v="D"/>
    <n v="2"/>
    <s v="f"/>
    <n v="14"/>
    <s v="Sujos rejunte parede"/>
    <x v="0"/>
    <m/>
    <x v="0"/>
    <x v="0"/>
    <x v="57"/>
    <m/>
    <x v="269"/>
    <m/>
    <s v=""/>
    <s v=""/>
    <s v=""/>
    <s v=""/>
    <s v=""/>
  </r>
  <r>
    <d v="2024-08-02T00:00:00"/>
    <x v="126"/>
    <s v="D"/>
    <n v="2"/>
    <s v="f"/>
    <n v="15"/>
    <s v="Mangueira termo acumulador curta fuga na porca 3/8&quot; "/>
    <x v="15"/>
    <m/>
    <x v="0"/>
    <x v="0"/>
    <x v="57"/>
    <m/>
    <x v="10"/>
    <s v="Margarida 969257774"/>
    <s v=""/>
    <s v=""/>
    <s v=""/>
    <s v=""/>
    <s v=""/>
  </r>
  <r>
    <d v="2024-08-02T00:00:00"/>
    <x v="126"/>
    <s v="D"/>
    <n v="2"/>
    <s v="f"/>
    <n v="16"/>
    <s v="Limpar manchas piso lavanderia "/>
    <x v="0"/>
    <m/>
    <x v="0"/>
    <x v="0"/>
    <x v="57"/>
    <m/>
    <x v="269"/>
    <m/>
    <s v=""/>
    <s v=""/>
    <s v=""/>
    <s v=""/>
    <s v=""/>
  </r>
  <r>
    <d v="2024-08-02T00:00:00"/>
    <x v="126"/>
    <s v="D"/>
    <n v="2"/>
    <s v="f"/>
    <n v="17"/>
    <s v="Limpar tinta azulejo parede lavanderia "/>
    <x v="0"/>
    <m/>
    <x v="0"/>
    <x v="0"/>
    <x v="57"/>
    <m/>
    <x v="269"/>
    <m/>
    <s v=""/>
    <s v=""/>
    <s v=""/>
    <s v=""/>
    <s v=""/>
  </r>
  <r>
    <d v="2024-08-02T00:00:00"/>
    <x v="126"/>
    <s v="D"/>
    <n v="2"/>
    <s v="f"/>
    <n v="18"/>
    <s v="Borracha solta na porta"/>
    <x v="8"/>
    <m/>
    <x v="0"/>
    <x v="0"/>
    <x v="57"/>
    <m/>
    <x v="0"/>
    <m/>
    <s v=""/>
    <s v=""/>
    <s v=""/>
    <s v=""/>
    <s v=""/>
  </r>
  <r>
    <d v="2024-08-02T00:00:00"/>
    <x v="126"/>
    <s v="D"/>
    <n v="2"/>
    <s v="f"/>
    <n v="19"/>
    <s v="Limpar massa no piso duche "/>
    <x v="0"/>
    <m/>
    <x v="0"/>
    <x v="0"/>
    <x v="57"/>
    <m/>
    <x v="148"/>
    <m/>
    <s v=""/>
    <s v=""/>
    <s v=""/>
    <s v=""/>
    <s v=""/>
  </r>
  <r>
    <d v="2024-08-02T00:00:00"/>
    <x v="126"/>
    <s v="D"/>
    <n v="2"/>
    <s v="f"/>
    <n v="20"/>
    <s v="Partidos azulejo parede/duche /sanita"/>
    <x v="0"/>
    <m/>
    <x v="0"/>
    <x v="0"/>
    <x v="57"/>
    <m/>
    <x v="269"/>
    <m/>
    <s v=""/>
    <s v=""/>
    <s v=""/>
    <s v=""/>
    <s v=""/>
  </r>
  <r>
    <d v="2024-08-02T00:00:00"/>
    <x v="126"/>
    <s v="D"/>
    <n v="2"/>
    <s v="f"/>
    <n v="21"/>
    <s v="Melhorar acabamento esquina ceramica "/>
    <x v="0"/>
    <m/>
    <x v="0"/>
    <x v="0"/>
    <x v="57"/>
    <m/>
    <x v="148"/>
    <m/>
    <s v=""/>
    <s v=""/>
    <s v=""/>
    <s v=""/>
    <s v=""/>
  </r>
  <r>
    <d v="2024-08-02T00:00:00"/>
    <x v="126"/>
    <s v="D"/>
    <n v="2"/>
    <s v="f"/>
    <n v="22"/>
    <s v="Falta puxador duche /abrir porta pra dentro "/>
    <x v="12"/>
    <m/>
    <x v="0"/>
    <x v="0"/>
    <x v="57"/>
    <m/>
    <x v="65"/>
    <m/>
    <s v=""/>
    <s v=""/>
    <s v=""/>
    <s v=""/>
    <s v=""/>
  </r>
  <r>
    <d v="2024-08-02T00:00:00"/>
    <x v="126"/>
    <s v="D"/>
    <n v="2"/>
    <s v="f"/>
    <n v="23"/>
    <s v="Falta silicone "/>
    <x v="0"/>
    <m/>
    <x v="0"/>
    <x v="0"/>
    <x v="57"/>
    <m/>
    <x v="269"/>
    <m/>
    <s v=""/>
    <s v=""/>
    <s v=""/>
    <s v=""/>
    <s v=""/>
  </r>
  <r>
    <d v="2024-08-08T00:00:00"/>
    <x v="126"/>
    <s v="D"/>
    <n v="2"/>
    <s v="f"/>
    <n v="24"/>
    <s v="Não consegue acessar janela /espaço perdido "/>
    <x v="21"/>
    <m/>
    <x v="0"/>
    <x v="3"/>
    <x v="57"/>
    <m/>
    <x v="24"/>
    <m/>
    <s v=""/>
    <s v=""/>
    <s v=""/>
    <s v=""/>
    <s v=""/>
  </r>
  <r>
    <d v="2024-08-02T00:00:00"/>
    <x v="126"/>
    <s v="D"/>
    <n v="2"/>
    <s v="f"/>
    <n v="25"/>
    <s v="Riscos na pedra"/>
    <x v="0"/>
    <m/>
    <x v="0"/>
    <x v="0"/>
    <x v="57"/>
    <m/>
    <x v="40"/>
    <m/>
    <s v=""/>
    <s v=""/>
    <s v=""/>
    <s v=""/>
    <s v=""/>
  </r>
  <r>
    <d v="2024-08-02T00:00:00"/>
    <x v="126"/>
    <s v="D"/>
    <n v="2"/>
    <s v="f"/>
    <n v="26"/>
    <s v="Marcas porta guarda roupa "/>
    <x v="8"/>
    <m/>
    <x v="0"/>
    <x v="0"/>
    <x v="57"/>
    <m/>
    <x v="70"/>
    <m/>
    <s v=""/>
    <s v=""/>
    <s v=""/>
    <s v=""/>
    <s v=""/>
  </r>
  <r>
    <d v="2024-08-02T00:00:00"/>
    <x v="126"/>
    <s v="D"/>
    <n v="2"/>
    <s v="f"/>
    <n v="27"/>
    <s v="Marcas no teto quarto "/>
    <x v="0"/>
    <m/>
    <x v="0"/>
    <x v="0"/>
    <x v="57"/>
    <m/>
    <x v="269"/>
    <m/>
    <s v=""/>
    <s v=""/>
    <s v=""/>
    <s v=""/>
    <s v=""/>
  </r>
  <r>
    <d v="2024-08-02T00:00:00"/>
    <x v="126"/>
    <s v="D"/>
    <n v="2"/>
    <s v="f"/>
    <n v="28"/>
    <s v="Marcas no guarda roupa topo "/>
    <x v="8"/>
    <m/>
    <x v="0"/>
    <x v="0"/>
    <x v="57"/>
    <m/>
    <x v="0"/>
    <m/>
    <s v=""/>
    <s v=""/>
    <s v=""/>
    <s v=""/>
    <s v=""/>
  </r>
  <r>
    <d v="2024-08-02T00:00:00"/>
    <x v="126"/>
    <s v="D"/>
    <n v="2"/>
    <s v="f"/>
    <n v="29"/>
    <s v="Remate alheta"/>
    <x v="0"/>
    <m/>
    <x v="0"/>
    <x v="0"/>
    <x v="57"/>
    <m/>
    <x v="269"/>
    <m/>
    <s v=""/>
    <s v=""/>
    <s v=""/>
    <s v=""/>
    <s v=""/>
  </r>
  <r>
    <d v="2024-08-02T00:00:00"/>
    <x v="126"/>
    <s v="D"/>
    <n v="2"/>
    <s v="f"/>
    <n v="30"/>
    <s v="Remate banheira no topo "/>
    <x v="0"/>
    <m/>
    <x v="0"/>
    <x v="0"/>
    <x v="57"/>
    <m/>
    <x v="148"/>
    <m/>
    <s v=""/>
    <s v=""/>
    <s v=""/>
    <s v=""/>
    <s v=""/>
  </r>
  <r>
    <d v="2024-08-02T00:00:00"/>
    <x v="126"/>
    <s v="D"/>
    <n v="2"/>
    <s v="f"/>
    <n v="31"/>
    <s v="Trocar armário com marcas"/>
    <x v="8"/>
    <m/>
    <x v="0"/>
    <x v="0"/>
    <x v="57"/>
    <m/>
    <x v="90"/>
    <m/>
    <s v=""/>
    <s v=""/>
    <s v=""/>
    <s v=""/>
    <s v=""/>
  </r>
  <r>
    <d v="2024-08-02T00:00:00"/>
    <x v="126"/>
    <s v="D"/>
    <n v="2"/>
    <s v="f"/>
    <n v="32"/>
    <s v="WC : torneira a pingar"/>
    <x v="0"/>
    <m/>
    <x v="0"/>
    <x v="0"/>
    <x v="57"/>
    <m/>
    <x v="148"/>
    <m/>
    <s v=""/>
    <s v=""/>
    <s v=""/>
    <s v=""/>
    <s v=""/>
  </r>
  <r>
    <d v="2024-08-02T00:00:00"/>
    <x v="126"/>
    <s v="D"/>
    <n v="2"/>
    <s v="f"/>
    <n v="33"/>
    <s v="móvel para substituir - suíte 2"/>
    <x v="8"/>
    <m/>
    <x v="0"/>
    <x v="0"/>
    <x v="57"/>
    <m/>
    <x v="220"/>
    <m/>
    <s v=""/>
    <s v=""/>
    <s v=""/>
    <s v=""/>
    <s v=""/>
  </r>
  <r>
    <d v="2024-08-02T00:00:00"/>
    <x v="126"/>
    <s v="D"/>
    <n v="2"/>
    <s v="f"/>
    <n v="34"/>
    <s v="chão riscado suíte 2"/>
    <x v="5"/>
    <m/>
    <x v="0"/>
    <x v="0"/>
    <x v="57"/>
    <m/>
    <x v="185"/>
    <m/>
    <s v=""/>
    <s v=""/>
    <s v=""/>
    <s v=""/>
    <s v=""/>
  </r>
  <r>
    <d v="2024-08-02T00:00:00"/>
    <x v="126"/>
    <s v="D"/>
    <n v="2"/>
    <s v="f"/>
    <n v="35"/>
    <s v="estore não funciona - suíte 2"/>
    <x v="11"/>
    <m/>
    <x v="0"/>
    <x v="0"/>
    <x v="57"/>
    <m/>
    <x v="28"/>
    <m/>
    <s v=""/>
    <s v=""/>
    <s v=""/>
    <s v=""/>
    <s v=""/>
  </r>
  <r>
    <d v="2024-08-02T00:00:00"/>
    <x v="126"/>
    <s v="D"/>
    <n v="2"/>
    <s v="f"/>
    <n v="36"/>
    <s v="tábua muito clara de madeira no chão - suíte 2"/>
    <x v="21"/>
    <m/>
    <x v="0"/>
    <x v="3"/>
    <x v="57"/>
    <m/>
    <x v="24"/>
    <m/>
    <s v=""/>
    <s v=""/>
    <s v=""/>
    <s v=""/>
    <s v=""/>
  </r>
  <r>
    <d v="2024-08-02T00:00:00"/>
    <x v="126"/>
    <s v="D"/>
    <n v="2"/>
    <s v="f"/>
    <n v="37"/>
    <s v="Não tem chave do quarto"/>
    <x v="8"/>
    <m/>
    <x v="0"/>
    <x v="0"/>
    <x v="57"/>
    <m/>
    <x v="170"/>
    <m/>
    <s v=""/>
    <s v=""/>
    <s v=""/>
    <s v=""/>
    <s v=""/>
  </r>
  <r>
    <d v="2024-08-02T00:00:00"/>
    <x v="126"/>
    <s v="D"/>
    <n v="2"/>
    <s v="f"/>
    <n v="38"/>
    <s v="borrachinhas de plástico para roupeiro"/>
    <x v="0"/>
    <m/>
    <x v="0"/>
    <x v="0"/>
    <x v="57"/>
    <m/>
    <x v="269"/>
    <m/>
    <s v=""/>
    <s v=""/>
    <s v=""/>
    <s v=""/>
    <s v=""/>
  </r>
  <r>
    <d v="2024-08-02T00:00:00"/>
    <x v="126"/>
    <s v="D"/>
    <n v="2"/>
    <s v="f"/>
    <n v="39"/>
    <s v="teto danificado refazer - quarto 1"/>
    <x v="0"/>
    <m/>
    <x v="0"/>
    <x v="0"/>
    <x v="57"/>
    <m/>
    <x v="269"/>
    <m/>
    <s v=""/>
    <s v=""/>
    <s v=""/>
    <s v=""/>
    <s v=""/>
  </r>
  <r>
    <d v="2024-09-27T00:00:00"/>
    <x v="126"/>
    <s v="D"/>
    <n v="2"/>
    <s v="f"/>
    <n v="40"/>
    <s v="Torneira do WC pinga - suíte principal"/>
    <x v="0"/>
    <m/>
    <x v="0"/>
    <x v="0"/>
    <x v="57"/>
    <m/>
    <x v="269"/>
    <m/>
    <s v=""/>
    <s v=""/>
    <s v=""/>
    <s v=""/>
    <s v=""/>
  </r>
  <r>
    <d v="2024-08-02T00:00:00"/>
    <x v="126"/>
    <s v="D"/>
    <n v="2"/>
    <s v="f"/>
    <n v="41"/>
    <s v=" tirar protecção vidro do duche"/>
    <x v="0"/>
    <m/>
    <x v="0"/>
    <x v="0"/>
    <x v="57"/>
    <m/>
    <x v="269"/>
    <m/>
    <s v=""/>
    <s v=""/>
    <s v=""/>
    <s v=""/>
    <s v=""/>
  </r>
  <r>
    <d v="2024-08-02T00:00:00"/>
    <x v="126"/>
    <s v="D"/>
    <n v="2"/>
    <s v="f"/>
    <n v="42"/>
    <s v="Riscos da Pedra para polir da bancada do WC"/>
    <x v="13"/>
    <m/>
    <x v="0"/>
    <x v="0"/>
    <x v="57"/>
    <m/>
    <x v="40"/>
    <m/>
    <s v=""/>
    <s v=""/>
    <s v=""/>
    <s v=""/>
    <s v=""/>
  </r>
  <r>
    <d v="2024-08-02T00:00:00"/>
    <x v="126"/>
    <s v="D"/>
    <n v="2"/>
    <s v="f"/>
    <n v="43"/>
    <s v=" Estore não funcional "/>
    <x v="11"/>
    <m/>
    <x v="0"/>
    <x v="0"/>
    <x v="57"/>
    <m/>
    <x v="28"/>
    <m/>
    <s v=""/>
    <s v=""/>
    <s v=""/>
    <s v=""/>
    <s v=""/>
  </r>
  <r>
    <d v="2024-08-02T00:00:00"/>
    <x v="126"/>
    <s v="D"/>
    <n v="2"/>
    <s v="f"/>
    <n v="44"/>
    <s v="Trocar portas e por chaves"/>
    <x v="8"/>
    <m/>
    <x v="0"/>
    <x v="0"/>
    <x v="57"/>
    <m/>
    <x v="0"/>
    <m/>
    <s v=""/>
    <s v=""/>
    <s v=""/>
    <s v=""/>
    <s v=""/>
  </r>
  <r>
    <d v="2024-08-02T00:00:00"/>
    <x v="126"/>
    <s v="D"/>
    <n v="2"/>
    <s v="f"/>
    <n v="45"/>
    <s v="falta estores na janela grande - Sala "/>
    <x v="11"/>
    <m/>
    <x v="0"/>
    <x v="0"/>
    <x v="57"/>
    <m/>
    <x v="28"/>
    <m/>
    <s v=""/>
    <s v=""/>
    <s v=""/>
    <s v=""/>
    <s v=""/>
  </r>
  <r>
    <d v="2024-08-02T00:00:00"/>
    <x v="126"/>
    <s v="D"/>
    <n v="2"/>
    <s v="f"/>
    <n v="46"/>
    <s v="um estore danificado - Sala"/>
    <x v="11"/>
    <m/>
    <x v="0"/>
    <x v="0"/>
    <x v="57"/>
    <m/>
    <x v="28"/>
    <m/>
    <s v=""/>
    <s v=""/>
    <s v=""/>
    <s v=""/>
    <s v=""/>
  </r>
  <r>
    <d v="2024-08-02T00:00:00"/>
    <x v="126"/>
    <s v="D"/>
    <n v="2"/>
    <s v="f"/>
    <n v="47"/>
    <s v="Trocar puxador da janela grande porque está desgastado - Sala "/>
    <x v="2"/>
    <m/>
    <x v="0"/>
    <x v="0"/>
    <x v="57"/>
    <m/>
    <x v="21"/>
    <m/>
    <s v=""/>
    <s v=""/>
    <s v=""/>
    <s v=""/>
    <s v=""/>
  </r>
  <r>
    <d v="2024-08-02T00:00:00"/>
    <x v="126"/>
    <s v="D"/>
    <n v="2"/>
    <s v="f"/>
    <n v="48"/>
    <s v="Trocar 4 mosaicos do chão - Cozinha "/>
    <x v="0"/>
    <m/>
    <x v="0"/>
    <x v="0"/>
    <x v="57"/>
    <m/>
    <x v="269"/>
    <m/>
    <s v=""/>
    <s v=""/>
    <s v=""/>
    <s v=""/>
    <s v=""/>
  </r>
  <r>
    <d v="2024-08-02T00:00:00"/>
    <x v="126"/>
    <s v="D"/>
    <n v="2"/>
    <s v="f"/>
    <n v="49"/>
    <s v="falta chave – Cozinha "/>
    <x v="8"/>
    <m/>
    <x v="0"/>
    <x v="0"/>
    <x v="57"/>
    <m/>
    <x v="170"/>
    <m/>
    <s v=""/>
    <s v=""/>
    <s v=""/>
    <s v=""/>
    <s v=""/>
  </r>
  <r>
    <d v="2024-08-02T00:00:00"/>
    <x v="126"/>
    <s v="D"/>
    <n v="2"/>
    <s v="f"/>
    <n v="50"/>
    <s v="mosaico do chão solto - Cozinha"/>
    <x v="0"/>
    <m/>
    <x v="0"/>
    <x v="0"/>
    <x v="57"/>
    <m/>
    <x v="269"/>
    <m/>
    <s v=""/>
    <s v=""/>
    <s v=""/>
    <s v=""/>
    <s v=""/>
  </r>
  <r>
    <d v="2024-08-02T00:00:00"/>
    <x v="126"/>
    <s v="D"/>
    <n v="2"/>
    <s v="f"/>
    <n v="51"/>
    <s v="azulejo da parede partido – Cozinha "/>
    <x v="0"/>
    <m/>
    <x v="0"/>
    <x v="0"/>
    <x v="57"/>
    <m/>
    <x v="269"/>
    <m/>
    <s v=""/>
    <s v=""/>
    <s v=""/>
    <s v=""/>
    <s v=""/>
  </r>
  <r>
    <d v="2024-08-02T00:00:00"/>
    <x v="126"/>
    <s v="D"/>
    <n v="2"/>
    <s v="f"/>
    <n v="52"/>
    <s v="pingas de ácido no chão, trocar mosaico – Cozinha"/>
    <x v="0"/>
    <m/>
    <x v="0"/>
    <x v="0"/>
    <x v="57"/>
    <m/>
    <x v="269"/>
    <m/>
    <s v=""/>
    <s v=""/>
    <s v=""/>
    <s v=""/>
    <s v=""/>
  </r>
  <r>
    <d v="2024-08-02T00:00:00"/>
    <x v="126"/>
    <s v="D"/>
    <n v="2"/>
    <s v="f"/>
    <n v="53"/>
    <s v="bancada muito riscada – Cozinha "/>
    <x v="38"/>
    <m/>
    <x v="0"/>
    <x v="0"/>
    <x v="57"/>
    <m/>
    <x v="269"/>
    <m/>
    <s v=""/>
    <s v=""/>
    <s v=""/>
    <s v=""/>
    <s v=""/>
  </r>
  <r>
    <d v="2024-08-02T00:00:00"/>
    <x v="126"/>
    <s v="D"/>
    <n v="2"/>
    <s v="f"/>
    <n v="54"/>
    <s v="exaustor que está sempre a desmontar"/>
    <x v="4"/>
    <m/>
    <x v="166"/>
    <x v="0"/>
    <x v="57"/>
    <m/>
    <x v="148"/>
    <m/>
    <s v=""/>
    <s v=""/>
    <s v=""/>
    <s v=""/>
    <s v=""/>
  </r>
  <r>
    <d v="2024-08-02T00:00:00"/>
    <x v="126"/>
    <s v="D"/>
    <n v="2"/>
    <s v="f"/>
    <n v="55"/>
    <s v="silicone na sanita E bases de duche e lavatorio "/>
    <x v="0"/>
    <m/>
    <x v="166"/>
    <x v="0"/>
    <x v="57"/>
    <m/>
    <x v="148"/>
    <m/>
    <s v=""/>
    <s v=""/>
    <s v=""/>
    <s v=""/>
    <s v=""/>
  </r>
  <r>
    <d v="2024-08-02T00:00:00"/>
    <x v="126"/>
    <s v="D"/>
    <n v="2"/>
    <s v="f"/>
    <n v="56"/>
    <s v="maçaneta da porta da varanda por substituir"/>
    <x v="2"/>
    <m/>
    <x v="166"/>
    <x v="0"/>
    <x v="57"/>
    <m/>
    <x v="21"/>
    <m/>
    <s v=""/>
    <s v=""/>
    <s v=""/>
    <s v=""/>
    <s v=""/>
  </r>
  <r>
    <d v="2024-08-02T00:00:00"/>
    <x v="126"/>
    <s v="D"/>
    <n v="2"/>
    <s v="f"/>
    <n v="57"/>
    <s v="substituir 2 azuleijos de parede onde estava o vidro wc"/>
    <x v="0"/>
    <m/>
    <x v="166"/>
    <x v="0"/>
    <x v="57"/>
    <m/>
    <x v="269"/>
    <m/>
    <s v=""/>
    <s v=""/>
    <s v=""/>
    <s v=""/>
    <s v=""/>
  </r>
  <r>
    <d v="2024-08-02T00:00:00"/>
    <x v="126"/>
    <s v="D"/>
    <n v="2"/>
    <s v="f"/>
    <n v="58"/>
    <s v="substituir canalização wc / escritorio "/>
    <x v="0"/>
    <m/>
    <x v="166"/>
    <x v="0"/>
    <x v="57"/>
    <m/>
    <x v="269"/>
    <m/>
    <s v=""/>
    <s v=""/>
    <s v=""/>
    <s v=""/>
    <s v=""/>
  </r>
  <r>
    <d v="2024-08-02T00:00:00"/>
    <x v="126"/>
    <s v="D"/>
    <n v="2"/>
    <s v="f"/>
    <n v="59"/>
    <s v="Substituir movel escritorio "/>
    <x v="8"/>
    <m/>
    <x v="166"/>
    <x v="0"/>
    <x v="57"/>
    <m/>
    <x v="269"/>
    <m/>
    <s v=""/>
    <s v=""/>
    <s v=""/>
    <s v=""/>
    <s v=""/>
  </r>
  <r>
    <d v="2024-08-02T00:00:00"/>
    <x v="126"/>
    <s v="D"/>
    <n v="2"/>
    <s v="f"/>
    <n v="60"/>
    <s v="AC não funciona "/>
    <x v="15"/>
    <m/>
    <x v="166"/>
    <x v="0"/>
    <x v="57"/>
    <m/>
    <x v="269"/>
    <m/>
    <s v=""/>
    <s v=""/>
    <s v=""/>
    <s v=""/>
    <s v=""/>
  </r>
  <r>
    <d v="2024-08-02T00:00:00"/>
    <x v="126"/>
    <s v="D"/>
    <n v="2"/>
    <s v="f"/>
    <n v="61"/>
    <s v="Limpar excesso de silicone cozinha "/>
    <x v="0"/>
    <m/>
    <x v="166"/>
    <x v="0"/>
    <x v="57"/>
    <m/>
    <x v="269"/>
    <m/>
    <s v=""/>
    <s v=""/>
    <s v=""/>
    <s v=""/>
    <s v=""/>
  </r>
  <r>
    <d v="2024-08-02T00:00:00"/>
    <x v="126"/>
    <s v="D"/>
    <n v="2"/>
    <s v="f"/>
    <n v="62"/>
    <s v="Substituir janela riscada"/>
    <x v="2"/>
    <m/>
    <x v="71"/>
    <x v="2"/>
    <x v="57"/>
    <m/>
    <x v="21"/>
    <s v="Dia 09/05 Engº Luis morgado indentificou que não te na vistoria inicial "/>
    <s v=""/>
    <s v=""/>
    <s v=""/>
    <s v=""/>
    <s v=""/>
  </r>
  <r>
    <d v="2024-08-02T00:00:00"/>
    <x v="126"/>
    <s v="D"/>
    <n v="2"/>
    <s v="f"/>
    <n v="63"/>
    <s v="Proteção da tubagem ( com espuma) da botija de água "/>
    <x v="15"/>
    <m/>
    <x v="288"/>
    <x v="0"/>
    <x v="57"/>
    <m/>
    <x v="12"/>
    <m/>
    <s v=""/>
    <s v=""/>
    <s v=""/>
    <s v=""/>
    <s v=""/>
  </r>
  <r>
    <d v="2024-08-02T00:00:00"/>
    <x v="126"/>
    <s v="D"/>
    <n v="2"/>
    <s v="f"/>
    <n v="64"/>
    <s v="Mudança do tampo da sanita. Tem uma Mancha de tinta/ácido que não sai a sanita que dá resposta aos dois quartos"/>
    <x v="0"/>
    <m/>
    <x v="288"/>
    <x v="0"/>
    <x v="57"/>
    <m/>
    <x v="148"/>
    <m/>
    <s v=""/>
    <s v=""/>
    <s v=""/>
    <s v=""/>
    <s v=""/>
  </r>
  <r>
    <d v="2024-08-02T00:00:00"/>
    <x v="126"/>
    <s v="D"/>
    <n v="2"/>
    <s v="f"/>
    <n v="65"/>
    <s v="Água demora muito a aquecer, o circulador não está ligado e nem tem cabo para ligar _x000a_"/>
    <x v="14"/>
    <m/>
    <x v="288"/>
    <x v="0"/>
    <x v="57"/>
    <m/>
    <x v="148"/>
    <m/>
    <s v=""/>
    <s v=""/>
    <s v=""/>
    <s v=""/>
    <s v=""/>
  </r>
  <r>
    <d v="2024-08-02T00:00:00"/>
    <x v="126"/>
    <s v="D"/>
    <n v="2"/>
    <s v="f"/>
    <n v="66"/>
    <s v="Porta do armário do quadro elétrico - tiraram medidas em setembro _x000a_"/>
    <x v="8"/>
    <m/>
    <x v="110"/>
    <x v="0"/>
    <x v="57"/>
    <m/>
    <x v="70"/>
    <m/>
    <s v=""/>
    <s v=""/>
    <s v=""/>
    <s v=""/>
    <s v=""/>
  </r>
  <r>
    <d v="2024-08-02T00:00:00"/>
    <x v="126"/>
    <s v="D"/>
    <n v="2"/>
    <s v="f"/>
    <n v="67"/>
    <s v="Estore Caído"/>
    <x v="11"/>
    <m/>
    <x v="212"/>
    <x v="0"/>
    <x v="57"/>
    <m/>
    <x v="29"/>
    <m/>
    <m/>
    <m/>
    <m/>
    <m/>
    <m/>
  </r>
  <r>
    <d v="2024-08-02T00:00:00"/>
    <x v="126"/>
    <s v="D"/>
    <n v="2"/>
    <s v="f"/>
    <n v="68"/>
    <s v="2 Portas armário quarto menino por substituir (problema identificado na vistoria em julho 2024)"/>
    <x v="8"/>
    <m/>
    <x v="215"/>
    <x v="9"/>
    <x v="57"/>
    <m/>
    <x v="24"/>
    <m/>
    <m/>
    <m/>
    <m/>
    <m/>
    <m/>
  </r>
  <r>
    <d v="2024-08-02T00:00:00"/>
    <x v="126"/>
    <s v="D"/>
    <n v="2"/>
    <s v="f"/>
    <n v="69"/>
    <s v="Afinamento de janelas em falta, ainda entra muito vento "/>
    <x v="2"/>
    <m/>
    <x v="215"/>
    <x v="0"/>
    <x v="57"/>
    <m/>
    <x v="263"/>
    <m/>
    <m/>
    <m/>
    <m/>
    <m/>
    <m/>
  </r>
  <r>
    <d v="2024-08-02T00:00:00"/>
    <x v="126"/>
    <s v="D"/>
    <n v="2"/>
    <s v="f"/>
    <n v="70"/>
    <s v="Polir pedra"/>
    <x v="13"/>
    <m/>
    <x v="118"/>
    <x v="0"/>
    <x v="57"/>
    <m/>
    <x v="313"/>
    <m/>
    <m/>
    <m/>
    <m/>
    <m/>
    <m/>
  </r>
  <r>
    <d v="2024-08-02T00:00:00"/>
    <x v="126"/>
    <s v="D"/>
    <n v="2"/>
    <s v="f"/>
    <n v="71"/>
    <s v="Fuga na rede dágua (cosumo) do WC"/>
    <x v="0"/>
    <m/>
    <x v="0"/>
    <x v="0"/>
    <x v="57"/>
    <m/>
    <x v="36"/>
    <m/>
    <m/>
    <m/>
    <m/>
    <m/>
    <m/>
  </r>
  <r>
    <d v="2024-08-02T00:00:00"/>
    <x v="126"/>
    <s v="D"/>
    <n v="2"/>
    <s v="f"/>
    <n v="72"/>
    <s v="Os estoes da minha sala foram substituidos a certa alltura, mas houveram dois parafusos das laterais que tiveram de ser retirados pois estavam mal postos e impediam por vezes o estore de descer. Atualmente estou novamente com o problema que de um dos lados o estore não baixa."/>
    <x v="11"/>
    <m/>
    <x v="289"/>
    <x v="0"/>
    <x v="57"/>
    <m/>
    <x v="59"/>
    <m/>
    <m/>
    <s v=""/>
    <s v=""/>
    <s v=""/>
    <s v=""/>
  </r>
  <r>
    <d v="2024-09-27T00:00:00"/>
    <x v="127"/>
    <s v="D"/>
    <n v="2"/>
    <s v="a"/>
    <n v="1"/>
    <s v="Piso sujo dificulta ver anomalias/limpar "/>
    <x v="0"/>
    <m/>
    <x v="0"/>
    <x v="0"/>
    <x v="76"/>
    <m/>
    <x v="269"/>
    <m/>
    <s v=""/>
    <s v=""/>
    <s v=""/>
    <s v=""/>
    <s v=""/>
  </r>
  <r>
    <d v="2024-09-27T00:00:00"/>
    <x v="127"/>
    <s v="D"/>
    <n v="2"/>
    <s v="a"/>
    <n v="2"/>
    <s v="Fixação do módulo de gavetas do armário. O módulo de gavetas (foto 1, em anexo) não se encontra fixo ao interior do armário, sendo que se move e tomba para a frente quando se abrem as gavetas com conteúdo. Julgo que seja uma questão relativamente simples de ultrapassar, devendo apenas faltar alguma fixação que ficou esquecida ou mal executada._x000a__x000a_ "/>
    <x v="8"/>
    <m/>
    <x v="21"/>
    <x v="0"/>
    <x v="76"/>
    <m/>
    <x v="261"/>
    <m/>
    <s v=""/>
    <s v=""/>
    <s v=""/>
    <s v=""/>
    <s v=""/>
  </r>
  <r>
    <d v="2024-09-27T00:00:00"/>
    <x v="127"/>
    <s v="D"/>
    <n v="2"/>
    <s v="a"/>
    <n v="2"/>
    <s v="Melhorar remate /limpeza rodapé/silicone "/>
    <x v="0"/>
    <m/>
    <x v="0"/>
    <x v="0"/>
    <x v="76"/>
    <m/>
    <x v="269"/>
    <m/>
    <s v=""/>
    <s v=""/>
    <s v=""/>
    <s v=""/>
    <s v=""/>
  </r>
  <r>
    <d v="2024-09-27T00:00:00"/>
    <x v="127"/>
    <s v="D"/>
    <n v="2"/>
    <s v="a"/>
    <n v="3"/>
    <s v="Substituição do suporte para bebidas da porta do frigorífico. Da primeira vez que limpei o frigorifico deixei cair o suporte para bebidas da porta do frigorífico (foto 2, em anexo). Ele ficou partido, com 2 grandes rachas laterais e apenas se encontra em utilização devido a doses generosas de super cola e fita cola mas já manifesta que não será uma solução muito duradoura. Será que têm suportes destes a mais e que me podiam ceder um para trocar pelo atual? Sei que a satisfação deste pedido será apenas uma eventual gentileza da vossa parte, e que a responsabilidade é inteiramente minha, mas deixo-o à vossa consideração na mesma. -  contactar bosch _x000a__x000a_ "/>
    <x v="0"/>
    <m/>
    <x v="21"/>
    <x v="2"/>
    <x v="76"/>
    <m/>
    <x v="24"/>
    <m/>
    <s v=""/>
    <s v=""/>
    <s v=""/>
    <s v=""/>
    <s v=""/>
  </r>
  <r>
    <d v="2024-09-27T00:00:00"/>
    <x v="127"/>
    <s v="D"/>
    <n v="2"/>
    <s v="a"/>
    <n v="3"/>
    <s v="Marcas na caixilharia  portas/Janelas  (1h de intervenção, agendar pfv)"/>
    <x v="2"/>
    <m/>
    <x v="166"/>
    <x v="0"/>
    <x v="76"/>
    <m/>
    <x v="288"/>
    <m/>
    <s v=""/>
    <s v=""/>
    <s v=""/>
    <s v=""/>
    <s v=""/>
  </r>
  <r>
    <d v="2024-09-27T00:00:00"/>
    <x v="127"/>
    <s v="D"/>
    <n v="2"/>
    <s v="a"/>
    <n v="4"/>
    <s v="Melhorar remate exaustao parede varanda"/>
    <x v="0"/>
    <m/>
    <x v="0"/>
    <x v="0"/>
    <x v="76"/>
    <m/>
    <x v="269"/>
    <m/>
    <s v=""/>
    <s v=""/>
    <s v=""/>
    <s v=""/>
    <s v=""/>
  </r>
  <r>
    <d v="2024-09-27T00:00:00"/>
    <x v="127"/>
    <s v="D"/>
    <n v="2"/>
    <s v="a"/>
    <n v="5"/>
    <s v="Limpar ferrugem guardas geral"/>
    <x v="0"/>
    <m/>
    <x v="0"/>
    <x v="0"/>
    <x v="76"/>
    <m/>
    <x v="269"/>
    <m/>
    <s v=""/>
    <s v=""/>
    <s v=""/>
    <s v=""/>
    <s v=""/>
  </r>
  <r>
    <d v="2024-09-27T00:00:00"/>
    <x v="127"/>
    <s v="D"/>
    <n v="2"/>
    <s v="a"/>
    <n v="6"/>
    <s v="Pedra com ressalto /soleira maior que as demais - Essa alteração depende da retirada todas das guardas e não será possivel"/>
    <x v="0"/>
    <m/>
    <x v="0"/>
    <x v="2"/>
    <x v="76"/>
    <m/>
    <x v="24"/>
    <m/>
    <s v=""/>
    <s v=""/>
    <s v=""/>
    <s v=""/>
    <s v=""/>
  </r>
  <r>
    <d v="2024-09-27T00:00:00"/>
    <x v="127"/>
    <s v="D"/>
    <n v="2"/>
    <s v="a"/>
    <n v="7"/>
    <s v="Marcas na moldura porta /proximo vidro "/>
    <x v="8"/>
    <m/>
    <x v="0"/>
    <x v="0"/>
    <x v="76"/>
    <m/>
    <x v="112"/>
    <m/>
    <s v=""/>
    <s v=""/>
    <s v=""/>
    <s v=""/>
    <s v=""/>
  </r>
  <r>
    <d v="2024-09-27T00:00:00"/>
    <x v="127"/>
    <s v="D"/>
    <n v="2"/>
    <s v="a"/>
    <n v="8"/>
    <s v="Vedar com silicone folgas caixa de estore"/>
    <x v="0"/>
    <m/>
    <x v="0"/>
    <x v="0"/>
    <x v="76"/>
    <m/>
    <x v="269"/>
    <m/>
    <s v=""/>
    <s v=""/>
    <s v=""/>
    <s v=""/>
    <s v=""/>
  </r>
  <r>
    <d v="2024-09-27T00:00:00"/>
    <x v="127"/>
    <s v="D"/>
    <n v="2"/>
    <s v="a"/>
    <n v="9"/>
    <s v="Afinar portas lavanderia"/>
    <x v="2"/>
    <m/>
    <x v="0"/>
    <x v="0"/>
    <x v="76"/>
    <m/>
    <x v="292"/>
    <m/>
    <s v=""/>
    <s v=""/>
    <s v=""/>
    <s v=""/>
    <s v=""/>
  </r>
  <r>
    <d v="2024-09-27T00:00:00"/>
    <x v="127"/>
    <s v="D"/>
    <n v="2"/>
    <s v="a"/>
    <n v="10"/>
    <s v="Gotas de silicone portas guarda roupa interno/não bater"/>
    <x v="0"/>
    <m/>
    <x v="0"/>
    <x v="0"/>
    <x v="76"/>
    <m/>
    <x v="269"/>
    <m/>
    <s v=""/>
    <s v=""/>
    <s v=""/>
    <s v=""/>
    <s v=""/>
  </r>
  <r>
    <d v="2024-09-27T00:00:00"/>
    <x v="127"/>
    <s v="D"/>
    <n v="2"/>
    <s v="a"/>
    <n v="11"/>
    <s v="Amolgado porta guarda roupa interno "/>
    <x v="8"/>
    <m/>
    <x v="0"/>
    <x v="0"/>
    <x v="76"/>
    <m/>
    <x v="0"/>
    <m/>
    <s v=""/>
    <s v=""/>
    <s v=""/>
    <s v=""/>
    <s v=""/>
  </r>
  <r>
    <d v="2024-09-27T00:00:00"/>
    <x v="127"/>
    <s v="D"/>
    <n v="2"/>
    <s v="a"/>
    <n v="12"/>
    <s v="Riscos /falhas na pintura parede "/>
    <x v="0"/>
    <m/>
    <x v="0"/>
    <x v="0"/>
    <x v="76"/>
    <m/>
    <x v="269"/>
    <m/>
    <s v=""/>
    <s v=""/>
    <s v=""/>
    <s v=""/>
    <s v=""/>
  </r>
  <r>
    <d v="2024-09-27T00:00:00"/>
    <x v="127"/>
    <s v="D"/>
    <n v="2"/>
    <s v="a"/>
    <n v="13"/>
    <s v="Riscos na bancada wc"/>
    <x v="0"/>
    <m/>
    <x v="0"/>
    <x v="0"/>
    <x v="76"/>
    <m/>
    <x v="269"/>
    <m/>
    <s v=""/>
    <s v=""/>
    <s v=""/>
    <s v=""/>
    <s v=""/>
  </r>
  <r>
    <d v="2024-09-27T00:00:00"/>
    <x v="127"/>
    <s v="D"/>
    <n v="2"/>
    <s v="a"/>
    <n v="14"/>
    <s v="Limpar apartamento antes de entregar"/>
    <x v="0"/>
    <m/>
    <x v="0"/>
    <x v="0"/>
    <x v="76"/>
    <m/>
    <x v="269"/>
    <m/>
    <s v=""/>
    <s v=""/>
    <s v=""/>
    <s v=""/>
    <s v=""/>
  </r>
  <r>
    <d v="2024-09-27T00:00:00"/>
    <x v="127"/>
    <s v="D"/>
    <n v="2"/>
    <s v="a"/>
    <n v="15"/>
    <s v="Espaço grande reguas piso "/>
    <x v="5"/>
    <m/>
    <x v="0"/>
    <x v="0"/>
    <x v="76"/>
    <m/>
    <x v="20"/>
    <m/>
    <s v=""/>
    <s v=""/>
    <s v=""/>
    <s v=""/>
    <s v=""/>
  </r>
  <r>
    <d v="2024-09-27T00:00:00"/>
    <x v="127"/>
    <s v="D"/>
    <n v="2"/>
    <s v="a"/>
    <n v="16"/>
    <s v="Afinar porta armario lava e seca"/>
    <x v="0"/>
    <m/>
    <x v="0"/>
    <x v="0"/>
    <x v="76"/>
    <m/>
    <x v="39"/>
    <m/>
    <s v=""/>
    <s v=""/>
    <s v=""/>
    <s v=""/>
    <s v=""/>
  </r>
  <r>
    <d v="2024-09-27T00:00:00"/>
    <x v="127"/>
    <s v="D"/>
    <n v="2"/>
    <s v="a"/>
    <n v="17"/>
    <s v="Afinar porta entrada "/>
    <x v="7"/>
    <m/>
    <x v="166"/>
    <x v="0"/>
    <x v="76"/>
    <m/>
    <x v="161"/>
    <m/>
    <s v=""/>
    <s v=""/>
    <s v=""/>
    <s v=""/>
    <s v=""/>
  </r>
  <r>
    <d v="2024-09-27T00:00:00"/>
    <x v="127"/>
    <s v="D"/>
    <n v="2"/>
    <s v="a"/>
    <n v="18"/>
    <s v="Tudo ventilação do deposito desencaixado "/>
    <x v="15"/>
    <m/>
    <x v="13"/>
    <x v="0"/>
    <x v="76"/>
    <m/>
    <x v="63"/>
    <m/>
    <s v=""/>
    <s v=""/>
    <s v=""/>
    <s v=""/>
    <s v=""/>
  </r>
  <r>
    <d v="2024-09-27T00:00:00"/>
    <x v="127"/>
    <s v="D"/>
    <n v="2"/>
    <s v="a"/>
    <n v="19"/>
    <s v="Afinação de todas as janelas, portas para a varanda e porta entre cozinha e lavandaria. O comportamento térmico do apartamento deixa muito a desejar e é notória a entrada de ar frio e vento, sobretudo nas zonas dos cantos e dobradiças. A Alves Ribeiro já aplicou, a meu pedido, silicone nas caixas dos estores mas o problema subsiste sem praticamente qualquer alteração, pelo que acho que se justifica uma avaliação global do problema e uma afinação de todas as possíveis entradas de ar. Adicionalmente, pedia que fosse considerada a possibilidade de trocar a grelha da porta entre a cozinha e a lavandaria por um vidro simples, uma vez que não tenho soluções de gás em casa e não se justifica entradas de ar diretas do exterior para a cozinha (implicando perdas térmicas significativas)."/>
    <x v="2"/>
    <m/>
    <x v="21"/>
    <x v="0"/>
    <x v="76"/>
    <d v="2025-02-21T00:00:00"/>
    <x v="151"/>
    <m/>
    <s v=""/>
    <s v=""/>
    <s v=""/>
    <s v=""/>
    <s v=""/>
  </r>
  <r>
    <d v="2024-09-27T00:00:00"/>
    <x v="127"/>
    <s v="D"/>
    <n v="2"/>
    <s v="a"/>
    <n v="20"/>
    <s v="Máquina de lavar e sobretudo o frigorífico têm de ser nivelados para estarem equidistantes e alinhados com as restantes bancadas"/>
    <x v="0"/>
    <m/>
    <x v="135"/>
    <x v="2"/>
    <x v="76"/>
    <m/>
    <x v="238"/>
    <m/>
    <m/>
    <m/>
    <m/>
    <m/>
    <m/>
  </r>
  <r>
    <d v="2024-09-27T00:00:00"/>
    <x v="127"/>
    <s v="D"/>
    <n v="2"/>
    <s v="a"/>
    <n v="21"/>
    <s v="Isolamento de silicone de todas as caixas de estores"/>
    <x v="0"/>
    <m/>
    <x v="135"/>
    <x v="0"/>
    <x v="76"/>
    <m/>
    <x v="222"/>
    <m/>
    <m/>
    <m/>
    <m/>
    <m/>
    <m/>
  </r>
  <r>
    <d v="2024-09-27T00:00:00"/>
    <x v="127"/>
    <s v="D"/>
    <n v="2"/>
    <s v="a"/>
    <n v="22"/>
    <s v="Estore da janela do quarto desprendeu-se do eixo e já não permite recolher // No dia 20/08 o proprietário voltou a reportar esta anomalia, informando que os estores voltou a ficar preso e esta sem subir e descer. // No dia 11/11 o proprietário voltou a queixar-se, informando que: &quot;O estore do quarto da minha fração (EX) começou a mostrar sinais de início de um problema: parece estar fixo e a ser puxado apenas por um dos lados. E portanto, quando está em subida, sobe ligeiramente inclinado para um dos lados. Como parecia que ia ser uma questão de tempo até o problema aumentar e o estore ficar totalmente inutilizado, decidi baixar o estore e parar de o utilizar.&quot;"/>
    <x v="11"/>
    <m/>
    <x v="290"/>
    <x v="0"/>
    <x v="76"/>
    <m/>
    <x v="133"/>
    <m/>
    <m/>
    <m/>
    <m/>
    <m/>
    <m/>
  </r>
  <r>
    <d v="2024-08-08T00:00:00"/>
    <x v="128"/>
    <s v="D"/>
    <n v="2"/>
    <s v="b"/>
    <n v="8"/>
    <s v="Falta betume piso/parede varanda"/>
    <x v="0"/>
    <m/>
    <x v="0"/>
    <x v="0"/>
    <x v="44"/>
    <m/>
    <x v="4"/>
    <m/>
    <s v=""/>
    <s v=""/>
    <s v=""/>
    <s v=""/>
    <s v=""/>
  </r>
  <r>
    <d v="2024-08-08T00:00:00"/>
    <x v="128"/>
    <s v="D"/>
    <n v="2"/>
    <s v="b"/>
    <n v="7"/>
    <s v="Borracha enfiada na caixilharia"/>
    <x v="2"/>
    <m/>
    <x v="0"/>
    <x v="0"/>
    <x v="44"/>
    <m/>
    <x v="0"/>
    <m/>
    <s v=""/>
    <s v=""/>
    <s v=""/>
    <s v=""/>
    <s v=""/>
  </r>
  <r>
    <d v="2024-08-08T00:00:00"/>
    <x v="128"/>
    <s v="D"/>
    <n v="2"/>
    <s v="b"/>
    <n v="6"/>
    <s v="Entrar ar pela janela/afinar/folga"/>
    <x v="2"/>
    <m/>
    <x v="0"/>
    <x v="0"/>
    <x v="44"/>
    <m/>
    <x v="0"/>
    <m/>
    <s v=""/>
    <s v=""/>
    <s v=""/>
    <s v=""/>
    <s v=""/>
  </r>
  <r>
    <d v="2024-08-08T00:00:00"/>
    <x v="128"/>
    <s v="D"/>
    <n v="2"/>
    <s v="b"/>
    <n v="5"/>
    <s v="colocar silicone caixas de estore (geral)"/>
    <x v="0"/>
    <m/>
    <x v="0"/>
    <x v="0"/>
    <x v="44"/>
    <m/>
    <x v="4"/>
    <m/>
    <s v=""/>
    <s v=""/>
    <s v=""/>
    <s v=""/>
    <s v=""/>
  </r>
  <r>
    <d v="2024-08-08T00:00:00"/>
    <x v="128"/>
    <s v="D"/>
    <n v="2"/>
    <s v="b"/>
    <n v="4"/>
    <s v="Falta silicone cantos base duche"/>
    <x v="0"/>
    <m/>
    <x v="0"/>
    <x v="0"/>
    <x v="44"/>
    <m/>
    <x v="4"/>
    <m/>
    <s v=""/>
    <s v=""/>
    <s v=""/>
    <s v=""/>
    <s v=""/>
  </r>
  <r>
    <d v="2024-08-08T00:00:00"/>
    <x v="128"/>
    <s v="D"/>
    <n v="2"/>
    <s v="b"/>
    <n v="3"/>
    <s v="Falta betume entre soleira/tijolo fachada (geral)"/>
    <x v="0"/>
    <m/>
    <x v="0"/>
    <x v="0"/>
    <x v="44"/>
    <m/>
    <x v="4"/>
    <m/>
    <s v=""/>
    <s v=""/>
    <s v=""/>
    <s v=""/>
    <s v=""/>
  </r>
  <r>
    <d v="2024-08-08T00:00:00"/>
    <x v="128"/>
    <s v="D"/>
    <n v="2"/>
    <s v="b"/>
    <n v="2"/>
    <s v="Falta silicone entre caixilharia/tijolo fachada (geral)"/>
    <x v="0"/>
    <m/>
    <x v="0"/>
    <x v="0"/>
    <x v="44"/>
    <m/>
    <x v="4"/>
    <m/>
    <s v=""/>
    <s v=""/>
    <s v=""/>
    <s v=""/>
    <s v=""/>
  </r>
  <r>
    <d v="2024-08-08T00:00:00"/>
    <x v="128"/>
    <s v="D"/>
    <n v="2"/>
    <s v="b"/>
    <n v="1"/>
    <s v="Limpeza ferrugem guarda (geral)"/>
    <x v="0"/>
    <m/>
    <x v="0"/>
    <x v="0"/>
    <x v="44"/>
    <m/>
    <x v="4"/>
    <m/>
    <s v=""/>
    <s v=""/>
    <s v=""/>
    <s v=""/>
    <s v=""/>
  </r>
  <r>
    <d v="2024-08-14T00:00:00"/>
    <x v="129"/>
    <s v="D"/>
    <n v="2"/>
    <s v="c"/>
    <n v="1"/>
    <s v="Estores deixaram de funcionar // 26 de maio a proprietária voltou a reportar a anomalia. // A proprietária entrou em contato informando que: &quot;Neste momento o estore está a funcionar bem. Provavelmente devido à dilatação provocada por este calor. Assim sendo, por agora, não vale a pena os técnicos cá virem, uma vez que o problema da folga não se verifica. Se entretanto houver alguma alteração entro em contacto convosco.&quot;"/>
    <x v="11"/>
    <m/>
    <x v="97"/>
    <x v="2"/>
    <x v="47"/>
    <m/>
    <x v="91"/>
    <m/>
    <s v=""/>
    <s v=""/>
    <s v=""/>
    <s v=""/>
    <s v=""/>
  </r>
  <r>
    <d v="2024-08-14T00:00:00"/>
    <x v="129"/>
    <s v="D"/>
    <n v="2"/>
    <s v="c"/>
    <n v="1"/>
    <s v="Falta dobradiça armário quadro elétrico "/>
    <x v="9"/>
    <m/>
    <x v="0"/>
    <x v="0"/>
    <x v="47"/>
    <m/>
    <x v="145"/>
    <s v="Filipa Marques "/>
    <s v=""/>
    <s v=""/>
    <s v=""/>
    <s v=""/>
    <s v=""/>
  </r>
  <r>
    <d v="2024-08-14T00:00:00"/>
    <x v="129"/>
    <s v="D"/>
    <n v="2"/>
    <s v="c"/>
    <n v="2"/>
    <s v="Parafusos"/>
    <x v="11"/>
    <m/>
    <x v="159"/>
    <x v="0"/>
    <x v="47"/>
    <m/>
    <x v="82"/>
    <m/>
    <s v=""/>
    <s v=""/>
    <s v=""/>
    <s v=""/>
    <s v=""/>
  </r>
  <r>
    <d v="2024-08-14T00:00:00"/>
    <x v="129"/>
    <s v="D"/>
    <n v="2"/>
    <s v="c"/>
    <n v="2"/>
    <s v="Espelhos tubo bomba de calor solto "/>
    <x v="0"/>
    <m/>
    <x v="0"/>
    <x v="0"/>
    <x v="47"/>
    <m/>
    <x v="145"/>
    <s v="Filipa Marques "/>
    <s v=""/>
    <s v=""/>
    <s v=""/>
    <s v=""/>
    <s v=""/>
  </r>
  <r>
    <d v="2024-08-14T00:00:00"/>
    <x v="129"/>
    <s v="D"/>
    <n v="2"/>
    <s v="c"/>
    <n v="3"/>
    <s v="2ª Mão de tinta parede geral "/>
    <x v="0"/>
    <m/>
    <x v="0"/>
    <x v="0"/>
    <x v="47"/>
    <m/>
    <x v="145"/>
    <s v="Filipa Marques "/>
    <s v=""/>
    <s v=""/>
    <s v=""/>
    <s v=""/>
    <s v=""/>
  </r>
  <r>
    <d v="2024-08-14T00:00:00"/>
    <x v="129"/>
    <s v="D"/>
    <n v="2"/>
    <s v="c"/>
    <n v="4"/>
    <s v="Lixar parede em alguns pontos /amolgados "/>
    <x v="0"/>
    <m/>
    <x v="0"/>
    <x v="0"/>
    <x v="47"/>
    <m/>
    <x v="145"/>
    <s v="Filipa Marques "/>
    <s v=""/>
    <s v=""/>
    <s v=""/>
    <s v=""/>
    <s v=""/>
  </r>
  <r>
    <d v="2024-08-14T00:00:00"/>
    <x v="129"/>
    <s v="D"/>
    <n v="2"/>
    <s v="c"/>
    <n v="5"/>
    <s v="Limpar ferrugem guardas (geral)"/>
    <x v="0"/>
    <m/>
    <x v="0"/>
    <x v="0"/>
    <x v="47"/>
    <m/>
    <x v="145"/>
    <s v="Filipa Marques "/>
    <s v=""/>
    <s v=""/>
    <s v=""/>
    <s v=""/>
    <s v=""/>
  </r>
  <r>
    <d v="2024-08-14T00:00:00"/>
    <x v="129"/>
    <s v="D"/>
    <n v="2"/>
    <s v="c"/>
    <n v="6"/>
    <s v="Limpar cimento caixilharia janela "/>
    <x v="0"/>
    <m/>
    <x v="0"/>
    <x v="0"/>
    <x v="47"/>
    <m/>
    <x v="145"/>
    <s v="Filipa Marques "/>
    <s v=""/>
    <s v=""/>
    <s v=""/>
    <s v=""/>
    <s v=""/>
  </r>
  <r>
    <d v="2024-08-14T00:00:00"/>
    <x v="129"/>
    <s v="D"/>
    <n v="2"/>
    <s v="c"/>
    <n v="7"/>
    <s v="Marcas/Falhas no interior guarda roupa "/>
    <x v="8"/>
    <m/>
    <x v="0"/>
    <x v="0"/>
    <x v="47"/>
    <m/>
    <x v="145"/>
    <s v="Filipa Marques "/>
    <s v=""/>
    <s v=""/>
    <s v=""/>
    <s v=""/>
    <s v=""/>
  </r>
  <r>
    <d v="2024-08-14T00:00:00"/>
    <x v="129"/>
    <s v="D"/>
    <n v="2"/>
    <s v="c"/>
    <n v="8"/>
    <s v="Risco no assento sanita "/>
    <x v="0"/>
    <m/>
    <x v="0"/>
    <x v="0"/>
    <x v="47"/>
    <m/>
    <x v="145"/>
    <s v="Filipa Marques "/>
    <s v=""/>
    <s v=""/>
    <s v=""/>
    <s v=""/>
    <s v=""/>
  </r>
  <r>
    <d v="2024-08-14T00:00:00"/>
    <x v="129"/>
    <s v="D"/>
    <n v="2"/>
    <s v="c"/>
    <n v="9"/>
    <s v="Melhorar remate caixa aplique parede"/>
    <x v="0"/>
    <m/>
    <x v="0"/>
    <x v="0"/>
    <x v="47"/>
    <m/>
    <x v="145"/>
    <s v="Filipa Marques "/>
    <s v=""/>
    <s v=""/>
    <s v=""/>
    <s v=""/>
    <s v=""/>
  </r>
  <r>
    <d v="2024-08-14T00:00:00"/>
    <x v="129"/>
    <s v="D"/>
    <n v="2"/>
    <s v="c"/>
    <n v="10"/>
    <s v="troca de 3 peças de pavimento na varanda"/>
    <x v="0"/>
    <m/>
    <x v="291"/>
    <x v="0"/>
    <x v="47"/>
    <m/>
    <x v="145"/>
    <s v="Filipa Marques "/>
    <s v=""/>
    <s v=""/>
    <s v=""/>
    <s v=""/>
    <s v=""/>
  </r>
  <r>
    <d v="2024-08-14T00:00:00"/>
    <x v="129"/>
    <s v="D"/>
    <n v="2"/>
    <s v="c"/>
    <n v="11"/>
    <s v="Maquina de lavar roupa danificada - engº RP verificar situação (trocar frente da maquina) // ENCOMENDADO 06/03"/>
    <x v="4"/>
    <m/>
    <x v="203"/>
    <x v="0"/>
    <x v="47"/>
    <m/>
    <x v="211"/>
    <s v="Filipa Marques "/>
    <s v=""/>
    <s v=""/>
    <s v=""/>
    <s v=""/>
    <s v=""/>
  </r>
  <r>
    <d v="2024-08-14T00:00:00"/>
    <x v="129"/>
    <s v="D"/>
    <n v="2"/>
    <s v="c"/>
    <n v="12"/>
    <s v="Colocar varão do guarda roupa "/>
    <x v="8"/>
    <m/>
    <x v="64"/>
    <x v="0"/>
    <x v="47"/>
    <m/>
    <x v="48"/>
    <s v="Filipa Marques "/>
    <s v=""/>
    <s v=""/>
    <s v=""/>
    <s v=""/>
    <s v=""/>
  </r>
  <r>
    <d v="2024-08-14T00:00:00"/>
    <x v="129"/>
    <s v="D"/>
    <n v="2"/>
    <s v="c"/>
    <n v="13"/>
    <s v="Torneira da lava loiça está a perder água pela lateral - Substituir "/>
    <x v="14"/>
    <m/>
    <x v="64"/>
    <x v="0"/>
    <x v="47"/>
    <m/>
    <x v="94"/>
    <s v="Filipa Marques "/>
    <s v=""/>
    <s v=""/>
    <s v=""/>
    <s v=""/>
    <s v=""/>
  </r>
  <r>
    <d v="2024-08-14T00:00:00"/>
    <x v="129"/>
    <s v="D"/>
    <n v="2"/>
    <s v="c"/>
    <n v="14"/>
    <s v="Lampada arrecadação fundida"/>
    <x v="9"/>
    <m/>
    <x v="64"/>
    <x v="0"/>
    <x v="47"/>
    <m/>
    <x v="27"/>
    <s v="Filipa Marques "/>
    <s v=""/>
    <s v=""/>
    <s v=""/>
    <s v=""/>
    <s v=""/>
  </r>
  <r>
    <d v="2024-08-14T00:00:00"/>
    <x v="129"/>
    <s v="D"/>
    <n v="2"/>
    <s v="c"/>
    <n v="15"/>
    <s v="Substituição/reparação das guardas de todas as janelas e grelha da lavandaria- Engº nuno diz ser referente a limpeza das guardas "/>
    <x v="0"/>
    <m/>
    <x v="64"/>
    <x v="0"/>
    <x v="47"/>
    <m/>
    <x v="27"/>
    <s v="Filipa Marques "/>
    <s v=""/>
    <s v=""/>
    <s v=""/>
    <s v=""/>
    <s v=""/>
  </r>
  <r>
    <d v="2024-08-14T00:00:00"/>
    <x v="129"/>
    <s v="D"/>
    <n v="2"/>
    <s v="c"/>
    <n v="16"/>
    <s v="IMPERMEABILIZAÇÃO NA ARRECADAÇÃO. CAVE 4 Nº25"/>
    <x v="0"/>
    <m/>
    <x v="0"/>
    <x v="0"/>
    <x v="47"/>
    <m/>
    <x v="177"/>
    <m/>
    <m/>
    <m/>
    <m/>
    <m/>
    <m/>
  </r>
  <r>
    <d v="2024-08-14T00:00:00"/>
    <x v="129"/>
    <s v="D"/>
    <n v="2"/>
    <s v="c"/>
    <n v="17"/>
    <s v="Os estores da sala estão com problemas. Quando carregamos no interruptor para parar de descer, o estore não para logo e desce muitos centímetros mais antes de parar. "/>
    <x v="11"/>
    <m/>
    <x v="292"/>
    <x v="0"/>
    <x v="47"/>
    <m/>
    <x v="314"/>
    <m/>
    <m/>
    <s v=""/>
    <s v=""/>
    <s v=""/>
    <s v=""/>
  </r>
  <r>
    <d v="2024-07-09T00:00:00"/>
    <x v="130"/>
    <s v="A"/>
    <n v="0"/>
    <s v="b"/>
    <n v="7"/>
    <s v="Baixei pela primeira vez os estores da janela da sala de estar, porém travaram pelo meio do caminho e, após alguns barulhos, caíram. (repararam no dia 19/03 e 27/03)"/>
    <x v="11"/>
    <m/>
    <x v="53"/>
    <x v="0"/>
    <x v="29"/>
    <m/>
    <x v="234"/>
    <m/>
    <s v=""/>
    <s v=""/>
    <s v=""/>
    <s v=""/>
    <s v=""/>
  </r>
  <r>
    <d v="2024-07-09T00:00:00"/>
    <x v="130"/>
    <s v="A"/>
    <n v="0"/>
    <s v="b"/>
    <n v="9"/>
    <s v="A torneira de duche não está a misturar a água quente devidamente"/>
    <x v="14"/>
    <m/>
    <x v="53"/>
    <x v="0"/>
    <x v="29"/>
    <m/>
    <x v="71"/>
    <m/>
    <s v=""/>
    <s v=""/>
    <s v=""/>
    <s v=""/>
    <s v=""/>
  </r>
  <r>
    <d v="2024-07-09T00:00:00"/>
    <x v="130"/>
    <s v="A"/>
    <n v="0"/>
    <s v="b"/>
    <n v="8"/>
    <s v="Ocorre um vazamento de água ao utilizar a máquina de lavar roupa"/>
    <x v="14"/>
    <m/>
    <x v="53"/>
    <x v="0"/>
    <x v="29"/>
    <m/>
    <x v="71"/>
    <m/>
    <s v=""/>
    <s v=""/>
    <s v=""/>
    <s v=""/>
    <s v=""/>
  </r>
  <r>
    <d v="2024-07-09T00:00:00"/>
    <x v="130"/>
    <s v="A"/>
    <n v="0"/>
    <s v="b"/>
    <n v="6"/>
    <s v="Trincas alheta pintura"/>
    <x v="0"/>
    <m/>
    <x v="0"/>
    <x v="0"/>
    <x v="29"/>
    <m/>
    <x v="0"/>
    <m/>
    <s v=""/>
    <s v=""/>
    <s v=""/>
    <s v=""/>
    <s v=""/>
  </r>
  <r>
    <d v="2024-07-09T00:00:00"/>
    <x v="130"/>
    <s v="A"/>
    <n v="0"/>
    <s v="b"/>
    <n v="5"/>
    <s v="Trincas encontro cerâmica / teto"/>
    <x v="0"/>
    <m/>
    <x v="0"/>
    <x v="0"/>
    <x v="29"/>
    <m/>
    <x v="0"/>
    <m/>
    <s v=""/>
    <s v=""/>
    <s v=""/>
    <s v=""/>
    <s v=""/>
  </r>
  <r>
    <d v="2024-07-09T00:00:00"/>
    <x v="130"/>
    <s v="A"/>
    <n v="0"/>
    <s v="b"/>
    <n v="4"/>
    <s v="Manchas brancas piso (Geral)"/>
    <x v="5"/>
    <m/>
    <x v="0"/>
    <x v="0"/>
    <x v="29"/>
    <m/>
    <x v="68"/>
    <m/>
    <s v=""/>
    <s v=""/>
    <s v=""/>
    <s v=""/>
    <s v=""/>
  </r>
  <r>
    <d v="2024-07-09T00:00:00"/>
    <x v="130"/>
    <s v="A"/>
    <n v="0"/>
    <s v="b"/>
    <n v="3"/>
    <s v="Marca na caixilharia / sujo no topo"/>
    <x v="0"/>
    <m/>
    <x v="0"/>
    <x v="0"/>
    <x v="29"/>
    <m/>
    <x v="0"/>
    <m/>
    <s v=""/>
    <s v=""/>
    <s v=""/>
    <s v=""/>
    <s v=""/>
  </r>
  <r>
    <d v="2024-07-09T00:00:00"/>
    <x v="130"/>
    <s v="A"/>
    <n v="0"/>
    <s v="b"/>
    <n v="2"/>
    <s v="Guardas com ferrugem (Geral)"/>
    <x v="0"/>
    <m/>
    <x v="0"/>
    <x v="0"/>
    <x v="29"/>
    <m/>
    <x v="0"/>
    <m/>
    <s v=""/>
    <s v=""/>
    <s v=""/>
    <s v=""/>
    <s v=""/>
  </r>
  <r>
    <d v="2024-09-25T00:00:00"/>
    <x v="131"/>
    <s v="D"/>
    <n v="3"/>
    <s v="d"/>
    <n v="1"/>
    <s v="Manchas na pintura parede"/>
    <x v="0"/>
    <m/>
    <x v="0"/>
    <x v="0"/>
    <x v="87"/>
    <m/>
    <x v="20"/>
    <m/>
    <s v=""/>
    <s v=""/>
    <s v=""/>
    <s v=""/>
    <s v=""/>
  </r>
  <r>
    <d v="2024-09-25T00:00:00"/>
    <x v="131"/>
    <s v="D"/>
    <n v="3"/>
    <s v="d"/>
    <n v="2"/>
    <s v="Caixa tomada solta"/>
    <x v="9"/>
    <m/>
    <x v="0"/>
    <x v="0"/>
    <x v="87"/>
    <m/>
    <x v="11"/>
    <m/>
    <s v=""/>
    <s v=""/>
    <s v=""/>
    <s v=""/>
    <s v=""/>
  </r>
  <r>
    <d v="2024-09-25T00:00:00"/>
    <x v="131"/>
    <s v="D"/>
    <n v="3"/>
    <s v="d"/>
    <n v="3"/>
    <s v="Limpar ferrugem guardas"/>
    <x v="0"/>
    <m/>
    <x v="0"/>
    <x v="0"/>
    <x v="87"/>
    <m/>
    <x v="11"/>
    <m/>
    <s v=""/>
    <s v=""/>
    <s v=""/>
    <s v=""/>
    <s v=""/>
  </r>
  <r>
    <d v="2024-09-25T00:00:00"/>
    <x v="131"/>
    <s v="D"/>
    <n v="3"/>
    <s v="d"/>
    <n v="4"/>
    <s v="Partidos na parede proximo estores"/>
    <x v="0"/>
    <m/>
    <x v="0"/>
    <x v="0"/>
    <x v="87"/>
    <m/>
    <x v="11"/>
    <m/>
    <s v=""/>
    <s v=""/>
    <s v=""/>
    <s v=""/>
    <s v=""/>
  </r>
  <r>
    <d v="2024-09-25T00:00:00"/>
    <x v="131"/>
    <s v="D"/>
    <n v="3"/>
    <s v="d"/>
    <n v="5"/>
    <s v="Perfil caixa estores solto "/>
    <x v="0"/>
    <m/>
    <x v="0"/>
    <x v="0"/>
    <x v="87"/>
    <m/>
    <x v="11"/>
    <m/>
    <s v=""/>
    <s v=""/>
    <s v=""/>
    <s v=""/>
    <s v=""/>
  </r>
  <r>
    <d v="2024-09-25T00:00:00"/>
    <x v="131"/>
    <s v="D"/>
    <n v="3"/>
    <s v="d"/>
    <n v="6"/>
    <s v="Limpar manchas brancas piso "/>
    <x v="0"/>
    <m/>
    <x v="0"/>
    <x v="0"/>
    <x v="87"/>
    <m/>
    <x v="11"/>
    <m/>
    <s v=""/>
    <s v=""/>
    <s v=""/>
    <s v=""/>
    <s v=""/>
  </r>
  <r>
    <d v="2024-09-25T00:00:00"/>
    <x v="131"/>
    <s v="D"/>
    <n v="3"/>
    <s v="d"/>
    <n v="7"/>
    <s v="Falta laca porta no topo e na base "/>
    <x v="8"/>
    <m/>
    <x v="0"/>
    <x v="0"/>
    <x v="87"/>
    <m/>
    <x v="28"/>
    <m/>
    <s v=""/>
    <s v=""/>
    <s v=""/>
    <s v=""/>
    <s v=""/>
  </r>
  <r>
    <d v="2024-09-25T00:00:00"/>
    <x v="131"/>
    <s v="D"/>
    <n v="3"/>
    <s v="d"/>
    <n v="8"/>
    <s v="Marca na porta "/>
    <x v="8"/>
    <m/>
    <x v="0"/>
    <x v="0"/>
    <x v="87"/>
    <m/>
    <x v="28"/>
    <m/>
    <s v=""/>
    <s v=""/>
    <s v=""/>
    <s v=""/>
    <s v=""/>
  </r>
  <r>
    <d v="2024-09-25T00:00:00"/>
    <x v="131"/>
    <s v="D"/>
    <n v="3"/>
    <s v="d"/>
    <n v="9"/>
    <s v="Marca na porta do guarda roupa "/>
    <x v="8"/>
    <m/>
    <x v="0"/>
    <x v="0"/>
    <x v="87"/>
    <m/>
    <x v="28"/>
    <m/>
    <s v=""/>
    <s v=""/>
    <s v=""/>
    <s v=""/>
    <s v=""/>
  </r>
  <r>
    <d v="2024-09-25T00:00:00"/>
    <x v="131"/>
    <s v="D"/>
    <n v="3"/>
    <s v="d"/>
    <n v="10"/>
    <s v="Remate rodapé /falta silicone "/>
    <x v="0"/>
    <m/>
    <x v="0"/>
    <x v="0"/>
    <x v="87"/>
    <m/>
    <x v="11"/>
    <m/>
    <s v=""/>
    <s v=""/>
    <s v=""/>
    <s v=""/>
    <s v=""/>
  </r>
  <r>
    <d v="2024-09-25T00:00:00"/>
    <x v="131"/>
    <s v="D"/>
    <n v="3"/>
    <s v="d"/>
    <n v="11"/>
    <s v="Gavetas batem no bidé "/>
    <x v="0"/>
    <m/>
    <x v="0"/>
    <x v="0"/>
    <x v="87"/>
    <m/>
    <x v="11"/>
    <m/>
    <s v=""/>
    <s v=""/>
    <s v=""/>
    <s v=""/>
    <s v=""/>
  </r>
  <r>
    <d v="2024-09-25T00:00:00"/>
    <x v="131"/>
    <s v="D"/>
    <n v="3"/>
    <s v="d"/>
    <n v="12"/>
    <s v="Espelho desalinhado - Sai do limite da bancada "/>
    <x v="0"/>
    <m/>
    <x v="0"/>
    <x v="0"/>
    <x v="87"/>
    <m/>
    <x v="11"/>
    <m/>
    <s v=""/>
    <s v=""/>
    <s v=""/>
    <s v=""/>
    <s v=""/>
  </r>
  <r>
    <d v="2024-09-25T00:00:00"/>
    <x v="131"/>
    <s v="D"/>
    <n v="3"/>
    <s v="d"/>
    <n v="13"/>
    <s v="Afinar porta armário suspenso - exaustor "/>
    <x v="38"/>
    <m/>
    <x v="0"/>
    <x v="0"/>
    <x v="87"/>
    <m/>
    <x v="185"/>
    <m/>
    <s v=""/>
    <s v=""/>
    <s v=""/>
    <s v=""/>
    <s v=""/>
  </r>
  <r>
    <d v="2024-09-25T00:00:00"/>
    <x v="131"/>
    <s v="D"/>
    <n v="3"/>
    <s v="d"/>
    <n v="14"/>
    <s v="Afianr porta roupeiro /espaços irregulares"/>
    <x v="8"/>
    <m/>
    <x v="0"/>
    <x v="0"/>
    <x v="87"/>
    <m/>
    <x v="0"/>
    <m/>
    <s v=""/>
    <s v=""/>
    <s v=""/>
    <s v=""/>
    <s v=""/>
  </r>
  <r>
    <d v="2024-09-25T00:00:00"/>
    <x v="131"/>
    <s v="D"/>
    <n v="3"/>
    <s v="d"/>
    <n v="15"/>
    <s v="Limpar tinta porta"/>
    <x v="0"/>
    <m/>
    <x v="0"/>
    <x v="0"/>
    <x v="87"/>
    <m/>
    <x v="11"/>
    <m/>
    <s v=""/>
    <s v=""/>
    <s v=""/>
    <s v=""/>
    <s v=""/>
  </r>
  <r>
    <d v="2024-09-25T00:00:00"/>
    <x v="131"/>
    <s v="D"/>
    <n v="3"/>
    <s v="d"/>
    <n v="16"/>
    <s v="Marca no alizar prox. Parede"/>
    <x v="0"/>
    <m/>
    <x v="0"/>
    <x v="0"/>
    <x v="87"/>
    <m/>
    <x v="11"/>
    <m/>
    <s v=""/>
    <s v=""/>
    <s v=""/>
    <s v=""/>
    <s v=""/>
  </r>
  <r>
    <d v="2024-09-25T00:00:00"/>
    <x v="131"/>
    <s v="D"/>
    <n v="3"/>
    <s v="d"/>
    <n v="17"/>
    <s v="Limpar vidro porta "/>
    <x v="0"/>
    <m/>
    <x v="0"/>
    <x v="0"/>
    <x v="87"/>
    <m/>
    <x v="11"/>
    <m/>
    <s v=""/>
    <s v=""/>
    <s v=""/>
    <s v=""/>
    <s v=""/>
  </r>
  <r>
    <d v="2024-09-25T00:00:00"/>
    <x v="131"/>
    <s v="D"/>
    <n v="3"/>
    <s v="d"/>
    <n v="18"/>
    <s v="Remate rodapé"/>
    <x v="0"/>
    <m/>
    <x v="0"/>
    <x v="0"/>
    <x v="87"/>
    <m/>
    <x v="0"/>
    <m/>
    <s v=""/>
    <s v=""/>
    <s v=""/>
    <s v=""/>
    <s v=""/>
  </r>
  <r>
    <d v="2024-09-25T00:00:00"/>
    <x v="131"/>
    <s v="D"/>
    <n v="3"/>
    <s v="d"/>
    <n v="19"/>
    <s v="Reparação piso laminado "/>
    <x v="5"/>
    <m/>
    <x v="47"/>
    <x v="0"/>
    <x v="87"/>
    <m/>
    <x v="22"/>
    <m/>
    <s v=""/>
    <s v=""/>
    <s v=""/>
    <s v=""/>
    <s v=""/>
  </r>
  <r>
    <d v="2024-09-25T00:00:00"/>
    <x v="131"/>
    <s v="D"/>
    <n v="3"/>
    <s v="d"/>
    <n v="20"/>
    <s v="A porta de entrada tem no lado de dentro um risco profundo // 11/06 por telefonema a proprietaria informou que está anomalia não esta resolvida, devido terem pintado a porta com um tom diferente das demais, solicitando, uma nova reparação // 16/06 Pedir a tinta a Sweet Door (solicitado pelo Sr, Ferrás) // Na sexta-feira dia 20/06 entrei em contato com o Bruno e o mesmo me informou que esta fração seriamos nos da ALVES RIBEIRO que iriamos reparar e comprar a tinta "/>
    <x v="0"/>
    <m/>
    <x v="175"/>
    <x v="10"/>
    <x v="87"/>
    <m/>
    <x v="295"/>
    <m/>
    <s v=""/>
    <s v=""/>
    <s v=""/>
    <s v=""/>
    <s v=""/>
  </r>
  <r>
    <d v="2024-09-25T00:00:00"/>
    <x v="131"/>
    <s v="D"/>
    <n v="3"/>
    <s v="d"/>
    <n v="21"/>
    <s v="O vidro das janelas da sala e do quarto têm inúmeros riscos"/>
    <x v="2"/>
    <m/>
    <x v="28"/>
    <x v="0"/>
    <x v="87"/>
    <m/>
    <x v="72"/>
    <m/>
    <s v=""/>
    <s v=""/>
    <s v=""/>
    <s v=""/>
    <s v=""/>
  </r>
  <r>
    <d v="2024-09-25T00:00:00"/>
    <x v="131"/>
    <s v="D"/>
    <n v="3"/>
    <s v="d"/>
    <n v="22"/>
    <s v="O vidro da porta da sala também tem riscos"/>
    <x v="0"/>
    <m/>
    <x v="28"/>
    <x v="0"/>
    <x v="87"/>
    <m/>
    <x v="12"/>
    <m/>
    <s v=""/>
    <s v=""/>
    <s v=""/>
    <s v=""/>
    <s v=""/>
  </r>
  <r>
    <d v="2024-09-25T00:00:00"/>
    <x v="131"/>
    <s v="D"/>
    <n v="3"/>
    <s v="d"/>
    <n v="23"/>
    <s v="O interruptor da casa de banho não tem tampa"/>
    <x v="9"/>
    <m/>
    <x v="28"/>
    <x v="0"/>
    <x v="87"/>
    <m/>
    <x v="74"/>
    <m/>
    <s v=""/>
    <s v=""/>
    <s v=""/>
    <s v=""/>
    <s v=""/>
  </r>
  <r>
    <d v="2024-09-25T00:00:00"/>
    <x v="131"/>
    <s v="D"/>
    <n v="3"/>
    <s v="d"/>
    <n v="24"/>
    <s v="A porta do frigorífico faz ruído a abrir"/>
    <x v="1"/>
    <m/>
    <x v="28"/>
    <x v="0"/>
    <x v="87"/>
    <m/>
    <x v="7"/>
    <m/>
    <s v=""/>
    <s v=""/>
    <s v=""/>
    <s v=""/>
    <s v=""/>
  </r>
  <r>
    <d v="2024-09-25T00:00:00"/>
    <x v="131"/>
    <s v="D"/>
    <n v="3"/>
    <s v="d"/>
    <n v="25"/>
    <s v="A pressão da água na banheira é muito baixa"/>
    <x v="14"/>
    <m/>
    <x v="28"/>
    <x v="0"/>
    <x v="87"/>
    <m/>
    <x v="18"/>
    <m/>
    <s v=""/>
    <s v=""/>
    <s v=""/>
    <s v=""/>
    <s v=""/>
  </r>
  <r>
    <d v="2024-09-25T00:00:00"/>
    <x v="131"/>
    <s v="D"/>
    <n v="3"/>
    <s v="d"/>
    <n v="26"/>
    <s v=" Existe um &quot;buraco&quot; por cima da porta da cozinha"/>
    <x v="0"/>
    <m/>
    <x v="28"/>
    <x v="0"/>
    <x v="87"/>
    <m/>
    <x v="39"/>
    <m/>
    <s v=""/>
    <s v=""/>
    <s v=""/>
    <s v=""/>
    <s v=""/>
  </r>
  <r>
    <d v="2024-09-25T00:00:00"/>
    <x v="131"/>
    <s v="D"/>
    <n v="3"/>
    <s v="d"/>
    <n v="27"/>
    <s v="A persiana da sala está presa e não funciona, estando completamente aberta. Outra persiana também já se avariou, o que reflete alguma instabilidade no sistema das persianas."/>
    <x v="0"/>
    <m/>
    <x v="254"/>
    <x v="0"/>
    <x v="87"/>
    <m/>
    <x v="129"/>
    <m/>
    <m/>
    <m/>
    <m/>
    <m/>
    <m/>
  </r>
  <r>
    <d v="2024-09-25T00:00:00"/>
    <x v="131"/>
    <s v="D"/>
    <n v="3"/>
    <s v="d"/>
    <n v="28"/>
    <s v="Reforço/aplicação de silicone nas janelas ou caixilharias destas. Entra muito frio, e também ruído, por esta via no apartamento, afetando a qualidade de vida dentro da habitação."/>
    <x v="0"/>
    <m/>
    <x v="249"/>
    <x v="0"/>
    <x v="87"/>
    <m/>
    <x v="315"/>
    <m/>
    <m/>
    <m/>
    <m/>
    <m/>
    <m/>
  </r>
  <r>
    <d v="2024-09-25T00:00:00"/>
    <x v="131"/>
    <s v="D"/>
    <n v="3"/>
    <s v="d"/>
    <n v="29"/>
    <s v="Fechadura da porta com defeito"/>
    <x v="7"/>
    <m/>
    <x v="237"/>
    <x v="0"/>
    <x v="87"/>
    <m/>
    <x v="316"/>
    <m/>
    <m/>
    <m/>
    <m/>
    <m/>
    <m/>
  </r>
  <r>
    <d v="2024-10-02T00:00:00"/>
    <x v="132"/>
    <s v="D"/>
    <n v="3"/>
    <s v="e"/>
    <n v="1"/>
    <s v="Limpeza do apartamento piso/vidro/bancada/armario "/>
    <x v="0"/>
    <m/>
    <x v="0"/>
    <x v="0"/>
    <x v="62"/>
    <m/>
    <x v="163"/>
    <m/>
    <s v=""/>
    <s v=""/>
    <s v=""/>
    <s v=""/>
    <s v=""/>
  </r>
  <r>
    <d v="2024-10-02T00:00:00"/>
    <x v="132"/>
    <s v="D"/>
    <n v="3"/>
    <s v="e"/>
    <n v="2"/>
    <s v="Sujos na pintura "/>
    <x v="0"/>
    <m/>
    <x v="0"/>
    <x v="0"/>
    <x v="62"/>
    <m/>
    <x v="163"/>
    <m/>
    <s v=""/>
    <s v=""/>
    <s v=""/>
    <s v=""/>
    <s v=""/>
  </r>
  <r>
    <d v="2024-10-02T00:00:00"/>
    <x v="132"/>
    <s v="D"/>
    <n v="3"/>
    <s v="e"/>
    <n v="3"/>
    <s v="Falta betume piso varanda"/>
    <x v="0"/>
    <m/>
    <x v="0"/>
    <x v="0"/>
    <x v="62"/>
    <m/>
    <x v="163"/>
    <m/>
    <s v=""/>
    <s v=""/>
    <s v=""/>
    <s v=""/>
    <s v=""/>
  </r>
  <r>
    <d v="2024-10-02T00:00:00"/>
    <x v="132"/>
    <s v="D"/>
    <n v="3"/>
    <s v="e"/>
    <n v="4"/>
    <s v="Azulejo piso partido na varanda"/>
    <x v="0"/>
    <m/>
    <x v="0"/>
    <x v="0"/>
    <x v="62"/>
    <m/>
    <x v="163"/>
    <m/>
    <s v=""/>
    <s v=""/>
    <s v=""/>
    <s v=""/>
    <s v=""/>
  </r>
  <r>
    <d v="2024-10-02T00:00:00"/>
    <x v="132"/>
    <s v="D"/>
    <n v="3"/>
    <s v="e"/>
    <n v="5"/>
    <s v="2º mão de tinta geral parede"/>
    <x v="0"/>
    <m/>
    <x v="0"/>
    <x v="0"/>
    <x v="62"/>
    <m/>
    <x v="163"/>
    <m/>
    <s v=""/>
    <s v=""/>
    <s v=""/>
    <s v=""/>
    <s v=""/>
  </r>
  <r>
    <d v="2024-10-02T00:00:00"/>
    <x v="132"/>
    <s v="D"/>
    <n v="3"/>
    <s v="e"/>
    <n v="6"/>
    <s v="Limpar ferrugem guardas"/>
    <x v="0"/>
    <m/>
    <x v="0"/>
    <x v="0"/>
    <x v="62"/>
    <m/>
    <x v="163"/>
    <m/>
    <s v=""/>
    <s v=""/>
    <s v=""/>
    <s v=""/>
    <s v=""/>
  </r>
  <r>
    <d v="2024-10-02T00:00:00"/>
    <x v="132"/>
    <s v="D"/>
    <n v="3"/>
    <s v="e"/>
    <n v="7"/>
    <s v="Abertura porta lavanderia difernete da planta /trocar/correr?"/>
    <x v="21"/>
    <m/>
    <x v="0"/>
    <x v="3"/>
    <x v="62"/>
    <m/>
    <x v="24"/>
    <m/>
    <s v=""/>
    <s v=""/>
    <s v=""/>
    <s v=""/>
    <s v=""/>
  </r>
  <r>
    <d v="2024-10-02T00:00:00"/>
    <x v="132"/>
    <s v="D"/>
    <n v="3"/>
    <s v="e"/>
    <n v="8"/>
    <s v="Juntas réguas com espaçamento grande /acabamento "/>
    <x v="5"/>
    <m/>
    <x v="0"/>
    <x v="0"/>
    <x v="62"/>
    <m/>
    <x v="35"/>
    <m/>
    <s v=""/>
    <s v=""/>
    <s v=""/>
    <s v=""/>
    <s v=""/>
  </r>
  <r>
    <d v="2024-10-02T00:00:00"/>
    <x v="132"/>
    <s v="D"/>
    <n v="3"/>
    <s v="e"/>
    <n v="9"/>
    <s v="Limpar piso duche wc"/>
    <x v="0"/>
    <m/>
    <x v="0"/>
    <x v="0"/>
    <x v="62"/>
    <m/>
    <x v="163"/>
    <m/>
    <s v=""/>
    <s v=""/>
    <s v=""/>
    <s v=""/>
    <s v=""/>
  </r>
  <r>
    <d v="2024-10-02T00:00:00"/>
    <x v="132"/>
    <s v="D"/>
    <n v="3"/>
    <s v="e"/>
    <n v="10"/>
    <s v="Falta ponto tomada corredor"/>
    <x v="0"/>
    <m/>
    <x v="0"/>
    <x v="0"/>
    <x v="62"/>
    <m/>
    <x v="39"/>
    <m/>
    <s v=""/>
    <s v=""/>
    <s v=""/>
    <s v=""/>
    <s v=""/>
  </r>
  <r>
    <d v="2024-10-02T00:00:00"/>
    <x v="132"/>
    <s v="D"/>
    <n v="3"/>
    <s v="e"/>
    <n v="11"/>
    <s v="Porta guarda roupa com marcas/danificada"/>
    <x v="0"/>
    <m/>
    <x v="0"/>
    <x v="0"/>
    <x v="62"/>
    <m/>
    <x v="170"/>
    <m/>
    <s v=""/>
    <s v=""/>
    <s v=""/>
    <s v=""/>
    <s v=""/>
  </r>
  <r>
    <d v="2024-10-02T00:00:00"/>
    <x v="132"/>
    <s v="D"/>
    <n v="3"/>
    <s v="e"/>
    <n v="12"/>
    <s v="Puxador janela está frouxo/apertar - Não foi encontrada a anomalia"/>
    <x v="0"/>
    <m/>
    <x v="0"/>
    <x v="0"/>
    <x v="62"/>
    <m/>
    <x v="163"/>
    <m/>
    <s v=""/>
    <s v=""/>
    <s v=""/>
    <s v=""/>
    <s v=""/>
  </r>
  <r>
    <d v="2024-10-02T00:00:00"/>
    <x v="132"/>
    <s v="D"/>
    <n v="3"/>
    <s v="e"/>
    <n v="13"/>
    <s v="Passagem WC menor que a padrão /resolver /resolver/correr?"/>
    <x v="21"/>
    <m/>
    <x v="0"/>
    <x v="3"/>
    <x v="62"/>
    <m/>
    <x v="24"/>
    <m/>
    <s v=""/>
    <s v=""/>
    <s v=""/>
    <s v=""/>
    <s v=""/>
  </r>
  <r>
    <d v="2024-10-02T00:00:00"/>
    <x v="132"/>
    <s v="D"/>
    <n v="3"/>
    <s v="e"/>
    <n v="14"/>
    <s v="Falta puxador resguardo duche"/>
    <x v="12"/>
    <m/>
    <x v="0"/>
    <x v="0"/>
    <x v="62"/>
    <m/>
    <x v="94"/>
    <s v="pedro.rsantos@icloud.com"/>
    <s v=""/>
    <s v=""/>
    <s v=""/>
    <s v=""/>
    <s v=""/>
  </r>
  <r>
    <d v="2024-10-02T00:00:00"/>
    <x v="132"/>
    <s v="D"/>
    <n v="3"/>
    <s v="e"/>
    <n v="15"/>
    <s v="Afinar portas resguardo duche/desalinhado"/>
    <x v="12"/>
    <m/>
    <x v="30"/>
    <x v="0"/>
    <x v="62"/>
    <m/>
    <x v="170"/>
    <s v="pedro.rsantos@icloud.com"/>
    <s v=""/>
    <s v=""/>
    <s v=""/>
    <s v=""/>
    <s v=""/>
  </r>
  <r>
    <d v="2024-10-02T00:00:00"/>
    <x v="132"/>
    <s v="D"/>
    <n v="3"/>
    <s v="e"/>
    <n v="16"/>
    <s v="Interior guarda roupa não esta bem montado /folgas"/>
    <x v="8"/>
    <m/>
    <x v="0"/>
    <x v="0"/>
    <x v="62"/>
    <m/>
    <x v="163"/>
    <m/>
    <s v=""/>
    <s v=""/>
    <s v=""/>
    <s v=""/>
    <s v=""/>
  </r>
  <r>
    <d v="2024-10-02T00:00:00"/>
    <x v="132"/>
    <s v="D"/>
    <n v="3"/>
    <s v="e"/>
    <n v="17"/>
    <s v="Afinar portas guarda roupas "/>
    <x v="8"/>
    <m/>
    <x v="0"/>
    <x v="0"/>
    <x v="62"/>
    <m/>
    <x v="163"/>
    <m/>
    <s v=""/>
    <s v=""/>
    <s v=""/>
    <s v=""/>
    <s v=""/>
  </r>
  <r>
    <d v="2024-10-02T00:00:00"/>
    <x v="132"/>
    <s v="D"/>
    <n v="3"/>
    <s v="e"/>
    <n v="18"/>
    <s v="Rodapé com sujos e marcas geral "/>
    <x v="0"/>
    <m/>
    <x v="0"/>
    <x v="0"/>
    <x v="62"/>
    <m/>
    <x v="163"/>
    <m/>
    <s v=""/>
    <s v=""/>
    <s v=""/>
    <s v=""/>
    <s v=""/>
  </r>
  <r>
    <d v="2024-10-02T00:00:00"/>
    <x v="132"/>
    <s v="D"/>
    <n v="3"/>
    <s v="e"/>
    <n v="19"/>
    <s v="Estores da sala avariado - caixilharia "/>
    <x v="2"/>
    <m/>
    <x v="203"/>
    <x v="0"/>
    <x v="62"/>
    <d v="2024-01-03T00:00:00"/>
    <x v="220"/>
    <m/>
    <s v=""/>
    <s v=""/>
    <s v=""/>
    <s v=""/>
    <s v=""/>
  </r>
  <r>
    <d v="2024-10-02T00:00:00"/>
    <x v="132"/>
    <s v="D"/>
    <n v="3"/>
    <s v="e"/>
    <n v="20"/>
    <s v="Banheira danificada - Substituir "/>
    <x v="0"/>
    <m/>
    <x v="203"/>
    <x v="0"/>
    <x v="62"/>
    <m/>
    <x v="170"/>
    <m/>
    <s v=""/>
    <s v=""/>
    <s v=""/>
    <s v=""/>
    <s v=""/>
  </r>
  <r>
    <d v="2024-10-02T00:00:00"/>
    <x v="132"/>
    <s v="D"/>
    <n v="3"/>
    <s v="e"/>
    <n v="21"/>
    <s v="Substituir 3 réguas do piso "/>
    <x v="5"/>
    <m/>
    <x v="63"/>
    <x v="0"/>
    <x v="62"/>
    <m/>
    <x v="35"/>
    <m/>
    <s v=""/>
    <s v=""/>
    <s v=""/>
    <s v=""/>
    <s v=""/>
  </r>
  <r>
    <d v="2024-10-02T00:00:00"/>
    <x v="132"/>
    <s v="D"/>
    <n v="3"/>
    <s v="e"/>
    <n v="22"/>
    <s v="Afinar janelas "/>
    <x v="2"/>
    <m/>
    <x v="63"/>
    <x v="0"/>
    <x v="62"/>
    <m/>
    <x v="121"/>
    <m/>
    <s v=""/>
    <s v=""/>
    <s v=""/>
    <s v=""/>
    <s v=""/>
  </r>
  <r>
    <d v="2024-10-02T00:00:00"/>
    <x v="132"/>
    <s v="D"/>
    <n v="3"/>
    <s v="e"/>
    <n v="23"/>
    <s v="Substituir a porta 2mx80cm "/>
    <x v="8"/>
    <m/>
    <x v="63"/>
    <x v="0"/>
    <x v="62"/>
    <m/>
    <x v="170"/>
    <m/>
    <s v=""/>
    <s v=""/>
    <s v=""/>
    <s v=""/>
    <s v=""/>
  </r>
  <r>
    <d v="2024-10-02T00:00:00"/>
    <x v="132"/>
    <s v="D"/>
    <n v="3"/>
    <s v="e"/>
    <n v="24"/>
    <s v="Torneira do duche da suite esta encontra-se torta com danos no azulejo numa das entradas de água."/>
    <x v="23"/>
    <m/>
    <x v="81"/>
    <x v="0"/>
    <x v="62"/>
    <m/>
    <x v="170"/>
    <m/>
    <s v=""/>
    <s v=""/>
    <s v=""/>
    <s v=""/>
    <s v=""/>
  </r>
  <r>
    <d v="2024-10-02T00:00:00"/>
    <x v="132"/>
    <s v="D"/>
    <n v="3"/>
    <s v="e"/>
    <n v="25"/>
    <s v="Bidet da casa de banho do meio com fuga no esgoto."/>
    <x v="14"/>
    <m/>
    <x v="81"/>
    <x v="0"/>
    <x v="62"/>
    <m/>
    <x v="220"/>
    <m/>
    <s v=""/>
    <s v=""/>
    <s v=""/>
    <s v=""/>
    <s v=""/>
  </r>
  <r>
    <d v="2024-10-02T00:00:00"/>
    <x v="132"/>
    <s v="D"/>
    <n v="3"/>
    <s v="e"/>
    <n v="26"/>
    <s v="Rodapé na sala perto da varanda, mais pequeno com junta do chão muito aberta."/>
    <x v="8"/>
    <m/>
    <x v="81"/>
    <x v="0"/>
    <x v="62"/>
    <m/>
    <x v="15"/>
    <m/>
    <s v=""/>
    <s v=""/>
    <s v=""/>
    <s v=""/>
    <s v=""/>
  </r>
  <r>
    <d v="2024-10-02T00:00:00"/>
    <x v="132"/>
    <s v="D"/>
    <n v="3"/>
    <s v="e"/>
    <n v="27"/>
    <s v="1. Falta de isolamento dos canos da bomba de calor, tubo fica muito quente ao toque."/>
    <x v="14"/>
    <m/>
    <x v="81"/>
    <x v="0"/>
    <x v="62"/>
    <m/>
    <x v="91"/>
    <m/>
    <s v=""/>
    <s v=""/>
    <s v=""/>
    <s v=""/>
    <s v=""/>
  </r>
  <r>
    <d v="2024-10-02T00:00:00"/>
    <x v="132"/>
    <s v="D"/>
    <n v="3"/>
    <s v="e"/>
    <n v="28"/>
    <s v="Duche da casa de banho social não veda suficientemente, verte água todas as vezes - falta de silicone"/>
    <x v="12"/>
    <m/>
    <x v="81"/>
    <x v="0"/>
    <x v="62"/>
    <m/>
    <x v="170"/>
    <m/>
    <s v=""/>
    <s v=""/>
    <s v=""/>
    <s v=""/>
    <s v=""/>
  </r>
  <r>
    <d v="2024-10-02T00:00:00"/>
    <x v="132"/>
    <s v="D"/>
    <n v="3"/>
    <s v="e"/>
    <n v="29"/>
    <s v="Aquecimento da água - a àgua quente demora cerca de 2 minutos a chegar ao duche mais perto"/>
    <x v="15"/>
    <m/>
    <x v="81"/>
    <x v="0"/>
    <x v="62"/>
    <m/>
    <x v="63"/>
    <m/>
    <s v=""/>
    <s v=""/>
    <s v=""/>
    <s v=""/>
    <s v=""/>
  </r>
  <r>
    <d v="2024-10-02T00:00:00"/>
    <x v="132"/>
    <s v="D"/>
    <n v="3"/>
    <s v="e"/>
    <n v="30"/>
    <s v="2 Portas do roupeiro do quarto 1 danificado "/>
    <x v="8"/>
    <m/>
    <x v="110"/>
    <x v="0"/>
    <x v="62"/>
    <m/>
    <x v="81"/>
    <m/>
    <s v=""/>
    <s v=""/>
    <s v=""/>
    <s v=""/>
    <s v=""/>
  </r>
  <r>
    <d v="2024-10-02T00:00:00"/>
    <x v="132"/>
    <s v="D"/>
    <n v="3"/>
    <s v="e"/>
    <n v="31"/>
    <s v="Torneia da cozinha laxa"/>
    <x v="0"/>
    <m/>
    <x v="81"/>
    <x v="0"/>
    <x v="62"/>
    <m/>
    <x v="170"/>
    <m/>
    <s v=""/>
    <s v=""/>
    <s v=""/>
    <s v=""/>
    <s v=""/>
  </r>
  <r>
    <d v="2024-10-02T00:00:00"/>
    <x v="132"/>
    <s v="D"/>
    <n v="3"/>
    <s v="e"/>
    <n v="32"/>
    <s v="Tampas dos estores - falta de isolamento com silicone"/>
    <x v="8"/>
    <m/>
    <x v="81"/>
    <x v="0"/>
    <x v="62"/>
    <m/>
    <x v="170"/>
    <m/>
    <s v=""/>
    <s v=""/>
    <s v=""/>
    <s v=""/>
    <s v=""/>
  </r>
  <r>
    <d v="2024-10-02T00:00:00"/>
    <x v="132"/>
    <s v="D"/>
    <n v="3"/>
    <s v="e"/>
    <n v="33"/>
    <s v="Afinar porta da entrada "/>
    <x v="7"/>
    <m/>
    <x v="81"/>
    <x v="0"/>
    <x v="62"/>
    <m/>
    <x v="197"/>
    <m/>
    <s v=""/>
    <s v=""/>
    <s v=""/>
    <s v=""/>
    <s v=""/>
  </r>
  <r>
    <d v="2024-10-02T00:00:00"/>
    <x v="132"/>
    <s v="D"/>
    <n v="3"/>
    <s v="e"/>
    <n v="34"/>
    <s v="Trocar vidro da porta da sala - tem restos de silicone que não sai sr ferraz teve no apto a ver "/>
    <x v="17"/>
    <m/>
    <x v="53"/>
    <x v="0"/>
    <x v="62"/>
    <m/>
    <x v="70"/>
    <m/>
    <s v=""/>
    <s v=""/>
    <s v=""/>
    <s v=""/>
    <s v=""/>
  </r>
  <r>
    <d v="2024-10-02T00:00:00"/>
    <x v="132"/>
    <s v="D"/>
    <n v="3"/>
    <s v="e"/>
    <n v="36"/>
    <s v="Após o recuou da janela, da sala, que impossibilitava a descida do estore, ficou pendente a substituição de ripas do mesmo que estão amolgadas pelo embate prévio na caixilharia da janela. Aguardamos à data de hoje a substituição das mesmas, situação esta já sinalizada anteriormente. // Medidas informadas estavam incorretas. Precisa réguas c/ 2.780 - REAGENDAR"/>
    <x v="11"/>
    <m/>
    <x v="293"/>
    <x v="0"/>
    <x v="62"/>
    <m/>
    <x v="236"/>
    <m/>
    <m/>
    <s v=""/>
    <s v=""/>
    <s v=""/>
    <s v=""/>
  </r>
  <r>
    <d v="2024-10-02T00:00:00"/>
    <x v="132"/>
    <s v="D"/>
    <n v="3"/>
    <s v="e"/>
    <n v="37"/>
    <s v="A porta do duche da casa de banho da suite continua a descair sucessivamente, após múltiplas afinações da mesma e reporte desta situação. Esta é uma falha da construção/desenho da porta do duche e é uma situação que tem que se resolvida pelo construtor, pelo que exigimos uma solução da vossa parte."/>
    <x v="29"/>
    <m/>
    <x v="293"/>
    <x v="2"/>
    <x v="62"/>
    <m/>
    <x v="24"/>
    <m/>
    <m/>
    <m/>
    <m/>
    <m/>
    <m/>
  </r>
  <r>
    <d v="2024-10-02T00:00:00"/>
    <x v="132"/>
    <s v="D"/>
    <n v="3"/>
    <s v="e"/>
    <n v="35"/>
    <s v="Base de duche aparece manchas amareladas mesmo depois de limpar "/>
    <x v="0"/>
    <m/>
    <x v="53"/>
    <x v="0"/>
    <x v="62"/>
    <m/>
    <x v="170"/>
    <m/>
    <s v=""/>
    <s v=""/>
    <s v=""/>
    <s v=""/>
    <s v=""/>
  </r>
  <r>
    <d v="2025-04-14T00:00:00"/>
    <x v="133"/>
    <s v="D"/>
    <n v="3"/>
    <s v="f"/>
    <n v="1"/>
    <s v="Ligação de bomba de calor "/>
    <x v="14"/>
    <m/>
    <x v="114"/>
    <x v="0"/>
    <x v="88"/>
    <m/>
    <x v="4"/>
    <m/>
    <s v=""/>
    <s v=""/>
    <s v=""/>
    <s v=""/>
    <s v=""/>
  </r>
  <r>
    <d v="2025-04-14T00:00:00"/>
    <x v="133"/>
    <s v="D"/>
    <n v="3"/>
    <s v="f"/>
    <n v="2"/>
    <s v="Porta de armário de cozinha "/>
    <x v="34"/>
    <m/>
    <x v="280"/>
    <x v="0"/>
    <x v="88"/>
    <m/>
    <x v="50"/>
    <m/>
    <m/>
    <m/>
    <m/>
    <m/>
    <m/>
  </r>
  <r>
    <d v="2025-04-14T00:00:00"/>
    <x v="133"/>
    <s v="D"/>
    <n v="3"/>
    <s v="f"/>
    <n v="3"/>
    <s v="Substituição Espelho Amolgado da Porta"/>
    <x v="7"/>
    <m/>
    <x v="280"/>
    <x v="0"/>
    <x v="88"/>
    <m/>
    <x v="142"/>
    <m/>
    <m/>
    <m/>
    <m/>
    <m/>
    <m/>
  </r>
  <r>
    <d v="2025-04-14T00:00:00"/>
    <x v="133"/>
    <s v="D"/>
    <n v="3"/>
    <s v="f"/>
    <n v="4"/>
    <s v="Limpeza de Guarnições/ Silicone"/>
    <x v="0"/>
    <m/>
    <x v="118"/>
    <x v="0"/>
    <x v="88"/>
    <m/>
    <x v="98"/>
    <m/>
    <m/>
    <m/>
    <m/>
    <m/>
    <m/>
  </r>
  <r>
    <d v="2025-04-14T00:00:00"/>
    <x v="133"/>
    <s v="D"/>
    <n v="3"/>
    <s v="f"/>
    <n v="5"/>
    <s v="WC Social retificar silicone"/>
    <x v="0"/>
    <m/>
    <x v="118"/>
    <x v="0"/>
    <x v="88"/>
    <m/>
    <x v="50"/>
    <m/>
    <m/>
    <m/>
    <m/>
    <m/>
    <m/>
  </r>
  <r>
    <d v="2025-04-14T00:00:00"/>
    <x v="133"/>
    <s v="D"/>
    <n v="3"/>
    <s v="f"/>
    <n v="6"/>
    <s v="Colocar silicone acrilico alçapões"/>
    <x v="0"/>
    <m/>
    <x v="118"/>
    <x v="0"/>
    <x v="88"/>
    <m/>
    <x v="98"/>
    <m/>
    <m/>
    <m/>
    <m/>
    <m/>
    <m/>
  </r>
  <r>
    <d v="2025-04-14T00:00:00"/>
    <x v="133"/>
    <s v="D"/>
    <n v="3"/>
    <s v="f"/>
    <n v="7"/>
    <s v="Nivelar pesra cozinha zona da junta"/>
    <x v="0"/>
    <m/>
    <x v="118"/>
    <x v="0"/>
    <x v="88"/>
    <m/>
    <x v="50"/>
    <m/>
    <m/>
    <m/>
    <m/>
    <m/>
    <m/>
  </r>
  <r>
    <d v="2025-04-14T00:00:00"/>
    <x v="133"/>
    <s v="D"/>
    <n v="3"/>
    <s v="f"/>
    <n v="8"/>
    <s v="tapa buraco do lava-loiça"/>
    <x v="0"/>
    <m/>
    <x v="118"/>
    <x v="0"/>
    <x v="88"/>
    <m/>
    <x v="98"/>
    <m/>
    <m/>
    <m/>
    <m/>
    <m/>
    <m/>
  </r>
  <r>
    <d v="2025-04-14T00:00:00"/>
    <x v="133"/>
    <s v="D"/>
    <n v="3"/>
    <s v="f"/>
    <n v="9"/>
    <s v="rodapé cozinha curto"/>
    <x v="0"/>
    <m/>
    <x v="118"/>
    <x v="0"/>
    <x v="88"/>
    <m/>
    <x v="98"/>
    <m/>
    <m/>
    <m/>
    <m/>
    <m/>
    <m/>
  </r>
  <r>
    <d v="2025-04-14T00:00:00"/>
    <x v="133"/>
    <s v="D"/>
    <n v="3"/>
    <s v="f"/>
    <n v="10"/>
    <s v="Porta hall quarto danificada"/>
    <x v="0"/>
    <m/>
    <x v="118"/>
    <x v="0"/>
    <x v="88"/>
    <m/>
    <x v="50"/>
    <m/>
    <m/>
    <m/>
    <m/>
    <m/>
    <m/>
  </r>
  <r>
    <d v="2025-04-14T00:00:00"/>
    <x v="133"/>
    <s v="D"/>
    <n v="3"/>
    <s v="f"/>
    <n v="11"/>
    <s v="Caixa derivação com buraco e mal acabada"/>
    <x v="0"/>
    <m/>
    <x v="118"/>
    <x v="0"/>
    <x v="88"/>
    <m/>
    <x v="98"/>
    <m/>
    <m/>
    <m/>
    <m/>
    <m/>
    <m/>
  </r>
  <r>
    <d v="2025-04-14T00:00:00"/>
    <x v="133"/>
    <s v="D"/>
    <n v="3"/>
    <s v="f"/>
    <n v="12"/>
    <s v="limpeza oleiras/peitoris"/>
    <x v="0"/>
    <m/>
    <x v="118"/>
    <x v="0"/>
    <x v="88"/>
    <m/>
    <x v="98"/>
    <m/>
    <m/>
    <m/>
    <m/>
    <m/>
    <m/>
  </r>
  <r>
    <d v="2025-04-14T00:00:00"/>
    <x v="133"/>
    <s v="D"/>
    <n v="3"/>
    <s v="f"/>
    <n v="13"/>
    <s v="limpeza vidro"/>
    <x v="0"/>
    <m/>
    <x v="118"/>
    <x v="0"/>
    <x v="88"/>
    <m/>
    <x v="98"/>
    <m/>
    <m/>
    <m/>
    <m/>
    <m/>
    <m/>
  </r>
  <r>
    <d v="2025-04-14T00:00:00"/>
    <x v="133"/>
    <s v="D"/>
    <n v="3"/>
    <s v="f"/>
    <n v="14"/>
    <s v="parte inferior dos AC comreteficações"/>
    <x v="0"/>
    <m/>
    <x v="118"/>
    <x v="0"/>
    <x v="88"/>
    <m/>
    <x v="98"/>
    <m/>
    <m/>
    <m/>
    <m/>
    <m/>
    <m/>
  </r>
  <r>
    <d v="2025-04-14T00:00:00"/>
    <x v="133"/>
    <s v="D"/>
    <n v="3"/>
    <s v="f"/>
    <n v="15"/>
    <s v="Foco Fundido"/>
    <x v="9"/>
    <m/>
    <x v="118"/>
    <x v="0"/>
    <x v="88"/>
    <m/>
    <x v="141"/>
    <m/>
    <m/>
    <m/>
    <m/>
    <m/>
    <m/>
  </r>
  <r>
    <d v="2025-04-14T00:00:00"/>
    <x v="133"/>
    <s v="D"/>
    <n v="3"/>
    <s v="f"/>
    <n v="16"/>
    <s v="bomba de calor a deitar água"/>
    <x v="15"/>
    <m/>
    <x v="99"/>
    <x v="0"/>
    <x v="88"/>
    <m/>
    <x v="317"/>
    <m/>
    <m/>
    <m/>
    <m/>
    <m/>
    <m/>
  </r>
  <r>
    <d v="2025-04-14T00:00:00"/>
    <x v="133"/>
    <s v="D"/>
    <n v="3"/>
    <s v="f"/>
    <n v="17"/>
    <s v="arrecadação esta suja"/>
    <x v="0"/>
    <m/>
    <x v="294"/>
    <x v="0"/>
    <x v="88"/>
    <m/>
    <x v="120"/>
    <m/>
    <m/>
    <m/>
    <m/>
    <m/>
    <m/>
  </r>
  <r>
    <d v="2025-04-14T00:00:00"/>
    <x v="133"/>
    <s v="D"/>
    <n v="3"/>
    <s v="f"/>
    <n v="18"/>
    <s v="Existe azulejo partido"/>
    <x v="0"/>
    <m/>
    <x v="294"/>
    <x v="0"/>
    <x v="88"/>
    <m/>
    <x v="120"/>
    <m/>
    <m/>
    <m/>
    <m/>
    <m/>
    <m/>
  </r>
  <r>
    <d v="2025-04-14T00:00:00"/>
    <x v="133"/>
    <s v="D"/>
    <n v="3"/>
    <s v="f"/>
    <n v="19"/>
    <s v="O suporte do lavatorio WC esta em más condições"/>
    <x v="0"/>
    <m/>
    <x v="294"/>
    <x v="0"/>
    <x v="88"/>
    <m/>
    <x v="120"/>
    <m/>
    <m/>
    <m/>
    <m/>
    <m/>
    <m/>
  </r>
  <r>
    <d v="2025-04-14T00:00:00"/>
    <x v="133"/>
    <s v="D"/>
    <n v="3"/>
    <s v="f"/>
    <n v="20"/>
    <s v="Chão da sala com defeito //21.08 voltou a reportar que os acabamentos do pavimento em algumas zonas que não colaram bem e outras que ficaram com juntas visivelmente afastadas"/>
    <x v="5"/>
    <m/>
    <x v="160"/>
    <x v="0"/>
    <x v="88"/>
    <m/>
    <x v="138"/>
    <m/>
    <m/>
    <m/>
    <m/>
    <m/>
    <m/>
  </r>
  <r>
    <d v="2025-04-14T00:00:00"/>
    <x v="133"/>
    <s v="D"/>
    <n v="3"/>
    <s v="f"/>
    <n v="21"/>
    <s v="Interruptor da luz da WC da suite com mau contacto"/>
    <x v="9"/>
    <m/>
    <x v="295"/>
    <x v="0"/>
    <x v="88"/>
    <m/>
    <x v="32"/>
    <m/>
    <m/>
    <m/>
    <m/>
    <m/>
    <m/>
  </r>
  <r>
    <d v="2025-04-14T00:00:00"/>
    <x v="133"/>
    <s v="D"/>
    <n v="3"/>
    <s v="f"/>
    <n v="22"/>
    <s v="Trocar o móvel do WC da suíte por conta dos danos no móvel  do lavatório, decorrente da fuga na canalização da torneira // No dia 03/10 o Humberto tirou as medidas do móvel para encomendar. Estamos a aguardar o envio do orçamento do mesmo. "/>
    <x v="6"/>
    <m/>
    <x v="296"/>
    <x v="7"/>
    <x v="88"/>
    <m/>
    <x v="24"/>
    <m/>
    <m/>
    <m/>
    <m/>
    <m/>
    <m/>
  </r>
  <r>
    <d v="2025-04-14T00:00:00"/>
    <x v="133"/>
    <s v="D"/>
    <n v="3"/>
    <s v="f"/>
    <n v="23"/>
    <s v="Fuga na canalização do lavatório do WC da suíte "/>
    <x v="0"/>
    <m/>
    <x v="296"/>
    <x v="0"/>
    <x v="88"/>
    <m/>
    <x v="318"/>
    <m/>
    <m/>
    <m/>
    <m/>
    <m/>
    <m/>
  </r>
  <r>
    <d v="2025-04-14T00:00:00"/>
    <x v="133"/>
    <s v="D"/>
    <n v="3"/>
    <s v="f"/>
    <n v="24"/>
    <s v="Isolamento da caixilharia está abaixo dos padrões mínimos de qualidade e segurança. Enviamos em anexo vídeos que mostram o vento a entrar pelas juntas, como sinais de instabilidade da estrutura pelo que solicitamos intervenção o mais urgente possível. // No dia 19/11 os proprietários voltaram a reportar que: problema grave de isolamento e urgente de resolver antes da chegada do mau tempo - Já tivemos indicação por parte da Serrialu a 16/10 de que será necessário proceder a novo agendamento para correção dos defeitos identificados, continuamos a aguardar agendamento que solicitamos seja o mais breve possível. _x000a_VER NOTAS -»"/>
    <x v="2"/>
    <m/>
    <x v="297"/>
    <x v="0"/>
    <x v="88"/>
    <m/>
    <x v="89"/>
    <s v="Este tema vem sido contastamente reportado pelos proprietários, no entanto, a Serrialu informa que a janela estão de acordo, não tendo qualquer defeito de isolamento, o que falta mesmo é vedação com silicone junto a caixa de estores, o qual relizamos agendamento com nosso colaborador para vedar a caixa, e assim poder sanar esta situação. "/>
    <m/>
    <m/>
    <m/>
    <m/>
    <m/>
  </r>
  <r>
    <d v="2025-04-14T00:00:00"/>
    <x v="133"/>
    <s v="D"/>
    <n v="3"/>
    <s v="f"/>
    <n v="25"/>
    <s v="Trinco da porta de entrada do apartamento não esta a funcionar corretamente, por vezes abre sozinha.  // No dia 05/01/2026 os proprietário voltam a se queixar deste tema, informando que mesmo após a reparação a porta continua a abrir sozinha. E que na última visita do técnico da Sweet Door lhes foi informado que deveriam usar por um tempo para ver se o trinco afinava, o que não ocorreu, solicitando nova intervenção, com a resolução definitiva. "/>
    <x v="7"/>
    <m/>
    <x v="174"/>
    <x v="0"/>
    <x v="88"/>
    <m/>
    <x v="304"/>
    <m/>
    <m/>
    <m/>
    <m/>
    <m/>
    <m/>
  </r>
  <r>
    <d v="2025-04-14T00:00:00"/>
    <x v="133"/>
    <s v="D"/>
    <n v="3"/>
    <s v="f"/>
    <n v="26"/>
    <s v="Trinco da porta de divisão para a zona dos quartos não está a funcionar corretamente. // No dia 03/10 este tema foi verificado pelo Humberto, no entanto nos informou que trata-se da fechadura, e não tem a mesma. O engenheiro pediu para que fosse verificado se temos a fechadura em uma das nossas portas antigas para poder substituir pela do apartamento. // Não temos, precisa de uma nova. "/>
    <x v="6"/>
    <m/>
    <x v="219"/>
    <x v="7"/>
    <x v="88"/>
    <m/>
    <x v="24"/>
    <m/>
    <m/>
    <m/>
    <m/>
    <m/>
    <m/>
  </r>
  <r>
    <d v="2025-04-14T00:00:00"/>
    <x v="133"/>
    <s v="D"/>
    <n v="3"/>
    <s v="f"/>
    <n v="27"/>
    <s v="Interruptores de luz/estores que não estão a funcionar corretamente."/>
    <x v="9"/>
    <m/>
    <x v="219"/>
    <x v="0"/>
    <x v="88"/>
    <m/>
    <x v="214"/>
    <m/>
    <m/>
    <m/>
    <m/>
    <m/>
    <m/>
  </r>
  <r>
    <d v="2025-04-14T00:00:00"/>
    <x v="133"/>
    <s v="D"/>
    <n v="3"/>
    <s v="f"/>
    <n v="28"/>
    <s v="Os estores da sala esta a se soltar com o vento, dado que as réguas são profundas o suficiente para conter. // No dia 09/09 o Sr. Rafael deslocou-se ao apartamento e verificou-se que os estores são curtos, e tem que ser um de 3 metros._x000a_Feedback Nacional: Estore a funcionar corretamente, mas cliente acha que esteira está curta. Propomos colocar calhas 60 – Âmbito da garantia_x000a_"/>
    <x v="11"/>
    <m/>
    <x v="260"/>
    <x v="0"/>
    <x v="88"/>
    <m/>
    <x v="135"/>
    <m/>
    <m/>
    <m/>
    <m/>
    <m/>
    <m/>
  </r>
  <r>
    <d v="2025-04-14T00:00:00"/>
    <x v="133"/>
    <s v="D"/>
    <n v="3"/>
    <s v="f"/>
    <n v="29"/>
    <s v="Estores da suite e da casa de banho não baixam corretamente "/>
    <x v="0"/>
    <m/>
    <x v="40"/>
    <x v="0"/>
    <x v="88"/>
    <m/>
    <x v="319"/>
    <m/>
    <m/>
    <m/>
    <m/>
    <m/>
    <m/>
  </r>
  <r>
    <d v="2025-04-14T00:00:00"/>
    <x v="133"/>
    <s v="D"/>
    <n v="3"/>
    <s v="f"/>
    <n v="30"/>
    <s v="Varanda com escoamento deficiente. Conforme verificado em imagem anexa, o escoamento da varanda não ocorre no sentido do ralo. Urgente agendar ação retificativa antes que a existência de águas paradas no canto oposto ao ralo possa infiltrar e causar problemas mais graves."/>
    <x v="0"/>
    <m/>
    <x v="298"/>
    <x v="7"/>
    <x v="88"/>
    <m/>
    <x v="24"/>
    <m/>
    <m/>
    <m/>
    <m/>
    <m/>
    <m/>
  </r>
  <r>
    <d v="2025-04-14T00:00:00"/>
    <x v="133"/>
    <s v="D"/>
    <n v="3"/>
    <s v="f"/>
    <n v="31"/>
    <s v="Janelas com defeitos. Reportamos a existência de defeitos nas janelas em evidência nas fotografias anexas. Os mesmos defeitos foram reportados à equipa da  Serrialu a 16/10 que indicaram deviamos reportar para que possam agendar a substituição das mesmas // Os defeitos foram verificados pelos representantes da subempreiteira em visita presencial confirmados pelos mesmos como defeitos de fabrico (um trata-se de uma bolha interna ao vidro e outro de riscos na parte exterior do vidro)."/>
    <x v="2"/>
    <m/>
    <x v="298"/>
    <x v="2"/>
    <x v="88"/>
    <m/>
    <x v="24"/>
    <m/>
    <m/>
    <m/>
    <m/>
    <m/>
    <m/>
  </r>
  <r>
    <d v="2025-04-14T00:00:00"/>
    <x v="133"/>
    <s v="D"/>
    <n v="3"/>
    <s v="f"/>
    <n v="32"/>
    <s v="Pedras Riscadas: Pedras das várias casas de banho com riscos superficiais (alguns deles fundos) - reportado desde maio, verificado já duas vezes e ainda aguardamos agendamento da resolução."/>
    <x v="0"/>
    <m/>
    <x v="298"/>
    <x v="2"/>
    <x v="88"/>
    <m/>
    <x v="24"/>
    <m/>
    <m/>
    <m/>
    <m/>
    <m/>
    <m/>
  </r>
  <r>
    <d v="2025-04-14T00:00:00"/>
    <x v="133"/>
    <s v="D"/>
    <n v="3"/>
    <s v="f"/>
    <n v="33"/>
    <s v="Devido ao forte vento que se faz sentir, soltou-se agora a persiana da sala do lado norte de forma que não conseguimos recolher totalmente a mesma.  // Após o reporte foi informado que o mesmo estore havia sido arrancado pelo vento._x000a_Feedback Nacional: Estore danificado, mas tamanho da esteira correto e nada mecânico que pudesse causar a avaria. Precisa 1 esteira c/ 2.170 x 2.980 + calha 60 – Fora Âmbito da garantia"/>
    <x v="11"/>
    <m/>
    <x v="299"/>
    <x v="0"/>
    <x v="88"/>
    <m/>
    <x v="135"/>
    <m/>
    <m/>
    <m/>
    <m/>
    <m/>
    <m/>
  </r>
  <r>
    <d v="2024-11-28T00:00:00"/>
    <x v="134"/>
    <s v="D"/>
    <n v="3"/>
    <s v="a"/>
    <n v="1"/>
    <s v="Limpeza guardas ferrugem (geral)"/>
    <x v="0"/>
    <m/>
    <x v="0"/>
    <x v="0"/>
    <x v="60"/>
    <m/>
    <x v="139"/>
    <m/>
    <s v=""/>
    <s v=""/>
    <s v=""/>
    <s v=""/>
    <s v=""/>
  </r>
  <r>
    <d v="2024-11-28T00:00:00"/>
    <x v="134"/>
    <s v="D"/>
    <n v="3"/>
    <s v="a"/>
    <n v="2"/>
    <s v="Melhorar remate rodapés (geral)"/>
    <x v="0"/>
    <m/>
    <x v="0"/>
    <x v="0"/>
    <x v="60"/>
    <m/>
    <x v="94"/>
    <m/>
    <s v=""/>
    <s v=""/>
    <s v=""/>
    <s v=""/>
    <s v=""/>
  </r>
  <r>
    <d v="2024-11-28T00:00:00"/>
    <x v="134"/>
    <s v="D"/>
    <n v="3"/>
    <s v="a"/>
    <n v="3"/>
    <s v="Colocar silicone para fechar estores"/>
    <x v="0"/>
    <m/>
    <x v="0"/>
    <x v="0"/>
    <x v="60"/>
    <m/>
    <x v="94"/>
    <m/>
    <s v=""/>
    <s v=""/>
    <s v=""/>
    <s v=""/>
    <s v=""/>
  </r>
  <r>
    <d v="2024-11-28T00:00:00"/>
    <x v="134"/>
    <s v="D"/>
    <n v="3"/>
    <s v="a"/>
    <n v="4"/>
    <s v="Limpar guarda roupa internamente "/>
    <x v="0"/>
    <m/>
    <x v="0"/>
    <x v="0"/>
    <x v="60"/>
    <m/>
    <x v="94"/>
    <m/>
    <s v=""/>
    <s v=""/>
    <s v=""/>
    <s v=""/>
    <s v=""/>
  </r>
  <r>
    <d v="2024-11-28T00:00:00"/>
    <x v="134"/>
    <s v="D"/>
    <n v="3"/>
    <s v="a"/>
    <n v="5"/>
    <s v="Limpar silicone banheira /parede/massa (geral)"/>
    <x v="0"/>
    <m/>
    <x v="0"/>
    <x v="0"/>
    <x v="60"/>
    <m/>
    <x v="94"/>
    <m/>
    <s v=""/>
    <s v=""/>
    <s v=""/>
    <s v=""/>
    <s v=""/>
  </r>
  <r>
    <d v="2024-11-28T00:00:00"/>
    <x v="134"/>
    <s v="D"/>
    <n v="3"/>
    <s v="a"/>
    <n v="6"/>
    <s v="Riscos/sujo na parede bancada"/>
    <x v="0"/>
    <m/>
    <x v="8"/>
    <x v="0"/>
    <x v="60"/>
    <m/>
    <x v="197"/>
    <m/>
    <s v=""/>
    <s v=""/>
    <s v=""/>
    <s v=""/>
    <s v=""/>
  </r>
  <r>
    <d v="2024-11-28T00:00:00"/>
    <x v="134"/>
    <s v="D"/>
    <n v="3"/>
    <s v="a"/>
    <n v="7"/>
    <s v="Melhorar remate silicone ceramica parede wc"/>
    <x v="0"/>
    <m/>
    <x v="8"/>
    <x v="0"/>
    <x v="60"/>
    <m/>
    <x v="18"/>
    <m/>
    <s v=""/>
    <s v=""/>
    <s v=""/>
    <s v=""/>
    <s v=""/>
  </r>
  <r>
    <d v="2024-11-28T00:00:00"/>
    <x v="134"/>
    <s v="D"/>
    <n v="3"/>
    <s v="a"/>
    <n v="8"/>
    <s v="Ceramica partida parede wc"/>
    <x v="0"/>
    <m/>
    <x v="0"/>
    <x v="0"/>
    <x v="60"/>
    <m/>
    <x v="18"/>
    <m/>
    <s v=""/>
    <s v=""/>
    <s v=""/>
    <s v=""/>
    <s v=""/>
  </r>
  <r>
    <d v="2024-11-28T00:00:00"/>
    <x v="134"/>
    <s v="D"/>
    <n v="3"/>
    <s v="a"/>
    <n v="9"/>
    <s v="Risco caixa roca sanita na ceramica"/>
    <x v="23"/>
    <m/>
    <x v="0"/>
    <x v="0"/>
    <x v="60"/>
    <m/>
    <x v="14"/>
    <m/>
    <s v=""/>
    <s v=""/>
    <s v=""/>
    <s v=""/>
    <s v=""/>
  </r>
  <r>
    <d v="2024-11-28T00:00:00"/>
    <x v="134"/>
    <s v="D"/>
    <n v="3"/>
    <s v="a"/>
    <n v="10"/>
    <s v="Azulejos desalinhados parede wc/partidos"/>
    <x v="0"/>
    <m/>
    <x v="0"/>
    <x v="0"/>
    <x v="60"/>
    <m/>
    <x v="18"/>
    <m/>
    <s v=""/>
    <s v=""/>
    <s v=""/>
    <s v=""/>
    <s v=""/>
  </r>
  <r>
    <d v="2024-11-28T00:00:00"/>
    <x v="134"/>
    <s v="D"/>
    <n v="3"/>
    <s v="a"/>
    <n v="11"/>
    <s v="Sujos parede "/>
    <x v="0"/>
    <m/>
    <x v="0"/>
    <x v="0"/>
    <x v="60"/>
    <m/>
    <x v="94"/>
    <m/>
    <s v=""/>
    <s v=""/>
    <s v=""/>
    <s v=""/>
    <s v=""/>
  </r>
  <r>
    <d v="2024-11-28T00:00:00"/>
    <x v="134"/>
    <s v="D"/>
    <n v="3"/>
    <s v="a"/>
    <n v="12"/>
    <s v="Melhorar pintura parede "/>
    <x v="0"/>
    <m/>
    <x v="0"/>
    <x v="0"/>
    <x v="60"/>
    <m/>
    <x v="94"/>
    <m/>
    <s v=""/>
    <s v=""/>
    <s v=""/>
    <s v=""/>
    <s v=""/>
  </r>
  <r>
    <d v="2024-11-28T00:00:00"/>
    <x v="134"/>
    <s v="D"/>
    <n v="3"/>
    <s v="a"/>
    <n v="13"/>
    <s v="Riscos rodabanca/Bancada cozinha (geral)"/>
    <x v="28"/>
    <m/>
    <x v="28"/>
    <x v="0"/>
    <x v="60"/>
    <m/>
    <x v="197"/>
    <m/>
    <s v=""/>
    <s v=""/>
    <s v=""/>
    <s v=""/>
    <s v=""/>
  </r>
  <r>
    <d v="2024-11-28T00:00:00"/>
    <x v="134"/>
    <s v="D"/>
    <n v="3"/>
    <s v="a"/>
    <n v="14"/>
    <s v="Riscos na placa vitroceramica"/>
    <x v="4"/>
    <m/>
    <x v="0"/>
    <x v="0"/>
    <x v="60"/>
    <m/>
    <x v="18"/>
    <m/>
    <s v=""/>
    <s v=""/>
    <s v=""/>
    <s v=""/>
    <s v=""/>
  </r>
  <r>
    <d v="2024-11-28T00:00:00"/>
    <x v="134"/>
    <s v="D"/>
    <n v="3"/>
    <s v="a"/>
    <n v="15"/>
    <s v="Sujo ceramica proximo porta cozinha"/>
    <x v="0"/>
    <m/>
    <x v="0"/>
    <x v="0"/>
    <x v="60"/>
    <m/>
    <x v="14"/>
    <m/>
    <s v=""/>
    <s v=""/>
    <s v=""/>
    <s v=""/>
    <s v=""/>
  </r>
  <r>
    <d v="2024-11-28T00:00:00"/>
    <x v="134"/>
    <s v="D"/>
    <n v="3"/>
    <s v="a"/>
    <n v="16"/>
    <s v="Armarios suspensos danificados cozinha gaveta"/>
    <x v="1"/>
    <m/>
    <x v="0"/>
    <x v="0"/>
    <x v="60"/>
    <m/>
    <x v="0"/>
    <m/>
    <s v=""/>
    <s v=""/>
    <s v=""/>
    <s v=""/>
    <s v=""/>
  </r>
  <r>
    <d v="2024-11-28T00:00:00"/>
    <x v="134"/>
    <s v="D"/>
    <n v="3"/>
    <s v="a"/>
    <n v="17"/>
    <s v="Folga prateleiras armários cozinha "/>
    <x v="1"/>
    <m/>
    <x v="0"/>
    <x v="0"/>
    <x v="60"/>
    <m/>
    <x v="0"/>
    <m/>
    <s v=""/>
    <s v=""/>
    <s v=""/>
    <s v=""/>
    <s v=""/>
  </r>
  <r>
    <d v="2024-11-28T00:00:00"/>
    <x v="134"/>
    <s v="D"/>
    <n v="3"/>
    <s v="a"/>
    <n v="18"/>
    <s v="Melhorar remate rejunte piso cozinha"/>
    <x v="0"/>
    <m/>
    <x v="8"/>
    <x v="0"/>
    <x v="60"/>
    <m/>
    <x v="18"/>
    <m/>
    <s v=""/>
    <s v=""/>
    <s v=""/>
    <s v=""/>
    <s v=""/>
  </r>
  <r>
    <d v="2024-11-28T00:00:00"/>
    <x v="134"/>
    <s v="D"/>
    <n v="3"/>
    <s v="a"/>
    <n v="19"/>
    <s v="Melhorar remate rodabanca/bancada cozinha"/>
    <x v="1"/>
    <m/>
    <x v="0"/>
    <x v="0"/>
    <x v="60"/>
    <m/>
    <x v="0"/>
    <m/>
    <s v=""/>
    <s v=""/>
    <s v=""/>
    <s v=""/>
    <s v=""/>
  </r>
  <r>
    <d v="2024-11-28T00:00:00"/>
    <x v="134"/>
    <s v="D"/>
    <n v="3"/>
    <s v="a"/>
    <n v="20"/>
    <s v="Limpar armáris cozinha (geral)"/>
    <x v="0"/>
    <m/>
    <x v="0"/>
    <x v="0"/>
    <x v="60"/>
    <m/>
    <x v="94"/>
    <m/>
    <s v=""/>
    <s v=""/>
    <s v=""/>
    <s v=""/>
    <s v=""/>
  </r>
  <r>
    <d v="2024-11-28T00:00:00"/>
    <x v="134"/>
    <s v="D"/>
    <n v="3"/>
    <s v="a"/>
    <n v="21"/>
    <s v="Limpar caixilharia (geral)"/>
    <x v="0"/>
    <m/>
    <x v="0"/>
    <x v="0"/>
    <x v="60"/>
    <m/>
    <x v="94"/>
    <m/>
    <s v=""/>
    <s v=""/>
    <s v=""/>
    <s v=""/>
    <s v=""/>
  </r>
  <r>
    <d v="2024-11-28T00:00:00"/>
    <x v="134"/>
    <s v="D"/>
    <n v="3"/>
    <s v="a"/>
    <n v="22"/>
    <s v="Marcas ceramica em cima porta"/>
    <x v="0"/>
    <m/>
    <x v="0"/>
    <x v="0"/>
    <x v="60"/>
    <m/>
    <x v="94"/>
    <m/>
    <s v=""/>
    <s v=""/>
    <s v=""/>
    <s v=""/>
    <s v=""/>
  </r>
  <r>
    <d v="2024-11-28T00:00:00"/>
    <x v="134"/>
    <s v="D"/>
    <n v="3"/>
    <s v="a"/>
    <n v="23"/>
    <s v="Falta massa/melhorar remate ceramica parede"/>
    <x v="0"/>
    <m/>
    <x v="0"/>
    <x v="0"/>
    <x v="60"/>
    <m/>
    <x v="94"/>
    <m/>
    <s v=""/>
    <s v=""/>
    <s v=""/>
    <s v=""/>
    <s v=""/>
  </r>
  <r>
    <d v="2024-11-28T00:00:00"/>
    <x v="134"/>
    <s v="D"/>
    <n v="3"/>
    <s v="a"/>
    <n v="24"/>
    <s v="Buraco revestimento tijolo varanda"/>
    <x v="0"/>
    <m/>
    <x v="0"/>
    <x v="0"/>
    <x v="60"/>
    <m/>
    <x v="94"/>
    <m/>
    <s v=""/>
    <s v=""/>
    <s v=""/>
    <s v=""/>
    <s v=""/>
  </r>
  <r>
    <d v="2024-11-28T00:00:00"/>
    <x v="134"/>
    <s v="D"/>
    <n v="3"/>
    <s v="a"/>
    <n v="25"/>
    <s v="Limpar tijolos varanda (geral)"/>
    <x v="0"/>
    <m/>
    <x v="0"/>
    <x v="0"/>
    <x v="60"/>
    <m/>
    <x v="94"/>
    <m/>
    <s v=""/>
    <s v=""/>
    <s v=""/>
    <s v=""/>
    <s v=""/>
  </r>
  <r>
    <d v="2024-11-28T00:00:00"/>
    <x v="134"/>
    <s v="D"/>
    <n v="3"/>
    <s v="a"/>
    <n v="26"/>
    <s v="Melhorar silicone lavatório wc"/>
    <x v="0"/>
    <m/>
    <x v="0"/>
    <x v="0"/>
    <x v="60"/>
    <m/>
    <x v="94"/>
    <m/>
    <s v=""/>
    <s v=""/>
    <s v=""/>
    <s v=""/>
    <s v=""/>
  </r>
  <r>
    <d v="2024-11-28T00:00:00"/>
    <x v="134"/>
    <s v="D"/>
    <n v="3"/>
    <s v="a"/>
    <n v="27"/>
    <s v="Remover sujidade entre armário bancada cozinha"/>
    <x v="0"/>
    <m/>
    <x v="0"/>
    <x v="0"/>
    <x v="60"/>
    <m/>
    <x v="94"/>
    <m/>
    <s v=""/>
    <s v=""/>
    <s v=""/>
    <s v=""/>
    <s v=""/>
  </r>
  <r>
    <d v="2024-11-28T00:00:00"/>
    <x v="134"/>
    <s v="D"/>
    <n v="3"/>
    <s v="a"/>
    <n v="28"/>
    <s v="Afinação da caixilharia "/>
    <x v="2"/>
    <m/>
    <x v="8"/>
    <x v="0"/>
    <x v="60"/>
    <m/>
    <x v="3"/>
    <m/>
    <s v=""/>
    <s v=""/>
    <s v=""/>
    <s v=""/>
    <s v=""/>
  </r>
  <r>
    <d v="2024-11-28T00:00:00"/>
    <x v="134"/>
    <s v="D"/>
    <n v="3"/>
    <s v="a"/>
    <n v="29"/>
    <s v="Pavimento Hall de Entrada"/>
    <x v="5"/>
    <m/>
    <x v="58"/>
    <x v="0"/>
    <x v="60"/>
    <m/>
    <x v="93"/>
    <m/>
    <m/>
    <m/>
    <m/>
    <m/>
    <m/>
  </r>
  <r>
    <d v="2024-11-28T00:00:00"/>
    <x v="134"/>
    <s v="D"/>
    <n v="3"/>
    <s v="a"/>
    <n v="30"/>
    <s v="Trocar uma régua do pavimento e colocar friso de transição. (Indicação do Enc. Bruno Florindo)"/>
    <x v="5"/>
    <m/>
    <x v="238"/>
    <x v="0"/>
    <x v="60"/>
    <m/>
    <x v="320"/>
    <m/>
    <m/>
    <m/>
    <m/>
    <m/>
    <m/>
  </r>
  <r>
    <d v="2024-10-08T00:00:00"/>
    <x v="135"/>
    <s v="D"/>
    <n v="3"/>
    <s v="b"/>
    <n v="1"/>
    <s v="Afinar porta armário superior cozinha "/>
    <x v="1"/>
    <m/>
    <x v="300"/>
    <x v="0"/>
    <x v="89"/>
    <m/>
    <x v="142"/>
    <m/>
    <m/>
    <m/>
    <m/>
    <m/>
    <m/>
  </r>
  <r>
    <d v="2024-10-08T00:00:00"/>
    <x v="135"/>
    <s v="D"/>
    <n v="3"/>
    <s v="b"/>
    <n v="2"/>
    <s v="Falta tampa e silicone tubos bomba calor"/>
    <x v="14"/>
    <m/>
    <x v="21"/>
    <x v="0"/>
    <x v="89"/>
    <m/>
    <x v="51"/>
    <m/>
    <s v=""/>
    <s v=""/>
    <s v=""/>
    <s v=""/>
    <s v=""/>
  </r>
  <r>
    <d v="2024-10-08T00:00:00"/>
    <x v="135"/>
    <s v="D"/>
    <n v="3"/>
    <s v="b"/>
    <n v="3"/>
    <s v="Limpar base armário /Retirar rodapés"/>
    <x v="1"/>
    <m/>
    <x v="113"/>
    <x v="0"/>
    <x v="89"/>
    <m/>
    <x v="140"/>
    <m/>
    <s v=""/>
    <s v=""/>
    <s v=""/>
    <s v=""/>
    <s v=""/>
  </r>
  <r>
    <d v="2024-10-08T00:00:00"/>
    <x v="135"/>
    <s v="D"/>
    <n v="3"/>
    <s v="b"/>
    <n v="4"/>
    <s v="Remates tubulação lavatório WC/Fixar moldura/Betumar "/>
    <x v="0"/>
    <m/>
    <x v="3"/>
    <x v="3"/>
    <x v="89"/>
    <m/>
    <x v="105"/>
    <m/>
    <s v=""/>
    <s v=""/>
    <s v=""/>
    <s v=""/>
    <s v=""/>
  </r>
  <r>
    <d v="2024-10-08T00:00:00"/>
    <x v="135"/>
    <s v="D"/>
    <n v="3"/>
    <s v="b"/>
    <n v="5"/>
    <s v="Retirar peliculas azuis /colar espelhos tubos "/>
    <x v="0"/>
    <m/>
    <x v="29"/>
    <x v="0"/>
    <x v="89"/>
    <m/>
    <x v="74"/>
    <m/>
    <s v=""/>
    <s v=""/>
    <s v=""/>
    <s v=""/>
    <s v=""/>
  </r>
  <r>
    <d v="2024-10-08T00:00:00"/>
    <x v="135"/>
    <s v="D"/>
    <n v="3"/>
    <s v="b"/>
    <n v="6"/>
    <s v="Falta betumar piso varanda"/>
    <x v="0"/>
    <m/>
    <x v="211"/>
    <x v="0"/>
    <x v="89"/>
    <m/>
    <x v="105"/>
    <m/>
    <s v=""/>
    <s v=""/>
    <s v=""/>
    <s v=""/>
    <s v=""/>
  </r>
  <r>
    <d v="2024-10-08T00:00:00"/>
    <x v="135"/>
    <s v="D"/>
    <n v="3"/>
    <s v="b"/>
    <n v="7"/>
    <s v="Limpar ferrugem guardas geral"/>
    <x v="0"/>
    <m/>
    <x v="141"/>
    <x v="0"/>
    <x v="89"/>
    <m/>
    <x v="18"/>
    <m/>
    <s v=""/>
    <s v=""/>
    <s v=""/>
    <s v=""/>
    <s v=""/>
  </r>
  <r>
    <d v="2024-10-08T00:00:00"/>
    <x v="135"/>
    <s v="D"/>
    <n v="3"/>
    <s v="b"/>
    <n v="8"/>
    <s v="Rever fixação guardas"/>
    <x v="2"/>
    <m/>
    <x v="21"/>
    <x v="0"/>
    <x v="89"/>
    <m/>
    <x v="70"/>
    <m/>
    <s v=""/>
    <s v=""/>
    <s v=""/>
    <s v=""/>
    <s v=""/>
  </r>
  <r>
    <d v="2024-10-08T00:00:00"/>
    <x v="135"/>
    <s v="D"/>
    <n v="3"/>
    <s v="b"/>
    <n v="9"/>
    <s v="Limpar riscos lapis guarda roupa "/>
    <x v="0"/>
    <m/>
    <x v="33"/>
    <x v="0"/>
    <x v="89"/>
    <m/>
    <x v="21"/>
    <m/>
    <s v=""/>
    <s v=""/>
    <s v=""/>
    <s v=""/>
    <s v=""/>
  </r>
  <r>
    <d v="2024-10-08T00:00:00"/>
    <x v="135"/>
    <s v="D"/>
    <n v="3"/>
    <s v="b"/>
    <n v="10"/>
    <s v="Rever parafuso dobradiças guarda roupas /diferentes "/>
    <x v="8"/>
    <m/>
    <x v="34"/>
    <x v="0"/>
    <x v="89"/>
    <m/>
    <x v="105"/>
    <m/>
    <s v=""/>
    <s v=""/>
    <s v=""/>
    <s v=""/>
    <s v=""/>
  </r>
  <r>
    <d v="2024-10-08T00:00:00"/>
    <x v="135"/>
    <s v="D"/>
    <n v="3"/>
    <s v="b"/>
    <n v="11"/>
    <s v="Rever dobradiças /torta no topo / Diferente de um lado e outro "/>
    <x v="8"/>
    <m/>
    <x v="34"/>
    <x v="0"/>
    <x v="89"/>
    <m/>
    <x v="0"/>
    <m/>
    <s v=""/>
    <s v=""/>
    <s v=""/>
    <s v=""/>
    <s v=""/>
  </r>
  <r>
    <d v="2024-10-08T00:00:00"/>
    <x v="135"/>
    <s v="D"/>
    <n v="3"/>
    <s v="b"/>
    <n v="12"/>
    <s v="Dobradiça torta e invertida "/>
    <x v="8"/>
    <m/>
    <x v="34"/>
    <x v="0"/>
    <x v="89"/>
    <m/>
    <x v="0"/>
    <m/>
    <s v=""/>
    <s v=""/>
    <s v=""/>
    <s v=""/>
    <s v=""/>
  </r>
  <r>
    <d v="2024-10-08T00:00:00"/>
    <x v="135"/>
    <s v="D"/>
    <n v="3"/>
    <s v="b"/>
    <n v="13"/>
    <s v="Remate rodapé geral "/>
    <x v="5"/>
    <m/>
    <x v="8"/>
    <x v="0"/>
    <x v="89"/>
    <m/>
    <x v="21"/>
    <m/>
    <s v=""/>
    <s v=""/>
    <s v=""/>
    <s v=""/>
    <s v=""/>
  </r>
  <r>
    <d v="2024-10-08T00:00:00"/>
    <x v="135"/>
    <s v="D"/>
    <n v="3"/>
    <s v="b"/>
    <n v="14"/>
    <s v="Colacar fêmea metálica porta topo"/>
    <x v="8"/>
    <m/>
    <x v="167"/>
    <x v="0"/>
    <x v="89"/>
    <m/>
    <x v="3"/>
    <m/>
    <s v=""/>
    <s v=""/>
    <s v=""/>
    <s v=""/>
    <s v=""/>
  </r>
  <r>
    <d v="2024-10-08T00:00:00"/>
    <x v="135"/>
    <s v="D"/>
    <n v="3"/>
    <s v="b"/>
    <n v="15"/>
    <s v="Substituir capa plastico quadro elétrico "/>
    <x v="9"/>
    <m/>
    <x v="73"/>
    <x v="0"/>
    <x v="89"/>
    <m/>
    <x v="121"/>
    <m/>
    <s v=""/>
    <s v=""/>
    <s v=""/>
    <s v=""/>
    <s v=""/>
  </r>
  <r>
    <d v="2024-10-08T00:00:00"/>
    <x v="135"/>
    <s v="D"/>
    <n v="3"/>
    <s v="b"/>
    <n v="16"/>
    <s v="Limpar telecomunicações / porta torta"/>
    <x v="0"/>
    <m/>
    <x v="28"/>
    <x v="0"/>
    <x v="89"/>
    <m/>
    <x v="105"/>
    <m/>
    <s v=""/>
    <s v=""/>
    <s v=""/>
    <s v=""/>
    <s v=""/>
  </r>
  <r>
    <d v="2024-10-08T00:00:00"/>
    <x v="135"/>
    <s v="D"/>
    <n v="3"/>
    <s v="b"/>
    <n v="17"/>
    <s v="Remate moldura topo quadro eletrico "/>
    <x v="0"/>
    <m/>
    <x v="0"/>
    <x v="0"/>
    <x v="89"/>
    <m/>
    <x v="9"/>
    <m/>
    <s v=""/>
    <s v=""/>
    <s v=""/>
    <s v=""/>
    <s v=""/>
  </r>
  <r>
    <d v="2024-10-08T00:00:00"/>
    <x v="135"/>
    <s v="D"/>
    <n v="3"/>
    <s v="b"/>
    <n v="18"/>
    <s v="Limpar focos luz geral "/>
    <x v="0"/>
    <m/>
    <x v="0"/>
    <x v="0"/>
    <x v="89"/>
    <m/>
    <x v="10"/>
    <m/>
    <s v=""/>
    <s v=""/>
    <s v=""/>
    <s v=""/>
    <s v=""/>
  </r>
  <r>
    <d v="2024-10-08T00:00:00"/>
    <x v="135"/>
    <s v="D"/>
    <n v="3"/>
    <s v="b"/>
    <n v="19"/>
    <s v="Remate foco luz cozinha teto e peça"/>
    <x v="0"/>
    <m/>
    <x v="0"/>
    <x v="0"/>
    <x v="89"/>
    <m/>
    <x v="2"/>
    <m/>
    <s v=""/>
    <s v=""/>
    <s v=""/>
    <s v=""/>
    <s v=""/>
  </r>
  <r>
    <d v="2024-10-08T00:00:00"/>
    <x v="135"/>
    <s v="D"/>
    <n v="3"/>
    <s v="b"/>
    <n v="20"/>
    <s v="Marcas na porta "/>
    <x v="8"/>
    <m/>
    <x v="0"/>
    <x v="0"/>
    <x v="89"/>
    <m/>
    <x v="2"/>
    <m/>
    <s v=""/>
    <s v=""/>
    <s v=""/>
    <s v=""/>
    <s v=""/>
  </r>
  <r>
    <d v="2024-10-08T00:00:00"/>
    <x v="135"/>
    <s v="D"/>
    <n v="3"/>
    <s v="b"/>
    <n v="21"/>
    <s v="Remover peça piso wc/oca/peça frágil "/>
    <x v="0"/>
    <m/>
    <x v="0"/>
    <x v="0"/>
    <x v="89"/>
    <m/>
    <x v="105"/>
    <m/>
    <s v=""/>
    <s v=""/>
    <s v=""/>
    <s v=""/>
    <s v=""/>
  </r>
  <r>
    <d v="2024-10-08T00:00:00"/>
    <x v="135"/>
    <s v="D"/>
    <n v="3"/>
    <s v="b"/>
    <n v="22"/>
    <s v="Remate silicone caixa estore porta"/>
    <x v="0"/>
    <m/>
    <x v="0"/>
    <x v="0"/>
    <x v="89"/>
    <m/>
    <x v="28"/>
    <m/>
    <s v=""/>
    <s v=""/>
    <s v=""/>
    <s v=""/>
    <s v=""/>
  </r>
  <r>
    <d v="2024-10-08T00:00:00"/>
    <x v="135"/>
    <s v="D"/>
    <n v="3"/>
    <s v="b"/>
    <n v="23"/>
    <s v="Gotas tinta parede/Lixar"/>
    <x v="0"/>
    <m/>
    <x v="0"/>
    <x v="0"/>
    <x v="89"/>
    <m/>
    <x v="2"/>
    <m/>
    <s v=""/>
    <s v=""/>
    <s v=""/>
    <s v=""/>
    <s v=""/>
  </r>
  <r>
    <d v="2024-10-08T00:00:00"/>
    <x v="135"/>
    <s v="D"/>
    <n v="3"/>
    <s v="b"/>
    <n v="24"/>
    <s v="Porta arrecadação agarra no piso / Trocar borrachas "/>
    <x v="7"/>
    <m/>
    <x v="0"/>
    <x v="0"/>
    <x v="89"/>
    <m/>
    <x v="2"/>
    <m/>
    <s v=""/>
    <s v=""/>
    <s v=""/>
    <s v=""/>
    <s v=""/>
  </r>
  <r>
    <d v="2024-10-08T00:00:00"/>
    <x v="135"/>
    <s v="D"/>
    <n v="3"/>
    <s v="b"/>
    <n v="25"/>
    <s v="Falta tampa sensor arrecadação"/>
    <x v="9"/>
    <m/>
    <x v="0"/>
    <x v="0"/>
    <x v="89"/>
    <m/>
    <x v="2"/>
    <m/>
    <s v=""/>
    <s v=""/>
    <s v=""/>
    <s v=""/>
    <s v=""/>
  </r>
  <r>
    <d v="2024-10-08T00:00:00"/>
    <x v="135"/>
    <s v="D"/>
    <n v="3"/>
    <s v="b"/>
    <n v="26"/>
    <s v="Pedra por reparar na cozinha  (rodabanca por colar e bncada riscada)"/>
    <x v="28"/>
    <m/>
    <x v="0"/>
    <x v="0"/>
    <x v="89"/>
    <m/>
    <x v="2"/>
    <m/>
    <s v=""/>
    <s v=""/>
    <s v=""/>
    <s v=""/>
    <s v=""/>
  </r>
  <r>
    <d v="2024-10-08T00:00:00"/>
    <x v="135"/>
    <s v="D"/>
    <n v="3"/>
    <s v="b"/>
    <n v="27"/>
    <s v="Afinação caixilharia "/>
    <x v="2"/>
    <m/>
    <x v="0"/>
    <x v="0"/>
    <x v="89"/>
    <m/>
    <x v="9"/>
    <m/>
    <s v=""/>
    <s v=""/>
    <s v=""/>
    <s v=""/>
    <s v=""/>
  </r>
  <r>
    <d v="2024-10-08T00:00:00"/>
    <x v="135"/>
    <s v="D"/>
    <n v="3"/>
    <s v="b"/>
    <n v="28"/>
    <s v="Estore da sala preso É PRECISO PRIMEIRO VIR A GLOBALDIS PARA ARRUMAR A CAIXA DE ESTORES "/>
    <x v="11"/>
    <m/>
    <x v="0"/>
    <x v="0"/>
    <x v="89"/>
    <m/>
    <x v="28"/>
    <m/>
    <s v=""/>
    <s v=""/>
    <s v=""/>
    <s v=""/>
    <s v=""/>
  </r>
  <r>
    <d v="2024-10-08T00:00:00"/>
    <x v="135"/>
    <s v="D"/>
    <n v="3"/>
    <s v="b"/>
    <n v="29"/>
    <s v="falta uma peça para amparar a portada da veranda, caso contrário bate na parede e vai ficar toda danificada (como já está)"/>
    <x v="2"/>
    <m/>
    <x v="0"/>
    <x v="0"/>
    <x v="89"/>
    <m/>
    <x v="20"/>
    <m/>
    <s v=""/>
    <s v=""/>
    <s v=""/>
    <s v=""/>
    <s v=""/>
  </r>
  <r>
    <d v="2024-10-08T00:00:00"/>
    <x v="135"/>
    <s v="D"/>
    <n v="3"/>
    <s v="b"/>
    <n v="30"/>
    <s v="O rodapé da cozinha está desnivelado e para fora "/>
    <x v="1"/>
    <m/>
    <x v="0"/>
    <x v="0"/>
    <x v="89"/>
    <m/>
    <x v="28"/>
    <m/>
    <s v=""/>
    <s v=""/>
    <s v=""/>
    <s v=""/>
    <s v=""/>
  </r>
  <r>
    <d v="2024-10-08T00:00:00"/>
    <x v="135"/>
    <s v="D"/>
    <n v="3"/>
    <s v="b"/>
    <n v="31"/>
    <s v="O armário da cozinha ( por cima do exaustor) não fecha "/>
    <x v="1"/>
    <m/>
    <x v="0"/>
    <x v="0"/>
    <x v="89"/>
    <m/>
    <x v="28"/>
    <m/>
    <s v=""/>
    <s v=""/>
    <s v=""/>
    <s v=""/>
    <s v=""/>
  </r>
  <r>
    <d v="2024-10-08T00:00:00"/>
    <x v="135"/>
    <s v="D"/>
    <n v="3"/>
    <s v="b"/>
    <n v="32"/>
    <s v="Os rodapés estão cheios de silicones soltos "/>
    <x v="0"/>
    <m/>
    <x v="0"/>
    <x v="0"/>
    <x v="89"/>
    <m/>
    <x v="28"/>
    <m/>
    <s v=""/>
    <s v=""/>
    <s v=""/>
    <s v=""/>
    <s v=""/>
  </r>
  <r>
    <d v="2024-10-08T00:00:00"/>
    <x v="135"/>
    <s v="D"/>
    <n v="3"/>
    <s v="b"/>
    <n v="33"/>
    <s v="Não tenho água quente na banheira e poliban "/>
    <x v="14"/>
    <m/>
    <x v="0"/>
    <x v="0"/>
    <x v="89"/>
    <m/>
    <x v="2"/>
    <m/>
    <s v=""/>
    <s v=""/>
    <s v=""/>
    <s v=""/>
    <s v=""/>
  </r>
  <r>
    <d v="2024-10-08T00:00:00"/>
    <x v="135"/>
    <s v="D"/>
    <n v="3"/>
    <s v="b"/>
    <n v="34"/>
    <s v="Sifão da lava loiça a deitar água "/>
    <x v="14"/>
    <m/>
    <x v="0"/>
    <x v="0"/>
    <x v="89"/>
    <m/>
    <x v="21"/>
    <m/>
    <s v=""/>
    <s v=""/>
    <s v=""/>
    <s v=""/>
    <s v=""/>
  </r>
  <r>
    <d v="2024-10-08T00:00:00"/>
    <x v="135"/>
    <s v="D"/>
    <n v="3"/>
    <s v="b"/>
    <n v="35"/>
    <s v="Caixilharia a atrapalhar o funcionamento dos estores - reparar"/>
    <x v="56"/>
    <m/>
    <x v="0"/>
    <x v="0"/>
    <x v="89"/>
    <m/>
    <x v="2"/>
    <m/>
    <s v=""/>
    <s v=""/>
    <s v=""/>
    <s v=""/>
    <s v=""/>
  </r>
  <r>
    <d v="2024-10-08T00:00:00"/>
    <x v="135"/>
    <s v="D"/>
    <n v="3"/>
    <s v="b"/>
    <n v="36"/>
    <s v="Borracha do frigorifico solta "/>
    <x v="25"/>
    <m/>
    <x v="0"/>
    <x v="0"/>
    <x v="89"/>
    <m/>
    <x v="2"/>
    <m/>
    <s v=""/>
    <s v=""/>
    <s v=""/>
    <s v=""/>
    <s v=""/>
  </r>
  <r>
    <d v="2024-10-08T00:00:00"/>
    <x v="135"/>
    <s v="D"/>
    <n v="3"/>
    <s v="b"/>
    <n v="37"/>
    <s v="Luz da casa de banho não funciona "/>
    <x v="9"/>
    <m/>
    <x v="0"/>
    <x v="0"/>
    <x v="89"/>
    <m/>
    <x v="2"/>
    <m/>
    <s v=""/>
    <s v=""/>
    <s v=""/>
    <s v=""/>
    <s v=""/>
  </r>
  <r>
    <d v="2024-10-08T00:00:00"/>
    <x v="135"/>
    <s v="D"/>
    <n v="3"/>
    <s v="b"/>
    <n v="38"/>
    <s v="Mudar puxador por um tic tac para a porta do frigorifico poder abrir como deve de ser"/>
    <x v="1"/>
    <m/>
    <x v="0"/>
    <x v="0"/>
    <x v="89"/>
    <m/>
    <x v="2"/>
    <m/>
    <s v=""/>
    <s v=""/>
    <s v=""/>
    <s v=""/>
    <s v=""/>
  </r>
  <r>
    <d v="2024-10-08T00:00:00"/>
    <x v="135"/>
    <s v="D"/>
    <n v="3"/>
    <s v="b"/>
    <n v="39"/>
    <s v="Troca das chaves do correio "/>
    <x v="2"/>
    <m/>
    <x v="0"/>
    <x v="0"/>
    <x v="89"/>
    <m/>
    <x v="0"/>
    <m/>
    <s v=""/>
    <s v=""/>
    <s v=""/>
    <s v=""/>
    <s v=""/>
  </r>
  <r>
    <d v="2024-10-08T00:00:00"/>
    <x v="135"/>
    <s v="D"/>
    <n v="3"/>
    <s v="b"/>
    <n v="40"/>
    <s v="poliban sai agua  quando toma banho "/>
    <x v="12"/>
    <m/>
    <x v="0"/>
    <x v="0"/>
    <x v="89"/>
    <m/>
    <x v="105"/>
    <m/>
    <s v=""/>
    <s v=""/>
    <s v=""/>
    <s v=""/>
    <s v=""/>
  </r>
  <r>
    <d v="2024-10-08T00:00:00"/>
    <x v="135"/>
    <s v="D"/>
    <n v="3"/>
    <s v="b"/>
    <n v="41"/>
    <s v="mosaico da casa-de-banho oco (defeito já apontado na vistoria realizada em junho); Anomalia por Engº Luis M."/>
    <x v="0"/>
    <m/>
    <x v="0"/>
    <x v="0"/>
    <x v="89"/>
    <m/>
    <x v="0"/>
    <m/>
    <s v=""/>
    <s v=""/>
    <s v=""/>
    <s v=""/>
    <s v=""/>
  </r>
  <r>
    <d v="2024-10-08T00:00:00"/>
    <x v="135"/>
    <s v="D"/>
    <n v="3"/>
    <s v="b"/>
    <n v="42"/>
    <s v="Bancada continua a pingar água"/>
    <x v="0"/>
    <m/>
    <x v="301"/>
    <x v="0"/>
    <x v="89"/>
    <m/>
    <x v="243"/>
    <m/>
    <m/>
    <m/>
    <m/>
    <m/>
    <m/>
  </r>
  <r>
    <d v="2024-10-08T00:00:00"/>
    <x v="135"/>
    <s v="D"/>
    <n v="3"/>
    <s v="b"/>
    <n v="43"/>
    <s v="Cheiro de comida nas casas de banho"/>
    <x v="0"/>
    <m/>
    <x v="151"/>
    <x v="0"/>
    <x v="89"/>
    <m/>
    <x v="321"/>
    <m/>
    <m/>
    <m/>
    <m/>
    <m/>
    <m/>
  </r>
  <r>
    <d v="2024-10-08T00:00:00"/>
    <x v="135"/>
    <s v="D"/>
    <n v="3"/>
    <s v="b"/>
    <n v="44"/>
    <s v="Remendo feito na parede da arrecadação, onde colocaram um plástico para disfarçar."/>
    <x v="0"/>
    <m/>
    <x v="60"/>
    <x v="0"/>
    <x v="89"/>
    <m/>
    <x v="213"/>
    <m/>
    <m/>
    <m/>
    <m/>
    <m/>
    <m/>
  </r>
  <r>
    <d v="2024-10-08T00:00:00"/>
    <x v="135"/>
    <s v="D"/>
    <n v="3"/>
    <s v="b"/>
    <n v="45"/>
    <s v="Estores avariado não consigo abrir o mesmo. "/>
    <x v="11"/>
    <m/>
    <x v="299"/>
    <x v="0"/>
    <x v="89"/>
    <m/>
    <x v="259"/>
    <m/>
    <m/>
    <m/>
    <m/>
    <m/>
    <m/>
  </r>
  <r>
    <d v="2024-10-08T00:00:00"/>
    <x v="135"/>
    <s v="D"/>
    <n v="3"/>
    <s v="b"/>
    <n v="46"/>
    <s v="A água demora muito tempo a ficar quente no polibã e na banheira e a bomba perde rapidamente o calor (mesmo com o reforço de água quente). Pode ser um problema de montagem dos tubos, como sucedeu em outras frações. "/>
    <x v="14"/>
    <m/>
    <x v="264"/>
    <x v="1"/>
    <x v="89"/>
    <s v="Agendado para dia 24/06"/>
    <x v="24"/>
    <m/>
    <m/>
    <m/>
    <m/>
    <m/>
    <m/>
  </r>
  <r>
    <d v="2024-07-19T00:00:00"/>
    <x v="136"/>
    <s v="D"/>
    <n v="3"/>
    <s v="c"/>
    <n v="4"/>
    <s v="Marca na moldura guarda roupa "/>
    <x v="0"/>
    <m/>
    <x v="0"/>
    <x v="0"/>
    <x v="67"/>
    <m/>
    <x v="322"/>
    <m/>
    <s v=""/>
    <s v=""/>
    <s v=""/>
    <s v=""/>
    <s v=""/>
  </r>
  <r>
    <d v="2024-07-19T00:00:00"/>
    <x v="137"/>
    <s v="D"/>
    <n v="3"/>
    <s v="c"/>
    <n v="6"/>
    <s v="Limpar manchas brancas no piso (geral)"/>
    <x v="0"/>
    <m/>
    <x v="0"/>
    <x v="0"/>
    <x v="67"/>
    <m/>
    <x v="322"/>
    <m/>
    <s v=""/>
    <s v=""/>
    <s v=""/>
    <s v=""/>
    <s v=""/>
  </r>
  <r>
    <d v="2024-07-19T00:00:00"/>
    <x v="137"/>
    <s v="D"/>
    <n v="3"/>
    <s v="c"/>
    <n v="5"/>
    <s v="2º Mão de tinta paredes/sujos/marcas (geral)"/>
    <x v="0"/>
    <m/>
    <x v="0"/>
    <x v="0"/>
    <x v="67"/>
    <m/>
    <x v="322"/>
    <m/>
    <s v=""/>
    <s v=""/>
    <s v=""/>
    <s v=""/>
    <s v=""/>
  </r>
  <r>
    <d v="2024-07-19T00:00:00"/>
    <x v="137"/>
    <s v="D"/>
    <n v="3"/>
    <s v="c"/>
    <n v="3"/>
    <s v="Amolgado paredes"/>
    <x v="0"/>
    <m/>
    <x v="0"/>
    <x v="0"/>
    <x v="67"/>
    <m/>
    <x v="322"/>
    <m/>
    <s v=""/>
    <s v=""/>
    <s v=""/>
    <s v=""/>
    <s v=""/>
  </r>
  <r>
    <d v="2024-07-19T00:00:00"/>
    <x v="137"/>
    <s v="D"/>
    <n v="3"/>
    <s v="c"/>
    <n v="2"/>
    <s v="Ferrugem guardas /Limpar geral"/>
    <x v="0"/>
    <m/>
    <x v="0"/>
    <x v="0"/>
    <x v="67"/>
    <m/>
    <x v="322"/>
    <m/>
    <s v=""/>
    <s v=""/>
    <s v=""/>
    <s v=""/>
    <s v=""/>
  </r>
  <r>
    <d v="2024-07-19T00:00:00"/>
    <x v="137"/>
    <s v="D"/>
    <n v="3"/>
    <s v="c"/>
    <n v="1"/>
    <s v="Limpar o apartamento antes de entregar "/>
    <x v="0"/>
    <m/>
    <x v="0"/>
    <x v="0"/>
    <x v="67"/>
    <m/>
    <x v="322"/>
    <m/>
    <s v=""/>
    <s v=""/>
    <s v=""/>
    <s v=""/>
    <s v=""/>
  </r>
  <r>
    <d v="2024-09-25T00:00:00"/>
    <x v="138"/>
    <s v="D"/>
    <n v="4"/>
    <s v="d"/>
    <n v="1"/>
    <s v="Marca na pintura parede"/>
    <x v="0"/>
    <m/>
    <x v="0"/>
    <x v="0"/>
    <x v="87"/>
    <m/>
    <x v="269"/>
    <s v="guilhermebritesramos@gmail.com"/>
    <s v=""/>
    <s v=""/>
    <s v=""/>
    <s v=""/>
    <s v=""/>
  </r>
  <r>
    <d v="2024-09-25T00:00:00"/>
    <x v="138"/>
    <s v="D"/>
    <n v="4"/>
    <s v="d"/>
    <n v="2"/>
    <s v="Perfil pvc caixa estore/degrada com tempo"/>
    <x v="21"/>
    <m/>
    <x v="0"/>
    <x v="3"/>
    <x v="87"/>
    <m/>
    <x v="24"/>
    <s v="guilhermebritesramos@gmail.com"/>
    <s v=""/>
    <s v=""/>
    <s v=""/>
    <s v=""/>
    <s v=""/>
  </r>
  <r>
    <d v="2024-09-25T00:00:00"/>
    <x v="138"/>
    <s v="D"/>
    <n v="4"/>
    <s v="d"/>
    <n v="3"/>
    <s v="Buracos caixa estore"/>
    <x v="8"/>
    <m/>
    <x v="0"/>
    <x v="0"/>
    <x v="87"/>
    <m/>
    <x v="28"/>
    <s v="guilhermebritesramos@gmail.com"/>
    <s v=""/>
    <s v=""/>
    <s v=""/>
    <s v=""/>
    <s v=""/>
  </r>
  <r>
    <d v="2024-09-25T00:00:00"/>
    <x v="138"/>
    <s v="D"/>
    <n v="4"/>
    <s v="d"/>
    <n v="4"/>
    <s v="Gaveta bate no bidé "/>
    <x v="0"/>
    <m/>
    <x v="0"/>
    <x v="3"/>
    <x v="87"/>
    <m/>
    <x v="24"/>
    <s v="guilhermebritesramos@gmail.com"/>
    <s v=""/>
    <s v=""/>
    <s v=""/>
    <s v=""/>
    <s v=""/>
  </r>
  <r>
    <d v="2024-09-25T00:00:00"/>
    <x v="138"/>
    <s v="D"/>
    <n v="4"/>
    <s v="d"/>
    <n v="5"/>
    <s v="Espelho desalinhado com bancada"/>
    <x v="0"/>
    <m/>
    <x v="0"/>
    <x v="0"/>
    <x v="87"/>
    <m/>
    <x v="269"/>
    <s v="guilhermebritesramos@gmail.com"/>
    <s v=""/>
    <s v=""/>
    <s v=""/>
    <s v=""/>
    <s v=""/>
  </r>
  <r>
    <d v="2024-09-25T00:00:00"/>
    <x v="138"/>
    <s v="D"/>
    <n v="4"/>
    <s v="d"/>
    <n v="6"/>
    <s v="Portas não são lacadas no topo e base"/>
    <x v="8"/>
    <m/>
    <x v="0"/>
    <x v="0"/>
    <x v="87"/>
    <m/>
    <x v="28"/>
    <s v="guilhermebritesramos@gmail.com"/>
    <s v=""/>
    <s v=""/>
    <s v=""/>
    <s v=""/>
    <s v=""/>
  </r>
  <r>
    <d v="2024-09-25T00:00:00"/>
    <x v="138"/>
    <s v="D"/>
    <n v="4"/>
    <s v="d"/>
    <n v="7"/>
    <s v="Marca no fundo guarda roupa/interno "/>
    <x v="8"/>
    <m/>
    <x v="0"/>
    <x v="0"/>
    <x v="87"/>
    <m/>
    <x v="28"/>
    <s v="guilhermebritesramos@gmail.com"/>
    <s v=""/>
    <s v=""/>
    <s v=""/>
    <s v=""/>
    <s v=""/>
  </r>
  <r>
    <d v="2024-09-25T00:00:00"/>
    <x v="138"/>
    <s v="D"/>
    <n v="4"/>
    <s v="d"/>
    <n v="8"/>
    <s v="Fechamento exaustor /caixa madeira "/>
    <x v="0"/>
    <m/>
    <x v="0"/>
    <x v="0"/>
    <x v="87"/>
    <m/>
    <x v="269"/>
    <s v="guilhermebritesramos@gmail.com"/>
    <s v=""/>
    <s v=""/>
    <s v=""/>
    <s v=""/>
    <s v=""/>
  </r>
  <r>
    <d v="2024-09-25T00:00:00"/>
    <x v="138"/>
    <s v="D"/>
    <n v="4"/>
    <s v="d"/>
    <n v="9"/>
    <s v="Limpeza ferrugem guardas geral "/>
    <x v="0"/>
    <m/>
    <x v="0"/>
    <x v="0"/>
    <x v="87"/>
    <m/>
    <x v="269"/>
    <s v="guilhermebritesramos@gmail.com"/>
    <s v=""/>
    <s v=""/>
    <s v=""/>
    <s v=""/>
    <s v=""/>
  </r>
  <r>
    <d v="2024-09-25T00:00:00"/>
    <x v="138"/>
    <s v="D"/>
    <n v="4"/>
    <s v="d"/>
    <n v="10"/>
    <s v="Limpeza rodapé geral"/>
    <x v="0"/>
    <m/>
    <x v="0"/>
    <x v="0"/>
    <x v="87"/>
    <m/>
    <x v="269"/>
    <s v="guilhermebritesramos@gmail.com"/>
    <s v=""/>
    <s v=""/>
    <s v=""/>
    <s v=""/>
    <s v=""/>
  </r>
  <r>
    <d v="2024-09-25T00:00:00"/>
    <x v="138"/>
    <s v="D"/>
    <n v="4"/>
    <s v="d"/>
    <n v="11"/>
    <s v="Substituir régua madeira piso "/>
    <x v="5"/>
    <m/>
    <x v="0"/>
    <x v="0"/>
    <x v="87"/>
    <m/>
    <x v="185"/>
    <s v="guilhermebritesramos@gmail.com"/>
    <s v=""/>
    <s v=""/>
    <s v=""/>
    <s v=""/>
    <s v=""/>
  </r>
  <r>
    <d v="2024-09-25T00:00:00"/>
    <x v="138"/>
    <s v="D"/>
    <n v="4"/>
    <s v="d"/>
    <n v="12"/>
    <s v="Amolgado quina porta"/>
    <x v="8"/>
    <m/>
    <x v="0"/>
    <x v="0"/>
    <x v="87"/>
    <m/>
    <x v="28"/>
    <s v="guilhermebritesramos@gmail.com"/>
    <s v=""/>
    <s v=""/>
    <s v=""/>
    <s v=""/>
    <s v=""/>
  </r>
  <r>
    <d v="2024-09-25T00:00:00"/>
    <x v="138"/>
    <s v="D"/>
    <n v="4"/>
    <s v="d"/>
    <n v="13"/>
    <s v="Fissura entre parede/porta alizar "/>
    <x v="0"/>
    <m/>
    <x v="0"/>
    <x v="0"/>
    <x v="87"/>
    <m/>
    <x v="269"/>
    <s v="guilhermebritesramos@gmail.com"/>
    <s v=""/>
    <s v=""/>
    <s v=""/>
    <s v=""/>
    <s v=""/>
  </r>
  <r>
    <d v="2024-09-25T00:00:00"/>
    <x v="138"/>
    <s v="D"/>
    <n v="4"/>
    <s v="d"/>
    <n v="14"/>
    <s v="Limpeza portas cola "/>
    <x v="0"/>
    <m/>
    <x v="0"/>
    <x v="0"/>
    <x v="87"/>
    <m/>
    <x v="269"/>
    <s v="guilhermebritesramos@gmail.com"/>
    <s v=""/>
    <s v=""/>
    <s v=""/>
    <s v=""/>
    <s v=""/>
  </r>
  <r>
    <d v="2024-09-25T00:00:00"/>
    <x v="138"/>
    <s v="D"/>
    <n v="4"/>
    <s v="d"/>
    <n v="15"/>
    <s v="Riscos microondas "/>
    <x v="1"/>
    <m/>
    <x v="0"/>
    <x v="0"/>
    <x v="87"/>
    <m/>
    <x v="202"/>
    <s v="guilhermebritesramos@gmail.com"/>
    <s v=""/>
    <s v=""/>
    <s v=""/>
    <s v=""/>
    <s v=""/>
  </r>
  <r>
    <d v="2024-09-25T00:00:00"/>
    <x v="138"/>
    <s v="D"/>
    <n v="4"/>
    <s v="d"/>
    <n v="16"/>
    <s v="Reparação de curto-circuito no quadro elétrico que afeta iluminação no hall e cozinha"/>
    <x v="9"/>
    <m/>
    <x v="73"/>
    <x v="0"/>
    <x v="87"/>
    <m/>
    <x v="94"/>
    <s v="guilhermebritesramos@gmail.com"/>
    <s v=""/>
    <s v=""/>
    <s v=""/>
    <s v=""/>
    <s v=""/>
  </r>
  <r>
    <d v="2024-09-25T00:00:00"/>
    <x v="138"/>
    <s v="D"/>
    <n v="4"/>
    <s v="d"/>
    <n v="17"/>
    <s v="Reparação de estore elétrico do quarto (sobe e desce aos soluços ficando por vezes mesmo encravado)"/>
    <x v="11"/>
    <m/>
    <x v="73"/>
    <x v="0"/>
    <x v="87"/>
    <m/>
    <x v="94"/>
    <s v="guilhermebritesramos@gmail.com"/>
    <s v=""/>
    <s v=""/>
    <s v=""/>
    <s v=""/>
    <s v=""/>
  </r>
  <r>
    <d v="2024-09-25T00:00:00"/>
    <x v="138"/>
    <s v="D"/>
    <n v="4"/>
    <s v="d"/>
    <n v="18"/>
    <s v="Arranjo de 2 torneiras da casa-de-banho que pingam mesmo quando fechadas"/>
    <x v="0"/>
    <m/>
    <x v="73"/>
    <x v="0"/>
    <x v="87"/>
    <m/>
    <x v="48"/>
    <s v="guilhermebritesramos@gmail.com"/>
    <s v=""/>
    <s v=""/>
    <s v=""/>
    <s v=""/>
    <s v=""/>
  </r>
  <r>
    <d v="2024-09-25T00:00:00"/>
    <x v="138"/>
    <s v="D"/>
    <n v="4"/>
    <s v="d"/>
    <n v="19"/>
    <s v="Substituição do intercomunicador de entrada devido a raspão lateral de origem"/>
    <x v="3"/>
    <m/>
    <x v="47"/>
    <x v="0"/>
    <x v="87"/>
    <m/>
    <x v="74"/>
    <s v="guilhermebritesramos@gmail.com"/>
    <s v=""/>
    <s v=""/>
    <s v=""/>
    <s v=""/>
    <s v=""/>
  </r>
  <r>
    <d v="2024-09-25T00:00:00"/>
    <x v="138"/>
    <s v="D"/>
    <n v="4"/>
    <s v="d"/>
    <n v="20"/>
    <s v="uma das tomadas da sala não funcionam "/>
    <x v="9"/>
    <m/>
    <x v="9"/>
    <x v="0"/>
    <x v="87"/>
    <m/>
    <x v="74"/>
    <s v="guilhermebritesramos@gmail.com"/>
    <s v=""/>
    <s v=""/>
    <s v=""/>
    <s v=""/>
    <s v=""/>
  </r>
  <r>
    <d v="2024-09-25T00:00:00"/>
    <x v="138"/>
    <s v="D"/>
    <n v="4"/>
    <s v="d"/>
    <n v="21"/>
    <s v="Lugar do estacionamento nº 66 cave 3 -  não tem as dimensões acordadas no projeto, sendo de dimensão inferior ao acordado e tornando por isso o estacionamento mais difícil. "/>
    <x v="0"/>
    <m/>
    <x v="9"/>
    <x v="3"/>
    <x v="87"/>
    <m/>
    <x v="18"/>
    <s v="guilhermebritesramos@gmail.com"/>
    <s v=""/>
    <s v=""/>
    <s v=""/>
    <s v=""/>
    <s v=""/>
  </r>
  <r>
    <d v="2024-09-25T00:00:00"/>
    <x v="138"/>
    <s v="D"/>
    <n v="4"/>
    <s v="d"/>
    <n v="22"/>
    <s v="Substituição do móvel da casa de banho após danificação devido a arranjo das torneiras"/>
    <x v="8"/>
    <m/>
    <x v="13"/>
    <x v="0"/>
    <x v="87"/>
    <d v="2025-01-22T00:00:00"/>
    <x v="16"/>
    <s v="guilhermebritesramos@gmail.com"/>
    <s v=""/>
    <s v=""/>
    <s v=""/>
    <s v=""/>
    <s v=""/>
  </r>
  <r>
    <d v="2024-09-25T00:00:00"/>
    <x v="138"/>
    <s v="D"/>
    <n v="4"/>
    <s v="d"/>
    <n v="23"/>
    <s v="Substituição do intercomunicador de entrada devido a raspão lateral de origem."/>
    <x v="3"/>
    <m/>
    <x v="13"/>
    <x v="0"/>
    <x v="87"/>
    <m/>
    <x v="98"/>
    <s v="guilhermebritesramos@gmail.com"/>
    <s v=""/>
    <s v=""/>
    <s v=""/>
    <s v=""/>
    <s v=""/>
  </r>
  <r>
    <d v="2024-09-25T00:00:00"/>
    <x v="138"/>
    <s v="D"/>
    <n v="4"/>
    <s v="d"/>
    <n v="24"/>
    <s v="A porta do frigorífico faz muito ruído a abrir e tem uma peça lateral que se solta constantemente."/>
    <x v="1"/>
    <m/>
    <x v="13"/>
    <x v="0"/>
    <x v="87"/>
    <m/>
    <x v="101"/>
    <s v="guilhermebritesramos@gmail.com"/>
    <s v=""/>
    <s v=""/>
    <s v=""/>
    <s v=""/>
    <s v=""/>
  </r>
  <r>
    <d v="2024-09-25T00:00:00"/>
    <x v="138"/>
    <s v="D"/>
    <n v="4"/>
    <s v="d"/>
    <n v="25"/>
    <s v="Riscos de origem nas janelas da sala de correr (2un) e Suite (1un) - 3 VIDROS SUBST"/>
    <x v="2"/>
    <m/>
    <x v="12"/>
    <x v="0"/>
    <x v="87"/>
    <d v="2024-12-05T00:00:00"/>
    <x v="142"/>
    <s v="guilhermebritesramos@gmail.com"/>
    <s v=""/>
    <s v=""/>
    <s v=""/>
    <s v=""/>
    <s v=""/>
  </r>
  <r>
    <d v="2024-09-25T00:00:00"/>
    <x v="138"/>
    <s v="D"/>
    <n v="4"/>
    <s v="d"/>
    <n v="25"/>
    <s v="Afinação da porta de entrada (está mal calibrada o que a torna difícil de abrir)."/>
    <x v="7"/>
    <m/>
    <x v="302"/>
    <x v="0"/>
    <x v="87"/>
    <m/>
    <x v="164"/>
    <s v="guilhermebritesramos@gmail.com"/>
    <s v=""/>
    <s v=""/>
    <s v=""/>
    <s v=""/>
    <s v=""/>
  </r>
  <r>
    <d v="2024-09-25T00:00:00"/>
    <x v="138"/>
    <s v="D"/>
    <n v="4"/>
    <s v="d"/>
    <n v="26"/>
    <s v="Riscos de origem nas janelas  lavandaria (1un)   (entrega do vidro a 27/2/25 veio errada, veio medida de porta em vez de janela)"/>
    <x v="2"/>
    <m/>
    <x v="12"/>
    <x v="0"/>
    <x v="87"/>
    <d v="2024-12-05T00:00:00"/>
    <x v="164"/>
    <s v="guilhermebritesramos@gmail.com"/>
    <s v=""/>
    <s v=""/>
    <s v=""/>
    <s v=""/>
    <s v=""/>
  </r>
  <r>
    <d v="2024-09-25T00:00:00"/>
    <x v="138"/>
    <s v="D"/>
    <n v="4"/>
    <s v="d"/>
    <n v="27"/>
    <s v="Colocação de silicone ao redor da janela para diminuir transferência de calor."/>
    <x v="0"/>
    <m/>
    <x v="302"/>
    <x v="0"/>
    <x v="87"/>
    <m/>
    <x v="256"/>
    <s v="guilhermebritesramos@gmail.com"/>
    <m/>
    <m/>
    <m/>
    <m/>
    <m/>
  </r>
  <r>
    <d v="2024-09-25T00:00:00"/>
    <x v="138"/>
    <s v="D"/>
    <n v="4"/>
    <s v="d"/>
    <n v="28"/>
    <s v="Falta vidro da lavanderia - (960x1000) NÃO SE PODE AGENDAR, ENCOMEDAR FALTA VIDRO (03/04)"/>
    <x v="2"/>
    <m/>
    <x v="55"/>
    <x v="0"/>
    <x v="87"/>
    <m/>
    <x v="252"/>
    <m/>
    <m/>
    <m/>
    <m/>
    <m/>
    <m/>
  </r>
  <r>
    <d v="2024-08-13T00:00:00"/>
    <x v="139"/>
    <s v="D"/>
    <n v="4"/>
    <s v="e"/>
    <n v="25"/>
    <s v="Fixar tampas tubo bomba de calor "/>
    <x v="0"/>
    <m/>
    <x v="71"/>
    <x v="0"/>
    <x v="19"/>
    <m/>
    <x v="94"/>
    <m/>
    <s v=""/>
    <s v=""/>
    <s v=""/>
    <s v=""/>
    <s v=""/>
  </r>
  <r>
    <d v="2024-08-13T00:00:00"/>
    <x v="139"/>
    <s v="D"/>
    <n v="4"/>
    <s v="e"/>
    <n v="24"/>
    <s v="Porta do frigorífico está a bater na madeira"/>
    <x v="1"/>
    <m/>
    <x v="5"/>
    <x v="0"/>
    <x v="19"/>
    <m/>
    <x v="121"/>
    <m/>
    <s v=""/>
    <s v=""/>
    <s v=""/>
    <s v=""/>
    <s v=""/>
  </r>
  <r>
    <d v="2024-08-13T00:00:00"/>
    <x v="139"/>
    <s v="D"/>
    <n v="4"/>
    <s v="e"/>
    <n v="23"/>
    <s v="Soleira da porta da suíte está levantada (parece que inchou)"/>
    <x v="5"/>
    <m/>
    <x v="5"/>
    <x v="0"/>
    <x v="19"/>
    <m/>
    <x v="22"/>
    <m/>
    <s v=""/>
    <s v=""/>
    <s v=""/>
    <s v=""/>
    <s v=""/>
  </r>
  <r>
    <d v="2024-08-13T00:00:00"/>
    <x v="139"/>
    <s v="D"/>
    <n v="4"/>
    <s v="e"/>
    <n v="22"/>
    <s v="Painel da porta de entrada está marcado (Já está a ser tratado)"/>
    <x v="7"/>
    <m/>
    <x v="5"/>
    <x v="0"/>
    <x v="19"/>
    <m/>
    <x v="106"/>
    <m/>
    <s v=""/>
    <s v=""/>
    <s v=""/>
    <s v=""/>
    <s v=""/>
  </r>
  <r>
    <d v="2024-08-13T00:00:00"/>
    <x v="139"/>
    <s v="D"/>
    <n v="4"/>
    <s v="e"/>
    <n v="20"/>
    <s v="Bidé da segunda casa de banho está a deitar água por baixo"/>
    <x v="0"/>
    <m/>
    <x v="5"/>
    <x v="0"/>
    <x v="19"/>
    <m/>
    <x v="121"/>
    <m/>
    <s v=""/>
    <s v=""/>
    <s v=""/>
    <s v=""/>
    <s v=""/>
  </r>
  <r>
    <d v="2024-08-13T00:00:00"/>
    <x v="139"/>
    <s v="D"/>
    <n v="4"/>
    <s v="e"/>
    <n v="19"/>
    <s v="Faltam borrachas dos vidros do poliban da casa de banho da suíte"/>
    <x v="29"/>
    <m/>
    <x v="5"/>
    <x v="0"/>
    <x v="19"/>
    <m/>
    <x v="94"/>
    <s v="carlos.planovital@gmail.com"/>
    <s v=""/>
    <s v=""/>
    <s v=""/>
    <s v=""/>
    <s v=""/>
  </r>
  <r>
    <d v="2024-08-13T00:00:00"/>
    <x v="139"/>
    <s v="D"/>
    <n v="4"/>
    <s v="e"/>
    <n v="18"/>
    <s v="Estores da lavandaria não está a fechar como deve de ser"/>
    <x v="11"/>
    <m/>
    <x v="5"/>
    <x v="0"/>
    <x v="19"/>
    <m/>
    <x v="92"/>
    <m/>
    <s v=""/>
    <s v=""/>
    <s v=""/>
    <s v=""/>
    <s v=""/>
  </r>
  <r>
    <d v="2024-08-13T00:00:00"/>
    <x v="139"/>
    <s v="D"/>
    <n v="4"/>
    <s v="e"/>
    <n v="17"/>
    <s v="Bancada da cozinha mal fixada, treme e está em perigo de partir"/>
    <x v="13"/>
    <m/>
    <x v="5"/>
    <x v="0"/>
    <x v="19"/>
    <m/>
    <x v="121"/>
    <m/>
    <s v=""/>
    <s v=""/>
    <s v=""/>
    <s v=""/>
    <s v=""/>
  </r>
  <r>
    <d v="2024-08-13T00:00:00"/>
    <x v="139"/>
    <s v="D"/>
    <n v="4"/>
    <s v="e"/>
    <n v="16"/>
    <s v="Falta massa ao pé da janela do segundo quarto e precisa de ser lixado"/>
    <x v="0"/>
    <m/>
    <x v="5"/>
    <x v="0"/>
    <x v="19"/>
    <m/>
    <x v="272"/>
    <m/>
    <s v=""/>
    <s v=""/>
    <s v=""/>
    <s v=""/>
    <s v=""/>
  </r>
  <r>
    <d v="2024-08-13T00:00:00"/>
    <x v="139"/>
    <s v="D"/>
    <n v="4"/>
    <s v="e"/>
    <n v="15"/>
    <s v="Hall de entrada e corredor cheio de marcas nas paredes onde precisa de levar massa e ser lixado e pintado"/>
    <x v="0"/>
    <m/>
    <x v="5"/>
    <x v="0"/>
    <x v="19"/>
    <m/>
    <x v="272"/>
    <m/>
    <s v=""/>
    <s v=""/>
    <s v=""/>
    <s v=""/>
    <s v=""/>
  </r>
  <r>
    <d v="2024-08-13T00:00:00"/>
    <x v="139"/>
    <s v="D"/>
    <n v="4"/>
    <s v="e"/>
    <n v="14"/>
    <s v="Vidro Varanda está solto (deve precisar de silicone por cima para ser fixado)"/>
    <x v="2"/>
    <m/>
    <x v="5"/>
    <x v="0"/>
    <x v="19"/>
    <m/>
    <x v="272"/>
    <m/>
    <s v=""/>
    <s v=""/>
    <s v=""/>
    <s v=""/>
    <s v=""/>
  </r>
  <r>
    <d v="2024-08-13T00:00:00"/>
    <x v="139"/>
    <s v="D"/>
    <n v="4"/>
    <s v="e"/>
    <n v="13"/>
    <s v="Porta casa de banho partida (vieram tirar medidas à um mês e ninguém disse mais nada)"/>
    <x v="8"/>
    <m/>
    <x v="5"/>
    <x v="0"/>
    <x v="19"/>
    <m/>
    <x v="46"/>
    <m/>
    <s v=""/>
    <s v=""/>
    <s v=""/>
    <s v=""/>
    <s v=""/>
  </r>
  <r>
    <d v="2024-08-13T00:00:00"/>
    <x v="139"/>
    <s v="D"/>
    <n v="4"/>
    <s v="e"/>
    <n v="12"/>
    <s v="Ceramica partida "/>
    <x v="0"/>
    <m/>
    <x v="0"/>
    <x v="0"/>
    <x v="19"/>
    <m/>
    <x v="272"/>
    <m/>
    <s v=""/>
    <s v=""/>
    <s v=""/>
    <s v=""/>
    <s v=""/>
  </r>
  <r>
    <d v="2024-08-13T00:00:00"/>
    <x v="139"/>
    <s v="D"/>
    <n v="4"/>
    <s v="e"/>
    <n v="11"/>
    <s v="Falta betume banheira "/>
    <x v="0"/>
    <m/>
    <x v="0"/>
    <x v="0"/>
    <x v="19"/>
    <m/>
    <x v="272"/>
    <m/>
    <s v=""/>
    <s v=""/>
    <s v=""/>
    <s v=""/>
    <s v=""/>
  </r>
  <r>
    <d v="2024-08-13T00:00:00"/>
    <x v="139"/>
    <s v="D"/>
    <n v="4"/>
    <s v="e"/>
    <n v="10"/>
    <s v="Aumentar abertura porta wc"/>
    <x v="8"/>
    <m/>
    <x v="0"/>
    <x v="0"/>
    <x v="19"/>
    <m/>
    <x v="67"/>
    <m/>
    <s v=""/>
    <s v=""/>
    <s v=""/>
    <s v=""/>
    <s v=""/>
  </r>
  <r>
    <d v="2024-08-13T00:00:00"/>
    <x v="139"/>
    <s v="D"/>
    <n v="4"/>
    <s v="e"/>
    <n v="9"/>
    <s v="Chave não tranca porta lado circulação "/>
    <x v="8"/>
    <m/>
    <x v="0"/>
    <x v="0"/>
    <x v="19"/>
    <m/>
    <x v="67"/>
    <m/>
    <s v=""/>
    <s v=""/>
    <s v=""/>
    <s v=""/>
    <s v=""/>
  </r>
  <r>
    <d v="2024-08-13T00:00:00"/>
    <x v="139"/>
    <s v="D"/>
    <n v="4"/>
    <s v="e"/>
    <n v="8"/>
    <s v="Caixa aplique mal acabada "/>
    <x v="8"/>
    <m/>
    <x v="0"/>
    <x v="0"/>
    <x v="19"/>
    <m/>
    <x v="67"/>
    <m/>
    <s v=""/>
    <s v=""/>
    <s v=""/>
    <s v=""/>
    <s v=""/>
  </r>
  <r>
    <d v="2024-08-13T00:00:00"/>
    <x v="139"/>
    <s v="D"/>
    <n v="4"/>
    <s v="e"/>
    <n v="7"/>
    <s v="Falta puxador resguardo wc"/>
    <x v="29"/>
    <m/>
    <x v="0"/>
    <x v="0"/>
    <x v="19"/>
    <m/>
    <x v="65"/>
    <m/>
    <s v=""/>
    <s v=""/>
    <s v=""/>
    <s v=""/>
    <s v=""/>
  </r>
  <r>
    <d v="2024-08-13T00:00:00"/>
    <x v="139"/>
    <s v="D"/>
    <n v="4"/>
    <s v="e"/>
    <n v="6"/>
    <s v="Melhorar remate topo /lateral guarda roupa"/>
    <x v="8"/>
    <m/>
    <x v="0"/>
    <x v="0"/>
    <x v="19"/>
    <m/>
    <x v="0"/>
    <m/>
    <s v=""/>
    <s v=""/>
    <s v=""/>
    <s v=""/>
    <s v=""/>
  </r>
  <r>
    <d v="2024-08-13T00:00:00"/>
    <x v="139"/>
    <s v="D"/>
    <n v="4"/>
    <s v="e"/>
    <n v="5"/>
    <s v="Marca na pintura "/>
    <x v="0"/>
    <m/>
    <x v="0"/>
    <x v="0"/>
    <x v="19"/>
    <m/>
    <x v="272"/>
    <m/>
    <s v=""/>
    <s v=""/>
    <s v=""/>
    <s v=""/>
    <s v=""/>
  </r>
  <r>
    <d v="2024-08-13T00:00:00"/>
    <x v="139"/>
    <s v="D"/>
    <n v="4"/>
    <s v="e"/>
    <n v="4"/>
    <s v="Melhorar remate lateral porta /fissura (geral)"/>
    <x v="8"/>
    <m/>
    <x v="0"/>
    <x v="0"/>
    <x v="19"/>
    <m/>
    <x v="67"/>
    <m/>
    <s v=""/>
    <s v=""/>
    <s v=""/>
    <s v=""/>
    <s v=""/>
  </r>
  <r>
    <d v="2024-08-13T00:00:00"/>
    <x v="139"/>
    <s v="D"/>
    <n v="4"/>
    <s v="e"/>
    <n v="3"/>
    <s v="Melhorar remate alheta (geral)"/>
    <x v="0"/>
    <m/>
    <x v="0"/>
    <x v="0"/>
    <x v="19"/>
    <m/>
    <x v="272"/>
    <m/>
    <s v=""/>
    <s v=""/>
    <s v=""/>
    <s v=""/>
    <s v=""/>
  </r>
  <r>
    <d v="2024-08-13T00:00:00"/>
    <x v="139"/>
    <s v="D"/>
    <n v="4"/>
    <s v="e"/>
    <n v="2"/>
    <s v="Melhorar remate rodapé (geral)"/>
    <x v="0"/>
    <m/>
    <x v="0"/>
    <x v="0"/>
    <x v="19"/>
    <m/>
    <x v="272"/>
    <m/>
    <s v=""/>
    <s v=""/>
    <s v=""/>
    <s v=""/>
    <s v=""/>
  </r>
  <r>
    <d v="2024-08-13T00:00:00"/>
    <x v="139"/>
    <s v="D"/>
    <n v="4"/>
    <s v="e"/>
    <n v="1"/>
    <s v="Melhorar pintura teto/parede (geral)"/>
    <x v="0"/>
    <m/>
    <x v="0"/>
    <x v="0"/>
    <x v="19"/>
    <m/>
    <x v="272"/>
    <m/>
    <s v=""/>
    <s v=""/>
    <s v=""/>
    <s v=""/>
    <s v=""/>
  </r>
  <r>
    <d v="2024-08-13T00:00:00"/>
    <x v="139"/>
    <s v="D"/>
    <n v="4"/>
    <s v="e"/>
    <n v="21"/>
    <s v="Vidro da janela da suite está todo riscado por fora"/>
    <x v="2"/>
    <m/>
    <x v="5"/>
    <x v="0"/>
    <x v="19"/>
    <m/>
    <x v="50"/>
    <m/>
    <s v=""/>
    <s v=""/>
    <s v=""/>
    <s v=""/>
    <s v=""/>
  </r>
  <r>
    <d v="2024-08-08T00:00:00"/>
    <x v="140"/>
    <s v="D"/>
    <n v="4"/>
    <s v="f"/>
    <n v="1"/>
    <s v="Moldura madeira solta no topo da porta"/>
    <x v="8"/>
    <m/>
    <x v="0"/>
    <x v="0"/>
    <x v="83"/>
    <m/>
    <x v="0"/>
    <s v="Richard Branco - 960449049"/>
    <s v=""/>
    <s v=""/>
    <s v=""/>
    <s v=""/>
    <s v=""/>
  </r>
  <r>
    <d v="2024-08-08T00:00:00"/>
    <x v="140"/>
    <s v="D"/>
    <n v="4"/>
    <s v="f"/>
    <n v="2"/>
    <s v="Estore não recolhe todo - funcionario tirou medida 22/07 "/>
    <x v="11"/>
    <m/>
    <x v="0"/>
    <x v="0"/>
    <x v="83"/>
    <m/>
    <x v="28"/>
    <s v="Richard Branco - 960449049"/>
    <s v=""/>
    <s v=""/>
    <s v=""/>
    <s v=""/>
    <s v=""/>
  </r>
  <r>
    <d v="2024-08-08T00:00:00"/>
    <x v="140"/>
    <s v="D"/>
    <n v="4"/>
    <s v="f"/>
    <n v="3"/>
    <s v="Borrachas da porta soltas "/>
    <x v="8"/>
    <m/>
    <x v="0"/>
    <x v="0"/>
    <x v="83"/>
    <m/>
    <x v="0"/>
    <s v="Richard Branco - 960229029"/>
    <s v=""/>
    <s v=""/>
    <s v=""/>
    <s v=""/>
    <s v=""/>
  </r>
  <r>
    <d v="2024-08-08T00:00:00"/>
    <x v="140"/>
    <s v="D"/>
    <n v="4"/>
    <s v="f"/>
    <n v="4"/>
    <s v="Remate rodapé geral"/>
    <x v="0"/>
    <m/>
    <x v="0"/>
    <x v="0"/>
    <x v="83"/>
    <m/>
    <x v="145"/>
    <s v="Richard Branco - 960229029"/>
    <s v=""/>
    <s v=""/>
    <s v=""/>
    <s v=""/>
    <s v=""/>
  </r>
  <r>
    <d v="2024-08-08T00:00:00"/>
    <x v="140"/>
    <s v="D"/>
    <n v="4"/>
    <s v="f"/>
    <n v="5"/>
    <s v="Silicone branco solto no rodapé"/>
    <x v="0"/>
    <m/>
    <x v="0"/>
    <x v="0"/>
    <x v="83"/>
    <m/>
    <x v="145"/>
    <s v="Richard Branco - 960229029"/>
    <s v=""/>
    <s v=""/>
    <s v=""/>
    <s v=""/>
    <s v=""/>
  </r>
  <r>
    <d v="2024-08-08T00:00:00"/>
    <x v="140"/>
    <s v="D"/>
    <n v="4"/>
    <s v="f"/>
    <n v="6"/>
    <s v="Toda a caixilharia do apartamento não está bem colocada, pois permite a entrada de vento e frio nas diversas divisões do apartamento."/>
    <x v="2"/>
    <m/>
    <x v="303"/>
    <x v="0"/>
    <x v="83"/>
    <m/>
    <x v="121"/>
    <s v="Richard Branco - 960229029"/>
    <s v=""/>
    <s v=""/>
    <s v=""/>
    <s v=""/>
    <s v=""/>
  </r>
  <r>
    <d v="2024-08-08T00:00:00"/>
    <x v="140"/>
    <s v="D"/>
    <n v="4"/>
    <s v="f"/>
    <n v="7"/>
    <s v="Os estores também não funcionam bem em quase todas as divisões da casa."/>
    <x v="11"/>
    <m/>
    <x v="303"/>
    <x v="0"/>
    <x v="83"/>
    <m/>
    <x v="92"/>
    <s v="Richard Branco - 960229029"/>
    <s v=""/>
    <s v=""/>
    <s v=""/>
    <s v=""/>
    <s v=""/>
  </r>
  <r>
    <d v="2024-08-08T00:00:00"/>
    <x v="140"/>
    <s v="D"/>
    <n v="4"/>
    <s v="f"/>
    <n v="8"/>
    <s v="Estores da sala não funcionam "/>
    <x v="11"/>
    <m/>
    <x v="71"/>
    <x v="0"/>
    <x v="83"/>
    <m/>
    <x v="72"/>
    <s v="Richard Branco - 960229029"/>
    <s v=""/>
    <s v=""/>
    <s v=""/>
    <s v=""/>
    <s v=""/>
  </r>
  <r>
    <d v="2024-08-08T00:00:00"/>
    <x v="140"/>
    <s v="D"/>
    <n v="4"/>
    <s v="f"/>
    <n v="9"/>
    <s v="Vedante e puxador "/>
    <x v="12"/>
    <m/>
    <x v="47"/>
    <x v="0"/>
    <x v="83"/>
    <m/>
    <x v="22"/>
    <s v="Richard Branco - 960229029"/>
    <s v=""/>
    <s v=""/>
    <s v=""/>
    <s v=""/>
    <s v=""/>
  </r>
  <r>
    <d v="2024-08-08T00:00:00"/>
    <x v="140"/>
    <s v="D"/>
    <n v="4"/>
    <s v="f"/>
    <n v="10"/>
    <s v="Falta um cabo na bomba de circurlação"/>
    <x v="14"/>
    <m/>
    <x v="304"/>
    <x v="0"/>
    <x v="83"/>
    <m/>
    <x v="276"/>
    <m/>
    <m/>
    <m/>
    <m/>
    <m/>
    <m/>
  </r>
  <r>
    <d v="2024-08-01T00:00:00"/>
    <x v="141"/>
    <s v="D"/>
    <n v="4"/>
    <s v="a"/>
    <n v="1"/>
    <s v="Acabamento saída exaustão lavanderia/varanda"/>
    <x v="21"/>
    <m/>
    <x v="0"/>
    <x v="0"/>
    <x v="69"/>
    <m/>
    <x v="38"/>
    <s v="Raquel - 932630479 - raquelmadasil@gmail.com"/>
    <s v=""/>
    <s v=""/>
    <s v=""/>
    <s v=""/>
    <s v=""/>
  </r>
  <r>
    <d v="2024-08-01T00:00:00"/>
    <x v="141"/>
    <s v="D"/>
    <n v="4"/>
    <s v="a"/>
    <n v="2"/>
    <s v="Estores não foram testados falta eletricidade"/>
    <x v="21"/>
    <m/>
    <x v="0"/>
    <x v="0"/>
    <x v="69"/>
    <m/>
    <x v="38"/>
    <s v="Raquel - 932630479 - raquelmadasil@gmail.com"/>
    <s v=""/>
    <s v=""/>
    <s v=""/>
    <s v=""/>
    <s v=""/>
  </r>
  <r>
    <d v="2024-08-01T00:00:00"/>
    <x v="141"/>
    <s v="D"/>
    <n v="4"/>
    <s v="a"/>
    <n v="3"/>
    <s v="Remate rodapé geral"/>
    <x v="21"/>
    <m/>
    <x v="0"/>
    <x v="0"/>
    <x v="69"/>
    <m/>
    <x v="38"/>
    <s v="Raquel - 932630479 - raquelmadasil@gmail.com"/>
    <s v=""/>
    <s v=""/>
    <s v=""/>
    <s v=""/>
    <s v=""/>
  </r>
  <r>
    <d v="2024-08-01T00:00:00"/>
    <x v="141"/>
    <s v="D"/>
    <n v="4"/>
    <s v="a"/>
    <n v="4"/>
    <s v="Limpeza apartamento apos correção"/>
    <x v="0"/>
    <m/>
    <x v="0"/>
    <x v="0"/>
    <x v="69"/>
    <m/>
    <x v="170"/>
    <s v="Raquel - 932630479 - raquelmadasil@gmail.com"/>
    <s v=""/>
    <s v=""/>
    <s v=""/>
    <s v=""/>
    <s v=""/>
  </r>
  <r>
    <d v="2024-08-01T00:00:00"/>
    <x v="141"/>
    <s v="D"/>
    <n v="4"/>
    <s v="a"/>
    <n v="5"/>
    <s v="Afinar porta "/>
    <x v="2"/>
    <m/>
    <x v="0"/>
    <x v="0"/>
    <x v="69"/>
    <m/>
    <x v="74"/>
    <s v="Raquel - 932630479 - raquelmadasil@gmail.com"/>
    <s v=""/>
    <s v=""/>
    <s v=""/>
    <s v=""/>
    <s v=""/>
  </r>
  <r>
    <d v="2024-08-01T00:00:00"/>
    <x v="141"/>
    <s v="D"/>
    <n v="4"/>
    <s v="a"/>
    <n v="6"/>
    <s v="Parafuso caixa banheiro está solto "/>
    <x v="21"/>
    <m/>
    <x v="0"/>
    <x v="0"/>
    <x v="69"/>
    <m/>
    <x v="38"/>
    <s v="Raquel - 932630479 - raquelmadasil@gmail.com"/>
    <s v=""/>
    <s v=""/>
    <s v=""/>
    <s v=""/>
    <s v=""/>
  </r>
  <r>
    <d v="2024-08-01T00:00:00"/>
    <x v="141"/>
    <s v="D"/>
    <n v="4"/>
    <s v="a"/>
    <n v="7"/>
    <s v="Moldura porta solta no topo"/>
    <x v="21"/>
    <m/>
    <x v="0"/>
    <x v="0"/>
    <x v="69"/>
    <m/>
    <x v="38"/>
    <s v="Raquel - 932630479 - raquelmadasil@gmail.com"/>
    <s v=""/>
    <s v=""/>
    <s v=""/>
    <s v=""/>
    <s v=""/>
  </r>
  <r>
    <d v="2024-08-01T00:00:00"/>
    <x v="141"/>
    <s v="D"/>
    <n v="4"/>
    <s v="a"/>
    <n v="8"/>
    <s v="Limpeza ferrugem guardas (geral)"/>
    <x v="21"/>
    <m/>
    <x v="0"/>
    <x v="0"/>
    <x v="69"/>
    <m/>
    <x v="38"/>
    <s v="Raquel - 932630479 - raquelmadasil@gmail.com"/>
    <s v=""/>
    <s v=""/>
    <s v=""/>
    <s v=""/>
    <s v=""/>
  </r>
  <r>
    <d v="2024-08-01T00:00:00"/>
    <x v="141"/>
    <s v="D"/>
    <n v="4"/>
    <s v="a"/>
    <n v="9"/>
    <s v="Porta abre no sentido errado - atrapalha armários "/>
    <x v="21"/>
    <m/>
    <x v="0"/>
    <x v="3"/>
    <x v="69"/>
    <m/>
    <x v="24"/>
    <s v="Raquel - 932630479 - raquelmadasil@gmail.com"/>
    <s v=""/>
    <s v=""/>
    <s v=""/>
    <s v=""/>
    <s v=""/>
  </r>
  <r>
    <d v="2024-08-01T00:00:00"/>
    <x v="141"/>
    <s v="D"/>
    <n v="4"/>
    <s v="a"/>
    <n v="10"/>
    <s v="Estores da sala não funcionam "/>
    <x v="11"/>
    <m/>
    <x v="31"/>
    <x v="0"/>
    <x v="69"/>
    <m/>
    <x v="94"/>
    <s v="Raquel - 932630479 - raquelmadasil@gmail.com"/>
    <s v=""/>
    <s v=""/>
    <s v=""/>
    <s v=""/>
    <s v=""/>
  </r>
  <r>
    <d v="2024-08-01T00:00:00"/>
    <x v="141"/>
    <s v="D"/>
    <n v="4"/>
    <s v="a"/>
    <n v="11"/>
    <s v="Luz da arrecadação "/>
    <x v="9"/>
    <m/>
    <x v="50"/>
    <x v="0"/>
    <x v="69"/>
    <m/>
    <x v="3"/>
    <s v="Raquel - 932630479 - raquelmadasil@gmail.com"/>
    <s v=""/>
    <s v=""/>
    <s v=""/>
    <s v=""/>
    <s v=""/>
  </r>
  <r>
    <d v="2024-08-01T00:00:00"/>
    <x v="141"/>
    <s v="D"/>
    <n v="4"/>
    <s v="a"/>
    <n v="12"/>
    <s v="Manchas no teto da lavanderia "/>
    <x v="0"/>
    <m/>
    <x v="106"/>
    <x v="0"/>
    <x v="69"/>
    <m/>
    <x v="170"/>
    <s v="Raquel - 932630479 - raquelmadasil@gmail.com"/>
    <s v=""/>
    <s v=""/>
    <s v=""/>
    <s v=""/>
    <s v=""/>
  </r>
  <r>
    <d v="2024-08-01T00:00:00"/>
    <x v="141"/>
    <s v="D"/>
    <n v="4"/>
    <s v="a"/>
    <n v="13"/>
    <s v="Vazamento do forro da lavandaria"/>
    <x v="0"/>
    <m/>
    <x v="234"/>
    <x v="0"/>
    <x v="69"/>
    <m/>
    <x v="82"/>
    <m/>
    <m/>
    <m/>
    <m/>
    <m/>
    <m/>
  </r>
  <r>
    <d v="2024-08-01T00:00:00"/>
    <x v="141"/>
    <s v="D"/>
    <n v="4"/>
    <s v="a"/>
    <n v="14"/>
    <s v="Ponto de Fecho Partido"/>
    <x v="2"/>
    <m/>
    <x v="228"/>
    <x v="0"/>
    <x v="69"/>
    <m/>
    <x v="90"/>
    <m/>
    <s v=""/>
    <s v=""/>
    <s v=""/>
    <s v=""/>
    <s v=""/>
  </r>
  <r>
    <d v="2024-08-01T00:00:00"/>
    <x v="141"/>
    <s v="D"/>
    <n v="4"/>
    <s v="a"/>
    <n v="15"/>
    <s v="Fw: Porta quarto não abre  Porta 32 bloco D apto 4A"/>
    <x v="8"/>
    <m/>
    <x v="104"/>
    <x v="0"/>
    <x v="69"/>
    <m/>
    <x v="90"/>
    <m/>
    <s v=""/>
    <s v=""/>
    <s v=""/>
    <s v=""/>
    <s v=""/>
  </r>
  <r>
    <d v="2024-08-01T00:00:00"/>
    <x v="141"/>
    <s v="D"/>
    <n v="4"/>
    <s v="a"/>
    <n v="16"/>
    <s v="O estore da porta do quarto do meu apartamento está avariado . // Nosso colaborador pode constatar no dia 04/12 que possuem réguas estragadas, sendo necessário a sua substituição."/>
    <x v="0"/>
    <m/>
    <x v="274"/>
    <x v="0"/>
    <x v="69"/>
    <m/>
    <x v="323"/>
    <m/>
    <s v=""/>
    <s v=""/>
    <s v=""/>
    <m/>
    <s v=""/>
  </r>
  <r>
    <d v="2024-08-07T00:00:00"/>
    <x v="142"/>
    <s v="D"/>
    <n v="4"/>
    <s v="b"/>
    <n v="1"/>
    <s v="A/C do quarto não aquece e acaba por desligar automaticamente"/>
    <x v="15"/>
    <m/>
    <x v="21"/>
    <x v="0"/>
    <x v="90"/>
    <m/>
    <x v="86"/>
    <m/>
    <s v=""/>
    <s v=""/>
    <s v=""/>
    <s v=""/>
    <s v=""/>
  </r>
  <r>
    <d v="2024-08-07T00:00:00"/>
    <x v="142"/>
    <s v="D"/>
    <n v="4"/>
    <s v="b"/>
    <n v="2"/>
    <s v="Limpeza ferrugem guardas"/>
    <x v="0"/>
    <m/>
    <x v="0"/>
    <x v="0"/>
    <x v="90"/>
    <m/>
    <x v="0"/>
    <m/>
    <s v=""/>
    <s v=""/>
    <s v=""/>
    <s v=""/>
    <s v=""/>
  </r>
  <r>
    <d v="2024-08-07T00:00:00"/>
    <x v="142"/>
    <s v="D"/>
    <n v="4"/>
    <s v="b"/>
    <n v="3"/>
    <s v="Substituir válvula da torneira do bidé"/>
    <x v="0"/>
    <m/>
    <x v="71"/>
    <x v="0"/>
    <x v="90"/>
    <m/>
    <x v="94"/>
    <m/>
    <s v=""/>
    <s v=""/>
    <s v=""/>
    <s v=""/>
    <s v=""/>
  </r>
  <r>
    <d v="2024-08-07T00:00:00"/>
    <x v="142"/>
    <s v="D"/>
    <n v="4"/>
    <s v="b"/>
    <n v="4"/>
    <s v="Não possui luz na arrecadação -3 nº40"/>
    <x v="9"/>
    <m/>
    <x v="106"/>
    <x v="0"/>
    <x v="90"/>
    <m/>
    <x v="43"/>
    <m/>
    <s v=""/>
    <s v=""/>
    <s v=""/>
    <s v=""/>
    <s v=""/>
  </r>
  <r>
    <d v="2024-08-07T00:00:00"/>
    <x v="142"/>
    <s v="D"/>
    <n v="4"/>
    <s v="b"/>
    <n v="5"/>
    <s v="A pedido do Encarregado Bruno"/>
    <x v="2"/>
    <m/>
    <x v="215"/>
    <x v="0"/>
    <x v="90"/>
    <m/>
    <x v="142"/>
    <m/>
    <m/>
    <m/>
    <m/>
    <m/>
    <m/>
  </r>
  <r>
    <d v="2024-08-07T00:00:00"/>
    <x v="142"/>
    <s v="D"/>
    <n v="4"/>
    <s v="b"/>
    <n v="6"/>
    <s v="maquina de lavar, mas poderá estar relacionado a canalização (maquina acumular água)"/>
    <x v="0"/>
    <m/>
    <x v="135"/>
    <x v="0"/>
    <x v="90"/>
    <m/>
    <x v="193"/>
    <m/>
    <m/>
    <m/>
    <m/>
    <m/>
    <m/>
  </r>
  <r>
    <d v="2024-08-07T00:00:00"/>
    <x v="142"/>
    <s v="D"/>
    <n v="4"/>
    <s v="b"/>
    <n v="7"/>
    <s v="vareta partida da janela  mau uso "/>
    <x v="21"/>
    <m/>
    <x v="0"/>
    <x v="0"/>
    <x v="90"/>
    <m/>
    <x v="193"/>
    <m/>
    <m/>
    <m/>
    <m/>
    <m/>
    <m/>
  </r>
  <r>
    <d v="2024-08-07T00:00:00"/>
    <x v="142"/>
    <s v="D"/>
    <n v="4"/>
    <s v="b"/>
    <n v="8"/>
    <s v="A janela encontra-se com o mecanismo do manípulo preso, o que impede a abertura da janela."/>
    <x v="2"/>
    <m/>
    <x v="176"/>
    <x v="0"/>
    <x v="90"/>
    <m/>
    <x v="224"/>
    <m/>
    <m/>
    <m/>
    <m/>
    <m/>
    <m/>
  </r>
  <r>
    <d v="2024-08-08T00:00:00"/>
    <x v="143"/>
    <s v="D"/>
    <n v="4"/>
    <s v="c"/>
    <n v="1"/>
    <s v="vidro para a guarda da varanda da sala trocar - Engº Ana solicitou a encomenda dia 16/01/2025 ás 16:44 por e-mail. (não se pode Agendar, Ricardo da Serrialu vai confirmar encomenda com Rita Correia)"/>
    <x v="2"/>
    <m/>
    <x v="115"/>
    <x v="0"/>
    <x v="53"/>
    <m/>
    <x v="252"/>
    <m/>
    <s v=""/>
    <s v=""/>
    <s v=""/>
    <s v=""/>
    <s v=""/>
  </r>
  <r>
    <d v="2024-08-08T00:00:00"/>
    <x v="143"/>
    <s v="D"/>
    <n v="4"/>
    <s v="c"/>
    <n v="69"/>
    <s v="vidro da janela de abrir da cozinha (casa das maquinas)"/>
    <x v="2"/>
    <m/>
    <x v="52"/>
    <x v="0"/>
    <x v="53"/>
    <m/>
    <x v="70"/>
    <m/>
    <s v=""/>
    <s v=""/>
    <s v=""/>
    <s v=""/>
    <s v=""/>
  </r>
  <r>
    <d v="2024-08-08T00:00:00"/>
    <x v="143"/>
    <s v="D"/>
    <n v="4"/>
    <s v="c"/>
    <n v="68"/>
    <s v="Mudar porta WC"/>
    <x v="8"/>
    <m/>
    <x v="8"/>
    <x v="0"/>
    <x v="53"/>
    <m/>
    <x v="14"/>
    <m/>
    <s v=""/>
    <s v=""/>
    <s v=""/>
    <s v=""/>
    <s v=""/>
  </r>
  <r>
    <d v="2024-08-08T00:00:00"/>
    <x v="143"/>
    <s v="D"/>
    <n v="4"/>
    <s v="c"/>
    <n v="67"/>
    <s v="Bancada lavatório riscada"/>
    <x v="13"/>
    <m/>
    <x v="153"/>
    <x v="0"/>
    <x v="53"/>
    <m/>
    <x v="258"/>
    <m/>
    <s v=""/>
    <s v=""/>
    <s v=""/>
    <s v=""/>
    <s v=""/>
  </r>
  <r>
    <d v="2024-08-08T00:00:00"/>
    <x v="143"/>
    <s v="D"/>
    <n v="4"/>
    <s v="c"/>
    <n v="66"/>
    <s v=" Junta no canto da banheira fissurada"/>
    <x v="0"/>
    <m/>
    <x v="153"/>
    <x v="0"/>
    <x v="53"/>
    <m/>
    <x v="258"/>
    <m/>
    <s v=""/>
    <s v=""/>
    <s v=""/>
    <s v=""/>
    <s v=""/>
  </r>
  <r>
    <d v="2024-08-08T00:00:00"/>
    <x v="143"/>
    <s v="D"/>
    <n v="4"/>
    <s v="c"/>
    <n v="65"/>
    <s v="Azulejo ao lado do lavatório da casa de banho partido e disfarçado com massa"/>
    <x v="0"/>
    <m/>
    <x v="153"/>
    <x v="0"/>
    <x v="53"/>
    <m/>
    <x v="258"/>
    <m/>
    <s v=""/>
    <s v=""/>
    <s v=""/>
    <s v=""/>
    <s v=""/>
  </r>
  <r>
    <d v="2024-08-08T00:00:00"/>
    <x v="143"/>
    <s v="D"/>
    <n v="4"/>
    <s v="c"/>
    <n v="64"/>
    <s v="Estore electrico não funciona quarto"/>
    <x v="11"/>
    <m/>
    <x v="0"/>
    <x v="0"/>
    <x v="53"/>
    <m/>
    <x v="258"/>
    <m/>
    <s v=""/>
    <s v=""/>
    <s v=""/>
    <s v=""/>
    <s v=""/>
  </r>
  <r>
    <d v="2024-08-08T00:00:00"/>
    <x v="143"/>
    <s v="D"/>
    <n v="4"/>
    <s v="c"/>
    <n v="63"/>
    <s v="Pintura do rodapé do quarto danificada."/>
    <x v="8"/>
    <m/>
    <x v="153"/>
    <x v="0"/>
    <x v="53"/>
    <m/>
    <x v="151"/>
    <m/>
    <s v=""/>
    <s v=""/>
    <s v=""/>
    <s v=""/>
    <s v=""/>
  </r>
  <r>
    <d v="2024-08-08T00:00:00"/>
    <x v="143"/>
    <s v="D"/>
    <n v="4"/>
    <s v="c"/>
    <n v="62"/>
    <s v=" Existência de massa nas pedras do varandim da varanda."/>
    <x v="0"/>
    <m/>
    <x v="153"/>
    <x v="0"/>
    <x v="53"/>
    <m/>
    <x v="258"/>
    <m/>
    <s v=""/>
    <s v=""/>
    <s v=""/>
    <s v=""/>
    <s v=""/>
  </r>
  <r>
    <d v="2024-08-08T00:00:00"/>
    <x v="143"/>
    <s v="D"/>
    <n v="4"/>
    <s v="c"/>
    <n v="61"/>
    <s v="Falta de enchimento (massa) no canto da varanda."/>
    <x v="0"/>
    <m/>
    <x v="153"/>
    <x v="0"/>
    <x v="53"/>
    <m/>
    <x v="258"/>
    <m/>
    <s v=""/>
    <s v=""/>
    <s v=""/>
    <s v=""/>
    <s v=""/>
  </r>
  <r>
    <d v="2024-08-08T00:00:00"/>
    <x v="143"/>
    <s v="D"/>
    <n v="4"/>
    <s v="c"/>
    <n v="60"/>
    <s v="Todos os suportes da fachada do varandim da varanda, não estão alinhados com a parede."/>
    <x v="2"/>
    <m/>
    <x v="153"/>
    <x v="0"/>
    <x v="53"/>
    <m/>
    <x v="258"/>
    <m/>
    <s v=""/>
    <s v=""/>
    <s v=""/>
    <s v=""/>
    <s v=""/>
  </r>
  <r>
    <d v="2024-08-08T00:00:00"/>
    <x v="143"/>
    <s v="D"/>
    <n v="4"/>
    <s v="c"/>
    <n v="59"/>
    <s v="Pedra do varandim da varanda partida e disfarçada com massa."/>
    <x v="13"/>
    <m/>
    <x v="153"/>
    <x v="0"/>
    <x v="53"/>
    <m/>
    <x v="258"/>
    <m/>
    <s v=""/>
    <s v=""/>
    <s v=""/>
    <s v=""/>
    <s v=""/>
  </r>
  <r>
    <d v="2024-08-08T00:00:00"/>
    <x v="143"/>
    <s v="D"/>
    <n v="4"/>
    <s v="c"/>
    <n v="58"/>
    <s v="Pedra do varandim da varanda mais pequena que as restantes"/>
    <x v="13"/>
    <m/>
    <x v="153"/>
    <x v="0"/>
    <x v="53"/>
    <m/>
    <x v="258"/>
    <m/>
    <s v=""/>
    <s v=""/>
    <s v=""/>
    <s v=""/>
    <s v=""/>
  </r>
  <r>
    <d v="2024-08-08T00:00:00"/>
    <x v="143"/>
    <s v="D"/>
    <n v="4"/>
    <s v="c"/>
    <n v="57"/>
    <s v="Pedra do varandim da varanda partido"/>
    <x v="13"/>
    <m/>
    <x v="153"/>
    <x v="0"/>
    <x v="53"/>
    <m/>
    <x v="258"/>
    <m/>
    <s v=""/>
    <s v=""/>
    <s v=""/>
    <s v=""/>
    <s v=""/>
  </r>
  <r>
    <d v="2024-08-08T00:00:00"/>
    <x v="143"/>
    <s v="D"/>
    <n v="4"/>
    <s v="c"/>
    <n v="56"/>
    <s v="Azulejos do chão da varanda partidos."/>
    <x v="0"/>
    <m/>
    <x v="153"/>
    <x v="0"/>
    <x v="53"/>
    <m/>
    <x v="258"/>
    <m/>
    <s v=""/>
    <s v=""/>
    <s v=""/>
    <s v=""/>
    <s v=""/>
  </r>
  <r>
    <d v="2024-08-08T00:00:00"/>
    <x v="143"/>
    <s v="D"/>
    <n v="4"/>
    <s v="c"/>
    <n v="55"/>
    <s v="Painel do tecto da varanda raspado."/>
    <x v="19"/>
    <m/>
    <x v="153"/>
    <x v="0"/>
    <x v="53"/>
    <m/>
    <x v="258"/>
    <m/>
    <s v=""/>
    <s v=""/>
    <s v=""/>
    <s v=""/>
    <s v=""/>
  </r>
  <r>
    <d v="2024-08-08T00:00:00"/>
    <x v="143"/>
    <s v="D"/>
    <n v="4"/>
    <s v="c"/>
    <n v="54"/>
    <s v=" Efeito fosco do vidro da porta da sala danificado"/>
    <x v="0"/>
    <m/>
    <x v="5"/>
    <x v="0"/>
    <x v="53"/>
    <m/>
    <x v="220"/>
    <m/>
    <s v=""/>
    <s v=""/>
    <s v=""/>
    <s v=""/>
    <s v=""/>
  </r>
  <r>
    <d v="2024-08-08T00:00:00"/>
    <x v="143"/>
    <s v="D"/>
    <n v="4"/>
    <s v="c"/>
    <n v="53"/>
    <s v="Parede partida na emenda com o painel do ar condicionada da sala"/>
    <x v="0"/>
    <m/>
    <x v="153"/>
    <x v="0"/>
    <x v="53"/>
    <m/>
    <x v="258"/>
    <m/>
    <s v=""/>
    <s v=""/>
    <s v=""/>
    <s v=""/>
    <s v=""/>
  </r>
  <r>
    <d v="2024-08-08T00:00:00"/>
    <x v="143"/>
    <s v="D"/>
    <n v="4"/>
    <s v="c"/>
    <n v="52"/>
    <s v="Revestimento da calha da porta da varanda danificado"/>
    <x v="2"/>
    <m/>
    <x v="153"/>
    <x v="0"/>
    <x v="53"/>
    <m/>
    <x v="0"/>
    <m/>
    <s v=""/>
    <s v=""/>
    <s v=""/>
    <s v=""/>
    <s v=""/>
  </r>
  <r>
    <d v="2024-08-08T00:00:00"/>
    <x v="143"/>
    <s v="D"/>
    <n v="4"/>
    <s v="c"/>
    <n v="51"/>
    <s v="Pedra de entrada da varanda partida"/>
    <x v="13"/>
    <m/>
    <x v="153"/>
    <x v="0"/>
    <x v="53"/>
    <m/>
    <x v="258"/>
    <m/>
    <s v=""/>
    <s v=""/>
    <s v=""/>
    <s v=""/>
    <s v=""/>
  </r>
  <r>
    <d v="2024-08-08T00:00:00"/>
    <x v="143"/>
    <s v="D"/>
    <n v="4"/>
    <s v="c"/>
    <n v="50"/>
    <s v="Rodapé junto da porta da varanda danificado"/>
    <x v="8"/>
    <m/>
    <x v="153"/>
    <x v="0"/>
    <x v="53"/>
    <m/>
    <x v="151"/>
    <m/>
    <s v=""/>
    <s v=""/>
    <s v=""/>
    <s v=""/>
    <s v=""/>
  </r>
  <r>
    <d v="2024-08-08T00:00:00"/>
    <x v="143"/>
    <s v="D"/>
    <n v="4"/>
    <s v="c"/>
    <n v="49"/>
    <s v="Acessório da porta da varanda partido"/>
    <x v="2"/>
    <m/>
    <x v="153"/>
    <x v="0"/>
    <x v="53"/>
    <m/>
    <x v="0"/>
    <m/>
    <s v=""/>
    <s v=""/>
    <s v=""/>
    <s v=""/>
    <s v=""/>
  </r>
  <r>
    <d v="2024-08-08T00:00:00"/>
    <x v="143"/>
    <s v="D"/>
    <n v="4"/>
    <s v="c"/>
    <n v="48"/>
    <s v="Tinta estalada junto à aduela da porta da antecâmara da sala"/>
    <x v="0"/>
    <m/>
    <x v="153"/>
    <x v="0"/>
    <x v="53"/>
    <m/>
    <x v="258"/>
    <m/>
    <s v=""/>
    <s v=""/>
    <s v=""/>
    <s v=""/>
    <s v=""/>
  </r>
  <r>
    <d v="2024-08-08T00:00:00"/>
    <x v="143"/>
    <s v="D"/>
    <n v="4"/>
    <s v="c"/>
    <n v="47"/>
    <s v="Pintura da porta do quadro electrico danificada"/>
    <x v="8"/>
    <m/>
    <x v="153"/>
    <x v="0"/>
    <x v="53"/>
    <m/>
    <x v="14"/>
    <m/>
    <s v=""/>
    <s v=""/>
    <s v=""/>
    <s v=""/>
    <s v=""/>
  </r>
  <r>
    <d v="2024-08-08T00:00:00"/>
    <x v="143"/>
    <s v="D"/>
    <n v="4"/>
    <s v="c"/>
    <n v="46"/>
    <s v="Riscos pelo interior (caixa de ar) e exterior da janela da lavandaria"/>
    <x v="39"/>
    <m/>
    <x v="153"/>
    <x v="0"/>
    <x v="53"/>
    <m/>
    <x v="258"/>
    <m/>
    <s v=""/>
    <s v=""/>
    <s v=""/>
    <s v=""/>
    <s v=""/>
  </r>
  <r>
    <d v="2024-08-08T00:00:00"/>
    <x v="143"/>
    <s v="D"/>
    <n v="4"/>
    <s v="c"/>
    <n v="45"/>
    <s v="Pintura da aduela da porta do quadro electrico danificada"/>
    <x v="8"/>
    <m/>
    <x v="153"/>
    <x v="0"/>
    <x v="53"/>
    <m/>
    <x v="258"/>
    <m/>
    <s v=""/>
    <s v=""/>
    <s v=""/>
    <s v=""/>
    <s v=""/>
  </r>
  <r>
    <d v="2024-08-08T00:00:00"/>
    <x v="143"/>
    <s v="D"/>
    <n v="4"/>
    <s v="c"/>
    <n v="44"/>
    <s v="Tinta estalada junto à aduela da porta da cozinha"/>
    <x v="0"/>
    <m/>
    <x v="153"/>
    <x v="0"/>
    <x v="53"/>
    <m/>
    <x v="258"/>
    <m/>
    <s v=""/>
    <s v=""/>
    <s v=""/>
    <s v=""/>
    <s v=""/>
  </r>
  <r>
    <d v="2024-08-08T00:00:00"/>
    <x v="143"/>
    <s v="D"/>
    <n v="4"/>
    <s v="c"/>
    <n v="43"/>
    <s v="Folga excessiva entre a prateleira e a lateral do móvel de canto do balcão da _x000a_cozinha"/>
    <x v="1"/>
    <m/>
    <x v="153"/>
    <x v="0"/>
    <x v="53"/>
    <m/>
    <x v="258"/>
    <m/>
    <s v=""/>
    <s v=""/>
    <s v=""/>
    <s v=""/>
    <s v=""/>
  </r>
  <r>
    <d v="2024-08-08T00:00:00"/>
    <x v="143"/>
    <s v="D"/>
    <n v="4"/>
    <s v="c"/>
    <n v="42"/>
    <s v="Excesso de silicone colocado no lava loiças"/>
    <x v="0"/>
    <m/>
    <x v="153"/>
    <x v="0"/>
    <x v="53"/>
    <m/>
    <x v="258"/>
    <m/>
    <s v=""/>
    <s v=""/>
    <s v=""/>
    <s v=""/>
    <s v=""/>
  </r>
  <r>
    <d v="2024-08-08T00:00:00"/>
    <x v="143"/>
    <s v="D"/>
    <n v="4"/>
    <s v="c"/>
    <n v="41"/>
    <s v="Falta de enchimento (massa) no azulejo da parede da lavandaria."/>
    <x v="0"/>
    <m/>
    <x v="153"/>
    <x v="0"/>
    <x v="53"/>
    <m/>
    <x v="258"/>
    <m/>
    <s v=""/>
    <s v=""/>
    <s v=""/>
    <s v=""/>
    <s v=""/>
  </r>
  <r>
    <d v="2024-08-08T00:00:00"/>
    <x v="143"/>
    <s v="D"/>
    <n v="4"/>
    <s v="c"/>
    <n v="40"/>
    <s v="Azulejo por trás da máquina de lavar roupa partido"/>
    <x v="0"/>
    <m/>
    <x v="153"/>
    <x v="0"/>
    <x v="53"/>
    <m/>
    <x v="258"/>
    <m/>
    <s v=""/>
    <s v=""/>
    <s v=""/>
    <s v=""/>
    <s v=""/>
  </r>
  <r>
    <d v="2024-08-08T00:00:00"/>
    <x v="143"/>
    <s v="D"/>
    <n v="4"/>
    <s v="c"/>
    <n v="39"/>
    <s v="Suportes autocolantes da mangueira da bomba de calor descolados"/>
    <x v="0"/>
    <m/>
    <x v="153"/>
    <x v="0"/>
    <x v="53"/>
    <m/>
    <x v="258"/>
    <m/>
    <s v=""/>
    <s v=""/>
    <s v=""/>
    <s v=""/>
    <s v=""/>
  </r>
  <r>
    <d v="2024-08-08T00:00:00"/>
    <x v="143"/>
    <s v="D"/>
    <n v="4"/>
    <s v="c"/>
    <n v="38"/>
    <s v="Azulejo do chão da cozinha danificado e do chão da lavandaria"/>
    <x v="0"/>
    <m/>
    <x v="153"/>
    <x v="0"/>
    <x v="53"/>
    <m/>
    <x v="258"/>
    <m/>
    <s v=""/>
    <s v=""/>
    <s v=""/>
    <s v=""/>
    <s v=""/>
  </r>
  <r>
    <d v="2024-08-08T00:00:00"/>
    <x v="143"/>
    <s v="D"/>
    <n v="4"/>
    <s v="c"/>
    <n v="36"/>
    <s v=" Painel da porta do armário de canto danificado."/>
    <x v="1"/>
    <m/>
    <x v="153"/>
    <x v="0"/>
    <x v="53"/>
    <m/>
    <x v="258"/>
    <m/>
    <s v=""/>
    <s v=""/>
    <s v=""/>
    <s v=""/>
    <s v=""/>
  </r>
  <r>
    <d v="2024-08-08T00:00:00"/>
    <x v="143"/>
    <s v="D"/>
    <n v="4"/>
    <s v="c"/>
    <n v="35"/>
    <s v="Desalinhamento excessivo entre a porta do lava loiças e a porta da máquina de _x000a_lavar loiça."/>
    <x v="1"/>
    <m/>
    <x v="153"/>
    <x v="0"/>
    <x v="53"/>
    <m/>
    <x v="258"/>
    <m/>
    <s v=""/>
    <s v=""/>
    <s v=""/>
    <s v=""/>
    <s v=""/>
  </r>
  <r>
    <d v="2024-08-08T00:00:00"/>
    <x v="143"/>
    <s v="D"/>
    <n v="4"/>
    <s v="c"/>
    <n v="34"/>
    <s v="Peça da bancada de cozinha de com comprimento insuficiente e com falta de _x000a_silicone"/>
    <x v="28"/>
    <m/>
    <x v="28"/>
    <x v="0"/>
    <x v="53"/>
    <m/>
    <x v="99"/>
    <m/>
    <s v=""/>
    <s v=""/>
    <s v=""/>
    <s v=""/>
    <s v=""/>
  </r>
  <r>
    <d v="2024-08-08T00:00:00"/>
    <x v="143"/>
    <s v="D"/>
    <n v="4"/>
    <s v="c"/>
    <n v="33"/>
    <s v="Desalinhamento excessivo entre o armário do frigorifico e a parede"/>
    <x v="1"/>
    <m/>
    <x v="153"/>
    <x v="0"/>
    <x v="53"/>
    <m/>
    <x v="151"/>
    <m/>
    <s v=""/>
    <s v=""/>
    <s v=""/>
    <s v=""/>
    <s v=""/>
  </r>
  <r>
    <d v="2024-08-08T00:00:00"/>
    <x v="143"/>
    <s v="D"/>
    <n v="4"/>
    <s v="c"/>
    <n v="32"/>
    <s v="Azulejo junto a tomada partido - cozinha"/>
    <x v="0"/>
    <m/>
    <x v="153"/>
    <x v="0"/>
    <x v="53"/>
    <m/>
    <x v="0"/>
    <m/>
    <s v=""/>
    <s v=""/>
    <s v=""/>
    <s v=""/>
    <s v=""/>
  </r>
  <r>
    <d v="2024-08-08T00:00:00"/>
    <x v="143"/>
    <s v="D"/>
    <n v="4"/>
    <s v="c"/>
    <n v="31"/>
    <s v="Azulejo por cima da porta da lavandaria partido e disfarçado com massa de _x000a_enchimento"/>
    <x v="0"/>
    <m/>
    <x v="153"/>
    <x v="0"/>
    <x v="53"/>
    <m/>
    <x v="0"/>
    <m/>
    <s v=""/>
    <s v=""/>
    <s v=""/>
    <s v=""/>
    <s v=""/>
  </r>
  <r>
    <d v="2024-08-08T00:00:00"/>
    <x v="143"/>
    <s v="D"/>
    <n v="4"/>
    <s v="c"/>
    <n v="30"/>
    <s v="A porta de entrada encontra-se com o revestimento danificado em vários pontos,_x000a_tanto pelo interior como pelo exterior e está em falta um espelho na dobradiça superior"/>
    <x v="44"/>
    <m/>
    <x v="305"/>
    <x v="0"/>
    <x v="53"/>
    <m/>
    <x v="0"/>
    <m/>
    <s v=""/>
    <s v=""/>
    <s v=""/>
    <s v=""/>
    <s v=""/>
  </r>
  <r>
    <d v="2024-08-08T00:00:00"/>
    <x v="143"/>
    <s v="D"/>
    <n v="4"/>
    <s v="c"/>
    <n v="29"/>
    <s v="O revestimento da porta da sala encontra-se danificado"/>
    <x v="8"/>
    <m/>
    <x v="305"/>
    <x v="0"/>
    <x v="53"/>
    <m/>
    <x v="220"/>
    <m/>
    <s v=""/>
    <s v=""/>
    <s v=""/>
    <s v=""/>
    <s v=""/>
  </r>
  <r>
    <d v="2024-08-08T00:00:00"/>
    <x v="143"/>
    <s v="D"/>
    <n v="4"/>
    <s v="c"/>
    <n v="28"/>
    <s v="A prateleira do roupeiro do hall de entrada encontra-se partida"/>
    <x v="8"/>
    <m/>
    <x v="305"/>
    <x v="0"/>
    <x v="53"/>
    <m/>
    <x v="0"/>
    <m/>
    <s v=""/>
    <s v=""/>
    <s v=""/>
    <s v=""/>
    <s v=""/>
  </r>
  <r>
    <d v="2024-08-08T00:00:00"/>
    <x v="143"/>
    <s v="D"/>
    <n v="4"/>
    <s v="c"/>
    <n v="27"/>
    <s v="O azulejo do chão da casa de banho, em frente à sanita, está riscado e partido"/>
    <x v="0"/>
    <m/>
    <x v="305"/>
    <x v="0"/>
    <x v="53"/>
    <m/>
    <x v="0"/>
    <m/>
    <s v=""/>
    <s v=""/>
    <s v=""/>
    <s v=""/>
    <s v=""/>
  </r>
  <r>
    <d v="2024-08-08T00:00:00"/>
    <x v="143"/>
    <s v="D"/>
    <n v="4"/>
    <s v="c"/>
    <n v="26"/>
    <s v="O revestimento da porta da casa de banho encontra-se partido junto ao rodapé"/>
    <x v="8"/>
    <m/>
    <x v="305"/>
    <x v="0"/>
    <x v="53"/>
    <m/>
    <x v="220"/>
    <m/>
    <s v=""/>
    <s v=""/>
    <s v=""/>
    <s v=""/>
    <s v=""/>
  </r>
  <r>
    <d v="2024-08-08T00:00:00"/>
    <x v="143"/>
    <s v="D"/>
    <n v="4"/>
    <s v="c"/>
    <n v="25"/>
    <s v="Limpar porta entrada "/>
    <x v="21"/>
    <m/>
    <x v="0"/>
    <x v="0"/>
    <x v="53"/>
    <m/>
    <x v="0"/>
    <m/>
    <s v=""/>
    <s v=""/>
    <s v=""/>
    <s v=""/>
    <s v=""/>
  </r>
  <r>
    <d v="2024-08-08T00:00:00"/>
    <x v="143"/>
    <s v="D"/>
    <n v="4"/>
    <s v="c"/>
    <n v="24"/>
    <s v="Limpar cola amarela porta"/>
    <x v="21"/>
    <m/>
    <x v="0"/>
    <x v="0"/>
    <x v="53"/>
    <m/>
    <x v="0"/>
    <m/>
    <s v=""/>
    <s v=""/>
    <s v=""/>
    <s v=""/>
    <s v=""/>
  </r>
  <r>
    <d v="2024-08-08T00:00:00"/>
    <x v="143"/>
    <s v="D"/>
    <n v="4"/>
    <s v="c"/>
    <n v="23"/>
    <s v="Limpar caixilharia "/>
    <x v="21"/>
    <m/>
    <x v="0"/>
    <x v="0"/>
    <x v="53"/>
    <m/>
    <x v="0"/>
    <m/>
    <s v=""/>
    <s v=""/>
    <s v=""/>
    <s v=""/>
    <s v=""/>
  </r>
  <r>
    <d v="2024-08-08T00:00:00"/>
    <x v="143"/>
    <s v="D"/>
    <n v="4"/>
    <s v="c"/>
    <n v="22"/>
    <s v="Ajsutar fechadura/parafusos mal ajustados"/>
    <x v="21"/>
    <m/>
    <x v="0"/>
    <x v="0"/>
    <x v="53"/>
    <m/>
    <x v="0"/>
    <m/>
    <s v=""/>
    <s v=""/>
    <s v=""/>
    <s v=""/>
    <s v=""/>
  </r>
  <r>
    <d v="2024-08-08T00:00:00"/>
    <x v="143"/>
    <s v="D"/>
    <n v="4"/>
    <s v="c"/>
    <n v="21"/>
    <s v="Falta rejunte na ceramica em cima do armario suspenso "/>
    <x v="21"/>
    <m/>
    <x v="0"/>
    <x v="0"/>
    <x v="53"/>
    <m/>
    <x v="0"/>
    <m/>
    <s v=""/>
    <s v=""/>
    <s v=""/>
    <s v=""/>
    <s v=""/>
  </r>
  <r>
    <d v="2024-08-08T00:00:00"/>
    <x v="143"/>
    <s v="D"/>
    <n v="4"/>
    <s v="c"/>
    <n v="20"/>
    <s v="Caixas tomada desalinhadas "/>
    <x v="21"/>
    <m/>
    <x v="0"/>
    <x v="0"/>
    <x v="53"/>
    <m/>
    <x v="0"/>
    <m/>
    <s v=""/>
    <s v=""/>
    <s v=""/>
    <s v=""/>
    <s v=""/>
  </r>
  <r>
    <d v="2024-08-08T00:00:00"/>
    <x v="143"/>
    <s v="D"/>
    <n v="4"/>
    <s v="c"/>
    <n v="19"/>
    <s v="Limpar caixilharia "/>
    <x v="0"/>
    <m/>
    <x v="0"/>
    <x v="0"/>
    <x v="53"/>
    <m/>
    <x v="0"/>
    <m/>
    <s v=""/>
    <s v=""/>
    <s v=""/>
    <s v=""/>
    <s v=""/>
  </r>
  <r>
    <d v="2024-08-08T00:00:00"/>
    <x v="143"/>
    <s v="D"/>
    <n v="4"/>
    <s v="c"/>
    <n v="18"/>
    <s v="Remover plastico guarda"/>
    <x v="21"/>
    <m/>
    <x v="0"/>
    <x v="0"/>
    <x v="53"/>
    <m/>
    <x v="0"/>
    <m/>
    <s v=""/>
    <s v=""/>
    <s v=""/>
    <s v=""/>
    <s v=""/>
  </r>
  <r>
    <d v="2024-08-08T00:00:00"/>
    <x v="143"/>
    <s v="D"/>
    <n v="4"/>
    <s v="c"/>
    <n v="17"/>
    <s v="Risco na ceramica em cima da bancada"/>
    <x v="0"/>
    <m/>
    <x v="0"/>
    <x v="0"/>
    <x v="53"/>
    <m/>
    <x v="258"/>
    <m/>
    <s v=""/>
    <s v=""/>
    <s v=""/>
    <s v=""/>
    <s v=""/>
  </r>
  <r>
    <d v="2024-08-08T00:00:00"/>
    <x v="143"/>
    <s v="D"/>
    <n v="4"/>
    <s v="c"/>
    <n v="16"/>
    <s v="Limpar tinta forno "/>
    <x v="21"/>
    <m/>
    <x v="0"/>
    <x v="0"/>
    <x v="53"/>
    <m/>
    <x v="0"/>
    <m/>
    <s v=""/>
    <s v=""/>
    <s v=""/>
    <s v=""/>
    <s v=""/>
  </r>
  <r>
    <d v="2024-08-08T00:00:00"/>
    <x v="143"/>
    <s v="D"/>
    <n v="4"/>
    <s v="c"/>
    <n v="15"/>
    <s v="Limpar tinta rodape metalico "/>
    <x v="21"/>
    <m/>
    <x v="0"/>
    <x v="0"/>
    <x v="53"/>
    <m/>
    <x v="0"/>
    <m/>
    <s v=""/>
    <s v=""/>
    <s v=""/>
    <s v=""/>
    <s v=""/>
  </r>
  <r>
    <d v="2024-08-08T00:00:00"/>
    <x v="143"/>
    <s v="D"/>
    <n v="4"/>
    <s v="c"/>
    <n v="14"/>
    <s v="Porta roupeiro manchada "/>
    <x v="8"/>
    <m/>
    <x v="0"/>
    <x v="0"/>
    <x v="53"/>
    <m/>
    <x v="99"/>
    <m/>
    <s v=""/>
    <s v=""/>
    <s v=""/>
    <s v=""/>
    <s v=""/>
  </r>
  <r>
    <d v="2024-08-08T00:00:00"/>
    <x v="143"/>
    <s v="D"/>
    <n v="4"/>
    <s v="c"/>
    <n v="13"/>
    <s v="Marcas pintura parede "/>
    <x v="21"/>
    <m/>
    <x v="0"/>
    <x v="0"/>
    <x v="53"/>
    <m/>
    <x v="0"/>
    <m/>
    <s v=""/>
    <s v=""/>
    <s v=""/>
    <s v=""/>
    <s v=""/>
  </r>
  <r>
    <d v="2024-08-08T00:00:00"/>
    <x v="143"/>
    <s v="D"/>
    <n v="4"/>
    <s v="c"/>
    <n v="12"/>
    <s v="Limpar sanita"/>
    <x v="21"/>
    <m/>
    <x v="0"/>
    <x v="0"/>
    <x v="53"/>
    <m/>
    <x v="0"/>
    <m/>
    <s v=""/>
    <s v=""/>
    <s v=""/>
    <s v=""/>
    <s v=""/>
  </r>
  <r>
    <d v="2024-08-08T00:00:00"/>
    <x v="143"/>
    <s v="D"/>
    <n v="4"/>
    <s v="c"/>
    <n v="11"/>
    <s v="Limpar alizar portas manchas amarelas"/>
    <x v="21"/>
    <m/>
    <x v="0"/>
    <x v="0"/>
    <x v="53"/>
    <m/>
    <x v="0"/>
    <m/>
    <s v=""/>
    <s v=""/>
    <s v=""/>
    <s v=""/>
    <s v=""/>
  </r>
  <r>
    <d v="2024-08-08T00:00:00"/>
    <x v="143"/>
    <s v="D"/>
    <n v="4"/>
    <s v="c"/>
    <n v="10"/>
    <s v="Borrachas portas soltas"/>
    <x v="21"/>
    <m/>
    <x v="0"/>
    <x v="0"/>
    <x v="53"/>
    <m/>
    <x v="0"/>
    <m/>
    <s v=""/>
    <s v=""/>
    <s v=""/>
    <s v=""/>
    <s v=""/>
  </r>
  <r>
    <d v="2024-08-08T00:00:00"/>
    <x v="143"/>
    <s v="D"/>
    <n v="4"/>
    <s v="c"/>
    <n v="9"/>
    <s v="Limpar manchas brancas piso geral "/>
    <x v="21"/>
    <m/>
    <x v="0"/>
    <x v="0"/>
    <x v="53"/>
    <m/>
    <x v="0"/>
    <m/>
    <s v=""/>
    <s v=""/>
    <s v=""/>
    <s v=""/>
    <s v=""/>
  </r>
  <r>
    <d v="2024-08-08T00:00:00"/>
    <x v="143"/>
    <s v="D"/>
    <n v="4"/>
    <s v="c"/>
    <n v="8"/>
    <s v="Limpar Rodapé geral ( resto cola e manchas amarelas)"/>
    <x v="21"/>
    <m/>
    <x v="0"/>
    <x v="0"/>
    <x v="53"/>
    <m/>
    <x v="0"/>
    <m/>
    <s v=""/>
    <s v=""/>
    <s v=""/>
    <s v=""/>
    <s v=""/>
  </r>
  <r>
    <d v="2024-08-08T00:00:00"/>
    <x v="143"/>
    <s v="D"/>
    <n v="4"/>
    <s v="c"/>
    <n v="7"/>
    <s v="Limpar maçaneta "/>
    <x v="21"/>
    <m/>
    <x v="0"/>
    <x v="0"/>
    <x v="53"/>
    <m/>
    <x v="0"/>
    <m/>
    <s v=""/>
    <s v=""/>
    <s v=""/>
    <s v=""/>
    <s v=""/>
  </r>
  <r>
    <d v="2024-08-08T00:00:00"/>
    <x v="143"/>
    <s v="D"/>
    <n v="4"/>
    <s v="c"/>
    <n v="6"/>
    <s v="Limpeza canto rejunte "/>
    <x v="21"/>
    <m/>
    <x v="0"/>
    <x v="0"/>
    <x v="53"/>
    <m/>
    <x v="0"/>
    <m/>
    <s v=""/>
    <s v=""/>
    <s v=""/>
    <s v=""/>
    <s v=""/>
  </r>
  <r>
    <d v="2024-08-08T00:00:00"/>
    <x v="143"/>
    <s v="D"/>
    <n v="4"/>
    <s v="c"/>
    <n v="5"/>
    <s v="Peça plastico preta solta no topo porta "/>
    <x v="21"/>
    <m/>
    <x v="0"/>
    <x v="0"/>
    <x v="53"/>
    <m/>
    <x v="0"/>
    <m/>
    <s v=""/>
    <s v=""/>
    <s v=""/>
    <s v=""/>
    <s v=""/>
  </r>
  <r>
    <d v="2024-08-08T00:00:00"/>
    <x v="143"/>
    <s v="D"/>
    <n v="4"/>
    <s v="c"/>
    <n v="4"/>
    <s v="Painel teto solto / não está alinhado na fachada "/>
    <x v="19"/>
    <m/>
    <x v="0"/>
    <x v="0"/>
    <x v="53"/>
    <m/>
    <x v="151"/>
    <m/>
    <s v=""/>
    <s v=""/>
    <s v=""/>
    <s v=""/>
    <s v=""/>
  </r>
  <r>
    <d v="2024-08-08T00:00:00"/>
    <x v="143"/>
    <s v="D"/>
    <n v="4"/>
    <s v="c"/>
    <n v="3"/>
    <s v="Limpeza ferrugem guardas geral "/>
    <x v="21"/>
    <m/>
    <x v="0"/>
    <x v="0"/>
    <x v="53"/>
    <m/>
    <x v="0"/>
    <m/>
    <s v=""/>
    <s v=""/>
    <s v=""/>
    <s v=""/>
    <s v=""/>
  </r>
  <r>
    <d v="2024-08-08T00:00:00"/>
    <x v="143"/>
    <s v="D"/>
    <n v="4"/>
    <s v="c"/>
    <n v="1"/>
    <s v="Falta ladrilho ceramica fachada proximo varanda "/>
    <x v="0"/>
    <m/>
    <x v="0"/>
    <x v="0"/>
    <x v="53"/>
    <m/>
    <x v="99"/>
    <m/>
    <s v=""/>
    <s v=""/>
    <s v=""/>
    <s v=""/>
    <s v=""/>
  </r>
  <r>
    <d v="2024-08-08T00:00:00"/>
    <x v="143"/>
    <s v="D"/>
    <n v="4"/>
    <s v="c"/>
    <n v="37"/>
    <s v="Placa de indução danificada por riscos e lascamento. (AGUARDANDO ENGº RP)"/>
    <x v="4"/>
    <m/>
    <x v="153"/>
    <x v="0"/>
    <x v="53"/>
    <m/>
    <x v="151"/>
    <m/>
    <s v=""/>
    <s v=""/>
    <s v=""/>
    <s v=""/>
    <s v=""/>
  </r>
  <r>
    <d v="2024-08-08T00:00:00"/>
    <x v="143"/>
    <s v="D"/>
    <n v="4"/>
    <s v="c"/>
    <n v="2"/>
    <s v="Peça do teto varanda partida"/>
    <x v="19"/>
    <m/>
    <x v="104"/>
    <x v="0"/>
    <x v="53"/>
    <m/>
    <x v="324"/>
    <m/>
    <s v=""/>
    <s v=""/>
    <s v=""/>
    <s v=""/>
    <s v=""/>
  </r>
  <r>
    <d v="2024-08-06T00:00:00"/>
    <x v="144"/>
    <s v="D"/>
    <n v="5"/>
    <s v="d"/>
    <n v="1"/>
    <s v="Limpar ferrugem guardas geral"/>
    <x v="0"/>
    <m/>
    <x v="0"/>
    <x v="0"/>
    <x v="87"/>
    <m/>
    <x v="191"/>
    <m/>
    <s v=""/>
    <s v=""/>
    <s v=""/>
    <s v=""/>
    <s v=""/>
  </r>
  <r>
    <d v="2024-08-06T00:00:00"/>
    <x v="144"/>
    <s v="D"/>
    <n v="5"/>
    <s v="d"/>
    <n v="2"/>
    <s v="Limpar caixilharia janela/sujos ou riscos ?"/>
    <x v="0"/>
    <m/>
    <x v="0"/>
    <x v="0"/>
    <x v="87"/>
    <m/>
    <x v="191"/>
    <m/>
    <s v=""/>
    <s v=""/>
    <s v=""/>
    <s v=""/>
    <s v=""/>
  </r>
  <r>
    <d v="2024-08-06T00:00:00"/>
    <x v="144"/>
    <s v="D"/>
    <n v="5"/>
    <s v="d"/>
    <n v="3"/>
    <s v="Marca na parede"/>
    <x v="0"/>
    <m/>
    <x v="0"/>
    <x v="0"/>
    <x v="87"/>
    <m/>
    <x v="191"/>
    <m/>
    <s v=""/>
    <s v=""/>
    <s v=""/>
    <s v=""/>
    <s v=""/>
  </r>
  <r>
    <d v="2024-08-06T00:00:00"/>
    <x v="144"/>
    <s v="D"/>
    <n v="5"/>
    <s v="d"/>
    <n v="4"/>
    <s v="Limpar caixa estores/tinta/amolgado "/>
    <x v="0"/>
    <m/>
    <x v="0"/>
    <x v="0"/>
    <x v="87"/>
    <m/>
    <x v="191"/>
    <m/>
    <s v=""/>
    <s v=""/>
    <s v=""/>
    <s v=""/>
    <s v=""/>
  </r>
  <r>
    <d v="2024-08-06T00:00:00"/>
    <x v="144"/>
    <s v="D"/>
    <n v="5"/>
    <s v="d"/>
    <n v="5"/>
    <s v="Remate silicone caixilharia /pedra "/>
    <x v="0"/>
    <m/>
    <x v="0"/>
    <x v="0"/>
    <x v="87"/>
    <m/>
    <x v="191"/>
    <m/>
    <s v=""/>
    <s v=""/>
    <s v=""/>
    <s v=""/>
    <s v=""/>
  </r>
  <r>
    <d v="2024-08-06T00:00:00"/>
    <x v="144"/>
    <s v="D"/>
    <n v="5"/>
    <s v="d"/>
    <n v="6"/>
    <s v="Marcas na pintura embaixo janela "/>
    <x v="0"/>
    <m/>
    <x v="0"/>
    <x v="0"/>
    <x v="87"/>
    <m/>
    <x v="191"/>
    <m/>
    <s v=""/>
    <s v=""/>
    <s v=""/>
    <s v=""/>
    <s v=""/>
  </r>
  <r>
    <d v="2024-08-06T00:00:00"/>
    <x v="144"/>
    <s v="D"/>
    <n v="5"/>
    <s v="d"/>
    <n v="7"/>
    <s v="Amolgado na pintura parede"/>
    <x v="0"/>
    <m/>
    <x v="0"/>
    <x v="0"/>
    <x v="87"/>
    <m/>
    <x v="191"/>
    <m/>
    <s v=""/>
    <s v=""/>
    <s v=""/>
    <s v=""/>
    <s v=""/>
  </r>
  <r>
    <d v="2024-08-06T00:00:00"/>
    <x v="144"/>
    <s v="D"/>
    <n v="5"/>
    <s v="d"/>
    <n v="8"/>
    <s v="Limpeza vidro porta"/>
    <x v="0"/>
    <m/>
    <x v="0"/>
    <x v="0"/>
    <x v="87"/>
    <m/>
    <x v="191"/>
    <m/>
    <s v=""/>
    <s v=""/>
    <s v=""/>
    <s v=""/>
    <s v=""/>
  </r>
  <r>
    <d v="2024-08-06T00:00:00"/>
    <x v="144"/>
    <s v="D"/>
    <n v="5"/>
    <s v="d"/>
    <n v="9"/>
    <s v="Caixa aplique com massa/facil remover ?/Marca parede"/>
    <x v="0"/>
    <m/>
    <x v="0"/>
    <x v="0"/>
    <x v="87"/>
    <m/>
    <x v="191"/>
    <m/>
    <s v=""/>
    <s v=""/>
    <s v=""/>
    <s v=""/>
    <s v=""/>
  </r>
  <r>
    <d v="2024-08-06T00:00:00"/>
    <x v="144"/>
    <s v="D"/>
    <n v="5"/>
    <s v="d"/>
    <n v="10"/>
    <s v="Peça dobradiça solta porta "/>
    <x v="0"/>
    <m/>
    <x v="0"/>
    <x v="0"/>
    <x v="87"/>
    <m/>
    <x v="191"/>
    <m/>
    <s v=""/>
    <s v=""/>
    <s v=""/>
    <s v=""/>
    <s v=""/>
  </r>
  <r>
    <d v="2024-08-06T00:00:00"/>
    <x v="144"/>
    <s v="D"/>
    <n v="5"/>
    <s v="d"/>
    <n v="11"/>
    <s v="Limpar portas /Marcas/cola silicone "/>
    <x v="0"/>
    <m/>
    <x v="0"/>
    <x v="0"/>
    <x v="87"/>
    <m/>
    <x v="191"/>
    <m/>
    <s v=""/>
    <s v=""/>
    <s v=""/>
    <s v=""/>
    <s v=""/>
  </r>
  <r>
    <d v="2024-08-06T00:00:00"/>
    <x v="144"/>
    <s v="D"/>
    <n v="5"/>
    <s v="d"/>
    <n v="12"/>
    <s v="Ver encaixe caixa aplique "/>
    <x v="0"/>
    <m/>
    <x v="0"/>
    <x v="0"/>
    <x v="87"/>
    <m/>
    <x v="191"/>
    <m/>
    <s v=""/>
    <s v=""/>
    <s v=""/>
    <s v=""/>
    <s v=""/>
  </r>
  <r>
    <d v="2024-08-06T00:00:00"/>
    <x v="144"/>
    <s v="D"/>
    <n v="5"/>
    <s v="d"/>
    <n v="13"/>
    <s v="Fissura parede"/>
    <x v="0"/>
    <m/>
    <x v="0"/>
    <x v="0"/>
    <x v="87"/>
    <m/>
    <x v="191"/>
    <m/>
    <s v=""/>
    <s v=""/>
    <s v=""/>
    <s v=""/>
    <s v=""/>
  </r>
  <r>
    <d v="2024-08-06T00:00:00"/>
    <x v="144"/>
    <s v="D"/>
    <n v="5"/>
    <s v="d"/>
    <n v="14"/>
    <s v="Risco maçaneta janela "/>
    <x v="2"/>
    <m/>
    <x v="0"/>
    <x v="0"/>
    <x v="87"/>
    <m/>
    <x v="0"/>
    <m/>
    <s v=""/>
    <s v=""/>
    <s v=""/>
    <s v=""/>
    <s v=""/>
  </r>
  <r>
    <d v="2024-08-06T00:00:00"/>
    <x v="144"/>
    <s v="D"/>
    <n v="5"/>
    <s v="d"/>
    <n v="15"/>
    <s v="Manchas castanhas pedra soleira "/>
    <x v="0"/>
    <m/>
    <x v="0"/>
    <x v="0"/>
    <x v="87"/>
    <m/>
    <x v="191"/>
    <m/>
    <s v=""/>
    <s v=""/>
    <s v=""/>
    <s v=""/>
    <s v=""/>
  </r>
  <r>
    <d v="2024-08-06T00:00:00"/>
    <x v="144"/>
    <s v="D"/>
    <n v="5"/>
    <s v="d"/>
    <n v="16"/>
    <s v="Espaço no topo do guarda roupa interno "/>
    <x v="8"/>
    <m/>
    <x v="0"/>
    <x v="0"/>
    <x v="87"/>
    <m/>
    <x v="191"/>
    <m/>
    <s v=""/>
    <s v=""/>
    <s v=""/>
    <s v=""/>
    <s v=""/>
  </r>
  <r>
    <d v="2024-08-06T00:00:00"/>
    <x v="144"/>
    <s v="D"/>
    <n v="5"/>
    <s v="d"/>
    <n v="17"/>
    <s v="Fissura pintura em cima guarda roupa "/>
    <x v="0"/>
    <m/>
    <x v="0"/>
    <x v="0"/>
    <x v="87"/>
    <m/>
    <x v="191"/>
    <m/>
    <s v=""/>
    <s v=""/>
    <s v=""/>
    <s v=""/>
    <s v=""/>
  </r>
  <r>
    <d v="2024-08-06T00:00:00"/>
    <x v="144"/>
    <s v="D"/>
    <n v="5"/>
    <s v="d"/>
    <n v="18"/>
    <s v="Remate teto/ cerâmica wc"/>
    <x v="0"/>
    <m/>
    <x v="0"/>
    <x v="0"/>
    <x v="87"/>
    <m/>
    <x v="191"/>
    <m/>
    <s v=""/>
    <s v=""/>
    <s v=""/>
    <s v=""/>
    <s v=""/>
  </r>
  <r>
    <d v="2024-08-06T00:00:00"/>
    <x v="144"/>
    <s v="D"/>
    <n v="5"/>
    <s v="d"/>
    <n v="19"/>
    <s v="Falta massa junção banheira /ceramica"/>
    <x v="0"/>
    <m/>
    <x v="0"/>
    <x v="0"/>
    <x v="87"/>
    <m/>
    <x v="191"/>
    <m/>
    <s v=""/>
    <s v=""/>
    <s v=""/>
    <s v=""/>
    <s v=""/>
  </r>
  <r>
    <d v="2024-08-06T00:00:00"/>
    <x v="144"/>
    <s v="D"/>
    <n v="5"/>
    <s v="d"/>
    <n v="20"/>
    <s v="Excesso massa piso wc"/>
    <x v="0"/>
    <m/>
    <x v="0"/>
    <x v="0"/>
    <x v="87"/>
    <m/>
    <x v="191"/>
    <m/>
    <s v=""/>
    <s v=""/>
    <s v=""/>
    <s v=""/>
    <s v=""/>
  </r>
  <r>
    <d v="2024-08-06T00:00:00"/>
    <x v="144"/>
    <s v="D"/>
    <n v="5"/>
    <s v="d"/>
    <n v="21"/>
    <s v="Limpar massa ceramica no topo "/>
    <x v="0"/>
    <m/>
    <x v="0"/>
    <x v="0"/>
    <x v="87"/>
    <m/>
    <x v="191"/>
    <m/>
    <s v=""/>
    <s v=""/>
    <s v=""/>
    <s v=""/>
    <s v=""/>
  </r>
  <r>
    <d v="2024-08-06T00:00:00"/>
    <x v="144"/>
    <s v="D"/>
    <n v="5"/>
    <s v="d"/>
    <n v="22"/>
    <s v="Remate teto /ceramica lavanderia/cozinha geral "/>
    <x v="0"/>
    <m/>
    <x v="0"/>
    <x v="0"/>
    <x v="87"/>
    <m/>
    <x v="191"/>
    <m/>
    <s v=""/>
    <s v=""/>
    <s v=""/>
    <s v=""/>
    <s v=""/>
  </r>
  <r>
    <d v="2024-08-06T00:00:00"/>
    <x v="144"/>
    <s v="D"/>
    <n v="5"/>
    <s v="d"/>
    <n v="23"/>
    <s v="Riscos microondas"/>
    <x v="0"/>
    <m/>
    <x v="306"/>
    <x v="0"/>
    <x v="87"/>
    <m/>
    <x v="253"/>
    <m/>
    <s v=""/>
    <s v=""/>
    <s v=""/>
    <s v=""/>
    <s v=""/>
  </r>
  <r>
    <d v="2024-08-06T00:00:00"/>
    <x v="144"/>
    <s v="D"/>
    <n v="5"/>
    <s v="d"/>
    <n v="24"/>
    <s v="Porta de entrada precisa de afinação. Ao abrir a porta com a chave, o trinco fica bloqueado // O proprietario alegou novamente a anomalia em questão"/>
    <x v="7"/>
    <m/>
    <x v="254"/>
    <x v="0"/>
    <x v="87"/>
    <m/>
    <x v="97"/>
    <m/>
    <s v=""/>
    <s v=""/>
    <s v=""/>
    <s v=""/>
    <s v=""/>
  </r>
  <r>
    <d v="2024-08-06T00:00:00"/>
    <x v="144"/>
    <s v="D"/>
    <n v="5"/>
    <s v="d"/>
    <n v="25"/>
    <s v="A bomba de calor tem uma pequena fuga de água pelo tubo de água quente // O proprietario alegou novamente a anomalia em questão // No dia 24/06 a Climacer informou que &quot;Estamos a proceder ao provisionamento do material para intervirmos na próxima semana&quot;"/>
    <x v="15"/>
    <m/>
    <x v="254"/>
    <x v="0"/>
    <x v="87"/>
    <m/>
    <x v="130"/>
    <m/>
    <s v=""/>
    <s v=""/>
    <s v=""/>
    <s v=""/>
    <s v=""/>
  </r>
  <r>
    <d v="2024-08-06T00:00:00"/>
    <x v="144"/>
    <s v="D"/>
    <n v="5"/>
    <s v="d"/>
    <n v="26"/>
    <s v="Espelho casa de banho "/>
    <x v="0"/>
    <m/>
    <x v="29"/>
    <x v="0"/>
    <x v="87"/>
    <m/>
    <x v="21"/>
    <m/>
    <s v=""/>
    <s v=""/>
    <s v=""/>
    <s v=""/>
    <s v=""/>
  </r>
  <r>
    <d v="2024-08-06T00:00:00"/>
    <x v="144"/>
    <s v="D"/>
    <n v="5"/>
    <s v="d"/>
    <n v="27"/>
    <s v="A bomba de calor tem uma pequena fuga de água pelo tubo de água FRIA - apos a intervencao no tubo de água quente"/>
    <x v="15"/>
    <m/>
    <x v="59"/>
    <x v="0"/>
    <x v="87"/>
    <m/>
    <x v="170"/>
    <m/>
    <s v=""/>
    <s v=""/>
    <s v=""/>
    <s v=""/>
    <s v=""/>
  </r>
  <r>
    <d v="2024-08-06T00:00:00"/>
    <x v="144"/>
    <s v="D"/>
    <n v="5"/>
    <s v="d"/>
    <n v="28"/>
    <s v="Peça do exaustor partida - Trocar "/>
    <x v="0"/>
    <m/>
    <x v="303"/>
    <x v="0"/>
    <x v="87"/>
    <m/>
    <x v="253"/>
    <m/>
    <s v=""/>
    <s v=""/>
    <s v=""/>
    <s v=""/>
    <s v=""/>
  </r>
  <r>
    <d v="2024-08-06T00:00:00"/>
    <x v="144"/>
    <s v="D"/>
    <n v="5"/>
    <s v="d"/>
    <n v="29"/>
    <s v="Cabos do AR CONDICIONADO da varanda"/>
    <x v="0"/>
    <m/>
    <x v="123"/>
    <x v="0"/>
    <x v="87"/>
    <m/>
    <x v="211"/>
    <m/>
    <m/>
    <m/>
    <m/>
    <m/>
    <m/>
  </r>
  <r>
    <d v="2024-08-06T00:00:00"/>
    <x v="144"/>
    <s v="D"/>
    <n v="5"/>
    <s v="d"/>
    <n v="30"/>
    <s v="Água acomulada na varanda"/>
    <x v="0"/>
    <m/>
    <x v="123"/>
    <x v="0"/>
    <x v="87"/>
    <m/>
    <x v="211"/>
    <m/>
    <m/>
    <m/>
    <m/>
    <m/>
    <m/>
  </r>
  <r>
    <d v="2024-08-06T00:00:00"/>
    <x v="144"/>
    <s v="D"/>
    <n v="5"/>
    <s v="d"/>
    <n v="31"/>
    <s v="Máquina do a/c está acomular água da chuva"/>
    <x v="0"/>
    <m/>
    <x v="123"/>
    <x v="0"/>
    <x v="87"/>
    <m/>
    <x v="211"/>
    <m/>
    <m/>
    <m/>
    <m/>
    <m/>
    <m/>
  </r>
  <r>
    <d v="2024-08-06T00:00:00"/>
    <x v="144"/>
    <s v="D"/>
    <n v="5"/>
    <s v="d"/>
    <n v="32"/>
    <s v="Afinação janela da sala"/>
    <x v="2"/>
    <m/>
    <x v="306"/>
    <x v="0"/>
    <x v="87"/>
    <m/>
    <x v="253"/>
    <m/>
    <m/>
    <m/>
    <m/>
    <m/>
    <m/>
  </r>
  <r>
    <d v="2024-08-06T00:00:00"/>
    <x v="144"/>
    <s v="D"/>
    <n v="5"/>
    <s v="d"/>
    <n v="33"/>
    <s v="Afinação janela do quarto "/>
    <x v="2"/>
    <m/>
    <x v="306"/>
    <x v="0"/>
    <x v="87"/>
    <m/>
    <x v="253"/>
    <m/>
    <m/>
    <m/>
    <m/>
    <m/>
    <m/>
  </r>
  <r>
    <d v="2024-08-06T00:00:00"/>
    <x v="144"/>
    <s v="D"/>
    <n v="5"/>
    <s v="d"/>
    <n v="34"/>
    <s v="Afinação porta da lavandaria "/>
    <x v="2"/>
    <m/>
    <x v="306"/>
    <x v="0"/>
    <x v="87"/>
    <m/>
    <x v="253"/>
    <m/>
    <m/>
    <m/>
    <m/>
    <m/>
    <m/>
  </r>
  <r>
    <d v="2024-08-06T00:00:00"/>
    <x v="144"/>
    <s v="D"/>
    <n v="5"/>
    <s v="d"/>
    <n v="35"/>
    <s v="Trocar porta da cozinha"/>
    <x v="2"/>
    <m/>
    <x v="306"/>
    <x v="0"/>
    <x v="87"/>
    <m/>
    <x v="253"/>
    <m/>
    <m/>
    <m/>
    <m/>
    <m/>
    <m/>
  </r>
  <r>
    <d v="2024-08-06T00:00:00"/>
    <x v="144"/>
    <s v="D"/>
    <n v="5"/>
    <s v="d"/>
    <n v="36"/>
    <s v="Água na calha interior da janela da sala em dias de chuva // No dia 30/10 o proprietário voltou a reportar esta anomalia. // Relatório da Serrialu (06/11/2025): Situação nomal, quando chover ter água na soleira de correr. - Reparado."/>
    <x v="2"/>
    <m/>
    <x v="307"/>
    <x v="0"/>
    <x v="91"/>
    <m/>
    <x v="59"/>
    <m/>
    <m/>
    <m/>
    <m/>
    <m/>
    <m/>
  </r>
  <r>
    <d v="2024-08-06T00:00:00"/>
    <x v="144"/>
    <s v="D"/>
    <n v="5"/>
    <s v="d"/>
    <n v="38"/>
    <s v="Uma peça solta na janela do quarto. "/>
    <x v="2"/>
    <m/>
    <x v="308"/>
    <x v="1"/>
    <x v="91"/>
    <m/>
    <x v="24"/>
    <m/>
    <m/>
    <m/>
    <m/>
    <m/>
    <m/>
  </r>
  <r>
    <d v="2024-08-06T00:00:00"/>
    <x v="144"/>
    <s v="D"/>
    <n v="5"/>
    <s v="d"/>
    <n v="37"/>
    <s v="No meu WC quando o extrator está desligado, existe uma grande entrada de ar na casa de banho, o que não deveria de acontecer pois devia de ter um sistema anti retorno. "/>
    <x v="15"/>
    <m/>
    <x v="309"/>
    <x v="0"/>
    <x v="87"/>
    <m/>
    <x v="61"/>
    <m/>
    <m/>
    <m/>
    <m/>
    <m/>
    <m/>
  </r>
  <r>
    <d v="2024-08-14T00:00:00"/>
    <x v="145"/>
    <s v="D"/>
    <n v="5"/>
    <s v="e"/>
    <n v="1"/>
    <s v="Sala - instalação eléctrica problemática; situação identificada após a instalação de candeeiro de teto, necessidade de ter dois interruptores ligados para funcionar, com intermitência de sinal e com interferência com luz da cozinha. (Novidade)"/>
    <x v="9"/>
    <m/>
    <x v="67"/>
    <x v="0"/>
    <x v="46"/>
    <m/>
    <x v="86"/>
    <m/>
    <s v=""/>
    <s v=""/>
    <s v=""/>
    <s v=""/>
    <s v=""/>
  </r>
  <r>
    <d v="2024-08-14T00:00:00"/>
    <x v="145"/>
    <s v="D"/>
    <n v="5"/>
    <s v="e"/>
    <n v="2"/>
    <s v="Limpar Manchas tinta piso "/>
    <x v="0"/>
    <m/>
    <x v="0"/>
    <x v="0"/>
    <x v="46"/>
    <m/>
    <x v="0"/>
    <m/>
    <s v=""/>
    <s v=""/>
    <s v=""/>
    <s v=""/>
    <s v=""/>
  </r>
  <r>
    <d v="2024-08-14T00:00:00"/>
    <x v="145"/>
    <s v="D"/>
    <n v="5"/>
    <s v="e"/>
    <n v="3"/>
    <s v="Limpar ferrugem guardas geral"/>
    <x v="0"/>
    <m/>
    <x v="0"/>
    <x v="0"/>
    <x v="46"/>
    <m/>
    <x v="0"/>
    <m/>
    <s v=""/>
    <s v=""/>
    <s v=""/>
    <s v=""/>
    <s v=""/>
  </r>
  <r>
    <d v="2024-08-14T00:00:00"/>
    <x v="145"/>
    <s v="D"/>
    <n v="5"/>
    <s v="e"/>
    <n v="4"/>
    <s v="Remate rodapé/silicone solto geral "/>
    <x v="0"/>
    <m/>
    <x v="0"/>
    <x v="0"/>
    <x v="46"/>
    <m/>
    <x v="0"/>
    <m/>
    <s v=""/>
    <s v=""/>
    <s v=""/>
    <s v=""/>
    <s v=""/>
  </r>
  <r>
    <d v="2024-08-14T00:00:00"/>
    <x v="145"/>
    <s v="D"/>
    <n v="5"/>
    <s v="e"/>
    <n v="5"/>
    <s v="Fechadura Solta"/>
    <x v="0"/>
    <m/>
    <x v="0"/>
    <x v="0"/>
    <x v="46"/>
    <m/>
    <x v="0"/>
    <m/>
    <s v=""/>
    <s v=""/>
    <s v=""/>
    <s v=""/>
    <s v=""/>
  </r>
  <r>
    <d v="2024-08-14T00:00:00"/>
    <x v="145"/>
    <s v="D"/>
    <n v="5"/>
    <s v="e"/>
    <n v="6"/>
    <s v="Limpar vidro porta "/>
    <x v="0"/>
    <m/>
    <x v="0"/>
    <x v="0"/>
    <x v="46"/>
    <m/>
    <x v="0"/>
    <m/>
    <s v=""/>
    <s v=""/>
    <s v=""/>
    <s v=""/>
    <s v=""/>
  </r>
  <r>
    <d v="2024-08-14T00:00:00"/>
    <x v="145"/>
    <s v="D"/>
    <n v="5"/>
    <s v="e"/>
    <n v="7"/>
    <s v="Interruptores e tomadas tortas"/>
    <x v="0"/>
    <m/>
    <x v="0"/>
    <x v="0"/>
    <x v="46"/>
    <m/>
    <x v="0"/>
    <m/>
    <s v=""/>
    <s v=""/>
    <s v=""/>
    <s v=""/>
    <s v=""/>
  </r>
  <r>
    <d v="2024-08-14T00:00:00"/>
    <x v="145"/>
    <s v="D"/>
    <n v="5"/>
    <s v="e"/>
    <n v="8"/>
    <s v="Remate canto porta / falta massa varanda"/>
    <x v="0"/>
    <m/>
    <x v="0"/>
    <x v="0"/>
    <x v="46"/>
    <m/>
    <x v="0"/>
    <m/>
    <s v=""/>
    <s v=""/>
    <s v=""/>
    <s v=""/>
    <s v=""/>
  </r>
  <r>
    <d v="2024-08-14T00:00:00"/>
    <x v="145"/>
    <s v="D"/>
    <n v="5"/>
    <s v="e"/>
    <n v="9"/>
    <s v="Afinar porta entrada/espaço grande"/>
    <x v="7"/>
    <m/>
    <x v="113"/>
    <x v="0"/>
    <x v="46"/>
    <m/>
    <x v="91"/>
    <m/>
    <s v=""/>
    <s v=""/>
    <s v=""/>
    <s v=""/>
    <s v=""/>
  </r>
  <r>
    <d v="2024-08-14T00:00:00"/>
    <x v="145"/>
    <s v="D"/>
    <n v="5"/>
    <s v="e"/>
    <n v="10"/>
    <s v="Alizar desalinhado portas - NÃO FORAM ENCONTRADOS DEFEITOS "/>
    <x v="0"/>
    <m/>
    <x v="0"/>
    <x v="2"/>
    <x v="46"/>
    <m/>
    <x v="24"/>
    <m/>
    <s v=""/>
    <s v=""/>
    <s v=""/>
    <s v=""/>
    <s v=""/>
  </r>
  <r>
    <d v="2024-08-14T00:00:00"/>
    <x v="145"/>
    <s v="D"/>
    <n v="5"/>
    <s v="e"/>
    <n v="11"/>
    <s v="Buraco no topo dos alizares porta geral - NÃO FORAM ENCONTRADOS DEFEITOS "/>
    <x v="0"/>
    <m/>
    <x v="0"/>
    <x v="2"/>
    <x v="46"/>
    <m/>
    <x v="24"/>
    <m/>
    <s v=""/>
    <s v=""/>
    <s v=""/>
    <s v=""/>
    <s v=""/>
  </r>
  <r>
    <d v="2024-08-14T00:00:00"/>
    <x v="145"/>
    <s v="D"/>
    <n v="5"/>
    <s v="e"/>
    <n v="12"/>
    <s v="Remate teto / ceramica cozinha geral"/>
    <x v="0"/>
    <m/>
    <x v="0"/>
    <x v="0"/>
    <x v="46"/>
    <m/>
    <x v="0"/>
    <m/>
    <s v=""/>
    <s v=""/>
    <s v=""/>
    <s v=""/>
    <s v=""/>
  </r>
  <r>
    <d v="2024-08-14T00:00:00"/>
    <x v="145"/>
    <s v="D"/>
    <n v="5"/>
    <s v="e"/>
    <n v="13"/>
    <s v="Azulejo partido lavanderia"/>
    <x v="0"/>
    <m/>
    <x v="0"/>
    <x v="0"/>
    <x v="46"/>
    <m/>
    <x v="170"/>
    <m/>
    <s v=""/>
    <s v=""/>
    <s v=""/>
    <s v=""/>
    <s v=""/>
  </r>
  <r>
    <d v="2024-08-14T00:00:00"/>
    <x v="145"/>
    <s v="D"/>
    <n v="5"/>
    <s v="e"/>
    <n v="14"/>
    <s v="Limpar sujo perfil quina cozinha "/>
    <x v="0"/>
    <m/>
    <x v="0"/>
    <x v="0"/>
    <x v="46"/>
    <m/>
    <x v="0"/>
    <m/>
    <s v=""/>
    <s v=""/>
    <s v=""/>
    <s v=""/>
    <s v=""/>
  </r>
  <r>
    <d v="2024-08-14T00:00:00"/>
    <x v="145"/>
    <s v="D"/>
    <n v="5"/>
    <s v="e"/>
    <n v="15"/>
    <s v="Falta acabamento topo folha porta "/>
    <x v="0"/>
    <m/>
    <x v="0"/>
    <x v="0"/>
    <x v="46"/>
    <m/>
    <x v="0"/>
    <m/>
    <s v=""/>
    <s v=""/>
    <s v=""/>
    <s v=""/>
    <s v=""/>
  </r>
  <r>
    <d v="2024-08-14T00:00:00"/>
    <x v="145"/>
    <s v="D"/>
    <n v="5"/>
    <s v="e"/>
    <n v="16"/>
    <s v="Azulejo partido parede duche "/>
    <x v="0"/>
    <m/>
    <x v="0"/>
    <x v="0"/>
    <x v="46"/>
    <m/>
    <x v="71"/>
    <m/>
    <s v=""/>
    <s v=""/>
    <s v=""/>
    <s v=""/>
    <s v=""/>
  </r>
  <r>
    <d v="2024-08-14T00:00:00"/>
    <x v="145"/>
    <s v="D"/>
    <n v="5"/>
    <s v="e"/>
    <n v="17"/>
    <s v="Acabamento apliques parede/ teto escondido "/>
    <x v="0"/>
    <m/>
    <x v="0"/>
    <x v="0"/>
    <x v="46"/>
    <m/>
    <x v="0"/>
    <m/>
    <s v=""/>
    <s v=""/>
    <s v=""/>
    <s v=""/>
    <s v=""/>
  </r>
  <r>
    <d v="2024-08-14T00:00:00"/>
    <x v="145"/>
    <s v="D"/>
    <n v="5"/>
    <s v="e"/>
    <n v="18"/>
    <s v="Porta guarda roupa estragada internamente"/>
    <x v="0"/>
    <m/>
    <x v="0"/>
    <x v="0"/>
    <x v="46"/>
    <m/>
    <x v="0"/>
    <m/>
    <s v=""/>
    <s v=""/>
    <s v=""/>
    <s v=""/>
    <s v=""/>
  </r>
  <r>
    <d v="2024-08-14T00:00:00"/>
    <x v="145"/>
    <s v="D"/>
    <n v="5"/>
    <s v="e"/>
    <n v="19"/>
    <s v="Porta guarda roupas com marcas externas"/>
    <x v="8"/>
    <m/>
    <x v="0"/>
    <x v="0"/>
    <x v="46"/>
    <m/>
    <x v="0"/>
    <m/>
    <s v=""/>
    <s v=""/>
    <s v=""/>
    <s v=""/>
    <s v=""/>
  </r>
  <r>
    <d v="2024-08-14T00:00:00"/>
    <x v="145"/>
    <s v="D"/>
    <n v="5"/>
    <s v="e"/>
    <n v="20"/>
    <s v="Interruptor afastado parede"/>
    <x v="0"/>
    <m/>
    <x v="0"/>
    <x v="0"/>
    <x v="46"/>
    <m/>
    <x v="0"/>
    <m/>
    <s v=""/>
    <s v=""/>
    <s v=""/>
    <s v=""/>
    <s v=""/>
  </r>
  <r>
    <d v="2024-08-14T00:00:00"/>
    <x v="145"/>
    <s v="D"/>
    <n v="5"/>
    <s v="e"/>
    <n v="21"/>
    <s v="Porta sala com folga/mexe com o vento "/>
    <x v="0"/>
    <m/>
    <x v="0"/>
    <x v="0"/>
    <x v="46"/>
    <m/>
    <x v="0"/>
    <m/>
    <s v=""/>
    <s v=""/>
    <s v=""/>
    <s v=""/>
    <s v=""/>
  </r>
  <r>
    <d v="2024-08-14T00:00:00"/>
    <x v="145"/>
    <s v="D"/>
    <n v="5"/>
    <s v="e"/>
    <n v="22"/>
    <s v="Remate topo banheira "/>
    <x v="0"/>
    <m/>
    <x v="0"/>
    <x v="0"/>
    <x v="46"/>
    <m/>
    <x v="0"/>
    <m/>
    <s v=""/>
    <s v=""/>
    <s v=""/>
    <s v=""/>
    <s v=""/>
  </r>
  <r>
    <d v="2024-08-14T00:00:00"/>
    <x v="145"/>
    <s v="D"/>
    <n v="5"/>
    <s v="e"/>
    <n v="23"/>
    <s v="Ceramica riscada parede banheira"/>
    <x v="0"/>
    <m/>
    <x v="0"/>
    <x v="0"/>
    <x v="46"/>
    <m/>
    <x v="0"/>
    <m/>
    <s v=""/>
    <s v=""/>
    <s v=""/>
    <s v=""/>
    <s v=""/>
  </r>
  <r>
    <d v="2024-08-14T00:00:00"/>
    <x v="145"/>
    <s v="D"/>
    <n v="5"/>
    <s v="e"/>
    <n v="24"/>
    <s v="Batente piso no lugar errado/passagem pequena "/>
    <x v="0"/>
    <m/>
    <x v="0"/>
    <x v="0"/>
    <x v="46"/>
    <m/>
    <x v="0"/>
    <m/>
    <s v=""/>
    <s v=""/>
    <s v=""/>
    <s v=""/>
    <s v=""/>
  </r>
  <r>
    <d v="2024-08-14T00:00:00"/>
    <x v="145"/>
    <s v="D"/>
    <n v="5"/>
    <s v="e"/>
    <n v="25"/>
    <s v="Falta puxador porta duche "/>
    <x v="12"/>
    <m/>
    <x v="63"/>
    <x v="0"/>
    <x v="46"/>
    <m/>
    <x v="94"/>
    <s v="pedro.reino.pires@gmail.com"/>
    <s v=""/>
    <s v=""/>
    <s v=""/>
    <s v=""/>
    <s v=""/>
  </r>
  <r>
    <d v="2024-08-14T00:00:00"/>
    <x v="145"/>
    <s v="D"/>
    <n v="5"/>
    <s v="e"/>
    <n v="26"/>
    <s v="Porta desalinhada duche / diferença vidro "/>
    <x v="12"/>
    <m/>
    <x v="67"/>
    <x v="0"/>
    <x v="46"/>
    <m/>
    <x v="124"/>
    <s v="pedro.reino.pires@gmail.com"/>
    <s v=""/>
    <s v=""/>
    <s v=""/>
    <s v=""/>
    <s v=""/>
  </r>
  <r>
    <d v="2024-08-14T00:00:00"/>
    <x v="145"/>
    <s v="D"/>
    <n v="5"/>
    <s v="e"/>
    <n v="27"/>
    <s v="Ceramica riscada parede duche "/>
    <x v="0"/>
    <m/>
    <x v="0"/>
    <x v="0"/>
    <x v="46"/>
    <m/>
    <x v="0"/>
    <m/>
    <s v=""/>
    <s v=""/>
    <s v=""/>
    <s v=""/>
    <s v=""/>
  </r>
  <r>
    <d v="2024-08-14T00:00:00"/>
    <x v="145"/>
    <s v="D"/>
    <n v="5"/>
    <s v="e"/>
    <n v="28"/>
    <s v="Afinar janela /Borracha solta "/>
    <x v="2"/>
    <m/>
    <x v="0"/>
    <x v="0"/>
    <x v="46"/>
    <m/>
    <x v="0"/>
    <m/>
    <s v=""/>
    <s v=""/>
    <s v=""/>
    <s v=""/>
    <s v=""/>
  </r>
  <r>
    <d v="2024-08-14T00:00:00"/>
    <x v="145"/>
    <s v="D"/>
    <n v="5"/>
    <s v="e"/>
    <n v="29"/>
    <s v="Gavetas sujas internamente"/>
    <x v="0"/>
    <m/>
    <x v="0"/>
    <x v="0"/>
    <x v="46"/>
    <m/>
    <x v="0"/>
    <m/>
    <s v=""/>
    <s v=""/>
    <s v=""/>
    <s v=""/>
    <s v=""/>
  </r>
  <r>
    <d v="2024-08-14T00:00:00"/>
    <x v="145"/>
    <s v="D"/>
    <n v="5"/>
    <s v="e"/>
    <n v="30"/>
    <s v="Defeito pintura parede"/>
    <x v="0"/>
    <m/>
    <x v="0"/>
    <x v="0"/>
    <x v="46"/>
    <m/>
    <x v="0"/>
    <m/>
    <s v=""/>
    <s v=""/>
    <s v=""/>
    <s v=""/>
    <s v=""/>
  </r>
  <r>
    <d v="2024-08-14T00:00:00"/>
    <x v="145"/>
    <s v="D"/>
    <n v="5"/>
    <s v="e"/>
    <n v="31"/>
    <s v="Guarda roupa danificado na base /interno "/>
    <x v="8"/>
    <m/>
    <x v="0"/>
    <x v="0"/>
    <x v="46"/>
    <m/>
    <x v="0"/>
    <m/>
    <s v=""/>
    <s v=""/>
    <s v=""/>
    <s v=""/>
    <s v=""/>
  </r>
  <r>
    <d v="2024-08-14T00:00:00"/>
    <x v="145"/>
    <s v="D"/>
    <n v="5"/>
    <s v="e"/>
    <n v="32"/>
    <s v="Fissura topo janela "/>
    <x v="0"/>
    <m/>
    <x v="0"/>
    <x v="0"/>
    <x v="46"/>
    <m/>
    <x v="0"/>
    <m/>
    <s v=""/>
    <s v=""/>
    <s v=""/>
    <s v=""/>
    <s v=""/>
  </r>
  <r>
    <d v="2024-08-14T00:00:00"/>
    <x v="145"/>
    <s v="D"/>
    <n v="5"/>
    <s v="e"/>
    <n v="33"/>
    <s v="Marco porta danificado no topo "/>
    <x v="0"/>
    <m/>
    <x v="0"/>
    <x v="0"/>
    <x v="46"/>
    <m/>
    <x v="0"/>
    <m/>
    <s v=""/>
    <s v=""/>
    <s v=""/>
    <s v=""/>
    <s v=""/>
  </r>
  <r>
    <d v="2024-08-14T00:00:00"/>
    <x v="145"/>
    <s v="D"/>
    <n v="5"/>
    <s v="e"/>
    <n v="34"/>
    <s v="Porta quadro elétrico torta arrecadação "/>
    <x v="9"/>
    <m/>
    <x v="0"/>
    <x v="0"/>
    <x v="46"/>
    <m/>
    <x v="9"/>
    <m/>
    <s v=""/>
    <s v=""/>
    <s v=""/>
    <s v=""/>
    <s v=""/>
  </r>
  <r>
    <d v="2024-08-14T00:00:00"/>
    <x v="145"/>
    <s v="D"/>
    <n v="5"/>
    <s v="e"/>
    <n v="35"/>
    <s v="Afinar estores -  Conflito caixilharia "/>
    <x v="2"/>
    <m/>
    <x v="8"/>
    <x v="0"/>
    <x v="46"/>
    <m/>
    <x v="71"/>
    <m/>
    <s v=""/>
    <s v=""/>
    <s v=""/>
    <s v=""/>
    <s v=""/>
  </r>
  <r>
    <d v="2024-08-14T00:00:00"/>
    <x v="145"/>
    <s v="D"/>
    <n v="5"/>
    <s v="e"/>
    <n v="36"/>
    <s v="Fuga de água chuveiro wc social "/>
    <x v="57"/>
    <m/>
    <x v="113"/>
    <x v="0"/>
    <x v="46"/>
    <m/>
    <x v="71"/>
    <m/>
    <s v=""/>
    <s v=""/>
    <s v=""/>
    <s v=""/>
    <s v=""/>
  </r>
  <r>
    <d v="2024-08-14T00:00:00"/>
    <x v="145"/>
    <s v="D"/>
    <n v="5"/>
    <s v="e"/>
    <n v="37"/>
    <s v="Fuga de água torneira bidé "/>
    <x v="0"/>
    <m/>
    <x v="33"/>
    <x v="0"/>
    <x v="46"/>
    <m/>
    <x v="71"/>
    <m/>
    <s v=""/>
    <s v=""/>
    <s v=""/>
    <s v=""/>
    <s v=""/>
  </r>
  <r>
    <d v="2024-08-14T00:00:00"/>
    <x v="145"/>
    <s v="D"/>
    <n v="5"/>
    <s v="e"/>
    <n v="38"/>
    <s v="Fuga de água lava loiça "/>
    <x v="14"/>
    <m/>
    <x v="33"/>
    <x v="0"/>
    <x v="46"/>
    <m/>
    <x v="21"/>
    <m/>
    <s v=""/>
    <s v=""/>
    <s v=""/>
    <s v=""/>
    <s v=""/>
  </r>
  <r>
    <d v="2024-08-14T00:00:00"/>
    <x v="145"/>
    <s v="D"/>
    <n v="5"/>
    <s v="e"/>
    <n v="39"/>
    <s v="Sem água quente na torneira do lavatório wc social"/>
    <x v="14"/>
    <m/>
    <x v="113"/>
    <x v="0"/>
    <x v="46"/>
    <m/>
    <x v="71"/>
    <m/>
    <s v=""/>
    <s v=""/>
    <s v=""/>
    <s v=""/>
    <s v=""/>
  </r>
  <r>
    <d v="2024-08-14T00:00:00"/>
    <x v="145"/>
    <s v="D"/>
    <n v="5"/>
    <s v="e"/>
    <n v="40"/>
    <s v="A pressão de água do chuveiro é inferior ao verificado no chuveiro da outra casa de banho."/>
    <x v="14"/>
    <m/>
    <x v="113"/>
    <x v="3"/>
    <x v="46"/>
    <m/>
    <x v="24"/>
    <m/>
    <s v=""/>
    <s v=""/>
    <s v=""/>
    <s v=""/>
    <s v=""/>
  </r>
  <r>
    <d v="2024-08-14T00:00:00"/>
    <x v="145"/>
    <s v="D"/>
    <n v="5"/>
    <s v="e"/>
    <n v="41"/>
    <s v="o batente da porta encontra-se num local pouco funcional, necessita de ser recolocado."/>
    <x v="8"/>
    <m/>
    <x v="113"/>
    <x v="3"/>
    <x v="46"/>
    <m/>
    <x v="24"/>
    <m/>
    <s v=""/>
    <s v=""/>
    <s v=""/>
    <s v=""/>
    <s v=""/>
  </r>
  <r>
    <d v="2024-08-14T00:00:00"/>
    <x v="145"/>
    <s v="D"/>
    <n v="5"/>
    <s v="e"/>
    <n v="42"/>
    <s v="Exaustor da casa de banho da suite não funciona - Nunca funcionou"/>
    <x v="15"/>
    <m/>
    <x v="67"/>
    <x v="0"/>
    <x v="46"/>
    <m/>
    <x v="39"/>
    <m/>
    <s v=""/>
    <s v=""/>
    <s v=""/>
    <s v=""/>
    <s v=""/>
  </r>
  <r>
    <d v="2024-08-14T00:00:00"/>
    <x v="145"/>
    <s v="D"/>
    <n v="5"/>
    <s v="e"/>
    <n v="43"/>
    <s v="gaveta do roupeiro danificada.- Faltam CALHA 0,45 cm 1- par "/>
    <x v="6"/>
    <m/>
    <x v="113"/>
    <x v="1"/>
    <x v="46"/>
    <m/>
    <x v="24"/>
    <m/>
    <s v=""/>
    <s v=""/>
    <s v=""/>
    <s v=""/>
    <s v=""/>
  </r>
  <r>
    <d v="2024-08-14T00:00:00"/>
    <x v="145"/>
    <s v="D"/>
    <n v="5"/>
    <s v="e"/>
    <n v="44"/>
    <s v="painel exterior das janelas danificado com múltiplos pequenos defeitos. - quartos 1,2 e 3 + 3 vidros por substituir (não se pode Agendar, Ricardo da Serrialu vai confirmar encomenda com Rita Correia)// 29/05 substituiu 01 vidro falta mais 02"/>
    <x v="2"/>
    <m/>
    <x v="113"/>
    <x v="0"/>
    <x v="46"/>
    <m/>
    <x v="216"/>
    <m/>
    <s v=""/>
    <s v=""/>
    <s v=""/>
    <s v=""/>
    <s v=""/>
  </r>
  <r>
    <d v="2024-08-14T00:00:00"/>
    <x v="145"/>
    <s v="D"/>
    <n v="5"/>
    <s v="e"/>
    <n v="45"/>
    <s v="Caixa de estore partida "/>
    <x v="0"/>
    <m/>
    <x v="0"/>
    <x v="0"/>
    <x v="46"/>
    <m/>
    <x v="0"/>
    <m/>
    <s v=""/>
    <s v=""/>
    <s v=""/>
    <s v=""/>
    <s v=""/>
  </r>
  <r>
    <d v="2024-08-14T00:00:00"/>
    <x v="145"/>
    <s v="D"/>
    <n v="5"/>
    <s v="e"/>
    <n v="46"/>
    <s v="Sala - estar danificado, não desce. (Novidade)"/>
    <x v="11"/>
    <m/>
    <x v="67"/>
    <x v="0"/>
    <x v="46"/>
    <m/>
    <x v="208"/>
    <m/>
    <s v=""/>
    <s v=""/>
    <s v=""/>
    <s v=""/>
    <s v=""/>
  </r>
  <r>
    <d v="2024-08-14T00:00:00"/>
    <x v="145"/>
    <s v="D"/>
    <n v="5"/>
    <s v="e"/>
    <n v="47"/>
    <s v="WC social e WC de suite - pressão de chuveiro desadequada, baixa, sem variação com os 2 níveis de pressão de torneira (completamente diferente em relação a WC de quarto que se encontra entre os dois, não creio que seja de &quot;acordo com projeto”, como aliaste-te o Sr Ferraz concordou quando viu a pressão do WC da suite)"/>
    <x v="14"/>
    <m/>
    <x v="67"/>
    <x v="0"/>
    <x v="46"/>
    <m/>
    <x v="262"/>
    <m/>
    <s v=""/>
    <s v=""/>
    <s v=""/>
    <s v=""/>
    <s v=""/>
  </r>
  <r>
    <d v="2024-08-14T00:00:00"/>
    <x v="145"/>
    <s v="D"/>
    <n v="5"/>
    <s v="e"/>
    <n v="48"/>
    <s v="Estore de primeiro quarto danificado necessitando reparo"/>
    <x v="11"/>
    <m/>
    <x v="215"/>
    <x v="0"/>
    <x v="46"/>
    <m/>
    <x v="325"/>
    <m/>
    <m/>
    <m/>
    <m/>
    <m/>
    <m/>
  </r>
  <r>
    <d v="2024-08-14T00:00:00"/>
    <x v="145"/>
    <s v="D"/>
    <n v="5"/>
    <s v="e"/>
    <n v="49"/>
    <s v="Porta/dobradiças de poliban de suite defeituosa/material não adequado à função, sem resposta adequada às múltiplas e repetidas calibrações - solicito formalmente substituição de sistema"/>
    <x v="0"/>
    <m/>
    <x v="215"/>
    <x v="3"/>
    <x v="46"/>
    <m/>
    <x v="24"/>
    <m/>
    <m/>
    <m/>
    <m/>
    <m/>
    <m/>
  </r>
  <r>
    <d v="2024-08-14T00:00:00"/>
    <x v="145"/>
    <s v="D"/>
    <n v="5"/>
    <s v="e"/>
    <n v="50"/>
    <s v="Calhas de gaveta do quarto  com funcionamento precário (uma gaveta deixou de deslizar convenientemente e faz barulho)"/>
    <x v="6"/>
    <m/>
    <x v="74"/>
    <x v="1"/>
    <x v="46"/>
    <m/>
    <x v="24"/>
    <m/>
    <m/>
    <m/>
    <m/>
    <m/>
    <m/>
  </r>
  <r>
    <d v="2024-08-14T00:00:00"/>
    <x v="145"/>
    <s v="D"/>
    <n v="5"/>
    <s v="e"/>
    <n v="51"/>
    <s v="Ar condicionado não refresca apenas ventila. A unuidade no exterior faz também menos barulho que anteriormente"/>
    <x v="15"/>
    <m/>
    <x v="74"/>
    <x v="0"/>
    <x v="46"/>
    <m/>
    <x v="32"/>
    <m/>
    <m/>
    <m/>
    <m/>
    <m/>
    <m/>
  </r>
  <r>
    <d v="2024-08-14T00:00:00"/>
    <x v="145"/>
    <s v="D"/>
    <n v="5"/>
    <s v="e"/>
    <n v="52"/>
    <s v="Isolamento de estores sem isolamento de silicone - entrada de calor e frio, situação identificada recentemente, mas antiga"/>
    <x v="0"/>
    <m/>
    <x v="74"/>
    <x v="0"/>
    <x v="46"/>
    <m/>
    <x v="295"/>
    <m/>
    <m/>
    <m/>
    <m/>
    <m/>
    <m/>
  </r>
  <r>
    <d v="2024-08-14T00:00:00"/>
    <x v="145"/>
    <s v="D"/>
    <n v="5"/>
    <s v="e"/>
    <n v="53"/>
    <s v="Campainha da porta não se encontra a funcionar "/>
    <x v="9"/>
    <m/>
    <x v="184"/>
    <x v="0"/>
    <x v="46"/>
    <m/>
    <x v="41"/>
    <m/>
    <m/>
    <m/>
    <m/>
    <m/>
    <m/>
  </r>
  <r>
    <d v="2024-08-14T00:00:00"/>
    <x v="145"/>
    <s v="D"/>
    <n v="5"/>
    <s v="e"/>
    <n v="54"/>
    <s v="Foi identificada uma alteração na parede circundante a uns dos aparelhos de ar condicionado, num dos quartos. Existe uma mancha ao redor do aparelho que não sei se terá relação com o próprio aparelho. // AGENDADO"/>
    <x v="0"/>
    <m/>
    <x v="184"/>
    <x v="0"/>
    <x v="46"/>
    <m/>
    <x v="195"/>
    <m/>
    <m/>
    <m/>
    <m/>
    <m/>
    <m/>
  </r>
  <r>
    <d v="2024-08-14T00:00:00"/>
    <x v="145"/>
    <s v="D"/>
    <n v="5"/>
    <s v="e"/>
    <n v="55"/>
    <s v="Solicito avaliação no ar condicionado da sala que esta a perder agua, e que está infiltrando na madeira da ombreira da porta "/>
    <x v="15"/>
    <m/>
    <x v="144"/>
    <x v="0"/>
    <x v="46"/>
    <m/>
    <x v="224"/>
    <m/>
    <m/>
    <m/>
    <m/>
    <m/>
    <m/>
  </r>
  <r>
    <d v="2024-08-14T00:00:00"/>
    <x v="145"/>
    <s v="D"/>
    <n v="5"/>
    <s v="e"/>
    <n v="56"/>
    <s v="Ombreira da porta danificada por conta da humidade do ar condicionado. "/>
    <x v="6"/>
    <m/>
    <x v="144"/>
    <x v="1"/>
    <x v="46"/>
    <m/>
    <x v="24"/>
    <m/>
    <m/>
    <m/>
    <m/>
    <m/>
    <m/>
  </r>
  <r>
    <d v="2024-08-14T00:00:00"/>
    <x v="145"/>
    <s v="D"/>
    <n v="5"/>
    <s v="e"/>
    <n v="57"/>
    <s v="Isolamento de caixa de persiana da sala. A caixa da persiana da sala cedeu parcialmente existido neste momento orifícios de passagem de ar entre as tábuas e perda de isolamento de caixa com parede, entrando vento."/>
    <x v="0"/>
    <m/>
    <x v="266"/>
    <x v="0"/>
    <x v="46"/>
    <m/>
    <x v="326"/>
    <s v="Situação reparada pelo nosso colaborador Bubacar"/>
    <m/>
    <m/>
    <m/>
    <m/>
    <m/>
  </r>
  <r>
    <d v="2024-08-14T00:00:00"/>
    <x v="145"/>
    <s v="D"/>
    <n v="5"/>
    <s v="e"/>
    <n v="58"/>
    <s v="Porta de área de lavandaria / bomba de água a necessitar de afinação, pois deixa passar vento e faz ruído por esse motivo"/>
    <x v="0"/>
    <m/>
    <x v="266"/>
    <x v="0"/>
    <x v="46"/>
    <m/>
    <x v="326"/>
    <s v="Situação reparada pelo nosso colaborador Bubacar"/>
    <m/>
    <m/>
    <m/>
    <m/>
    <m/>
  </r>
  <r>
    <d v="2024-08-14T00:00:00"/>
    <x v="145"/>
    <s v="D"/>
    <n v="5"/>
    <s v="e"/>
    <n v="59"/>
    <s v="Estore de janela cozinha encravado e inutilizado de momento. Está recolhido e creio que não seja uma situação relacionada com os recentes temporais"/>
    <x v="0"/>
    <m/>
    <x v="266"/>
    <x v="0"/>
    <x v="46"/>
    <m/>
    <x v="326"/>
    <s v="Situação reparada pelo nosso colaborador Bubacar"/>
    <m/>
    <m/>
    <m/>
    <m/>
    <m/>
  </r>
  <r>
    <d v="2024-08-14T00:00:00"/>
    <x v="145"/>
    <s v="D"/>
    <n v="5"/>
    <s v="e"/>
    <n v="60"/>
    <s v="Intervir no extrator do WC que estava com infiltração e verificado em fevereiro."/>
    <x v="0"/>
    <m/>
    <x v="266"/>
    <x v="0"/>
    <x v="46"/>
    <m/>
    <x v="327"/>
    <m/>
    <m/>
    <m/>
    <m/>
    <m/>
    <m/>
  </r>
  <r>
    <d v="2024-08-14T00:00:00"/>
    <x v="145"/>
    <s v="D"/>
    <n v="5"/>
    <s v="e"/>
    <n v="61"/>
    <s v="O estore da suíte não desce."/>
    <x v="0"/>
    <m/>
    <x v="310"/>
    <x v="0"/>
    <x v="46"/>
    <m/>
    <x v="327"/>
    <m/>
    <m/>
    <m/>
    <m/>
    <m/>
    <m/>
  </r>
  <r>
    <d v="2024-08-14T00:00:00"/>
    <x v="145"/>
    <s v="D"/>
    <n v="5"/>
    <s v="e"/>
    <n v="62"/>
    <s v="Porta da cabine de duche de casa de banho da suíte novamente desnivelada a necessitar de reajuste"/>
    <x v="58"/>
    <m/>
    <x v="311"/>
    <x v="1"/>
    <x v="46"/>
    <m/>
    <x v="24"/>
    <m/>
    <m/>
    <m/>
    <m/>
    <m/>
    <m/>
  </r>
  <r>
    <d v="2024-12-13T00:00:00"/>
    <x v="146"/>
    <s v="D"/>
    <n v="5"/>
    <s v="f"/>
    <n v="1"/>
    <s v="Limpar Guardas (Geral)"/>
    <x v="0"/>
    <m/>
    <x v="0"/>
    <x v="0"/>
    <x v="1"/>
    <m/>
    <x v="22"/>
    <m/>
    <s v=""/>
    <s v=""/>
    <s v=""/>
    <s v=""/>
    <s v=""/>
  </r>
  <r>
    <d v="2024-12-13T00:00:00"/>
    <x v="146"/>
    <s v="D"/>
    <n v="5"/>
    <s v="f"/>
    <n v="2"/>
    <s v="Remate e Limpeza rodapes (geral)"/>
    <x v="0"/>
    <m/>
    <x v="0"/>
    <x v="0"/>
    <x v="1"/>
    <m/>
    <x v="22"/>
    <m/>
    <s v=""/>
    <s v=""/>
    <s v=""/>
    <s v=""/>
    <s v=""/>
  </r>
  <r>
    <d v="2024-12-13T00:00:00"/>
    <x v="146"/>
    <s v="D"/>
    <n v="5"/>
    <s v="f"/>
    <n v="3"/>
    <s v="Limpar caixilitarias/sujos (geral)"/>
    <x v="0"/>
    <m/>
    <x v="0"/>
    <x v="0"/>
    <x v="1"/>
    <m/>
    <x v="22"/>
    <m/>
    <s v=""/>
    <s v=""/>
    <s v=""/>
    <s v=""/>
    <s v=""/>
  </r>
  <r>
    <d v="2024-12-13T00:00:00"/>
    <x v="146"/>
    <s v="D"/>
    <n v="5"/>
    <s v="f"/>
    <n v="4"/>
    <s v="Limpar marcas na soleira pedra varanda"/>
    <x v="0"/>
    <m/>
    <x v="33"/>
    <x v="0"/>
    <x v="1"/>
    <m/>
    <x v="176"/>
    <m/>
    <s v=""/>
    <s v=""/>
    <s v=""/>
    <s v=""/>
    <s v=""/>
  </r>
  <r>
    <d v="2024-12-13T00:00:00"/>
    <x v="146"/>
    <s v="D"/>
    <n v="5"/>
    <s v="f"/>
    <n v="5"/>
    <s v="Limpar marcas nos tijolos varanda"/>
    <x v="0"/>
    <m/>
    <x v="0"/>
    <x v="0"/>
    <x v="1"/>
    <m/>
    <x v="22"/>
    <m/>
    <s v=""/>
    <s v=""/>
    <s v=""/>
    <s v=""/>
    <s v=""/>
  </r>
  <r>
    <d v="2024-12-13T00:00:00"/>
    <x v="146"/>
    <s v="D"/>
    <n v="5"/>
    <s v="f"/>
    <n v="6"/>
    <s v="Limpar pilar varanda"/>
    <x v="0"/>
    <m/>
    <x v="0"/>
    <x v="0"/>
    <x v="1"/>
    <m/>
    <x v="22"/>
    <m/>
    <s v=""/>
    <s v=""/>
    <s v=""/>
    <s v=""/>
    <s v=""/>
  </r>
  <r>
    <d v="2024-12-13T00:00:00"/>
    <x v="146"/>
    <s v="D"/>
    <n v="5"/>
    <s v="f"/>
    <n v="7"/>
    <s v="Limpar piso varanda/riscos em 1 peça"/>
    <x v="0"/>
    <m/>
    <x v="0"/>
    <x v="0"/>
    <x v="1"/>
    <m/>
    <x v="22"/>
    <m/>
    <s v=""/>
    <s v=""/>
    <s v=""/>
    <s v=""/>
    <s v=""/>
  </r>
  <r>
    <d v="2024-12-13T00:00:00"/>
    <x v="146"/>
    <s v="D"/>
    <n v="5"/>
    <s v="f"/>
    <n v="8"/>
    <s v="Cerâmica cozinha com cor diferente"/>
    <x v="0"/>
    <m/>
    <x v="0"/>
    <x v="0"/>
    <x v="1"/>
    <m/>
    <x v="64"/>
    <m/>
    <s v=""/>
    <s v=""/>
    <s v=""/>
    <s v=""/>
    <s v=""/>
  </r>
  <r>
    <d v="2024-12-13T00:00:00"/>
    <x v="146"/>
    <s v="D"/>
    <n v="5"/>
    <s v="f"/>
    <n v="9"/>
    <s v="susbstituirem a peça partida no aparelho do AVAC "/>
    <x v="15"/>
    <m/>
    <x v="119"/>
    <x v="0"/>
    <x v="1"/>
    <m/>
    <x v="125"/>
    <m/>
    <s v=""/>
    <s v=""/>
    <s v=""/>
    <s v=""/>
    <s v=""/>
  </r>
  <r>
    <d v="2024-12-13T00:00:00"/>
    <x v="146"/>
    <s v="D"/>
    <n v="5"/>
    <s v="f"/>
    <n v="10"/>
    <s v="Limpar massa piso"/>
    <x v="0"/>
    <m/>
    <x v="33"/>
    <x v="0"/>
    <x v="1"/>
    <m/>
    <x v="176"/>
    <m/>
    <s v=""/>
    <s v=""/>
    <s v=""/>
    <s v=""/>
    <s v=""/>
  </r>
  <r>
    <d v="2024-12-13T00:00:00"/>
    <x v="146"/>
    <s v="D"/>
    <n v="5"/>
    <s v="f"/>
    <n v="11"/>
    <s v="Azulejo mau assentado na parede"/>
    <x v="0"/>
    <m/>
    <x v="0"/>
    <x v="0"/>
    <x v="1"/>
    <m/>
    <x v="176"/>
    <m/>
    <s v=""/>
    <s v=""/>
    <s v=""/>
    <s v=""/>
    <s v=""/>
  </r>
  <r>
    <d v="2024-12-13T00:00:00"/>
    <x v="146"/>
    <s v="D"/>
    <n v="5"/>
    <s v="f"/>
    <n v="12"/>
    <s v="Limpar rejunte ceramica cozinha (geral) parede"/>
    <x v="0"/>
    <m/>
    <x v="0"/>
    <x v="0"/>
    <x v="1"/>
    <m/>
    <x v="22"/>
    <m/>
    <s v=""/>
    <s v=""/>
    <s v=""/>
    <s v=""/>
    <s v=""/>
  </r>
  <r>
    <d v="2024-12-13T00:00:00"/>
    <x v="146"/>
    <s v="D"/>
    <n v="5"/>
    <s v="f"/>
    <n v="13"/>
    <s v="Limpar portas (geral)"/>
    <x v="0"/>
    <m/>
    <x v="0"/>
    <x v="0"/>
    <x v="1"/>
    <m/>
    <x v="22"/>
    <m/>
    <s v=""/>
    <s v=""/>
    <s v=""/>
    <s v=""/>
    <s v=""/>
  </r>
  <r>
    <d v="2024-12-13T00:00:00"/>
    <x v="146"/>
    <s v="D"/>
    <n v="5"/>
    <s v="f"/>
    <n v="14"/>
    <s v="Limpar cerâmica/ tinta"/>
    <x v="0"/>
    <m/>
    <x v="0"/>
    <x v="0"/>
    <x v="1"/>
    <m/>
    <x v="22"/>
    <m/>
    <s v=""/>
    <s v=""/>
    <s v=""/>
    <s v=""/>
    <s v=""/>
  </r>
  <r>
    <d v="2024-12-13T00:00:00"/>
    <x v="146"/>
    <s v="D"/>
    <n v="5"/>
    <s v="f"/>
    <n v="15"/>
    <s v="Peça fixação espelho torta no topo"/>
    <x v="0"/>
    <m/>
    <x v="0"/>
    <x v="0"/>
    <x v="1"/>
    <m/>
    <x v="176"/>
    <m/>
    <s v=""/>
    <s v=""/>
    <s v=""/>
    <s v=""/>
    <s v=""/>
  </r>
  <r>
    <d v="2024-12-13T00:00:00"/>
    <x v="146"/>
    <s v="D"/>
    <n v="5"/>
    <s v="f"/>
    <n v="16"/>
    <s v="Massa banheira soltando"/>
    <x v="0"/>
    <m/>
    <x v="33"/>
    <x v="0"/>
    <x v="1"/>
    <m/>
    <x v="176"/>
    <m/>
    <s v=""/>
    <s v=""/>
    <s v=""/>
    <s v=""/>
    <s v=""/>
  </r>
  <r>
    <d v="2024-12-13T00:00:00"/>
    <x v="146"/>
    <s v="D"/>
    <n v="5"/>
    <s v="f"/>
    <n v="17"/>
    <s v="Ar condicionado partido/ ondulado por baixo - Em orçamento"/>
    <x v="59"/>
    <m/>
    <x v="0"/>
    <x v="0"/>
    <x v="1"/>
    <m/>
    <x v="72"/>
    <m/>
    <s v=""/>
    <s v=""/>
    <s v=""/>
    <s v=""/>
    <s v=""/>
  </r>
  <r>
    <d v="2024-12-13T00:00:00"/>
    <x v="146"/>
    <s v="D"/>
    <n v="5"/>
    <s v="f"/>
    <n v="18"/>
    <s v="Fissura na parede proximo ar condicionado"/>
    <x v="0"/>
    <m/>
    <x v="0"/>
    <x v="0"/>
    <x v="1"/>
    <m/>
    <x v="22"/>
    <m/>
    <s v=""/>
    <s v=""/>
    <s v=""/>
    <s v=""/>
    <s v=""/>
  </r>
  <r>
    <d v="2024-12-13T00:00:00"/>
    <x v="146"/>
    <s v="D"/>
    <n v="5"/>
    <s v="f"/>
    <n v="19"/>
    <s v="Melhorar remate cantos guardas roupas (geral)"/>
    <x v="0"/>
    <m/>
    <x v="0"/>
    <x v="0"/>
    <x v="1"/>
    <m/>
    <x v="22"/>
    <m/>
    <s v=""/>
    <s v=""/>
    <s v=""/>
    <s v=""/>
    <s v=""/>
  </r>
  <r>
    <d v="2024-12-13T00:00:00"/>
    <x v="146"/>
    <s v="D"/>
    <n v="5"/>
    <s v="f"/>
    <n v="20"/>
    <s v="Falta puxador porta duche"/>
    <x v="12"/>
    <m/>
    <x v="0"/>
    <x v="0"/>
    <x v="1"/>
    <m/>
    <x v="14"/>
    <m/>
    <s v=""/>
    <s v=""/>
    <s v=""/>
    <s v=""/>
    <s v=""/>
  </r>
  <r>
    <d v="2024-12-13T00:00:00"/>
    <x v="146"/>
    <s v="D"/>
    <n v="5"/>
    <s v="f"/>
    <n v="21"/>
    <s v="Buraco a vista no furo lavatório"/>
    <x v="8"/>
    <m/>
    <x v="0"/>
    <x v="0"/>
    <x v="1"/>
    <m/>
    <x v="22"/>
    <m/>
    <s v=""/>
    <s v=""/>
    <s v=""/>
    <s v=""/>
    <s v=""/>
  </r>
  <r>
    <d v="2024-12-13T00:00:00"/>
    <x v="146"/>
    <s v="D"/>
    <n v="5"/>
    <s v="f"/>
    <n v="22"/>
    <s v="Melhorar pintura parede"/>
    <x v="0"/>
    <m/>
    <x v="0"/>
    <x v="0"/>
    <x v="1"/>
    <m/>
    <x v="22"/>
    <m/>
    <s v=""/>
    <s v=""/>
    <s v=""/>
    <s v=""/>
    <s v=""/>
  </r>
  <r>
    <d v="2024-12-13T00:00:00"/>
    <x v="146"/>
    <s v="D"/>
    <n v="5"/>
    <s v="f"/>
    <n v="23"/>
    <s v="Melhorar pintura/2º mão/ geral"/>
    <x v="0"/>
    <m/>
    <x v="0"/>
    <x v="0"/>
    <x v="1"/>
    <m/>
    <x v="22"/>
    <m/>
    <s v=""/>
    <s v=""/>
    <s v=""/>
    <s v=""/>
    <s v=""/>
  </r>
  <r>
    <d v="2024-12-13T00:00:00"/>
    <x v="146"/>
    <s v="D"/>
    <n v="5"/>
    <s v="f"/>
    <n v="24"/>
    <s v="Remate silicone portas/paredes (geral)"/>
    <x v="0"/>
    <m/>
    <x v="0"/>
    <x v="0"/>
    <x v="1"/>
    <m/>
    <x v="22"/>
    <m/>
    <s v=""/>
    <s v=""/>
    <s v=""/>
    <s v=""/>
    <s v=""/>
  </r>
  <r>
    <d v="2024-12-13T00:00:00"/>
    <x v="146"/>
    <s v="D"/>
    <n v="5"/>
    <s v="f"/>
    <n v="25"/>
    <s v="Afinar porta guarda roupa "/>
    <x v="8"/>
    <m/>
    <x v="0"/>
    <x v="0"/>
    <x v="1"/>
    <m/>
    <x v="0"/>
    <m/>
    <s v=""/>
    <s v=""/>
    <s v=""/>
    <s v=""/>
    <s v=""/>
  </r>
  <r>
    <d v="2024-12-13T00:00:00"/>
    <x v="146"/>
    <s v="D"/>
    <n v="5"/>
    <s v="f"/>
    <n v="26"/>
    <s v="Afinação caixilharia "/>
    <x v="2"/>
    <m/>
    <x v="30"/>
    <x v="0"/>
    <x v="1"/>
    <m/>
    <x v="18"/>
    <m/>
    <s v=""/>
    <s v=""/>
    <s v=""/>
    <s v=""/>
    <s v=""/>
  </r>
  <r>
    <d v="2024-12-13T00:00:00"/>
    <x v="146"/>
    <s v="D"/>
    <n v="5"/>
    <s v="f"/>
    <n v="27"/>
    <s v="Substituição fechadura janela da sala "/>
    <x v="2"/>
    <m/>
    <x v="30"/>
    <x v="0"/>
    <x v="1"/>
    <m/>
    <x v="5"/>
    <m/>
    <s v=""/>
    <s v=""/>
    <s v=""/>
    <s v=""/>
    <s v=""/>
  </r>
  <r>
    <d v="2024-12-13T00:00:00"/>
    <x v="146"/>
    <s v="D"/>
    <n v="5"/>
    <s v="f"/>
    <n v="28"/>
    <s v="Reparação pavimento "/>
    <x v="5"/>
    <m/>
    <x v="13"/>
    <x v="0"/>
    <x v="1"/>
    <m/>
    <x v="18"/>
    <m/>
    <s v=""/>
    <s v=""/>
    <s v=""/>
    <s v=""/>
    <s v=""/>
  </r>
  <r>
    <d v="2024-12-13T00:00:00"/>
    <x v="146"/>
    <s v="D"/>
    <n v="5"/>
    <s v="f"/>
    <n v="29"/>
    <s v="Ligar bomba circuladora"/>
    <x v="14"/>
    <m/>
    <x v="155"/>
    <x v="0"/>
    <x v="1"/>
    <m/>
    <x v="52"/>
    <m/>
    <m/>
    <m/>
    <m/>
    <m/>
    <m/>
  </r>
  <r>
    <d v="2024-12-13T00:00:00"/>
    <x v="146"/>
    <s v="D"/>
    <n v="5"/>
    <s v="f"/>
    <n v="30"/>
    <s v="Estores avariados salade estar e quarto. - Fora da garantia"/>
    <x v="11"/>
    <m/>
    <x v="312"/>
    <x v="1"/>
    <x v="1"/>
    <m/>
    <x v="50"/>
    <m/>
    <s v=""/>
    <s v=""/>
    <s v=""/>
    <s v=""/>
    <s v=""/>
  </r>
  <r>
    <d v="2024-12-13T00:00:00"/>
    <x v="146"/>
    <s v="D"/>
    <n v="5"/>
    <s v="f"/>
    <n v="31"/>
    <s v="22/09/2025: Preciso que alguem verifique o meu sistema LG (AC) pois o cabeçote não esta a funcionar. Há um erro e ele parece não funcionar de todo. // No dia 25/06/2026 a proprietária volta a reportar a mesma situação, solicitando assim uma nova visita e intervenção no local. "/>
    <x v="15"/>
    <m/>
    <x v="313"/>
    <x v="5"/>
    <x v="1"/>
    <m/>
    <x v="226"/>
    <m/>
    <m/>
    <m/>
    <m/>
    <m/>
    <m/>
  </r>
  <r>
    <d v="2024-12-13T00:00:00"/>
    <x v="146"/>
    <s v="D"/>
    <n v="5"/>
    <s v="f"/>
    <n v="32"/>
    <s v="Móvel do lavatório do WC danificado. // O proprietário reportou um vazamento na pia, o que acabou por ocasionar danificação do móvel, no entanto, o tema não está abrangido pela garantia, uma vez que o dano na torneira é considerado da utlização do imóvel, porque contém na vistoria inicial."/>
    <x v="6"/>
    <m/>
    <x v="75"/>
    <x v="7"/>
    <x v="1"/>
    <m/>
    <x v="24"/>
    <s v="VAMOS TROCAR OU NÃO ? "/>
    <n v="260"/>
    <s v=""/>
    <s v=""/>
    <s v=""/>
    <s v=""/>
  </r>
  <r>
    <d v="2024-12-13T00:00:00"/>
    <x v="146"/>
    <s v="D"/>
    <n v="5"/>
    <s v="f"/>
    <n v="33"/>
    <s v="A janela da sala não fecha bem. Há fugas de ar para dentro de casa"/>
    <x v="2"/>
    <m/>
    <x v="75"/>
    <x v="0"/>
    <x v="1"/>
    <m/>
    <x v="56"/>
    <m/>
    <m/>
    <m/>
    <m/>
    <m/>
    <m/>
  </r>
  <r>
    <d v="2024-09-26T00:00:00"/>
    <x v="147"/>
    <s v="D"/>
    <n v="5"/>
    <s v="a"/>
    <n v="2"/>
    <s v="Limpeza do piso"/>
    <x v="0"/>
    <m/>
    <x v="0"/>
    <x v="0"/>
    <x v="92"/>
    <m/>
    <x v="76"/>
    <s v="Iuliia Sustavova 911883607"/>
    <s v=""/>
    <s v=""/>
    <s v=""/>
    <s v=""/>
    <s v=""/>
  </r>
  <r>
    <d v="2024-09-26T00:00:00"/>
    <x v="147"/>
    <s v="D"/>
    <n v="5"/>
    <s v="a"/>
    <n v="3"/>
    <s v="Espaçamento piso/rodapé "/>
    <x v="0"/>
    <m/>
    <x v="0"/>
    <x v="0"/>
    <x v="92"/>
    <m/>
    <x v="76"/>
    <s v="Iuliia Sustavova 911883607"/>
    <s v=""/>
    <s v=""/>
    <s v=""/>
    <s v=""/>
    <s v=""/>
  </r>
  <r>
    <d v="2024-09-26T00:00:00"/>
    <x v="147"/>
    <s v="D"/>
    <n v="5"/>
    <s v="a"/>
    <n v="4"/>
    <s v="Marcas rodape abaixoa pedra porta"/>
    <x v="0"/>
    <m/>
    <x v="0"/>
    <x v="0"/>
    <x v="92"/>
    <m/>
    <x v="76"/>
    <s v="Iuliia Sustavova 911883607"/>
    <s v=""/>
    <s v=""/>
    <s v=""/>
    <s v=""/>
    <s v=""/>
  </r>
  <r>
    <d v="2024-09-26T00:00:00"/>
    <x v="147"/>
    <s v="D"/>
    <n v="5"/>
    <s v="a"/>
    <n v="5"/>
    <s v="Marca na parte inferior porta"/>
    <x v="60"/>
    <m/>
    <x v="0"/>
    <x v="0"/>
    <x v="92"/>
    <m/>
    <x v="76"/>
    <s v="Iuliia Sustavova 911883607"/>
    <s v=""/>
    <s v=""/>
    <s v=""/>
    <s v=""/>
    <s v=""/>
  </r>
  <r>
    <d v="2024-09-26T00:00:00"/>
    <x v="147"/>
    <s v="D"/>
    <n v="5"/>
    <s v="a"/>
    <n v="6"/>
    <s v="Retirar caixas da parede muitas e visíveis "/>
    <x v="0"/>
    <m/>
    <x v="0"/>
    <x v="3"/>
    <x v="92"/>
    <m/>
    <x v="76"/>
    <s v="Iuliia Sustavova 911883607"/>
    <s v=""/>
    <s v=""/>
    <s v=""/>
    <s v=""/>
    <s v=""/>
  </r>
  <r>
    <d v="2024-09-26T00:00:00"/>
    <x v="147"/>
    <s v="D"/>
    <n v="5"/>
    <s v="a"/>
    <n v="7"/>
    <s v="Mudar sentid abertura porta wc p/ fora"/>
    <x v="21"/>
    <m/>
    <x v="0"/>
    <x v="3"/>
    <x v="92"/>
    <m/>
    <x v="24"/>
    <s v="Iuliia Sustavova 911883607"/>
    <s v=""/>
    <s v=""/>
    <s v=""/>
    <s v=""/>
    <s v=""/>
  </r>
  <r>
    <d v="2024-09-26T00:00:00"/>
    <x v="147"/>
    <s v="D"/>
    <n v="5"/>
    <s v="a"/>
    <n v="8"/>
    <s v="Melhorar remate teto/ceramica"/>
    <x v="0"/>
    <m/>
    <x v="0"/>
    <x v="0"/>
    <x v="92"/>
    <m/>
    <x v="76"/>
    <s v="Iuliia Sustavova 911883607"/>
    <s v=""/>
    <s v=""/>
    <s v=""/>
    <s v=""/>
    <s v=""/>
  </r>
  <r>
    <d v="2024-09-26T00:00:00"/>
    <x v="147"/>
    <s v="D"/>
    <n v="5"/>
    <s v="a"/>
    <n v="9"/>
    <s v="Juntas ceramica mal feita"/>
    <x v="0"/>
    <m/>
    <x v="0"/>
    <x v="0"/>
    <x v="92"/>
    <m/>
    <x v="76"/>
    <s v="Iuliia Sustavova 911883607"/>
    <s v=""/>
    <s v=""/>
    <s v=""/>
    <s v=""/>
    <s v=""/>
  </r>
  <r>
    <d v="2024-09-26T00:00:00"/>
    <x v="147"/>
    <s v="D"/>
    <n v="5"/>
    <s v="a"/>
    <n v="10"/>
    <s v="Azulejo partido substituir "/>
    <x v="0"/>
    <m/>
    <x v="0"/>
    <x v="0"/>
    <x v="92"/>
    <m/>
    <x v="76"/>
    <s v="Iuliia Sustavova 911883607"/>
    <s v=""/>
    <s v=""/>
    <s v=""/>
    <s v=""/>
    <s v=""/>
  </r>
  <r>
    <d v="2024-09-26T00:00:00"/>
    <x v="147"/>
    <s v="D"/>
    <n v="5"/>
    <s v="a"/>
    <n v="11"/>
    <s v="Riscos bancada wc"/>
    <x v="42"/>
    <m/>
    <x v="0"/>
    <x v="0"/>
    <x v="92"/>
    <m/>
    <x v="76"/>
    <s v="Iuliia Sustavova 911883607"/>
    <s v=""/>
    <s v=""/>
    <s v=""/>
    <s v=""/>
    <s v=""/>
  </r>
  <r>
    <d v="2024-09-26T00:00:00"/>
    <x v="147"/>
    <s v="D"/>
    <n v="5"/>
    <s v="a"/>
    <n v="12"/>
    <s v="Ferrugem guardas"/>
    <x v="0"/>
    <m/>
    <x v="0"/>
    <x v="0"/>
    <x v="92"/>
    <m/>
    <x v="76"/>
    <s v="Iuliia Sustavova 911883607"/>
    <s v=""/>
    <s v=""/>
    <s v=""/>
    <s v=""/>
    <s v=""/>
  </r>
  <r>
    <d v="2024-09-26T00:00:00"/>
    <x v="147"/>
    <s v="D"/>
    <n v="5"/>
    <s v="a"/>
    <n v="13"/>
    <s v="Retirar porta cozinha abre nos armários "/>
    <x v="21"/>
    <m/>
    <x v="0"/>
    <x v="3"/>
    <x v="92"/>
    <m/>
    <x v="24"/>
    <s v="Iuliia Sustavova 911883607"/>
    <s v=""/>
    <s v=""/>
    <s v=""/>
    <s v=""/>
    <s v=""/>
  </r>
  <r>
    <d v="2024-09-26T00:00:00"/>
    <x v="147"/>
    <s v="D"/>
    <n v="5"/>
    <s v="a"/>
    <n v="14"/>
    <s v="2 azulejos partidos na casa de banho"/>
    <x v="0"/>
    <m/>
    <x v="45"/>
    <x v="0"/>
    <x v="92"/>
    <m/>
    <x v="140"/>
    <s v="Iuliia Sustavova 911883607"/>
    <s v=""/>
    <s v=""/>
    <s v=""/>
    <s v=""/>
    <s v=""/>
  </r>
  <r>
    <d v="2024-09-26T00:00:00"/>
    <x v="147"/>
    <s v="D"/>
    <n v="5"/>
    <s v="a"/>
    <n v="15"/>
    <s v="infiltração teto da varanda. O vazamento é constante . é necessário substituir uma Placas de tecto - 1475mm x 1240m. Aguardamos data de montagem pela KOMAT"/>
    <x v="19"/>
    <m/>
    <x v="45"/>
    <x v="0"/>
    <x v="92"/>
    <d v="2025-02-18T00:00:00"/>
    <x v="51"/>
    <s v="Iuliia Sustavova 911883607"/>
    <s v=""/>
    <s v=""/>
    <s v=""/>
    <s v=""/>
    <s v=""/>
  </r>
  <r>
    <d v="2024-09-26T00:00:00"/>
    <x v="147"/>
    <s v="D"/>
    <n v="5"/>
    <s v="a"/>
    <n v="16"/>
    <s v="Rever espaço entre os rodapés e o pavimento."/>
    <x v="5"/>
    <m/>
    <x v="45"/>
    <x v="0"/>
    <x v="92"/>
    <m/>
    <x v="163"/>
    <s v="Iuliia Sustavova 911883607"/>
    <s v=""/>
    <s v=""/>
    <s v=""/>
    <s v=""/>
    <s v=""/>
  </r>
  <r>
    <d v="2024-09-26T00:00:00"/>
    <x v="147"/>
    <s v="D"/>
    <n v="5"/>
    <s v="a"/>
    <n v="17"/>
    <s v="Placa de indução acende apenas dois dos 4 bicos"/>
    <x v="54"/>
    <m/>
    <x v="78"/>
    <x v="0"/>
    <x v="92"/>
    <m/>
    <x v="140"/>
    <s v="Iuliia Sustavova 911883607"/>
    <s v=""/>
    <s v=""/>
    <s v=""/>
    <s v=""/>
    <s v=""/>
  </r>
  <r>
    <d v="2024-09-26T00:00:00"/>
    <x v="147"/>
    <s v="D"/>
    <n v="5"/>
    <s v="a"/>
    <n v="18"/>
    <s v="Fixar melhor o espelho da IS"/>
    <x v="0"/>
    <m/>
    <x v="78"/>
    <x v="0"/>
    <x v="92"/>
    <m/>
    <x v="140"/>
    <s v="Iuliia Sustavova 911883607"/>
    <s v=""/>
    <s v=""/>
    <s v=""/>
    <s v=""/>
    <s v=""/>
  </r>
  <r>
    <d v="2024-09-26T00:00:00"/>
    <x v="147"/>
    <s v="D"/>
    <n v="5"/>
    <s v="a"/>
    <n v="19"/>
    <s v="Afinar portas roupeiro"/>
    <x v="8"/>
    <m/>
    <x v="78"/>
    <x v="0"/>
    <x v="92"/>
    <m/>
    <x v="140"/>
    <s v="Iuliia Sustavova 911883607"/>
    <s v=""/>
    <s v=""/>
    <s v=""/>
    <s v=""/>
    <s v=""/>
  </r>
  <r>
    <d v="2024-09-26T00:00:00"/>
    <x v="147"/>
    <s v="D"/>
    <n v="5"/>
    <s v="a"/>
    <n v="20"/>
    <s v="Pedra soleira da sala fissurada - Substituir "/>
    <x v="0"/>
    <m/>
    <x v="78"/>
    <x v="0"/>
    <x v="92"/>
    <m/>
    <x v="140"/>
    <s v="Iuliia Sustavova 911883607"/>
    <s v=""/>
    <s v=""/>
    <s v=""/>
    <s v=""/>
    <s v=""/>
  </r>
  <r>
    <d v="2024-09-26T00:00:00"/>
    <x v="147"/>
    <s v="D"/>
    <n v="5"/>
    <s v="a"/>
    <n v="21"/>
    <s v="Estore elétrico partido numa grande janela da sala de estar "/>
    <x v="0"/>
    <m/>
    <x v="77"/>
    <x v="0"/>
    <x v="92"/>
    <m/>
    <x v="140"/>
    <s v="Iuliia Sustavova 911883607"/>
    <s v=""/>
    <s v=""/>
    <s v=""/>
    <s v=""/>
    <s v=""/>
  </r>
  <r>
    <d v="2024-09-26T00:00:00"/>
    <x v="147"/>
    <s v="D"/>
    <n v="5"/>
    <s v="a"/>
    <n v="22"/>
    <s v="Pancado no estuque da sala "/>
    <x v="0"/>
    <m/>
    <x v="31"/>
    <x v="0"/>
    <x v="92"/>
    <m/>
    <x v="140"/>
    <s v="Iuliia Sustavova 911883607"/>
    <s v=""/>
    <s v=""/>
    <s v=""/>
    <s v=""/>
    <s v=""/>
  </r>
  <r>
    <d v="2024-09-26T00:00:00"/>
    <x v="147"/>
    <s v="D"/>
    <n v="5"/>
    <s v="a"/>
    <n v="23"/>
    <s v="Escoamento da varanda "/>
    <x v="0"/>
    <m/>
    <x v="31"/>
    <x v="0"/>
    <x v="92"/>
    <m/>
    <x v="140"/>
    <s v="Iuliia Sustavova 911883607"/>
    <s v=""/>
    <s v=""/>
    <s v=""/>
    <s v=""/>
    <s v=""/>
  </r>
  <r>
    <d v="2024-09-26T00:00:00"/>
    <x v="147"/>
    <s v="D"/>
    <n v="5"/>
    <s v="a"/>
    <n v="24"/>
    <s v="Corredor dos quartos - reparar e pintar paredes junto ao rodapé"/>
    <x v="0"/>
    <m/>
    <x v="31"/>
    <x v="0"/>
    <x v="92"/>
    <m/>
    <x v="140"/>
    <s v="Iuliia Sustavova 911883607"/>
    <s v=""/>
    <s v=""/>
    <s v=""/>
    <s v=""/>
    <s v=""/>
  </r>
  <r>
    <d v="2024-09-26T00:00:00"/>
    <x v="147"/>
    <s v="D"/>
    <n v="5"/>
    <s v="a"/>
    <n v="25"/>
    <s v="Casa de banho da banheira - Pavimento "/>
    <x v="0"/>
    <m/>
    <x v="31"/>
    <x v="3"/>
    <x v="92"/>
    <m/>
    <x v="24"/>
    <s v="Iuliia Sustavova 911883607"/>
    <s v=""/>
    <s v=""/>
    <s v=""/>
    <s v=""/>
    <s v=""/>
  </r>
  <r>
    <d v="2024-09-26T00:00:00"/>
    <x v="147"/>
    <s v="D"/>
    <n v="5"/>
    <s v="a"/>
    <n v="26"/>
    <s v="Desvio do Caxilho estore a bater | Substituição de vidro riscado da Sala / 14/02 Falta vidro// 29/05 o vidro não foi trocada pela reclamação perfis de baixo e lateral estavam com mancha de cimento."/>
    <x v="2"/>
    <m/>
    <x v="90"/>
    <x v="0"/>
    <x v="92"/>
    <m/>
    <x v="59"/>
    <m/>
    <s v=""/>
    <s v=""/>
    <s v=""/>
    <s v=""/>
    <s v=""/>
  </r>
  <r>
    <d v="2024-09-26T00:00:00"/>
    <x v="147"/>
    <s v="D"/>
    <n v="5"/>
    <s v="a"/>
    <n v="27"/>
    <s v="Fuga na torneira"/>
    <x v="15"/>
    <m/>
    <x v="37"/>
    <x v="0"/>
    <x v="92"/>
    <m/>
    <x v="224"/>
    <m/>
    <s v=""/>
    <s v=""/>
    <s v=""/>
    <s v=""/>
    <s v=""/>
  </r>
  <r>
    <d v="2024-09-26T00:00:00"/>
    <x v="147"/>
    <s v="D"/>
    <n v="5"/>
    <s v="a"/>
    <n v="28"/>
    <s v="As juntas do pavimento estão a abrir. (Indicação do Enc. Bruno Florindo)"/>
    <x v="5"/>
    <m/>
    <x v="60"/>
    <x v="0"/>
    <x v="92"/>
    <m/>
    <x v="138"/>
    <m/>
    <m/>
    <m/>
    <m/>
    <m/>
    <m/>
  </r>
  <r>
    <d v="2024-08-09T00:00:00"/>
    <x v="148"/>
    <s v="D"/>
    <n v="5"/>
    <s v="b"/>
    <n v="2"/>
    <s v="Porta não trava no topo - falta furo no pavimento"/>
    <x v="8"/>
    <m/>
    <x v="0"/>
    <x v="0"/>
    <x v="49"/>
    <m/>
    <x v="269"/>
    <m/>
    <s v=""/>
    <s v=""/>
    <s v=""/>
    <s v=""/>
    <s v=""/>
  </r>
  <r>
    <d v="2024-08-09T00:00:00"/>
    <x v="148"/>
    <s v="D"/>
    <n v="5"/>
    <s v="b"/>
    <n v="3"/>
    <s v="Azulejos ocos/fragil/checar"/>
    <x v="0"/>
    <m/>
    <x v="0"/>
    <x v="0"/>
    <x v="49"/>
    <m/>
    <x v="179"/>
    <m/>
    <s v=""/>
    <s v=""/>
    <s v=""/>
    <s v=""/>
    <s v=""/>
  </r>
  <r>
    <d v="2024-08-09T00:00:00"/>
    <x v="148"/>
    <s v="D"/>
    <n v="5"/>
    <s v="b"/>
    <n v="4"/>
    <s v="Ver marca no piso lavanderia/sujo ou partido "/>
    <x v="0"/>
    <m/>
    <x v="0"/>
    <x v="0"/>
    <x v="49"/>
    <m/>
    <x v="269"/>
    <m/>
    <s v=""/>
    <s v=""/>
    <s v=""/>
    <s v=""/>
    <s v=""/>
  </r>
  <r>
    <d v="2024-08-09T00:00:00"/>
    <x v="148"/>
    <s v="D"/>
    <n v="5"/>
    <s v="b"/>
    <n v="5"/>
    <s v="Remate rodapé/limpeza (geral"/>
    <x v="0"/>
    <m/>
    <x v="61"/>
    <x v="0"/>
    <x v="49"/>
    <m/>
    <x v="99"/>
    <m/>
    <s v=""/>
    <s v=""/>
    <s v=""/>
    <s v=""/>
    <s v=""/>
  </r>
  <r>
    <d v="2024-08-09T00:00:00"/>
    <x v="148"/>
    <s v="D"/>
    <n v="5"/>
    <s v="b"/>
    <n v="6"/>
    <s v="Prateleira se move/fixar melhor WC - PRATELEIRA FICADA CONFORME PROJETO ENG NUNO TEVE A ANALISAR"/>
    <x v="21"/>
    <m/>
    <x v="0"/>
    <x v="3"/>
    <x v="49"/>
    <m/>
    <x v="185"/>
    <m/>
    <s v=""/>
    <s v=""/>
    <s v=""/>
    <s v=""/>
    <s v=""/>
  </r>
  <r>
    <d v="2024-08-09T00:00:00"/>
    <x v="148"/>
    <s v="D"/>
    <n v="5"/>
    <s v="b"/>
    <n v="7"/>
    <s v="Infiltração no piso/ ver se vem da junta dilatação"/>
    <x v="5"/>
    <m/>
    <x v="0"/>
    <x v="0"/>
    <x v="49"/>
    <m/>
    <x v="179"/>
    <m/>
    <m/>
    <m/>
    <m/>
    <m/>
    <m/>
  </r>
  <r>
    <d v="2024-08-09T00:00:00"/>
    <x v="148"/>
    <s v="D"/>
    <n v="5"/>
    <s v="b"/>
    <n v="8"/>
    <s v="Buracos nas juntas tijolos varanda/betumar"/>
    <x v="0"/>
    <m/>
    <x v="0"/>
    <x v="0"/>
    <x v="49"/>
    <m/>
    <x v="269"/>
    <m/>
    <s v=""/>
    <s v=""/>
    <s v=""/>
    <s v=""/>
    <s v=""/>
  </r>
  <r>
    <d v="2024-08-09T00:00:00"/>
    <x v="148"/>
    <s v="D"/>
    <n v="5"/>
    <s v="b"/>
    <n v="9"/>
    <s v="Checar estore quarto"/>
    <x v="11"/>
    <m/>
    <x v="61"/>
    <x v="0"/>
    <x v="49"/>
    <m/>
    <x v="99"/>
    <m/>
    <s v=""/>
    <s v=""/>
    <s v=""/>
    <s v=""/>
    <s v=""/>
  </r>
  <r>
    <d v="2024-08-09T00:00:00"/>
    <x v="148"/>
    <s v="D"/>
    <n v="5"/>
    <s v="b"/>
    <n v="10"/>
    <s v="Melhorar acabamento saida água varanda"/>
    <x v="0"/>
    <m/>
    <x v="61"/>
    <x v="0"/>
    <x v="49"/>
    <m/>
    <x v="269"/>
    <m/>
    <s v=""/>
    <s v=""/>
    <s v=""/>
    <s v=""/>
    <s v=""/>
  </r>
  <r>
    <d v="2024-08-09T00:00:00"/>
    <x v="148"/>
    <s v="D"/>
    <n v="5"/>
    <s v="b"/>
    <n v="11"/>
    <s v="Pedra soleira partida varanda"/>
    <x v="0"/>
    <m/>
    <x v="0"/>
    <x v="0"/>
    <x v="49"/>
    <m/>
    <x v="269"/>
    <m/>
    <s v=""/>
    <s v=""/>
    <s v=""/>
    <s v=""/>
    <s v=""/>
  </r>
  <r>
    <d v="2024-08-09T00:00:00"/>
    <x v="148"/>
    <s v="D"/>
    <n v="5"/>
    <s v="b"/>
    <n v="12"/>
    <s v="Móvel WC inchado/ substituir"/>
    <x v="8"/>
    <m/>
    <x v="0"/>
    <x v="0"/>
    <x v="49"/>
    <m/>
    <x v="283"/>
    <m/>
    <s v=""/>
    <s v=""/>
    <s v=""/>
    <s v=""/>
    <s v=""/>
  </r>
  <r>
    <d v="2024-08-09T00:00:00"/>
    <x v="148"/>
    <s v="D"/>
    <n v="5"/>
    <s v="b"/>
    <n v="13"/>
    <s v="Substituir piso com umidade "/>
    <x v="5"/>
    <m/>
    <x v="0"/>
    <x v="0"/>
    <x v="49"/>
    <m/>
    <x v="179"/>
    <m/>
    <s v=""/>
    <s v=""/>
    <s v=""/>
    <s v=""/>
    <s v=""/>
  </r>
  <r>
    <d v="2024-08-09T00:00:00"/>
    <x v="148"/>
    <s v="D"/>
    <n v="5"/>
    <s v="b"/>
    <n v="14"/>
    <s v="Falta rodapés no quarto "/>
    <x v="8"/>
    <m/>
    <x v="0"/>
    <x v="0"/>
    <x v="49"/>
    <m/>
    <x v="99"/>
    <m/>
    <s v=""/>
    <s v=""/>
    <s v=""/>
    <s v=""/>
    <s v=""/>
  </r>
  <r>
    <d v="2024-08-09T00:00:00"/>
    <x v="148"/>
    <s v="D"/>
    <n v="5"/>
    <s v="b"/>
    <n v="15"/>
    <s v="Batente porta lavanderia - falta"/>
    <x v="2"/>
    <m/>
    <x v="61"/>
    <x v="3"/>
    <x v="49"/>
    <m/>
    <x v="24"/>
    <m/>
    <s v=""/>
    <s v=""/>
    <s v=""/>
    <s v=""/>
    <s v=""/>
  </r>
  <r>
    <d v="2024-08-09T00:00:00"/>
    <x v="148"/>
    <s v="D"/>
    <n v="5"/>
    <s v="b"/>
    <n v="16"/>
    <s v="Risco vidro da porta"/>
    <x v="2"/>
    <m/>
    <x v="166"/>
    <x v="0"/>
    <x v="49"/>
    <m/>
    <x v="99"/>
    <m/>
    <s v=""/>
    <s v=""/>
    <s v=""/>
    <s v=""/>
    <s v=""/>
  </r>
  <r>
    <d v="2024-08-09T00:00:00"/>
    <x v="148"/>
    <s v="D"/>
    <n v="5"/>
    <s v="b"/>
    <n v="17"/>
    <s v="situação relacionada com o alpendre da varanda do meu apartamento, situado no último andar. Suspeito que haja um mau escoamento de águas pluviais em cima do prédio. Há uma drenagem constante para dentro da minha varanda "/>
    <x v="31"/>
    <m/>
    <x v="135"/>
    <x v="0"/>
    <x v="49"/>
    <m/>
    <x v="79"/>
    <m/>
    <s v=""/>
    <s v=""/>
    <s v=""/>
    <s v=""/>
    <s v=""/>
  </r>
  <r>
    <d v="2024-07-17T00:00:00"/>
    <x v="149"/>
    <s v="D"/>
    <n v="5"/>
    <s v="c"/>
    <n v="1"/>
    <s v="Limpeza ferrugem guardas"/>
    <x v="0"/>
    <m/>
    <x v="0"/>
    <x v="0"/>
    <x v="61"/>
    <m/>
    <x v="0"/>
    <m/>
    <s v=""/>
    <s v=""/>
    <s v=""/>
    <s v=""/>
    <s v=""/>
  </r>
  <r>
    <d v="2024-07-17T00:00:00"/>
    <x v="149"/>
    <s v="D"/>
    <n v="5"/>
    <s v="c"/>
    <n v="2"/>
    <s v="Falta rodapé"/>
    <x v="8"/>
    <m/>
    <x v="0"/>
    <x v="0"/>
    <x v="61"/>
    <m/>
    <x v="139"/>
    <m/>
    <s v=""/>
    <s v=""/>
    <s v=""/>
    <s v=""/>
    <s v=""/>
  </r>
  <r>
    <d v="2024-07-17T00:00:00"/>
    <x v="149"/>
    <s v="D"/>
    <n v="5"/>
    <s v="c"/>
    <n v="3"/>
    <s v="Falta silicone topo porta"/>
    <x v="0"/>
    <m/>
    <x v="0"/>
    <x v="0"/>
    <x v="61"/>
    <m/>
    <x v="0"/>
    <m/>
    <s v=""/>
    <s v=""/>
    <s v=""/>
    <s v=""/>
    <s v=""/>
  </r>
  <r>
    <d v="2024-07-17T00:00:00"/>
    <x v="149"/>
    <s v="D"/>
    <n v="5"/>
    <s v="c"/>
    <n v="4"/>
    <s v="Gota silicone porta roupeiro/bete parede"/>
    <x v="0"/>
    <m/>
    <x v="0"/>
    <x v="0"/>
    <x v="61"/>
    <m/>
    <x v="0"/>
    <m/>
    <s v=""/>
    <s v=""/>
    <s v=""/>
    <s v=""/>
    <s v=""/>
  </r>
  <r>
    <d v="2024-07-17T00:00:00"/>
    <x v="149"/>
    <s v="D"/>
    <n v="5"/>
    <s v="c"/>
    <n v="5"/>
    <s v="Falta silicone bancada wc"/>
    <x v="0"/>
    <m/>
    <x v="0"/>
    <x v="0"/>
    <x v="61"/>
    <m/>
    <x v="0"/>
    <m/>
    <s v=""/>
    <s v=""/>
    <s v=""/>
    <s v=""/>
    <s v=""/>
  </r>
  <r>
    <d v="2024-07-17T00:00:00"/>
    <x v="149"/>
    <s v="D"/>
    <n v="5"/>
    <s v="c"/>
    <n v="6"/>
    <s v="Afinar gavetaswc"/>
    <x v="0"/>
    <m/>
    <x v="0"/>
    <x v="0"/>
    <x v="61"/>
    <m/>
    <x v="0"/>
    <m/>
    <s v=""/>
    <s v=""/>
    <s v=""/>
    <s v=""/>
    <s v=""/>
  </r>
  <r>
    <d v="2024-07-17T00:00:00"/>
    <x v="149"/>
    <s v="D"/>
    <n v="5"/>
    <s v="c"/>
    <n v="7"/>
    <s v="Remate rejunte janela"/>
    <x v="0"/>
    <m/>
    <x v="0"/>
    <x v="0"/>
    <x v="61"/>
    <m/>
    <x v="0"/>
    <m/>
    <s v=""/>
    <s v=""/>
    <s v=""/>
    <s v=""/>
    <s v=""/>
  </r>
  <r>
    <d v="2024-07-17T00:00:00"/>
    <x v="149"/>
    <s v="D"/>
    <n v="5"/>
    <s v="c"/>
    <n v="8"/>
    <s v="Falta massa no rejunte ceramica/topo armário"/>
    <x v="0"/>
    <m/>
    <x v="0"/>
    <x v="0"/>
    <x v="61"/>
    <m/>
    <x v="0"/>
    <m/>
    <s v=""/>
    <s v=""/>
    <s v=""/>
    <s v=""/>
    <s v=""/>
  </r>
  <r>
    <d v="2024-07-17T00:00:00"/>
    <x v="149"/>
    <s v="D"/>
    <n v="5"/>
    <s v="c"/>
    <n v="9"/>
    <s v="Frigorifico não refresca "/>
    <x v="4"/>
    <m/>
    <x v="0"/>
    <x v="0"/>
    <x v="61"/>
    <m/>
    <x v="139"/>
    <m/>
    <s v=""/>
    <s v=""/>
    <s v=""/>
    <s v=""/>
    <s v=""/>
  </r>
  <r>
    <d v="2024-07-17T00:00:00"/>
    <x v="149"/>
    <s v="D"/>
    <n v="5"/>
    <s v="c"/>
    <n v="10"/>
    <s v="Afinação das janelas "/>
    <x v="2"/>
    <m/>
    <x v="63"/>
    <x v="0"/>
    <x v="61"/>
    <m/>
    <x v="139"/>
    <m/>
    <s v=""/>
    <s v=""/>
    <s v=""/>
    <s v=""/>
    <s v=""/>
  </r>
  <r>
    <d v="2024-07-17T00:00:00"/>
    <x v="149"/>
    <s v="D"/>
    <n v="5"/>
    <s v="c"/>
    <n v="11"/>
    <s v="Limpeza geral "/>
    <x v="0"/>
    <m/>
    <x v="63"/>
    <x v="0"/>
    <x v="61"/>
    <m/>
    <x v="139"/>
    <m/>
    <s v=""/>
    <s v=""/>
    <s v=""/>
    <s v=""/>
    <s v=""/>
  </r>
  <r>
    <d v="2024-07-17T00:00:00"/>
    <x v="149"/>
    <s v="D"/>
    <n v="5"/>
    <s v="c"/>
    <n v="12"/>
    <s v="Ralo entupido "/>
    <x v="0"/>
    <m/>
    <x v="63"/>
    <x v="0"/>
    <x v="61"/>
    <m/>
    <x v="139"/>
    <m/>
    <s v=""/>
    <s v=""/>
    <s v=""/>
    <s v=""/>
    <s v=""/>
  </r>
  <r>
    <d v="2024-07-17T00:00:00"/>
    <x v="149"/>
    <s v="D"/>
    <n v="5"/>
    <s v="c"/>
    <n v="13"/>
    <s v="Pouca pressão e demora da chegada da água quente na cozinha e wc "/>
    <x v="14"/>
    <m/>
    <x v="63"/>
    <x v="0"/>
    <x v="61"/>
    <m/>
    <x v="21"/>
    <m/>
    <s v=""/>
    <s v=""/>
    <s v=""/>
    <s v=""/>
    <s v=""/>
  </r>
  <r>
    <d v="2024-07-17T00:00:00"/>
    <x v="149"/>
    <s v="D"/>
    <n v="5"/>
    <s v="c"/>
    <n v="14"/>
    <s v="Espelho wc"/>
    <x v="0"/>
    <m/>
    <x v="29"/>
    <x v="0"/>
    <x v="61"/>
    <m/>
    <x v="70"/>
    <m/>
    <s v=""/>
    <s v=""/>
    <s v=""/>
    <s v=""/>
    <s v=""/>
  </r>
  <r>
    <d v="2024-07-17T00:00:00"/>
    <x v="149"/>
    <s v="D"/>
    <n v="5"/>
    <s v="c"/>
    <n v="16"/>
    <s v="Fixação das gavetas que não estão devidamente presas no armario do quarto"/>
    <x v="0"/>
    <m/>
    <x v="150"/>
    <x v="0"/>
    <x v="61"/>
    <m/>
    <x v="288"/>
    <m/>
    <m/>
    <m/>
    <m/>
    <m/>
    <m/>
  </r>
  <r>
    <d v="2024-07-17T00:00:00"/>
    <x v="149"/>
    <s v="D"/>
    <n v="5"/>
    <s v="c"/>
    <n v="15"/>
    <s v="Por parafuso na gaveta"/>
    <x v="0"/>
    <m/>
    <x v="314"/>
    <x v="0"/>
    <x v="61"/>
    <m/>
    <x v="50"/>
    <m/>
    <m/>
    <m/>
    <m/>
    <m/>
    <m/>
  </r>
  <r>
    <d v="2024-08-09T00:00:00"/>
    <x v="150"/>
    <s v="D"/>
    <n v="6"/>
    <s v="b"/>
    <n v="1"/>
    <s v="Limpeza guardas (geral)"/>
    <x v="0"/>
    <m/>
    <x v="0"/>
    <x v="0"/>
    <x v="60"/>
    <m/>
    <x v="38"/>
    <m/>
    <s v=""/>
    <s v=""/>
    <s v=""/>
    <s v=""/>
    <s v=""/>
  </r>
  <r>
    <d v="2024-08-09T00:00:00"/>
    <x v="150"/>
    <s v="D"/>
    <n v="6"/>
    <s v="b"/>
    <n v="2"/>
    <s v="Colocar massa buraco duche wc"/>
    <x v="0"/>
    <m/>
    <x v="0"/>
    <x v="0"/>
    <x v="60"/>
    <m/>
    <x v="38"/>
    <m/>
    <s v=""/>
    <s v=""/>
    <s v=""/>
    <s v=""/>
    <s v=""/>
  </r>
  <r>
    <d v="2024-08-09T00:00:00"/>
    <x v="150"/>
    <s v="D"/>
    <n v="6"/>
    <s v="b"/>
    <n v="3"/>
    <s v="Melhorar remate topo banheira "/>
    <x v="0"/>
    <m/>
    <x v="0"/>
    <x v="0"/>
    <x v="60"/>
    <m/>
    <x v="38"/>
    <m/>
    <s v=""/>
    <s v=""/>
    <s v=""/>
    <s v=""/>
    <s v=""/>
  </r>
  <r>
    <d v="2024-08-09T00:00:00"/>
    <x v="150"/>
    <s v="D"/>
    <n v="6"/>
    <s v="b"/>
    <n v="4"/>
    <s v="Rejunte encontro banheira / Cerâmica "/>
    <x v="0"/>
    <m/>
    <x v="0"/>
    <x v="0"/>
    <x v="60"/>
    <m/>
    <x v="38"/>
    <m/>
    <s v=""/>
    <s v=""/>
    <s v=""/>
    <s v=""/>
    <s v=""/>
  </r>
  <r>
    <d v="2024-08-09T00:00:00"/>
    <x v="150"/>
    <s v="D"/>
    <n v="6"/>
    <s v="b"/>
    <n v="5"/>
    <s v="Melhroar remate teto/ ceramica /limpar wc (geral)"/>
    <x v="0"/>
    <m/>
    <x v="0"/>
    <x v="0"/>
    <x v="60"/>
    <m/>
    <x v="38"/>
    <m/>
    <s v=""/>
    <s v=""/>
    <s v=""/>
    <s v=""/>
    <s v=""/>
  </r>
  <r>
    <d v="2024-08-09T00:00:00"/>
    <x v="150"/>
    <s v="D"/>
    <n v="6"/>
    <s v="b"/>
    <n v="6"/>
    <s v="Marca porta guarda roupa / externo  "/>
    <x v="8"/>
    <m/>
    <x v="90"/>
    <x v="2"/>
    <x v="60"/>
    <m/>
    <x v="24"/>
    <m/>
    <s v=""/>
    <s v=""/>
    <s v=""/>
    <s v=""/>
    <s v=""/>
  </r>
  <r>
    <d v="2024-08-09T00:00:00"/>
    <x v="150"/>
    <s v="D"/>
    <n v="6"/>
    <s v="b"/>
    <n v="7"/>
    <s v="Espelho tubos lavatorio soltos "/>
    <x v="14"/>
    <m/>
    <x v="0"/>
    <x v="0"/>
    <x v="60"/>
    <m/>
    <x v="38"/>
    <m/>
    <s v=""/>
    <s v=""/>
    <s v=""/>
    <s v=""/>
    <s v=""/>
  </r>
  <r>
    <d v="2024-08-09T00:00:00"/>
    <x v="150"/>
    <s v="D"/>
    <n v="6"/>
    <s v="b"/>
    <n v="8"/>
    <s v="Limpar caixilharia janelas"/>
    <x v="0"/>
    <m/>
    <x v="0"/>
    <x v="0"/>
    <x v="60"/>
    <m/>
    <x v="38"/>
    <m/>
    <s v=""/>
    <s v=""/>
    <s v=""/>
    <s v=""/>
    <s v=""/>
  </r>
  <r>
    <d v="2024-08-09T00:00:00"/>
    <x v="150"/>
    <s v="D"/>
    <n v="6"/>
    <s v="b"/>
    <n v="9"/>
    <s v="Limpar moldura guarda roupa "/>
    <x v="0"/>
    <m/>
    <x v="0"/>
    <x v="0"/>
    <x v="60"/>
    <m/>
    <x v="38"/>
    <m/>
    <s v=""/>
    <s v=""/>
    <s v=""/>
    <s v=""/>
    <s v=""/>
  </r>
  <r>
    <d v="2024-08-09T00:00:00"/>
    <x v="150"/>
    <s v="D"/>
    <n v="6"/>
    <s v="b"/>
    <n v="10"/>
    <s v="Resguardo suíte -Afinar "/>
    <x v="0"/>
    <m/>
    <x v="0"/>
    <x v="0"/>
    <x v="60"/>
    <m/>
    <x v="38"/>
    <m/>
    <s v=""/>
    <s v=""/>
    <s v=""/>
    <s v=""/>
    <s v=""/>
  </r>
  <r>
    <d v="2024-08-09T00:00:00"/>
    <x v="150"/>
    <s v="D"/>
    <n v="6"/>
    <s v="b"/>
    <n v="11"/>
    <s v="Misturador no WC principal "/>
    <x v="18"/>
    <m/>
    <x v="0"/>
    <x v="0"/>
    <x v="60"/>
    <m/>
    <x v="70"/>
    <m/>
    <s v=""/>
    <s v=""/>
    <s v=""/>
    <s v=""/>
    <s v=""/>
  </r>
  <r>
    <d v="2024-08-09T00:00:00"/>
    <x v="150"/>
    <s v="D"/>
    <n v="6"/>
    <s v="b"/>
    <n v="12"/>
    <s v="Frente microondas riscado - Substituir por um novo "/>
    <x v="4"/>
    <m/>
    <x v="0"/>
    <x v="2"/>
    <x v="60"/>
    <m/>
    <x v="249"/>
    <m/>
    <s v=""/>
    <s v=""/>
    <s v=""/>
    <s v=""/>
    <s v=""/>
  </r>
  <r>
    <d v="2024-08-09T00:00:00"/>
    <x v="150"/>
    <s v="D"/>
    <n v="6"/>
    <s v="b"/>
    <n v="13"/>
    <s v="Limpeza geral"/>
    <x v="0"/>
    <m/>
    <x v="0"/>
    <x v="0"/>
    <x v="60"/>
    <m/>
    <x v="220"/>
    <m/>
    <s v=""/>
    <s v=""/>
    <s v=""/>
    <s v=""/>
    <s v=""/>
  </r>
  <r>
    <d v="2024-08-09T00:00:00"/>
    <x v="150"/>
    <s v="D"/>
    <n v="6"/>
    <s v="b"/>
    <n v="14"/>
    <s v="Resguardo wc"/>
    <x v="29"/>
    <m/>
    <x v="0"/>
    <x v="0"/>
    <x v="60"/>
    <m/>
    <x v="72"/>
    <m/>
    <s v=""/>
    <s v=""/>
    <s v=""/>
    <s v=""/>
    <s v=""/>
  </r>
  <r>
    <d v="2024-08-09T00:00:00"/>
    <x v="150"/>
    <s v="D"/>
    <n v="6"/>
    <s v="b"/>
    <n v="17"/>
    <s v="estores não estarem a funcionar // PRECISA DE 1 MOTOR - AO ABRIGO DA GARANTIA"/>
    <x v="11"/>
    <m/>
    <x v="0"/>
    <x v="0"/>
    <x v="60"/>
    <m/>
    <x v="75"/>
    <m/>
    <m/>
    <s v=""/>
    <s v=""/>
    <s v=""/>
    <s v=""/>
  </r>
  <r>
    <d v="2024-08-09T00:00:00"/>
    <x v="150"/>
    <s v="D"/>
    <n v="6"/>
    <s v="b"/>
    <n v="15"/>
    <s v="Substituir as portas (frente) 2 de suite "/>
    <x v="8"/>
    <m/>
    <x v="0"/>
    <x v="2"/>
    <x v="60"/>
    <m/>
    <x v="24"/>
    <m/>
    <s v=""/>
    <s v=""/>
    <s v=""/>
    <s v=""/>
    <s v=""/>
  </r>
  <r>
    <d v="2024-08-09T00:00:00"/>
    <x v="150"/>
    <s v="D"/>
    <n v="6"/>
    <s v="b"/>
    <n v="16"/>
    <s v="Estores não funcionam "/>
    <x v="11"/>
    <m/>
    <x v="29"/>
    <x v="0"/>
    <x v="60"/>
    <m/>
    <x v="0"/>
    <m/>
    <s v=""/>
    <s v=""/>
    <s v=""/>
    <s v=""/>
    <s v=""/>
  </r>
  <r>
    <d v="2024-11-11T00:00:00"/>
    <x v="151"/>
    <s v="D"/>
    <n v="6"/>
    <s v="c"/>
    <n v="1"/>
    <s v="estores da sala, 2 esteiras voaram com o vento. Cliente muito incorreta com o técnico e não deixou tirar as medias dos estores. Presenciado p/ vosso colaborador Sr. Pascoal. - Estores da sala fora do âmbito da garantia"/>
    <x v="11"/>
    <m/>
    <x v="148"/>
    <x v="2"/>
    <x v="60"/>
    <m/>
    <x v="50"/>
    <m/>
    <s v=""/>
    <s v=""/>
    <s v=""/>
    <s v=""/>
    <s v=""/>
  </r>
  <r>
    <d v="2024-11-11T00:00:00"/>
    <x v="151"/>
    <s v="D"/>
    <n v="6"/>
    <s v="c"/>
    <n v="1"/>
    <s v="Estore Quarto colocadas 2 réguas, cozinha, calhas apertadas"/>
    <x v="11"/>
    <m/>
    <x v="67"/>
    <x v="0"/>
    <x v="60"/>
    <m/>
    <x v="208"/>
    <m/>
    <s v=""/>
    <s v=""/>
    <s v=""/>
    <s v=""/>
    <s v=""/>
  </r>
  <r>
    <d v="2024-11-11T00:00:00"/>
    <x v="151"/>
    <s v="D"/>
    <n v="6"/>
    <s v="c"/>
    <n v="12"/>
    <s v="Afinar resguardo duche/porta raspa - Necessário 2 dobradiças "/>
    <x v="29"/>
    <m/>
    <x v="173"/>
    <x v="0"/>
    <x v="60"/>
    <m/>
    <x v="124"/>
    <s v="b.pereira@hotmail.co.uk - Bernardo Conceição"/>
    <s v=""/>
    <s v=""/>
    <s v=""/>
    <s v=""/>
    <s v=""/>
  </r>
  <r>
    <d v="2024-11-11T00:00:00"/>
    <x v="151"/>
    <s v="D"/>
    <n v="6"/>
    <s v="c"/>
    <n v="11"/>
    <s v="Trocar caixa aplique /melhorar assentamento wc"/>
    <x v="0"/>
    <m/>
    <x v="0"/>
    <x v="0"/>
    <x v="60"/>
    <m/>
    <x v="121"/>
    <m/>
    <s v=""/>
    <s v=""/>
    <s v=""/>
    <s v=""/>
    <s v=""/>
  </r>
  <r>
    <d v="2024-11-11T00:00:00"/>
    <x v="151"/>
    <s v="D"/>
    <n v="6"/>
    <s v="c"/>
    <n v="10"/>
    <s v="Melhorar remate caixa aplique teto "/>
    <x v="0"/>
    <m/>
    <x v="0"/>
    <x v="0"/>
    <x v="60"/>
    <m/>
    <x v="121"/>
    <m/>
    <s v=""/>
    <s v=""/>
    <s v=""/>
    <s v=""/>
    <s v=""/>
  </r>
  <r>
    <d v="2024-11-11T00:00:00"/>
    <x v="151"/>
    <s v="D"/>
    <n v="6"/>
    <s v="c"/>
    <n v="9"/>
    <s v="Melhorar remate topo moldura guarda roupa"/>
    <x v="0"/>
    <m/>
    <x v="0"/>
    <x v="0"/>
    <x v="60"/>
    <m/>
    <x v="121"/>
    <m/>
    <s v=""/>
    <s v=""/>
    <s v=""/>
    <s v=""/>
    <s v=""/>
  </r>
  <r>
    <d v="2024-11-11T00:00:00"/>
    <x v="151"/>
    <s v="D"/>
    <n v="6"/>
    <s v="c"/>
    <n v="8"/>
    <s v="Borracha portas soltas "/>
    <x v="8"/>
    <m/>
    <x v="0"/>
    <x v="0"/>
    <x v="60"/>
    <m/>
    <x v="0"/>
    <m/>
    <s v=""/>
    <s v=""/>
    <s v=""/>
    <s v=""/>
    <s v=""/>
  </r>
  <r>
    <d v="2024-11-11T00:00:00"/>
    <x v="151"/>
    <s v="D"/>
    <n v="6"/>
    <s v="c"/>
    <n v="7"/>
    <s v="Melhorar remate topo banheira "/>
    <x v="0"/>
    <m/>
    <x v="0"/>
    <x v="0"/>
    <x v="60"/>
    <m/>
    <x v="121"/>
    <m/>
    <s v=""/>
    <s v=""/>
    <s v=""/>
    <s v=""/>
    <s v=""/>
  </r>
  <r>
    <d v="2024-11-11T00:00:00"/>
    <x v="151"/>
    <s v="D"/>
    <n v="6"/>
    <s v="c"/>
    <n v="6"/>
    <s v="Melhorar pintura parede quarto "/>
    <x v="0"/>
    <m/>
    <x v="0"/>
    <x v="0"/>
    <x v="60"/>
    <m/>
    <x v="8"/>
    <m/>
    <s v=""/>
    <s v=""/>
    <s v=""/>
    <s v=""/>
    <s v=""/>
  </r>
  <r>
    <d v="2024-11-11T00:00:00"/>
    <x v="151"/>
    <s v="D"/>
    <n v="6"/>
    <s v="c"/>
    <n v="5"/>
    <s v="Remate acabamento exaustão parede lavanderia "/>
    <x v="0"/>
    <m/>
    <x v="0"/>
    <x v="0"/>
    <x v="60"/>
    <m/>
    <x v="121"/>
    <m/>
    <s v=""/>
    <s v=""/>
    <s v=""/>
    <s v=""/>
    <s v=""/>
  </r>
  <r>
    <d v="2024-11-11T00:00:00"/>
    <x v="151"/>
    <s v="D"/>
    <n v="6"/>
    <s v="c"/>
    <n v="4"/>
    <s v="Pedra bancada cozinha solta no encontro/placa"/>
    <x v="1"/>
    <m/>
    <x v="0"/>
    <x v="0"/>
    <x v="60"/>
    <m/>
    <x v="0"/>
    <m/>
    <s v=""/>
    <s v=""/>
    <s v=""/>
    <s v=""/>
    <s v=""/>
  </r>
  <r>
    <d v="2024-11-11T00:00:00"/>
    <x v="151"/>
    <s v="D"/>
    <n v="6"/>
    <s v="c"/>
    <n v="2"/>
    <s v="Limpeza ferrugem guardas (geral)"/>
    <x v="0"/>
    <m/>
    <x v="0"/>
    <x v="0"/>
    <x v="60"/>
    <m/>
    <x v="121"/>
    <m/>
    <s v=""/>
    <s v=""/>
    <s v=""/>
    <s v=""/>
    <s v=""/>
  </r>
  <r>
    <d v="2024-11-11T00:00:00"/>
    <x v="151"/>
    <s v="D"/>
    <n v="6"/>
    <s v="c"/>
    <n v="13"/>
    <s v="Falta luminária da arrecadação"/>
    <x v="9"/>
    <m/>
    <x v="164"/>
    <x v="0"/>
    <x v="60"/>
    <m/>
    <x v="110"/>
    <m/>
    <m/>
    <m/>
    <m/>
    <m/>
    <m/>
  </r>
  <r>
    <d v="2024-11-11T00:00:00"/>
    <x v="151"/>
    <s v="D"/>
    <n v="6"/>
    <s v="c"/>
    <n v="14"/>
    <s v="Campainha não funciona - CONTACTO DIRETAMENTE COM A MEO INF. PASSADA PELA IEOL 02/05 - DAQUI 02 SEMANAS ENTRAR EM CONTACTO"/>
    <x v="9"/>
    <m/>
    <x v="0"/>
    <x v="0"/>
    <x v="60"/>
    <m/>
    <x v="30"/>
    <s v="A IEOL informou a MEO sobre o caso e foi-nos fornecido um e-mail para que os proprietários reportem a anomalia. O referido contacto já foi encaminhado aos proprietários. Processo concluído."/>
    <m/>
    <m/>
    <m/>
    <m/>
    <m/>
  </r>
  <r>
    <d v="2024-11-11T00:00:00"/>
    <x v="151"/>
    <s v="D"/>
    <n v="6"/>
    <s v="c"/>
    <n v="3"/>
    <s v="Caixa de estores partida | Tampa de Estore  ?  // 14/10 o proprietário não enviou email de queixa ou retornou os emails de agendamentos até a presente data, o que demos este processo como terminado. "/>
    <x v="6"/>
    <m/>
    <x v="133"/>
    <x v="2"/>
    <x v="60"/>
    <m/>
    <x v="24"/>
    <m/>
    <s v=""/>
    <s v=""/>
    <s v=""/>
    <s v=""/>
    <s v=""/>
  </r>
  <r>
    <d v="2024-08-14T00:00:00"/>
    <x v="152"/>
    <s v="D"/>
    <n v="6"/>
    <s v="a"/>
    <n v="1"/>
    <s v="Limpar ferrugem guardas(geral)"/>
    <x v="0"/>
    <m/>
    <x v="0"/>
    <x v="0"/>
    <x v="93"/>
    <m/>
    <x v="0"/>
    <m/>
    <s v=""/>
    <s v=""/>
    <s v=""/>
    <s v=""/>
    <s v=""/>
  </r>
  <r>
    <d v="2024-08-14T00:00:00"/>
    <x v="152"/>
    <s v="D"/>
    <n v="6"/>
    <s v="a"/>
    <n v="2"/>
    <s v="Marcas na pintura parede"/>
    <x v="0"/>
    <m/>
    <x v="0"/>
    <x v="0"/>
    <x v="93"/>
    <m/>
    <x v="0"/>
    <m/>
    <s v=""/>
    <s v=""/>
    <s v=""/>
    <s v=""/>
    <s v=""/>
  </r>
  <r>
    <d v="2024-08-14T00:00:00"/>
    <x v="152"/>
    <s v="D"/>
    <n v="6"/>
    <s v="a"/>
    <n v="3"/>
    <s v="Riscos na pedra bancada"/>
    <x v="28"/>
    <m/>
    <x v="28"/>
    <x v="0"/>
    <x v="93"/>
    <m/>
    <x v="27"/>
    <m/>
    <s v=""/>
    <s v=""/>
    <s v=""/>
    <s v=""/>
    <s v=""/>
  </r>
  <r>
    <d v="2024-08-14T00:00:00"/>
    <x v="152"/>
    <s v="D"/>
    <n v="6"/>
    <s v="a"/>
    <n v="4"/>
    <s v="Afinar porta armário inferior "/>
    <x v="1"/>
    <m/>
    <x v="0"/>
    <x v="0"/>
    <x v="93"/>
    <m/>
    <x v="0"/>
    <m/>
    <s v=""/>
    <s v=""/>
    <s v=""/>
    <s v=""/>
    <s v=""/>
  </r>
  <r>
    <d v="2024-08-14T00:00:00"/>
    <x v="152"/>
    <s v="D"/>
    <n v="6"/>
    <s v="a"/>
    <n v="5"/>
    <s v="Soleira lascada"/>
    <x v="0"/>
    <m/>
    <x v="0"/>
    <x v="0"/>
    <x v="93"/>
    <m/>
    <x v="0"/>
    <m/>
    <s v=""/>
    <s v=""/>
    <s v=""/>
    <s v=""/>
    <s v=""/>
  </r>
  <r>
    <d v="2024-08-14T00:00:00"/>
    <x v="152"/>
    <s v="D"/>
    <n v="6"/>
    <s v="a"/>
    <n v="6"/>
    <s v="Falta betume piso varanda "/>
    <x v="0"/>
    <m/>
    <x v="0"/>
    <x v="0"/>
    <x v="93"/>
    <m/>
    <x v="0"/>
    <m/>
    <s v=""/>
    <s v=""/>
    <s v=""/>
    <s v=""/>
    <s v=""/>
  </r>
  <r>
    <d v="2024-08-14T00:00:00"/>
    <x v="152"/>
    <s v="D"/>
    <n v="6"/>
    <s v="a"/>
    <n v="7"/>
    <s v="Melhorar remate rodapé (geral)  "/>
    <x v="0"/>
    <m/>
    <x v="0"/>
    <x v="0"/>
    <x v="93"/>
    <m/>
    <x v="0"/>
    <m/>
    <s v=""/>
    <s v=""/>
    <s v=""/>
    <s v=""/>
    <s v=""/>
  </r>
  <r>
    <d v="2024-08-14T00:00:00"/>
    <x v="152"/>
    <s v="D"/>
    <n v="6"/>
    <s v="a"/>
    <n v="8"/>
    <s v="Afinaçao caixilharia "/>
    <x v="2"/>
    <m/>
    <x v="30"/>
    <x v="0"/>
    <x v="93"/>
    <m/>
    <x v="5"/>
    <m/>
    <s v=""/>
    <s v=""/>
    <s v=""/>
    <s v=""/>
    <s v=""/>
  </r>
  <r>
    <d v="2024-08-14T00:00:00"/>
    <x v="152"/>
    <s v="D"/>
    <n v="6"/>
    <s v="a"/>
    <n v="9"/>
    <s v="Reposição de parede de bloco de betão da arrecadação cave 3 junto ao lugar de estacionamento n.º 65."/>
    <x v="0"/>
    <m/>
    <x v="0"/>
    <x v="0"/>
    <x v="93"/>
    <m/>
    <x v="31"/>
    <m/>
    <m/>
    <m/>
    <m/>
    <m/>
    <m/>
  </r>
  <r>
    <d v="2024-08-14T00:00:00"/>
    <x v="152"/>
    <s v="D"/>
    <n v="6"/>
    <s v="a"/>
    <n v="10"/>
    <s v="Falta peça na porta de entrada"/>
    <x v="0"/>
    <m/>
    <x v="0"/>
    <x v="0"/>
    <x v="4"/>
    <m/>
    <x v="313"/>
    <m/>
    <m/>
    <m/>
    <m/>
    <m/>
    <m/>
  </r>
  <r>
    <d v="2024-08-08T00:00:00"/>
    <x v="153"/>
    <s v="D"/>
    <n v="7"/>
    <s v="b"/>
    <n v="36"/>
    <s v="Dobradiça da base de duche descaída "/>
    <x v="29"/>
    <m/>
    <x v="113"/>
    <x v="0"/>
    <x v="49"/>
    <m/>
    <x v="170"/>
    <m/>
    <s v=""/>
    <s v=""/>
    <s v=""/>
    <s v=""/>
    <s v=""/>
  </r>
  <r>
    <d v="2024-08-08T00:00:00"/>
    <x v="153"/>
    <s v="D"/>
    <n v="7"/>
    <s v="b"/>
    <n v="35"/>
    <s v="Afinar gavetas"/>
    <x v="8"/>
    <m/>
    <x v="0"/>
    <x v="0"/>
    <x v="49"/>
    <m/>
    <x v="0"/>
    <m/>
    <s v=""/>
    <s v=""/>
    <s v=""/>
    <s v=""/>
    <s v=""/>
  </r>
  <r>
    <d v="2024-08-08T00:00:00"/>
    <x v="153"/>
    <s v="D"/>
    <n v="7"/>
    <s v="b"/>
    <n v="34"/>
    <s v="Manchas brancas no piso (geral)"/>
    <x v="5"/>
    <m/>
    <x v="0"/>
    <x v="0"/>
    <x v="49"/>
    <m/>
    <x v="67"/>
    <m/>
    <s v=""/>
    <s v=""/>
    <s v=""/>
    <s v=""/>
    <s v=""/>
  </r>
  <r>
    <d v="2024-08-08T00:00:00"/>
    <x v="153"/>
    <s v="D"/>
    <n v="7"/>
    <s v="b"/>
    <n v="33"/>
    <s v="Régua do piso diferentes cores"/>
    <x v="21"/>
    <m/>
    <x v="0"/>
    <x v="3"/>
    <x v="49"/>
    <m/>
    <x v="24"/>
    <m/>
    <s v=""/>
    <s v=""/>
    <s v=""/>
    <s v=""/>
    <s v=""/>
  </r>
  <r>
    <d v="2024-08-08T00:00:00"/>
    <x v="153"/>
    <s v="D"/>
    <n v="7"/>
    <s v="b"/>
    <n v="32"/>
    <s v="Melhorar pintura teto"/>
    <x v="0"/>
    <m/>
    <x v="0"/>
    <x v="0"/>
    <x v="49"/>
    <m/>
    <x v="0"/>
    <m/>
    <s v=""/>
    <s v=""/>
    <s v=""/>
    <s v=""/>
    <s v=""/>
  </r>
  <r>
    <d v="2024-08-08T00:00:00"/>
    <x v="153"/>
    <s v="D"/>
    <n v="7"/>
    <s v="b"/>
    <n v="31"/>
    <s v="Marca no topo porta WC"/>
    <x v="0"/>
    <m/>
    <x v="0"/>
    <x v="0"/>
    <x v="49"/>
    <m/>
    <x v="0"/>
    <m/>
    <s v=""/>
    <s v=""/>
    <s v=""/>
    <s v=""/>
    <s v=""/>
  </r>
  <r>
    <d v="2024-08-08T00:00:00"/>
    <x v="153"/>
    <s v="D"/>
    <n v="7"/>
    <s v="b"/>
    <n v="30"/>
    <s v="Melhorar pintura parede / teto"/>
    <x v="0"/>
    <m/>
    <x v="0"/>
    <x v="0"/>
    <x v="49"/>
    <m/>
    <x v="0"/>
    <m/>
    <s v=""/>
    <s v=""/>
    <s v=""/>
    <s v=""/>
    <s v=""/>
  </r>
  <r>
    <d v="2024-08-08T00:00:00"/>
    <x v="153"/>
    <s v="D"/>
    <n v="7"/>
    <s v="b"/>
    <n v="29"/>
    <s v="Amolgado na parede / maçaneta porta"/>
    <x v="0"/>
    <m/>
    <x v="0"/>
    <x v="0"/>
    <x v="49"/>
    <m/>
    <x v="0"/>
    <m/>
    <s v=""/>
    <s v=""/>
    <s v=""/>
    <s v=""/>
    <s v=""/>
  </r>
  <r>
    <d v="2024-08-08T00:00:00"/>
    <x v="153"/>
    <s v="D"/>
    <n v="7"/>
    <s v="b"/>
    <n v="28"/>
    <s v="Prateleira partida no fundo"/>
    <x v="8"/>
    <m/>
    <x v="0"/>
    <x v="0"/>
    <x v="49"/>
    <m/>
    <x v="170"/>
    <m/>
    <s v=""/>
    <s v=""/>
    <s v=""/>
    <s v=""/>
    <s v=""/>
  </r>
  <r>
    <d v="2024-08-08T00:00:00"/>
    <x v="153"/>
    <s v="D"/>
    <n v="7"/>
    <s v="b"/>
    <n v="27"/>
    <s v="Teto com ondulação / dá para ver no topo guarda roupa - Para intervecionar é necessário quebrar o estuque"/>
    <x v="0"/>
    <m/>
    <x v="0"/>
    <x v="0"/>
    <x v="49"/>
    <m/>
    <x v="170"/>
    <m/>
    <s v=""/>
    <s v=""/>
    <s v=""/>
    <s v=""/>
    <s v=""/>
  </r>
  <r>
    <d v="2024-08-08T00:00:00"/>
    <x v="153"/>
    <s v="D"/>
    <n v="7"/>
    <s v="b"/>
    <n v="26"/>
    <s v="Falta gota silicone portas"/>
    <x v="0"/>
    <m/>
    <x v="0"/>
    <x v="0"/>
    <x v="49"/>
    <m/>
    <x v="0"/>
    <m/>
    <s v=""/>
    <s v=""/>
    <s v=""/>
    <s v=""/>
    <s v=""/>
  </r>
  <r>
    <d v="2024-08-08T00:00:00"/>
    <x v="153"/>
    <s v="D"/>
    <n v="7"/>
    <s v="b"/>
    <n v="25"/>
    <s v="Gaveta danificada internamente"/>
    <x v="8"/>
    <m/>
    <x v="0"/>
    <x v="0"/>
    <x v="49"/>
    <m/>
    <x v="0"/>
    <m/>
    <s v=""/>
    <s v=""/>
    <s v=""/>
    <s v=""/>
    <s v=""/>
  </r>
  <r>
    <d v="2024-08-08T00:00:00"/>
    <x v="153"/>
    <s v="D"/>
    <n v="7"/>
    <s v="b"/>
    <n v="24"/>
    <s v="Fundo gaveta mal instalado / encaixe"/>
    <x v="8"/>
    <m/>
    <x v="0"/>
    <x v="0"/>
    <x v="49"/>
    <m/>
    <x v="0"/>
    <m/>
    <s v=""/>
    <s v=""/>
    <s v=""/>
    <s v=""/>
    <s v=""/>
  </r>
  <r>
    <d v="2024-08-08T00:00:00"/>
    <x v="153"/>
    <s v="D"/>
    <n v="7"/>
    <s v="b"/>
    <n v="23"/>
    <s v="Caixa tomada torta"/>
    <x v="0"/>
    <m/>
    <x v="0"/>
    <x v="0"/>
    <x v="49"/>
    <m/>
    <x v="0"/>
    <m/>
    <s v=""/>
    <s v=""/>
    <s v=""/>
    <s v=""/>
    <s v=""/>
  </r>
  <r>
    <d v="2024-08-08T00:00:00"/>
    <x v="153"/>
    <s v="D"/>
    <n v="7"/>
    <s v="b"/>
    <n v="22"/>
    <s v="Melhorar remate moldura guarda roupa no topo"/>
    <x v="0"/>
    <m/>
    <x v="0"/>
    <x v="0"/>
    <x v="49"/>
    <m/>
    <x v="0"/>
    <m/>
    <s v=""/>
    <s v=""/>
    <s v=""/>
    <s v=""/>
    <s v=""/>
  </r>
  <r>
    <d v="2024-08-08T00:00:00"/>
    <x v="153"/>
    <s v="D"/>
    <n v="7"/>
    <s v="b"/>
    <n v="21"/>
    <s v="Afinar portas guarda roupa"/>
    <x v="8"/>
    <m/>
    <x v="0"/>
    <x v="0"/>
    <x v="49"/>
    <m/>
    <x v="0"/>
    <m/>
    <s v=""/>
    <s v=""/>
    <s v=""/>
    <s v=""/>
    <s v=""/>
  </r>
  <r>
    <d v="2024-08-08T00:00:00"/>
    <x v="153"/>
    <s v="D"/>
    <n v="7"/>
    <s v="b"/>
    <n v="20"/>
    <s v="Limpar massa base de duche"/>
    <x v="0"/>
    <m/>
    <x v="0"/>
    <x v="0"/>
    <x v="49"/>
    <m/>
    <x v="0"/>
    <m/>
    <s v=""/>
    <s v=""/>
    <s v=""/>
    <s v=""/>
    <s v=""/>
  </r>
  <r>
    <d v="2024-08-08T00:00:00"/>
    <x v="153"/>
    <s v="D"/>
    <n v="7"/>
    <s v="b"/>
    <n v="19"/>
    <s v="Buraco rejunte cerâmica WC no topo esquina duche"/>
    <x v="0"/>
    <m/>
    <x v="0"/>
    <x v="0"/>
    <x v="49"/>
    <m/>
    <x v="0"/>
    <m/>
    <s v=""/>
    <s v=""/>
    <s v=""/>
    <s v=""/>
    <s v=""/>
  </r>
  <r>
    <d v="2024-08-08T00:00:00"/>
    <x v="153"/>
    <s v="D"/>
    <n v="7"/>
    <s v="b"/>
    <n v="18"/>
    <s v="Melhorar remate silicone lavatório"/>
    <x v="0"/>
    <m/>
    <x v="0"/>
    <x v="0"/>
    <x v="49"/>
    <m/>
    <x v="0"/>
    <m/>
    <s v=""/>
    <s v=""/>
    <s v=""/>
    <s v=""/>
    <s v=""/>
  </r>
  <r>
    <d v="2024-08-08T00:00:00"/>
    <x v="153"/>
    <s v="D"/>
    <n v="7"/>
    <s v="b"/>
    <n v="17"/>
    <s v="Melhorar remate junto cerâmica / buracos / WC"/>
    <x v="0"/>
    <m/>
    <x v="0"/>
    <x v="0"/>
    <x v="49"/>
    <m/>
    <x v="0"/>
    <m/>
    <s v=""/>
    <s v=""/>
    <s v=""/>
    <s v=""/>
    <s v=""/>
  </r>
  <r>
    <d v="2024-08-08T00:00:00"/>
    <x v="153"/>
    <s v="D"/>
    <n v="7"/>
    <s v="b"/>
    <n v="16"/>
    <s v="Melhorar remate moldura porta / desalinhado topo (geral)"/>
    <x v="0"/>
    <m/>
    <x v="0"/>
    <x v="0"/>
    <x v="49"/>
    <m/>
    <x v="0"/>
    <m/>
    <s v=""/>
    <s v=""/>
    <s v=""/>
    <s v=""/>
    <s v=""/>
  </r>
  <r>
    <d v="2024-08-08T00:00:00"/>
    <x v="153"/>
    <s v="D"/>
    <n v="7"/>
    <s v="b"/>
    <n v="15"/>
    <s v="Remate rodapé (geral)"/>
    <x v="0"/>
    <m/>
    <x v="0"/>
    <x v="0"/>
    <x v="49"/>
    <m/>
    <x v="0"/>
    <m/>
    <s v=""/>
    <s v=""/>
    <s v=""/>
    <s v=""/>
    <s v=""/>
  </r>
  <r>
    <d v="2024-08-08T00:00:00"/>
    <x v="153"/>
    <s v="D"/>
    <n v="7"/>
    <s v="b"/>
    <n v="14"/>
    <s v="Remate encontro porta/parde/fissura (geral)"/>
    <x v="0"/>
    <m/>
    <x v="0"/>
    <x v="0"/>
    <x v="49"/>
    <m/>
    <x v="0"/>
    <m/>
    <s v=""/>
    <s v=""/>
    <s v=""/>
    <s v=""/>
    <s v=""/>
  </r>
  <r>
    <d v="2024-08-08T00:00:00"/>
    <x v="153"/>
    <s v="D"/>
    <n v="7"/>
    <s v="b"/>
    <n v="13"/>
    <s v="Sujos na pintura da parede"/>
    <x v="0"/>
    <m/>
    <x v="0"/>
    <x v="0"/>
    <x v="49"/>
    <m/>
    <x v="0"/>
    <m/>
    <s v=""/>
    <s v=""/>
    <s v=""/>
    <s v=""/>
    <s v=""/>
  </r>
  <r>
    <d v="2024-08-08T00:00:00"/>
    <x v="153"/>
    <s v="D"/>
    <n v="7"/>
    <s v="b"/>
    <n v="12"/>
    <s v="Cerâmica riscada parede / fissura - wc "/>
    <x v="0"/>
    <m/>
    <x v="0"/>
    <x v="0"/>
    <x v="49"/>
    <m/>
    <x v="170"/>
    <m/>
    <s v=""/>
    <s v=""/>
    <s v=""/>
    <s v=""/>
    <s v=""/>
  </r>
  <r>
    <d v="2024-08-08T00:00:00"/>
    <x v="153"/>
    <s v="D"/>
    <n v="7"/>
    <s v="b"/>
    <n v="11"/>
    <s v="Excesso de silicone bancada da cozinha"/>
    <x v="0"/>
    <m/>
    <x v="0"/>
    <x v="0"/>
    <x v="49"/>
    <m/>
    <x v="0"/>
    <m/>
    <s v=""/>
    <s v=""/>
    <s v=""/>
    <s v=""/>
    <s v=""/>
  </r>
  <r>
    <d v="2024-08-08T00:00:00"/>
    <x v="153"/>
    <s v="D"/>
    <n v="7"/>
    <s v="b"/>
    <n v="10"/>
    <s v="Afinar janela"/>
    <x v="2"/>
    <m/>
    <x v="0"/>
    <x v="0"/>
    <x v="49"/>
    <m/>
    <x v="0"/>
    <m/>
    <s v=""/>
    <s v=""/>
    <s v=""/>
    <s v=""/>
    <s v=""/>
  </r>
  <r>
    <d v="2024-08-08T00:00:00"/>
    <x v="153"/>
    <s v="D"/>
    <n v="7"/>
    <s v="b"/>
    <n v="9"/>
    <s v="Armário danificado na parte inferior - armário suspenso"/>
    <x v="38"/>
    <m/>
    <x v="45"/>
    <x v="0"/>
    <x v="49"/>
    <m/>
    <x v="72"/>
    <m/>
    <s v=""/>
    <s v=""/>
    <s v=""/>
    <s v=""/>
    <s v=""/>
  </r>
  <r>
    <d v="2024-08-08T00:00:00"/>
    <x v="153"/>
    <s v="D"/>
    <n v="7"/>
    <s v="b"/>
    <n v="8"/>
    <s v="Boracha frigorifico solta"/>
    <x v="1"/>
    <m/>
    <x v="0"/>
    <x v="0"/>
    <x v="49"/>
    <m/>
    <x v="0"/>
    <m/>
    <s v=""/>
    <s v=""/>
    <s v=""/>
    <s v=""/>
    <s v=""/>
  </r>
  <r>
    <d v="2024-08-08T00:00:00"/>
    <x v="153"/>
    <s v="D"/>
    <n v="7"/>
    <s v="b"/>
    <n v="7"/>
    <s v="Limpara portas / cola/ massa"/>
    <x v="0"/>
    <m/>
    <x v="0"/>
    <x v="0"/>
    <x v="49"/>
    <m/>
    <x v="0"/>
    <m/>
    <s v=""/>
    <s v=""/>
    <s v=""/>
    <s v=""/>
    <s v=""/>
  </r>
  <r>
    <d v="2024-08-08T00:00:00"/>
    <x v="153"/>
    <s v="D"/>
    <n v="7"/>
    <s v="b"/>
    <n v="6"/>
    <s v="Marcas na porta / danificada no topo / próximo do vidro"/>
    <x v="8"/>
    <m/>
    <x v="0"/>
    <x v="0"/>
    <x v="49"/>
    <m/>
    <x v="0"/>
    <m/>
    <s v=""/>
    <s v=""/>
    <s v=""/>
    <s v=""/>
    <s v=""/>
  </r>
  <r>
    <d v="2024-08-08T00:00:00"/>
    <x v="153"/>
    <s v="D"/>
    <n v="7"/>
    <s v="b"/>
    <n v="5"/>
    <s v="Limpeza ferrugem guardas (geral)"/>
    <x v="0"/>
    <m/>
    <x v="0"/>
    <x v="0"/>
    <x v="49"/>
    <m/>
    <x v="0"/>
    <m/>
    <s v=""/>
    <s v=""/>
    <s v=""/>
    <s v=""/>
    <s v=""/>
  </r>
  <r>
    <d v="2024-08-08T00:00:00"/>
    <x v="153"/>
    <s v="D"/>
    <n v="7"/>
    <s v="b"/>
    <n v="4"/>
    <s v="Infiltração piso / trocar régua"/>
    <x v="5"/>
    <m/>
    <x v="0"/>
    <x v="0"/>
    <x v="49"/>
    <m/>
    <x v="67"/>
    <m/>
    <s v=""/>
    <s v=""/>
    <s v=""/>
    <s v=""/>
    <s v=""/>
  </r>
  <r>
    <d v="2024-08-08T00:00:00"/>
    <x v="153"/>
    <s v="D"/>
    <n v="7"/>
    <s v="b"/>
    <n v="3"/>
    <s v="Risco no vidro"/>
    <x v="2"/>
    <m/>
    <x v="0"/>
    <x v="0"/>
    <x v="49"/>
    <m/>
    <x v="0"/>
    <m/>
    <s v=""/>
    <s v=""/>
    <s v=""/>
    <s v=""/>
    <s v=""/>
  </r>
  <r>
    <d v="2024-08-08T00:00:00"/>
    <x v="153"/>
    <s v="D"/>
    <n v="7"/>
    <s v="b"/>
    <n v="2"/>
    <s v="Risco na caixilharia"/>
    <x v="2"/>
    <m/>
    <x v="0"/>
    <x v="0"/>
    <x v="49"/>
    <m/>
    <x v="0"/>
    <m/>
    <s v=""/>
    <s v=""/>
    <s v=""/>
    <s v=""/>
    <s v=""/>
  </r>
  <r>
    <d v="2024-08-08T00:00:00"/>
    <x v="153"/>
    <s v="D"/>
    <n v="7"/>
    <s v="b"/>
    <n v="1"/>
    <s v="Colocar silicone caixa estore (geral)"/>
    <x v="0"/>
    <m/>
    <x v="0"/>
    <x v="0"/>
    <x v="49"/>
    <m/>
    <x v="0"/>
    <m/>
    <s v=""/>
    <s v=""/>
    <s v=""/>
    <s v=""/>
    <s v=""/>
  </r>
  <r>
    <d v="2024-12-19T00:00:00"/>
    <x v="154"/>
    <s v="D"/>
    <n v="7"/>
    <s v="c"/>
    <n v="1"/>
    <s v="Limpar ferrugem guardas geral"/>
    <x v="0"/>
    <m/>
    <x v="0"/>
    <x v="0"/>
    <x v="78"/>
    <m/>
    <x v="308"/>
    <m/>
    <s v=""/>
    <s v=""/>
    <s v=""/>
    <s v=""/>
    <s v=""/>
  </r>
  <r>
    <d v="2024-12-19T00:00:00"/>
    <x v="154"/>
    <s v="D"/>
    <n v="7"/>
    <s v="c"/>
    <n v="2"/>
    <s v="Limpar caixilharias portas /janelas geral "/>
    <x v="0"/>
    <m/>
    <x v="0"/>
    <x v="0"/>
    <x v="78"/>
    <m/>
    <x v="308"/>
    <m/>
    <s v=""/>
    <s v=""/>
    <s v=""/>
    <s v=""/>
    <s v=""/>
  </r>
  <r>
    <d v="2024-12-19T00:00:00"/>
    <x v="154"/>
    <s v="D"/>
    <n v="7"/>
    <s v="c"/>
    <n v="3"/>
    <s v="Marcas na moldura madeira porta"/>
    <x v="8"/>
    <m/>
    <x v="0"/>
    <x v="0"/>
    <x v="78"/>
    <m/>
    <x v="0"/>
    <m/>
    <s v=""/>
    <s v=""/>
    <s v=""/>
    <s v=""/>
    <s v=""/>
  </r>
  <r>
    <d v="2024-12-19T00:00:00"/>
    <x v="154"/>
    <s v="D"/>
    <n v="7"/>
    <s v="c"/>
    <n v="4"/>
    <s v="Limpar portas /vidro"/>
    <x v="0"/>
    <m/>
    <x v="0"/>
    <x v="0"/>
    <x v="78"/>
    <m/>
    <x v="3"/>
    <m/>
    <s v=""/>
    <s v=""/>
    <s v=""/>
    <s v=""/>
    <s v=""/>
  </r>
  <r>
    <d v="2024-12-19T00:00:00"/>
    <x v="154"/>
    <s v="D"/>
    <n v="7"/>
    <s v="c"/>
    <n v="5"/>
    <s v="Limpeza geral do apartamento "/>
    <x v="0"/>
    <m/>
    <x v="0"/>
    <x v="0"/>
    <x v="78"/>
    <m/>
    <x v="308"/>
    <m/>
    <s v=""/>
    <s v=""/>
    <s v=""/>
    <s v=""/>
    <s v=""/>
  </r>
  <r>
    <d v="2024-12-19T00:00:00"/>
    <x v="154"/>
    <s v="D"/>
    <n v="7"/>
    <s v="c"/>
    <n v="6"/>
    <s v="Melhorar remate teto/ceramica "/>
    <x v="0"/>
    <m/>
    <x v="0"/>
    <x v="0"/>
    <x v="78"/>
    <m/>
    <x v="308"/>
    <m/>
    <s v=""/>
    <s v=""/>
    <s v=""/>
    <s v=""/>
    <s v=""/>
  </r>
  <r>
    <d v="2024-12-19T00:00:00"/>
    <x v="154"/>
    <s v="D"/>
    <n v="7"/>
    <s v="c"/>
    <n v="7"/>
    <s v="Limpar excesso silicone bancada cozinha "/>
    <x v="0"/>
    <m/>
    <x v="0"/>
    <x v="0"/>
    <x v="78"/>
    <m/>
    <x v="308"/>
    <m/>
    <s v=""/>
    <s v=""/>
    <s v=""/>
    <s v=""/>
    <s v=""/>
  </r>
  <r>
    <d v="2024-12-19T00:00:00"/>
    <x v="154"/>
    <s v="D"/>
    <n v="7"/>
    <s v="c"/>
    <n v="8"/>
    <s v="Limpar tinta ceramica parede"/>
    <x v="0"/>
    <m/>
    <x v="0"/>
    <x v="0"/>
    <x v="78"/>
    <m/>
    <x v="308"/>
    <m/>
    <s v=""/>
    <s v=""/>
    <s v=""/>
    <s v=""/>
    <s v=""/>
  </r>
  <r>
    <d v="2024-12-19T00:00:00"/>
    <x v="154"/>
    <s v="D"/>
    <n v="7"/>
    <s v="c"/>
    <n v="9"/>
    <s v="Melhorar remate piso/ ceramica cozinha "/>
    <x v="0"/>
    <m/>
    <x v="211"/>
    <x v="0"/>
    <x v="78"/>
    <m/>
    <x v="85"/>
    <m/>
    <s v=""/>
    <s v=""/>
    <s v=""/>
    <s v=""/>
    <s v=""/>
  </r>
  <r>
    <d v="2024-12-19T00:00:00"/>
    <x v="154"/>
    <s v="D"/>
    <n v="7"/>
    <s v="c"/>
    <n v="10"/>
    <s v="Poleias marcadas wc"/>
    <x v="0"/>
    <m/>
    <x v="0"/>
    <x v="0"/>
    <x v="78"/>
    <m/>
    <x v="308"/>
    <m/>
    <s v=""/>
    <s v=""/>
    <s v=""/>
    <s v=""/>
    <s v=""/>
  </r>
  <r>
    <d v="2024-12-19T00:00:00"/>
    <x v="154"/>
    <s v="D"/>
    <n v="7"/>
    <s v="c"/>
    <n v="11"/>
    <s v="Melhroar remate rodapé geral "/>
    <x v="0"/>
    <m/>
    <x v="0"/>
    <x v="0"/>
    <x v="78"/>
    <m/>
    <x v="308"/>
    <m/>
    <s v=""/>
    <s v=""/>
    <s v=""/>
    <s v=""/>
    <s v=""/>
  </r>
  <r>
    <d v="2024-12-19T00:00:00"/>
    <x v="154"/>
    <s v="D"/>
    <n v="7"/>
    <s v="c"/>
    <n v="12"/>
    <s v="Espelhos tubos lavatorios wc solto "/>
    <x v="0"/>
    <m/>
    <x v="0"/>
    <x v="0"/>
    <x v="78"/>
    <m/>
    <x v="0"/>
    <m/>
    <s v=""/>
    <s v=""/>
    <s v=""/>
    <s v=""/>
    <s v=""/>
  </r>
  <r>
    <d v="2024-12-19T00:00:00"/>
    <x v="154"/>
    <s v="D"/>
    <n v="7"/>
    <s v="c"/>
    <n v="13"/>
    <s v="Fissura topo/laterais guarda roupas "/>
    <x v="0"/>
    <m/>
    <x v="0"/>
    <x v="0"/>
    <x v="78"/>
    <m/>
    <x v="308"/>
    <m/>
    <s v=""/>
    <s v=""/>
    <s v=""/>
    <s v=""/>
    <s v=""/>
  </r>
  <r>
    <d v="2024-12-19T00:00:00"/>
    <x v="154"/>
    <s v="D"/>
    <n v="7"/>
    <s v="c"/>
    <n v="14"/>
    <s v="Mancha na pintura ao lado guarda roupa "/>
    <x v="0"/>
    <m/>
    <x v="0"/>
    <x v="0"/>
    <x v="78"/>
    <m/>
    <x v="308"/>
    <m/>
    <s v=""/>
    <s v=""/>
    <s v=""/>
    <s v=""/>
    <s v=""/>
  </r>
  <r>
    <d v="2024-12-19T00:00:00"/>
    <x v="154"/>
    <s v="D"/>
    <n v="7"/>
    <s v="c"/>
    <n v="15"/>
    <s v="Defeito na borracha janela "/>
    <x v="2"/>
    <m/>
    <x v="0"/>
    <x v="0"/>
    <x v="78"/>
    <m/>
    <x v="0"/>
    <m/>
    <s v=""/>
    <s v=""/>
    <s v=""/>
    <s v=""/>
    <s v=""/>
  </r>
  <r>
    <d v="2024-12-19T00:00:00"/>
    <x v="154"/>
    <s v="D"/>
    <n v="7"/>
    <s v="c"/>
    <n v="16"/>
    <s v="Marca/defeito na caixilharia janela "/>
    <x v="2"/>
    <m/>
    <x v="0"/>
    <x v="0"/>
    <x v="78"/>
    <m/>
    <x v="0"/>
    <m/>
    <s v=""/>
    <s v=""/>
    <s v=""/>
    <s v=""/>
    <s v=""/>
  </r>
  <r>
    <d v="2024-12-19T00:00:00"/>
    <x v="154"/>
    <s v="D"/>
    <n v="7"/>
    <s v="c"/>
    <n v="17"/>
    <s v="Fissura na parede"/>
    <x v="0"/>
    <m/>
    <x v="0"/>
    <x v="0"/>
    <x v="78"/>
    <m/>
    <x v="308"/>
    <m/>
    <s v=""/>
    <s v=""/>
    <s v=""/>
    <s v=""/>
    <s v=""/>
  </r>
  <r>
    <d v="2024-12-19T00:00:00"/>
    <x v="154"/>
    <s v="D"/>
    <n v="7"/>
    <s v="c"/>
    <n v="18"/>
    <s v="Afinar resguardo duche "/>
    <x v="0"/>
    <m/>
    <x v="0"/>
    <x v="0"/>
    <x v="78"/>
    <m/>
    <x v="308"/>
    <m/>
    <s v=""/>
    <s v=""/>
    <s v=""/>
    <s v=""/>
    <s v=""/>
  </r>
  <r>
    <d v="2024-12-19T00:00:00"/>
    <x v="154"/>
    <s v="D"/>
    <n v="7"/>
    <s v="c"/>
    <n v="19"/>
    <s v="Dobradiças resguardo desalinhados "/>
    <x v="0"/>
    <m/>
    <x v="0"/>
    <x v="0"/>
    <x v="78"/>
    <m/>
    <x v="308"/>
    <m/>
    <s v=""/>
    <s v=""/>
    <s v=""/>
    <s v=""/>
    <s v=""/>
  </r>
  <r>
    <d v="2024-12-19T00:00:00"/>
    <x v="154"/>
    <s v="D"/>
    <n v="7"/>
    <s v="c"/>
    <n v="20"/>
    <s v="capa rasgada quadro elétrico "/>
    <x v="9"/>
    <m/>
    <x v="0"/>
    <x v="0"/>
    <x v="78"/>
    <m/>
    <x v="308"/>
    <m/>
    <s v=""/>
    <s v=""/>
    <s v=""/>
    <s v=""/>
    <s v=""/>
  </r>
  <r>
    <d v="2024-12-19T00:00:00"/>
    <x v="154"/>
    <s v="D"/>
    <n v="7"/>
    <s v="c"/>
    <n v="21"/>
    <s v="Ver o que é a estrutura metálica parede arrecadação (?) - Anomalia não identificada "/>
    <x v="0"/>
    <m/>
    <x v="0"/>
    <x v="2"/>
    <x v="78"/>
    <m/>
    <x v="24"/>
    <m/>
    <s v=""/>
    <s v=""/>
    <s v=""/>
    <s v=""/>
    <s v=""/>
  </r>
  <r>
    <d v="2024-12-19T00:00:00"/>
    <x v="154"/>
    <s v="D"/>
    <n v="7"/>
    <s v="c"/>
    <n v="22"/>
    <s v="Estore sala frontal ao jardim - Totalmente arrancado das calhas com o vento (Segundo a NACIONAL BLINDS se encontra fora do âmbito da garantia. Aguardar orçamento p/ apresentar ao cliente) // ORÇ ENVIADO AO PROPRIETÁRIO (16/06)"/>
    <x v="11"/>
    <m/>
    <x v="118"/>
    <x v="2"/>
    <x v="78"/>
    <m/>
    <x v="24"/>
    <s v="Nota 06/11/2025: Já tentamos realizar alguns agendamentos para esta fração, no entanto o proprietário não vive em Lisboa, estando sempre a viajar ao redor do mundo conforme reportado pelo Consultor Miguel Caetano, o que tem impossibilitado agendamentos._x000a_Iremos dar processo terminado neste tema. "/>
    <m/>
    <m/>
    <m/>
    <m/>
    <m/>
  </r>
  <r>
    <d v="2024-12-19T00:00:00"/>
    <x v="154"/>
    <s v="D"/>
    <n v="7"/>
    <s v="c"/>
    <n v="23"/>
    <s v="Estore sala do lado Ponte - Dificuldades em subir e descer, presumivelmente por lamelas desalinhadas"/>
    <x v="11"/>
    <m/>
    <x v="118"/>
    <x v="0"/>
    <x v="78"/>
    <m/>
    <x v="211"/>
    <m/>
    <m/>
    <m/>
    <m/>
    <m/>
    <m/>
  </r>
  <r>
    <d v="2024-12-19T00:00:00"/>
    <x v="154"/>
    <s v="D"/>
    <n v="7"/>
    <s v="c"/>
    <n v="24"/>
    <s v="Tampa da sanita com defeito"/>
    <x v="0"/>
    <m/>
    <x v="37"/>
    <x v="0"/>
    <x v="78"/>
    <m/>
    <x v="32"/>
    <m/>
    <m/>
    <m/>
    <m/>
    <m/>
    <m/>
  </r>
  <r>
    <d v="2024-12-19T00:00:00"/>
    <x v="154"/>
    <s v="D"/>
    <n v="7"/>
    <s v="c"/>
    <n v="25"/>
    <s v="No meu apartamento temos vários ares condicionados que estão funcionando, mas não refrescando."/>
    <x v="15"/>
    <m/>
    <x v="315"/>
    <x v="0"/>
    <x v="78"/>
    <m/>
    <x v="224"/>
    <m/>
    <m/>
    <m/>
    <m/>
    <m/>
    <m/>
  </r>
  <r>
    <d v="2024-08-08T00:00:00"/>
    <x v="155"/>
    <s v="D"/>
    <n v="7"/>
    <s v="a"/>
    <n v="1"/>
    <s v="porta da sala: moldura e vidro com defeito"/>
    <x v="8"/>
    <m/>
    <x v="234"/>
    <x v="0"/>
    <x v="56"/>
    <m/>
    <x v="261"/>
    <m/>
    <s v=""/>
    <s v=""/>
    <s v=""/>
    <s v=""/>
    <s v=""/>
  </r>
  <r>
    <d v="2024-08-08T00:00:00"/>
    <x v="155"/>
    <s v="D"/>
    <n v="7"/>
    <s v="a"/>
    <n v="1"/>
    <s v="Marcas moldura porta sala/pregos (vidro)"/>
    <x v="8"/>
    <m/>
    <x v="210"/>
    <x v="0"/>
    <x v="56"/>
    <m/>
    <x v="15"/>
    <m/>
    <s v=""/>
    <s v=""/>
    <s v=""/>
    <s v=""/>
    <s v=""/>
  </r>
  <r>
    <d v="2024-08-08T00:00:00"/>
    <x v="155"/>
    <s v="D"/>
    <n v="7"/>
    <s v="a"/>
    <n v="2"/>
    <s v="Limpar e melhorar acabamento molduras e portas (geral)"/>
    <x v="0"/>
    <m/>
    <x v="0"/>
    <x v="0"/>
    <x v="56"/>
    <m/>
    <x v="106"/>
    <m/>
    <s v=""/>
    <s v=""/>
    <s v=""/>
    <s v=""/>
    <s v=""/>
  </r>
  <r>
    <d v="2024-08-08T00:00:00"/>
    <x v="155"/>
    <s v="D"/>
    <n v="7"/>
    <s v="a"/>
    <n v="3"/>
    <s v="Melhorar remate rodapé (geral) - Limpar "/>
    <x v="0"/>
    <m/>
    <x v="0"/>
    <x v="0"/>
    <x v="56"/>
    <m/>
    <x v="0"/>
    <m/>
    <s v=""/>
    <s v=""/>
    <s v=""/>
    <s v=""/>
    <s v=""/>
  </r>
  <r>
    <d v="2024-08-08T00:00:00"/>
    <x v="155"/>
    <s v="D"/>
    <n v="7"/>
    <s v="a"/>
    <n v="4"/>
    <s v="Ver marcas vidro fosco porta"/>
    <x v="0"/>
    <m/>
    <x v="0"/>
    <x v="0"/>
    <x v="56"/>
    <m/>
    <x v="0"/>
    <m/>
    <s v=""/>
    <s v=""/>
    <s v=""/>
    <s v=""/>
    <s v=""/>
  </r>
  <r>
    <d v="2024-08-08T00:00:00"/>
    <x v="155"/>
    <s v="D"/>
    <n v="7"/>
    <s v="a"/>
    <n v="5"/>
    <s v="Limpar caixilharia - risco janela/tinta"/>
    <x v="0"/>
    <m/>
    <x v="0"/>
    <x v="0"/>
    <x v="56"/>
    <m/>
    <x v="106"/>
    <m/>
    <s v=""/>
    <s v=""/>
    <s v=""/>
    <s v=""/>
    <s v=""/>
  </r>
  <r>
    <d v="2024-08-08T00:00:00"/>
    <x v="155"/>
    <s v="D"/>
    <n v="7"/>
    <s v="a"/>
    <n v="6"/>
    <s v="Limpar pedra soleira janelas (geral)"/>
    <x v="0"/>
    <m/>
    <x v="0"/>
    <x v="0"/>
    <x v="56"/>
    <m/>
    <x v="106"/>
    <m/>
    <s v=""/>
    <s v=""/>
    <s v=""/>
    <s v=""/>
    <s v=""/>
  </r>
  <r>
    <d v="2024-08-08T00:00:00"/>
    <x v="155"/>
    <s v="D"/>
    <n v="7"/>
    <s v="a"/>
    <n v="7"/>
    <s v="Marca na pintura topo janela/estore"/>
    <x v="0"/>
    <m/>
    <x v="0"/>
    <x v="0"/>
    <x v="56"/>
    <m/>
    <x v="106"/>
    <m/>
    <s v=""/>
    <s v=""/>
    <s v=""/>
    <s v=""/>
    <s v=""/>
  </r>
  <r>
    <d v="2024-08-08T00:00:00"/>
    <x v="155"/>
    <s v="D"/>
    <n v="7"/>
    <s v="a"/>
    <n v="8"/>
    <s v="Limpar ferrugem guardas(geral)"/>
    <x v="0"/>
    <m/>
    <x v="0"/>
    <x v="0"/>
    <x v="56"/>
    <m/>
    <x v="106"/>
    <m/>
    <s v=""/>
    <s v=""/>
    <s v=""/>
    <s v=""/>
    <s v=""/>
  </r>
  <r>
    <d v="2024-08-08T00:00:00"/>
    <x v="155"/>
    <s v="D"/>
    <n v="7"/>
    <s v="a"/>
    <n v="9"/>
    <s v="Limpar vidros janela "/>
    <x v="0"/>
    <m/>
    <x v="0"/>
    <x v="0"/>
    <x v="56"/>
    <m/>
    <x v="106"/>
    <m/>
    <s v=""/>
    <s v=""/>
    <s v=""/>
    <s v=""/>
    <s v=""/>
  </r>
  <r>
    <d v="2024-08-08T00:00:00"/>
    <x v="155"/>
    <s v="D"/>
    <n v="7"/>
    <s v="a"/>
    <n v="10"/>
    <s v="Melhorar remate silicone janela "/>
    <x v="0"/>
    <m/>
    <x v="0"/>
    <x v="0"/>
    <x v="56"/>
    <m/>
    <x v="106"/>
    <m/>
    <s v=""/>
    <s v=""/>
    <s v=""/>
    <s v=""/>
    <s v=""/>
  </r>
  <r>
    <d v="2024-08-08T00:00:00"/>
    <x v="155"/>
    <s v="D"/>
    <n v="7"/>
    <s v="a"/>
    <n v="11"/>
    <s v="Caixa estores soltando/limpar"/>
    <x v="0"/>
    <m/>
    <x v="0"/>
    <x v="0"/>
    <x v="56"/>
    <m/>
    <x v="106"/>
    <m/>
    <s v=""/>
    <s v=""/>
    <s v=""/>
    <s v=""/>
    <s v=""/>
  </r>
  <r>
    <d v="2024-08-08T00:00:00"/>
    <x v="155"/>
    <s v="D"/>
    <n v="7"/>
    <s v="a"/>
    <n v="12"/>
    <s v="Marca caixilharia porta"/>
    <x v="2"/>
    <m/>
    <x v="0"/>
    <x v="0"/>
    <x v="56"/>
    <m/>
    <x v="106"/>
    <m/>
    <s v=""/>
    <s v=""/>
    <s v=""/>
    <s v=""/>
    <s v=""/>
  </r>
  <r>
    <d v="2024-08-08T00:00:00"/>
    <x v="155"/>
    <s v="D"/>
    <n v="7"/>
    <s v="a"/>
    <n v="13"/>
    <s v="Marca no interior - Armario cozinha"/>
    <x v="0"/>
    <m/>
    <x v="0"/>
    <x v="0"/>
    <x v="56"/>
    <m/>
    <x v="0"/>
    <m/>
    <s v=""/>
    <s v=""/>
    <s v=""/>
    <s v=""/>
    <s v=""/>
  </r>
  <r>
    <d v="2024-08-08T00:00:00"/>
    <x v="155"/>
    <s v="D"/>
    <n v="7"/>
    <s v="a"/>
    <n v="14"/>
    <s v="Limpar silicone cuba - cozinha "/>
    <x v="0"/>
    <m/>
    <x v="0"/>
    <x v="0"/>
    <x v="56"/>
    <m/>
    <x v="106"/>
    <m/>
    <s v=""/>
    <s v=""/>
    <s v=""/>
    <s v=""/>
    <s v=""/>
  </r>
  <r>
    <d v="2024-08-08T00:00:00"/>
    <x v="155"/>
    <s v="D"/>
    <n v="7"/>
    <s v="a"/>
    <n v="15"/>
    <s v="Melhorar remate porta - (geral)"/>
    <x v="0"/>
    <m/>
    <x v="0"/>
    <x v="0"/>
    <x v="56"/>
    <m/>
    <x v="0"/>
    <m/>
    <s v=""/>
    <s v=""/>
    <s v=""/>
    <s v=""/>
    <s v=""/>
  </r>
  <r>
    <d v="2024-08-08T00:00:00"/>
    <x v="155"/>
    <s v="D"/>
    <n v="7"/>
    <s v="a"/>
    <n v="15"/>
    <s v="Estores do quarto e casa de banho avariados"/>
    <x v="11"/>
    <m/>
    <x v="119"/>
    <x v="0"/>
    <x v="56"/>
    <m/>
    <x v="110"/>
    <m/>
    <m/>
    <m/>
    <m/>
    <m/>
    <m/>
  </r>
  <r>
    <d v="2024-08-08T00:00:00"/>
    <x v="155"/>
    <s v="D"/>
    <n v="7"/>
    <s v="a"/>
    <n v="16"/>
    <s v="Melhorar acabamento porta guarda roupa"/>
    <x v="0"/>
    <m/>
    <x v="0"/>
    <x v="0"/>
    <x v="56"/>
    <m/>
    <x v="0"/>
    <m/>
    <s v=""/>
    <s v=""/>
    <s v=""/>
    <s v=""/>
    <s v=""/>
  </r>
  <r>
    <d v="2024-08-08T00:00:00"/>
    <x v="155"/>
    <s v="D"/>
    <n v="7"/>
    <s v="a"/>
    <n v="17"/>
    <s v="Marcas na porta do guarda roupa"/>
    <x v="8"/>
    <m/>
    <x v="0"/>
    <x v="0"/>
    <x v="56"/>
    <m/>
    <x v="8"/>
    <m/>
    <s v=""/>
    <s v=""/>
    <s v=""/>
    <s v=""/>
    <s v=""/>
  </r>
  <r>
    <d v="2024-08-08T00:00:00"/>
    <x v="155"/>
    <s v="D"/>
    <n v="7"/>
    <s v="a"/>
    <n v="18"/>
    <s v="Remate silicone lavatorio"/>
    <x v="0"/>
    <m/>
    <x v="0"/>
    <x v="0"/>
    <x v="56"/>
    <m/>
    <x v="0"/>
    <m/>
    <s v=""/>
    <s v=""/>
    <s v=""/>
    <s v=""/>
    <s v=""/>
  </r>
  <r>
    <d v="2024-08-08T00:00:00"/>
    <x v="155"/>
    <s v="D"/>
    <n v="7"/>
    <s v="a"/>
    <n v="19"/>
    <s v="Limpar espelhos/tinta"/>
    <x v="0"/>
    <m/>
    <x v="0"/>
    <x v="0"/>
    <x v="56"/>
    <m/>
    <x v="0"/>
    <m/>
    <s v=""/>
    <s v=""/>
    <s v=""/>
    <s v=""/>
    <s v=""/>
  </r>
  <r>
    <d v="2024-08-08T00:00:00"/>
    <x v="155"/>
    <s v="D"/>
    <n v="7"/>
    <s v="a"/>
    <n v="20"/>
    <s v="Remate encontro teto/ceramica wc (geral)"/>
    <x v="0"/>
    <m/>
    <x v="0"/>
    <x v="0"/>
    <x v="56"/>
    <m/>
    <x v="0"/>
    <m/>
    <s v=""/>
    <s v=""/>
    <s v=""/>
    <s v=""/>
    <s v=""/>
  </r>
  <r>
    <d v="2024-08-08T00:00:00"/>
    <x v="155"/>
    <s v="D"/>
    <n v="7"/>
    <s v="a"/>
    <n v="21"/>
    <s v="Limpar base de duche"/>
    <x v="0"/>
    <m/>
    <x v="0"/>
    <x v="0"/>
    <x v="56"/>
    <m/>
    <x v="106"/>
    <m/>
    <s v=""/>
    <s v=""/>
    <s v=""/>
    <s v=""/>
    <s v=""/>
  </r>
  <r>
    <d v="2024-08-08T00:00:00"/>
    <x v="155"/>
    <s v="D"/>
    <n v="7"/>
    <s v="a"/>
    <n v="22"/>
    <s v="Limpar vidros duche"/>
    <x v="0"/>
    <m/>
    <x v="0"/>
    <x v="0"/>
    <x v="56"/>
    <m/>
    <x v="106"/>
    <m/>
    <s v=""/>
    <s v=""/>
    <s v=""/>
    <s v=""/>
    <s v=""/>
  </r>
  <r>
    <d v="2024-08-08T00:00:00"/>
    <x v="155"/>
    <s v="D"/>
    <n v="7"/>
    <s v="a"/>
    <n v="23"/>
    <s v="Poleiras riscadas"/>
    <x v="0"/>
    <m/>
    <x v="0"/>
    <x v="0"/>
    <x v="56"/>
    <m/>
    <x v="0"/>
    <m/>
    <s v=""/>
    <s v=""/>
    <s v=""/>
    <s v=""/>
    <s v=""/>
  </r>
  <r>
    <d v="2024-08-08T00:00:00"/>
    <x v="155"/>
    <s v="D"/>
    <n v="7"/>
    <s v="a"/>
    <n v="24"/>
    <s v="Remate rejunte piso azulejo"/>
    <x v="0"/>
    <m/>
    <x v="0"/>
    <x v="0"/>
    <x v="56"/>
    <m/>
    <x v="0"/>
    <m/>
    <s v=""/>
    <s v=""/>
    <s v=""/>
    <s v=""/>
    <s v=""/>
  </r>
  <r>
    <d v="2024-08-08T00:00:00"/>
    <x v="155"/>
    <s v="D"/>
    <n v="7"/>
    <s v="a"/>
    <n v="25"/>
    <s v="Borrachas portas soltas (geral)"/>
    <x v="8"/>
    <m/>
    <x v="0"/>
    <x v="0"/>
    <x v="56"/>
    <m/>
    <x v="0"/>
    <m/>
    <s v=""/>
    <s v=""/>
    <s v=""/>
    <s v=""/>
    <s v=""/>
  </r>
  <r>
    <d v="2024-08-08T00:00:00"/>
    <x v="155"/>
    <s v="D"/>
    <n v="7"/>
    <s v="a"/>
    <n v="26"/>
    <s v="Limpar silicone armários"/>
    <x v="0"/>
    <m/>
    <x v="0"/>
    <x v="0"/>
    <x v="56"/>
    <m/>
    <x v="106"/>
    <m/>
    <s v=""/>
    <s v=""/>
    <s v=""/>
    <s v=""/>
    <s v=""/>
  </r>
  <r>
    <d v="2024-08-08T00:00:00"/>
    <x v="155"/>
    <s v="D"/>
    <n v="7"/>
    <s v="a"/>
    <n v="27"/>
    <s v="Melhorar silicone topo banheira"/>
    <x v="0"/>
    <m/>
    <x v="0"/>
    <x v="0"/>
    <x v="56"/>
    <m/>
    <x v="0"/>
    <m/>
    <s v=""/>
    <s v=""/>
    <s v=""/>
    <s v=""/>
    <s v=""/>
  </r>
  <r>
    <d v="2024-08-08T00:00:00"/>
    <x v="155"/>
    <s v="D"/>
    <n v="7"/>
    <s v="a"/>
    <n v="28"/>
    <s v="Afinar janela "/>
    <x v="2"/>
    <m/>
    <x v="0"/>
    <x v="0"/>
    <x v="56"/>
    <m/>
    <x v="0"/>
    <m/>
    <s v=""/>
    <s v=""/>
    <s v=""/>
    <s v=""/>
    <s v=""/>
  </r>
  <r>
    <d v="2024-08-08T00:00:00"/>
    <x v="155"/>
    <s v="D"/>
    <n v="7"/>
    <s v="a"/>
    <n v="29"/>
    <s v="Melhorar pintura"/>
    <x v="0"/>
    <m/>
    <x v="0"/>
    <x v="0"/>
    <x v="56"/>
    <m/>
    <x v="0"/>
    <m/>
    <s v=""/>
    <s v=""/>
    <s v=""/>
    <s v=""/>
    <s v=""/>
  </r>
  <r>
    <d v="2024-08-08T00:00:00"/>
    <x v="155"/>
    <s v="D"/>
    <n v="7"/>
    <s v="a"/>
    <n v="30"/>
    <s v="Limpeza geral apartamento "/>
    <x v="0"/>
    <m/>
    <x v="0"/>
    <x v="0"/>
    <x v="56"/>
    <m/>
    <x v="106"/>
    <m/>
    <s v=""/>
    <s v=""/>
    <s v=""/>
    <s v=""/>
    <s v=""/>
  </r>
  <r>
    <d v="2024-08-08T00:00:00"/>
    <x v="155"/>
    <s v="D"/>
    <n v="7"/>
    <s v="a"/>
    <n v="31"/>
    <s v=" falta de isolamento ou ma instalação da cabine de duche, saindo imensa agua tanto de um lado como do outro"/>
    <x v="0"/>
    <m/>
    <x v="62"/>
    <x v="0"/>
    <x v="56"/>
    <m/>
    <x v="106"/>
    <m/>
    <s v=""/>
    <s v=""/>
    <s v=""/>
    <s v=""/>
    <s v=""/>
  </r>
  <r>
    <d v="2024-08-08T00:00:00"/>
    <x v="155"/>
    <s v="D"/>
    <n v="7"/>
    <s v="a"/>
    <n v="32"/>
    <s v=" Silicones da banheira a descolar ou não uniformemente aplicados"/>
    <x v="0"/>
    <m/>
    <x v="62"/>
    <x v="0"/>
    <x v="56"/>
    <m/>
    <x v="106"/>
    <m/>
    <s v=""/>
    <s v=""/>
    <s v=""/>
    <s v=""/>
    <s v=""/>
  </r>
  <r>
    <d v="2024-08-08T00:00:00"/>
    <x v="155"/>
    <s v="D"/>
    <n v="7"/>
    <s v="a"/>
    <n v="33"/>
    <s v="Falhas em isolamento, muito barulho"/>
    <x v="2"/>
    <m/>
    <x v="62"/>
    <x v="0"/>
    <x v="56"/>
    <m/>
    <x v="0"/>
    <m/>
    <s v=""/>
    <s v=""/>
    <s v=""/>
    <s v=""/>
    <s v=""/>
  </r>
  <r>
    <d v="2024-08-08T00:00:00"/>
    <x v="155"/>
    <s v="D"/>
    <n v="7"/>
    <s v="a"/>
    <n v="34"/>
    <s v=" Chão levantado"/>
    <x v="5"/>
    <m/>
    <x v="62"/>
    <x v="0"/>
    <x v="56"/>
    <m/>
    <x v="28"/>
    <m/>
    <s v=""/>
    <s v=""/>
    <s v=""/>
    <s v=""/>
    <s v=""/>
  </r>
  <r>
    <d v="2024-08-08T00:00:00"/>
    <x v="155"/>
    <s v="D"/>
    <n v="7"/>
    <s v="a"/>
    <n v="35"/>
    <s v="2 portas roupeiro colocadas e afinação de uma terceira "/>
    <x v="8"/>
    <m/>
    <x v="71"/>
    <x v="0"/>
    <x v="56"/>
    <m/>
    <x v="94"/>
    <m/>
    <s v=""/>
    <s v=""/>
    <s v=""/>
    <s v=""/>
    <s v=""/>
  </r>
  <r>
    <d v="2024-08-08T00:00:00"/>
    <x v="155"/>
    <s v="D"/>
    <n v="7"/>
    <s v="a"/>
    <n v="36"/>
    <s v="Torneira do chuveiro desapertada"/>
    <x v="0"/>
    <m/>
    <x v="210"/>
    <x v="0"/>
    <x v="56"/>
    <d v="2024-12-17T00:00:00"/>
    <x v="94"/>
    <m/>
    <s v=""/>
    <s v=""/>
    <s v=""/>
    <s v=""/>
    <s v=""/>
  </r>
  <r>
    <d v="2024-08-08T00:00:00"/>
    <x v="155"/>
    <s v="D"/>
    <n v="7"/>
    <s v="a"/>
    <n v="37"/>
    <s v="Duas tabuas do hall do apartaemento a levantar "/>
    <x v="5"/>
    <m/>
    <x v="12"/>
    <x v="0"/>
    <x v="56"/>
    <m/>
    <x v="91"/>
    <m/>
    <s v=""/>
    <s v=""/>
    <s v=""/>
    <s v=""/>
    <s v=""/>
  </r>
  <r>
    <d v="2024-08-08T00:00:00"/>
    <x v="155"/>
    <s v="D"/>
    <n v="7"/>
    <s v="a"/>
    <n v="38"/>
    <s v="Começaram a aparecer rachas diversas no tecto de ambas as casas de banho, na junção entre o tecto e o azulejo."/>
    <x v="0"/>
    <m/>
    <x v="316"/>
    <x v="0"/>
    <x v="56"/>
    <m/>
    <x v="156"/>
    <m/>
    <m/>
    <m/>
    <m/>
    <m/>
    <m/>
  </r>
  <r>
    <d v="2024-08-13T00:00:00"/>
    <x v="156"/>
    <s v="D"/>
    <n v="8"/>
    <s v="b"/>
    <n v="1"/>
    <s v="Marcas no painel madeira entrada"/>
    <x v="8"/>
    <m/>
    <x v="0"/>
    <x v="0"/>
    <x v="85"/>
    <m/>
    <x v="258"/>
    <m/>
    <s v=""/>
    <s v=""/>
    <s v=""/>
    <s v=""/>
    <s v=""/>
  </r>
  <r>
    <d v="2024-08-13T00:00:00"/>
    <x v="156"/>
    <s v="D"/>
    <n v="8"/>
    <s v="b"/>
    <n v="1"/>
    <s v="a máquina de lavar deixou de funcionar ontem e começou a deitar água por baixo. _x000a_Quando fomos ver o tubo de drenagem da água - Bruno foi ver dia 06/01 2x e não tinha ninguem em casa , vai tentar voltar no mesmo dia mais tarde"/>
    <x v="0"/>
    <m/>
    <x v="21"/>
    <x v="0"/>
    <x v="85"/>
    <m/>
    <x v="82"/>
    <m/>
    <s v=""/>
    <s v=""/>
    <s v=""/>
    <s v=""/>
    <s v=""/>
  </r>
  <r>
    <d v="2024-08-13T00:00:00"/>
    <x v="156"/>
    <s v="D"/>
    <n v="8"/>
    <s v="b"/>
    <n v="2"/>
    <s v="Marca circular no piso "/>
    <x v="5"/>
    <m/>
    <x v="0"/>
    <x v="0"/>
    <x v="85"/>
    <m/>
    <x v="185"/>
    <m/>
    <s v=""/>
    <s v=""/>
    <s v=""/>
    <s v=""/>
    <s v=""/>
  </r>
  <r>
    <d v="2024-08-13T00:00:00"/>
    <x v="156"/>
    <s v="D"/>
    <n v="8"/>
    <s v="b"/>
    <n v="2"/>
    <s v="relembrar que o bidé da casa de banho do meio precisa de ser arranjado (muito pouca pressão)"/>
    <x v="0"/>
    <m/>
    <x v="21"/>
    <x v="0"/>
    <x v="85"/>
    <m/>
    <x v="82"/>
    <m/>
    <s v=""/>
    <s v=""/>
    <s v=""/>
    <s v=""/>
    <s v=""/>
  </r>
  <r>
    <d v="2024-08-13T00:00:00"/>
    <x v="156"/>
    <s v="D"/>
    <n v="8"/>
    <s v="b"/>
    <n v="3"/>
    <s v="Limpar rodapés (geral)"/>
    <x v="0"/>
    <m/>
    <x v="0"/>
    <x v="0"/>
    <x v="85"/>
    <m/>
    <x v="199"/>
    <m/>
    <s v=""/>
    <s v=""/>
    <s v=""/>
    <s v=""/>
    <s v=""/>
  </r>
  <r>
    <d v="2024-08-13T00:00:00"/>
    <x v="156"/>
    <s v="D"/>
    <n v="8"/>
    <s v="b"/>
    <n v="4"/>
    <s v="Afinar armários suspensos cozinha"/>
    <x v="1"/>
    <m/>
    <x v="0"/>
    <x v="0"/>
    <x v="85"/>
    <m/>
    <x v="0"/>
    <m/>
    <s v=""/>
    <s v=""/>
    <s v=""/>
    <s v=""/>
    <s v=""/>
  </r>
  <r>
    <d v="2024-08-13T00:00:00"/>
    <x v="156"/>
    <s v="D"/>
    <n v="8"/>
    <s v="b"/>
    <n v="5"/>
    <s v="Limpeza massa azulejos parede cozinha"/>
    <x v="0"/>
    <m/>
    <x v="0"/>
    <x v="0"/>
    <x v="85"/>
    <m/>
    <x v="199"/>
    <m/>
    <s v=""/>
    <s v=""/>
    <s v=""/>
    <s v=""/>
    <s v=""/>
  </r>
  <r>
    <d v="2024-08-13T00:00:00"/>
    <x v="156"/>
    <s v="D"/>
    <n v="8"/>
    <s v="b"/>
    <n v="6"/>
    <s v="Melhorar remate rodabanca /falta silicone "/>
    <x v="1"/>
    <m/>
    <x v="0"/>
    <x v="0"/>
    <x v="85"/>
    <m/>
    <x v="0"/>
    <m/>
    <s v=""/>
    <s v=""/>
    <s v=""/>
    <s v=""/>
    <s v=""/>
  </r>
  <r>
    <d v="2024-08-13T00:00:00"/>
    <x v="156"/>
    <s v="D"/>
    <n v="8"/>
    <s v="b"/>
    <n v="7"/>
    <s v="Limpar caixilharia porta lavanderia"/>
    <x v="0"/>
    <m/>
    <x v="0"/>
    <x v="0"/>
    <x v="85"/>
    <m/>
    <x v="199"/>
    <m/>
    <s v=""/>
    <s v=""/>
    <s v=""/>
    <s v=""/>
    <s v=""/>
  </r>
  <r>
    <d v="2024-08-13T00:00:00"/>
    <x v="156"/>
    <s v="D"/>
    <n v="8"/>
    <s v="b"/>
    <n v="8"/>
    <s v="Ajustar porta silicone em excesso"/>
    <x v="0"/>
    <m/>
    <x v="0"/>
    <x v="0"/>
    <x v="85"/>
    <m/>
    <x v="199"/>
    <m/>
    <s v=""/>
    <s v=""/>
    <s v=""/>
    <s v=""/>
    <s v=""/>
  </r>
  <r>
    <d v="2024-08-13T00:00:00"/>
    <x v="156"/>
    <s v="D"/>
    <n v="8"/>
    <s v="b"/>
    <n v="9"/>
    <s v="Melhorar remate moldura madeira "/>
    <x v="0"/>
    <m/>
    <x v="0"/>
    <x v="0"/>
    <x v="85"/>
    <m/>
    <x v="199"/>
    <m/>
    <s v=""/>
    <s v=""/>
    <s v=""/>
    <s v=""/>
    <s v=""/>
  </r>
  <r>
    <d v="2024-08-13T00:00:00"/>
    <x v="156"/>
    <s v="D"/>
    <n v="8"/>
    <s v="b"/>
    <n v="10"/>
    <s v="Melhorar remate caixa aplique parede"/>
    <x v="0"/>
    <m/>
    <x v="0"/>
    <x v="0"/>
    <x v="85"/>
    <m/>
    <x v="199"/>
    <m/>
    <s v=""/>
    <s v=""/>
    <s v=""/>
    <s v=""/>
    <s v=""/>
  </r>
  <r>
    <d v="2024-08-13T00:00:00"/>
    <x v="156"/>
    <s v="D"/>
    <n v="8"/>
    <s v="b"/>
    <n v="11"/>
    <s v="Caixa estore partida"/>
    <x v="8"/>
    <m/>
    <x v="0"/>
    <x v="0"/>
    <x v="85"/>
    <m/>
    <x v="258"/>
    <m/>
    <s v=""/>
    <s v=""/>
    <s v=""/>
    <s v=""/>
    <s v=""/>
  </r>
  <r>
    <d v="2024-08-13T00:00:00"/>
    <x v="156"/>
    <s v="D"/>
    <n v="8"/>
    <s v="b"/>
    <n v="12"/>
    <s v="Riscos caixilharia porta varanda"/>
    <x v="2"/>
    <m/>
    <x v="0"/>
    <x v="0"/>
    <x v="85"/>
    <m/>
    <x v="199"/>
    <m/>
    <s v=""/>
    <s v=""/>
    <s v=""/>
    <s v=""/>
    <s v=""/>
  </r>
  <r>
    <d v="2024-08-13T00:00:00"/>
    <x v="156"/>
    <s v="D"/>
    <n v="8"/>
    <s v="b"/>
    <n v="13"/>
    <s v="Melhorar remate acabamento fuga água varanda"/>
    <x v="0"/>
    <m/>
    <x v="0"/>
    <x v="0"/>
    <x v="85"/>
    <m/>
    <x v="199"/>
    <m/>
    <s v=""/>
    <s v=""/>
    <s v=""/>
    <s v=""/>
    <s v=""/>
  </r>
  <r>
    <d v="2024-08-13T00:00:00"/>
    <x v="156"/>
    <s v="D"/>
    <n v="8"/>
    <s v="b"/>
    <n v="14"/>
    <s v="Limpar ferrugem guardas"/>
    <x v="0"/>
    <m/>
    <x v="0"/>
    <x v="0"/>
    <x v="85"/>
    <m/>
    <x v="199"/>
    <m/>
    <s v=""/>
    <s v=""/>
    <s v=""/>
    <s v=""/>
    <s v=""/>
  </r>
  <r>
    <d v="2024-08-13T00:00:00"/>
    <x v="156"/>
    <s v="D"/>
    <n v="8"/>
    <s v="b"/>
    <n v="15"/>
    <s v="Pedras visíveis teto varanda por tras placa"/>
    <x v="0"/>
    <m/>
    <x v="0"/>
    <x v="0"/>
    <x v="85"/>
    <m/>
    <x v="199"/>
    <m/>
    <s v=""/>
    <s v=""/>
    <s v=""/>
    <s v=""/>
    <s v=""/>
  </r>
  <r>
    <d v="2024-08-13T00:00:00"/>
    <x v="156"/>
    <s v="D"/>
    <n v="8"/>
    <s v="b"/>
    <n v="16"/>
    <s v="Remate caixa tomada/buraco"/>
    <x v="0"/>
    <m/>
    <x v="0"/>
    <x v="0"/>
    <x v="85"/>
    <m/>
    <x v="199"/>
    <m/>
    <s v=""/>
    <s v=""/>
    <s v=""/>
    <s v=""/>
    <s v=""/>
  </r>
  <r>
    <d v="2024-08-13T00:00:00"/>
    <x v="156"/>
    <s v="D"/>
    <n v="8"/>
    <s v="b"/>
    <n v="17"/>
    <s v="Vidro porta partido"/>
    <x v="2"/>
    <m/>
    <x v="0"/>
    <x v="0"/>
    <x v="85"/>
    <m/>
    <x v="283"/>
    <m/>
    <s v=""/>
    <s v=""/>
    <s v=""/>
    <s v=""/>
    <s v=""/>
  </r>
  <r>
    <d v="2024-08-13T00:00:00"/>
    <x v="156"/>
    <s v="D"/>
    <n v="8"/>
    <s v="b"/>
    <n v="18"/>
    <s v="Prego guarda solto lavanderia "/>
    <x v="2"/>
    <m/>
    <x v="0"/>
    <x v="0"/>
    <x v="85"/>
    <m/>
    <x v="269"/>
    <m/>
    <s v=""/>
    <s v=""/>
    <s v=""/>
    <s v=""/>
    <s v=""/>
  </r>
  <r>
    <d v="2024-08-13T00:00:00"/>
    <x v="156"/>
    <s v="D"/>
    <n v="8"/>
    <s v="b"/>
    <n v="19"/>
    <s v="Trocar puxador porta"/>
    <x v="8"/>
    <m/>
    <x v="0"/>
    <x v="0"/>
    <x v="85"/>
    <m/>
    <x v="258"/>
    <m/>
    <s v=""/>
    <s v=""/>
    <s v=""/>
    <s v=""/>
    <s v=""/>
  </r>
  <r>
    <d v="2024-08-13T00:00:00"/>
    <x v="156"/>
    <s v="D"/>
    <n v="8"/>
    <s v="b"/>
    <n v="20"/>
    <s v="Afinar porta duche/não abre"/>
    <x v="29"/>
    <m/>
    <x v="0"/>
    <x v="0"/>
    <x v="85"/>
    <m/>
    <x v="28"/>
    <m/>
    <s v=""/>
    <s v=""/>
    <s v=""/>
    <s v=""/>
    <s v=""/>
  </r>
  <r>
    <d v="2024-08-13T00:00:00"/>
    <x v="156"/>
    <s v="D"/>
    <n v="8"/>
    <s v="b"/>
    <n v="21"/>
    <s v="Ralo não está abrindo na banheira"/>
    <x v="23"/>
    <m/>
    <x v="0"/>
    <x v="0"/>
    <x v="85"/>
    <m/>
    <x v="199"/>
    <m/>
    <s v=""/>
    <s v=""/>
    <s v=""/>
    <s v=""/>
    <s v=""/>
  </r>
  <r>
    <d v="2024-08-13T00:00:00"/>
    <x v="156"/>
    <s v="D"/>
    <n v="8"/>
    <s v="b"/>
    <n v="22"/>
    <s v="Ajustar ralo lavatórios/passa agua "/>
    <x v="14"/>
    <m/>
    <x v="0"/>
    <x v="0"/>
    <x v="85"/>
    <m/>
    <x v="199"/>
    <m/>
    <s v=""/>
    <s v=""/>
    <s v=""/>
    <s v=""/>
    <s v=""/>
  </r>
  <r>
    <d v="2024-08-13T00:00:00"/>
    <x v="156"/>
    <s v="D"/>
    <n v="8"/>
    <s v="b"/>
    <n v="23"/>
    <s v="Limpar moldura guarda roupa "/>
    <x v="0"/>
    <m/>
    <x v="0"/>
    <x v="0"/>
    <x v="85"/>
    <m/>
    <x v="199"/>
    <m/>
    <s v=""/>
    <s v=""/>
    <s v=""/>
    <s v=""/>
    <s v=""/>
  </r>
  <r>
    <d v="2024-08-13T00:00:00"/>
    <x v="156"/>
    <s v="D"/>
    <n v="8"/>
    <s v="b"/>
    <n v="24"/>
    <s v="Rever encaixe aplique wc"/>
    <x v="9"/>
    <m/>
    <x v="0"/>
    <x v="0"/>
    <x v="85"/>
    <m/>
    <x v="66"/>
    <m/>
    <s v=""/>
    <s v=""/>
    <s v=""/>
    <s v=""/>
    <s v=""/>
  </r>
  <r>
    <d v="2024-08-13T00:00:00"/>
    <x v="156"/>
    <s v="D"/>
    <n v="8"/>
    <s v="b"/>
    <n v="25"/>
    <s v="Sujos interno armario "/>
    <x v="0"/>
    <m/>
    <x v="0"/>
    <x v="0"/>
    <x v="85"/>
    <m/>
    <x v="199"/>
    <m/>
    <s v=""/>
    <s v=""/>
    <s v=""/>
    <s v=""/>
    <s v=""/>
  </r>
  <r>
    <d v="2024-08-13T00:00:00"/>
    <x v="156"/>
    <s v="D"/>
    <n v="8"/>
    <s v="b"/>
    <n v="26"/>
    <s v="Afinação janela do quarto "/>
    <x v="2"/>
    <m/>
    <x v="317"/>
    <x v="0"/>
    <x v="85"/>
    <m/>
    <x v="269"/>
    <m/>
    <s v=""/>
    <s v=""/>
    <s v=""/>
    <s v=""/>
    <s v=""/>
  </r>
  <r>
    <d v="2024-08-13T00:00:00"/>
    <x v="156"/>
    <s v="D"/>
    <n v="8"/>
    <s v="b"/>
    <n v="27"/>
    <s v="Marca de tinta raspada por baixo da maçaneta da porta - SALA"/>
    <x v="25"/>
    <m/>
    <x v="165"/>
    <x v="0"/>
    <x v="85"/>
    <m/>
    <x v="199"/>
    <m/>
    <s v=""/>
    <s v=""/>
    <s v=""/>
    <s v=""/>
    <s v=""/>
  </r>
  <r>
    <d v="2024-08-13T00:00:00"/>
    <x v="156"/>
    <s v="D"/>
    <n v="8"/>
    <s v="b"/>
    <n v="28"/>
    <s v="Caixa por cima do exaustor deslocada/partida"/>
    <x v="1"/>
    <m/>
    <x v="165"/>
    <x v="0"/>
    <x v="85"/>
    <m/>
    <x v="199"/>
    <m/>
    <s v=""/>
    <s v=""/>
    <s v=""/>
    <s v=""/>
    <s v=""/>
  </r>
  <r>
    <d v="2024-08-13T00:00:00"/>
    <x v="156"/>
    <s v="D"/>
    <n v="8"/>
    <s v="b"/>
    <n v="29"/>
    <s v="Frigorífico faz gelo"/>
    <x v="21"/>
    <m/>
    <x v="165"/>
    <x v="3"/>
    <x v="85"/>
    <m/>
    <x v="24"/>
    <m/>
    <s v=""/>
    <s v=""/>
    <s v=""/>
    <s v=""/>
    <s v=""/>
  </r>
  <r>
    <d v="2024-08-13T00:00:00"/>
    <x v="156"/>
    <s v="D"/>
    <n v="8"/>
    <s v="b"/>
    <n v="30"/>
    <s v="Borracha da porta do frigorifico saída"/>
    <x v="0"/>
    <m/>
    <x v="165"/>
    <x v="0"/>
    <x v="85"/>
    <m/>
    <x v="199"/>
    <m/>
    <s v=""/>
    <s v=""/>
    <s v=""/>
    <s v=""/>
    <s v=""/>
  </r>
  <r>
    <d v="2024-08-13T00:00:00"/>
    <x v="156"/>
    <s v="D"/>
    <n v="8"/>
    <s v="b"/>
    <n v="31"/>
    <s v="Água quente demora muito tempo a chegar a todas as  torneiras"/>
    <x v="0"/>
    <m/>
    <x v="165"/>
    <x v="0"/>
    <x v="85"/>
    <m/>
    <x v="199"/>
    <m/>
    <s v=""/>
    <s v=""/>
    <s v=""/>
    <s v=""/>
    <s v=""/>
  </r>
  <r>
    <d v="2024-08-13T00:00:00"/>
    <x v="156"/>
    <s v="D"/>
    <n v="8"/>
    <s v="b"/>
    <n v="32"/>
    <s v="Melhor isolamento da transição do azulejo para o soalho flutuante do corredor - em todas as casas de banho "/>
    <x v="0"/>
    <m/>
    <x v="165"/>
    <x v="0"/>
    <x v="85"/>
    <m/>
    <x v="199"/>
    <m/>
    <s v=""/>
    <s v=""/>
    <s v=""/>
    <s v=""/>
    <s v=""/>
  </r>
  <r>
    <d v="2024-08-13T00:00:00"/>
    <x v="156"/>
    <s v="D"/>
    <n v="8"/>
    <s v="b"/>
    <n v="33"/>
    <s v="Aumentar pressão do chuveiro em todas as casas de banho "/>
    <x v="0"/>
    <m/>
    <x v="165"/>
    <x v="0"/>
    <x v="85"/>
    <m/>
    <x v="18"/>
    <m/>
    <s v=""/>
    <s v=""/>
    <s v=""/>
    <s v=""/>
    <s v=""/>
  </r>
  <r>
    <d v="2024-08-13T00:00:00"/>
    <x v="156"/>
    <s v="D"/>
    <n v="8"/>
    <s v="b"/>
    <n v="34"/>
    <s v="Torneira dos bidés encontra-se a pingar (necessidade de substituição da peça toda, aguarda-se torneiras)"/>
    <x v="0"/>
    <m/>
    <x v="165"/>
    <x v="0"/>
    <x v="85"/>
    <m/>
    <x v="267"/>
    <m/>
    <s v=""/>
    <s v=""/>
    <s v=""/>
    <s v=""/>
    <s v=""/>
  </r>
  <r>
    <d v="2024-08-13T00:00:00"/>
    <x v="156"/>
    <s v="D"/>
    <n v="8"/>
    <s v="b"/>
    <n v="35"/>
    <s v="Torneira dos bidés água quente com muito pouca pressão"/>
    <x v="0"/>
    <m/>
    <x v="165"/>
    <x v="0"/>
    <x v="85"/>
    <m/>
    <x v="199"/>
    <m/>
    <s v=""/>
    <s v=""/>
    <s v=""/>
    <s v=""/>
    <s v=""/>
  </r>
  <r>
    <d v="2024-08-13T00:00:00"/>
    <x v="156"/>
    <s v="D"/>
    <n v="8"/>
    <s v="b"/>
    <n v="36"/>
    <s v="Pedra do lavatório muito riscada (para polir)"/>
    <x v="30"/>
    <m/>
    <x v="165"/>
    <x v="0"/>
    <x v="85"/>
    <m/>
    <x v="18"/>
    <m/>
    <s v=""/>
    <s v=""/>
    <s v=""/>
    <s v=""/>
    <s v=""/>
  </r>
  <r>
    <d v="2024-08-13T00:00:00"/>
    <x v="156"/>
    <s v="D"/>
    <n v="8"/>
    <s v="b"/>
    <n v="37"/>
    <s v="Borracha da porta da base do duche não faz bom isolamento e por vezes encrava"/>
    <x v="12"/>
    <m/>
    <x v="165"/>
    <x v="0"/>
    <x v="85"/>
    <m/>
    <x v="94"/>
    <m/>
    <s v=""/>
    <s v=""/>
    <s v=""/>
    <s v=""/>
    <s v=""/>
  </r>
  <r>
    <d v="2024-08-13T00:00:00"/>
    <x v="156"/>
    <s v="D"/>
    <n v="8"/>
    <s v="b"/>
    <n v="38"/>
    <s v="Tapar buracos por baixo das pedras da janela ( quartos e suite)"/>
    <x v="0"/>
    <m/>
    <x v="165"/>
    <x v="0"/>
    <x v="85"/>
    <m/>
    <x v="269"/>
    <m/>
    <s v=""/>
    <s v=""/>
    <s v=""/>
    <s v=""/>
    <s v=""/>
  </r>
  <r>
    <d v="2024-10-16T00:00:00"/>
    <x v="157"/>
    <s v="D"/>
    <n v="8"/>
    <s v="c"/>
    <n v="1"/>
    <s v="Gaveta riscada wc - 0,485X0,15"/>
    <x v="6"/>
    <m/>
    <x v="77"/>
    <x v="1"/>
    <x v="94"/>
    <m/>
    <x v="24"/>
    <s v="margarida.vazsantos@gmail.com"/>
    <s v=""/>
    <s v=""/>
    <s v=""/>
    <s v=""/>
    <s v=""/>
  </r>
  <r>
    <d v="2024-10-16T00:00:00"/>
    <x v="157"/>
    <s v="D"/>
    <n v="8"/>
    <s v="c"/>
    <n v="2"/>
    <s v="Mancha /marca porta "/>
    <x v="8"/>
    <m/>
    <x v="77"/>
    <x v="0"/>
    <x v="94"/>
    <m/>
    <x v="86"/>
    <s v="margarida.vazsantos@gmail.com"/>
    <s v=""/>
    <s v=""/>
    <s v=""/>
    <s v=""/>
    <s v=""/>
  </r>
  <r>
    <d v="2024-10-16T00:00:00"/>
    <x v="157"/>
    <s v="D"/>
    <n v="8"/>
    <s v="c"/>
    <n v="3"/>
    <s v="movel da IS inchado por conta do vazamento da água 1,25 // 02/06 Conforme o Sr Ferras, não é para agendar porque a proprietaria quer que todas as vossas anomalias sejam reparadas no mesmo dia"/>
    <x v="61"/>
    <m/>
    <x v="210"/>
    <x v="0"/>
    <x v="94"/>
    <d v="2025-01-22T00:00:00"/>
    <x v="328"/>
    <s v="margarida.vazsantos@gmail.com"/>
    <s v=""/>
    <s v=""/>
    <s v=""/>
    <s v=""/>
    <s v=""/>
  </r>
  <r>
    <d v="2024-10-16T00:00:00"/>
    <x v="157"/>
    <s v="D"/>
    <n v="8"/>
    <s v="c"/>
    <n v="4"/>
    <s v="Marca na parede"/>
    <x v="0"/>
    <m/>
    <x v="0"/>
    <x v="0"/>
    <x v="94"/>
    <m/>
    <x v="199"/>
    <s v="MARGARIDA VAZ margarida.vazsantos@gmail.com"/>
    <s v=""/>
    <s v=""/>
    <s v=""/>
    <s v=""/>
    <s v=""/>
  </r>
  <r>
    <d v="2024-10-16T00:00:00"/>
    <x v="157"/>
    <s v="D"/>
    <n v="8"/>
    <s v="c"/>
    <n v="4"/>
    <s v="Estores da sala e lavanderia não funcionam"/>
    <x v="11"/>
    <m/>
    <x v="148"/>
    <x v="0"/>
    <x v="94"/>
    <m/>
    <x v="110"/>
    <m/>
    <m/>
    <m/>
    <m/>
    <m/>
    <m/>
  </r>
  <r>
    <d v="2024-10-16T00:00:00"/>
    <x v="157"/>
    <s v="D"/>
    <n v="8"/>
    <s v="c"/>
    <n v="6"/>
    <s v="Fissura lateral porta geral "/>
    <x v="8"/>
    <m/>
    <x v="0"/>
    <x v="0"/>
    <x v="94"/>
    <m/>
    <x v="258"/>
    <s v="margarida.vazsantos@gmail.com"/>
    <s v=""/>
    <s v=""/>
    <s v=""/>
    <s v=""/>
    <s v=""/>
  </r>
  <r>
    <d v="2024-10-16T00:00:00"/>
    <x v="157"/>
    <s v="D"/>
    <n v="8"/>
    <s v="c"/>
    <n v="7"/>
    <s v="Marcas na parede wc"/>
    <x v="0"/>
    <m/>
    <x v="0"/>
    <x v="0"/>
    <x v="94"/>
    <m/>
    <x v="199"/>
    <s v="margarida.vazsantos@gmail.com"/>
    <s v=""/>
    <s v=""/>
    <s v=""/>
    <s v=""/>
    <s v=""/>
  </r>
  <r>
    <d v="2024-10-16T00:00:00"/>
    <x v="157"/>
    <s v="D"/>
    <n v="8"/>
    <s v="c"/>
    <n v="8"/>
    <s v="Melhorar rejunte piso wc/sujos "/>
    <x v="0"/>
    <m/>
    <x v="77"/>
    <x v="0"/>
    <x v="94"/>
    <m/>
    <x v="6"/>
    <s v="margarida.vazsantos@gmail.com"/>
    <s v=""/>
    <s v=""/>
    <s v=""/>
    <s v=""/>
    <s v=""/>
  </r>
  <r>
    <d v="2024-10-16T00:00:00"/>
    <x v="157"/>
    <s v="D"/>
    <n v="8"/>
    <s v="c"/>
    <n v="9"/>
    <s v="Mancha pintura teto "/>
    <x v="0"/>
    <m/>
    <x v="0"/>
    <x v="0"/>
    <x v="94"/>
    <m/>
    <x v="199"/>
    <s v="margarida.vazsantos@gmail.com"/>
    <s v=""/>
    <s v=""/>
    <s v=""/>
    <s v=""/>
    <s v=""/>
  </r>
  <r>
    <d v="2024-10-16T00:00:00"/>
    <x v="157"/>
    <s v="D"/>
    <n v="8"/>
    <s v="c"/>
    <n v="10"/>
    <s v="Melhorar remate rodapé "/>
    <x v="0"/>
    <m/>
    <x v="0"/>
    <x v="0"/>
    <x v="94"/>
    <m/>
    <x v="6"/>
    <s v="margarida.vazsantos@gmail.com"/>
    <s v=""/>
    <s v=""/>
    <s v=""/>
    <s v=""/>
    <s v=""/>
  </r>
  <r>
    <d v="2024-10-16T00:00:00"/>
    <x v="157"/>
    <s v="D"/>
    <n v="8"/>
    <s v="c"/>
    <n v="11"/>
    <s v="Melhorar rejunte paredes sujos"/>
    <x v="0"/>
    <m/>
    <x v="0"/>
    <x v="0"/>
    <x v="94"/>
    <m/>
    <x v="199"/>
    <s v="margarida.vazsantos@gmail.com"/>
    <s v=""/>
    <s v=""/>
    <s v=""/>
    <s v=""/>
    <s v=""/>
  </r>
  <r>
    <d v="2024-10-16T00:00:00"/>
    <x v="157"/>
    <s v="D"/>
    <n v="8"/>
    <s v="c"/>
    <n v="12"/>
    <s v="Marca ceramica parede "/>
    <x v="0"/>
    <m/>
    <x v="0"/>
    <x v="0"/>
    <x v="94"/>
    <m/>
    <x v="94"/>
    <s v="margarida.vazsantos@gmail.com"/>
    <s v=""/>
    <s v=""/>
    <s v=""/>
    <s v=""/>
    <s v=""/>
  </r>
  <r>
    <d v="2024-10-16T00:00:00"/>
    <x v="157"/>
    <s v="D"/>
    <n v="8"/>
    <s v="c"/>
    <n v="13"/>
    <s v="Risco rodabanca cozinha "/>
    <x v="28"/>
    <m/>
    <x v="28"/>
    <x v="0"/>
    <x v="94"/>
    <m/>
    <x v="148"/>
    <s v="margarida.vazsantos@gmail.com"/>
    <s v=""/>
    <s v=""/>
    <s v=""/>
    <s v=""/>
    <s v=""/>
  </r>
  <r>
    <d v="2024-10-16T00:00:00"/>
    <x v="157"/>
    <s v="D"/>
    <n v="8"/>
    <s v="c"/>
    <n v="14"/>
    <s v="Marcas ceramica piso "/>
    <x v="0"/>
    <m/>
    <x v="77"/>
    <x v="0"/>
    <x v="94"/>
    <m/>
    <x v="6"/>
    <s v="margarida.vazsantos@gmail.com"/>
    <s v=""/>
    <s v=""/>
    <s v=""/>
    <s v=""/>
    <s v=""/>
  </r>
  <r>
    <d v="2024-10-16T00:00:00"/>
    <x v="157"/>
    <s v="D"/>
    <n v="8"/>
    <s v="c"/>
    <n v="15"/>
    <s v="Espelho tubos máquina lavar solto "/>
    <x v="0"/>
    <m/>
    <x v="0"/>
    <x v="0"/>
    <x v="94"/>
    <m/>
    <x v="199"/>
    <s v="margarida.vazsantos@gmail.com"/>
    <s v=""/>
    <s v=""/>
    <s v=""/>
    <s v=""/>
    <s v=""/>
  </r>
  <r>
    <d v="2024-10-16T00:00:00"/>
    <x v="157"/>
    <s v="D"/>
    <n v="8"/>
    <s v="c"/>
    <n v="16"/>
    <s v="Marcas moldura porta/Próximo vidro "/>
    <x v="8"/>
    <m/>
    <x v="77"/>
    <x v="0"/>
    <x v="94"/>
    <m/>
    <x v="6"/>
    <s v="margarida.vazsantos@gmail.com"/>
    <s v=""/>
    <s v=""/>
    <s v=""/>
    <s v=""/>
    <s v=""/>
  </r>
  <r>
    <d v="2024-10-16T00:00:00"/>
    <x v="157"/>
    <s v="D"/>
    <n v="8"/>
    <s v="c"/>
    <n v="17"/>
    <s v="Melhorar remate lateral porta "/>
    <x v="0"/>
    <m/>
    <x v="0"/>
    <x v="0"/>
    <x v="94"/>
    <m/>
    <x v="199"/>
    <s v="margarida.vazsantos@gmail.com"/>
    <s v=""/>
    <s v=""/>
    <s v=""/>
    <s v=""/>
    <s v=""/>
  </r>
  <r>
    <d v="2024-10-16T00:00:00"/>
    <x v="157"/>
    <s v="D"/>
    <n v="8"/>
    <s v="c"/>
    <n v="18"/>
    <s v="Trocar madeira caixa estore "/>
    <x v="8"/>
    <m/>
    <x v="0"/>
    <x v="0"/>
    <x v="94"/>
    <m/>
    <x v="94"/>
    <s v="margarida.vazsantos@gmail.com"/>
    <s v=""/>
    <s v=""/>
    <s v=""/>
    <s v=""/>
    <s v=""/>
  </r>
  <r>
    <d v="2024-10-16T00:00:00"/>
    <x v="157"/>
    <s v="D"/>
    <n v="8"/>
    <s v="c"/>
    <n v="19"/>
    <s v="Manchas pintura parede"/>
    <x v="0"/>
    <m/>
    <x v="0"/>
    <x v="0"/>
    <x v="94"/>
    <m/>
    <x v="199"/>
    <s v="margarida.vazsantos@gmail.com"/>
    <s v=""/>
    <s v=""/>
    <s v=""/>
    <s v=""/>
    <s v=""/>
  </r>
  <r>
    <d v="2024-10-16T00:00:00"/>
    <x v="157"/>
    <s v="D"/>
    <n v="8"/>
    <s v="c"/>
    <n v="20"/>
    <s v="Mancha escura piso/rodapé "/>
    <x v="5"/>
    <m/>
    <x v="0"/>
    <x v="0"/>
    <x v="94"/>
    <m/>
    <x v="2"/>
    <s v="margarida.vazsantos@gmail.com"/>
    <s v=""/>
    <s v=""/>
    <s v=""/>
    <s v=""/>
    <s v=""/>
  </r>
  <r>
    <d v="2024-10-16T00:00:00"/>
    <x v="157"/>
    <s v="D"/>
    <n v="8"/>
    <s v="c"/>
    <n v="21"/>
    <s v="Marca piso laminado "/>
    <x v="5"/>
    <m/>
    <x v="0"/>
    <x v="0"/>
    <x v="94"/>
    <m/>
    <x v="2"/>
    <s v="margarida.vazsantos@gmail.com"/>
    <s v=""/>
    <s v=""/>
    <s v=""/>
    <s v=""/>
    <s v=""/>
  </r>
  <r>
    <d v="2024-10-16T00:00:00"/>
    <x v="157"/>
    <s v="D"/>
    <n v="8"/>
    <s v="c"/>
    <n v="23"/>
    <s v="Buraco tijolo fachada "/>
    <x v="0"/>
    <m/>
    <x v="0"/>
    <x v="0"/>
    <x v="94"/>
    <m/>
    <x v="199"/>
    <s v="margarida.vazsantos@gmail.com"/>
    <s v=""/>
    <s v=""/>
    <s v=""/>
    <s v=""/>
    <s v=""/>
  </r>
  <r>
    <d v="2024-10-16T00:00:00"/>
    <x v="157"/>
    <s v="D"/>
    <n v="8"/>
    <s v="c"/>
    <n v="24"/>
    <s v="Falta massa cantos portas varanda "/>
    <x v="0"/>
    <m/>
    <x v="0"/>
    <x v="0"/>
    <x v="94"/>
    <m/>
    <x v="199"/>
    <s v="margarida.vazsantos@gmail.com"/>
    <s v=""/>
    <s v=""/>
    <s v=""/>
    <s v=""/>
    <s v=""/>
  </r>
  <r>
    <d v="2024-10-16T00:00:00"/>
    <x v="157"/>
    <s v="D"/>
    <n v="8"/>
    <s v="c"/>
    <n v="25"/>
    <s v="Parafuso sem tinta aplique parede "/>
    <x v="0"/>
    <m/>
    <x v="0"/>
    <x v="0"/>
    <x v="94"/>
    <m/>
    <x v="199"/>
    <s v="margarida.vazsantos@gmail.com"/>
    <s v=""/>
    <s v=""/>
    <s v=""/>
    <s v=""/>
    <s v=""/>
  </r>
  <r>
    <d v="2024-10-16T00:00:00"/>
    <x v="157"/>
    <s v="D"/>
    <n v="8"/>
    <s v="c"/>
    <n v="26"/>
    <s v="Madeira porta mal assentada "/>
    <x v="8"/>
    <m/>
    <x v="0"/>
    <x v="0"/>
    <x v="94"/>
    <m/>
    <x v="6"/>
    <s v="margarida.vazsantos@gmail.com"/>
    <s v=""/>
    <s v=""/>
    <s v=""/>
    <s v=""/>
    <s v=""/>
  </r>
  <r>
    <d v="2024-10-16T00:00:00"/>
    <x v="157"/>
    <s v="D"/>
    <n v="8"/>
    <s v="c"/>
    <n v="27"/>
    <s v="Afinar porta resguardo wc - vedante, puxador e silicine"/>
    <x v="12"/>
    <m/>
    <x v="210"/>
    <x v="0"/>
    <x v="94"/>
    <m/>
    <x v="22"/>
    <s v="margarida.vazsantos@gmail.com"/>
    <s v=""/>
    <s v=""/>
    <s v=""/>
    <s v=""/>
    <s v=""/>
  </r>
  <r>
    <d v="2024-10-16T00:00:00"/>
    <x v="157"/>
    <s v="D"/>
    <n v="8"/>
    <s v="c"/>
    <n v="28"/>
    <s v="Falta massa base de duche "/>
    <x v="0"/>
    <m/>
    <x v="0"/>
    <x v="0"/>
    <x v="94"/>
    <m/>
    <x v="199"/>
    <s v="margarida.vazsantos@gmail.com"/>
    <s v=""/>
    <s v=""/>
    <s v=""/>
    <s v=""/>
    <s v=""/>
  </r>
  <r>
    <d v="2024-10-16T00:00:00"/>
    <x v="157"/>
    <s v="D"/>
    <n v="8"/>
    <s v="c"/>
    <n v="29"/>
    <s v=" Fissura topo guarda roupa "/>
    <x v="8"/>
    <m/>
    <x v="0"/>
    <x v="0"/>
    <x v="94"/>
    <m/>
    <x v="0"/>
    <s v="margarida.vazsantos@gmail.com"/>
    <s v=""/>
    <s v=""/>
    <s v=""/>
    <s v=""/>
    <s v=""/>
  </r>
  <r>
    <d v="2024-10-16T00:00:00"/>
    <x v="157"/>
    <s v="D"/>
    <n v="8"/>
    <s v="c"/>
    <n v="30"/>
    <s v="Fissura base moldura porta"/>
    <x v="8"/>
    <m/>
    <x v="77"/>
    <x v="0"/>
    <x v="94"/>
    <m/>
    <x v="6"/>
    <s v="margarida.vazsantos@gmail.com"/>
    <s v=""/>
    <s v=""/>
    <s v=""/>
    <s v=""/>
    <s v=""/>
  </r>
  <r>
    <d v="2024-10-16T00:00:00"/>
    <x v="157"/>
    <s v="D"/>
    <n v="8"/>
    <s v="c"/>
    <n v="31"/>
    <s v="Barulho entrada ar /afinar caixilharia "/>
    <x v="2"/>
    <m/>
    <x v="0"/>
    <x v="0"/>
    <x v="94"/>
    <m/>
    <x v="76"/>
    <s v="margarida.vazsantos@gmail.com"/>
    <s v=""/>
    <s v=""/>
    <s v=""/>
    <s v=""/>
    <s v=""/>
  </r>
  <r>
    <d v="2024-10-16T00:00:00"/>
    <x v="157"/>
    <s v="D"/>
    <n v="8"/>
    <s v="c"/>
    <n v="32"/>
    <s v="Limpar sujos porta geral "/>
    <x v="0"/>
    <m/>
    <x v="0"/>
    <x v="0"/>
    <x v="94"/>
    <m/>
    <x v="199"/>
    <s v="margarida.vazsantos@gmail.com"/>
    <s v=""/>
    <s v=""/>
    <s v=""/>
    <s v=""/>
    <s v=""/>
  </r>
  <r>
    <d v="2024-10-16T00:00:00"/>
    <x v="157"/>
    <s v="D"/>
    <n v="8"/>
    <s v="c"/>
    <n v="33"/>
    <s v="Porta guarda roupa raspa no chão "/>
    <x v="8"/>
    <m/>
    <x v="0"/>
    <x v="0"/>
    <x v="94"/>
    <m/>
    <x v="0"/>
    <s v="margarida.vazsantos@gmail.com"/>
    <s v=""/>
    <s v=""/>
    <s v=""/>
    <s v=""/>
    <s v=""/>
  </r>
  <r>
    <d v="2024-10-16T00:00:00"/>
    <x v="157"/>
    <s v="D"/>
    <n v="8"/>
    <s v="c"/>
    <n v="34"/>
    <s v="pedra da IS riscada - Lado direito 144,5 x 44,5 lado esquerdo 143x35 cm 2 LAVATORIOS "/>
    <x v="13"/>
    <m/>
    <x v="81"/>
    <x v="0"/>
    <x v="94"/>
    <m/>
    <x v="85"/>
    <s v="margarida.vazsantos@gmail.com"/>
    <s v=""/>
    <s v=""/>
    <s v=""/>
    <s v=""/>
    <s v=""/>
  </r>
  <r>
    <d v="2024-10-16T00:00:00"/>
    <x v="157"/>
    <s v="D"/>
    <n v="8"/>
    <s v="c"/>
    <n v="35"/>
    <s v="tampa da caixa de estore no quarto pequeno"/>
    <x v="8"/>
    <m/>
    <x v="210"/>
    <x v="0"/>
    <x v="94"/>
    <m/>
    <x v="64"/>
    <s v="margarida.vazsantos@gmail.com"/>
    <s v=""/>
    <s v=""/>
    <s v=""/>
    <s v=""/>
    <s v=""/>
  </r>
  <r>
    <d v="2024-10-16T00:00:00"/>
    <x v="157"/>
    <s v="D"/>
    <n v="8"/>
    <s v="c"/>
    <n v="36"/>
    <s v="Afinação resguardo Duche "/>
    <x v="12"/>
    <m/>
    <x v="210"/>
    <x v="0"/>
    <x v="94"/>
    <m/>
    <x v="64"/>
    <s v="margarida.vazsantos@gmail.com"/>
    <s v=""/>
    <s v=""/>
    <s v=""/>
    <s v=""/>
    <s v=""/>
  </r>
  <r>
    <d v="2024-10-16T00:00:00"/>
    <x v="157"/>
    <s v="D"/>
    <n v="8"/>
    <s v="c"/>
    <n v="37"/>
    <s v="Retificar porta quadro eletrico "/>
    <x v="9"/>
    <m/>
    <x v="33"/>
    <x v="0"/>
    <x v="94"/>
    <m/>
    <x v="64"/>
    <s v="margarida.vazsantos@gmail.com"/>
    <s v=""/>
    <s v=""/>
    <s v=""/>
    <s v=""/>
    <s v=""/>
  </r>
  <r>
    <d v="2024-10-16T00:00:00"/>
    <x v="157"/>
    <s v="D"/>
    <n v="8"/>
    <s v="c"/>
    <n v="38"/>
    <s v="Porta do QUADRO ELÉCTRICO QE  2,00x0,565"/>
    <x v="8"/>
    <m/>
    <x v="110"/>
    <x v="0"/>
    <x v="94"/>
    <m/>
    <x v="132"/>
    <m/>
    <s v=""/>
    <s v=""/>
    <s v=""/>
    <s v=""/>
    <s v=""/>
  </r>
  <r>
    <d v="2024-10-16T00:00:00"/>
    <x v="157"/>
    <s v="D"/>
    <n v="8"/>
    <s v="c"/>
    <n v="39"/>
    <s v="Trocar 8 peças"/>
    <x v="5"/>
    <m/>
    <x v="154"/>
    <x v="0"/>
    <x v="94"/>
    <m/>
    <x v="110"/>
    <m/>
    <m/>
    <m/>
    <m/>
    <m/>
    <m/>
  </r>
  <r>
    <d v="2024-10-16T00:00:00"/>
    <x v="157"/>
    <s v="D"/>
    <n v="8"/>
    <s v="c"/>
    <n v="40"/>
    <s v="Porta da arrecadação encontra-se empenada pelo que se solicita reparação ou substituição da mesma. &quot;FORA DO ÂMBITO DA GARANTIA&quot;"/>
    <x v="21"/>
    <m/>
    <x v="302"/>
    <x v="2"/>
    <x v="94"/>
    <m/>
    <x v="256"/>
    <s v="&quot;FORA DO ÂMBITO DA GARANTIA&quot;"/>
    <s v=""/>
    <s v=""/>
    <s v=""/>
    <s v=""/>
    <s v=""/>
  </r>
  <r>
    <d v="2024-10-16T00:00:00"/>
    <x v="157"/>
    <s v="D"/>
    <n v="8"/>
    <s v="c"/>
    <n v="41"/>
    <s v="Madeira do soalho do chão do apartamento com defeito e, ripas ( réguas) entre as portas da cozinha e hall, porta da casa de banho e corredor e porta de entrada na casa e hall solicito a sua substituição. &quot;FORA DO ÂMBITO DA GARANTIA&quot;_x000a_"/>
    <x v="21"/>
    <m/>
    <x v="302"/>
    <x v="2"/>
    <x v="94"/>
    <m/>
    <x v="256"/>
    <s v="&quot;FORA DO ÂMBITO DA GARANTIA&quot;"/>
    <m/>
    <m/>
    <m/>
    <m/>
    <m/>
  </r>
  <r>
    <d v="2024-10-16T00:00:00"/>
    <x v="157"/>
    <s v="D"/>
    <n v="8"/>
    <s v="c"/>
    <n v="42"/>
    <s v="Poliban casa de banho: pese embora já tenha havido intervenção da firma Alves Ribeiro no mesmo, sucede que a porta continua a não fechar, saindo a água para fora. Pelo que se solicita intervenção de modo a que a porta feche"/>
    <x v="29"/>
    <m/>
    <x v="123"/>
    <x v="0"/>
    <x v="94"/>
    <m/>
    <x v="97"/>
    <m/>
    <m/>
    <m/>
    <m/>
    <m/>
    <m/>
  </r>
  <r>
    <d v="2024-10-16T00:00:00"/>
    <x v="157"/>
    <s v="D"/>
    <n v="8"/>
    <s v="c"/>
    <n v="43"/>
    <s v="Cheiro a humidade no quarto mais pequeno, que já está a espalhar-se para a suite. O que poderá ser de infiltração do telhado ou de rotura na canalização, ou outra situação, o que está a impossibilitar o uso do quarto pequeno e a começar a inviabilizar o uso da suite."/>
    <x v="0"/>
    <m/>
    <x v="302"/>
    <x v="0"/>
    <x v="94"/>
    <m/>
    <x v="75"/>
    <s v="Apos conversa com o Sr. Ferrás e Engº RP, não temos muito oque fazer, pois já tentamos algumas formas. "/>
    <m/>
    <m/>
    <m/>
    <m/>
    <m/>
  </r>
  <r>
    <d v="2024-10-16T00:00:00"/>
    <x v="157"/>
    <s v="D"/>
    <n v="8"/>
    <s v="c"/>
    <n v="44"/>
    <s v="Móvel onde encaixa o lavatório da casa de banho de apoio a quartos, aguarda-se a substituição do mesmo. Pelo que se solicita que seja feita essa substituição com a maior brevidade."/>
    <x v="8"/>
    <m/>
    <x v="302"/>
    <x v="2"/>
    <x v="94"/>
    <m/>
    <x v="24"/>
    <s v="Anomalia indicada a mais (ponto 03)"/>
    <m/>
    <m/>
    <m/>
    <m/>
    <m/>
  </r>
  <r>
    <d v="2024-10-16T00:00:00"/>
    <x v="157"/>
    <s v="D"/>
    <n v="8"/>
    <s v="c"/>
    <n v="45"/>
    <s v="Gaveta do móvel da casa de banho da suite (48,5X0,15), aguarda-se a substituição da mesma, o que se solicita que seja feita com a maior brevidade."/>
    <x v="8"/>
    <m/>
    <x v="302"/>
    <x v="2"/>
    <x v="94"/>
    <m/>
    <x v="24"/>
    <s v="Anomalia indicada a mais (ponto 01)"/>
    <m/>
    <m/>
    <m/>
    <m/>
    <m/>
  </r>
  <r>
    <d v="2024-10-16T00:00:00"/>
    <x v="157"/>
    <s v="D"/>
    <n v="8"/>
    <s v="c"/>
    <n v="46"/>
    <s v="O estore da janela pequena da sala deixou de funcionar._x000a_Feedback Nacional: Precisa esteira C/ 1.850 x 1.075 – Âmbito da garantia"/>
    <x v="11"/>
    <m/>
    <x v="309"/>
    <x v="7"/>
    <x v="94"/>
    <m/>
    <x v="24"/>
    <m/>
    <m/>
    <m/>
    <m/>
    <m/>
    <m/>
  </r>
  <r>
    <d v="2024-10-16T00:00:00"/>
    <x v="157"/>
    <s v="D"/>
    <n v="8"/>
    <s v="c"/>
    <n v="47"/>
    <s v="O estore de um dos quartos deixou de funcionar corretamente, tendo começado a raspar na parede interna da &quot; caixa do mesmo&quot; o que prende o estore._x000a_Precisa esteira C/ 2.150 x 2.98 + calha 60 – Causa Avaria: Tempestade Kristin - Fora âmbito da garantia – Proprietário ligou a solicitar orçamento"/>
    <x v="11"/>
    <m/>
    <x v="309"/>
    <x v="2"/>
    <x v="94"/>
    <m/>
    <x v="24"/>
    <s v="Situação fora do âmbito da garantia, e a proprietária já solicitou orçamento a Nacional"/>
    <m/>
    <m/>
    <m/>
    <m/>
    <m/>
  </r>
  <r>
    <d v="2024-07-09T00:00:00"/>
    <x v="158"/>
    <s v="A"/>
    <n v="0"/>
    <s v="c"/>
    <n v="7"/>
    <s v="Melhorar acabamento de silicone entre banheira /azulejo "/>
    <x v="0"/>
    <m/>
    <x v="0"/>
    <x v="0"/>
    <x v="95"/>
    <m/>
    <x v="329"/>
    <m/>
    <s v=""/>
    <s v=""/>
    <s v=""/>
    <s v=""/>
    <s v=""/>
  </r>
  <r>
    <d v="2024-07-09T00:00:00"/>
    <x v="158"/>
    <s v="A"/>
    <n v="0"/>
    <s v="c"/>
    <n v="6"/>
    <s v="Interruptor com mau contacto"/>
    <x v="9"/>
    <m/>
    <x v="0"/>
    <x v="0"/>
    <x v="95"/>
    <m/>
    <x v="329"/>
    <m/>
    <s v=""/>
    <s v=""/>
    <s v=""/>
    <s v=""/>
    <s v=""/>
  </r>
  <r>
    <d v="2024-07-09T00:00:00"/>
    <x v="158"/>
    <s v="A"/>
    <n v="0"/>
    <s v="c"/>
    <n v="5"/>
    <s v="Afinar estore "/>
    <x v="11"/>
    <m/>
    <x v="0"/>
    <x v="0"/>
    <x v="95"/>
    <m/>
    <x v="329"/>
    <m/>
    <s v=""/>
    <s v=""/>
    <s v=""/>
    <s v=""/>
    <s v=""/>
  </r>
  <r>
    <d v="2024-07-09T00:00:00"/>
    <x v="158"/>
    <s v="A"/>
    <n v="0"/>
    <s v="c"/>
    <n v="4"/>
    <s v="Limpeza no AC"/>
    <x v="0"/>
    <m/>
    <x v="0"/>
    <x v="0"/>
    <x v="95"/>
    <m/>
    <x v="329"/>
    <m/>
    <s v=""/>
    <s v=""/>
    <s v=""/>
    <s v=""/>
    <s v=""/>
  </r>
  <r>
    <d v="2024-07-09T00:00:00"/>
    <x v="158"/>
    <s v="A"/>
    <n v="0"/>
    <s v="c"/>
    <n v="3"/>
    <s v="Limpeza geral "/>
    <x v="0"/>
    <m/>
    <x v="0"/>
    <x v="0"/>
    <x v="95"/>
    <m/>
    <x v="329"/>
    <m/>
    <s v=""/>
    <s v=""/>
    <s v=""/>
    <s v=""/>
    <s v=""/>
  </r>
  <r>
    <d v="2024-07-09T00:00:00"/>
    <x v="158"/>
    <s v="A"/>
    <n v="0"/>
    <s v="c"/>
    <n v="2"/>
    <s v="Gavetas não abrem totalmente"/>
    <x v="0"/>
    <m/>
    <x v="0"/>
    <x v="0"/>
    <x v="95"/>
    <m/>
    <x v="330"/>
    <m/>
    <s v=""/>
    <s v=""/>
    <s v=""/>
    <s v=""/>
    <s v=""/>
  </r>
  <r>
    <d v="2024-07-09T00:00:00"/>
    <x v="158"/>
    <s v="A"/>
    <n v="0"/>
    <s v="c"/>
    <n v="1"/>
    <s v="Limpeza Silicone bancada"/>
    <x v="0"/>
    <m/>
    <x v="0"/>
    <x v="0"/>
    <x v="95"/>
    <m/>
    <x v="329"/>
    <m/>
    <s v=""/>
    <s v=""/>
    <s v=""/>
    <s v=""/>
    <s v=""/>
  </r>
  <r>
    <d v="2024-10-29T00:00:00"/>
    <x v="159"/>
    <s v="D"/>
    <n v="8"/>
    <s v="a"/>
    <n v="1"/>
    <s v="dois estores estão inoperacionais (Quarto e Casa de banho)"/>
    <x v="11"/>
    <m/>
    <x v="67"/>
    <x v="0"/>
    <x v="96"/>
    <m/>
    <x v="331"/>
    <m/>
    <s v=""/>
    <s v=""/>
    <s v=""/>
    <s v=""/>
    <s v=""/>
  </r>
  <r>
    <d v="2024-10-29T00:00:00"/>
    <x v="159"/>
    <s v="D"/>
    <n v="8"/>
    <s v="a"/>
    <n v="2"/>
    <s v="Melhorar remate rodapé"/>
    <x v="0"/>
    <m/>
    <x v="0"/>
    <x v="0"/>
    <x v="96"/>
    <m/>
    <x v="0"/>
    <m/>
    <s v=""/>
    <s v=""/>
    <s v=""/>
    <s v=""/>
    <s v=""/>
  </r>
  <r>
    <d v="2024-10-29T00:00:00"/>
    <x v="159"/>
    <s v="D"/>
    <n v="8"/>
    <s v="a"/>
    <n v="3"/>
    <s v="Limpar guarda roupas "/>
    <x v="0"/>
    <m/>
    <x v="0"/>
    <x v="0"/>
    <x v="96"/>
    <m/>
    <x v="0"/>
    <m/>
    <s v=""/>
    <s v=""/>
    <s v=""/>
    <s v=""/>
    <s v=""/>
  </r>
  <r>
    <d v="2024-10-29T00:00:00"/>
    <x v="159"/>
    <s v="D"/>
    <n v="8"/>
    <s v="a"/>
    <n v="4"/>
    <s v="Espelho riscado "/>
    <x v="12"/>
    <m/>
    <x v="0"/>
    <x v="0"/>
    <x v="96"/>
    <m/>
    <x v="0"/>
    <m/>
    <s v=""/>
    <s v=""/>
    <s v=""/>
    <s v=""/>
    <s v=""/>
  </r>
  <r>
    <d v="2024-10-29T00:00:00"/>
    <x v="159"/>
    <s v="D"/>
    <n v="8"/>
    <s v="a"/>
    <n v="5"/>
    <s v="Banheira riscada"/>
    <x v="0"/>
    <m/>
    <x v="0"/>
    <x v="0"/>
    <x v="96"/>
    <m/>
    <x v="0"/>
    <m/>
    <s v=""/>
    <s v=""/>
    <s v=""/>
    <s v=""/>
    <s v=""/>
  </r>
  <r>
    <d v="2024-10-29T00:00:00"/>
    <x v="159"/>
    <s v="D"/>
    <n v="8"/>
    <s v="a"/>
    <n v="6"/>
    <s v="Melhorar remate silicone banheira "/>
    <x v="0"/>
    <m/>
    <x v="0"/>
    <x v="0"/>
    <x v="96"/>
    <m/>
    <x v="0"/>
    <m/>
    <s v=""/>
    <s v=""/>
    <s v=""/>
    <s v=""/>
    <s v=""/>
  </r>
  <r>
    <d v="2024-10-29T00:00:00"/>
    <x v="159"/>
    <s v="D"/>
    <n v="8"/>
    <s v="a"/>
    <n v="7"/>
    <s v="Falta massa banheira"/>
    <x v="0"/>
    <m/>
    <x v="0"/>
    <x v="0"/>
    <x v="96"/>
    <m/>
    <x v="0"/>
    <m/>
    <s v=""/>
    <s v=""/>
    <s v=""/>
    <s v=""/>
    <s v=""/>
  </r>
  <r>
    <d v="2024-10-29T00:00:00"/>
    <x v="159"/>
    <s v="D"/>
    <n v="8"/>
    <s v="a"/>
    <n v="8"/>
    <s v="Risco na bancada wc"/>
    <x v="13"/>
    <m/>
    <x v="0"/>
    <x v="0"/>
    <x v="96"/>
    <m/>
    <x v="11"/>
    <m/>
    <s v=""/>
    <s v=""/>
    <s v=""/>
    <s v=""/>
    <s v=""/>
  </r>
  <r>
    <d v="2024-10-29T00:00:00"/>
    <x v="159"/>
    <s v="D"/>
    <n v="8"/>
    <s v="a"/>
    <n v="9"/>
    <s v="Mancha escura rodapé"/>
    <x v="8"/>
    <m/>
    <x v="0"/>
    <x v="0"/>
    <x v="96"/>
    <m/>
    <x v="0"/>
    <m/>
    <s v=""/>
    <s v=""/>
    <s v=""/>
    <s v=""/>
    <s v=""/>
  </r>
  <r>
    <d v="2024-10-29T00:00:00"/>
    <x v="159"/>
    <s v="D"/>
    <n v="8"/>
    <s v="a"/>
    <n v="10"/>
    <s v="Moldura porta não encosta chão/Melhorar remate geral"/>
    <x v="8"/>
    <m/>
    <x v="0"/>
    <x v="0"/>
    <x v="96"/>
    <m/>
    <x v="0"/>
    <m/>
    <s v=""/>
    <s v=""/>
    <s v=""/>
    <s v=""/>
    <s v=""/>
  </r>
  <r>
    <d v="2024-10-29T00:00:00"/>
    <x v="159"/>
    <s v="D"/>
    <n v="8"/>
    <s v="a"/>
    <n v="11"/>
    <s v="Limpar portas/cola"/>
    <x v="0"/>
    <m/>
    <x v="0"/>
    <x v="0"/>
    <x v="96"/>
    <m/>
    <x v="0"/>
    <m/>
    <s v=""/>
    <s v=""/>
    <s v=""/>
    <s v=""/>
    <s v=""/>
  </r>
  <r>
    <d v="2024-10-29T00:00:00"/>
    <x v="159"/>
    <s v="D"/>
    <n v="8"/>
    <s v="a"/>
    <n v="12"/>
    <s v="Marcas na moldura porta/proximo vidro "/>
    <x v="8"/>
    <m/>
    <x v="0"/>
    <x v="0"/>
    <x v="96"/>
    <m/>
    <x v="0"/>
    <m/>
    <s v=""/>
    <s v=""/>
    <s v=""/>
    <s v=""/>
    <s v=""/>
  </r>
  <r>
    <d v="2024-10-29T00:00:00"/>
    <x v="159"/>
    <s v="D"/>
    <n v="8"/>
    <s v="a"/>
    <n v="13"/>
    <s v="Limpar ceramica parede cola /risco "/>
    <x v="0"/>
    <m/>
    <x v="0"/>
    <x v="0"/>
    <x v="96"/>
    <m/>
    <x v="0"/>
    <m/>
    <s v=""/>
    <s v=""/>
    <s v=""/>
    <s v=""/>
    <s v=""/>
  </r>
  <r>
    <d v="2024-10-29T00:00:00"/>
    <x v="159"/>
    <s v="D"/>
    <n v="8"/>
    <s v="a"/>
    <n v="14"/>
    <s v="Espelho tubos maquina lavar solto "/>
    <x v="0"/>
    <m/>
    <x v="0"/>
    <x v="0"/>
    <x v="96"/>
    <m/>
    <x v="0"/>
    <m/>
    <s v=""/>
    <s v=""/>
    <s v=""/>
    <s v=""/>
    <s v=""/>
  </r>
  <r>
    <d v="2024-10-29T00:00:00"/>
    <x v="159"/>
    <s v="D"/>
    <n v="8"/>
    <s v="a"/>
    <n v="15"/>
    <s v="Marcas no teto cozinha "/>
    <x v="0"/>
    <m/>
    <x v="0"/>
    <x v="0"/>
    <x v="96"/>
    <m/>
    <x v="0"/>
    <m/>
    <s v=""/>
    <s v=""/>
    <s v=""/>
    <s v=""/>
    <s v=""/>
  </r>
  <r>
    <d v="2024-10-29T00:00:00"/>
    <x v="159"/>
    <s v="D"/>
    <n v="8"/>
    <s v="a"/>
    <n v="16"/>
    <s v="Melhorar rejunte cozinha sujo "/>
    <x v="0"/>
    <m/>
    <x v="0"/>
    <x v="0"/>
    <x v="96"/>
    <m/>
    <x v="0"/>
    <m/>
    <s v=""/>
    <s v=""/>
    <s v=""/>
    <s v=""/>
    <s v=""/>
  </r>
  <r>
    <d v="2024-10-29T00:00:00"/>
    <x v="159"/>
    <s v="D"/>
    <n v="8"/>
    <s v="a"/>
    <n v="17"/>
    <s v="Melhorar remate parede/porta"/>
    <x v="0"/>
    <m/>
    <x v="0"/>
    <x v="0"/>
    <x v="96"/>
    <m/>
    <x v="0"/>
    <m/>
    <s v=""/>
    <s v=""/>
    <s v=""/>
    <s v=""/>
    <s v=""/>
  </r>
  <r>
    <d v="2024-10-29T00:00:00"/>
    <x v="159"/>
    <s v="D"/>
    <n v="8"/>
    <s v="a"/>
    <n v="18"/>
    <s v="Marca no rodapé "/>
    <x v="8"/>
    <m/>
    <x v="0"/>
    <x v="0"/>
    <x v="96"/>
    <m/>
    <x v="0"/>
    <m/>
    <s v=""/>
    <s v=""/>
    <s v=""/>
    <s v=""/>
    <s v=""/>
  </r>
  <r>
    <d v="2024-10-29T00:00:00"/>
    <x v="159"/>
    <s v="D"/>
    <n v="8"/>
    <s v="a"/>
    <n v="19"/>
    <s v="Afinar porta guarda roupa/raspa no chão "/>
    <x v="8"/>
    <m/>
    <x v="0"/>
    <x v="0"/>
    <x v="96"/>
    <m/>
    <x v="0"/>
    <m/>
    <s v=""/>
    <s v=""/>
    <s v=""/>
    <s v=""/>
    <s v=""/>
  </r>
  <r>
    <d v="2024-10-29T00:00:00"/>
    <x v="159"/>
    <s v="D"/>
    <n v="8"/>
    <s v="a"/>
    <n v="20"/>
    <s v="Pedra da casa de banho por polir "/>
    <x v="30"/>
    <m/>
    <x v="5"/>
    <x v="0"/>
    <x v="96"/>
    <m/>
    <x v="11"/>
    <m/>
    <s v=""/>
    <s v=""/>
    <s v=""/>
    <s v=""/>
    <s v=""/>
  </r>
  <r>
    <d v="2024-10-29T00:00:00"/>
    <x v="159"/>
    <s v="D"/>
    <n v="8"/>
    <s v="a"/>
    <n v="21"/>
    <s v="Afinação caixilharia "/>
    <x v="2"/>
    <m/>
    <x v="30"/>
    <x v="0"/>
    <x v="96"/>
    <m/>
    <x v="5"/>
    <m/>
    <s v=""/>
    <s v=""/>
    <s v=""/>
    <s v=""/>
    <s v=""/>
  </r>
  <r>
    <d v="2024-10-29T00:00:00"/>
    <x v="159"/>
    <s v="D"/>
    <n v="8"/>
    <s v="a"/>
    <n v="22"/>
    <s v="Retificação silicone 2 janelas "/>
    <x v="2"/>
    <m/>
    <x v="30"/>
    <x v="0"/>
    <x v="96"/>
    <m/>
    <x v="5"/>
    <m/>
    <s v=""/>
    <s v=""/>
    <s v=""/>
    <s v=""/>
    <s v=""/>
  </r>
  <r>
    <d v="2024-10-29T00:00:00"/>
    <x v="159"/>
    <s v="D"/>
    <n v="8"/>
    <s v="a"/>
    <n v="23"/>
    <s v="Retificar porta roupeiro "/>
    <x v="8"/>
    <m/>
    <x v="33"/>
    <x v="0"/>
    <x v="96"/>
    <m/>
    <x v="64"/>
    <m/>
    <s v=""/>
    <s v=""/>
    <s v=""/>
    <s v=""/>
    <s v=""/>
  </r>
  <r>
    <d v="2024-10-29T00:00:00"/>
    <x v="159"/>
    <s v="D"/>
    <n v="8"/>
    <s v="a"/>
    <n v="24"/>
    <s v="Mudar cartuxo "/>
    <x v="0"/>
    <m/>
    <x v="3"/>
    <x v="0"/>
    <x v="96"/>
    <m/>
    <x v="7"/>
    <m/>
    <s v=""/>
    <s v=""/>
    <s v=""/>
    <s v=""/>
    <s v=""/>
  </r>
  <r>
    <d v="2024-10-29T00:00:00"/>
    <x v="159"/>
    <s v="D"/>
    <n v="8"/>
    <s v="a"/>
    <n v="25"/>
    <s v="Posicionamento do fogão/ forno "/>
    <x v="0"/>
    <m/>
    <x v="53"/>
    <x v="3"/>
    <x v="96"/>
    <m/>
    <x v="24"/>
    <m/>
    <s v=""/>
    <s v=""/>
    <s v=""/>
    <s v=""/>
    <s v=""/>
  </r>
  <r>
    <d v="2024-10-29T00:00:00"/>
    <x v="159"/>
    <s v="D"/>
    <n v="8"/>
    <s v="a"/>
    <n v="26"/>
    <s v="Mossas e irregularidades nas pinturas das paredes"/>
    <x v="0"/>
    <m/>
    <x v="53"/>
    <x v="0"/>
    <x v="96"/>
    <m/>
    <x v="220"/>
    <m/>
    <s v=""/>
    <s v=""/>
    <s v=""/>
    <s v=""/>
    <s v=""/>
  </r>
  <r>
    <d v="2024-10-29T00:00:00"/>
    <x v="159"/>
    <s v="D"/>
    <n v="8"/>
    <s v="a"/>
    <n v="27"/>
    <s v="Posicionamento da unidade exterior de A.C"/>
    <x v="0"/>
    <m/>
    <x v="53"/>
    <x v="3"/>
    <x v="96"/>
    <m/>
    <x v="24"/>
    <m/>
    <s v=""/>
    <s v=""/>
    <s v=""/>
    <s v=""/>
    <s v=""/>
  </r>
  <r>
    <d v="2024-10-29T00:00:00"/>
    <x v="159"/>
    <s v="D"/>
    <n v="8"/>
    <s v="a"/>
    <n v="28"/>
    <s v="Microondas e máquina de lavar loiça danificados "/>
    <x v="0"/>
    <m/>
    <x v="53"/>
    <x v="2"/>
    <x v="96"/>
    <m/>
    <x v="24"/>
    <m/>
    <s v=""/>
    <s v=""/>
    <s v=""/>
    <s v=""/>
    <s v=""/>
  </r>
  <r>
    <d v="2024-10-29T00:00:00"/>
    <x v="159"/>
    <s v="D"/>
    <n v="8"/>
    <s v="a"/>
    <n v="29"/>
    <s v="Janela da sala de estar riscada - Não consta na vistoria inicial mas podemos dar uma olhada no dia 12/12"/>
    <x v="2"/>
    <m/>
    <x v="53"/>
    <x v="0"/>
    <x v="96"/>
    <m/>
    <x v="105"/>
    <m/>
    <s v=""/>
    <s v=""/>
    <s v=""/>
    <s v=""/>
    <s v=""/>
  </r>
  <r>
    <d v="2024-10-29T00:00:00"/>
    <x v="159"/>
    <s v="D"/>
    <n v="8"/>
    <s v="a"/>
    <n v="30"/>
    <s v="Suporte do lavatório da casa de banho social com silicone grosseiro "/>
    <x v="0"/>
    <m/>
    <x v="53"/>
    <x v="0"/>
    <x v="96"/>
    <m/>
    <x v="13"/>
    <m/>
    <s v=""/>
    <s v=""/>
    <s v=""/>
    <s v=""/>
    <s v=""/>
  </r>
  <r>
    <d v="2024-10-29T00:00:00"/>
    <x v="159"/>
    <s v="D"/>
    <n v="8"/>
    <s v="a"/>
    <n v="31"/>
    <s v="Acabamento da canalização do lavatório da casa de banho da suíte "/>
    <x v="0"/>
    <m/>
    <x v="53"/>
    <x v="0"/>
    <x v="96"/>
    <m/>
    <x v="13"/>
    <m/>
    <s v=""/>
    <s v=""/>
    <s v=""/>
    <s v=""/>
    <s v=""/>
  </r>
  <r>
    <d v="2024-10-29T00:00:00"/>
    <x v="159"/>
    <s v="D"/>
    <n v="8"/>
    <s v="a"/>
    <n v="32"/>
    <s v="Lampada suite casa de banho não funciona "/>
    <x v="9"/>
    <m/>
    <x v="53"/>
    <x v="0"/>
    <x v="96"/>
    <m/>
    <x v="220"/>
    <m/>
    <s v=""/>
    <s v=""/>
    <s v=""/>
    <s v=""/>
    <s v=""/>
  </r>
  <r>
    <d v="2024-10-29T00:00:00"/>
    <x v="159"/>
    <s v="D"/>
    <n v="8"/>
    <s v="a"/>
    <n v="33"/>
    <s v="Porta de entrada afinação"/>
    <x v="7"/>
    <m/>
    <x v="53"/>
    <x v="0"/>
    <x v="96"/>
    <m/>
    <x v="91"/>
    <m/>
    <s v=""/>
    <s v=""/>
    <s v=""/>
    <s v=""/>
    <s v=""/>
  </r>
  <r>
    <d v="2024-10-29T00:00:00"/>
    <x v="159"/>
    <s v="D"/>
    <n v="8"/>
    <s v="a"/>
    <n v="34"/>
    <s v="Falta porta do quadro elétrico "/>
    <x v="9"/>
    <m/>
    <x v="53"/>
    <x v="0"/>
    <x v="96"/>
    <m/>
    <x v="91"/>
    <m/>
    <s v=""/>
    <s v=""/>
    <s v=""/>
    <s v=""/>
    <s v=""/>
  </r>
  <r>
    <d v="2024-10-29T00:00:00"/>
    <x v="159"/>
    <s v="D"/>
    <n v="8"/>
    <s v="a"/>
    <n v="35"/>
    <s v="Layout da sala ( posicionamento da tv e do sofá e canto em planta"/>
    <x v="0"/>
    <m/>
    <x v="53"/>
    <x v="3"/>
    <x v="96"/>
    <m/>
    <x v="24"/>
    <m/>
    <s v=""/>
    <s v=""/>
    <s v=""/>
    <s v=""/>
    <s v=""/>
  </r>
  <r>
    <d v="2024-10-29T00:00:00"/>
    <x v="159"/>
    <s v="D"/>
    <n v="8"/>
    <s v="a"/>
    <n v="36"/>
    <s v="Irregularidades chão/rodapés - 1 régua na sala "/>
    <x v="5"/>
    <m/>
    <x v="67"/>
    <x v="0"/>
    <x v="96"/>
    <m/>
    <x v="187"/>
    <m/>
    <s v=""/>
    <s v=""/>
    <s v=""/>
    <s v=""/>
    <s v=""/>
  </r>
  <r>
    <d v="2024-10-29T00:00:00"/>
    <x v="159"/>
    <s v="D"/>
    <n v="8"/>
    <s v="a"/>
    <n v="37"/>
    <s v="Layout do quarto - Posicionamento da Cama "/>
    <x v="0"/>
    <m/>
    <x v="53"/>
    <x v="3"/>
    <x v="96"/>
    <m/>
    <x v="24"/>
    <m/>
    <s v=""/>
    <s v=""/>
    <s v=""/>
    <s v=""/>
    <s v=""/>
  </r>
  <r>
    <d v="2024-10-29T00:00:00"/>
    <x v="159"/>
    <s v="D"/>
    <n v="8"/>
    <s v="a"/>
    <n v="38"/>
    <s v="Fissura no topo do guarda roupa "/>
    <x v="8"/>
    <m/>
    <x v="0"/>
    <x v="0"/>
    <x v="96"/>
    <m/>
    <x v="0"/>
    <m/>
    <s v=""/>
    <s v=""/>
    <s v=""/>
    <s v=""/>
    <s v=""/>
  </r>
  <r>
    <d v="2024-10-29T00:00:00"/>
    <x v="159"/>
    <s v="D"/>
    <n v="8"/>
    <s v="a"/>
    <n v="39"/>
    <s v="Unidade interior da sala só arranca com apoio manual, o que dá indícios que o motor possa estar danificado"/>
    <x v="15"/>
    <m/>
    <x v="318"/>
    <x v="0"/>
    <x v="96"/>
    <m/>
    <x v="332"/>
    <m/>
    <m/>
    <m/>
    <m/>
    <m/>
    <m/>
  </r>
  <r>
    <d v="2024-10-29T00:00:00"/>
    <x v="159"/>
    <s v="D"/>
    <n v="8"/>
    <s v="a"/>
    <n v="40"/>
    <s v="Janela lavandaria não abre. A vareta estava partida, mau uso, foi substituido vareta com 500, 1h30 2 homens (28/3/25). "/>
    <x v="2"/>
    <m/>
    <x v="90"/>
    <x v="0"/>
    <x v="96"/>
    <m/>
    <x v="79"/>
    <m/>
    <s v=""/>
    <s v=""/>
    <s v=""/>
    <s v=""/>
    <s v=""/>
  </r>
  <r>
    <d v="2024-10-29T00:00:00"/>
    <x v="159"/>
    <s v="D"/>
    <n v="8"/>
    <s v="a"/>
    <n v="41"/>
    <s v="Proprietário pediu a substituição de 2 perfis, que já constam na folha de pedidos de material"/>
    <x v="2"/>
    <m/>
    <x v="90"/>
    <x v="2"/>
    <x v="96"/>
    <m/>
    <x v="144"/>
    <m/>
    <s v=""/>
    <s v=""/>
    <s v=""/>
    <s v=""/>
    <s v=""/>
  </r>
  <r>
    <d v="2024-10-29T00:00:00"/>
    <x v="159"/>
    <s v="D"/>
    <n v="8"/>
    <s v="a"/>
    <n v="42"/>
    <s v="Bomba de calor (fuga d´água)"/>
    <x v="15"/>
    <m/>
    <x v="319"/>
    <x v="0"/>
    <x v="96"/>
    <m/>
    <x v="164"/>
    <m/>
    <m/>
    <m/>
    <m/>
    <m/>
    <m/>
  </r>
  <r>
    <d v="2024-10-29T00:00:00"/>
    <x v="159"/>
    <s v="D"/>
    <n v="8"/>
    <s v="a"/>
    <n v="43"/>
    <s v="Afinação da janela"/>
    <x v="2"/>
    <m/>
    <x v="121"/>
    <x v="0"/>
    <x v="96"/>
    <m/>
    <x v="144"/>
    <m/>
    <m/>
    <m/>
    <m/>
    <m/>
    <m/>
  </r>
  <r>
    <d v="2024-10-29T00:00:00"/>
    <x v="159"/>
    <s v="D"/>
    <n v="8"/>
    <s v="a"/>
    <n v="44"/>
    <s v="Bomba de calor com o tubo solto da válvula // O proprietário informa que tal como foi comunicado pelo técnico na data em que se deslocou a fração, a inundação apenas ocorreu devido ao facto de a porta da marquise bater na tubagem ao ser aberta — sendo esta a causa do dano em primeiro lugar. E que a alteração da tubagem hidráulica não só permitirá a instalação da porta, como também constitui uma medida preventiva para evitar que volte a acontecer uma situação semelhante à que motivou a primeira deslocação do técnico e me causou todo o constrangimento inicial. Não tendo qualquer custo imputado._x000a_"/>
    <x v="15"/>
    <m/>
    <x v="112"/>
    <x v="2"/>
    <x v="96"/>
    <m/>
    <x v="333"/>
    <m/>
    <m/>
    <m/>
    <m/>
    <m/>
    <m/>
  </r>
  <r>
    <d v="2024-10-29T00:00:00"/>
    <x v="159"/>
    <s v="D"/>
    <n v="8"/>
    <s v="a"/>
    <n v="45"/>
    <s v="Na cozinha existe um interruptor cuja função desconhecemos. Pedimos, por favor, que um eletricista possa verificar e explicar para que serve. Durante a última visita foi-nos informado que esse interruptor provavelmente deveria ligar e desligar a luz da marquise. No entanto, os técnicos não tinham certeza e mencionaram que seria enviado um eletricista para verificar a situação."/>
    <x v="9"/>
    <m/>
    <x v="89"/>
    <x v="7"/>
    <x v="96"/>
    <m/>
    <x v="334"/>
    <m/>
    <m/>
    <m/>
    <m/>
    <m/>
    <m/>
  </r>
  <r>
    <d v="2024-10-29T00:00:00"/>
    <x v="159"/>
    <s v="D"/>
    <n v="8"/>
    <s v="a"/>
    <n v="46"/>
    <s v="A janela da marquise, por estar avariada e deixar passar água quando chove, os móveis colocados nessa zona incharam e ficaram danificados. A água entra pela janela maior acumulando-se no chão por baixo da mesa. // Constatado pelo nosso colaborador que &quot;a janela precisa de afinação, porque não abre e nem fecha bem portanto quando chove água consegue entrar&quot;"/>
    <x v="2"/>
    <m/>
    <x v="89"/>
    <x v="1"/>
    <x v="96"/>
    <m/>
    <x v="24"/>
    <m/>
    <m/>
    <m/>
    <m/>
    <m/>
    <m/>
  </r>
  <r>
    <d v="2024-08-20T00:00:00"/>
    <x v="160"/>
    <s v="A"/>
    <n v="1"/>
    <s v="a"/>
    <n v="1"/>
    <s v="Limpeza de ferrugem na guarda"/>
    <x v="0"/>
    <m/>
    <x v="291"/>
    <x v="0"/>
    <x v="97"/>
    <m/>
    <x v="94"/>
    <s v="Ana Dias - 918157683"/>
    <s v=""/>
    <s v=""/>
    <s v=""/>
    <s v=""/>
    <s v=""/>
  </r>
  <r>
    <d v="2024-08-20T00:00:00"/>
    <x v="160"/>
    <s v="A"/>
    <n v="1"/>
    <s v="a"/>
    <n v="2"/>
    <s v="Limpeza de cimento rodapé "/>
    <x v="0"/>
    <m/>
    <x v="291"/>
    <x v="0"/>
    <x v="97"/>
    <m/>
    <x v="94"/>
    <s v="Ana Dias - 918157683"/>
    <s v=""/>
    <s v=""/>
    <s v=""/>
    <s v=""/>
    <s v=""/>
  </r>
  <r>
    <d v="2024-08-20T00:00:00"/>
    <x v="160"/>
    <s v="A"/>
    <n v="1"/>
    <s v="a"/>
    <n v="3"/>
    <s v="Afinar porta (COZINHA)"/>
    <x v="6"/>
    <m/>
    <x v="291"/>
    <x v="0"/>
    <x v="97"/>
    <m/>
    <x v="94"/>
    <s v="Ana Dias - 918157683"/>
    <s v=""/>
    <s v=""/>
    <s v=""/>
    <s v=""/>
    <s v=""/>
  </r>
  <r>
    <d v="2024-08-20T00:00:00"/>
    <x v="160"/>
    <s v="A"/>
    <n v="1"/>
    <s v="a"/>
    <n v="4"/>
    <s v="Limpeza geral "/>
    <x v="0"/>
    <m/>
    <x v="291"/>
    <x v="0"/>
    <x v="97"/>
    <m/>
    <x v="94"/>
    <s v="Ana Dias - 918157683"/>
    <s v=""/>
    <s v=""/>
    <s v=""/>
    <s v=""/>
    <s v=""/>
  </r>
  <r>
    <d v="2024-08-20T00:00:00"/>
    <x v="160"/>
    <s v="A"/>
    <n v="1"/>
    <s v="a"/>
    <n v="5"/>
    <s v="Limpeza de risco na ceramica no vão "/>
    <x v="0"/>
    <m/>
    <x v="291"/>
    <x v="0"/>
    <x v="97"/>
    <m/>
    <x v="94"/>
    <s v="Ana Dias - 918157683"/>
    <s v=""/>
    <s v=""/>
    <s v=""/>
    <s v=""/>
    <s v=""/>
  </r>
  <r>
    <d v="2024-08-20T00:00:00"/>
    <x v="160"/>
    <s v="A"/>
    <n v="1"/>
    <s v="a"/>
    <n v="6"/>
    <s v="Puxador riscado "/>
    <x v="7"/>
    <m/>
    <x v="0"/>
    <x v="0"/>
    <x v="97"/>
    <m/>
    <x v="0"/>
    <s v="Ana Dias - 918157683"/>
    <s v=""/>
    <s v=""/>
    <s v=""/>
    <s v=""/>
    <s v=""/>
  </r>
  <r>
    <d v="2024-08-20T00:00:00"/>
    <x v="160"/>
    <s v="A"/>
    <n v="1"/>
    <s v="a"/>
    <n v="7"/>
    <s v="Parede manchada"/>
    <x v="0"/>
    <m/>
    <x v="291"/>
    <x v="0"/>
    <x v="97"/>
    <m/>
    <x v="94"/>
    <s v="Ana Dias - 918157683"/>
    <s v=""/>
    <s v=""/>
    <s v=""/>
    <s v=""/>
    <s v=""/>
  </r>
  <r>
    <d v="2024-08-20T00:00:00"/>
    <x v="160"/>
    <s v="A"/>
    <n v="1"/>
    <s v="a"/>
    <n v="8"/>
    <s v="Afinar interruptor "/>
    <x v="0"/>
    <m/>
    <x v="0"/>
    <x v="0"/>
    <x v="97"/>
    <m/>
    <x v="0"/>
    <s v="Ana Dias - 918157683"/>
    <s v=""/>
    <s v=""/>
    <s v=""/>
    <s v=""/>
    <s v=""/>
  </r>
  <r>
    <d v="2024-08-20T00:00:00"/>
    <x v="160"/>
    <s v="A"/>
    <n v="1"/>
    <s v="a"/>
    <n v="9"/>
    <s v="Afinar resguardo de duche "/>
    <x v="12"/>
    <m/>
    <x v="73"/>
    <x v="0"/>
    <x v="97"/>
    <m/>
    <x v="3"/>
    <s v="Ana Dias - 918157683"/>
    <s v=""/>
    <s v=""/>
    <s v=""/>
    <s v=""/>
    <s v=""/>
  </r>
  <r>
    <d v="2024-08-20T00:00:00"/>
    <x v="160"/>
    <s v="A"/>
    <n v="1"/>
    <s v="a"/>
    <n v="9"/>
    <s v="Espelho com ferrugem "/>
    <x v="12"/>
    <m/>
    <x v="0"/>
    <x v="0"/>
    <x v="97"/>
    <m/>
    <x v="160"/>
    <s v="Ana Dias - 918157683"/>
    <s v=""/>
    <s v=""/>
    <s v=""/>
    <s v=""/>
    <s v=""/>
  </r>
  <r>
    <d v="2024-08-20T00:00:00"/>
    <x v="160"/>
    <s v="A"/>
    <n v="1"/>
    <s v="a"/>
    <n v="10"/>
    <s v="Ar Condicionado deita água quando liga"/>
    <x v="15"/>
    <m/>
    <x v="78"/>
    <x v="0"/>
    <x v="97"/>
    <m/>
    <x v="176"/>
    <s v="Ana Dias - 918157683"/>
    <s v=""/>
    <s v=""/>
    <s v=""/>
    <s v=""/>
    <s v=""/>
  </r>
  <r>
    <d v="2024-08-20T00:00:00"/>
    <x v="160"/>
    <s v="A"/>
    <n v="1"/>
    <s v="a"/>
    <n v="11"/>
    <s v="Piso com manchas escuras "/>
    <x v="5"/>
    <m/>
    <x v="13"/>
    <x v="0"/>
    <x v="97"/>
    <m/>
    <x v="18"/>
    <s v="Ana Dias - 918157683"/>
    <s v=""/>
    <s v=""/>
    <s v=""/>
    <s v=""/>
    <s v=""/>
  </r>
  <r>
    <d v="2024-08-20T00:00:00"/>
    <x v="160"/>
    <s v="A"/>
    <n v="1"/>
    <s v="a"/>
    <n v="12"/>
    <s v="Luz de um dos quartos acende apenas de vez em quando"/>
    <x v="9"/>
    <m/>
    <x v="78"/>
    <x v="0"/>
    <x v="97"/>
    <m/>
    <x v="3"/>
    <s v="Ana Dias - 918157683"/>
    <s v=""/>
    <s v=""/>
    <s v=""/>
    <s v=""/>
    <s v=""/>
  </r>
  <r>
    <d v="2024-08-20T00:00:00"/>
    <x v="160"/>
    <s v="A"/>
    <n v="1"/>
    <s v="a"/>
    <n v="13"/>
    <s v="Lampada não liga "/>
    <x v="9"/>
    <m/>
    <x v="291"/>
    <x v="0"/>
    <x v="97"/>
    <m/>
    <x v="66"/>
    <s v="Ana Dias - 918157683"/>
    <s v=""/>
    <s v=""/>
    <s v=""/>
    <s v=""/>
    <s v=""/>
  </r>
  <r>
    <d v="2024-08-20T00:00:00"/>
    <x v="160"/>
    <s v="A"/>
    <n v="1"/>
    <s v="a"/>
    <n v="14"/>
    <s v="Fissura na parede junto à porta do quarto (foto 12 em anexo)"/>
    <x v="0"/>
    <m/>
    <x v="291"/>
    <x v="0"/>
    <x v="97"/>
    <m/>
    <x v="3"/>
    <s v="Ana Dias - 918157683"/>
    <s v=""/>
    <s v=""/>
    <s v=""/>
    <s v=""/>
    <s v=""/>
  </r>
  <r>
    <d v="2024-08-20T00:00:00"/>
    <x v="160"/>
    <s v="A"/>
    <n v="1"/>
    <s v="a"/>
    <n v="15"/>
    <s v="Máquina de lavar a roupa não puxa a água"/>
    <x v="14"/>
    <m/>
    <x v="78"/>
    <x v="0"/>
    <x v="97"/>
    <m/>
    <x v="94"/>
    <s v="Ana Dias - 918157683"/>
    <s v=""/>
    <s v=""/>
    <s v=""/>
    <s v=""/>
    <s v=""/>
  </r>
  <r>
    <d v="2024-08-20T00:00:00"/>
    <x v="160"/>
    <s v="A"/>
    <n v="1"/>
    <s v="a"/>
    <n v="16"/>
    <s v="Mancha escura/humidade nas paredes junto à entrada do wc do quarto principal (foto 13 em anexo)"/>
    <x v="0"/>
    <m/>
    <x v="291"/>
    <x v="0"/>
    <x v="97"/>
    <m/>
    <x v="3"/>
    <s v="Ana Dias - 918157683"/>
    <s v=""/>
    <s v=""/>
    <s v=""/>
    <s v=""/>
    <s v=""/>
  </r>
  <r>
    <d v="2024-08-20T00:00:00"/>
    <x v="160"/>
    <s v="A"/>
    <n v="1"/>
    <s v="a"/>
    <n v="17"/>
    <s v="Frigorífico acumula gelo - Verificar se é frost Free"/>
    <x v="0"/>
    <m/>
    <x v="78"/>
    <x v="0"/>
    <x v="97"/>
    <m/>
    <x v="94"/>
    <s v="Ana Dias - 918157683"/>
    <s v=""/>
    <s v=""/>
    <s v=""/>
    <s v=""/>
    <s v=""/>
  </r>
  <r>
    <d v="2024-08-20T00:00:00"/>
    <x v="160"/>
    <s v="A"/>
    <n v="1"/>
    <s v="a"/>
    <n v="18"/>
    <s v="Mancha escura/humidade na parede do quarto mais pequeno (foto 14 em anexo)"/>
    <x v="0"/>
    <m/>
    <x v="291"/>
    <x v="0"/>
    <x v="97"/>
    <m/>
    <x v="148"/>
    <s v="Ana Dias - 918157683"/>
    <s v=""/>
    <s v=""/>
    <s v=""/>
    <s v=""/>
    <s v=""/>
  </r>
  <r>
    <d v="2024-08-20T00:00:00"/>
    <x v="160"/>
    <s v="A"/>
    <n v="1"/>
    <s v="a"/>
    <n v="19"/>
    <s v="Algumas ripas tiveram que ser alteradas, o que implicou que se voltasse a colocar o rodapé, e as paredes junto a esses rodapés ficou sem pintura"/>
    <x v="0"/>
    <m/>
    <x v="78"/>
    <x v="0"/>
    <x v="97"/>
    <m/>
    <x v="94"/>
    <s v="Ana Dias - 918157683"/>
    <s v=""/>
    <s v=""/>
    <s v=""/>
    <s v=""/>
    <s v=""/>
  </r>
  <r>
    <d v="2024-08-20T00:00:00"/>
    <x v="160"/>
    <s v="A"/>
    <n v="1"/>
    <s v="a"/>
    <n v="20"/>
    <s v="Mancha no corredor (foto 15 em anexo)"/>
    <x v="0"/>
    <m/>
    <x v="291"/>
    <x v="0"/>
    <x v="97"/>
    <m/>
    <x v="18"/>
    <s v="Ana Dias - 918157683"/>
    <s v=""/>
    <s v=""/>
    <s v=""/>
    <s v=""/>
    <s v=""/>
  </r>
  <r>
    <d v="2024-08-20T00:00:00"/>
    <x v="160"/>
    <s v="A"/>
    <n v="1"/>
    <s v="a"/>
    <n v="21"/>
    <s v="2 tomadas não funcionam"/>
    <x v="9"/>
    <m/>
    <x v="4"/>
    <x v="0"/>
    <x v="97"/>
    <m/>
    <x v="9"/>
    <s v="Ana Dias - 918157683"/>
    <s v=""/>
    <s v=""/>
    <s v=""/>
    <s v=""/>
    <s v=""/>
  </r>
  <r>
    <d v="2024-08-20T00:00:00"/>
    <x v="160"/>
    <s v="A"/>
    <n v="1"/>
    <s v="a"/>
    <n v="22"/>
    <s v="Batente partido "/>
    <x v="6"/>
    <m/>
    <x v="4"/>
    <x v="0"/>
    <x v="97"/>
    <m/>
    <x v="148"/>
    <s v="Ana Dias - 918157683"/>
    <s v=""/>
    <s v=""/>
    <s v=""/>
    <s v=""/>
    <s v=""/>
  </r>
  <r>
    <d v="2024-08-20T00:00:00"/>
    <x v="160"/>
    <s v="A"/>
    <n v="1"/>
    <s v="a"/>
    <n v="23"/>
    <s v="Pontos a pintar novamente "/>
    <x v="0"/>
    <m/>
    <x v="4"/>
    <x v="0"/>
    <x v="97"/>
    <m/>
    <x v="94"/>
    <s v="Ana Dias - 918157683"/>
    <s v=""/>
    <s v=""/>
    <s v=""/>
    <s v=""/>
    <s v=""/>
  </r>
  <r>
    <d v="2024-08-20T00:00:00"/>
    <x v="160"/>
    <s v="A"/>
    <n v="1"/>
    <s v="a"/>
    <n v="24"/>
    <s v="Patilha autoclismo presa"/>
    <x v="14"/>
    <m/>
    <x v="4"/>
    <x v="0"/>
    <x v="97"/>
    <m/>
    <x v="94"/>
    <s v="Ana Dias - 918157683"/>
    <s v=""/>
    <s v=""/>
    <s v=""/>
    <s v=""/>
    <s v=""/>
  </r>
  <r>
    <d v="2024-08-20T00:00:00"/>
    <x v="160"/>
    <s v="A"/>
    <n v="1"/>
    <s v="a"/>
    <n v="25"/>
    <s v="substituição de um tubo que está roto, supostamente pela colocação do batente na IS, que é pelo furo que saía água."/>
    <x v="14"/>
    <m/>
    <x v="7"/>
    <x v="0"/>
    <x v="97"/>
    <m/>
    <x v="197"/>
    <s v="Ana Dias - 918157683"/>
    <s v=""/>
    <s v=""/>
    <s v=""/>
    <s v=""/>
    <s v=""/>
  </r>
  <r>
    <d v="2024-08-20T00:00:00"/>
    <x v="160"/>
    <s v="A"/>
    <n v="1"/>
    <s v="a"/>
    <n v="26"/>
    <s v="Pintar e limpar a guarnição e rodapés, trocar porta e apertar torneira"/>
    <x v="0"/>
    <m/>
    <x v="56"/>
    <x v="0"/>
    <x v="97"/>
    <m/>
    <x v="79"/>
    <m/>
    <m/>
    <m/>
    <m/>
    <m/>
    <m/>
  </r>
  <r>
    <d v="2024-08-20T00:00:00"/>
    <x v="160"/>
    <s v="A"/>
    <n v="1"/>
    <s v="a"/>
    <n v="27"/>
    <s v="mau contacto iluminação // Bruno florindo"/>
    <x v="9"/>
    <m/>
    <x v="235"/>
    <x v="0"/>
    <x v="97"/>
    <m/>
    <x v="31"/>
    <m/>
    <s v=""/>
    <s v=""/>
    <s v=""/>
    <s v=""/>
    <s v=""/>
  </r>
  <r>
    <d v="2024-08-20T00:00:00"/>
    <x v="160"/>
    <s v="A"/>
    <n v="1"/>
    <s v="a"/>
    <n v="28"/>
    <s v="Afinar resguardo . (não fecha) // Bruno Florindo"/>
    <x v="12"/>
    <m/>
    <x v="235"/>
    <x v="0"/>
    <x v="97"/>
    <m/>
    <x v="97"/>
    <m/>
    <s v=""/>
    <s v=""/>
    <s v=""/>
    <s v=""/>
    <s v=""/>
  </r>
  <r>
    <d v="2024-08-20T00:00:00"/>
    <x v="160"/>
    <s v="A"/>
    <n v="1"/>
    <s v="a"/>
    <n v="29"/>
    <s v="O aparelho do ar condicionado tem uma peça constantemente a cair cada vez que é ligado. E o termoacumulador está com a temperatura deslalinhada. "/>
    <x v="15"/>
    <m/>
    <x v="189"/>
    <x v="0"/>
    <x v="97"/>
    <m/>
    <x v="250"/>
    <s v="Feedback Climacer: Procedeu-se ao encaixe da peça que estava solta na unidade de ar condicionado. Regulação do termostato do termoacumulador para uma temperatura inferior. Verificação do correto funcionamento. Situação resolvida."/>
    <s v=""/>
    <s v=""/>
    <s v=""/>
    <s v=""/>
    <s v=""/>
  </r>
  <r>
    <d v="2024-08-20T00:00:00"/>
    <x v="160"/>
    <s v="A"/>
    <n v="1"/>
    <s v="a"/>
    <n v="30"/>
    <s v="Estore avariado, que acabou por se partir"/>
    <x v="0"/>
    <m/>
    <x v="320"/>
    <x v="0"/>
    <x v="97"/>
    <m/>
    <x v="34"/>
    <s v="Estore intervencionado pelo nosso colaborador, tendo resolvido a situação."/>
    <m/>
    <m/>
    <m/>
    <m/>
    <m/>
  </r>
  <r>
    <d v="2024-09-27T00:00:00"/>
    <x v="161"/>
    <s v="A"/>
    <n v="1"/>
    <s v="b"/>
    <n v="1"/>
    <s v="Falta espelho na casa de banho"/>
    <x v="0"/>
    <m/>
    <x v="0"/>
    <x v="0"/>
    <x v="98"/>
    <m/>
    <x v="64"/>
    <m/>
    <s v=""/>
    <s v=""/>
    <s v=""/>
    <s v=""/>
    <s v=""/>
  </r>
  <r>
    <d v="2024-09-27T00:00:00"/>
    <x v="161"/>
    <s v="A"/>
    <n v="1"/>
    <s v="b"/>
    <n v="2"/>
    <s v="Foco não liga"/>
    <x v="9"/>
    <m/>
    <x v="0"/>
    <x v="0"/>
    <x v="98"/>
    <m/>
    <x v="6"/>
    <m/>
    <s v=""/>
    <s v=""/>
    <s v=""/>
    <s v=""/>
    <s v=""/>
  </r>
  <r>
    <d v="2024-09-27T00:00:00"/>
    <x v="161"/>
    <s v="A"/>
    <n v="1"/>
    <s v="b"/>
    <n v="3"/>
    <s v="Mancha na pintura em volta da tampa do aplique no teto"/>
    <x v="0"/>
    <m/>
    <x v="0"/>
    <x v="0"/>
    <x v="98"/>
    <m/>
    <x v="0"/>
    <m/>
    <s v=""/>
    <s v=""/>
    <s v=""/>
    <s v=""/>
    <s v=""/>
  </r>
  <r>
    <d v="2024-09-27T00:00:00"/>
    <x v="161"/>
    <s v="A"/>
    <n v="1"/>
    <s v="b"/>
    <n v="4"/>
    <s v="Por vidro na porta da sala"/>
    <x v="0"/>
    <m/>
    <x v="56"/>
    <x v="0"/>
    <x v="98"/>
    <m/>
    <x v="79"/>
    <m/>
    <m/>
    <m/>
    <m/>
    <m/>
    <m/>
  </r>
  <r>
    <d v="2024-09-27T00:00:00"/>
    <x v="161"/>
    <s v="A"/>
    <n v="1"/>
    <s v="b"/>
    <n v="5"/>
    <s v="Torneira do bide com defeito"/>
    <x v="0"/>
    <m/>
    <x v="24"/>
    <x v="0"/>
    <x v="98"/>
    <m/>
    <x v="181"/>
    <m/>
    <m/>
    <m/>
    <m/>
    <m/>
    <m/>
  </r>
  <r>
    <d v="2024-07-10T00:00:00"/>
    <x v="162"/>
    <s v="A"/>
    <n v="1"/>
    <s v="c"/>
    <n v="56"/>
    <s v="Bomba de calor também está a ter problemas "/>
    <x v="15"/>
    <m/>
    <x v="73"/>
    <x v="0"/>
    <x v="69"/>
    <m/>
    <x v="3"/>
    <m/>
    <s v=""/>
    <s v=""/>
    <s v=""/>
    <s v=""/>
    <s v=""/>
  </r>
  <r>
    <d v="2024-07-10T00:00:00"/>
    <x v="162"/>
    <s v="A"/>
    <n v="1"/>
    <s v="c"/>
    <n v="55"/>
    <s v=" Problemas com os interruptores da luz "/>
    <x v="9"/>
    <m/>
    <x v="73"/>
    <x v="0"/>
    <x v="69"/>
    <m/>
    <x v="3"/>
    <m/>
    <s v=""/>
    <s v=""/>
    <s v=""/>
    <s v=""/>
    <s v=""/>
  </r>
  <r>
    <d v="2024-07-10T00:00:00"/>
    <x v="162"/>
    <s v="A"/>
    <n v="1"/>
    <s v="c"/>
    <n v="54"/>
    <s v="Na ventilação da casa de banho, está sempre ligada das 7h às 22h a fazer imenso barulho e volta a ligar por volta da 1h00 "/>
    <x v="15"/>
    <m/>
    <x v="73"/>
    <x v="0"/>
    <x v="69"/>
    <m/>
    <x v="3"/>
    <m/>
    <s v=""/>
    <s v=""/>
    <s v=""/>
    <s v=""/>
    <s v=""/>
  </r>
  <r>
    <d v="2024-07-10T00:00:00"/>
    <x v="162"/>
    <s v="A"/>
    <n v="1"/>
    <s v="c"/>
    <n v="53"/>
    <s v="Retirar silicone das juntas revestimento madeira corredor"/>
    <x v="0"/>
    <m/>
    <x v="0"/>
    <x v="0"/>
    <x v="69"/>
    <m/>
    <x v="0"/>
    <m/>
    <s v=""/>
    <s v=""/>
    <s v=""/>
    <s v=""/>
    <s v=""/>
  </r>
  <r>
    <d v="2024-07-10T00:00:00"/>
    <x v="162"/>
    <s v="A"/>
    <n v="1"/>
    <s v="c"/>
    <n v="52"/>
    <s v="Melhorar remate tampa de aplique "/>
    <x v="0"/>
    <m/>
    <x v="0"/>
    <x v="0"/>
    <x v="69"/>
    <m/>
    <x v="0"/>
    <m/>
    <s v=""/>
    <s v=""/>
    <s v=""/>
    <s v=""/>
    <s v=""/>
  </r>
  <r>
    <d v="2024-07-10T00:00:00"/>
    <x v="162"/>
    <s v="A"/>
    <n v="1"/>
    <s v="c"/>
    <n v="51"/>
    <s v="Retirar silicone ar condicionado"/>
    <x v="0"/>
    <m/>
    <x v="0"/>
    <x v="0"/>
    <x v="69"/>
    <m/>
    <x v="0"/>
    <m/>
    <s v=""/>
    <s v=""/>
    <s v=""/>
    <s v=""/>
    <s v=""/>
  </r>
  <r>
    <d v="2024-07-10T00:00:00"/>
    <x v="162"/>
    <s v="A"/>
    <n v="1"/>
    <s v="c"/>
    <n v="50"/>
    <s v="Retirar silicone das juntas revestimento madeira corredor"/>
    <x v="0"/>
    <m/>
    <x v="0"/>
    <x v="0"/>
    <x v="69"/>
    <m/>
    <x v="0"/>
    <m/>
    <s v=""/>
    <s v=""/>
    <s v=""/>
    <s v=""/>
    <s v=""/>
  </r>
  <r>
    <d v="2024-07-10T00:00:00"/>
    <x v="162"/>
    <s v="A"/>
    <n v="1"/>
    <s v="c"/>
    <n v="49"/>
    <s v="Melhorar remate tampa aplique"/>
    <x v="0"/>
    <m/>
    <x v="0"/>
    <x v="0"/>
    <x v="69"/>
    <m/>
    <x v="0"/>
    <m/>
    <s v=""/>
    <s v=""/>
    <s v=""/>
    <s v=""/>
    <s v=""/>
  </r>
  <r>
    <d v="2024-07-10T00:00:00"/>
    <x v="162"/>
    <s v="A"/>
    <n v="1"/>
    <s v="c"/>
    <n v="48"/>
    <s v="Melhorar remate tampa de aplique"/>
    <x v="0"/>
    <m/>
    <x v="0"/>
    <x v="0"/>
    <x v="69"/>
    <m/>
    <x v="0"/>
    <m/>
    <s v=""/>
    <s v=""/>
    <s v=""/>
    <s v=""/>
    <s v=""/>
  </r>
  <r>
    <d v="2024-07-10T00:00:00"/>
    <x v="162"/>
    <s v="A"/>
    <n v="1"/>
    <s v="c"/>
    <n v="47"/>
    <s v="Melhorar silicone ar condicionado"/>
    <x v="0"/>
    <m/>
    <x v="0"/>
    <x v="0"/>
    <x v="69"/>
    <m/>
    <x v="0"/>
    <m/>
    <s v=""/>
    <s v=""/>
    <s v=""/>
    <s v=""/>
    <s v=""/>
  </r>
  <r>
    <d v="2024-07-10T00:00:00"/>
    <x v="162"/>
    <s v="A"/>
    <n v="1"/>
    <s v="c"/>
    <n v="46"/>
    <s v="Melhorar silicone a/c"/>
    <x v="0"/>
    <m/>
    <x v="0"/>
    <x v="0"/>
    <x v="69"/>
    <m/>
    <x v="0"/>
    <m/>
    <s v=""/>
    <s v=""/>
    <s v=""/>
    <s v=""/>
    <s v=""/>
  </r>
  <r>
    <d v="2024-07-10T00:00:00"/>
    <x v="162"/>
    <s v="A"/>
    <n v="1"/>
    <s v="c"/>
    <n v="45"/>
    <s v="Marcas de tinta massa na parte superior da porta"/>
    <x v="0"/>
    <m/>
    <x v="0"/>
    <x v="0"/>
    <x v="69"/>
    <m/>
    <x v="0"/>
    <m/>
    <s v=""/>
    <s v=""/>
    <s v=""/>
    <s v=""/>
    <s v=""/>
  </r>
  <r>
    <d v="2024-07-10T00:00:00"/>
    <x v="162"/>
    <s v="A"/>
    <n v="1"/>
    <s v="c"/>
    <n v="44"/>
    <s v="Marcas de tinta /massa na parede superior porta"/>
    <x v="0"/>
    <m/>
    <x v="0"/>
    <x v="0"/>
    <x v="69"/>
    <m/>
    <x v="0"/>
    <m/>
    <s v=""/>
    <s v=""/>
    <s v=""/>
    <s v=""/>
    <s v=""/>
  </r>
  <r>
    <d v="2024-07-10T00:00:00"/>
    <x v="162"/>
    <s v="A"/>
    <n v="1"/>
    <s v="c"/>
    <n v="43"/>
    <s v="Remate chão rodapé com aberturas geral"/>
    <x v="0"/>
    <m/>
    <x v="0"/>
    <x v="0"/>
    <x v="69"/>
    <m/>
    <x v="0"/>
    <m/>
    <s v=""/>
    <s v=""/>
    <s v=""/>
    <s v=""/>
    <s v=""/>
  </r>
  <r>
    <d v="2024-07-10T00:00:00"/>
    <x v="162"/>
    <s v="A"/>
    <n v="1"/>
    <s v="c"/>
    <n v="42"/>
    <s v="Remate chão/rodapé com aberturas (geral)"/>
    <x v="0"/>
    <m/>
    <x v="0"/>
    <x v="0"/>
    <x v="69"/>
    <m/>
    <x v="0"/>
    <m/>
    <s v=""/>
    <s v=""/>
    <s v=""/>
    <s v=""/>
    <s v=""/>
  </r>
  <r>
    <d v="2024-07-10T00:00:00"/>
    <x v="162"/>
    <s v="A"/>
    <n v="1"/>
    <s v="c"/>
    <n v="41"/>
    <s v="Janela de correr sem pucador e sem calha "/>
    <x v="0"/>
    <m/>
    <x v="0"/>
    <x v="0"/>
    <x v="69"/>
    <m/>
    <x v="0"/>
    <m/>
    <s v=""/>
    <s v=""/>
    <s v=""/>
    <s v=""/>
    <s v=""/>
  </r>
  <r>
    <d v="2024-07-10T00:00:00"/>
    <x v="162"/>
    <s v="A"/>
    <n v="1"/>
    <s v="c"/>
    <n v="40"/>
    <s v="Limpeza tinta /pedra/janela "/>
    <x v="0"/>
    <m/>
    <x v="0"/>
    <x v="0"/>
    <x v="69"/>
    <m/>
    <x v="0"/>
    <m/>
    <s v=""/>
    <s v=""/>
    <s v=""/>
    <s v=""/>
    <s v=""/>
  </r>
  <r>
    <d v="2024-07-10T00:00:00"/>
    <x v="162"/>
    <s v="A"/>
    <n v="1"/>
    <s v="c"/>
    <n v="39"/>
    <s v="Falta silicone movel superior cozinha/colocar silicone"/>
    <x v="0"/>
    <m/>
    <x v="0"/>
    <x v="0"/>
    <x v="69"/>
    <m/>
    <x v="0"/>
    <m/>
    <s v=""/>
    <s v=""/>
    <s v=""/>
    <s v=""/>
    <s v=""/>
  </r>
  <r>
    <d v="2024-07-10T00:00:00"/>
    <x v="162"/>
    <s v="A"/>
    <n v="1"/>
    <s v="c"/>
    <n v="38"/>
    <s v="Limpeza geral dos rodapés/Silicones/remate"/>
    <x v="0"/>
    <m/>
    <x v="0"/>
    <x v="0"/>
    <x v="69"/>
    <m/>
    <x v="0"/>
    <m/>
    <s v=""/>
    <s v=""/>
    <s v=""/>
    <s v=""/>
    <s v=""/>
  </r>
  <r>
    <d v="2024-07-10T00:00:00"/>
    <x v="162"/>
    <s v="A"/>
    <n v="1"/>
    <s v="c"/>
    <n v="37"/>
    <s v="Rodapés da cozinha espalhados pelo chão da sala"/>
    <x v="0"/>
    <m/>
    <x v="0"/>
    <x v="0"/>
    <x v="69"/>
    <m/>
    <x v="0"/>
    <m/>
    <s v=""/>
    <s v=""/>
    <s v=""/>
    <s v=""/>
    <s v=""/>
  </r>
  <r>
    <d v="2024-07-10T00:00:00"/>
    <x v="162"/>
    <s v="A"/>
    <n v="1"/>
    <s v="c"/>
    <n v="36"/>
    <s v="Melhorar remate parede/chão"/>
    <x v="0"/>
    <m/>
    <x v="0"/>
    <x v="0"/>
    <x v="69"/>
    <m/>
    <x v="0"/>
    <m/>
    <s v=""/>
    <s v=""/>
    <s v=""/>
    <s v=""/>
    <s v=""/>
  </r>
  <r>
    <d v="2024-07-10T00:00:00"/>
    <x v="162"/>
    <s v="A"/>
    <n v="1"/>
    <s v="c"/>
    <n v="35"/>
    <s v="Falta tinta rodapé/parede"/>
    <x v="0"/>
    <m/>
    <x v="0"/>
    <x v="0"/>
    <x v="69"/>
    <m/>
    <x v="0"/>
    <m/>
    <s v=""/>
    <s v=""/>
    <s v=""/>
    <s v=""/>
    <s v=""/>
  </r>
  <r>
    <d v="2024-07-10T00:00:00"/>
    <x v="162"/>
    <s v="A"/>
    <n v="1"/>
    <s v="c"/>
    <n v="34"/>
    <s v="Melhorar silicone rodatampo bancada"/>
    <x v="0"/>
    <m/>
    <x v="0"/>
    <x v="0"/>
    <x v="69"/>
    <m/>
    <x v="0"/>
    <m/>
    <s v=""/>
    <s v=""/>
    <s v=""/>
    <s v=""/>
    <s v=""/>
  </r>
  <r>
    <d v="2024-07-10T00:00:00"/>
    <x v="162"/>
    <s v="A"/>
    <n v="1"/>
    <s v="c"/>
    <n v="33"/>
    <s v="Limpar excesso gesso/tintas/silicone"/>
    <x v="0"/>
    <m/>
    <x v="0"/>
    <x v="0"/>
    <x v="69"/>
    <m/>
    <x v="0"/>
    <m/>
    <s v=""/>
    <s v=""/>
    <s v=""/>
    <s v=""/>
    <s v=""/>
  </r>
  <r>
    <d v="2024-07-10T00:00:00"/>
    <x v="162"/>
    <s v="A"/>
    <n v="1"/>
    <s v="c"/>
    <n v="32"/>
    <s v="Falta silicone movel superior cozinha/colocar silicone"/>
    <x v="0"/>
    <m/>
    <x v="0"/>
    <x v="0"/>
    <x v="69"/>
    <m/>
    <x v="0"/>
    <m/>
    <s v=""/>
    <s v=""/>
    <s v=""/>
    <s v=""/>
    <s v=""/>
  </r>
  <r>
    <d v="2024-07-10T00:00:00"/>
    <x v="162"/>
    <s v="A"/>
    <n v="1"/>
    <s v="c"/>
    <n v="31"/>
    <s v="Afinar porta roupeiro "/>
    <x v="0"/>
    <m/>
    <x v="0"/>
    <x v="0"/>
    <x v="69"/>
    <m/>
    <x v="0"/>
    <m/>
    <s v=""/>
    <s v=""/>
    <s v=""/>
    <s v=""/>
    <s v=""/>
  </r>
  <r>
    <d v="2024-07-10T00:00:00"/>
    <x v="162"/>
    <s v="A"/>
    <n v="1"/>
    <s v="c"/>
    <n v="30"/>
    <s v="Rodapés da cozinha espalhados pelo chão da sala"/>
    <x v="0"/>
    <m/>
    <x v="0"/>
    <x v="0"/>
    <x v="69"/>
    <m/>
    <x v="0"/>
    <m/>
    <s v=""/>
    <s v=""/>
    <s v=""/>
    <s v=""/>
    <s v=""/>
  </r>
  <r>
    <d v="2024-07-10T00:00:00"/>
    <x v="162"/>
    <s v="A"/>
    <n v="1"/>
    <s v="c"/>
    <n v="29"/>
    <s v="Remate teto /moldura/parede"/>
    <x v="0"/>
    <m/>
    <x v="0"/>
    <x v="0"/>
    <x v="69"/>
    <m/>
    <x v="0"/>
    <m/>
    <s v=""/>
    <s v=""/>
    <s v=""/>
    <s v=""/>
    <s v=""/>
  </r>
  <r>
    <d v="2024-07-10T00:00:00"/>
    <x v="162"/>
    <s v="A"/>
    <n v="1"/>
    <s v="c"/>
    <n v="28"/>
    <s v="Falta tinta rodapé/parede"/>
    <x v="0"/>
    <m/>
    <x v="0"/>
    <x v="0"/>
    <x v="69"/>
    <m/>
    <x v="0"/>
    <m/>
    <s v=""/>
    <s v=""/>
    <s v=""/>
    <s v=""/>
    <s v=""/>
  </r>
  <r>
    <d v="2024-07-10T00:00:00"/>
    <x v="162"/>
    <s v="A"/>
    <n v="1"/>
    <s v="c"/>
    <n v="27"/>
    <s v="Limpar marcas amarelas portas/molduras/parede"/>
    <x v="0"/>
    <m/>
    <x v="0"/>
    <x v="0"/>
    <x v="69"/>
    <m/>
    <x v="0"/>
    <m/>
    <s v=""/>
    <s v=""/>
    <s v=""/>
    <s v=""/>
    <s v=""/>
  </r>
  <r>
    <d v="2024-07-10T00:00:00"/>
    <x v="162"/>
    <s v="A"/>
    <n v="1"/>
    <s v="c"/>
    <n v="26"/>
    <s v="Limpar excesso gesso/tintas/silicone"/>
    <x v="0"/>
    <m/>
    <x v="0"/>
    <x v="0"/>
    <x v="69"/>
    <m/>
    <x v="0"/>
    <m/>
    <s v=""/>
    <s v=""/>
    <s v=""/>
    <s v=""/>
    <s v=""/>
  </r>
  <r>
    <d v="2024-07-10T00:00:00"/>
    <x v="162"/>
    <s v="A"/>
    <n v="1"/>
    <s v="c"/>
    <n v="25"/>
    <s v="Fixação da guarda mal feita"/>
    <x v="0"/>
    <m/>
    <x v="0"/>
    <x v="0"/>
    <x v="69"/>
    <m/>
    <x v="0"/>
    <m/>
    <s v=""/>
    <s v=""/>
    <s v=""/>
    <s v=""/>
    <s v=""/>
  </r>
  <r>
    <d v="2024-07-10T00:00:00"/>
    <x v="162"/>
    <s v="A"/>
    <n v="1"/>
    <s v="c"/>
    <n v="24"/>
    <s v="Afinar porta roupeiro "/>
    <x v="0"/>
    <m/>
    <x v="0"/>
    <x v="0"/>
    <x v="69"/>
    <m/>
    <x v="0"/>
    <m/>
    <s v=""/>
    <s v=""/>
    <s v=""/>
    <s v=""/>
    <s v=""/>
  </r>
  <r>
    <d v="2024-07-10T00:00:00"/>
    <x v="162"/>
    <s v="A"/>
    <n v="1"/>
    <s v="c"/>
    <n v="23"/>
    <s v="Afinar puxador janela "/>
    <x v="0"/>
    <m/>
    <x v="0"/>
    <x v="0"/>
    <x v="69"/>
    <m/>
    <x v="0"/>
    <m/>
    <s v=""/>
    <s v=""/>
    <s v=""/>
    <s v=""/>
    <s v=""/>
  </r>
  <r>
    <d v="2024-07-10T00:00:00"/>
    <x v="162"/>
    <s v="A"/>
    <n v="1"/>
    <s v="c"/>
    <n v="22"/>
    <s v="Remate teto /moldura/parede"/>
    <x v="0"/>
    <m/>
    <x v="0"/>
    <x v="0"/>
    <x v="69"/>
    <m/>
    <x v="0"/>
    <m/>
    <s v=""/>
    <s v=""/>
    <s v=""/>
    <s v=""/>
    <s v=""/>
  </r>
  <r>
    <d v="2024-07-10T00:00:00"/>
    <x v="162"/>
    <s v="A"/>
    <n v="1"/>
    <s v="c"/>
    <n v="21"/>
    <s v="Limpeza inox guardas"/>
    <x v="0"/>
    <m/>
    <x v="0"/>
    <x v="0"/>
    <x v="69"/>
    <m/>
    <x v="0"/>
    <m/>
    <s v=""/>
    <s v=""/>
    <s v=""/>
    <s v=""/>
    <s v=""/>
  </r>
  <r>
    <d v="2024-07-10T00:00:00"/>
    <x v="162"/>
    <s v="A"/>
    <n v="1"/>
    <s v="c"/>
    <n v="20"/>
    <s v="Limpar marcas amarelas portas/molduras/parede"/>
    <x v="0"/>
    <m/>
    <x v="0"/>
    <x v="0"/>
    <x v="69"/>
    <m/>
    <x v="0"/>
    <m/>
    <s v=""/>
    <s v=""/>
    <s v=""/>
    <s v=""/>
    <s v=""/>
  </r>
  <r>
    <d v="2024-07-10T00:00:00"/>
    <x v="162"/>
    <s v="A"/>
    <n v="1"/>
    <s v="c"/>
    <n v="19"/>
    <s v="Falta remates moldura porta "/>
    <x v="0"/>
    <m/>
    <x v="0"/>
    <x v="0"/>
    <x v="69"/>
    <m/>
    <x v="0"/>
    <m/>
    <s v=""/>
    <s v=""/>
    <s v=""/>
    <s v=""/>
    <s v=""/>
  </r>
  <r>
    <d v="2024-07-10T00:00:00"/>
    <x v="162"/>
    <s v="A"/>
    <n v="1"/>
    <s v="c"/>
    <n v="18"/>
    <s v="Fixação da guarda mal feita"/>
    <x v="2"/>
    <m/>
    <x v="0"/>
    <x v="0"/>
    <x v="69"/>
    <m/>
    <x v="0"/>
    <m/>
    <s v=""/>
    <s v=""/>
    <s v=""/>
    <s v=""/>
    <s v=""/>
  </r>
  <r>
    <d v="2024-07-10T00:00:00"/>
    <x v="162"/>
    <s v="A"/>
    <n v="1"/>
    <s v="c"/>
    <n v="17"/>
    <s v="Afinar puxador janela "/>
    <x v="2"/>
    <m/>
    <x v="0"/>
    <x v="0"/>
    <x v="69"/>
    <m/>
    <x v="0"/>
    <m/>
    <s v=""/>
    <s v=""/>
    <s v=""/>
    <s v=""/>
    <s v=""/>
  </r>
  <r>
    <d v="2024-07-10T00:00:00"/>
    <x v="162"/>
    <s v="A"/>
    <n v="1"/>
    <s v="c"/>
    <n v="16"/>
    <s v="Limpeza inox guardas"/>
    <x v="0"/>
    <m/>
    <x v="0"/>
    <x v="0"/>
    <x v="69"/>
    <m/>
    <x v="0"/>
    <m/>
    <s v=""/>
    <s v=""/>
    <s v=""/>
    <s v=""/>
    <s v=""/>
  </r>
  <r>
    <d v="2024-07-10T00:00:00"/>
    <x v="162"/>
    <s v="A"/>
    <n v="1"/>
    <s v="c"/>
    <n v="15"/>
    <s v="Falta espelho"/>
    <x v="0"/>
    <m/>
    <x v="0"/>
    <x v="0"/>
    <x v="69"/>
    <m/>
    <x v="0"/>
    <m/>
    <s v=""/>
    <s v=""/>
    <s v=""/>
    <s v=""/>
    <s v=""/>
  </r>
  <r>
    <d v="2024-07-10T00:00:00"/>
    <x v="162"/>
    <s v="A"/>
    <n v="1"/>
    <s v="c"/>
    <n v="14"/>
    <s v="Falta remates moldura porta "/>
    <x v="0"/>
    <m/>
    <x v="0"/>
    <x v="0"/>
    <x v="69"/>
    <m/>
    <x v="0"/>
    <m/>
    <s v=""/>
    <s v=""/>
    <s v=""/>
    <s v=""/>
    <s v=""/>
  </r>
  <r>
    <d v="2024-07-10T00:00:00"/>
    <x v="162"/>
    <s v="A"/>
    <n v="1"/>
    <s v="c"/>
    <n v="13"/>
    <s v="Marcas no rodapé/tinta/melhorar remate rodapé/porta"/>
    <x v="0"/>
    <m/>
    <x v="0"/>
    <x v="0"/>
    <x v="69"/>
    <m/>
    <x v="0"/>
    <m/>
    <s v=""/>
    <s v=""/>
    <s v=""/>
    <s v=""/>
    <s v=""/>
  </r>
  <r>
    <d v="2024-07-10T00:00:00"/>
    <x v="162"/>
    <s v="A"/>
    <n v="1"/>
    <s v="c"/>
    <n v="12"/>
    <s v="Melhorar remates cantos do chão "/>
    <x v="0"/>
    <m/>
    <x v="0"/>
    <x v="0"/>
    <x v="69"/>
    <m/>
    <x v="0"/>
    <m/>
    <s v=""/>
    <s v=""/>
    <s v=""/>
    <s v=""/>
    <s v=""/>
  </r>
  <r>
    <d v="2024-07-10T00:00:00"/>
    <x v="162"/>
    <s v="A"/>
    <n v="1"/>
    <s v="c"/>
    <n v="11"/>
    <s v="Remate da porta de entrada (melhorar)"/>
    <x v="0"/>
    <m/>
    <x v="0"/>
    <x v="0"/>
    <x v="69"/>
    <m/>
    <x v="0"/>
    <m/>
    <s v=""/>
    <s v=""/>
    <s v=""/>
    <s v=""/>
    <s v=""/>
  </r>
  <r>
    <d v="2024-07-10T00:00:00"/>
    <x v="162"/>
    <s v="A"/>
    <n v="1"/>
    <s v="c"/>
    <n v="10"/>
    <s v="Melhorar remate silicone bancada/lavatorio/bidé e banheira"/>
    <x v="0"/>
    <m/>
    <x v="0"/>
    <x v="0"/>
    <x v="69"/>
    <m/>
    <x v="0"/>
    <m/>
    <s v=""/>
    <s v=""/>
    <s v=""/>
    <s v=""/>
    <s v=""/>
  </r>
  <r>
    <d v="2024-07-10T00:00:00"/>
    <x v="162"/>
    <s v="A"/>
    <n v="1"/>
    <s v="c"/>
    <n v="9"/>
    <s v="Silicone rachado na moldura/marcas de cola"/>
    <x v="0"/>
    <m/>
    <x v="0"/>
    <x v="0"/>
    <x v="69"/>
    <m/>
    <x v="0"/>
    <m/>
    <s v=""/>
    <s v=""/>
    <s v=""/>
    <s v=""/>
    <s v=""/>
  </r>
  <r>
    <d v="2024-07-10T00:00:00"/>
    <x v="162"/>
    <s v="A"/>
    <n v="1"/>
    <s v="c"/>
    <n v="8"/>
    <s v="Falta espelho"/>
    <x v="29"/>
    <m/>
    <x v="0"/>
    <x v="0"/>
    <x v="69"/>
    <m/>
    <x v="0"/>
    <m/>
    <s v=""/>
    <s v=""/>
    <s v=""/>
    <s v=""/>
    <s v=""/>
  </r>
  <r>
    <d v="2024-07-10T00:00:00"/>
    <x v="162"/>
    <s v="A"/>
    <n v="1"/>
    <s v="c"/>
    <n v="7"/>
    <s v="Marcas no rodapé/tinta/melhorar remate rodapé/porta"/>
    <x v="0"/>
    <m/>
    <x v="0"/>
    <x v="0"/>
    <x v="69"/>
    <m/>
    <x v="0"/>
    <m/>
    <s v=""/>
    <s v=""/>
    <s v=""/>
    <s v=""/>
    <s v=""/>
  </r>
  <r>
    <d v="2024-07-10T00:00:00"/>
    <x v="162"/>
    <s v="A"/>
    <n v="1"/>
    <s v="c"/>
    <n v="6"/>
    <s v="Marca no rodapé tinta melhorar remate rodapé porta "/>
    <x v="0"/>
    <m/>
    <x v="0"/>
    <x v="0"/>
    <x v="69"/>
    <m/>
    <x v="0"/>
    <m/>
    <s v=""/>
    <s v=""/>
    <s v=""/>
    <s v=""/>
    <s v=""/>
  </r>
  <r>
    <d v="2024-07-10T00:00:00"/>
    <x v="162"/>
    <s v="A"/>
    <n v="1"/>
    <s v="c"/>
    <n v="5"/>
    <s v="Remate da porta de entrada (melhorar)"/>
    <x v="0"/>
    <m/>
    <x v="0"/>
    <x v="0"/>
    <x v="69"/>
    <m/>
    <x v="0"/>
    <m/>
    <s v=""/>
    <s v=""/>
    <s v=""/>
    <s v=""/>
    <s v=""/>
  </r>
  <r>
    <d v="2024-07-10T00:00:00"/>
    <x v="162"/>
    <s v="A"/>
    <n v="1"/>
    <s v="c"/>
    <n v="4"/>
    <s v="Remate da porta da entrada / melhorar"/>
    <x v="0"/>
    <m/>
    <x v="0"/>
    <x v="0"/>
    <x v="69"/>
    <m/>
    <x v="0"/>
    <m/>
    <s v=""/>
    <s v=""/>
    <s v=""/>
    <s v=""/>
    <s v=""/>
  </r>
  <r>
    <d v="2024-07-10T00:00:00"/>
    <x v="162"/>
    <s v="A"/>
    <n v="1"/>
    <s v="c"/>
    <n v="3"/>
    <s v="Silicone rachado na moldura / marcas de cola "/>
    <x v="0"/>
    <m/>
    <x v="0"/>
    <x v="0"/>
    <x v="69"/>
    <m/>
    <x v="0"/>
    <m/>
    <s v=""/>
    <s v=""/>
    <s v=""/>
    <s v=""/>
    <s v=""/>
  </r>
  <r>
    <d v="2024-07-10T00:00:00"/>
    <x v="162"/>
    <s v="A"/>
    <n v="1"/>
    <s v="c"/>
    <n v="2"/>
    <s v="Marcas de cola na porta da entrada/tinta"/>
    <x v="0"/>
    <m/>
    <x v="0"/>
    <x v="0"/>
    <x v="69"/>
    <m/>
    <x v="0"/>
    <m/>
    <s v=""/>
    <s v=""/>
    <s v=""/>
    <s v=""/>
    <s v=""/>
  </r>
  <r>
    <d v="2024-07-10T00:00:00"/>
    <x v="162"/>
    <s v="A"/>
    <n v="1"/>
    <s v="c"/>
    <n v="1"/>
    <s v="Marca de cola na porta da entrada / tinta "/>
    <x v="0"/>
    <m/>
    <x v="0"/>
    <x v="0"/>
    <x v="69"/>
    <m/>
    <x v="0"/>
    <m/>
    <s v=""/>
    <s v=""/>
    <s v=""/>
    <s v=""/>
    <s v=""/>
  </r>
  <r>
    <d v="2024-08-07T00:00:00"/>
    <x v="163"/>
    <s v="A"/>
    <n v="2"/>
    <s v="a"/>
    <n v="1"/>
    <s v="Manchas de tinta e restos de silicone porta / guarnição "/>
    <x v="0"/>
    <m/>
    <x v="0"/>
    <x v="0"/>
    <x v="95"/>
    <m/>
    <x v="0"/>
    <s v="Andreia Faria - 962145332"/>
    <s v=""/>
    <s v=""/>
    <s v=""/>
    <s v=""/>
    <s v=""/>
  </r>
  <r>
    <d v="2024-08-07T00:00:00"/>
    <x v="163"/>
    <s v="A"/>
    <n v="2"/>
    <s v="a"/>
    <n v="2"/>
    <s v="Guarnição riscada no topo "/>
    <x v="6"/>
    <m/>
    <x v="0"/>
    <x v="0"/>
    <x v="95"/>
    <m/>
    <x v="0"/>
    <s v="Andreia Faria - 962145332"/>
    <s v=""/>
    <s v=""/>
    <s v=""/>
    <s v=""/>
    <s v=""/>
  </r>
  <r>
    <d v="2024-08-07T00:00:00"/>
    <x v="163"/>
    <s v="A"/>
    <n v="2"/>
    <s v="a"/>
    <n v="3"/>
    <s v="Moldura da porta parte de baixo danificada "/>
    <x v="0"/>
    <m/>
    <x v="0"/>
    <x v="0"/>
    <x v="95"/>
    <m/>
    <x v="0"/>
    <s v="Andreia Faria - 962145332"/>
    <s v=""/>
    <s v=""/>
    <s v=""/>
    <s v=""/>
    <s v=""/>
  </r>
  <r>
    <d v="2024-08-07T00:00:00"/>
    <x v="163"/>
    <s v="A"/>
    <n v="2"/>
    <s v="a"/>
    <n v="4"/>
    <s v="Parte inferior junto ao piso da guarnição danificada"/>
    <x v="0"/>
    <m/>
    <x v="0"/>
    <x v="0"/>
    <x v="95"/>
    <m/>
    <x v="0"/>
    <s v="Andreia Faria - 962145332"/>
    <s v=""/>
    <s v=""/>
    <s v=""/>
    <s v=""/>
    <s v=""/>
  </r>
  <r>
    <d v="2024-08-07T00:00:00"/>
    <x v="163"/>
    <s v="A"/>
    <n v="2"/>
    <s v="a"/>
    <n v="5"/>
    <s v="Parte de cima da guarnição danificada ou suja"/>
    <x v="0"/>
    <m/>
    <x v="0"/>
    <x v="0"/>
    <x v="95"/>
    <m/>
    <x v="0"/>
    <s v="Andreia Faria - 962145332"/>
    <s v=""/>
    <s v=""/>
    <s v=""/>
    <s v=""/>
    <s v=""/>
  </r>
  <r>
    <d v="2024-08-07T00:00:00"/>
    <x v="163"/>
    <s v="A"/>
    <n v="2"/>
    <s v="a"/>
    <n v="6"/>
    <s v="Remover plastico em cima do AC"/>
    <x v="0"/>
    <m/>
    <x v="0"/>
    <x v="0"/>
    <x v="95"/>
    <m/>
    <x v="0"/>
    <s v="Andreia Faria - 962145332"/>
    <s v=""/>
    <s v=""/>
    <s v=""/>
    <s v=""/>
    <s v=""/>
  </r>
  <r>
    <d v="2024-08-07T00:00:00"/>
    <x v="163"/>
    <s v="A"/>
    <n v="2"/>
    <s v="a"/>
    <n v="7"/>
    <s v="Verificar tubulação aparente "/>
    <x v="21"/>
    <m/>
    <x v="0"/>
    <x v="3"/>
    <x v="95"/>
    <m/>
    <x v="24"/>
    <s v="Andreia Faria - 962145332"/>
    <s v=""/>
    <s v=""/>
    <s v=""/>
    <s v=""/>
    <s v=""/>
  </r>
  <r>
    <d v="2024-08-07T00:00:00"/>
    <x v="163"/>
    <s v="A"/>
    <n v="2"/>
    <s v="a"/>
    <n v="8"/>
    <s v="Limpeza geral portas/ guarnições/ caixilharias / rodapés-  danificadas "/>
    <x v="0"/>
    <m/>
    <x v="0"/>
    <x v="0"/>
    <x v="95"/>
    <m/>
    <x v="0"/>
    <s v="Andreia Faria - 962145332"/>
    <s v=""/>
    <s v=""/>
    <s v=""/>
    <s v=""/>
    <s v=""/>
  </r>
  <r>
    <d v="2024-08-07T00:00:00"/>
    <x v="163"/>
    <s v="A"/>
    <n v="2"/>
    <s v="a"/>
    <n v="9"/>
    <s v="Limpeza caixa estore e porta"/>
    <x v="0"/>
    <m/>
    <x v="0"/>
    <x v="0"/>
    <x v="95"/>
    <m/>
    <x v="0"/>
    <s v="Andreia Faria - 962145332"/>
    <s v=""/>
    <s v=""/>
    <s v=""/>
    <s v=""/>
    <s v=""/>
  </r>
  <r>
    <d v="2024-08-07T00:00:00"/>
    <x v="163"/>
    <s v="A"/>
    <n v="2"/>
    <s v="a"/>
    <n v="10"/>
    <s v="Caixa de estore com acabamento castanho "/>
    <x v="0"/>
    <m/>
    <x v="0"/>
    <x v="0"/>
    <x v="95"/>
    <m/>
    <x v="0"/>
    <s v="Andreia Faria - 962145332"/>
    <s v=""/>
    <s v=""/>
    <s v=""/>
    <s v=""/>
    <s v=""/>
  </r>
  <r>
    <d v="2024-08-07T00:00:00"/>
    <x v="163"/>
    <s v="A"/>
    <n v="2"/>
    <s v="a"/>
    <n v="11"/>
    <s v="Afinar estores"/>
    <x v="11"/>
    <m/>
    <x v="0"/>
    <x v="0"/>
    <x v="95"/>
    <m/>
    <x v="0"/>
    <s v="Andreia Faria - 962145332"/>
    <s v=""/>
    <s v=""/>
    <s v=""/>
    <s v=""/>
    <s v=""/>
  </r>
  <r>
    <d v="2024-08-07T00:00:00"/>
    <x v="163"/>
    <s v="A"/>
    <n v="2"/>
    <s v="a"/>
    <n v="12"/>
    <s v="Guardas com ferrugem "/>
    <x v="0"/>
    <m/>
    <x v="0"/>
    <x v="0"/>
    <x v="95"/>
    <m/>
    <x v="0"/>
    <s v="Andreia Faria - 962145332"/>
    <s v=""/>
    <s v=""/>
    <s v=""/>
    <s v=""/>
    <s v=""/>
  </r>
  <r>
    <d v="2024-08-07T00:00:00"/>
    <x v="163"/>
    <s v="A"/>
    <n v="2"/>
    <s v="a"/>
    <n v="13"/>
    <s v="Retoque pintura no vão da porta"/>
    <x v="0"/>
    <m/>
    <x v="0"/>
    <x v="0"/>
    <x v="95"/>
    <m/>
    <x v="0"/>
    <s v="Andreia Faria - 962145332"/>
    <s v=""/>
    <s v=""/>
    <s v=""/>
    <s v=""/>
    <s v=""/>
  </r>
  <r>
    <d v="2024-08-07T00:00:00"/>
    <x v="163"/>
    <s v="A"/>
    <n v="2"/>
    <s v="a"/>
    <n v="14"/>
    <s v="Limpeza de resto de cimento atrás da máquina ac"/>
    <x v="0"/>
    <m/>
    <x v="0"/>
    <x v="0"/>
    <x v="95"/>
    <m/>
    <x v="0"/>
    <s v="Andreia Faria - 962145332"/>
    <s v=""/>
    <s v=""/>
    <s v=""/>
    <s v=""/>
    <s v=""/>
  </r>
  <r>
    <d v="2024-08-07T00:00:00"/>
    <x v="163"/>
    <s v="A"/>
    <n v="2"/>
    <s v="a"/>
    <n v="15"/>
    <s v="Pintura manchada circulo a volta da tampa aplique "/>
    <x v="0"/>
    <m/>
    <x v="0"/>
    <x v="0"/>
    <x v="95"/>
    <m/>
    <x v="0"/>
    <s v="Andreia Faria - 962145332"/>
    <s v=""/>
    <s v=""/>
    <s v=""/>
    <s v=""/>
    <s v=""/>
  </r>
  <r>
    <d v="2024-08-07T00:00:00"/>
    <x v="163"/>
    <s v="A"/>
    <n v="2"/>
    <s v="a"/>
    <n v="17"/>
    <s v="Pintura com pingo de tinta"/>
    <x v="0"/>
    <m/>
    <x v="0"/>
    <x v="0"/>
    <x v="95"/>
    <m/>
    <x v="0"/>
    <s v="Andreia Faria - 962145332"/>
    <s v=""/>
    <s v=""/>
    <s v=""/>
    <s v=""/>
    <s v=""/>
  </r>
  <r>
    <d v="2024-08-07T00:00:00"/>
    <x v="163"/>
    <s v="A"/>
    <n v="2"/>
    <s v="a"/>
    <n v="18"/>
    <s v="Batente com ferrugem "/>
    <x v="0"/>
    <m/>
    <x v="0"/>
    <x v="0"/>
    <x v="95"/>
    <m/>
    <x v="0"/>
    <s v="Andreia Faria - 962145332"/>
    <s v=""/>
    <s v=""/>
    <s v=""/>
    <s v=""/>
    <s v=""/>
  </r>
  <r>
    <d v="2024-08-07T00:00:00"/>
    <x v="163"/>
    <s v="A"/>
    <n v="2"/>
    <s v="a"/>
    <n v="19"/>
    <s v="Limpeza de resto de resto de massa na dobradiça "/>
    <x v="0"/>
    <m/>
    <x v="0"/>
    <x v="0"/>
    <x v="95"/>
    <m/>
    <x v="0"/>
    <s v="Andreia Faria - 962145332"/>
    <s v=""/>
    <s v=""/>
    <s v=""/>
    <s v=""/>
    <s v=""/>
  </r>
  <r>
    <d v="2024-08-07T00:00:00"/>
    <x v="163"/>
    <s v="A"/>
    <n v="2"/>
    <s v="a"/>
    <n v="20"/>
    <s v="Junta da ceramica do piso branca não conforme "/>
    <x v="0"/>
    <m/>
    <x v="0"/>
    <x v="0"/>
    <x v="95"/>
    <m/>
    <x v="0"/>
    <s v="Andreia Faria - 962145332"/>
    <s v=""/>
    <s v=""/>
    <s v=""/>
    <s v=""/>
    <s v=""/>
  </r>
  <r>
    <d v="2024-08-07T00:00:00"/>
    <x v="163"/>
    <s v="A"/>
    <n v="2"/>
    <s v="a"/>
    <n v="21"/>
    <s v="Racha na parede"/>
    <x v="0"/>
    <m/>
    <x v="0"/>
    <x v="0"/>
    <x v="95"/>
    <m/>
    <x v="0"/>
    <s v="Andreia Faria - 962145332"/>
    <s v=""/>
    <s v=""/>
    <s v=""/>
    <s v=""/>
    <s v=""/>
  </r>
  <r>
    <d v="2024-08-07T00:00:00"/>
    <x v="163"/>
    <s v="A"/>
    <n v="2"/>
    <s v="a"/>
    <n v="22"/>
    <s v="Retoque na pintura "/>
    <x v="0"/>
    <m/>
    <x v="0"/>
    <x v="0"/>
    <x v="95"/>
    <m/>
    <x v="0"/>
    <s v="Andreia Faria - 962145332"/>
    <s v=""/>
    <s v=""/>
    <s v=""/>
    <s v=""/>
    <s v=""/>
  </r>
  <r>
    <d v="2024-08-07T00:00:00"/>
    <x v="163"/>
    <s v="A"/>
    <n v="2"/>
    <s v="a"/>
    <n v="23"/>
    <s v="Lampada não liga "/>
    <x v="9"/>
    <m/>
    <x v="0"/>
    <x v="0"/>
    <x v="95"/>
    <m/>
    <x v="0"/>
    <s v="Andreia Faria - 962145332"/>
    <s v=""/>
    <s v=""/>
    <s v=""/>
    <s v=""/>
    <s v=""/>
  </r>
  <r>
    <d v="2024-08-07T00:00:00"/>
    <x v="163"/>
    <s v="A"/>
    <n v="2"/>
    <s v="a"/>
    <n v="24"/>
    <s v="Substituir espelho com ferrugem "/>
    <x v="29"/>
    <m/>
    <x v="0"/>
    <x v="0"/>
    <x v="95"/>
    <m/>
    <x v="0"/>
    <s v="Andreia Faria - 962145332"/>
    <s v=""/>
    <s v=""/>
    <s v=""/>
    <s v=""/>
    <s v=""/>
  </r>
  <r>
    <d v="2024-08-07T00:00:00"/>
    <x v="163"/>
    <s v="A"/>
    <n v="2"/>
    <s v="a"/>
    <n v="25"/>
    <s v="Limpeza do AC "/>
    <x v="0"/>
    <m/>
    <x v="0"/>
    <x v="0"/>
    <x v="95"/>
    <m/>
    <x v="0"/>
    <s v="Andreia Faria - 962145332"/>
    <s v=""/>
    <s v=""/>
    <s v=""/>
    <s v=""/>
    <s v=""/>
  </r>
  <r>
    <d v="2024-08-07T00:00:00"/>
    <x v="163"/>
    <s v="A"/>
    <n v="2"/>
    <s v="a"/>
    <n v="26"/>
    <s v="Tapar buraquinhos cx estore"/>
    <x v="0"/>
    <m/>
    <x v="0"/>
    <x v="0"/>
    <x v="95"/>
    <m/>
    <x v="0"/>
    <s v="Andreia Faria - 962145332"/>
    <s v=""/>
    <s v=""/>
    <s v=""/>
    <s v=""/>
    <s v=""/>
  </r>
  <r>
    <d v="2024-08-07T00:00:00"/>
    <x v="163"/>
    <s v="A"/>
    <n v="2"/>
    <s v="a"/>
    <n v="27"/>
    <s v="Prateleira do teto do roupeiro danificada"/>
    <x v="6"/>
    <m/>
    <x v="0"/>
    <x v="0"/>
    <x v="95"/>
    <m/>
    <x v="0"/>
    <s v="Andreia Faria - 962145332"/>
    <s v=""/>
    <s v=""/>
    <s v=""/>
    <s v=""/>
    <s v=""/>
  </r>
  <r>
    <d v="2024-08-07T00:00:00"/>
    <x v="163"/>
    <s v="A"/>
    <n v="2"/>
    <s v="a"/>
    <n v="28"/>
    <s v="Arrumar porta resguardo duche afinar "/>
    <x v="0"/>
    <m/>
    <x v="0"/>
    <x v="0"/>
    <x v="95"/>
    <m/>
    <x v="0"/>
    <s v="Andreia Faria - 962145332"/>
    <s v=""/>
    <s v=""/>
    <s v=""/>
    <s v=""/>
    <s v=""/>
  </r>
  <r>
    <d v="2024-08-07T00:00:00"/>
    <x v="163"/>
    <s v="A"/>
    <n v="2"/>
    <s v="a"/>
    <n v="29"/>
    <s v="Melhorar acabamento do betume entre azulejos "/>
    <x v="0"/>
    <m/>
    <x v="0"/>
    <x v="0"/>
    <x v="95"/>
    <m/>
    <x v="0"/>
    <s v="Andreia Faria - 962145332"/>
    <s v=""/>
    <s v=""/>
    <s v=""/>
    <s v=""/>
    <s v=""/>
  </r>
  <r>
    <d v="2024-08-07T00:00:00"/>
    <x v="163"/>
    <s v="A"/>
    <n v="2"/>
    <s v="a"/>
    <n v="30"/>
    <s v="A porta impede o isolamento acustico, termico e a limpeza da cozinha "/>
    <x v="21"/>
    <m/>
    <x v="0"/>
    <x v="3"/>
    <x v="95"/>
    <m/>
    <x v="24"/>
    <s v="Andreia Faria - 962145332"/>
    <s v=""/>
    <s v=""/>
    <s v=""/>
    <s v=""/>
    <s v=""/>
  </r>
  <r>
    <d v="2024-08-07T00:00:00"/>
    <x v="163"/>
    <s v="A"/>
    <n v="2"/>
    <s v="a"/>
    <n v="31"/>
    <s v="Limpeza na arrecadação "/>
    <x v="0"/>
    <m/>
    <x v="0"/>
    <x v="0"/>
    <x v="95"/>
    <m/>
    <x v="0"/>
    <s v="Andreia Faria - 962145332"/>
    <s v=""/>
    <s v=""/>
    <s v=""/>
    <s v=""/>
    <s v=""/>
  </r>
  <r>
    <d v="2024-08-07T00:00:00"/>
    <x v="163"/>
    <s v="A"/>
    <n v="2"/>
    <s v="a"/>
    <n v="32"/>
    <s v="Silicone no estore do quarto "/>
    <x v="0"/>
    <m/>
    <x v="122"/>
    <x v="0"/>
    <x v="95"/>
    <m/>
    <x v="2"/>
    <s v="Andreia Faria - 962145332"/>
    <s v=""/>
    <s v=""/>
    <s v=""/>
    <s v=""/>
    <s v=""/>
  </r>
  <r>
    <d v="2024-08-07T00:00:00"/>
    <x v="163"/>
    <s v="A"/>
    <n v="2"/>
    <s v="a"/>
    <n v="33"/>
    <s v="Afinação da porta "/>
    <x v="6"/>
    <m/>
    <x v="122"/>
    <x v="0"/>
    <x v="95"/>
    <m/>
    <x v="2"/>
    <s v="Andreia Faria - 962145332"/>
    <s v=""/>
    <s v=""/>
    <s v=""/>
    <s v=""/>
    <s v=""/>
  </r>
  <r>
    <d v="2024-08-07T00:00:00"/>
    <x v="163"/>
    <s v="A"/>
    <n v="2"/>
    <s v="a"/>
    <n v="34"/>
    <s v="Isolamento e afinação cabine de duche "/>
    <x v="12"/>
    <m/>
    <x v="50"/>
    <x v="0"/>
    <x v="95"/>
    <m/>
    <x v="325"/>
    <s v="Andreia Faria - 962145332"/>
    <s v=""/>
    <s v=""/>
    <s v=""/>
    <s v=""/>
    <s v=""/>
  </r>
  <r>
    <d v="2024-08-07T00:00:00"/>
    <x v="163"/>
    <s v="A"/>
    <n v="2"/>
    <s v="a"/>
    <n v="35"/>
    <s v="régua do piso riscada no quarto (escritorio) - Não foi nossa responsabilidade tão pouco do subempreiteiro "/>
    <x v="5"/>
    <m/>
    <x v="122"/>
    <x v="0"/>
    <x v="95"/>
    <m/>
    <x v="2"/>
    <s v="Andreia Faria - 962145332"/>
    <s v=""/>
    <s v=""/>
    <s v=""/>
    <s v=""/>
    <s v=""/>
  </r>
  <r>
    <d v="2024-08-07T00:00:00"/>
    <x v="163"/>
    <s v="A"/>
    <n v="2"/>
    <s v="a"/>
    <n v="36"/>
    <s v="Frente porta social colocar silicone parte externa "/>
    <x v="0"/>
    <m/>
    <x v="122"/>
    <x v="0"/>
    <x v="95"/>
    <m/>
    <x v="2"/>
    <s v="Andreia Faria - 962145332"/>
    <s v=""/>
    <s v=""/>
    <s v=""/>
    <s v=""/>
    <s v=""/>
  </r>
  <r>
    <d v="2024-08-07T00:00:00"/>
    <x v="163"/>
    <s v="A"/>
    <n v="2"/>
    <s v="a"/>
    <n v="37"/>
    <s v="Tomada sem corrente (hall da casa de banho)"/>
    <x v="9"/>
    <m/>
    <x v="122"/>
    <x v="0"/>
    <x v="95"/>
    <m/>
    <x v="244"/>
    <s v="Andreia Faria - 962145332"/>
    <s v=""/>
    <s v=""/>
    <s v=""/>
    <s v=""/>
    <s v=""/>
  </r>
  <r>
    <d v="2024-08-07T00:00:00"/>
    <x v="163"/>
    <s v="A"/>
    <n v="2"/>
    <s v="a"/>
    <n v="39"/>
    <s v="Porta dupla da sala está disfarçada com massa "/>
    <x v="6"/>
    <m/>
    <x v="211"/>
    <x v="0"/>
    <x v="95"/>
    <m/>
    <x v="140"/>
    <s v="Andreia Faria - 962145332"/>
    <s v=""/>
    <s v=""/>
    <s v=""/>
    <s v=""/>
    <s v=""/>
  </r>
  <r>
    <d v="2024-08-07T00:00:00"/>
    <x v="163"/>
    <s v="A"/>
    <n v="2"/>
    <s v="a"/>
    <n v="40"/>
    <s v="Estores travando na porta da varanda (ESTORES ESTÃO A BATER NA PORTA DA CAXILHARIA). Substituição de soleiras e duas allturas dos aros da sala do vão de correr, e também mesmo trabalho no aro do quarto da sacada de abrir."/>
    <x v="2"/>
    <m/>
    <x v="50"/>
    <x v="0"/>
    <x v="95"/>
    <m/>
    <x v="234"/>
    <s v="Andreia Faria - 962145332"/>
    <s v=""/>
    <s v=""/>
    <s v=""/>
    <s v=""/>
    <s v=""/>
  </r>
  <r>
    <d v="2024-08-07T00:00:00"/>
    <x v="163"/>
    <s v="A"/>
    <n v="2"/>
    <s v="a"/>
    <n v="41"/>
    <s v="Porta da varanda instalada fora do padrão do projeto de 0,03 cm "/>
    <x v="2"/>
    <m/>
    <x v="141"/>
    <x v="0"/>
    <x v="95"/>
    <d v="2024-11-20T00:00:00"/>
    <x v="234"/>
    <s v="Andreia Faria - 962145332"/>
    <s v=""/>
    <s v=""/>
    <s v=""/>
    <s v=""/>
    <s v=""/>
  </r>
  <r>
    <d v="2024-08-07T00:00:00"/>
    <x v="163"/>
    <s v="A"/>
    <n v="2"/>
    <s v="a"/>
    <n v="42"/>
    <s v="Porta da varanda queimada "/>
    <x v="2"/>
    <m/>
    <x v="141"/>
    <x v="0"/>
    <x v="95"/>
    <d v="2024-11-20T00:00:00"/>
    <x v="234"/>
    <s v="Andreia Faria - 962145332"/>
    <s v=""/>
    <s v=""/>
    <s v=""/>
    <s v=""/>
    <s v=""/>
  </r>
  <r>
    <d v="2024-08-07T00:00:00"/>
    <x v="163"/>
    <s v="A"/>
    <n v="2"/>
    <s v="a"/>
    <n v="43"/>
    <s v="guardas oxidadas - guarda já foi limpa várias vezes o cliente tem de fazer a manutenção a partir de agora "/>
    <x v="0"/>
    <m/>
    <x v="122"/>
    <x v="0"/>
    <x v="95"/>
    <m/>
    <x v="2"/>
    <s v="Andreia Faria - 962145332"/>
    <s v=""/>
    <s v=""/>
    <s v=""/>
    <s v=""/>
    <s v=""/>
  </r>
  <r>
    <d v="2024-08-07T00:00:00"/>
    <x v="163"/>
    <s v="A"/>
    <n v="2"/>
    <s v="a"/>
    <n v="44"/>
    <s v="Guardas com silicone "/>
    <x v="0"/>
    <m/>
    <x v="122"/>
    <x v="0"/>
    <x v="95"/>
    <m/>
    <x v="2"/>
    <s v="Andreia Faria - 962145332"/>
    <s v=""/>
    <s v=""/>
    <s v=""/>
    <s v=""/>
    <s v=""/>
  </r>
  <r>
    <d v="2024-08-07T00:00:00"/>
    <x v="163"/>
    <s v="A"/>
    <n v="2"/>
    <s v="a"/>
    <n v="45"/>
    <s v="Rejunte piso varanda não uniforme "/>
    <x v="0"/>
    <m/>
    <x v="122"/>
    <x v="3"/>
    <x v="95"/>
    <m/>
    <x v="24"/>
    <s v="Andreia Faria - 962145332"/>
    <s v=""/>
    <s v=""/>
    <s v=""/>
    <s v=""/>
    <s v=""/>
  </r>
  <r>
    <d v="2024-08-07T00:00:00"/>
    <x v="163"/>
    <s v="A"/>
    <n v="2"/>
    <s v="a"/>
    <n v="46"/>
    <s v="saída dos tubos do ac com cimento desfazendo "/>
    <x v="0"/>
    <m/>
    <x v="122"/>
    <x v="0"/>
    <x v="95"/>
    <m/>
    <x v="3"/>
    <s v="Andreia Faria - 962145332"/>
    <s v=""/>
    <s v=""/>
    <s v=""/>
    <s v=""/>
    <s v=""/>
  </r>
  <r>
    <d v="2024-08-07T00:00:00"/>
    <x v="163"/>
    <s v="A"/>
    <n v="2"/>
    <s v="a"/>
    <n v="47"/>
    <s v="substituição das réguas danificadas do pavimento de um dos quartos (o que não é suite);"/>
    <x v="5"/>
    <m/>
    <x v="50"/>
    <x v="0"/>
    <x v="95"/>
    <d v="2025-03-03T00:00:00"/>
    <x v="93"/>
    <s v="Andreia Faria - 962145332"/>
    <s v=""/>
    <s v=""/>
    <s v=""/>
    <s v=""/>
    <s v=""/>
  </r>
  <r>
    <d v="2024-08-07T00:00:00"/>
    <x v="163"/>
    <s v="A"/>
    <n v="2"/>
    <s v="a"/>
    <n v="48"/>
    <s v="reparação da porta de segurança de acesso ao apartamento - interior da porta riscado;"/>
    <x v="0"/>
    <m/>
    <x v="50"/>
    <x v="0"/>
    <x v="95"/>
    <m/>
    <x v="4"/>
    <s v="Andreia Faria - 962145332"/>
    <s v=""/>
    <s v=""/>
    <s v=""/>
    <s v=""/>
    <s v=""/>
  </r>
  <r>
    <d v="2024-08-07T00:00:00"/>
    <x v="163"/>
    <s v="A"/>
    <n v="2"/>
    <s v="a"/>
    <n v="49"/>
    <s v="Anomalia na parede próximo a porta (amassado)"/>
    <x v="0"/>
    <m/>
    <x v="81"/>
    <x v="0"/>
    <x v="95"/>
    <m/>
    <x v="40"/>
    <s v="Andreia Faria - 962145332"/>
    <s v=""/>
    <s v=""/>
    <s v=""/>
    <s v=""/>
    <s v=""/>
  </r>
  <r>
    <d v="2024-08-07T00:00:00"/>
    <x v="163"/>
    <s v="A"/>
    <n v="2"/>
    <s v="a"/>
    <n v="50"/>
    <s v="Persiana presa apos levantar tudo para limpar vidro"/>
    <x v="0"/>
    <m/>
    <x v="321"/>
    <x v="0"/>
    <x v="95"/>
    <m/>
    <x v="243"/>
    <m/>
    <m/>
    <m/>
    <m/>
    <m/>
    <m/>
  </r>
  <r>
    <d v="2024-10-08T00:00:00"/>
    <x v="164"/>
    <s v="A"/>
    <n v="2"/>
    <s v="b"/>
    <n v="1"/>
    <s v="Fixar espelhos das instalações embaixo da lava loiça "/>
    <x v="0"/>
    <m/>
    <x v="0"/>
    <x v="0"/>
    <x v="99"/>
    <m/>
    <x v="0"/>
    <m/>
    <s v=""/>
    <s v=""/>
    <s v=""/>
    <s v=""/>
    <s v=""/>
  </r>
  <r>
    <d v="2024-10-08T00:00:00"/>
    <x v="164"/>
    <s v="A"/>
    <n v="2"/>
    <s v="b"/>
    <n v="2"/>
    <s v="Melhoar acabamento das tubulações e espelho"/>
    <x v="0"/>
    <m/>
    <x v="0"/>
    <x v="0"/>
    <x v="99"/>
    <m/>
    <x v="0"/>
    <m/>
    <s v=""/>
    <s v=""/>
    <s v=""/>
    <s v=""/>
    <s v=""/>
  </r>
  <r>
    <d v="2024-10-08T00:00:00"/>
    <x v="164"/>
    <s v="A"/>
    <n v="2"/>
    <s v="b"/>
    <n v="3"/>
    <s v="Limpeza das guardas"/>
    <x v="0"/>
    <m/>
    <x v="0"/>
    <x v="0"/>
    <x v="99"/>
    <m/>
    <x v="0"/>
    <m/>
    <s v=""/>
    <s v=""/>
    <s v=""/>
    <s v=""/>
    <s v=""/>
  </r>
  <r>
    <d v="2024-10-08T00:00:00"/>
    <x v="164"/>
    <s v="A"/>
    <n v="2"/>
    <s v="b"/>
    <n v="4"/>
    <s v="Azulejo com cor diferente limpeza ou substituição"/>
    <x v="0"/>
    <m/>
    <x v="0"/>
    <x v="0"/>
    <x v="99"/>
    <m/>
    <x v="0"/>
    <m/>
    <s v=""/>
    <s v=""/>
    <s v=""/>
    <s v=""/>
    <s v=""/>
  </r>
  <r>
    <d v="2024-10-08T00:00:00"/>
    <x v="164"/>
    <s v="A"/>
    <n v="2"/>
    <s v="b"/>
    <n v="5"/>
    <s v="Tomada em baixo deve ter tampa para proteção de água "/>
    <x v="21"/>
    <m/>
    <x v="0"/>
    <x v="3"/>
    <x v="99"/>
    <m/>
    <x v="24"/>
    <m/>
    <s v=""/>
    <s v=""/>
    <s v=""/>
    <s v=""/>
    <s v=""/>
  </r>
  <r>
    <d v="2024-10-08T00:00:00"/>
    <x v="164"/>
    <s v="A"/>
    <n v="2"/>
    <s v="b"/>
    <n v="6"/>
    <s v="Afinação porta do armário "/>
    <x v="0"/>
    <m/>
    <x v="0"/>
    <x v="0"/>
    <x v="99"/>
    <m/>
    <x v="0"/>
    <m/>
    <s v=""/>
    <s v=""/>
    <s v=""/>
    <s v=""/>
    <s v=""/>
  </r>
  <r>
    <d v="2024-10-08T00:00:00"/>
    <x v="164"/>
    <s v="A"/>
    <n v="2"/>
    <s v="b"/>
    <n v="7"/>
    <s v="Limpeza caixilho porta "/>
    <x v="0"/>
    <m/>
    <x v="0"/>
    <x v="0"/>
    <x v="99"/>
    <m/>
    <x v="0"/>
    <m/>
    <s v=""/>
    <s v=""/>
    <s v=""/>
    <s v=""/>
    <s v=""/>
  </r>
  <r>
    <d v="2024-10-08T00:00:00"/>
    <x v="164"/>
    <s v="A"/>
    <n v="2"/>
    <s v="b"/>
    <n v="8"/>
    <s v="Vidro da porta com manchas "/>
    <x v="6"/>
    <m/>
    <x v="0"/>
    <x v="2"/>
    <x v="99"/>
    <m/>
    <x v="324"/>
    <m/>
    <s v=""/>
    <s v=""/>
    <s v=""/>
    <s v=""/>
    <s v=""/>
  </r>
  <r>
    <d v="2024-10-08T00:00:00"/>
    <x v="164"/>
    <s v="A"/>
    <n v="2"/>
    <s v="b"/>
    <n v="9"/>
    <s v="Piso com manchas "/>
    <x v="5"/>
    <m/>
    <x v="0"/>
    <x v="0"/>
    <x v="99"/>
    <m/>
    <x v="145"/>
    <m/>
    <s v=""/>
    <s v=""/>
    <s v=""/>
    <s v=""/>
    <s v=""/>
  </r>
  <r>
    <d v="2024-10-08T00:00:00"/>
    <x v="164"/>
    <s v="A"/>
    <n v="2"/>
    <s v="b"/>
    <n v="10"/>
    <s v="Falta espelho "/>
    <x v="29"/>
    <m/>
    <x v="0"/>
    <x v="0"/>
    <x v="99"/>
    <m/>
    <x v="0"/>
    <m/>
    <s v=""/>
    <s v=""/>
    <s v=""/>
    <s v=""/>
    <s v=""/>
  </r>
  <r>
    <d v="2024-10-08T00:00:00"/>
    <x v="164"/>
    <s v="A"/>
    <n v="2"/>
    <s v="b"/>
    <n v="11"/>
    <s v="Reaplicar silicone na banheira "/>
    <x v="0"/>
    <m/>
    <x v="0"/>
    <x v="0"/>
    <x v="99"/>
    <m/>
    <x v="0"/>
    <m/>
    <s v=""/>
    <s v=""/>
    <s v=""/>
    <s v=""/>
    <s v=""/>
  </r>
  <r>
    <d v="2024-10-08T00:00:00"/>
    <x v="164"/>
    <s v="A"/>
    <n v="2"/>
    <s v="b"/>
    <n v="12"/>
    <s v="Azulejos da casa de banho imperfeitos"/>
    <x v="0"/>
    <m/>
    <x v="0"/>
    <x v="2"/>
    <x v="99"/>
    <m/>
    <x v="24"/>
    <m/>
    <s v=""/>
    <s v=""/>
    <s v=""/>
    <s v=""/>
    <s v=""/>
  </r>
  <r>
    <d v="2024-10-08T00:00:00"/>
    <x v="164"/>
    <s v="A"/>
    <n v="2"/>
    <s v="b"/>
    <n v="13"/>
    <s v="Melhorar acabamento na esquina da banheira "/>
    <x v="0"/>
    <m/>
    <x v="0"/>
    <x v="0"/>
    <x v="99"/>
    <m/>
    <x v="0"/>
    <m/>
    <s v=""/>
    <s v=""/>
    <s v=""/>
    <s v=""/>
    <s v=""/>
  </r>
  <r>
    <d v="2024-10-08T00:00:00"/>
    <x v="164"/>
    <s v="A"/>
    <n v="2"/>
    <s v="b"/>
    <n v="14"/>
    <s v="Limpeza de resto do betume entre azulejos "/>
    <x v="0"/>
    <m/>
    <x v="0"/>
    <x v="0"/>
    <x v="99"/>
    <m/>
    <x v="0"/>
    <m/>
    <s v=""/>
    <s v=""/>
    <s v=""/>
    <s v=""/>
    <s v=""/>
  </r>
  <r>
    <d v="2024-10-08T00:00:00"/>
    <x v="164"/>
    <s v="A"/>
    <n v="2"/>
    <s v="b"/>
    <n v="15"/>
    <s v="Fixar espelhos embaixo do lavatório da bancada"/>
    <x v="0"/>
    <m/>
    <x v="0"/>
    <x v="0"/>
    <x v="99"/>
    <m/>
    <x v="0"/>
    <m/>
    <s v=""/>
    <s v=""/>
    <s v=""/>
    <s v=""/>
    <s v=""/>
  </r>
  <r>
    <d v="2024-10-08T00:00:00"/>
    <x v="164"/>
    <s v="A"/>
    <n v="2"/>
    <s v="b"/>
    <n v="16"/>
    <s v="Mancha no azulejo "/>
    <x v="0"/>
    <m/>
    <x v="0"/>
    <x v="0"/>
    <x v="99"/>
    <m/>
    <x v="0"/>
    <m/>
    <s v=""/>
    <s v=""/>
    <s v=""/>
    <s v=""/>
    <s v=""/>
  </r>
  <r>
    <d v="2024-10-08T00:00:00"/>
    <x v="164"/>
    <s v="A"/>
    <n v="2"/>
    <s v="b"/>
    <n v="17"/>
    <s v="Azulejo partido "/>
    <x v="0"/>
    <m/>
    <x v="0"/>
    <x v="0"/>
    <x v="99"/>
    <m/>
    <x v="0"/>
    <m/>
    <s v=""/>
    <s v=""/>
    <s v=""/>
    <s v=""/>
    <s v=""/>
  </r>
  <r>
    <d v="2024-10-08T00:00:00"/>
    <x v="164"/>
    <s v="A"/>
    <n v="2"/>
    <s v="b"/>
    <n v="18"/>
    <s v="Pilar no lugar 32 cave -3 com ferro aparente enferrujado "/>
    <x v="0"/>
    <m/>
    <x v="0"/>
    <x v="0"/>
    <x v="99"/>
    <m/>
    <x v="0"/>
    <m/>
    <s v=""/>
    <s v=""/>
    <s v=""/>
    <s v=""/>
    <s v=""/>
  </r>
  <r>
    <d v="2024-10-08T00:00:00"/>
    <x v="164"/>
    <s v="A"/>
    <n v="2"/>
    <s v="b"/>
    <n v="19"/>
    <s v="Estore Elétrico da Cozinha-&gt;Varanda não sobe/desce // 09/06 Sr. Rafael realizou uma nova reparação com a mesma anomalia"/>
    <x v="0"/>
    <m/>
    <x v="218"/>
    <x v="0"/>
    <x v="99"/>
    <m/>
    <x v="3"/>
    <m/>
    <s v=""/>
    <s v=""/>
    <s v=""/>
    <s v=""/>
    <s v=""/>
  </r>
  <r>
    <d v="2024-10-08T00:00:00"/>
    <x v="164"/>
    <s v="A"/>
    <n v="2"/>
    <s v="b"/>
    <n v="20"/>
    <s v="Vidro da Porta Hall de Entrada-&gt;Sala – Existência de mancha de grandes dimensões."/>
    <x v="6"/>
    <m/>
    <x v="77"/>
    <x v="0"/>
    <x v="99"/>
    <d v="2025-02-18T00:00:00"/>
    <x v="313"/>
    <m/>
    <s v=""/>
    <s v=""/>
    <s v=""/>
    <s v=""/>
    <s v=""/>
  </r>
  <r>
    <d v="2024-10-08T00:00:00"/>
    <x v="164"/>
    <s v="A"/>
    <n v="2"/>
    <s v="b"/>
    <n v="21"/>
    <s v="Mancha na caixilharia da sala (4 horas de intervenção, agendar pfv)"/>
    <x v="2"/>
    <m/>
    <x v="106"/>
    <x v="0"/>
    <x v="99"/>
    <d v="2024-11-20T00:00:00"/>
    <x v="288"/>
    <m/>
    <s v=""/>
    <s v=""/>
    <s v=""/>
    <s v=""/>
    <s v=""/>
  </r>
  <r>
    <d v="2024-10-08T00:00:00"/>
    <x v="164"/>
    <s v="A"/>
    <n v="2"/>
    <s v="b"/>
    <n v="22"/>
    <s v="Fecho da porta da sala apresenta dificuldades "/>
    <x v="2"/>
    <m/>
    <x v="106"/>
    <x v="0"/>
    <x v="99"/>
    <m/>
    <x v="18"/>
    <m/>
    <s v=""/>
    <s v=""/>
    <s v=""/>
    <s v=""/>
    <s v=""/>
  </r>
  <r>
    <d v="2024-10-08T00:00:00"/>
    <x v="164"/>
    <s v="A"/>
    <n v="2"/>
    <s v="b"/>
    <n v="23"/>
    <s v="Fecha da janela do quarto apresenta dificuldade"/>
    <x v="2"/>
    <m/>
    <x v="106"/>
    <x v="0"/>
    <x v="99"/>
    <m/>
    <x v="18"/>
    <m/>
    <s v=""/>
    <s v=""/>
    <s v=""/>
    <s v=""/>
    <s v=""/>
  </r>
  <r>
    <s v="LOJA 6 S/ DATA"/>
    <x v="165"/>
    <s v="LOJA 6"/>
    <s v="LOJA 6"/>
    <s v="LOJA 6"/>
    <n v="1"/>
    <s v="•_x0009_Na janela mais pequena, a infiltração poderá estar relacionada com um problema de isolamento ou falta de silicone exterior."/>
    <x v="2"/>
    <m/>
    <x v="119"/>
    <x v="0"/>
    <x v="100"/>
    <m/>
    <x v="110"/>
    <m/>
    <s v=""/>
    <s v=""/>
    <s v=""/>
    <s v=""/>
    <s v=""/>
  </r>
  <r>
    <s v="LOJA 6 S/ DATA"/>
    <x v="165"/>
    <s v="LOJA 6"/>
    <s v="LOJA 6"/>
    <s v="LOJA 6"/>
    <n v="2"/>
    <s v="Limpeza do canal / CALEIRA com grelha localizado em frente à nossa porta, que se encontra com acumulação significativa de areia resultado ainda da recente instalação da calçada, o que pode contribuir para inundações em caso de entupimento."/>
    <x v="0"/>
    <m/>
    <x v="119"/>
    <x v="0"/>
    <x v="100"/>
    <m/>
    <x v="35"/>
    <m/>
    <s v=""/>
    <s v=""/>
    <s v=""/>
    <s v=""/>
    <s v=""/>
  </r>
  <r>
    <s v="LOJA 6 S/ DATA"/>
    <x v="165"/>
    <s v="LOJA 6"/>
    <s v="LOJA 6"/>
    <s v="LOJA 6"/>
    <n v="2"/>
    <s v="Entrada de Agua pela porta da loja/ colocação de perfil pestana em porta de caixilho"/>
    <x v="2"/>
    <m/>
    <x v="119"/>
    <x v="0"/>
    <x v="100"/>
    <m/>
    <x v="53"/>
    <m/>
    <m/>
    <m/>
    <m/>
    <m/>
    <m/>
  </r>
  <r>
    <s v="LOJA AA 27/02/2025"/>
    <x v="166"/>
    <s v="LOJA AA"/>
    <s v="LOJA AA"/>
    <s v="LOJA AA"/>
    <n v="1"/>
    <s v="MELHORAMENTO SILICONE ACABAMENTO LAVATÓRIO"/>
    <x v="0"/>
    <m/>
    <x v="283"/>
    <x v="0"/>
    <x v="100"/>
    <m/>
    <x v="335"/>
    <m/>
    <s v=""/>
    <s v=""/>
    <s v=""/>
    <s v=""/>
    <s v=""/>
  </r>
  <r>
    <s v="LOJA AA 27/02/2025"/>
    <x v="166"/>
    <s v="LOJA AA"/>
    <s v="LOJA AA"/>
    <s v="LOJA AA"/>
    <n v="2"/>
    <s v="O contador está sem pressão o que não deixa a água chegar a torneira."/>
    <x v="14"/>
    <m/>
    <x v="322"/>
    <x v="0"/>
    <x v="100"/>
    <m/>
    <x v="56"/>
    <m/>
    <m/>
    <m/>
    <m/>
    <m/>
    <m/>
  </r>
  <r>
    <d v="2024-07-26T00:00:00"/>
    <x v="167"/>
    <s v="A"/>
    <n v="2"/>
    <s v="c"/>
    <n v="10"/>
    <s v="Afinar portas batendo uma na outra "/>
    <x v="0"/>
    <m/>
    <x v="0"/>
    <x v="0"/>
    <x v="98"/>
    <m/>
    <x v="0"/>
    <s v="Armando Frazão - 938469700"/>
    <s v=""/>
    <s v=""/>
    <s v=""/>
    <s v=""/>
    <s v=""/>
  </r>
  <r>
    <d v="2024-07-26T00:00:00"/>
    <x v="167"/>
    <s v="A"/>
    <n v="2"/>
    <s v="c"/>
    <n v="9"/>
    <s v="Pedra partida e remendada substituir"/>
    <x v="0"/>
    <m/>
    <x v="0"/>
    <x v="0"/>
    <x v="98"/>
    <m/>
    <x v="11"/>
    <s v="Armando Frazão - 938469700"/>
    <s v=""/>
    <s v=""/>
    <s v=""/>
    <s v=""/>
    <s v=""/>
  </r>
  <r>
    <d v="2024-07-26T00:00:00"/>
    <x v="167"/>
    <s v="A"/>
    <n v="2"/>
    <s v="c"/>
    <n v="8"/>
    <s v="Folha da porta na parte superior tem um buraquinho "/>
    <x v="6"/>
    <m/>
    <x v="0"/>
    <x v="0"/>
    <x v="98"/>
    <m/>
    <x v="65"/>
    <s v="Armando Frazão - 938469700"/>
    <s v=""/>
    <s v=""/>
    <s v=""/>
    <s v=""/>
    <s v=""/>
  </r>
  <r>
    <d v="2024-07-26T00:00:00"/>
    <x v="167"/>
    <s v="A"/>
    <n v="2"/>
    <s v="c"/>
    <n v="7"/>
    <s v="Limpeza puxador com ferrugem "/>
    <x v="0"/>
    <m/>
    <x v="0"/>
    <x v="0"/>
    <x v="98"/>
    <m/>
    <x v="0"/>
    <s v="Armando Frazão - 938469700"/>
    <s v=""/>
    <s v=""/>
    <s v=""/>
    <s v=""/>
    <s v=""/>
  </r>
  <r>
    <d v="2024-07-26T00:00:00"/>
    <x v="167"/>
    <s v="A"/>
    <n v="2"/>
    <s v="c"/>
    <n v="6"/>
    <s v="Limpeza Geral "/>
    <x v="0"/>
    <m/>
    <x v="0"/>
    <x v="0"/>
    <x v="98"/>
    <m/>
    <x v="0"/>
    <s v="Armando Frazão - 938469700"/>
    <s v=""/>
    <s v=""/>
    <s v=""/>
    <s v=""/>
    <s v=""/>
  </r>
  <r>
    <d v="2024-07-26T00:00:00"/>
    <x v="167"/>
    <s v="A"/>
    <n v="2"/>
    <s v="c"/>
    <n v="5"/>
    <s v="Guarnição do roupeiro danificado (substituir)"/>
    <x v="6"/>
    <m/>
    <x v="0"/>
    <x v="0"/>
    <x v="98"/>
    <m/>
    <x v="272"/>
    <s v="Armando Frazão - 938469700"/>
    <s v=""/>
    <s v=""/>
    <s v=""/>
    <s v=""/>
    <s v=""/>
  </r>
  <r>
    <d v="2024-07-26T00:00:00"/>
    <x v="167"/>
    <s v="A"/>
    <n v="2"/>
    <s v="c"/>
    <n v="4"/>
    <s v="Foco não liga"/>
    <x v="0"/>
    <m/>
    <x v="0"/>
    <x v="0"/>
    <x v="98"/>
    <m/>
    <x v="0"/>
    <s v="Armando Frazão - 938469700"/>
    <s v=""/>
    <s v=""/>
    <s v=""/>
    <s v=""/>
    <s v=""/>
  </r>
  <r>
    <d v="2024-07-26T00:00:00"/>
    <x v="167"/>
    <s v="A"/>
    <n v="2"/>
    <s v="c"/>
    <n v="3"/>
    <s v="Rodapé danificado"/>
    <x v="0"/>
    <m/>
    <x v="0"/>
    <x v="0"/>
    <x v="98"/>
    <m/>
    <x v="0"/>
    <s v="Armando Frazão - 938469700"/>
    <s v=""/>
    <s v=""/>
    <s v=""/>
    <s v=""/>
    <s v=""/>
  </r>
  <r>
    <d v="2024-07-26T00:00:00"/>
    <x v="167"/>
    <s v="A"/>
    <n v="2"/>
    <s v="c"/>
    <n v="2"/>
    <s v="Porta danificada "/>
    <x v="6"/>
    <m/>
    <x v="0"/>
    <x v="0"/>
    <x v="98"/>
    <m/>
    <x v="65"/>
    <s v="Armando Frazão - 938469700"/>
    <s v=""/>
    <s v=""/>
    <s v=""/>
    <s v=""/>
    <s v=""/>
  </r>
  <r>
    <d v="2024-07-26T00:00:00"/>
    <x v="167"/>
    <s v="A"/>
    <n v="2"/>
    <s v="c"/>
    <n v="1"/>
    <s v="Falta espelho "/>
    <x v="29"/>
    <m/>
    <x v="0"/>
    <x v="0"/>
    <x v="98"/>
    <m/>
    <x v="0"/>
    <s v="Armando Frazão - 938469700"/>
    <s v=""/>
    <s v=""/>
    <s v=""/>
    <s v=""/>
    <s v=""/>
  </r>
  <r>
    <d v="2024-07-19T00:00:00"/>
    <x v="168"/>
    <s v="A"/>
    <n v="3"/>
    <s v="a"/>
    <n v="1"/>
    <s v="Tampa da caixa de estores danificadas"/>
    <x v="6"/>
    <m/>
    <x v="0"/>
    <x v="0"/>
    <x v="101"/>
    <m/>
    <x v="0"/>
    <s v="catialigia@gmail.com"/>
    <s v=""/>
    <s v=""/>
    <s v=""/>
    <s v=""/>
    <s v=""/>
  </r>
  <r>
    <d v="2024-07-19T00:00:00"/>
    <x v="168"/>
    <s v="A"/>
    <n v="3"/>
    <s v="a"/>
    <n v="2"/>
    <s v="Limpeza das guarnições (todas)"/>
    <x v="0"/>
    <m/>
    <x v="0"/>
    <x v="0"/>
    <x v="101"/>
    <m/>
    <x v="0"/>
    <s v="catialigia@gmail.com"/>
    <s v=""/>
    <s v=""/>
    <s v=""/>
    <s v=""/>
    <s v=""/>
  </r>
  <r>
    <d v="2024-07-19T00:00:00"/>
    <x v="168"/>
    <s v="A"/>
    <n v="3"/>
    <s v="a"/>
    <n v="3"/>
    <s v="Porta danificada parte inferior "/>
    <x v="6"/>
    <m/>
    <x v="0"/>
    <x v="0"/>
    <x v="101"/>
    <m/>
    <x v="0"/>
    <s v="catialigia@gmail.com"/>
    <s v=""/>
    <s v=""/>
    <s v=""/>
    <s v=""/>
    <s v=""/>
  </r>
  <r>
    <d v="2024-07-19T00:00:00"/>
    <x v="168"/>
    <s v="A"/>
    <n v="3"/>
    <s v="a"/>
    <n v="4"/>
    <s v="Retoque de silicone na porta (silicone partido )"/>
    <x v="0"/>
    <m/>
    <x v="0"/>
    <x v="0"/>
    <x v="101"/>
    <m/>
    <x v="0"/>
    <s v="catialigia@gmail.com"/>
    <s v=""/>
    <s v=""/>
    <s v=""/>
    <s v=""/>
    <s v=""/>
  </r>
  <r>
    <d v="2024-07-19T00:00:00"/>
    <x v="168"/>
    <s v="A"/>
    <n v="3"/>
    <s v="a"/>
    <n v="5"/>
    <s v="Aplicar silicone nas calhas estores "/>
    <x v="0"/>
    <m/>
    <x v="0"/>
    <x v="0"/>
    <x v="101"/>
    <m/>
    <x v="0"/>
    <s v="catialigia@gmail.com"/>
    <s v=""/>
    <s v=""/>
    <s v=""/>
    <s v=""/>
    <s v=""/>
  </r>
  <r>
    <d v="2024-07-19T00:00:00"/>
    <x v="168"/>
    <s v="A"/>
    <n v="3"/>
    <s v="a"/>
    <n v="6"/>
    <s v="Fixar guarda ( a abanar)"/>
    <x v="0"/>
    <m/>
    <x v="0"/>
    <x v="0"/>
    <x v="101"/>
    <m/>
    <x v="217"/>
    <s v="catialigia@gmail.com"/>
    <s v=""/>
    <s v=""/>
    <s v=""/>
    <s v=""/>
    <s v=""/>
  </r>
  <r>
    <d v="2024-07-19T00:00:00"/>
    <x v="168"/>
    <s v="A"/>
    <n v="3"/>
    <s v="a"/>
    <n v="7"/>
    <s v="Falta espelhos nas casas de banho "/>
    <x v="29"/>
    <m/>
    <x v="0"/>
    <x v="0"/>
    <x v="101"/>
    <m/>
    <x v="0"/>
    <s v="catialigia@gmail.com"/>
    <s v=""/>
    <s v=""/>
    <s v=""/>
    <s v=""/>
    <s v=""/>
  </r>
  <r>
    <d v="2024-07-19T00:00:00"/>
    <x v="168"/>
    <s v="A"/>
    <n v="3"/>
    <s v="a"/>
    <n v="8"/>
    <s v="Caixilharia com riscos e marcas"/>
    <x v="2"/>
    <m/>
    <x v="0"/>
    <x v="0"/>
    <x v="101"/>
    <m/>
    <x v="0"/>
    <s v="catialigia@gmail.com"/>
    <s v=""/>
    <s v=""/>
    <s v=""/>
    <s v=""/>
    <s v=""/>
  </r>
  <r>
    <d v="2024-07-19T00:00:00"/>
    <x v="168"/>
    <s v="A"/>
    <n v="3"/>
    <s v="a"/>
    <n v="9"/>
    <s v="Afinar porta com barulho - varanda"/>
    <x v="2"/>
    <m/>
    <x v="0"/>
    <x v="0"/>
    <x v="101"/>
    <m/>
    <x v="0"/>
    <s v="catialigia@gmail.com"/>
    <s v=""/>
    <s v=""/>
    <s v=""/>
    <s v=""/>
    <s v=""/>
  </r>
  <r>
    <d v="2024-07-19T00:00:00"/>
    <x v="168"/>
    <s v="A"/>
    <n v="3"/>
    <s v="a"/>
    <n v="10"/>
    <s v="Porta danificada descascada  parte inferior (corredor)"/>
    <x v="0"/>
    <m/>
    <x v="0"/>
    <x v="0"/>
    <x v="101"/>
    <m/>
    <x v="0"/>
    <s v="catialigia@gmail.com"/>
    <s v=""/>
    <s v=""/>
    <s v=""/>
    <s v=""/>
    <s v=""/>
  </r>
  <r>
    <d v="2024-07-19T00:00:00"/>
    <x v="168"/>
    <s v="A"/>
    <n v="3"/>
    <s v="a"/>
    <n v="11"/>
    <s v="Reaplicar silicone com melhor acabamento "/>
    <x v="0"/>
    <m/>
    <x v="0"/>
    <x v="0"/>
    <x v="101"/>
    <m/>
    <x v="0"/>
    <s v="catialigia@gmail.com"/>
    <s v=""/>
    <s v=""/>
    <s v=""/>
    <s v=""/>
    <s v=""/>
  </r>
  <r>
    <d v="2024-07-19T00:00:00"/>
    <x v="168"/>
    <s v="A"/>
    <n v="3"/>
    <s v="a"/>
    <n v="12"/>
    <s v="Afinar porta -varanda"/>
    <x v="2"/>
    <m/>
    <x v="0"/>
    <x v="0"/>
    <x v="101"/>
    <m/>
    <x v="0"/>
    <s v="catialigia@gmail.com"/>
    <s v=""/>
    <s v=""/>
    <s v=""/>
    <s v=""/>
    <s v=""/>
  </r>
  <r>
    <d v="2024-07-19T00:00:00"/>
    <x v="168"/>
    <s v="A"/>
    <n v="3"/>
    <s v="a"/>
    <n v="13"/>
    <s v="Limpeza de pó"/>
    <x v="0"/>
    <m/>
    <x v="0"/>
    <x v="0"/>
    <x v="101"/>
    <m/>
    <x v="0"/>
    <s v="catialigia@gmail.com"/>
    <s v=""/>
    <s v=""/>
    <s v=""/>
    <s v=""/>
    <s v=""/>
  </r>
  <r>
    <d v="2024-07-19T00:00:00"/>
    <x v="168"/>
    <s v="A"/>
    <n v="3"/>
    <s v="a"/>
    <n v="14"/>
    <s v="Guarnição danificada no topo"/>
    <x v="0"/>
    <m/>
    <x v="0"/>
    <x v="0"/>
    <x v="101"/>
    <m/>
    <x v="0"/>
    <s v="catialigia@gmail.com"/>
    <s v=""/>
    <s v=""/>
    <s v=""/>
    <s v=""/>
    <s v=""/>
  </r>
  <r>
    <d v="2024-07-19T00:00:00"/>
    <x v="168"/>
    <s v="A"/>
    <n v="3"/>
    <s v="a"/>
    <n v="15"/>
    <s v="Afinar porta do resguardo duche - Não tem porta "/>
    <x v="29"/>
    <m/>
    <x v="0"/>
    <x v="0"/>
    <x v="101"/>
    <m/>
    <x v="65"/>
    <s v="catialigia@gmail.com"/>
    <s v=""/>
    <s v=""/>
    <s v=""/>
    <s v=""/>
    <s v=""/>
  </r>
  <r>
    <d v="2024-07-19T00:00:00"/>
    <x v="168"/>
    <s v="A"/>
    <n v="3"/>
    <s v="a"/>
    <n v="16"/>
    <s v="Aplicar silicone na base de duche  e vbidro "/>
    <x v="0"/>
    <m/>
    <x v="0"/>
    <x v="0"/>
    <x v="101"/>
    <m/>
    <x v="0"/>
    <s v="catialigia@gmail.com"/>
    <s v=""/>
    <s v=""/>
    <s v=""/>
    <s v=""/>
    <s v=""/>
  </r>
  <r>
    <d v="2024-07-19T00:00:00"/>
    <x v="168"/>
    <s v="A"/>
    <n v="3"/>
    <s v="a"/>
    <n v="17"/>
    <s v="Torneira do bide a pingar constantemente "/>
    <x v="18"/>
    <m/>
    <x v="0"/>
    <x v="0"/>
    <x v="101"/>
    <m/>
    <x v="0"/>
    <s v="catialigia@gmail.com"/>
    <s v=""/>
    <s v=""/>
    <s v=""/>
    <s v=""/>
    <s v=""/>
  </r>
  <r>
    <d v="2024-07-19T00:00:00"/>
    <x v="168"/>
    <s v="A"/>
    <n v="3"/>
    <s v="a"/>
    <n v="18"/>
    <s v="Ferrugem no bide"/>
    <x v="0"/>
    <m/>
    <x v="0"/>
    <x v="0"/>
    <x v="101"/>
    <m/>
    <x v="0"/>
    <s v="catialigia@gmail.com"/>
    <s v=""/>
    <s v=""/>
    <s v=""/>
    <s v=""/>
    <s v=""/>
  </r>
  <r>
    <d v="2024-07-19T00:00:00"/>
    <x v="168"/>
    <s v="A"/>
    <n v="3"/>
    <s v="a"/>
    <n v="19"/>
    <s v="Botão descarga solto (mole) afinar"/>
    <x v="0"/>
    <m/>
    <x v="0"/>
    <x v="0"/>
    <x v="101"/>
    <m/>
    <x v="0"/>
    <s v="catialigia@gmail.com"/>
    <s v=""/>
    <s v=""/>
    <s v=""/>
    <s v=""/>
    <s v=""/>
  </r>
  <r>
    <d v="2024-07-19T00:00:00"/>
    <x v="168"/>
    <s v="A"/>
    <n v="3"/>
    <s v="a"/>
    <n v="20"/>
    <s v="Torneira do bide torta"/>
    <x v="0"/>
    <m/>
    <x v="0"/>
    <x v="0"/>
    <x v="101"/>
    <m/>
    <x v="0"/>
    <s v="catialigia@gmail.com"/>
    <s v=""/>
    <s v=""/>
    <s v=""/>
    <s v=""/>
    <s v=""/>
  </r>
  <r>
    <d v="2024-07-19T00:00:00"/>
    <x v="168"/>
    <s v="A"/>
    <n v="3"/>
    <s v="a"/>
    <n v="21"/>
    <s v="Lavatorio com ferrugem "/>
    <x v="0"/>
    <m/>
    <x v="0"/>
    <x v="0"/>
    <x v="101"/>
    <m/>
    <x v="0"/>
    <s v="catialigia@gmail.com"/>
    <s v=""/>
    <s v=""/>
    <s v=""/>
    <s v=""/>
    <s v=""/>
  </r>
  <r>
    <d v="2024-07-19T00:00:00"/>
    <x v="168"/>
    <s v="A"/>
    <n v="3"/>
    <s v="a"/>
    <n v="22"/>
    <s v="Falta vidro base de duche "/>
    <x v="29"/>
    <m/>
    <x v="0"/>
    <x v="0"/>
    <x v="101"/>
    <m/>
    <x v="65"/>
    <s v="catialigia@gmail.com"/>
    <s v=""/>
    <s v=""/>
    <s v=""/>
    <s v=""/>
    <s v=""/>
  </r>
  <r>
    <d v="2024-07-19T00:00:00"/>
    <x v="168"/>
    <s v="A"/>
    <n v="3"/>
    <s v="a"/>
    <n v="23"/>
    <s v="Estores da sala não fecham completamente (prendem a meio da janela) (24/01)/ Conforme verificado pela Nacional Blinds no da 21/03"/>
    <x v="2"/>
    <m/>
    <x v="98"/>
    <x v="0"/>
    <x v="101"/>
    <m/>
    <x v="29"/>
    <s v="catialigia@gmail.com"/>
    <s v=""/>
    <s v=""/>
    <s v=""/>
    <s v=""/>
    <s v=""/>
  </r>
  <r>
    <d v="2024-07-19T00:00:00"/>
    <x v="168"/>
    <s v="A"/>
    <n v="3"/>
    <s v="a"/>
    <n v="24"/>
    <s v="Fechadura da porta da sala não fecha a chave "/>
    <x v="6"/>
    <m/>
    <x v="0"/>
    <x v="0"/>
    <x v="101"/>
    <m/>
    <x v="65"/>
    <s v="catialigia@gmail.com"/>
    <s v=""/>
    <s v=""/>
    <s v=""/>
    <s v=""/>
    <s v=""/>
  </r>
  <r>
    <d v="2024-07-19T00:00:00"/>
    <x v="168"/>
    <s v="A"/>
    <n v="3"/>
    <s v="a"/>
    <n v="25"/>
    <s v="A/C a deitar água"/>
    <x v="15"/>
    <m/>
    <x v="0"/>
    <x v="0"/>
    <x v="101"/>
    <m/>
    <x v="0"/>
    <s v="catialigia@gmail.com"/>
    <s v=""/>
    <s v=""/>
    <s v=""/>
    <s v=""/>
    <s v=""/>
  </r>
  <r>
    <d v="2024-07-19T00:00:00"/>
    <x v="168"/>
    <s v="A"/>
    <n v="3"/>
    <s v="a"/>
    <n v="26"/>
    <s v="Esgoto M.L"/>
    <x v="0"/>
    <m/>
    <x v="3"/>
    <x v="0"/>
    <x v="101"/>
    <m/>
    <x v="7"/>
    <s v="catialigia@gmail.com"/>
    <s v=""/>
    <s v=""/>
    <s v=""/>
    <s v=""/>
    <s v=""/>
  </r>
  <r>
    <d v="2024-07-19T00:00:00"/>
    <x v="168"/>
    <s v="A"/>
    <n v="3"/>
    <s v="a"/>
    <n v="27"/>
    <s v="detetei uma fuga de água na sanita do WC do quarto "/>
    <x v="0"/>
    <m/>
    <x v="287"/>
    <x v="0"/>
    <x v="101"/>
    <m/>
    <x v="82"/>
    <s v="catialigia@gmail.com"/>
    <s v=""/>
    <s v=""/>
    <s v=""/>
    <s v=""/>
    <s v=""/>
  </r>
  <r>
    <d v="2024-07-19T00:00:00"/>
    <x v="168"/>
    <s v="A"/>
    <n v="3"/>
    <s v="a"/>
    <n v="28"/>
    <s v="detetei, também, nova criação de ferrugem nos espelhos das 2 WC"/>
    <x v="0"/>
    <m/>
    <x v="287"/>
    <x v="0"/>
    <x v="101"/>
    <m/>
    <x v="82"/>
    <s v="catialigia@gmail.com"/>
    <s v=""/>
    <s v=""/>
    <s v=""/>
    <s v=""/>
    <s v=""/>
  </r>
  <r>
    <d v="2024-07-19T00:00:00"/>
    <x v="168"/>
    <s v="A"/>
    <n v="3"/>
    <s v="a"/>
    <n v="29"/>
    <s v="A campainha da porta de entrada esta mal configurada, sendo a minha fração correspondente ao 3ºA, a campainha apenas toca quando selecionado o 3ºB, como mostra as fotos anexadas. // 15/09 A IEOL indicou que a proprietária deverá entrar em contacto com a MEO para reparar está situação."/>
    <x v="9"/>
    <m/>
    <x v="68"/>
    <x v="2"/>
    <x v="101"/>
    <m/>
    <x v="24"/>
    <m/>
    <s v=""/>
    <s v=""/>
    <s v=""/>
    <s v=""/>
    <s v=""/>
  </r>
  <r>
    <d v="2024-07-19T00:00:00"/>
    <x v="168"/>
    <s v="A"/>
    <n v="3"/>
    <s v="a"/>
    <n v="30"/>
    <s v="Impermeabilização na arrecadação. Cave 3 nº68"/>
    <x v="0"/>
    <m/>
    <x v="0"/>
    <x v="0"/>
    <x v="101"/>
    <m/>
    <x v="177"/>
    <m/>
    <m/>
    <m/>
    <m/>
    <m/>
    <m/>
  </r>
  <r>
    <d v="2024-07-19T00:00:00"/>
    <x v="168"/>
    <s v="A"/>
    <n v="3"/>
    <s v="a"/>
    <n v="31"/>
    <s v="A porta da base de duche descaiu, sendo possível ainda fechar, mas raspa na base de duche."/>
    <x v="0"/>
    <m/>
    <x v="309"/>
    <x v="0"/>
    <x v="101"/>
    <m/>
    <x v="89"/>
    <m/>
    <m/>
    <m/>
    <m/>
    <m/>
    <m/>
  </r>
  <r>
    <d v="2024-07-11T00:00:00"/>
    <x v="169"/>
    <s v="A"/>
    <n v="3"/>
    <s v="b"/>
    <n v="5"/>
    <s v="substituição e correto posicionamento da tubagem - Bomba de calor "/>
    <x v="59"/>
    <m/>
    <x v="78"/>
    <x v="0"/>
    <x v="102"/>
    <m/>
    <x v="170"/>
    <m/>
    <s v=""/>
    <s v=""/>
    <s v=""/>
    <s v=""/>
    <s v=""/>
  </r>
  <r>
    <d v="2024-07-11T00:00:00"/>
    <x v="169"/>
    <s v="A"/>
    <n v="3"/>
    <s v="b"/>
    <n v="4"/>
    <s v="Porta da varanda não tranca"/>
    <x v="2"/>
    <m/>
    <x v="0"/>
    <x v="0"/>
    <x v="102"/>
    <m/>
    <x v="336"/>
    <m/>
    <s v=""/>
    <s v=""/>
    <s v=""/>
    <s v=""/>
    <s v=""/>
  </r>
  <r>
    <d v="2024-07-11T00:00:00"/>
    <x v="169"/>
    <s v="A"/>
    <n v="3"/>
    <s v="b"/>
    <n v="3"/>
    <s v="Porta danificada"/>
    <x v="6"/>
    <m/>
    <x v="0"/>
    <x v="0"/>
    <x v="102"/>
    <m/>
    <x v="0"/>
    <m/>
    <s v=""/>
    <s v=""/>
    <s v=""/>
    <s v=""/>
    <s v=""/>
  </r>
  <r>
    <d v="2024-07-11T00:00:00"/>
    <x v="169"/>
    <s v="A"/>
    <n v="3"/>
    <s v="b"/>
    <n v="2"/>
    <s v="Régua com coloração diferente"/>
    <x v="5"/>
    <m/>
    <x v="0"/>
    <x v="0"/>
    <x v="102"/>
    <m/>
    <x v="68"/>
    <m/>
    <s v=""/>
    <s v=""/>
    <s v=""/>
    <s v=""/>
    <s v=""/>
  </r>
  <r>
    <d v="2024-07-11T00:00:00"/>
    <x v="169"/>
    <s v="A"/>
    <n v="3"/>
    <s v="b"/>
    <n v="1"/>
    <s v="Espelho com defeito nas bordas - Tiraram espelho para trazer novo "/>
    <x v="29"/>
    <m/>
    <x v="0"/>
    <x v="0"/>
    <x v="102"/>
    <m/>
    <x v="0"/>
    <m/>
    <s v=""/>
    <s v=""/>
    <s v=""/>
    <s v=""/>
    <s v=""/>
  </r>
  <r>
    <d v="2024-09-27T00:00:00"/>
    <x v="170"/>
    <s v="A"/>
    <n v="3"/>
    <s v="c"/>
    <n v="1"/>
    <s v="Piso com mancha (verificar ou substiruir)"/>
    <x v="5"/>
    <m/>
    <x v="0"/>
    <x v="0"/>
    <x v="20"/>
    <m/>
    <x v="185"/>
    <m/>
    <s v=""/>
    <s v=""/>
    <s v=""/>
    <s v=""/>
    <s v=""/>
  </r>
  <r>
    <d v="2024-09-27T00:00:00"/>
    <x v="170"/>
    <s v="A"/>
    <n v="3"/>
    <s v="c"/>
    <n v="2"/>
    <s v="Régua do piso danificado "/>
    <x v="5"/>
    <m/>
    <x v="0"/>
    <x v="0"/>
    <x v="20"/>
    <m/>
    <x v="185"/>
    <m/>
    <s v=""/>
    <s v=""/>
    <s v=""/>
    <s v=""/>
    <s v=""/>
  </r>
  <r>
    <d v="2024-09-27T00:00:00"/>
    <x v="170"/>
    <s v="A"/>
    <n v="3"/>
    <s v="c"/>
    <n v="3"/>
    <s v="Afinar porta do armário "/>
    <x v="0"/>
    <m/>
    <x v="0"/>
    <x v="0"/>
    <x v="20"/>
    <m/>
    <x v="337"/>
    <m/>
    <s v=""/>
    <s v=""/>
    <s v=""/>
    <s v=""/>
    <s v=""/>
  </r>
  <r>
    <d v="2024-09-27T00:00:00"/>
    <x v="170"/>
    <s v="A"/>
    <n v="3"/>
    <s v="c"/>
    <n v="4"/>
    <s v="Limpeza geral "/>
    <x v="0"/>
    <m/>
    <x v="0"/>
    <x v="0"/>
    <x v="20"/>
    <m/>
    <x v="20"/>
    <m/>
    <s v=""/>
    <s v=""/>
    <s v=""/>
    <s v=""/>
    <s v=""/>
  </r>
  <r>
    <d v="2024-09-27T00:00:00"/>
    <x v="170"/>
    <s v="A"/>
    <n v="3"/>
    <s v="c"/>
    <n v="5"/>
    <s v="Silicone partido (reaplicar)"/>
    <x v="0"/>
    <m/>
    <x v="0"/>
    <x v="0"/>
    <x v="20"/>
    <m/>
    <x v="337"/>
    <m/>
    <s v=""/>
    <s v=""/>
    <s v=""/>
    <s v=""/>
    <s v=""/>
  </r>
  <r>
    <d v="2024-09-27T00:00:00"/>
    <x v="170"/>
    <s v="A"/>
    <n v="3"/>
    <s v="c"/>
    <n v="6"/>
    <s v="Piso riscado (substituir régua) "/>
    <x v="5"/>
    <m/>
    <x v="0"/>
    <x v="0"/>
    <x v="20"/>
    <m/>
    <x v="185"/>
    <m/>
    <s v=""/>
    <s v=""/>
    <s v=""/>
    <s v=""/>
    <s v=""/>
  </r>
  <r>
    <d v="2024-08-14T00:00:00"/>
    <x v="171"/>
    <s v="A"/>
    <n v="4"/>
    <s v="a"/>
    <n v="19"/>
    <s v="Estore da sala não desce todo - conflito com caixilharia "/>
    <x v="11"/>
    <m/>
    <x v="12"/>
    <x v="0"/>
    <x v="18"/>
    <m/>
    <x v="246"/>
    <m/>
    <s v=""/>
    <s v=""/>
    <s v=""/>
    <s v=""/>
    <s v=""/>
  </r>
  <r>
    <d v="2024-08-14T00:00:00"/>
    <x v="171"/>
    <s v="A"/>
    <n v="4"/>
    <s v="a"/>
    <n v="18"/>
    <s v="A/C a perder água"/>
    <x v="15"/>
    <m/>
    <x v="81"/>
    <x v="0"/>
    <x v="18"/>
    <m/>
    <x v="21"/>
    <m/>
    <s v=""/>
    <s v=""/>
    <s v=""/>
    <s v=""/>
    <s v=""/>
  </r>
  <r>
    <d v="2024-08-14T00:00:00"/>
    <x v="171"/>
    <s v="A"/>
    <n v="4"/>
    <s v="a"/>
    <n v="17"/>
    <s v="Questiona a bomba de calor estar em cima da máquina de lavar sendo que no projeto estava ao lado "/>
    <x v="0"/>
    <m/>
    <x v="0"/>
    <x v="0"/>
    <x v="18"/>
    <m/>
    <x v="39"/>
    <s v="CONFORME VISITA AO LOCAL COM A SR.ª LEONOR A 22/1/25.  A RECLAMAÇÃO FOI ANULADA"/>
    <s v=""/>
    <s v=""/>
    <s v=""/>
    <s v=""/>
    <s v=""/>
  </r>
  <r>
    <d v="2024-08-14T00:00:00"/>
    <x v="171"/>
    <s v="A"/>
    <n v="4"/>
    <s v="a"/>
    <n v="16"/>
    <s v="Falta tampa do quadro elétrico dentro da arrecadação "/>
    <x v="9"/>
    <m/>
    <x v="0"/>
    <x v="0"/>
    <x v="18"/>
    <m/>
    <x v="162"/>
    <m/>
    <s v=""/>
    <s v=""/>
    <s v=""/>
    <s v=""/>
    <s v=""/>
  </r>
  <r>
    <d v="2024-08-14T00:00:00"/>
    <x v="171"/>
    <s v="A"/>
    <n v="4"/>
    <s v="a"/>
    <n v="15"/>
    <s v="Limpeza no piso "/>
    <x v="0"/>
    <m/>
    <x v="0"/>
    <x v="0"/>
    <x v="18"/>
    <m/>
    <x v="73"/>
    <m/>
    <s v=""/>
    <s v=""/>
    <s v=""/>
    <s v=""/>
    <s v=""/>
  </r>
  <r>
    <d v="2024-08-14T00:00:00"/>
    <x v="171"/>
    <s v="A"/>
    <n v="4"/>
    <s v="a"/>
    <n v="14"/>
    <s v="Falta tampas na calha inferior da caixilharia "/>
    <x v="2"/>
    <m/>
    <x v="0"/>
    <x v="0"/>
    <x v="18"/>
    <m/>
    <x v="292"/>
    <m/>
    <s v=""/>
    <s v=""/>
    <s v=""/>
    <s v=""/>
    <s v=""/>
  </r>
  <r>
    <d v="2024-08-14T00:00:00"/>
    <x v="171"/>
    <s v="A"/>
    <n v="4"/>
    <s v="a"/>
    <n v="13"/>
    <s v="Remate em volta da tampa de aplique do teto e retoque pintura "/>
    <x v="0"/>
    <m/>
    <x v="0"/>
    <x v="0"/>
    <x v="18"/>
    <m/>
    <x v="308"/>
    <m/>
    <s v=""/>
    <s v=""/>
    <s v=""/>
    <s v=""/>
    <s v=""/>
  </r>
  <r>
    <d v="2024-08-14T00:00:00"/>
    <x v="171"/>
    <s v="A"/>
    <n v="4"/>
    <s v="a"/>
    <n v="12"/>
    <s v="Espaçamento entre borracha lateral e superior da porta "/>
    <x v="6"/>
    <m/>
    <x v="0"/>
    <x v="0"/>
    <x v="18"/>
    <m/>
    <x v="308"/>
    <m/>
    <s v=""/>
    <s v=""/>
    <s v=""/>
    <s v=""/>
    <s v=""/>
  </r>
  <r>
    <d v="2024-08-14T00:00:00"/>
    <x v="171"/>
    <s v="A"/>
    <n v="4"/>
    <s v="a"/>
    <n v="11"/>
    <s v="Melhorar o remate de silicone em volta de toda a banheira "/>
    <x v="0"/>
    <m/>
    <x v="0"/>
    <x v="0"/>
    <x v="18"/>
    <m/>
    <x v="308"/>
    <m/>
    <s v=""/>
    <s v=""/>
    <s v=""/>
    <s v=""/>
    <s v=""/>
  </r>
  <r>
    <d v="2024-08-14T00:00:00"/>
    <x v="171"/>
    <s v="A"/>
    <n v="4"/>
    <s v="a"/>
    <n v="10"/>
    <s v="Remate entre A/C e parede"/>
    <x v="0"/>
    <m/>
    <x v="0"/>
    <x v="0"/>
    <x v="18"/>
    <m/>
    <x v="308"/>
    <m/>
    <s v=""/>
    <s v=""/>
    <s v=""/>
    <s v=""/>
    <s v=""/>
  </r>
  <r>
    <d v="2024-08-14T00:00:00"/>
    <x v="171"/>
    <s v="A"/>
    <n v="4"/>
    <s v="a"/>
    <n v="9"/>
    <s v="Encaixar na parede o suporte da bomba de calor "/>
    <x v="0"/>
    <m/>
    <x v="0"/>
    <x v="0"/>
    <x v="18"/>
    <m/>
    <x v="39"/>
    <s v="CONFORME VISITA AO LOCAL COM A SR.ª LEONOR A 22/1/25.  A RECLAMAÇÃO FOI ANULADA"/>
    <s v=""/>
    <s v=""/>
    <s v=""/>
    <s v=""/>
    <s v=""/>
  </r>
  <r>
    <d v="2024-08-14T00:00:00"/>
    <x v="171"/>
    <s v="A"/>
    <n v="4"/>
    <s v="a"/>
    <n v="8"/>
    <s v="Fazer uma caixa para tampar o termoacumulador "/>
    <x v="21"/>
    <m/>
    <x v="0"/>
    <x v="3"/>
    <x v="18"/>
    <m/>
    <x v="24"/>
    <m/>
    <s v=""/>
    <s v=""/>
    <s v=""/>
    <s v=""/>
    <s v=""/>
  </r>
  <r>
    <d v="2024-08-14T00:00:00"/>
    <x v="171"/>
    <s v="A"/>
    <n v="4"/>
    <s v="a"/>
    <n v="7"/>
    <s v="Porta danificada na lateral "/>
    <x v="0"/>
    <m/>
    <x v="0"/>
    <x v="0"/>
    <x v="18"/>
    <m/>
    <x v="39"/>
    <s v="CONFORME VISITA AO LOCAL COM A SR.ª LEONOR A 22/1/25.  A RECLAMAÇÃO FOI ANULADA"/>
    <s v=""/>
    <s v=""/>
    <s v=""/>
    <s v=""/>
    <s v=""/>
  </r>
  <r>
    <d v="2024-08-14T00:00:00"/>
    <x v="171"/>
    <s v="A"/>
    <n v="4"/>
    <s v="a"/>
    <n v="6"/>
    <s v="Limpeza de tinta na porta dos armários "/>
    <x v="0"/>
    <m/>
    <x v="0"/>
    <x v="0"/>
    <x v="18"/>
    <m/>
    <x v="308"/>
    <m/>
    <s v=""/>
    <s v=""/>
    <s v=""/>
    <s v=""/>
    <s v=""/>
  </r>
  <r>
    <d v="2024-08-14T00:00:00"/>
    <x v="171"/>
    <s v="A"/>
    <n v="4"/>
    <s v="a"/>
    <n v="5"/>
    <s v="Fissura na alheta "/>
    <x v="0"/>
    <m/>
    <x v="0"/>
    <x v="0"/>
    <x v="18"/>
    <m/>
    <x v="308"/>
    <m/>
    <s v=""/>
    <s v=""/>
    <s v=""/>
    <s v=""/>
    <s v=""/>
  </r>
  <r>
    <d v="2024-08-14T00:00:00"/>
    <x v="171"/>
    <s v="A"/>
    <n v="4"/>
    <s v="a"/>
    <n v="4"/>
    <s v="Afinar a porta "/>
    <x v="6"/>
    <m/>
    <x v="0"/>
    <x v="0"/>
    <x v="18"/>
    <m/>
    <x v="162"/>
    <m/>
    <s v=""/>
    <s v=""/>
    <s v=""/>
    <s v=""/>
    <s v=""/>
  </r>
  <r>
    <d v="2024-08-14T00:00:00"/>
    <x v="171"/>
    <s v="A"/>
    <n v="4"/>
    <s v="a"/>
    <n v="3"/>
    <s v="Faltam os espelhos das casas de banho "/>
    <x v="0"/>
    <m/>
    <x v="0"/>
    <x v="0"/>
    <x v="18"/>
    <m/>
    <x v="73"/>
    <m/>
    <s v=""/>
    <s v=""/>
    <s v=""/>
    <s v=""/>
    <s v=""/>
  </r>
  <r>
    <d v="2024-08-14T00:00:00"/>
    <x v="171"/>
    <s v="A"/>
    <n v="4"/>
    <s v="a"/>
    <n v="2"/>
    <s v="Afinar os estores quarto"/>
    <x v="11"/>
    <m/>
    <x v="255"/>
    <x v="0"/>
    <x v="18"/>
    <m/>
    <x v="43"/>
    <m/>
    <s v=""/>
    <s v=""/>
    <s v=""/>
    <s v=""/>
    <s v=""/>
  </r>
  <r>
    <d v="2024-08-14T00:00:00"/>
    <x v="171"/>
    <s v="A"/>
    <n v="4"/>
    <s v="a"/>
    <n v="1"/>
    <s v="Fechar a grelha de ventilação ( Não concorda com a grelha aberta)"/>
    <x v="21"/>
    <m/>
    <x v="0"/>
    <x v="3"/>
    <x v="18"/>
    <m/>
    <x v="24"/>
    <m/>
    <s v=""/>
    <s v=""/>
    <s v=""/>
    <s v=""/>
    <s v=""/>
  </r>
  <r>
    <d v="2024-10-16T00:00:00"/>
    <x v="172"/>
    <s v="A"/>
    <n v="4"/>
    <s v="b"/>
    <n v="36"/>
    <s v="Caixa pex cozinha danificada"/>
    <x v="0"/>
    <m/>
    <x v="77"/>
    <x v="0"/>
    <x v="103"/>
    <m/>
    <x v="21"/>
    <s v="ANA RITA AGUIAR - aguiar2016@gmail.com"/>
    <s v=""/>
    <s v=""/>
    <s v=""/>
    <s v=""/>
    <s v=""/>
  </r>
  <r>
    <d v="2024-10-16T00:00:00"/>
    <x v="172"/>
    <s v="A"/>
    <n v="4"/>
    <s v="b"/>
    <n v="35"/>
    <s v="Sanita não possui sistema soft close"/>
    <x v="0"/>
    <m/>
    <x v="77"/>
    <x v="0"/>
    <x v="103"/>
    <m/>
    <x v="21"/>
    <s v="ANA RITA AGUIAR - aguiar2016@gmail.com"/>
    <s v=""/>
    <s v=""/>
    <s v=""/>
    <s v=""/>
    <s v=""/>
  </r>
  <r>
    <d v="2024-10-16T00:00:00"/>
    <x v="172"/>
    <s v="A"/>
    <n v="4"/>
    <s v="b"/>
    <n v="34"/>
    <s v="Melhorar remate  silicone em volta janela do quarto "/>
    <x v="0"/>
    <m/>
    <x v="77"/>
    <x v="0"/>
    <x v="103"/>
    <m/>
    <x v="21"/>
    <s v="ANA RITA AGUIAR - aguiar2016@gmail.com"/>
    <s v=""/>
    <s v=""/>
    <s v=""/>
    <s v=""/>
    <s v=""/>
  </r>
  <r>
    <d v="2024-10-16T00:00:00"/>
    <x v="172"/>
    <s v="A"/>
    <n v="4"/>
    <s v="b"/>
    <n v="33"/>
    <s v="Remate perfil madeira e porta"/>
    <x v="0"/>
    <m/>
    <x v="77"/>
    <x v="0"/>
    <x v="103"/>
    <m/>
    <x v="21"/>
    <s v="ANA RITA AGUIAR - aguiar2016@gmail.com"/>
    <s v=""/>
    <s v=""/>
    <s v=""/>
    <s v=""/>
    <s v=""/>
  </r>
  <r>
    <d v="2024-10-16T00:00:00"/>
    <x v="172"/>
    <s v="A"/>
    <n v="4"/>
    <s v="b"/>
    <n v="32"/>
    <s v="Limpeza vidros "/>
    <x v="0"/>
    <m/>
    <x v="0"/>
    <x v="0"/>
    <x v="103"/>
    <m/>
    <x v="199"/>
    <s v="ANA RITA AGUIAR - aguiar2016@gmail.com"/>
    <s v=""/>
    <s v=""/>
    <s v=""/>
    <s v=""/>
    <s v=""/>
  </r>
  <r>
    <d v="2024-10-16T00:00:00"/>
    <x v="172"/>
    <s v="A"/>
    <n v="4"/>
    <s v="b"/>
    <n v="31"/>
    <s v="Guarnição ao lado moldura interna "/>
    <x v="6"/>
    <m/>
    <x v="211"/>
    <x v="0"/>
    <x v="103"/>
    <d v="2024-11-25T00:00:00"/>
    <x v="0"/>
    <s v="ANA RITA AGUIAR - aguiar2016@gmail.com"/>
    <s v=""/>
    <s v=""/>
    <s v=""/>
    <s v=""/>
    <s v=""/>
  </r>
  <r>
    <d v="2024-10-16T00:00:00"/>
    <x v="172"/>
    <s v="A"/>
    <n v="4"/>
    <s v="b"/>
    <n v="30"/>
    <s v="Limpeza guarnição "/>
    <x v="0"/>
    <m/>
    <x v="0"/>
    <x v="0"/>
    <x v="103"/>
    <m/>
    <x v="199"/>
    <s v="ANA RITA AGUIAR - aguiar2016@gmail.com"/>
    <s v=""/>
    <s v=""/>
    <s v=""/>
    <s v=""/>
    <s v=""/>
  </r>
  <r>
    <d v="2024-10-16T00:00:00"/>
    <x v="172"/>
    <s v="A"/>
    <n v="4"/>
    <s v="b"/>
    <n v="29"/>
    <s v="Remate silicone em volta da banheira "/>
    <x v="0"/>
    <m/>
    <x v="77"/>
    <x v="0"/>
    <x v="103"/>
    <m/>
    <x v="21"/>
    <s v="ANA RITA AGUIAR - aguiar2016@gmail.com"/>
    <s v=""/>
    <s v=""/>
    <s v=""/>
    <s v=""/>
    <s v=""/>
  </r>
  <r>
    <d v="2024-10-16T00:00:00"/>
    <x v="172"/>
    <s v="A"/>
    <n v="4"/>
    <s v="b"/>
    <n v="28"/>
    <s v="Colocar silicone tampa da sanita "/>
    <x v="0"/>
    <m/>
    <x v="77"/>
    <x v="0"/>
    <x v="103"/>
    <m/>
    <x v="21"/>
    <s v="ANA RITA AGUIAR - aguiar2016@gmail.com"/>
    <s v=""/>
    <s v=""/>
    <s v=""/>
    <s v=""/>
    <s v=""/>
  </r>
  <r>
    <d v="2024-10-16T00:00:00"/>
    <x v="172"/>
    <s v="A"/>
    <n v="4"/>
    <s v="b"/>
    <n v="27"/>
    <s v="Remate silicone em volta da pedra lavatório "/>
    <x v="0"/>
    <m/>
    <x v="77"/>
    <x v="0"/>
    <x v="103"/>
    <m/>
    <x v="21"/>
    <s v="ANA RITA AGUIAR - aguiar2016@gmail.com"/>
    <s v=""/>
    <s v=""/>
    <s v=""/>
    <s v=""/>
    <s v=""/>
  </r>
  <r>
    <d v="2024-10-16T00:00:00"/>
    <x v="172"/>
    <s v="A"/>
    <n v="4"/>
    <s v="b"/>
    <n v="26"/>
    <s v="Junta da ceramica está lascada "/>
    <x v="0"/>
    <m/>
    <x v="0"/>
    <x v="0"/>
    <x v="103"/>
    <m/>
    <x v="199"/>
    <s v="ANA RITA AGUIAR - aguiar2016@gmail.com"/>
    <s v=""/>
    <s v=""/>
    <s v=""/>
    <s v=""/>
    <s v=""/>
  </r>
  <r>
    <d v="2024-10-16T00:00:00"/>
    <x v="172"/>
    <s v="A"/>
    <n v="4"/>
    <s v="b"/>
    <n v="25"/>
    <s v="Limpeza do betume chão e parede (está amarelado)"/>
    <x v="0"/>
    <m/>
    <x v="0"/>
    <x v="0"/>
    <x v="103"/>
    <m/>
    <x v="199"/>
    <s v="ANA RITA AGUIAR - aguiar2016@gmail.com"/>
    <s v=""/>
    <s v=""/>
    <s v=""/>
    <s v=""/>
    <s v=""/>
  </r>
  <r>
    <d v="2024-10-16T00:00:00"/>
    <x v="172"/>
    <s v="A"/>
    <n v="4"/>
    <s v="b"/>
    <n v="24"/>
    <s v="Porta do roupeiro não fecha totalmente "/>
    <x v="8"/>
    <m/>
    <x v="0"/>
    <x v="0"/>
    <x v="103"/>
    <m/>
    <x v="0"/>
    <s v="ANA RITA AGUIAR - aguiar2016@gmail.com"/>
    <s v=""/>
    <s v=""/>
    <s v=""/>
    <s v=""/>
    <s v=""/>
  </r>
  <r>
    <d v="2024-10-16T00:00:00"/>
    <x v="172"/>
    <s v="A"/>
    <n v="4"/>
    <s v="b"/>
    <n v="23"/>
    <s v="Silicone na porta do roupeiro para não danificar"/>
    <x v="0"/>
    <m/>
    <x v="0"/>
    <x v="0"/>
    <x v="103"/>
    <m/>
    <x v="0"/>
    <s v="ANA RITA AGUIAR - aguiar2016@gmail.com"/>
    <s v=""/>
    <s v=""/>
    <s v=""/>
    <s v=""/>
    <s v=""/>
  </r>
  <r>
    <d v="2024-10-16T00:00:00"/>
    <x v="172"/>
    <s v="A"/>
    <n v="4"/>
    <s v="b"/>
    <n v="22"/>
    <s v="Em volta da tampa de aplique está danificada "/>
    <x v="0"/>
    <m/>
    <x v="77"/>
    <x v="0"/>
    <x v="103"/>
    <m/>
    <x v="21"/>
    <s v="ANA RITA AGUIAR - aguiar2016@gmail.com"/>
    <s v=""/>
    <s v=""/>
    <s v=""/>
    <s v=""/>
    <s v=""/>
  </r>
  <r>
    <d v="2024-10-16T00:00:00"/>
    <x v="172"/>
    <s v="A"/>
    <n v="4"/>
    <s v="b"/>
    <n v="21"/>
    <s v="Afinar janela "/>
    <x v="0"/>
    <m/>
    <x v="77"/>
    <x v="0"/>
    <x v="103"/>
    <d v="2024-11-25T00:00:00"/>
    <x v="338"/>
    <s v="ANA RITA AGUIAR - aguiar2016@gmail.com"/>
    <s v=""/>
    <s v=""/>
    <s v=""/>
    <s v=""/>
    <s v=""/>
  </r>
  <r>
    <d v="2024-10-16T00:00:00"/>
    <x v="172"/>
    <s v="A"/>
    <n v="4"/>
    <s v="b"/>
    <n v="20"/>
    <s v="Melhorar remate em cima do rodapé "/>
    <x v="0"/>
    <m/>
    <x v="0"/>
    <x v="0"/>
    <x v="103"/>
    <m/>
    <x v="199"/>
    <s v="ANA RITA AGUIAR - aguiar2016@gmail.com"/>
    <s v=""/>
    <s v=""/>
    <s v=""/>
    <s v=""/>
    <s v=""/>
  </r>
  <r>
    <d v="2024-10-16T00:00:00"/>
    <x v="172"/>
    <s v="A"/>
    <n v="4"/>
    <s v="b"/>
    <n v="19"/>
    <s v="Substituir espelho oxidado"/>
    <x v="12"/>
    <m/>
    <x v="0"/>
    <x v="0"/>
    <x v="103"/>
    <m/>
    <x v="17"/>
    <s v="ANA RITA AGUIAR - aguiar2016@gmail.com"/>
    <s v=""/>
    <s v=""/>
    <s v=""/>
    <s v=""/>
    <s v=""/>
  </r>
  <r>
    <d v="2024-10-16T00:00:00"/>
    <x v="172"/>
    <s v="A"/>
    <n v="4"/>
    <s v="b"/>
    <n v="18"/>
    <s v="Limpeza d downlight "/>
    <x v="0"/>
    <m/>
    <x v="0"/>
    <x v="0"/>
    <x v="103"/>
    <m/>
    <x v="338"/>
    <s v="ANA RITA AGUIAR - aguiar2016@gmail.com"/>
    <s v=""/>
    <s v=""/>
    <s v=""/>
    <s v=""/>
    <s v=""/>
  </r>
  <r>
    <d v="2024-10-16T00:00:00"/>
    <x v="172"/>
    <s v="A"/>
    <n v="4"/>
    <s v="b"/>
    <n v="17"/>
    <s v="Espaçamento entre perfil lateral e a caixa estore "/>
    <x v="0"/>
    <m/>
    <x v="0"/>
    <x v="0"/>
    <x v="103"/>
    <m/>
    <x v="0"/>
    <s v="ANA RITA AGUIAR - aguiar2016@gmail.com"/>
    <s v=""/>
    <s v=""/>
    <s v=""/>
    <s v=""/>
    <s v=""/>
  </r>
  <r>
    <d v="2024-10-16T00:00:00"/>
    <x v="172"/>
    <s v="A"/>
    <n v="4"/>
    <s v="b"/>
    <n v="16"/>
    <s v="Tampa aplique estão pintadas (todas)"/>
    <x v="0"/>
    <m/>
    <x v="0"/>
    <x v="0"/>
    <x v="103"/>
    <m/>
    <x v="199"/>
    <s v="ANA RITA AGUIAR - aguiar2016@gmail.com"/>
    <s v=""/>
    <s v=""/>
    <s v=""/>
    <s v=""/>
    <s v=""/>
  </r>
  <r>
    <d v="2024-10-16T00:00:00"/>
    <x v="172"/>
    <s v="A"/>
    <n v="4"/>
    <s v="b"/>
    <n v="15"/>
    <s v="Afinar a porta da sala "/>
    <x v="6"/>
    <m/>
    <x v="0"/>
    <x v="0"/>
    <x v="103"/>
    <m/>
    <x v="199"/>
    <s v="ANA RITA AGUIAR - aguiar2016@gmail.com"/>
    <s v=""/>
    <s v=""/>
    <s v=""/>
    <s v=""/>
    <s v=""/>
  </r>
  <r>
    <d v="2024-10-16T00:00:00"/>
    <x v="172"/>
    <s v="A"/>
    <n v="4"/>
    <s v="b"/>
    <n v="14"/>
    <s v="Limpeza de tinta no silicone em volta caixilharia "/>
    <x v="0"/>
    <m/>
    <x v="77"/>
    <x v="0"/>
    <x v="103"/>
    <m/>
    <x v="21"/>
    <s v="ANA RITA AGUIAR - aguiar2016@gmail.com"/>
    <s v=""/>
    <s v=""/>
    <s v=""/>
    <s v=""/>
    <s v=""/>
  </r>
  <r>
    <d v="2024-10-16T00:00:00"/>
    <x v="172"/>
    <s v="A"/>
    <n v="4"/>
    <s v="b"/>
    <n v="13"/>
    <s v="Remate e pintura entre parede e teto "/>
    <x v="0"/>
    <m/>
    <x v="77"/>
    <x v="0"/>
    <x v="103"/>
    <m/>
    <x v="21"/>
    <s v="ANA RITA AGUIAR - aguiar2016@gmail.com"/>
    <s v=""/>
    <s v=""/>
    <s v=""/>
    <s v=""/>
    <s v=""/>
  </r>
  <r>
    <d v="2024-10-16T00:00:00"/>
    <x v="172"/>
    <s v="A"/>
    <n v="4"/>
    <s v="b"/>
    <n v="12"/>
    <s v="Guarda oxidada "/>
    <x v="0"/>
    <m/>
    <x v="0"/>
    <x v="0"/>
    <x v="103"/>
    <m/>
    <x v="338"/>
    <s v="ANA RITA AGUIAR - aguiar2016@gmail.com"/>
    <s v=""/>
    <s v=""/>
    <s v=""/>
    <s v=""/>
    <s v=""/>
  </r>
  <r>
    <d v="2024-10-16T00:00:00"/>
    <x v="172"/>
    <s v="A"/>
    <n v="4"/>
    <s v="b"/>
    <n v="11"/>
    <s v="Tijolo da fachada varanda "/>
    <x v="0"/>
    <m/>
    <x v="77"/>
    <x v="0"/>
    <x v="103"/>
    <m/>
    <x v="21"/>
    <s v="ANA RITA AGUIAR - aguiar2016@gmail.com"/>
    <s v=""/>
    <s v=""/>
    <s v=""/>
    <s v=""/>
    <s v=""/>
  </r>
  <r>
    <d v="2024-10-16T00:00:00"/>
    <x v="172"/>
    <s v="A"/>
    <n v="4"/>
    <s v="b"/>
    <n v="10"/>
    <s v="Retoque do betume entre ceramica piso e parede "/>
    <x v="0"/>
    <m/>
    <x v="77"/>
    <x v="0"/>
    <x v="103"/>
    <d v="2024-11-25T00:00:00"/>
    <x v="199"/>
    <s v="ANA RITA AGUIAR - aguiar2016@gmail.com"/>
    <s v=""/>
    <s v=""/>
    <s v=""/>
    <s v=""/>
    <s v=""/>
  </r>
  <r>
    <d v="2024-10-16T00:00:00"/>
    <x v="172"/>
    <s v="A"/>
    <n v="4"/>
    <s v="b"/>
    <n v="9"/>
    <s v="Limpeza em volta caixilharia "/>
    <x v="0"/>
    <m/>
    <x v="0"/>
    <x v="0"/>
    <x v="103"/>
    <m/>
    <x v="199"/>
    <s v="ANA RITA AGUIAR - aguiar2016@gmail.com"/>
    <s v=""/>
    <s v=""/>
    <s v=""/>
    <s v=""/>
    <s v=""/>
  </r>
  <r>
    <d v="2024-10-16T00:00:00"/>
    <x v="172"/>
    <s v="A"/>
    <n v="4"/>
    <s v="b"/>
    <n v="8"/>
    <s v="Afinar o puxador da janela "/>
    <x v="2"/>
    <m/>
    <x v="0"/>
    <x v="0"/>
    <x v="103"/>
    <m/>
    <x v="199"/>
    <s v="ANA RITA AGUIAR - aguiar2016@gmail.com"/>
    <s v=""/>
    <s v=""/>
    <s v=""/>
    <s v=""/>
    <s v=""/>
  </r>
  <r>
    <d v="2024-10-16T00:00:00"/>
    <x v="172"/>
    <s v="A"/>
    <n v="4"/>
    <s v="b"/>
    <n v="7"/>
    <s v="Afinar a porta do frigorifico "/>
    <x v="1"/>
    <m/>
    <x v="77"/>
    <x v="0"/>
    <x v="103"/>
    <d v="2024-11-25T00:00:00"/>
    <x v="199"/>
    <s v="ANA RITA AGUIAR - aguiar2016@gmail.com"/>
    <s v=""/>
    <s v=""/>
    <s v=""/>
    <s v=""/>
    <s v=""/>
  </r>
  <r>
    <d v="2024-10-16T00:00:00"/>
    <x v="172"/>
    <s v="A"/>
    <n v="4"/>
    <s v="b"/>
    <n v="6"/>
    <s v="Retoque de pintura parede"/>
    <x v="0"/>
    <m/>
    <x v="0"/>
    <x v="0"/>
    <x v="103"/>
    <m/>
    <x v="199"/>
    <s v="ANA RITA AGUIAR - aguiar2016@gmail.com"/>
    <s v=""/>
    <s v=""/>
    <s v=""/>
    <s v=""/>
    <s v=""/>
  </r>
  <r>
    <d v="2024-10-16T00:00:00"/>
    <x v="172"/>
    <s v="A"/>
    <n v="4"/>
    <s v="b"/>
    <n v="5"/>
    <s v="Porta está empenada armário técnico "/>
    <x v="6"/>
    <m/>
    <x v="211"/>
    <x v="0"/>
    <x v="103"/>
    <d v="2024-11-25T00:00:00"/>
    <x v="3"/>
    <s v="ANA RITA AGUIAR - aguiar2016@gmail.com"/>
    <s v=""/>
    <s v=""/>
    <s v=""/>
    <s v=""/>
    <s v=""/>
  </r>
  <r>
    <d v="2024-10-16T00:00:00"/>
    <x v="172"/>
    <s v="A"/>
    <n v="4"/>
    <s v="b"/>
    <n v="4"/>
    <s v="Parte de cima guarnição está irregular "/>
    <x v="0"/>
    <m/>
    <x v="0"/>
    <x v="0"/>
    <x v="103"/>
    <m/>
    <x v="199"/>
    <s v="ANA RITA AGUIAR - aguiar2016@gmail.com"/>
    <s v=""/>
    <s v=""/>
    <s v=""/>
    <s v=""/>
    <s v=""/>
  </r>
  <r>
    <d v="2024-10-16T00:00:00"/>
    <x v="172"/>
    <s v="A"/>
    <n v="4"/>
    <s v="b"/>
    <n v="3"/>
    <s v="Remate rodapé do armário técnico "/>
    <x v="0"/>
    <m/>
    <x v="0"/>
    <x v="0"/>
    <x v="103"/>
    <m/>
    <x v="199"/>
    <s v="ANA RITA AGUIAR - aguiar2016@gmail.com"/>
    <s v=""/>
    <s v=""/>
    <s v=""/>
    <s v=""/>
    <s v=""/>
  </r>
  <r>
    <d v="2024-10-16T00:00:00"/>
    <x v="172"/>
    <s v="A"/>
    <n v="4"/>
    <s v="b"/>
    <n v="2"/>
    <s v="Remate em volta guarnição da porta"/>
    <x v="0"/>
    <m/>
    <x v="0"/>
    <x v="0"/>
    <x v="103"/>
    <m/>
    <x v="199"/>
    <s v="ANA RITA AGUIAR - aguiar2016@gmail.com"/>
    <s v=""/>
    <s v=""/>
    <s v=""/>
    <s v=""/>
    <s v=""/>
  </r>
  <r>
    <d v="2024-10-16T00:00:00"/>
    <x v="172"/>
    <s v="A"/>
    <n v="4"/>
    <s v="b"/>
    <n v="1"/>
    <s v="Limpeza de tinta da porta,maçaneta"/>
    <x v="0"/>
    <m/>
    <x v="0"/>
    <x v="0"/>
    <x v="103"/>
    <m/>
    <x v="199"/>
    <s v="ANA RITA AGUIAR - aguiar2016@gmail.com"/>
    <s v=""/>
    <s v=""/>
    <s v=""/>
    <s v=""/>
    <s v=""/>
  </r>
  <r>
    <d v="2024-09-25T00:00:00"/>
    <x v="173"/>
    <s v="A"/>
    <n v="4"/>
    <s v="c"/>
    <n v="1"/>
    <s v="Melhorar fixação tomadas"/>
    <x v="0"/>
    <m/>
    <x v="0"/>
    <x v="0"/>
    <x v="70"/>
    <m/>
    <x v="66"/>
    <s v="filipe.91.silva@gmail.com"/>
    <s v=""/>
    <s v=""/>
    <s v=""/>
    <s v=""/>
    <s v=""/>
  </r>
  <r>
    <d v="2024-09-25T00:00:00"/>
    <x v="173"/>
    <s v="A"/>
    <n v="4"/>
    <s v="c"/>
    <n v="2"/>
    <s v="Riscos na caixilharia janela/trocar - Quarto e Sala "/>
    <x v="2"/>
    <m/>
    <x v="141"/>
    <x v="0"/>
    <x v="70"/>
    <d v="2024-12-12T00:00:00"/>
    <x v="98"/>
    <s v="filipe.91.silva@gmail.com"/>
    <s v=""/>
    <s v=""/>
    <s v=""/>
    <s v=""/>
    <s v=""/>
  </r>
  <r>
    <d v="2024-09-25T00:00:00"/>
    <x v="173"/>
    <s v="A"/>
    <n v="4"/>
    <s v="c"/>
    <n v="3"/>
    <s v="Limpar soleira pedra"/>
    <x v="0"/>
    <m/>
    <x v="0"/>
    <x v="0"/>
    <x v="70"/>
    <m/>
    <x v="66"/>
    <s v="filipe.91.silva@gmail.com"/>
    <s v=""/>
    <s v=""/>
    <s v=""/>
    <s v=""/>
    <s v=""/>
  </r>
  <r>
    <d v="2024-09-25T00:00:00"/>
    <x v="173"/>
    <s v="A"/>
    <n v="4"/>
    <s v="c"/>
    <n v="4"/>
    <s v="Limpar guardas (geral)"/>
    <x v="0"/>
    <m/>
    <x v="0"/>
    <x v="0"/>
    <x v="70"/>
    <m/>
    <x v="66"/>
    <s v="filipe.91.silva@gmail.com"/>
    <s v=""/>
    <s v=""/>
    <s v=""/>
    <s v=""/>
    <s v=""/>
  </r>
  <r>
    <d v="2024-09-25T00:00:00"/>
    <x v="173"/>
    <s v="A"/>
    <n v="4"/>
    <s v="c"/>
    <n v="5"/>
    <s v="Limpar caneta interior armário cozinha"/>
    <x v="0"/>
    <m/>
    <x v="0"/>
    <x v="0"/>
    <x v="70"/>
    <m/>
    <x v="66"/>
    <s v="filipe.91.silva@gmail.com"/>
    <s v=""/>
    <s v=""/>
    <s v=""/>
    <s v=""/>
    <s v=""/>
  </r>
  <r>
    <d v="2024-09-25T00:00:00"/>
    <x v="173"/>
    <s v="A"/>
    <n v="4"/>
    <s v="c"/>
    <n v="6"/>
    <s v="Problema abrir lava loiça/rodape sai junto"/>
    <x v="1"/>
    <m/>
    <x v="0"/>
    <x v="0"/>
    <x v="70"/>
    <m/>
    <x v="66"/>
    <s v="filipe.91.silva@gmail.com"/>
    <s v=""/>
    <s v=""/>
    <s v=""/>
    <s v=""/>
    <s v=""/>
  </r>
  <r>
    <d v="2024-09-25T00:00:00"/>
    <x v="173"/>
    <s v="A"/>
    <n v="4"/>
    <s v="c"/>
    <n v="7"/>
    <s v="Melhorar assentamento piso wc/mal assentado"/>
    <x v="0"/>
    <m/>
    <x v="0"/>
    <x v="0"/>
    <x v="70"/>
    <m/>
    <x v="104"/>
    <s v="filipe.91.silva@gmail.com"/>
    <s v=""/>
    <s v=""/>
    <s v=""/>
    <s v=""/>
    <s v=""/>
  </r>
  <r>
    <d v="2024-09-25T00:00:00"/>
    <x v="173"/>
    <s v="A"/>
    <n v="4"/>
    <s v="c"/>
    <n v="8"/>
    <s v="Fissura caixa estore nos cantos"/>
    <x v="6"/>
    <m/>
    <x v="0"/>
    <x v="0"/>
    <x v="70"/>
    <m/>
    <x v="66"/>
    <s v="filipe.91.silva@gmail.com"/>
    <s v=""/>
    <s v=""/>
    <s v=""/>
    <s v=""/>
    <s v=""/>
  </r>
  <r>
    <d v="2024-09-25T00:00:00"/>
    <x v="173"/>
    <s v="A"/>
    <n v="4"/>
    <s v="c"/>
    <n v="9"/>
    <s v="Parede partida na quinta janela"/>
    <x v="0"/>
    <m/>
    <x v="0"/>
    <x v="0"/>
    <x v="70"/>
    <m/>
    <x v="66"/>
    <s v="filipe.91.silva@gmail.com"/>
    <s v=""/>
    <s v=""/>
    <s v=""/>
    <s v=""/>
    <s v=""/>
  </r>
  <r>
    <d v="2024-09-25T00:00:00"/>
    <x v="173"/>
    <s v="A"/>
    <n v="4"/>
    <s v="c"/>
    <n v="10"/>
    <s v="Limpar manchas brancas piso "/>
    <x v="0"/>
    <m/>
    <x v="0"/>
    <x v="0"/>
    <x v="70"/>
    <m/>
    <x v="104"/>
    <s v="filipe.91.silva@gmail.com"/>
    <s v=""/>
    <s v=""/>
    <s v=""/>
    <s v=""/>
    <s v=""/>
  </r>
  <r>
    <d v="2024-09-25T00:00:00"/>
    <x v="173"/>
    <s v="A"/>
    <n v="4"/>
    <s v="c"/>
    <n v="11"/>
    <s v="Falta suporte papel higiênico e toalha wc"/>
    <x v="21"/>
    <m/>
    <x v="0"/>
    <x v="3"/>
    <x v="70"/>
    <m/>
    <x v="251"/>
    <s v="filipe.91.silva@gmail.com"/>
    <s v=""/>
    <s v=""/>
    <s v=""/>
    <s v=""/>
    <s v=""/>
  </r>
  <r>
    <d v="2024-09-25T00:00:00"/>
    <x v="173"/>
    <s v="A"/>
    <n v="4"/>
    <s v="c"/>
    <n v="12"/>
    <s v="Melhorar remate caixa aplique"/>
    <x v="0"/>
    <m/>
    <x v="0"/>
    <x v="0"/>
    <x v="70"/>
    <m/>
    <x v="66"/>
    <s v="filipe.91.silva@gmail.com"/>
    <s v=""/>
    <s v=""/>
    <s v=""/>
    <s v=""/>
    <s v=""/>
  </r>
  <r>
    <d v="2024-09-25T00:00:00"/>
    <x v="173"/>
    <s v="A"/>
    <n v="4"/>
    <s v="c"/>
    <n v="13"/>
    <s v="Ver abertura porta arrecadação/ afinar"/>
    <x v="0"/>
    <m/>
    <x v="0"/>
    <x v="0"/>
    <x v="70"/>
    <m/>
    <x v="104"/>
    <s v="filipe.91.silva@gmail.com"/>
    <s v=""/>
    <s v=""/>
    <s v=""/>
    <s v=""/>
    <s v=""/>
  </r>
  <r>
    <d v="2024-09-25T00:00:00"/>
    <x v="173"/>
    <s v="A"/>
    <n v="4"/>
    <s v="c"/>
    <n v="14"/>
    <s v="Estores se desprendeu da caixa de estores."/>
    <x v="0"/>
    <m/>
    <x v="323"/>
    <x v="0"/>
    <x v="70"/>
    <m/>
    <x v="339"/>
    <m/>
    <m/>
    <m/>
    <m/>
    <m/>
    <m/>
  </r>
  <r>
    <d v="2024-09-25T00:00:00"/>
    <x v="173"/>
    <s v="A"/>
    <n v="4"/>
    <s v="c"/>
    <n v="15"/>
    <s v="A tomada do lugar de estacionamento da fracção S deixou de funcionar. É possível verificar o que se passa e proceder com o arranjo, por favor? A tomada encontra-se com a fechadura aberta."/>
    <x v="9"/>
    <m/>
    <x v="324"/>
    <x v="0"/>
    <x v="70"/>
    <m/>
    <x v="334"/>
    <m/>
    <m/>
    <m/>
    <m/>
    <m/>
    <m/>
  </r>
  <r>
    <d v="2024-08-05T00:00:00"/>
    <x v="174"/>
    <s v="A"/>
    <n v="5"/>
    <s v="a"/>
    <n v="13"/>
    <s v="Defeito no estore automático da sala - dificuldade em fechar o estore, bloqueando a 2/3 do fim da janela, com estalido. "/>
    <x v="11"/>
    <m/>
    <x v="212"/>
    <x v="0"/>
    <x v="104"/>
    <m/>
    <x v="78"/>
    <m/>
    <s v=""/>
    <s v=""/>
    <s v=""/>
    <s v=""/>
    <s v=""/>
  </r>
  <r>
    <d v="2024-08-05T00:00:00"/>
    <x v="174"/>
    <s v="A"/>
    <n v="5"/>
    <s v="a"/>
    <n v="23"/>
    <s v=" substituição das carnaturas das portas de entrada (c/ correção tinta do friso da porta)"/>
    <x v="7"/>
    <m/>
    <x v="28"/>
    <x v="0"/>
    <x v="104"/>
    <m/>
    <x v="15"/>
    <m/>
    <s v=""/>
    <s v=""/>
    <s v=""/>
    <s v=""/>
    <s v=""/>
  </r>
  <r>
    <d v="2024-08-05T00:00:00"/>
    <x v="174"/>
    <s v="A"/>
    <n v="5"/>
    <s v="a"/>
    <n v="22"/>
    <s v="Manchas brancas no soalho "/>
    <x v="5"/>
    <m/>
    <x v="47"/>
    <x v="0"/>
    <x v="104"/>
    <m/>
    <x v="27"/>
    <m/>
    <s v=""/>
    <s v=""/>
    <s v=""/>
    <s v=""/>
    <s v=""/>
  </r>
  <r>
    <d v="2024-08-05T00:00:00"/>
    <x v="174"/>
    <s v="A"/>
    <n v="5"/>
    <s v="a"/>
    <n v="21"/>
    <s v="Pedra de lavatorio precisa polir"/>
    <x v="30"/>
    <m/>
    <x v="5"/>
    <x v="0"/>
    <x v="104"/>
    <m/>
    <x v="11"/>
    <m/>
    <s v=""/>
    <s v=""/>
    <s v=""/>
    <s v=""/>
    <s v=""/>
  </r>
  <r>
    <d v="2024-08-05T00:00:00"/>
    <x v="174"/>
    <s v="A"/>
    <n v="5"/>
    <s v="a"/>
    <n v="20"/>
    <s v="Questiona funcionamento dos exaustores de extração e conclusão de atribuição do CUI (relativamente a instalação de gás)"/>
    <x v="0"/>
    <m/>
    <x v="0"/>
    <x v="0"/>
    <x v="104"/>
    <m/>
    <x v="3"/>
    <m/>
    <s v=""/>
    <s v=""/>
    <s v=""/>
    <s v=""/>
    <s v=""/>
  </r>
  <r>
    <d v="2024-08-05T00:00:00"/>
    <x v="174"/>
    <s v="A"/>
    <n v="5"/>
    <s v="a"/>
    <n v="19"/>
    <s v="Pedras WC com riscos - Polir/afinar"/>
    <x v="13"/>
    <m/>
    <x v="0"/>
    <x v="0"/>
    <x v="104"/>
    <m/>
    <x v="11"/>
    <m/>
    <s v=""/>
    <s v=""/>
    <s v=""/>
    <s v=""/>
    <s v=""/>
  </r>
  <r>
    <d v="2024-08-05T00:00:00"/>
    <x v="174"/>
    <s v="A"/>
    <n v="5"/>
    <s v="a"/>
    <n v="18"/>
    <s v="Limpeza dos filtros das torneiras - areias e resto de obras entupiram os filtros de todas as torneiras, incluindo da máquina de lavar roupa que acusava sinal de baixo caudal. Procedi à limpeza manual de todos os filtros, embora persistam algumas areias."/>
    <x v="0"/>
    <m/>
    <x v="0"/>
    <x v="0"/>
    <x v="104"/>
    <m/>
    <x v="3"/>
    <m/>
    <s v=""/>
    <s v=""/>
    <s v=""/>
    <s v=""/>
    <s v=""/>
  </r>
  <r>
    <d v="2024-08-05T00:00:00"/>
    <x v="174"/>
    <s v="A"/>
    <n v="5"/>
    <s v="a"/>
    <n v="17"/>
    <s v="Reparação luz arrecadação -  a luz não acende, embora o quadro esteja ligado e haja corrente nas tomadas. "/>
    <x v="9"/>
    <m/>
    <x v="47"/>
    <x v="0"/>
    <x v="104"/>
    <m/>
    <x v="27"/>
    <m/>
    <s v=""/>
    <s v=""/>
    <s v=""/>
    <s v=""/>
    <s v=""/>
  </r>
  <r>
    <d v="2024-08-05T00:00:00"/>
    <x v="174"/>
    <s v="A"/>
    <n v="5"/>
    <s v="a"/>
    <n v="16"/>
    <s v="Reparação torneiras bidés -  as torneiras dos bidés das casas de banho pingam"/>
    <x v="0"/>
    <m/>
    <x v="0"/>
    <x v="0"/>
    <x v="104"/>
    <m/>
    <x v="15"/>
    <m/>
    <s v=""/>
    <s v=""/>
    <s v=""/>
    <s v=""/>
    <s v=""/>
  </r>
  <r>
    <d v="2024-08-05T00:00:00"/>
    <x v="174"/>
    <s v="A"/>
    <n v="5"/>
    <s v="a"/>
    <n v="15"/>
    <s v="Reparação interruptor da sala - o interruptor não clica entre posições."/>
    <x v="9"/>
    <m/>
    <x v="0"/>
    <x v="0"/>
    <x v="104"/>
    <m/>
    <x v="3"/>
    <m/>
    <s v=""/>
    <s v=""/>
    <s v=""/>
    <s v=""/>
    <s v=""/>
  </r>
  <r>
    <d v="2024-08-05T00:00:00"/>
    <x v="174"/>
    <s v="A"/>
    <n v="5"/>
    <s v="a"/>
    <n v="14"/>
    <s v="Afinar porta da varanda - a porta esquerda da varanda de correr não está alinhada com a caixilharia, resultando numa ligeira folga."/>
    <x v="2"/>
    <m/>
    <x v="0"/>
    <x v="0"/>
    <x v="104"/>
    <m/>
    <x v="0"/>
    <m/>
    <s v=""/>
    <s v=""/>
    <s v=""/>
    <s v=""/>
    <s v=""/>
  </r>
  <r>
    <d v="2024-08-05T00:00:00"/>
    <x v="174"/>
    <s v="A"/>
    <n v="5"/>
    <s v="a"/>
    <n v="12"/>
    <s v="Substituição do vedante e tampa do sifão embutido de escoamento das águas da máquina de lavar "/>
    <x v="14"/>
    <m/>
    <x v="0"/>
    <x v="0"/>
    <x v="104"/>
    <m/>
    <x v="27"/>
    <m/>
    <s v=""/>
    <s v=""/>
    <s v=""/>
    <s v=""/>
    <s v=""/>
  </r>
  <r>
    <d v="2024-08-05T00:00:00"/>
    <x v="174"/>
    <s v="A"/>
    <n v="5"/>
    <s v="a"/>
    <n v="11"/>
    <s v="Campainha e video-porteiro não funcionam - IEOL tem de vir junto com a MEO"/>
    <x v="9"/>
    <m/>
    <x v="0"/>
    <x v="0"/>
    <x v="104"/>
    <m/>
    <x v="62"/>
    <m/>
    <s v=""/>
    <s v=""/>
    <s v=""/>
    <s v=""/>
    <s v=""/>
  </r>
  <r>
    <d v="2024-08-05T00:00:00"/>
    <x v="174"/>
    <s v="A"/>
    <n v="5"/>
    <s v="a"/>
    <n v="10"/>
    <s v="Afinar puxador "/>
    <x v="2"/>
    <m/>
    <x v="0"/>
    <x v="0"/>
    <x v="104"/>
    <m/>
    <x v="0"/>
    <m/>
    <s v=""/>
    <s v=""/>
    <s v=""/>
    <s v=""/>
    <s v=""/>
  </r>
  <r>
    <d v="2024-08-05T00:00:00"/>
    <x v="174"/>
    <s v="A"/>
    <n v="5"/>
    <s v="a"/>
    <n v="9"/>
    <s v="Porta danificada "/>
    <x v="7"/>
    <m/>
    <x v="0"/>
    <x v="0"/>
    <x v="104"/>
    <m/>
    <x v="22"/>
    <m/>
    <s v=""/>
    <s v=""/>
    <s v=""/>
    <s v=""/>
    <s v=""/>
  </r>
  <r>
    <d v="2024-08-05T00:00:00"/>
    <x v="174"/>
    <s v="A"/>
    <n v="5"/>
    <s v="a"/>
    <n v="8"/>
    <s v="Limpeza restos de tinta"/>
    <x v="0"/>
    <m/>
    <x v="0"/>
    <x v="0"/>
    <x v="104"/>
    <m/>
    <x v="3"/>
    <m/>
    <s v=""/>
    <s v=""/>
    <s v=""/>
    <s v=""/>
    <s v=""/>
  </r>
  <r>
    <d v="2024-08-05T00:00:00"/>
    <x v="174"/>
    <s v="A"/>
    <n v="5"/>
    <s v="a"/>
    <n v="7"/>
    <s v="Batente oxidado "/>
    <x v="0"/>
    <m/>
    <x v="0"/>
    <x v="0"/>
    <x v="104"/>
    <m/>
    <x v="0"/>
    <m/>
    <s v=""/>
    <s v=""/>
    <s v=""/>
    <s v=""/>
    <s v=""/>
  </r>
  <r>
    <d v="2024-08-05T00:00:00"/>
    <x v="174"/>
    <s v="A"/>
    <n v="5"/>
    <s v="a"/>
    <n v="6"/>
    <s v="Limpeza de pó resto de obra na sanita "/>
    <x v="0"/>
    <m/>
    <x v="0"/>
    <x v="0"/>
    <x v="104"/>
    <m/>
    <x v="0"/>
    <m/>
    <s v=""/>
    <s v=""/>
    <s v=""/>
    <s v=""/>
    <s v=""/>
  </r>
  <r>
    <d v="2024-08-05T00:00:00"/>
    <x v="174"/>
    <s v="A"/>
    <n v="5"/>
    <s v="a"/>
    <n v="5"/>
    <s v="Limpeza de restos de tinta nas torneiras e chuveiro "/>
    <x v="0"/>
    <m/>
    <x v="0"/>
    <x v="0"/>
    <x v="104"/>
    <m/>
    <x v="0"/>
    <m/>
    <s v=""/>
    <s v=""/>
    <s v=""/>
    <s v=""/>
    <s v=""/>
  </r>
  <r>
    <d v="2024-08-05T00:00:00"/>
    <x v="174"/>
    <s v="A"/>
    <n v="5"/>
    <s v="a"/>
    <n v="4"/>
    <s v="Espelho da casa de banho oxidado (substituir) - Espelho de substituição com risco"/>
    <x v="0"/>
    <m/>
    <x v="0"/>
    <x v="0"/>
    <x v="104"/>
    <m/>
    <x v="3"/>
    <m/>
    <s v=""/>
    <s v=""/>
    <s v=""/>
    <s v=""/>
    <s v=""/>
  </r>
  <r>
    <d v="2024-08-05T00:00:00"/>
    <x v="174"/>
    <s v="A"/>
    <n v="5"/>
    <s v="a"/>
    <n v="3"/>
    <s v="Interruptor não liga nada "/>
    <x v="0"/>
    <m/>
    <x v="0"/>
    <x v="0"/>
    <x v="104"/>
    <m/>
    <x v="277"/>
    <m/>
    <s v=""/>
    <s v=""/>
    <s v=""/>
    <s v=""/>
    <s v=""/>
  </r>
  <r>
    <d v="2024-08-05T00:00:00"/>
    <x v="174"/>
    <s v="A"/>
    <n v="5"/>
    <s v="a"/>
    <n v="2"/>
    <s v="Azulejo com defeito "/>
    <x v="0"/>
    <m/>
    <x v="0"/>
    <x v="0"/>
    <x v="104"/>
    <m/>
    <x v="277"/>
    <m/>
    <s v=""/>
    <s v=""/>
    <s v=""/>
    <s v=""/>
    <s v=""/>
  </r>
  <r>
    <d v="2024-08-05T00:00:00"/>
    <x v="174"/>
    <s v="A"/>
    <n v="5"/>
    <s v="a"/>
    <n v="1"/>
    <s v="Limpeza de guardas oxidadas "/>
    <x v="0"/>
    <m/>
    <x v="0"/>
    <x v="0"/>
    <x v="104"/>
    <m/>
    <x v="277"/>
    <m/>
    <s v=""/>
    <s v=""/>
    <s v=""/>
    <s v=""/>
    <s v=""/>
  </r>
  <r>
    <d v="2024-07-15T00:00:00"/>
    <x v="175"/>
    <s v="A"/>
    <n v="5"/>
    <s v="b"/>
    <n v="2"/>
    <s v="Afinar portas do armário"/>
    <x v="6"/>
    <m/>
    <x v="0"/>
    <x v="0"/>
    <x v="0"/>
    <m/>
    <x v="0"/>
    <s v="Jaime Burnay-962377390"/>
    <s v=""/>
    <s v=""/>
    <s v=""/>
    <s v=""/>
    <s v=""/>
  </r>
  <r>
    <d v="2024-07-15T00:00:00"/>
    <x v="175"/>
    <s v="A"/>
    <n v="5"/>
    <s v="b"/>
    <n v="1"/>
    <s v="Limpeza das guardas com ferrugem"/>
    <x v="0"/>
    <m/>
    <x v="0"/>
    <x v="0"/>
    <x v="0"/>
    <m/>
    <x v="0"/>
    <s v="Jaime Burnay-962377390"/>
    <s v=""/>
    <s v=""/>
    <s v=""/>
    <s v=""/>
    <s v=""/>
  </r>
  <r>
    <d v="2024-08-14T00:00:00"/>
    <x v="176"/>
    <s v="A"/>
    <n v="5"/>
    <s v="c"/>
    <n v="15"/>
    <s v="Falta agua quente na cozinha"/>
    <x v="14"/>
    <m/>
    <x v="28"/>
    <x v="0"/>
    <x v="105"/>
    <m/>
    <x v="18"/>
    <m/>
    <s v=""/>
    <s v=""/>
    <s v=""/>
    <s v=""/>
    <s v=""/>
  </r>
  <r>
    <d v="2024-08-14T00:00:00"/>
    <x v="176"/>
    <s v="A"/>
    <n v="5"/>
    <s v="c"/>
    <n v="14"/>
    <s v="fissuras na parede da sala onde estão as tomadas da televisão"/>
    <x v="0"/>
    <m/>
    <x v="213"/>
    <x v="0"/>
    <x v="105"/>
    <m/>
    <x v="208"/>
    <m/>
    <s v=""/>
    <s v=""/>
    <s v=""/>
    <s v=""/>
    <s v=""/>
  </r>
  <r>
    <d v="2024-08-14T00:00:00"/>
    <x v="176"/>
    <s v="A"/>
    <n v="5"/>
    <s v="c"/>
    <n v="13"/>
    <s v="Descascado fechadura entrada ext"/>
    <x v="7"/>
    <m/>
    <x v="0"/>
    <x v="0"/>
    <x v="105"/>
    <m/>
    <x v="147"/>
    <m/>
    <s v=""/>
    <s v=""/>
    <s v=""/>
    <s v=""/>
    <s v=""/>
  </r>
  <r>
    <d v="2024-08-14T00:00:00"/>
    <x v="176"/>
    <s v="A"/>
    <n v="5"/>
    <s v="c"/>
    <n v="12"/>
    <s v="Caixa tomada marcada"/>
    <x v="0"/>
    <m/>
    <x v="0"/>
    <x v="0"/>
    <x v="105"/>
    <m/>
    <x v="0"/>
    <m/>
    <s v=""/>
    <s v=""/>
    <s v=""/>
    <s v=""/>
    <s v=""/>
  </r>
  <r>
    <d v="2024-08-14T00:00:00"/>
    <x v="176"/>
    <s v="A"/>
    <n v="5"/>
    <s v="c"/>
    <n v="11"/>
    <s v="Ver mancha porta entrada interno "/>
    <x v="0"/>
    <m/>
    <x v="0"/>
    <x v="0"/>
    <x v="105"/>
    <m/>
    <x v="0"/>
    <m/>
    <s v=""/>
    <s v=""/>
    <s v=""/>
    <s v=""/>
    <s v=""/>
  </r>
  <r>
    <d v="2024-08-14T00:00:00"/>
    <x v="176"/>
    <s v="A"/>
    <n v="5"/>
    <s v="c"/>
    <n v="10"/>
    <s v="Limpar moldura porta quarto"/>
    <x v="0"/>
    <m/>
    <x v="0"/>
    <x v="0"/>
    <x v="105"/>
    <m/>
    <x v="0"/>
    <m/>
    <s v=""/>
    <s v=""/>
    <s v=""/>
    <s v=""/>
    <s v=""/>
  </r>
  <r>
    <d v="2024-08-14T00:00:00"/>
    <x v="176"/>
    <s v="A"/>
    <n v="5"/>
    <s v="c"/>
    <n v="9"/>
    <s v="Rever fehco janela quarto/ não fica a vertical"/>
    <x v="0"/>
    <m/>
    <x v="0"/>
    <x v="0"/>
    <x v="105"/>
    <m/>
    <x v="0"/>
    <m/>
    <s v=""/>
    <s v=""/>
    <s v=""/>
    <s v=""/>
    <s v=""/>
  </r>
  <r>
    <d v="2024-08-14T00:00:00"/>
    <x v="176"/>
    <s v="A"/>
    <n v="5"/>
    <s v="c"/>
    <n v="8"/>
    <s v="Limpar caixilharia junto ao puxador"/>
    <x v="0"/>
    <m/>
    <x v="0"/>
    <x v="0"/>
    <x v="105"/>
    <m/>
    <x v="0"/>
    <m/>
    <s v=""/>
    <s v=""/>
    <s v=""/>
    <s v=""/>
    <s v=""/>
  </r>
  <r>
    <d v="2024-08-14T00:00:00"/>
    <x v="176"/>
    <s v="A"/>
    <n v="5"/>
    <s v="c"/>
    <n v="7"/>
    <s v="Mancha branca wc"/>
    <x v="0"/>
    <m/>
    <x v="0"/>
    <x v="0"/>
    <x v="105"/>
    <m/>
    <x v="0"/>
    <m/>
    <s v=""/>
    <s v=""/>
    <s v=""/>
    <s v=""/>
    <s v=""/>
  </r>
  <r>
    <d v="2024-08-14T00:00:00"/>
    <x v="176"/>
    <s v="A"/>
    <n v="5"/>
    <s v="c"/>
    <n v="6"/>
    <s v="Colocar batente casa de banho /ferrugem "/>
    <x v="0"/>
    <m/>
    <x v="0"/>
    <x v="0"/>
    <x v="105"/>
    <m/>
    <x v="0"/>
    <m/>
    <s v=""/>
    <s v=""/>
    <s v=""/>
    <s v=""/>
    <s v=""/>
  </r>
  <r>
    <d v="2024-08-14T00:00:00"/>
    <x v="176"/>
    <s v="A"/>
    <n v="5"/>
    <s v="c"/>
    <n v="5"/>
    <s v="Limpeza porta sala"/>
    <x v="0"/>
    <m/>
    <x v="0"/>
    <x v="0"/>
    <x v="105"/>
    <m/>
    <x v="0"/>
    <m/>
    <s v=""/>
    <s v=""/>
    <s v=""/>
    <s v=""/>
    <s v=""/>
  </r>
  <r>
    <d v="2024-08-14T00:00:00"/>
    <x v="176"/>
    <s v="A"/>
    <n v="5"/>
    <s v="c"/>
    <n v="4"/>
    <s v="Rever pintura generalizada ar cond. "/>
    <x v="0"/>
    <m/>
    <x v="0"/>
    <x v="0"/>
    <x v="105"/>
    <m/>
    <x v="0"/>
    <m/>
    <s v=""/>
    <s v=""/>
    <s v=""/>
    <s v=""/>
    <s v=""/>
  </r>
  <r>
    <d v="2024-08-14T00:00:00"/>
    <x v="176"/>
    <s v="A"/>
    <n v="5"/>
    <s v="c"/>
    <n v="3"/>
    <s v="Substituir espelho wc"/>
    <x v="29"/>
    <m/>
    <x v="0"/>
    <x v="0"/>
    <x v="105"/>
    <m/>
    <x v="0"/>
    <m/>
    <s v=""/>
    <s v=""/>
    <s v=""/>
    <s v=""/>
    <s v=""/>
  </r>
  <r>
    <d v="2024-08-14T00:00:00"/>
    <x v="176"/>
    <s v="A"/>
    <n v="5"/>
    <s v="c"/>
    <n v="2"/>
    <s v="Limpeza guardas inox (sala/quarto)"/>
    <x v="0"/>
    <m/>
    <x v="0"/>
    <x v="0"/>
    <x v="105"/>
    <m/>
    <x v="0"/>
    <m/>
    <s v=""/>
    <s v=""/>
    <s v=""/>
    <s v=""/>
    <s v=""/>
  </r>
  <r>
    <d v="2024-08-14T00:00:00"/>
    <x v="176"/>
    <s v="A"/>
    <n v="5"/>
    <s v="c"/>
    <n v="1"/>
    <s v="Ver Funcionamento Estores - sala e quarto ( não fecha todo)"/>
    <x v="11"/>
    <m/>
    <x v="0"/>
    <x v="0"/>
    <x v="105"/>
    <m/>
    <x v="43"/>
    <m/>
    <s v=""/>
    <s v=""/>
    <s v=""/>
    <s v=""/>
    <s v=""/>
  </r>
  <r>
    <d v="2024-09-27T00:00:00"/>
    <x v="177"/>
    <s v="A"/>
    <n v="6"/>
    <s v="a"/>
    <n v="1"/>
    <s v="Melhorar remate juntas piso laminado "/>
    <x v="5"/>
    <m/>
    <x v="1"/>
    <x v="0"/>
    <x v="106"/>
    <m/>
    <x v="92"/>
    <m/>
    <s v=""/>
    <s v=""/>
    <s v=""/>
    <s v=""/>
    <s v=""/>
  </r>
  <r>
    <d v="2024-09-27T00:00:00"/>
    <x v="177"/>
    <s v="A"/>
    <n v="6"/>
    <s v="a"/>
    <n v="2"/>
    <s v="Manchas escuras piso"/>
    <x v="5"/>
    <m/>
    <x v="1"/>
    <x v="0"/>
    <x v="106"/>
    <m/>
    <x v="92"/>
    <m/>
    <s v=""/>
    <s v=""/>
    <s v=""/>
    <s v=""/>
    <s v=""/>
  </r>
  <r>
    <d v="2024-09-27T00:00:00"/>
    <x v="177"/>
    <s v="A"/>
    <n v="6"/>
    <s v="a"/>
    <n v="3"/>
    <s v="Fissura topo rodapé (geral)"/>
    <x v="6"/>
    <m/>
    <x v="1"/>
    <x v="0"/>
    <x v="106"/>
    <m/>
    <x v="92"/>
    <m/>
    <s v=""/>
    <s v=""/>
    <s v=""/>
    <s v=""/>
    <s v=""/>
  </r>
  <r>
    <d v="2024-09-27T00:00:00"/>
    <x v="177"/>
    <s v="A"/>
    <n v="6"/>
    <s v="a"/>
    <n v="4"/>
    <s v="Fissuras topo rodapé geral"/>
    <x v="6"/>
    <m/>
    <x v="1"/>
    <x v="0"/>
    <x v="106"/>
    <m/>
    <x v="92"/>
    <m/>
    <s v=""/>
    <s v=""/>
    <s v=""/>
    <s v=""/>
    <s v=""/>
  </r>
  <r>
    <d v="2024-09-27T00:00:00"/>
    <x v="177"/>
    <s v="A"/>
    <n v="6"/>
    <s v="a"/>
    <n v="5"/>
    <s v="Marcas/riscos caixilharia proximo puxador "/>
    <x v="2"/>
    <m/>
    <x v="1"/>
    <x v="0"/>
    <x v="106"/>
    <m/>
    <x v="21"/>
    <m/>
    <s v=""/>
    <s v=""/>
    <s v=""/>
    <s v=""/>
    <s v=""/>
  </r>
  <r>
    <d v="2024-09-27T00:00:00"/>
    <x v="177"/>
    <s v="A"/>
    <n v="6"/>
    <s v="a"/>
    <n v="6"/>
    <s v="Peças nas portas soltas / apertar parafuso lateral"/>
    <x v="2"/>
    <m/>
    <x v="141"/>
    <x v="0"/>
    <x v="106"/>
    <m/>
    <x v="21"/>
    <m/>
    <s v=""/>
    <s v=""/>
    <s v=""/>
    <s v=""/>
    <s v=""/>
  </r>
  <r>
    <d v="2024-09-27T00:00:00"/>
    <x v="177"/>
    <s v="A"/>
    <n v="6"/>
    <s v="a"/>
    <n v="7"/>
    <s v="Remate silicone porta/parede externo "/>
    <x v="0"/>
    <m/>
    <x v="1"/>
    <x v="0"/>
    <x v="106"/>
    <m/>
    <x v="22"/>
    <m/>
    <s v=""/>
    <s v=""/>
    <s v=""/>
    <s v=""/>
    <s v=""/>
  </r>
  <r>
    <d v="2024-09-27T00:00:00"/>
    <x v="177"/>
    <s v="A"/>
    <n v="6"/>
    <s v="a"/>
    <n v="8"/>
    <s v="Falta betume em baixo soleira janelas"/>
    <x v="0"/>
    <m/>
    <x v="1"/>
    <x v="0"/>
    <x v="106"/>
    <m/>
    <x v="92"/>
    <m/>
    <s v=""/>
    <s v=""/>
    <s v=""/>
    <s v=""/>
    <s v=""/>
  </r>
  <r>
    <d v="2024-09-27T00:00:00"/>
    <x v="177"/>
    <s v="A"/>
    <n v="6"/>
    <s v="a"/>
    <n v="9"/>
    <s v="Falta betume piso/parede terraço geral "/>
    <x v="0"/>
    <m/>
    <x v="1"/>
    <x v="0"/>
    <x v="106"/>
    <m/>
    <x v="92"/>
    <m/>
    <s v=""/>
    <s v=""/>
    <s v=""/>
    <s v=""/>
    <s v=""/>
  </r>
  <r>
    <d v="2024-09-27T00:00:00"/>
    <x v="177"/>
    <s v="A"/>
    <n v="6"/>
    <s v="a"/>
    <n v="10"/>
    <s v="Falta torneira água terraço - Colocamos o ponto a torneira quem decide colocar ou não é o priprietário"/>
    <x v="0"/>
    <m/>
    <x v="1"/>
    <x v="3"/>
    <x v="106"/>
    <m/>
    <x v="251"/>
    <m/>
    <s v=""/>
    <s v=""/>
    <s v=""/>
    <s v=""/>
    <s v=""/>
  </r>
  <r>
    <d v="2024-09-27T00:00:00"/>
    <x v="177"/>
    <s v="A"/>
    <n v="6"/>
    <s v="a"/>
    <n v="11"/>
    <s v="Soleira rachada "/>
    <x v="0"/>
    <m/>
    <x v="1"/>
    <x v="0"/>
    <x v="106"/>
    <m/>
    <x v="92"/>
    <m/>
    <s v=""/>
    <s v=""/>
    <s v=""/>
    <s v=""/>
    <s v=""/>
  </r>
  <r>
    <d v="2024-09-27T00:00:00"/>
    <x v="177"/>
    <s v="A"/>
    <n v="6"/>
    <s v="a"/>
    <n v="12"/>
    <s v="Limpar ferrugem guardas geral "/>
    <x v="0"/>
    <m/>
    <x v="1"/>
    <x v="0"/>
    <x v="106"/>
    <m/>
    <x v="92"/>
    <m/>
    <s v=""/>
    <s v=""/>
    <s v=""/>
    <s v=""/>
    <s v=""/>
  </r>
  <r>
    <d v="2024-09-27T00:00:00"/>
    <x v="177"/>
    <s v="A"/>
    <n v="6"/>
    <s v="a"/>
    <n v="13"/>
    <s v="Vidros guardas curtos / espaço grande "/>
    <x v="2"/>
    <m/>
    <x v="141"/>
    <x v="0"/>
    <x v="106"/>
    <m/>
    <x v="21"/>
    <m/>
    <s v=""/>
    <s v=""/>
    <s v=""/>
    <s v=""/>
    <s v=""/>
  </r>
  <r>
    <d v="2024-09-27T00:00:00"/>
    <x v="177"/>
    <s v="A"/>
    <n v="6"/>
    <s v="a"/>
    <n v="14"/>
    <s v="Betume soltando piso terraço geral "/>
    <x v="0"/>
    <m/>
    <x v="1"/>
    <x v="0"/>
    <x v="106"/>
    <m/>
    <x v="92"/>
    <m/>
    <s v=""/>
    <s v=""/>
    <s v=""/>
    <s v=""/>
    <s v=""/>
  </r>
  <r>
    <d v="2024-09-27T00:00:00"/>
    <x v="177"/>
    <s v="A"/>
    <n v="6"/>
    <s v="a"/>
    <n v="15"/>
    <s v="Torneira terraço falta  -  Colocamos o ponto a torneira quem decide colocar ou não é o priprietário"/>
    <x v="0"/>
    <m/>
    <x v="1"/>
    <x v="3"/>
    <x v="106"/>
    <m/>
    <x v="24"/>
    <m/>
    <s v=""/>
    <s v=""/>
    <s v=""/>
    <s v=""/>
    <s v=""/>
  </r>
  <r>
    <d v="2024-09-27T00:00:00"/>
    <x v="177"/>
    <s v="A"/>
    <n v="6"/>
    <s v="a"/>
    <n v="16"/>
    <s v="Pode trocar abertura porta cozinha /terraço?"/>
    <x v="2"/>
    <m/>
    <x v="1"/>
    <x v="3"/>
    <x v="106"/>
    <m/>
    <x v="5"/>
    <m/>
    <s v=""/>
    <s v=""/>
    <s v=""/>
    <s v=""/>
    <s v=""/>
  </r>
  <r>
    <d v="2024-09-27T00:00:00"/>
    <x v="177"/>
    <s v="A"/>
    <n v="6"/>
    <s v="a"/>
    <n v="17"/>
    <s v="Falta caixa tomada terraço "/>
    <x v="9"/>
    <m/>
    <x v="1"/>
    <x v="0"/>
    <x v="106"/>
    <m/>
    <x v="9"/>
    <m/>
    <s v=""/>
    <s v=""/>
    <s v=""/>
    <s v=""/>
    <s v=""/>
  </r>
  <r>
    <d v="2024-09-27T00:00:00"/>
    <x v="177"/>
    <s v="A"/>
    <n v="6"/>
    <s v="a"/>
    <n v="18"/>
    <s v="Marcas no rodapé "/>
    <x v="6"/>
    <m/>
    <x v="1"/>
    <x v="0"/>
    <x v="106"/>
    <m/>
    <x v="92"/>
    <m/>
    <s v=""/>
    <s v=""/>
    <s v=""/>
    <s v=""/>
    <s v=""/>
  </r>
  <r>
    <d v="2024-09-27T00:00:00"/>
    <x v="177"/>
    <s v="A"/>
    <n v="6"/>
    <s v="a"/>
    <n v="19"/>
    <s v="Afinar janela/porta"/>
    <x v="2"/>
    <m/>
    <x v="1"/>
    <x v="0"/>
    <x v="106"/>
    <m/>
    <x v="92"/>
    <m/>
    <s v=""/>
    <s v=""/>
    <s v=""/>
    <s v=""/>
    <s v=""/>
  </r>
  <r>
    <d v="2024-09-27T00:00:00"/>
    <x v="177"/>
    <s v="A"/>
    <n v="6"/>
    <s v="a"/>
    <n v="20"/>
    <s v="Fissura parede"/>
    <x v="0"/>
    <m/>
    <x v="1"/>
    <x v="0"/>
    <x v="106"/>
    <m/>
    <x v="92"/>
    <m/>
    <s v=""/>
    <s v=""/>
    <s v=""/>
    <s v=""/>
    <s v=""/>
  </r>
  <r>
    <d v="2024-09-27T00:00:00"/>
    <x v="177"/>
    <s v="A"/>
    <n v="6"/>
    <s v="a"/>
    <n v="21"/>
    <s v="Dobradiça desalinhada"/>
    <x v="2"/>
    <m/>
    <x v="1"/>
    <x v="0"/>
    <x v="106"/>
    <m/>
    <x v="336"/>
    <m/>
    <s v=""/>
    <s v=""/>
    <s v=""/>
    <s v=""/>
    <s v=""/>
  </r>
  <r>
    <d v="2024-09-27T00:00:00"/>
    <x v="177"/>
    <s v="A"/>
    <n v="6"/>
    <s v="a"/>
    <n v="22"/>
    <s v="Perfil piso Porta Cozinha mal assentado "/>
    <x v="0"/>
    <m/>
    <x v="1"/>
    <x v="0"/>
    <x v="106"/>
    <m/>
    <x v="22"/>
    <m/>
    <s v=""/>
    <s v=""/>
    <s v=""/>
    <s v=""/>
    <s v=""/>
  </r>
  <r>
    <d v="2024-09-27T00:00:00"/>
    <x v="177"/>
    <s v="A"/>
    <n v="6"/>
    <s v="a"/>
    <n v="23"/>
    <s v="Falta puxador porta da lavanderia "/>
    <x v="2"/>
    <m/>
    <x v="141"/>
    <x v="0"/>
    <x v="106"/>
    <m/>
    <x v="18"/>
    <m/>
    <s v=""/>
    <s v=""/>
    <s v=""/>
    <s v=""/>
    <s v=""/>
  </r>
  <r>
    <d v="2024-09-27T00:00:00"/>
    <x v="177"/>
    <s v="A"/>
    <n v="6"/>
    <s v="a"/>
    <n v="24"/>
    <s v="Marcas/riscos porta"/>
    <x v="6"/>
    <m/>
    <x v="1"/>
    <x v="0"/>
    <x v="106"/>
    <m/>
    <x v="64"/>
    <m/>
    <s v=""/>
    <s v=""/>
    <s v=""/>
    <s v=""/>
    <s v=""/>
  </r>
  <r>
    <d v="2024-09-27T00:00:00"/>
    <x v="177"/>
    <s v="A"/>
    <n v="6"/>
    <s v="a"/>
    <n v="25"/>
    <s v="Mancha infiltração parede"/>
    <x v="0"/>
    <m/>
    <x v="1"/>
    <x v="0"/>
    <x v="106"/>
    <m/>
    <x v="92"/>
    <m/>
    <s v=""/>
    <s v=""/>
    <s v=""/>
    <s v=""/>
    <s v=""/>
  </r>
  <r>
    <d v="2024-09-27T00:00:00"/>
    <x v="177"/>
    <s v="A"/>
    <n v="6"/>
    <s v="a"/>
    <n v="26"/>
    <s v="Tábuas diferentes piso/ tonalidade/material"/>
    <x v="5"/>
    <m/>
    <x v="1"/>
    <x v="0"/>
    <x v="106"/>
    <m/>
    <x v="92"/>
    <m/>
    <s v=""/>
    <s v=""/>
    <s v=""/>
    <s v=""/>
    <s v=""/>
  </r>
  <r>
    <d v="2024-09-27T00:00:00"/>
    <x v="177"/>
    <s v="A"/>
    <n v="6"/>
    <s v="a"/>
    <n v="27"/>
    <s v="Marca/Inchado teto wc"/>
    <x v="0"/>
    <m/>
    <x v="1"/>
    <x v="0"/>
    <x v="106"/>
    <m/>
    <x v="22"/>
    <m/>
    <s v=""/>
    <s v=""/>
    <s v=""/>
    <s v=""/>
    <s v=""/>
  </r>
  <r>
    <d v="2024-09-27T00:00:00"/>
    <x v="177"/>
    <s v="A"/>
    <n v="6"/>
    <s v="a"/>
    <n v="28"/>
    <s v="Remate peça iluminação teto wc"/>
    <x v="0"/>
    <m/>
    <x v="1"/>
    <x v="0"/>
    <x v="106"/>
    <m/>
    <x v="22"/>
    <m/>
    <s v=""/>
    <s v=""/>
    <s v=""/>
    <s v=""/>
    <s v=""/>
  </r>
  <r>
    <d v="2024-09-27T00:00:00"/>
    <x v="177"/>
    <s v="A"/>
    <n v="6"/>
    <s v="a"/>
    <n v="29"/>
    <s v="Sujos tinta parede"/>
    <x v="0"/>
    <m/>
    <x v="1"/>
    <x v="0"/>
    <x v="106"/>
    <m/>
    <x v="92"/>
    <m/>
    <s v=""/>
    <s v=""/>
    <s v=""/>
    <s v=""/>
    <s v=""/>
  </r>
  <r>
    <d v="2024-09-27T00:00:00"/>
    <x v="177"/>
    <s v="A"/>
    <n v="6"/>
    <s v="a"/>
    <n v="30"/>
    <s v="Manchas brancas piso geral "/>
    <x v="5"/>
    <m/>
    <x v="1"/>
    <x v="0"/>
    <x v="106"/>
    <m/>
    <x v="92"/>
    <m/>
    <s v=""/>
    <s v=""/>
    <s v=""/>
    <s v=""/>
    <s v=""/>
  </r>
  <r>
    <d v="2024-09-27T00:00:00"/>
    <x v="177"/>
    <s v="A"/>
    <n v="6"/>
    <s v="a"/>
    <n v="31"/>
    <s v="Fissura alheta"/>
    <x v="0"/>
    <m/>
    <x v="1"/>
    <x v="0"/>
    <x v="106"/>
    <m/>
    <x v="22"/>
    <m/>
    <s v=""/>
    <s v=""/>
    <s v=""/>
    <s v=""/>
    <s v=""/>
  </r>
  <r>
    <d v="2024-09-27T00:00:00"/>
    <x v="177"/>
    <s v="A"/>
    <n v="6"/>
    <s v="a"/>
    <n v="32"/>
    <s v="Afianr porta "/>
    <x v="7"/>
    <m/>
    <x v="210"/>
    <x v="0"/>
    <x v="106"/>
    <m/>
    <x v="106"/>
    <m/>
    <s v=""/>
    <s v=""/>
    <s v=""/>
    <s v=""/>
    <s v=""/>
  </r>
  <r>
    <d v="2024-09-27T00:00:00"/>
    <x v="177"/>
    <s v="A"/>
    <n v="6"/>
    <s v="a"/>
    <n v="33"/>
    <s v="Troca da soleira da janela da sala (esta danificada) / 4 tubos de silicone"/>
    <x v="2"/>
    <m/>
    <x v="67"/>
    <x v="0"/>
    <x v="106"/>
    <m/>
    <x v="123"/>
    <m/>
    <s v=""/>
    <s v=""/>
    <s v=""/>
    <s v=""/>
    <s v=""/>
  </r>
  <r>
    <d v="2024-09-27T00:00:00"/>
    <x v="177"/>
    <s v="A"/>
    <n v="6"/>
    <s v="a"/>
    <n v="34"/>
    <s v="Retificar porta cozinha "/>
    <x v="6"/>
    <m/>
    <x v="33"/>
    <x v="0"/>
    <x v="106"/>
    <m/>
    <x v="64"/>
    <m/>
    <s v=""/>
    <s v=""/>
    <s v=""/>
    <s v=""/>
    <s v=""/>
  </r>
  <r>
    <d v="2024-09-27T00:00:00"/>
    <x v="177"/>
    <s v="A"/>
    <n v="6"/>
    <s v="a"/>
    <n v="35"/>
    <s v="Hall de entrada: Tomada elétrica: na visita técnica questionei se não faltava uma tomada no lado das janelas. Podem validar pf?"/>
    <x v="0"/>
    <m/>
    <x v="28"/>
    <x v="0"/>
    <x v="106"/>
    <m/>
    <x v="45"/>
    <m/>
    <s v=""/>
    <s v=""/>
    <s v=""/>
    <s v=""/>
    <s v=""/>
  </r>
  <r>
    <d v="2024-09-27T00:00:00"/>
    <x v="177"/>
    <s v="A"/>
    <n v="6"/>
    <s v="a"/>
    <n v="36"/>
    <s v="Soleira da porta de acesso ao terraço"/>
    <x v="13"/>
    <m/>
    <x v="28"/>
    <x v="0"/>
    <x v="106"/>
    <m/>
    <x v="45"/>
    <m/>
    <s v=""/>
    <s v=""/>
    <s v=""/>
    <s v=""/>
    <s v=""/>
  </r>
  <r>
    <d v="2024-09-27T00:00:00"/>
    <x v="177"/>
    <s v="A"/>
    <n v="6"/>
    <s v="a"/>
    <n v="37"/>
    <s v="Interruptores &quot;presos&quot; na sala e quarto "/>
    <x v="0"/>
    <m/>
    <x v="28"/>
    <x v="0"/>
    <x v="106"/>
    <m/>
    <x v="45"/>
    <m/>
    <s v=""/>
    <s v=""/>
    <s v=""/>
    <s v=""/>
    <s v=""/>
  </r>
  <r>
    <d v="2024-09-27T00:00:00"/>
    <x v="177"/>
    <s v="A"/>
    <n v="6"/>
    <s v="a"/>
    <n v="38"/>
    <s v="Bomba de calor sempre a pingar"/>
    <x v="15"/>
    <m/>
    <x v="28"/>
    <x v="0"/>
    <x v="106"/>
    <m/>
    <x v="63"/>
    <m/>
    <s v=""/>
    <s v=""/>
    <s v=""/>
    <s v=""/>
    <s v=""/>
  </r>
  <r>
    <d v="2024-09-27T00:00:00"/>
    <x v="177"/>
    <s v="A"/>
    <n v="6"/>
    <s v="a"/>
    <n v="39"/>
    <s v="Pressão da água na banheira é fraca "/>
    <x v="14"/>
    <m/>
    <x v="28"/>
    <x v="0"/>
    <x v="106"/>
    <m/>
    <x v="18"/>
    <m/>
    <s v=""/>
    <s v=""/>
    <s v=""/>
    <s v=""/>
    <s v=""/>
  </r>
  <r>
    <d v="2024-09-27T00:00:00"/>
    <x v="177"/>
    <s v="A"/>
    <n v="6"/>
    <s v="a"/>
    <n v="40"/>
    <s v="Água demora muito para aquecer e chegar a casa de banho _x000a_"/>
    <x v="14"/>
    <m/>
    <x v="28"/>
    <x v="3"/>
    <x v="106"/>
    <m/>
    <x v="18"/>
    <m/>
    <s v=""/>
    <s v=""/>
    <s v=""/>
    <s v=""/>
    <s v=""/>
  </r>
  <r>
    <d v="2024-09-27T00:00:00"/>
    <x v="177"/>
    <s v="A"/>
    <n v="6"/>
    <s v="a"/>
    <n v="41"/>
    <s v="Mesmo sem utilizar a bomba está sempre a ligar e faz muito barulho"/>
    <x v="15"/>
    <m/>
    <x v="28"/>
    <x v="0"/>
    <x v="106"/>
    <m/>
    <x v="63"/>
    <m/>
    <s v=""/>
    <s v=""/>
    <s v=""/>
    <s v=""/>
    <s v=""/>
  </r>
  <r>
    <d v="2024-09-27T00:00:00"/>
    <x v="177"/>
    <s v="A"/>
    <n v="6"/>
    <s v="a"/>
    <n v="42"/>
    <s v="Porta do quarto riscada - Porta de correr 2000x800 com mecanização para fechadura . - medida pelo clécio 07/01 // 13/05 Veio mau a porta de correr, veio furado na parte do guia, e a parte da fechadura veio muito pequeno o buraco "/>
    <x v="6"/>
    <m/>
    <x v="28"/>
    <x v="0"/>
    <x v="106"/>
    <d v="2025-08-18T00:00:00"/>
    <x v="340"/>
    <m/>
    <s v=""/>
    <s v=""/>
    <s v=""/>
    <s v=""/>
    <s v=""/>
  </r>
  <r>
    <d v="2024-09-27T00:00:00"/>
    <x v="177"/>
    <s v="A"/>
    <n v="6"/>
    <s v="a"/>
    <n v="43"/>
    <s v="Silicone em todas as janelas no topo para não entrar ar "/>
    <x v="0"/>
    <m/>
    <x v="28"/>
    <x v="0"/>
    <x v="106"/>
    <m/>
    <x v="0"/>
    <m/>
    <s v=""/>
    <s v=""/>
    <s v=""/>
    <s v=""/>
    <s v=""/>
  </r>
  <r>
    <d v="2024-09-27T00:00:00"/>
    <x v="177"/>
    <s v="A"/>
    <n v="6"/>
    <s v="a"/>
    <n v="44"/>
    <s v="AVARIA COMANDO ASSA ABLOY (ABERTURA PORTÃO ESTACIONAMENTO)"/>
    <x v="0"/>
    <m/>
    <x v="228"/>
    <x v="0"/>
    <x v="106"/>
    <m/>
    <x v="90"/>
    <m/>
    <s v=""/>
    <s v=""/>
    <s v=""/>
    <s v=""/>
    <s v=""/>
  </r>
  <r>
    <d v="2024-09-27T00:00:00"/>
    <x v="177"/>
    <s v="A"/>
    <n v="6"/>
    <s v="a"/>
    <n v="45"/>
    <s v="Porta da sala que tem um racha disfarçada com tinta."/>
    <x v="6"/>
    <m/>
    <x v="135"/>
    <x v="2"/>
    <x v="106"/>
    <m/>
    <x v="118"/>
    <m/>
    <m/>
    <m/>
    <m/>
    <m/>
    <m/>
  </r>
  <r>
    <d v="2024-09-27T00:00:00"/>
    <x v="177"/>
    <s v="A"/>
    <n v="6"/>
    <s v="a"/>
    <n v="46"/>
    <s v="Estores há uns que estão desalinhados e descem de forma desnivelada algumas vezes"/>
    <x v="11"/>
    <m/>
    <x v="135"/>
    <x v="0"/>
    <x v="106"/>
    <m/>
    <x v="123"/>
    <m/>
    <m/>
    <m/>
    <m/>
    <m/>
    <m/>
  </r>
  <r>
    <d v="2024-09-27T00:00:00"/>
    <x v="177"/>
    <s v="A"/>
    <n v="6"/>
    <s v="a"/>
    <n v="47"/>
    <s v="Estore da cozinha deixou de funcionar // No dia 20/11 voltou a se queixar"/>
    <x v="0"/>
    <m/>
    <x v="325"/>
    <x v="0"/>
    <x v="106"/>
    <m/>
    <x v="198"/>
    <m/>
    <m/>
    <m/>
    <m/>
    <m/>
    <m/>
  </r>
  <r>
    <d v="2024-09-27T00:00:00"/>
    <x v="177"/>
    <s v="A"/>
    <n v="6"/>
    <s v="a"/>
    <n v="48"/>
    <s v="O Ar Condicionado do meu quarto não está a aquecer de forma correcta"/>
    <x v="15"/>
    <m/>
    <x v="174"/>
    <x v="0"/>
    <x v="106"/>
    <m/>
    <x v="133"/>
    <m/>
    <m/>
    <m/>
    <m/>
    <m/>
    <m/>
  </r>
  <r>
    <d v="2024-09-27T00:00:00"/>
    <x v="177"/>
    <s v="A"/>
    <n v="6"/>
    <s v="a"/>
    <n v="49"/>
    <s v="O espelho da minha casa de banho tem manchas de ferrugem."/>
    <x v="62"/>
    <m/>
    <x v="258"/>
    <x v="11"/>
    <x v="106"/>
    <m/>
    <x v="24"/>
    <m/>
    <m/>
    <m/>
    <m/>
    <m/>
    <m/>
  </r>
  <r>
    <d v="2024-09-27T00:00:00"/>
    <x v="177"/>
    <s v="A"/>
    <n v="6"/>
    <s v="a"/>
    <n v="50"/>
    <s v="A água quente demora muito tempo a chegar tanto à cozinha (perto da bomba) como casa de banho (na outra ponta da cas)."/>
    <x v="14"/>
    <s v="NOVO"/>
    <x v="313"/>
    <x v="1"/>
    <x v="106"/>
    <m/>
    <x v="24"/>
    <m/>
    <m/>
    <m/>
    <m/>
    <m/>
    <m/>
  </r>
  <r>
    <d v="2024-10-29T00:00:00"/>
    <x v="178"/>
    <s v="A"/>
    <n v="7"/>
    <s v="a"/>
    <n v="1"/>
    <s v="Guardas com ferrugem e amolgadas no Geral"/>
    <x v="0"/>
    <m/>
    <x v="0"/>
    <x v="0"/>
    <x v="29"/>
    <m/>
    <x v="94"/>
    <m/>
    <s v=""/>
    <s v=""/>
    <s v=""/>
    <s v=""/>
    <s v=""/>
  </r>
  <r>
    <d v="2024-10-29T00:00:00"/>
    <x v="178"/>
    <s v="A"/>
    <n v="7"/>
    <s v="a"/>
    <n v="2"/>
    <s v="Caixilharia suja e com riscos - picos próximo do puxador no Geral"/>
    <x v="2"/>
    <m/>
    <x v="141"/>
    <x v="0"/>
    <x v="29"/>
    <m/>
    <x v="21"/>
    <m/>
    <s v=""/>
    <s v=""/>
    <s v=""/>
    <s v=""/>
    <s v=""/>
  </r>
  <r>
    <d v="2024-10-29T00:00:00"/>
    <x v="178"/>
    <s v="A"/>
    <n v="7"/>
    <s v="a"/>
    <n v="3"/>
    <s v="Sujo de silicone no rodapé com buracos entre o piso no Geral"/>
    <x v="0"/>
    <m/>
    <x v="0"/>
    <x v="0"/>
    <x v="29"/>
    <m/>
    <x v="94"/>
    <m/>
    <s v=""/>
    <s v=""/>
    <s v=""/>
    <s v=""/>
    <s v=""/>
  </r>
  <r>
    <d v="2024-10-29T00:00:00"/>
    <x v="178"/>
    <s v="A"/>
    <n v="7"/>
    <s v="a"/>
    <n v="4"/>
    <s v="Marca na pintura da alheta no Geral"/>
    <x v="0"/>
    <m/>
    <x v="0"/>
    <x v="0"/>
    <x v="29"/>
    <m/>
    <x v="94"/>
    <m/>
    <s v=""/>
    <s v=""/>
    <s v=""/>
    <s v=""/>
    <s v=""/>
  </r>
  <r>
    <d v="2024-10-29T00:00:00"/>
    <x v="178"/>
    <s v="A"/>
    <n v="7"/>
    <s v="a"/>
    <n v="5"/>
    <s v="Remate no topo do pilar mal acabado"/>
    <x v="0"/>
    <m/>
    <x v="0"/>
    <x v="0"/>
    <x v="29"/>
    <m/>
    <x v="94"/>
    <m/>
    <s v=""/>
    <s v=""/>
    <s v=""/>
    <s v=""/>
    <s v=""/>
  </r>
  <r>
    <d v="2024-10-29T00:00:00"/>
    <x v="178"/>
    <s v="A"/>
    <n v="7"/>
    <s v="a"/>
    <n v="6"/>
    <s v="Desnível no armário - quadros mal acabado"/>
    <x v="6"/>
    <m/>
    <x v="0"/>
    <x v="0"/>
    <x v="29"/>
    <m/>
    <x v="88"/>
    <m/>
    <s v=""/>
    <s v=""/>
    <s v=""/>
    <s v=""/>
    <s v=""/>
  </r>
  <r>
    <d v="2024-10-29T00:00:00"/>
    <x v="178"/>
    <s v="A"/>
    <n v="7"/>
    <s v="a"/>
    <n v="7"/>
    <s v="Estore com barulho "/>
    <x v="21"/>
    <m/>
    <x v="0"/>
    <x v="3"/>
    <x v="29"/>
    <m/>
    <x v="24"/>
    <m/>
    <s v=""/>
    <s v=""/>
    <s v=""/>
    <s v=""/>
    <s v=""/>
  </r>
  <r>
    <d v="2024-10-29T00:00:00"/>
    <x v="178"/>
    <s v="A"/>
    <n v="7"/>
    <s v="a"/>
    <n v="8"/>
    <s v="Molduras das janelas mal acabadas no Geral"/>
    <x v="2"/>
    <m/>
    <x v="141"/>
    <x v="0"/>
    <x v="29"/>
    <m/>
    <x v="21"/>
    <m/>
    <s v=""/>
    <s v=""/>
    <s v=""/>
    <s v=""/>
    <s v=""/>
  </r>
  <r>
    <d v="2024-10-29T00:00:00"/>
    <x v="178"/>
    <s v="A"/>
    <n v="7"/>
    <s v="a"/>
    <n v="9"/>
    <s v="Cerâmica da parede com picos no rejunte e desnivelada"/>
    <x v="0"/>
    <m/>
    <x v="0"/>
    <x v="0"/>
    <x v="29"/>
    <m/>
    <x v="73"/>
    <m/>
    <s v=""/>
    <s v=""/>
    <s v=""/>
    <s v=""/>
    <s v=""/>
  </r>
  <r>
    <d v="2024-10-29T00:00:00"/>
    <x v="178"/>
    <s v="A"/>
    <n v="7"/>
    <s v="a"/>
    <n v="10"/>
    <s v="Estore não fecha todo"/>
    <x v="21"/>
    <m/>
    <x v="0"/>
    <x v="3"/>
    <x v="29"/>
    <m/>
    <x v="24"/>
    <m/>
    <s v=""/>
    <s v=""/>
    <s v=""/>
    <s v=""/>
    <s v=""/>
  </r>
  <r>
    <d v="2024-10-29T00:00:00"/>
    <x v="178"/>
    <s v="A"/>
    <n v="7"/>
    <s v="a"/>
    <n v="11"/>
    <s v="Colocar puxador na porta - Lavanderia "/>
    <x v="2"/>
    <m/>
    <x v="0"/>
    <x v="0"/>
    <x v="29"/>
    <m/>
    <x v="18"/>
    <m/>
    <s v=""/>
    <s v=""/>
    <s v=""/>
    <s v=""/>
    <s v=""/>
  </r>
  <r>
    <d v="2024-10-29T00:00:00"/>
    <x v="178"/>
    <s v="A"/>
    <n v="7"/>
    <s v="a"/>
    <n v="12"/>
    <s v="Silicone em volta da janela"/>
    <x v="0"/>
    <m/>
    <x v="0"/>
    <x v="0"/>
    <x v="29"/>
    <m/>
    <x v="94"/>
    <m/>
    <s v=""/>
    <s v=""/>
    <s v=""/>
    <s v=""/>
    <s v=""/>
  </r>
  <r>
    <d v="2024-10-29T00:00:00"/>
    <x v="178"/>
    <s v="A"/>
    <n v="7"/>
    <s v="a"/>
    <n v="13"/>
    <s v="Acabamento no encontro entre o teto e a cerâmica"/>
    <x v="0"/>
    <m/>
    <x v="0"/>
    <x v="0"/>
    <x v="29"/>
    <m/>
    <x v="94"/>
    <m/>
    <s v=""/>
    <s v=""/>
    <s v=""/>
    <s v=""/>
    <s v=""/>
  </r>
  <r>
    <d v="2024-10-29T00:00:00"/>
    <x v="178"/>
    <s v="A"/>
    <n v="7"/>
    <s v="a"/>
    <n v="14"/>
    <s v="Acabamento mal feito no tubo da cerâmica "/>
    <x v="0"/>
    <m/>
    <x v="0"/>
    <x v="0"/>
    <x v="29"/>
    <m/>
    <x v="94"/>
    <m/>
    <s v=""/>
    <s v=""/>
    <s v=""/>
    <s v=""/>
    <s v=""/>
  </r>
  <r>
    <d v="2024-10-29T00:00:00"/>
    <x v="178"/>
    <s v="A"/>
    <n v="7"/>
    <s v="a"/>
    <n v="15"/>
    <s v="Parafuso vísivel no topo da janela"/>
    <x v="0"/>
    <m/>
    <x v="0"/>
    <x v="0"/>
    <x v="29"/>
    <m/>
    <x v="73"/>
    <m/>
    <s v=""/>
    <s v=""/>
    <s v=""/>
    <s v=""/>
    <s v=""/>
  </r>
  <r>
    <d v="2024-10-29T00:00:00"/>
    <x v="178"/>
    <s v="A"/>
    <n v="7"/>
    <s v="a"/>
    <n v="16"/>
    <s v="Afinar as janelas não abrem bem e fazem barulho "/>
    <x v="2"/>
    <m/>
    <x v="0"/>
    <x v="0"/>
    <x v="29"/>
    <m/>
    <x v="202"/>
    <m/>
    <s v=""/>
    <s v=""/>
    <s v=""/>
    <s v=""/>
    <s v=""/>
  </r>
  <r>
    <d v="2024-10-29T00:00:00"/>
    <x v="178"/>
    <s v="A"/>
    <n v="7"/>
    <s v="a"/>
    <n v="17"/>
    <s v="Riscos no Inox dos eletrodomésticos "/>
    <x v="4"/>
    <m/>
    <x v="0"/>
    <x v="0"/>
    <x v="29"/>
    <m/>
    <x v="142"/>
    <s v="Em conversa com o Sr. Bruno e proprietário, tem até data presente ponto da IEOL (36)"/>
    <s v=""/>
    <s v=""/>
    <s v=""/>
    <s v=""/>
    <s v=""/>
  </r>
  <r>
    <d v="2024-10-29T00:00:00"/>
    <x v="178"/>
    <s v="A"/>
    <n v="7"/>
    <s v="a"/>
    <n v="18"/>
    <s v="Acabamento nas tomadas - buraco no encontro com a parede"/>
    <x v="0"/>
    <m/>
    <x v="0"/>
    <x v="0"/>
    <x v="29"/>
    <m/>
    <x v="202"/>
    <m/>
    <s v=""/>
    <s v=""/>
    <s v=""/>
    <s v=""/>
    <s v=""/>
  </r>
  <r>
    <d v="2024-10-29T00:00:00"/>
    <x v="178"/>
    <s v="A"/>
    <n v="7"/>
    <s v="a"/>
    <n v="19"/>
    <s v="Falha na parte inteira da madeira da porta"/>
    <x v="0"/>
    <m/>
    <x v="0"/>
    <x v="0"/>
    <x v="29"/>
    <m/>
    <x v="202"/>
    <m/>
    <s v=""/>
    <s v=""/>
    <s v=""/>
    <s v=""/>
    <s v=""/>
  </r>
  <r>
    <d v="2024-10-29T00:00:00"/>
    <x v="178"/>
    <s v="A"/>
    <n v="7"/>
    <s v="a"/>
    <n v="20"/>
    <s v="Cerâmica da cozinha entre o piso e a parede mal acabada"/>
    <x v="0"/>
    <m/>
    <x v="0"/>
    <x v="0"/>
    <x v="29"/>
    <m/>
    <x v="202"/>
    <m/>
    <s v=""/>
    <s v=""/>
    <s v=""/>
    <s v=""/>
    <s v=""/>
  </r>
  <r>
    <d v="2024-10-29T00:00:00"/>
    <x v="178"/>
    <s v="A"/>
    <n v="7"/>
    <s v="a"/>
    <n v="21"/>
    <s v="Puxador com alturas diferentes"/>
    <x v="6"/>
    <m/>
    <x v="0"/>
    <x v="0"/>
    <x v="29"/>
    <m/>
    <x v="11"/>
    <m/>
    <s v=""/>
    <s v=""/>
    <s v=""/>
    <s v=""/>
    <s v=""/>
  </r>
  <r>
    <d v="2024-10-29T00:00:00"/>
    <x v="178"/>
    <s v="A"/>
    <n v="7"/>
    <s v="a"/>
    <n v="22"/>
    <s v="Porta suja e amolgada no topo"/>
    <x v="0"/>
    <m/>
    <x v="0"/>
    <x v="0"/>
    <x v="29"/>
    <m/>
    <x v="202"/>
    <m/>
    <s v=""/>
    <s v=""/>
    <s v=""/>
    <s v=""/>
    <s v=""/>
  </r>
  <r>
    <d v="2024-10-29T00:00:00"/>
    <x v="178"/>
    <s v="A"/>
    <n v="7"/>
    <s v="a"/>
    <n v="23"/>
    <s v="Marcas e sujidade na moldura no geral"/>
    <x v="0"/>
    <m/>
    <x v="0"/>
    <x v="0"/>
    <x v="29"/>
    <m/>
    <x v="202"/>
    <m/>
    <s v=""/>
    <s v=""/>
    <s v=""/>
    <s v=""/>
    <s v=""/>
  </r>
  <r>
    <d v="2024-10-29T00:00:00"/>
    <x v="178"/>
    <s v="A"/>
    <n v="7"/>
    <s v="a"/>
    <n v="24"/>
    <s v="Falta peça no puxador externo"/>
    <x v="0"/>
    <m/>
    <x v="0"/>
    <x v="0"/>
    <x v="29"/>
    <m/>
    <x v="18"/>
    <m/>
    <s v=""/>
    <s v=""/>
    <s v=""/>
    <s v=""/>
    <s v=""/>
  </r>
  <r>
    <d v="2024-10-29T00:00:00"/>
    <x v="178"/>
    <s v="A"/>
    <n v="7"/>
    <s v="a"/>
    <n v="25"/>
    <s v="Sujo na moldura da madeira"/>
    <x v="0"/>
    <m/>
    <x v="0"/>
    <x v="0"/>
    <x v="29"/>
    <m/>
    <x v="73"/>
    <m/>
    <s v=""/>
    <s v=""/>
    <s v=""/>
    <s v=""/>
    <s v=""/>
  </r>
  <r>
    <d v="2024-10-29T00:00:00"/>
    <x v="178"/>
    <s v="A"/>
    <n v="7"/>
    <s v="a"/>
    <n v="26"/>
    <s v="Trocar Espelho"/>
    <x v="29"/>
    <m/>
    <x v="0"/>
    <x v="0"/>
    <x v="29"/>
    <m/>
    <x v="0"/>
    <m/>
    <s v=""/>
    <s v=""/>
    <s v=""/>
    <s v=""/>
    <s v=""/>
  </r>
  <r>
    <d v="2024-10-29T00:00:00"/>
    <x v="178"/>
    <s v="A"/>
    <n v="7"/>
    <s v="a"/>
    <n v="27"/>
    <s v="Marca na pintura no alto da porta dentro e fora"/>
    <x v="0"/>
    <m/>
    <x v="0"/>
    <x v="0"/>
    <x v="29"/>
    <m/>
    <x v="0"/>
    <m/>
    <s v=""/>
    <s v=""/>
    <s v=""/>
    <s v=""/>
    <s v=""/>
  </r>
  <r>
    <d v="2024-10-29T00:00:00"/>
    <x v="178"/>
    <s v="A"/>
    <n v="7"/>
    <s v="a"/>
    <n v="28"/>
    <s v="Borrachas nas portas no Geral"/>
    <x v="0"/>
    <m/>
    <x v="0"/>
    <x v="0"/>
    <x v="29"/>
    <m/>
    <x v="0"/>
    <m/>
    <s v=""/>
    <s v=""/>
    <s v=""/>
    <s v=""/>
    <s v=""/>
  </r>
  <r>
    <d v="2024-10-29T00:00:00"/>
    <x v="178"/>
    <s v="A"/>
    <n v="7"/>
    <s v="a"/>
    <n v="29"/>
    <s v="Procurar o sifão do WC da manutenção - não encontra a anomalia "/>
    <x v="0"/>
    <m/>
    <x v="0"/>
    <x v="2"/>
    <x v="29"/>
    <m/>
    <x v="24"/>
    <m/>
    <s v=""/>
    <s v=""/>
    <s v=""/>
    <s v=""/>
    <s v=""/>
  </r>
  <r>
    <d v="2024-10-29T00:00:00"/>
    <x v="178"/>
    <s v="A"/>
    <n v="7"/>
    <s v="a"/>
    <n v="30"/>
    <s v="Caixas das tomadas mal instaladas no Geral"/>
    <x v="0"/>
    <m/>
    <x v="0"/>
    <x v="0"/>
    <x v="29"/>
    <m/>
    <x v="73"/>
    <m/>
    <s v=""/>
    <s v=""/>
    <s v=""/>
    <s v=""/>
    <s v=""/>
  </r>
  <r>
    <d v="2024-10-29T00:00:00"/>
    <x v="178"/>
    <s v="A"/>
    <n v="7"/>
    <s v="a"/>
    <n v="31"/>
    <s v="Acabamento interno na porta de correr"/>
    <x v="0"/>
    <m/>
    <x v="0"/>
    <x v="0"/>
    <x v="29"/>
    <m/>
    <x v="73"/>
    <m/>
    <s v=""/>
    <s v=""/>
    <s v=""/>
    <s v=""/>
    <s v=""/>
  </r>
  <r>
    <d v="2024-10-29T00:00:00"/>
    <x v="178"/>
    <s v="A"/>
    <n v="7"/>
    <s v="a"/>
    <n v="32"/>
    <s v="Acabamento no Ar condicionado - desnivelado e frestas na parede"/>
    <x v="0"/>
    <m/>
    <x v="0"/>
    <x v="0"/>
    <x v="29"/>
    <m/>
    <x v="94"/>
    <m/>
    <s v=""/>
    <s v=""/>
    <s v=""/>
    <s v=""/>
    <s v=""/>
  </r>
  <r>
    <d v="2024-10-29T00:00:00"/>
    <x v="178"/>
    <s v="A"/>
    <n v="7"/>
    <s v="a"/>
    <n v="33"/>
    <s v="Falta a tampa na caixa do teto da arrecadação"/>
    <x v="0"/>
    <m/>
    <x v="0"/>
    <x v="0"/>
    <x v="29"/>
    <m/>
    <x v="0"/>
    <m/>
    <s v=""/>
    <s v=""/>
    <s v=""/>
    <s v=""/>
    <s v=""/>
  </r>
  <r>
    <d v="2024-10-29T00:00:00"/>
    <x v="178"/>
    <s v="A"/>
    <n v="7"/>
    <s v="a"/>
    <n v="34"/>
    <s v="Estores enrolados no aluminio "/>
    <x v="11"/>
    <m/>
    <x v="165"/>
    <x v="0"/>
    <x v="29"/>
    <m/>
    <x v="92"/>
    <m/>
    <s v=""/>
    <s v=""/>
    <s v=""/>
    <s v=""/>
    <s v=""/>
  </r>
  <r>
    <d v="2024-10-29T00:00:00"/>
    <x v="178"/>
    <s v="A"/>
    <n v="7"/>
    <s v="a"/>
    <n v="35"/>
    <s v="2 Azulejos partidos na cozinha "/>
    <x v="0"/>
    <m/>
    <x v="7"/>
    <x v="0"/>
    <x v="29"/>
    <m/>
    <x v="73"/>
    <m/>
    <s v=""/>
    <s v=""/>
    <s v=""/>
    <s v=""/>
    <s v=""/>
  </r>
  <r>
    <d v="2024-10-29T00:00:00"/>
    <x v="178"/>
    <s v="A"/>
    <n v="7"/>
    <s v="a"/>
    <n v="36"/>
    <s v="Tem três projetores a fazer flash"/>
    <x v="9"/>
    <m/>
    <x v="154"/>
    <x v="0"/>
    <x v="29"/>
    <m/>
    <x v="123"/>
    <m/>
    <s v=""/>
    <s v=""/>
    <s v=""/>
    <s v=""/>
    <s v=""/>
  </r>
  <r>
    <d v="2024-10-29T00:00:00"/>
    <x v="178"/>
    <s v="A"/>
    <n v="7"/>
    <s v="a"/>
    <n v="38"/>
    <s v="Tratamento da pala"/>
    <x v="0"/>
    <m/>
    <x v="120"/>
    <x v="0"/>
    <x v="29"/>
    <m/>
    <x v="24"/>
    <m/>
    <s v=""/>
    <s v=""/>
    <s v=""/>
    <s v=""/>
    <s v=""/>
  </r>
  <r>
    <d v="2024-10-29T00:00:00"/>
    <x v="178"/>
    <s v="A"/>
    <n v="7"/>
    <s v="a"/>
    <n v="37"/>
    <s v="Pintar parede"/>
    <x v="0"/>
    <m/>
    <x v="326"/>
    <x v="0"/>
    <x v="29"/>
    <m/>
    <x v="125"/>
    <m/>
    <m/>
    <m/>
    <m/>
    <m/>
    <m/>
  </r>
  <r>
    <d v="2024-09-26T00:00:00"/>
    <x v="179"/>
    <s v="A"/>
    <n v="8"/>
    <s v="a"/>
    <n v="1"/>
    <s v="estore maior da sala encravou ao tentar dar uso ao mesmo"/>
    <x v="11"/>
    <m/>
    <x v="164"/>
    <x v="0"/>
    <x v="104"/>
    <m/>
    <x v="84"/>
    <m/>
    <s v=""/>
    <s v=""/>
    <s v=""/>
    <s v=""/>
    <s v=""/>
  </r>
  <r>
    <d v="2024-09-26T00:00:00"/>
    <x v="179"/>
    <s v="A"/>
    <n v="8"/>
    <s v="a"/>
    <n v="1"/>
    <s v="Limpeza das guardas"/>
    <x v="0"/>
    <m/>
    <x v="0"/>
    <x v="0"/>
    <x v="104"/>
    <m/>
    <x v="341"/>
    <m/>
    <s v=""/>
    <s v=""/>
    <s v=""/>
    <s v=""/>
    <s v=""/>
  </r>
  <r>
    <d v="2024-09-26T00:00:00"/>
    <x v="179"/>
    <s v="A"/>
    <n v="8"/>
    <s v="a"/>
    <n v="2"/>
    <s v="Substituir espelho da casa de banho "/>
    <x v="12"/>
    <m/>
    <x v="0"/>
    <x v="0"/>
    <x v="104"/>
    <m/>
    <x v="17"/>
    <m/>
    <s v=""/>
    <s v=""/>
    <s v=""/>
    <s v=""/>
    <s v=""/>
  </r>
  <r>
    <d v="2024-09-26T00:00:00"/>
    <x v="179"/>
    <s v="A"/>
    <n v="8"/>
    <s v="a"/>
    <n v="3"/>
    <s v="Afianar porta "/>
    <x v="6"/>
    <m/>
    <x v="0"/>
    <x v="0"/>
    <x v="104"/>
    <m/>
    <x v="341"/>
    <m/>
    <s v=""/>
    <s v=""/>
    <s v=""/>
    <s v=""/>
    <s v=""/>
  </r>
  <r>
    <d v="2024-09-26T00:00:00"/>
    <x v="179"/>
    <s v="A"/>
    <n v="8"/>
    <s v="a"/>
    <n v="4"/>
    <s v="Retoque de pintura no rodapé/parede "/>
    <x v="0"/>
    <m/>
    <x v="0"/>
    <x v="0"/>
    <x v="104"/>
    <m/>
    <x v="341"/>
    <m/>
    <s v=""/>
    <s v=""/>
    <s v=""/>
    <s v=""/>
    <s v=""/>
  </r>
  <r>
    <d v="2024-09-26T00:00:00"/>
    <x v="179"/>
    <s v="A"/>
    <n v="8"/>
    <s v="a"/>
    <n v="5"/>
    <s v="Porta danificada substituir "/>
    <x v="7"/>
    <m/>
    <x v="0"/>
    <x v="0"/>
    <x v="104"/>
    <m/>
    <x v="341"/>
    <m/>
    <s v=""/>
    <s v=""/>
    <s v=""/>
    <s v=""/>
    <s v=""/>
  </r>
  <r>
    <d v="2024-09-26T00:00:00"/>
    <x v="179"/>
    <s v="A"/>
    <n v="8"/>
    <s v="a"/>
    <n v="6"/>
    <s v="Resto tinta na dobradiça (limpeza)"/>
    <x v="0"/>
    <m/>
    <x v="0"/>
    <x v="0"/>
    <x v="104"/>
    <m/>
    <x v="341"/>
    <m/>
    <s v=""/>
    <s v=""/>
    <s v=""/>
    <s v=""/>
    <s v=""/>
  </r>
  <r>
    <d v="2024-09-26T00:00:00"/>
    <x v="179"/>
    <s v="A"/>
    <n v="8"/>
    <s v="a"/>
    <n v="7"/>
    <s v="Afianr interruptor "/>
    <x v="9"/>
    <m/>
    <x v="0"/>
    <x v="0"/>
    <x v="104"/>
    <m/>
    <x v="341"/>
    <m/>
    <s v=""/>
    <s v=""/>
    <s v=""/>
    <s v=""/>
    <s v=""/>
  </r>
  <r>
    <d v="2024-09-26T00:00:00"/>
    <x v="179"/>
    <s v="A"/>
    <n v="8"/>
    <s v="a"/>
    <n v="8"/>
    <s v="Falta borracha no batente"/>
    <x v="0"/>
    <m/>
    <x v="0"/>
    <x v="0"/>
    <x v="104"/>
    <m/>
    <x v="341"/>
    <m/>
    <s v=""/>
    <s v=""/>
    <s v=""/>
    <s v=""/>
    <s v=""/>
  </r>
  <r>
    <d v="2024-09-26T00:00:00"/>
    <x v="179"/>
    <s v="A"/>
    <n v="8"/>
    <s v="a"/>
    <n v="9"/>
    <s v="Limpeza do vidro da janela "/>
    <x v="0"/>
    <m/>
    <x v="0"/>
    <x v="0"/>
    <x v="104"/>
    <m/>
    <x v="341"/>
    <m/>
    <s v=""/>
    <s v=""/>
    <s v=""/>
    <s v=""/>
    <s v=""/>
  </r>
  <r>
    <d v="2024-09-26T00:00:00"/>
    <x v="179"/>
    <s v="A"/>
    <n v="8"/>
    <s v="a"/>
    <n v="10"/>
    <s v="Limpeza de sujidade amarela entre janela e parede "/>
    <x v="0"/>
    <m/>
    <x v="0"/>
    <x v="0"/>
    <x v="104"/>
    <m/>
    <x v="341"/>
    <m/>
    <s v=""/>
    <s v=""/>
    <s v=""/>
    <s v=""/>
    <s v=""/>
  </r>
  <r>
    <d v="2024-09-26T00:00:00"/>
    <x v="179"/>
    <s v="A"/>
    <n v="8"/>
    <s v="a"/>
    <n v="11"/>
    <s v="Remate entre parede e tampa caixa de estores"/>
    <x v="0"/>
    <m/>
    <x v="0"/>
    <x v="0"/>
    <x v="104"/>
    <m/>
    <x v="341"/>
    <m/>
    <s v=""/>
    <s v=""/>
    <s v=""/>
    <s v=""/>
    <s v=""/>
  </r>
  <r>
    <d v="2024-09-26T00:00:00"/>
    <x v="179"/>
    <s v="A"/>
    <n v="8"/>
    <s v="a"/>
    <n v="12"/>
    <s v="Limpeza da tampa da caixa de estores "/>
    <x v="0"/>
    <m/>
    <x v="0"/>
    <x v="0"/>
    <x v="104"/>
    <m/>
    <x v="341"/>
    <m/>
    <s v=""/>
    <s v=""/>
    <s v=""/>
    <s v=""/>
    <s v=""/>
  </r>
  <r>
    <d v="2024-09-26T00:00:00"/>
    <x v="179"/>
    <s v="A"/>
    <n v="8"/>
    <s v="a"/>
    <n v="13"/>
    <s v="Afinar estores com barulho "/>
    <x v="11"/>
    <m/>
    <x v="0"/>
    <x v="0"/>
    <x v="104"/>
    <m/>
    <x v="341"/>
    <m/>
    <s v=""/>
    <s v=""/>
    <s v=""/>
    <s v=""/>
    <s v=""/>
  </r>
  <r>
    <d v="2024-09-26T00:00:00"/>
    <x v="179"/>
    <s v="A"/>
    <n v="8"/>
    <s v="a"/>
    <n v="14"/>
    <s v="Encaixar tampa da caixa de estore rente a parede "/>
    <x v="0"/>
    <m/>
    <x v="0"/>
    <x v="0"/>
    <x v="104"/>
    <m/>
    <x v="341"/>
    <m/>
    <s v=""/>
    <s v=""/>
    <s v=""/>
    <s v=""/>
    <s v=""/>
  </r>
  <r>
    <d v="2024-09-26T00:00:00"/>
    <x v="179"/>
    <s v="A"/>
    <n v="8"/>
    <s v="a"/>
    <n v="15"/>
    <s v="Afinar janela "/>
    <x v="2"/>
    <m/>
    <x v="0"/>
    <x v="0"/>
    <x v="104"/>
    <m/>
    <x v="1"/>
    <m/>
    <s v=""/>
    <s v=""/>
    <s v=""/>
    <s v=""/>
    <s v=""/>
  </r>
  <r>
    <d v="2024-09-26T00:00:00"/>
    <x v="179"/>
    <s v="A"/>
    <n v="8"/>
    <s v="a"/>
    <n v="16"/>
    <s v="Afinar porta da arrecadação "/>
    <x v="7"/>
    <m/>
    <x v="0"/>
    <x v="0"/>
    <x v="104"/>
    <m/>
    <x v="20"/>
    <m/>
    <s v=""/>
    <s v=""/>
    <s v=""/>
    <s v=""/>
    <s v=""/>
  </r>
  <r>
    <d v="2024-09-26T00:00:00"/>
    <x v="179"/>
    <s v="A"/>
    <n v="8"/>
    <s v="a"/>
    <n v="17"/>
    <s v="Lugar de estacionamento -  (Lugar 29, Piso -2) sem a devida tomada CVE instalada"/>
    <x v="9"/>
    <m/>
    <x v="1"/>
    <x v="0"/>
    <x v="104"/>
    <m/>
    <x v="0"/>
    <m/>
    <s v=""/>
    <s v=""/>
    <s v=""/>
    <s v=""/>
    <s v=""/>
  </r>
  <r>
    <d v="2024-09-26T00:00:00"/>
    <x v="179"/>
    <s v="A"/>
    <n v="8"/>
    <s v="a"/>
    <n v="18"/>
    <s v="Afinar porta"/>
    <x v="7"/>
    <m/>
    <x v="210"/>
    <x v="0"/>
    <x v="104"/>
    <m/>
    <x v="106"/>
    <m/>
    <s v=""/>
    <s v=""/>
    <s v=""/>
    <s v=""/>
    <s v=""/>
  </r>
  <r>
    <d v="2024-09-26T00:00:00"/>
    <x v="179"/>
    <s v="A"/>
    <n v="8"/>
    <s v="a"/>
    <n v="19"/>
    <s v="pavimento com manchas de humidade"/>
    <x v="5"/>
    <m/>
    <x v="210"/>
    <x v="0"/>
    <x v="104"/>
    <m/>
    <x v="106"/>
    <m/>
    <s v=""/>
    <s v=""/>
    <s v=""/>
    <s v=""/>
    <s v=""/>
  </r>
  <r>
    <d v="2024-09-26T00:00:00"/>
    <x v="179"/>
    <s v="A"/>
    <n v="8"/>
    <s v="a"/>
    <n v="20"/>
    <s v="falta de água quente"/>
    <x v="0"/>
    <m/>
    <x v="210"/>
    <x v="0"/>
    <x v="104"/>
    <m/>
    <x v="106"/>
    <m/>
    <s v=""/>
    <s v=""/>
    <s v=""/>
    <s v=""/>
    <s v=""/>
  </r>
  <r>
    <d v="2024-09-26T00:00:00"/>
    <x v="179"/>
    <s v="A"/>
    <n v="8"/>
    <s v="a"/>
    <n v="21"/>
    <s v="Pintura do painel interior"/>
    <x v="0"/>
    <m/>
    <x v="210"/>
    <x v="0"/>
    <x v="104"/>
    <m/>
    <x v="84"/>
    <m/>
    <s v=""/>
    <s v=""/>
    <s v=""/>
    <s v=""/>
    <s v=""/>
  </r>
  <r>
    <d v="2024-09-26T00:00:00"/>
    <x v="179"/>
    <s v="A"/>
    <n v="8"/>
    <s v="a"/>
    <n v="22"/>
    <s v="Estore lavandaria e cozinha não fecham totalmente"/>
    <x v="11"/>
    <m/>
    <x v="210"/>
    <x v="0"/>
    <x v="104"/>
    <m/>
    <x v="43"/>
    <m/>
    <s v=""/>
    <s v=""/>
    <s v=""/>
    <s v=""/>
    <s v=""/>
  </r>
  <r>
    <d v="2024-09-26T00:00:00"/>
    <x v="179"/>
    <s v="A"/>
    <n v="8"/>
    <s v="a"/>
    <n v="23"/>
    <s v="Ombreira porta hall de entrada danificada "/>
    <x v="6"/>
    <m/>
    <x v="211"/>
    <x v="0"/>
    <x v="104"/>
    <m/>
    <x v="140"/>
    <m/>
    <s v=""/>
    <s v=""/>
    <s v=""/>
    <s v=""/>
    <s v=""/>
  </r>
  <r>
    <d v="2024-09-26T00:00:00"/>
    <x v="179"/>
    <s v="A"/>
    <n v="8"/>
    <s v="a"/>
    <n v="24"/>
    <s v="Rodapéretirado e não colocado novamente "/>
    <x v="6"/>
    <m/>
    <x v="28"/>
    <x v="0"/>
    <x v="104"/>
    <m/>
    <x v="140"/>
    <m/>
    <s v=""/>
    <s v=""/>
    <s v=""/>
    <s v=""/>
    <s v=""/>
  </r>
  <r>
    <d v="2024-09-26T00:00:00"/>
    <x v="179"/>
    <s v="A"/>
    <n v="8"/>
    <s v="a"/>
    <n v="25"/>
    <s v="Troca da chave dos correios "/>
    <x v="2"/>
    <m/>
    <x v="113"/>
    <x v="0"/>
    <x v="104"/>
    <m/>
    <x v="140"/>
    <m/>
    <s v=""/>
    <s v=""/>
    <s v=""/>
    <s v=""/>
    <s v=""/>
  </r>
  <r>
    <d v="2024-09-26T00:00:00"/>
    <x v="179"/>
    <s v="A"/>
    <n v="8"/>
    <s v="a"/>
    <n v="26"/>
    <s v="Estores da cozinha se soltaram - NB ficou de voltar apos as ferias para trocar laminas danificadas "/>
    <x v="11"/>
    <m/>
    <x v="327"/>
    <x v="0"/>
    <x v="104"/>
    <m/>
    <x v="72"/>
    <m/>
    <s v=""/>
    <s v=""/>
    <s v=""/>
    <s v=""/>
    <s v=""/>
  </r>
  <r>
    <d v="2024-09-26T00:00:00"/>
    <x v="179"/>
    <s v="A"/>
    <n v="8"/>
    <s v="a"/>
    <n v="27"/>
    <s v="As janelas da cozinha não estão a funcionar convenientemente e o isolamento defeituoso permite uma entrada de ar forte, o que torna o ambiente desagradável; "/>
    <x v="2"/>
    <m/>
    <x v="328"/>
    <x v="0"/>
    <x v="104"/>
    <m/>
    <x v="201"/>
    <m/>
    <m/>
    <m/>
    <m/>
    <m/>
    <m/>
  </r>
  <r>
    <d v="2024-09-26T00:00:00"/>
    <x v="179"/>
    <s v="A"/>
    <n v="8"/>
    <s v="a"/>
    <n v="28"/>
    <s v="A pressão de água na casa de banho é insuficiente para uma utilização adequada, afetando igualmente a chegada de água quente. A água quente demora mais de 2.30 minutos a chegar às torneiras do bidé e lavatório. // A pressão da água já foi verificada pela Luzimeca. Contudo a questão de água quente passa a ser verificada com a Climacer."/>
    <x v="15"/>
    <m/>
    <x v="328"/>
    <x v="2"/>
    <x v="104"/>
    <m/>
    <x v="24"/>
    <m/>
    <m/>
    <m/>
    <m/>
    <m/>
    <m/>
  </r>
  <r>
    <d v="2024-10-28T00:00:00"/>
    <x v="116"/>
    <s v="D"/>
    <n v="0"/>
    <s v="d"/>
    <n v="36"/>
    <s v="Afinação da porta do frigorifico "/>
    <x v="0"/>
    <m/>
    <x v="260"/>
    <x v="0"/>
    <x v="84"/>
    <m/>
    <x v="318"/>
    <m/>
    <m/>
    <m/>
    <m/>
    <m/>
    <m/>
  </r>
  <r>
    <m/>
    <x v="180"/>
    <s v="L2"/>
    <s v="L2"/>
    <m/>
    <n v="1"/>
    <s v="Substituição da valvula de segurança "/>
    <x v="0"/>
    <m/>
    <x v="0"/>
    <x v="0"/>
    <x v="4"/>
    <m/>
    <x v="200"/>
    <m/>
    <m/>
    <m/>
    <m/>
    <m/>
    <m/>
  </r>
  <r>
    <d v="2023-11-28T00:00:00"/>
    <x v="166"/>
    <s v="LOJA AA"/>
    <s v="LOJA AA"/>
    <s v="LOJA AA"/>
    <n v="3"/>
    <s v="Falta uma barra de alumínio e a borracha vedante na porta da loja // No dia 23/03 nosso encarregado Bruno Florindo contactou o Dominique encomendando a peça necessária para procedermos a intervenção necessária. "/>
    <x v="2"/>
    <m/>
    <x v="329"/>
    <x v="0"/>
    <x v="100"/>
    <m/>
    <x v="24"/>
    <s v="No dia 23/03 o Bruno encomendou junto ao Dominique da Serrialu a peça necessária para que possamos realizar a reparação. "/>
    <m/>
    <s v=""/>
    <s v=""/>
    <s v=""/>
    <s v=""/>
  </r>
  <r>
    <s v="ZONAS COMUNS"/>
    <x v="181"/>
    <s v="A"/>
    <n v="-3"/>
    <m/>
    <n v="1"/>
    <s v="sem iluminação no hall do elevador e no hall das escadas, após uma pequena vistoria detetamos que os sensores de movimento não têm alimentação de 230v. / TEM QUE SUBSTITUIR 14/02"/>
    <x v="9"/>
    <m/>
    <x v="229"/>
    <x v="0"/>
    <x v="107"/>
    <m/>
    <x v="123"/>
    <m/>
    <s v=""/>
    <s v=""/>
    <s v=""/>
    <s v=""/>
    <s v=""/>
  </r>
  <r>
    <s v="ZONAS COMUNS"/>
    <x v="181"/>
    <s v="A"/>
    <m/>
    <m/>
    <n v="2"/>
    <s v="Extrações das casas de banho não funcionam "/>
    <x v="15"/>
    <m/>
    <x v="147"/>
    <x v="0"/>
    <x v="107"/>
    <m/>
    <x v="6"/>
    <m/>
    <e v="#REF!"/>
    <e v="#REF!"/>
    <e v="#REF!"/>
    <e v="#REF!"/>
    <e v="#REF!"/>
  </r>
  <r>
    <s v="ZONAS COMUNS"/>
    <x v="181"/>
    <s v="B"/>
    <m/>
    <m/>
    <n v="3"/>
    <s v="Porta da Rua não tem mola. Parece me uma falta de segurança grande, sendo que é fácil deixá-la aberta. "/>
    <x v="0"/>
    <m/>
    <x v="244"/>
    <x v="3"/>
    <x v="107"/>
    <m/>
    <x v="63"/>
    <m/>
    <s v=""/>
    <s v=""/>
    <s v=""/>
    <s v=""/>
    <s v=""/>
  </r>
  <r>
    <s v="ZONAS COMUNS"/>
    <x v="181"/>
    <s v="B"/>
    <m/>
    <m/>
    <n v="4"/>
    <s v="Temos um dos elevadores sem funcionar há algum tempo"/>
    <x v="63"/>
    <m/>
    <x v="244"/>
    <x v="2"/>
    <x v="107"/>
    <m/>
    <x v="63"/>
    <m/>
    <s v=""/>
    <s v=""/>
    <s v=""/>
    <s v=""/>
    <s v=""/>
  </r>
  <r>
    <s v="ZONAS COMUNS"/>
    <x v="181"/>
    <s v="B"/>
    <m/>
    <m/>
    <n v="5"/>
    <s v="Nos botões do elevador, o zero tem um círculo verde como se fosse o local de saída  mas na realidade é o -1"/>
    <x v="63"/>
    <m/>
    <x v="0"/>
    <x v="0"/>
    <x v="107"/>
    <m/>
    <x v="63"/>
    <m/>
    <s v=""/>
    <s v=""/>
    <s v=""/>
    <s v=""/>
    <s v=""/>
  </r>
  <r>
    <s v="ZONAS COMUNS"/>
    <x v="181"/>
    <s v="B"/>
    <m/>
    <m/>
    <n v="6"/>
    <s v="Buracos na parede da garagem "/>
    <x v="21"/>
    <m/>
    <x v="0"/>
    <x v="3"/>
    <x v="107"/>
    <m/>
    <x v="24"/>
    <m/>
    <s v=""/>
    <s v=""/>
    <s v=""/>
    <s v=""/>
    <s v=""/>
  </r>
  <r>
    <s v="ZONAS COMUNS"/>
    <x v="181"/>
    <s v="B"/>
    <m/>
    <m/>
    <n v="7"/>
    <s v="no corredor do Bloco B, piso -1. Existe uma grande mancha na parede que parece indicar uma infiltração"/>
    <x v="0"/>
    <m/>
    <x v="71"/>
    <x v="0"/>
    <x v="107"/>
    <m/>
    <x v="71"/>
    <m/>
    <s v=""/>
    <s v=""/>
    <s v=""/>
    <s v=""/>
    <s v=""/>
  </r>
  <r>
    <s v="ZONAS COMUNS"/>
    <x v="181"/>
    <s v="B"/>
    <m/>
    <m/>
    <n v="8"/>
    <s v="Porta da Garagem riscada"/>
    <x v="63"/>
    <m/>
    <x v="0"/>
    <x v="0"/>
    <x v="107"/>
    <m/>
    <x v="0"/>
    <m/>
    <s v=""/>
    <s v=""/>
    <s v=""/>
    <s v=""/>
    <s v=""/>
  </r>
  <r>
    <s v="ZONAS COMUNS"/>
    <x v="181"/>
    <s v="C"/>
    <m/>
    <m/>
    <n v="9"/>
    <s v="Extrações das casas de banho não funcionam "/>
    <x v="15"/>
    <m/>
    <x v="147"/>
    <x v="0"/>
    <x v="107"/>
    <m/>
    <x v="73"/>
    <m/>
    <s v=""/>
    <s v=""/>
    <s v=""/>
    <s v=""/>
    <s v=""/>
  </r>
  <r>
    <s v="ZONAS COMUNS"/>
    <x v="181"/>
    <s v="C"/>
    <m/>
    <m/>
    <n v="10"/>
    <s v="acima dos lugares de estacionamento n.ºs 53/52/51 (Piso -3, Lote 1, Hera Residence), segundo nos foi transmitido, deveria estar  acessa uma luz comum que deve iluminar estes 3 lugares de estacionamento. Não funcional"/>
    <x v="9"/>
    <m/>
    <x v="106"/>
    <x v="0"/>
    <x v="107"/>
    <m/>
    <x v="111"/>
    <m/>
    <s v=""/>
    <s v=""/>
    <s v=""/>
    <s v=""/>
    <s v=""/>
  </r>
  <r>
    <s v="ZONAS COMUNS"/>
    <x v="181"/>
    <s v="D"/>
    <m/>
    <m/>
    <n v="11"/>
    <s v="Corredor sala UPS - Infiltração"/>
    <x v="0"/>
    <m/>
    <x v="244"/>
    <x v="0"/>
    <x v="107"/>
    <m/>
    <x v="170"/>
    <m/>
    <s v=""/>
    <s v=""/>
    <s v=""/>
    <s v=""/>
    <s v=""/>
  </r>
  <r>
    <s v="ZONAS COMUNS"/>
    <x v="181"/>
    <s v="SALA UPS"/>
    <m/>
    <m/>
    <n v="12"/>
    <s v="Ativar 3 unidades de a/c"/>
    <x v="15"/>
    <m/>
    <x v="0"/>
    <x v="0"/>
    <x v="107"/>
    <m/>
    <x v="0"/>
    <m/>
    <s v=""/>
    <s v=""/>
    <s v=""/>
    <s v=""/>
    <s v=""/>
  </r>
  <r>
    <s v="ZONAS COMUNS"/>
    <x v="181"/>
    <m/>
    <m/>
    <m/>
    <n v="13"/>
    <s v="afinar as portas. AR solicitou que OYSTER acompanhasse a intervenção para comprovar que todas as portas ficam em funcionamento. A AR irá retificar o negativo na rampa para a abertura da porta do QE._x000a_. A porta do quadro elétrico do piso (-2) não abre. Envio em anexo, várias fotos dos problemas acima referenciados. É necessário dar força nas molas das portas corta-fogo, pois durante a obra estiveram quase sempre abertas com calços, e as molas podem ter perdido a força. Em relação ao negativo da porta do QE, já falei com o Bruno Florindo (AR) e vai retificar."/>
    <x v="7"/>
    <m/>
    <x v="229"/>
    <x v="0"/>
    <x v="107"/>
    <d v="2025-02-06T00:00:00"/>
    <x v="142"/>
    <m/>
    <s v=""/>
    <s v=""/>
    <s v=""/>
    <s v=""/>
    <s v=""/>
  </r>
  <r>
    <s v="ZONAS COMUNS"/>
    <x v="181"/>
    <m/>
    <n v="0"/>
    <m/>
    <n v="14"/>
    <s v="Rebites em Placas de tecto Piso 0_x000a_a._x0009_Komat ficou de informar_x000a_i._x0009_A KOMAT ficou de informar até dia 4/2/25 da data de montagem para execução de trabalho. A Alves Ribeiro assegura os meios de elevação."/>
    <x v="19"/>
    <m/>
    <x v="104"/>
    <x v="2"/>
    <x v="107"/>
    <d v="2025-02-18T00:00:00"/>
    <x v="342"/>
    <s v="Ana: Informação feita quando eu estava de férias, portanto nunca mais tivemos reclamações. "/>
    <s v=""/>
    <s v=""/>
    <s v=""/>
    <s v=""/>
    <s v=""/>
  </r>
  <r>
    <s v="ZONAS COMUNS"/>
    <x v="181"/>
    <m/>
    <m/>
    <m/>
    <n v="15"/>
    <s v="Pintar parede do corredor do piso 1 bloco D"/>
    <x v="0"/>
    <m/>
    <x v="139"/>
    <x v="0"/>
    <x v="107"/>
    <m/>
    <x v="0"/>
    <m/>
    <s v=""/>
    <s v=""/>
    <s v=""/>
    <s v=""/>
    <s v=""/>
  </r>
  <r>
    <s v="ZONAS COMUNS"/>
    <x v="181"/>
    <m/>
    <m/>
    <m/>
    <n v="16"/>
    <s v="A parede à volta da porta de acesso à garagem a partir dos elevadores no piso -4 está a desfazer-se. Há vários exemplos como este em todo o prédio pelo que se solicita verificação e correção dos mesmos"/>
    <x v="0"/>
    <m/>
    <x v="71"/>
    <x v="0"/>
    <x v="107"/>
    <m/>
    <x v="132"/>
    <m/>
    <s v=""/>
    <s v=""/>
    <s v=""/>
    <s v=""/>
    <s v=""/>
  </r>
  <r>
    <s v="ZONAS COMUNS"/>
    <x v="181"/>
    <m/>
    <m/>
    <m/>
    <n v="17"/>
    <s v=" intercomunicador no bloco A não conseguem abrir a porta ."/>
    <x v="3"/>
    <m/>
    <x v="196"/>
    <x v="0"/>
    <x v="107"/>
    <m/>
    <x v="153"/>
    <m/>
    <m/>
    <m/>
    <m/>
    <m/>
    <m/>
  </r>
  <r>
    <s v="ZONAS COMUNS"/>
    <x v="181"/>
    <m/>
    <n v="0"/>
    <m/>
    <n v="18"/>
    <s v="a colocação dos botões de chamada dos pisos -1 e 0 do bloco B está incorrecta (Piso -1 tem botão de chamada simples_x000a_Piso 0 tem 2 botões 1 botão para quem quer subir e um botão para quem quer descer)"/>
    <x v="64"/>
    <m/>
    <x v="90"/>
    <x v="0"/>
    <x v="107"/>
    <m/>
    <x v="264"/>
    <m/>
    <m/>
    <m/>
    <m/>
    <m/>
    <m/>
  </r>
  <r>
    <s v="ZONAS COMUNS"/>
    <x v="181"/>
    <m/>
    <m/>
    <m/>
    <n v="19"/>
    <s v=" intercomunicador do Bloco B que não está a funcionar (testa electrica)"/>
    <x v="2"/>
    <m/>
    <x v="196"/>
    <x v="0"/>
    <x v="107"/>
    <m/>
    <x v="249"/>
    <m/>
    <s v=""/>
    <s v=""/>
    <s v=""/>
    <s v=""/>
    <s v=""/>
  </r>
  <r>
    <s v="ZONAS COMUNS"/>
    <x v="181"/>
    <m/>
    <m/>
    <m/>
    <n v="20"/>
    <s v="Portão corta fogo não se fecharam por completo"/>
    <x v="7"/>
    <m/>
    <x v="330"/>
    <x v="0"/>
    <x v="107"/>
    <m/>
    <x v="117"/>
    <m/>
    <m/>
    <m/>
    <m/>
    <m/>
    <m/>
  </r>
  <r>
    <s v="ZONAS COMUNS"/>
    <x v="181"/>
    <m/>
    <m/>
    <m/>
    <n v="21"/>
    <s v="portas com probela nas molas"/>
    <x v="7"/>
    <m/>
    <x v="330"/>
    <x v="0"/>
    <x v="107"/>
    <m/>
    <x v="117"/>
    <m/>
    <m/>
    <m/>
    <m/>
    <m/>
    <m/>
  </r>
  <r>
    <s v="ZONAS COMUNS"/>
    <x v="182"/>
    <s v="C"/>
    <n v="4"/>
    <m/>
    <n v="22"/>
    <s v="No corredor, o sensor da luz não está a funcionar e quando saio de casa a luz do corredor não acende. / TEM QUE SUBSTITUIR 14/02"/>
    <x v="9"/>
    <m/>
    <x v="133"/>
    <x v="0"/>
    <x v="107"/>
    <d v="2025-02-07T00:00:00"/>
    <x v="123"/>
    <m/>
    <s v=""/>
    <s v=""/>
    <s v=""/>
    <s v=""/>
    <s v=""/>
  </r>
  <r>
    <s v="ZONAS COMUNS"/>
    <x v="182"/>
    <s v="ESTACIONAMENTO"/>
    <n v="-2"/>
    <m/>
    <n v="23"/>
    <s v="IMPERMEABILIZAÇÃO DAS PAREDES DO ESTACIONAMENTO"/>
    <x v="0"/>
    <m/>
    <x v="0"/>
    <x v="0"/>
    <x v="4"/>
    <m/>
    <x v="156"/>
    <m/>
    <m/>
    <m/>
    <m/>
    <m/>
    <m/>
  </r>
  <r>
    <s v="ZONAS COMUNS"/>
    <x v="182"/>
    <s v="ESTACIONAMENTO"/>
    <n v="-2"/>
    <m/>
    <n v="24"/>
    <s v="APERTAR Boca de limpeza piso -2 lugar 13"/>
    <x v="14"/>
    <m/>
    <x v="80"/>
    <x v="0"/>
    <x v="107"/>
    <m/>
    <x v="142"/>
    <m/>
    <s v=""/>
    <s v=""/>
    <s v=""/>
    <s v=""/>
    <s v=""/>
  </r>
  <r>
    <s v="ZONAS COMUNS"/>
    <x v="182"/>
    <s v="GALERIA "/>
    <m/>
    <m/>
    <n v="25"/>
    <s v="Dano no teto da galeria localizada abaixo da fração CU (C/P2/b), que aparenta tratar-se de humidade provocada por infiltração. Temos de resolver este tema até Abril/Maio. "/>
    <x v="0"/>
    <m/>
    <x v="258"/>
    <x v="0"/>
    <x v="107"/>
    <m/>
    <x v="2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7E5F5-22A0-4127-829F-56FC932E56F4}" name="Tabela Dinâmica3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170:G187" firstHeaderRow="1" firstDataRow="2" firstDataCol="1"/>
  <pivotFields count="20">
    <pivotField showAll="0"/>
    <pivotField showAll="0"/>
    <pivotField showAll="0"/>
    <pivotField showAll="0"/>
    <pivotField showAll="0"/>
    <pivotField showAll="0"/>
    <pivotField dataField="1" showAll="0"/>
    <pivotField axis="axisRow" showAll="0">
      <items count="82">
        <item x="34"/>
        <item x="0"/>
        <item x="25"/>
        <item x="22"/>
        <item x="54"/>
        <item x="59"/>
        <item x="50"/>
        <item x="57"/>
        <item x="60"/>
        <item x="47"/>
        <item x="49"/>
        <item x="23"/>
        <item m="1" x="74"/>
        <item x="42"/>
        <item x="33"/>
        <item x="39"/>
        <item m="1" x="70"/>
        <item x="44"/>
        <item x="26"/>
        <item x="4"/>
        <item x="20"/>
        <item x="1"/>
        <item x="38"/>
        <item x="40"/>
        <item x="29"/>
        <item x="12"/>
        <item x="63"/>
        <item x="16"/>
        <item x="15"/>
        <item x="8"/>
        <item x="36"/>
        <item x="53"/>
        <item x="18"/>
        <item x="48"/>
        <item x="9"/>
        <item x="10"/>
        <item x="51"/>
        <item x="3"/>
        <item x="27"/>
        <item x="31"/>
        <item x="19"/>
        <item x="14"/>
        <item m="1" x="66"/>
        <item x="11"/>
        <item m="1" x="71"/>
        <item m="1" x="72"/>
        <item m="1" x="75"/>
        <item m="1" x="73"/>
        <item x="64"/>
        <item x="13"/>
        <item x="30"/>
        <item x="28"/>
        <item x="55"/>
        <item x="2"/>
        <item x="56"/>
        <item x="5"/>
        <item x="37"/>
        <item x="7"/>
        <item x="6"/>
        <item x="45"/>
        <item x="17"/>
        <item h="1" x="21"/>
        <item x="24"/>
        <item x="46"/>
        <item x="43"/>
        <item x="32"/>
        <item m="1" x="78"/>
        <item m="1" x="80"/>
        <item m="1" x="79"/>
        <item x="61"/>
        <item x="35"/>
        <item x="52"/>
        <item m="1" x="77"/>
        <item m="1" x="67"/>
        <item m="1" x="76"/>
        <item x="41"/>
        <item m="1" x="69"/>
        <item m="1" x="68"/>
        <item h="1" m="1" x="65"/>
        <item h="1" x="58"/>
        <item h="1" x="62"/>
        <item t="default"/>
      </items>
    </pivotField>
    <pivotField showAll="0"/>
    <pivotField showAll="0"/>
    <pivotField axis="axisCol" multipleItemSelectionAllowed="1" showAll="0">
      <items count="25">
        <item m="1" x="12"/>
        <item h="1" x="3"/>
        <item m="1" x="13"/>
        <item h="1" x="2"/>
        <item h="1" x="0"/>
        <item x="7"/>
        <item h="1" m="1" x="20"/>
        <item x="5"/>
        <item m="1" x="17"/>
        <item h="1" m="1" x="19"/>
        <item h="1" x="10"/>
        <item m="1" x="21"/>
        <item m="1" x="23"/>
        <item x="1"/>
        <item m="1" x="15"/>
        <item m="1" x="22"/>
        <item x="9"/>
        <item h="1" x="6"/>
        <item m="1" x="16"/>
        <item m="1" x="18"/>
        <item h="1" x="4"/>
        <item h="1" x="11"/>
        <item h="1" m="1" x="14"/>
        <item h="1" x="8"/>
        <item t="default"/>
      </items>
    </pivotField>
    <pivotField showAll="0"/>
    <pivotField showAll="0"/>
    <pivotField showAll="0"/>
    <pivotField showAll="0"/>
    <pivotField showAll="0"/>
    <pivotField showAll="0"/>
    <pivotField showAll="0"/>
    <pivotField showAll="0"/>
    <pivotField showAll="0"/>
  </pivotFields>
  <rowFields count="1">
    <field x="7"/>
  </rowFields>
  <rowItems count="16">
    <i>
      <x v="1"/>
    </i>
    <i>
      <x v="25"/>
    </i>
    <i>
      <x v="27"/>
    </i>
    <i>
      <x v="28"/>
    </i>
    <i>
      <x v="29"/>
    </i>
    <i>
      <x v="34"/>
    </i>
    <i>
      <x v="41"/>
    </i>
    <i>
      <x v="43"/>
    </i>
    <i>
      <x v="53"/>
    </i>
    <i>
      <x v="55"/>
    </i>
    <i>
      <x v="56"/>
    </i>
    <i>
      <x v="57"/>
    </i>
    <i>
      <x v="58"/>
    </i>
    <i>
      <x v="70"/>
    </i>
    <i>
      <x v="75"/>
    </i>
    <i t="grand">
      <x/>
    </i>
  </rowItems>
  <colFields count="1">
    <field x="10"/>
  </colFields>
  <colItems count="5">
    <i>
      <x v="5"/>
    </i>
    <i>
      <x v="7"/>
    </i>
    <i>
      <x v="13"/>
    </i>
    <i>
      <x v="16"/>
    </i>
    <i t="grand">
      <x/>
    </i>
  </colItems>
  <dataFields count="1">
    <dataField name="Contagem de ANOMALIAS" fld="6" subtotal="count" baseField="0" baseItem="0"/>
  </dataFields>
  <formats count="7">
    <format dxfId="90">
      <pivotArea dataOnly="0" fieldPosition="0">
        <references count="1">
          <reference field="7" count="1">
            <x v="58"/>
          </reference>
        </references>
      </pivotArea>
    </format>
    <format dxfId="89">
      <pivotArea dataOnly="0" fieldPosition="0">
        <references count="1">
          <reference field="7" count="1">
            <x v="55"/>
          </reference>
        </references>
      </pivotArea>
    </format>
    <format dxfId="88">
      <pivotArea collapsedLevelsAreSubtotals="1" fieldPosition="0">
        <references count="1">
          <reference field="7" count="14">
            <x v="1"/>
            <x v="11"/>
            <x v="25"/>
            <x v="28"/>
            <x v="29"/>
            <x v="40"/>
            <x v="41"/>
            <x v="43"/>
            <x v="53"/>
            <x v="55"/>
            <x v="57"/>
            <x v="58"/>
            <x v="73"/>
            <x v="75"/>
          </reference>
        </references>
      </pivotArea>
    </format>
    <format dxfId="87">
      <pivotArea dataOnly="0" labelOnly="1" fieldPosition="0">
        <references count="1">
          <reference field="7" count="14">
            <x v="1"/>
            <x v="11"/>
            <x v="25"/>
            <x v="28"/>
            <x v="29"/>
            <x v="40"/>
            <x v="41"/>
            <x v="43"/>
            <x v="53"/>
            <x v="55"/>
            <x v="57"/>
            <x v="58"/>
            <x v="73"/>
            <x v="75"/>
          </reference>
        </references>
      </pivotArea>
    </format>
    <format dxfId="86">
      <pivotArea field="7" grandCol="1" collapsedLevelsAreSubtotals="1" axis="axisRow" fieldPosition="0">
        <references count="1">
          <reference field="7" count="16">
            <x v="1"/>
            <x v="11"/>
            <x v="19"/>
            <x v="25"/>
            <x v="28"/>
            <x v="29"/>
            <x v="34"/>
            <x v="40"/>
            <x v="41"/>
            <x v="43"/>
            <x v="53"/>
            <x v="55"/>
            <x v="56"/>
            <x v="57"/>
            <x v="58"/>
            <x v="73"/>
          </reference>
        </references>
      </pivotArea>
    </format>
    <format dxfId="85">
      <pivotArea collapsedLevelsAreSubtotals="1" fieldPosition="0">
        <references count="2">
          <reference field="7" count="1">
            <x v="24"/>
          </reference>
          <reference field="10" count="1" selected="0">
            <x v="13"/>
          </reference>
        </references>
      </pivotArea>
    </format>
    <format dxfId="84">
      <pivotArea dataOnly="0" fieldPosition="0">
        <references count="1">
          <reference field="7" count="1">
            <x v="2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2181A-8EE1-4C1F-8892-26D59E53C976}" name="Tabela Dinâmica2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4:V7" firstHeaderRow="1" firstDataRow="1" firstDataCol="1" rowPageCount="1" colPageCount="1"/>
  <pivotFields count="20">
    <pivotField showAll="0"/>
    <pivotField axis="axisPage" multipleItemSelectionAllowed="1"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6"/>
        <item x="167"/>
        <item x="168"/>
        <item x="169"/>
        <item x="170"/>
        <item x="171"/>
        <item x="172"/>
        <item x="173"/>
        <item x="174"/>
        <item x="175"/>
        <item x="176"/>
        <item x="177"/>
        <item x="178"/>
        <item x="179"/>
        <item x="181"/>
        <item x="182"/>
        <item x="165"/>
        <item x="180"/>
        <item m="1" x="183"/>
        <item t="default"/>
      </items>
    </pivotField>
    <pivotField showAll="0"/>
    <pivotField showAll="0"/>
    <pivotField showAll="0"/>
    <pivotField showAll="0"/>
    <pivotField dataField="1" showAll="0"/>
    <pivotField showAll="0"/>
    <pivotField showAll="0"/>
    <pivotField showAll="0"/>
    <pivotField axis="axisRow" showAll="0">
      <items count="25">
        <item m="1" x="12"/>
        <item h="1" x="3"/>
        <item m="1" x="13"/>
        <item x="7"/>
        <item h="1" x="2"/>
        <item h="1" x="0"/>
        <item m="1" x="20"/>
        <item x="5"/>
        <item m="1" x="17"/>
        <item h="1" m="1" x="19"/>
        <item h="1" x="10"/>
        <item h="1" m="1" x="21"/>
        <item h="1" m="1" x="23"/>
        <item h="1" x="1"/>
        <item h="1" m="1" x="15"/>
        <item h="1" m="1" x="22"/>
        <item h="1" x="9"/>
        <item h="1" x="6"/>
        <item h="1" m="1" x="16"/>
        <item h="1" m="1" x="18"/>
        <item h="1" x="4"/>
        <item h="1" x="11"/>
        <item h="1" m="1" x="14"/>
        <item h="1" x="8"/>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v="3"/>
    </i>
    <i>
      <x v="7"/>
    </i>
    <i t="grand">
      <x/>
    </i>
  </rowItems>
  <colItems count="1">
    <i/>
  </colItems>
  <pageFields count="1">
    <pageField fld="1" hier="-1"/>
  </pageFields>
  <dataFields count="1">
    <dataField name="Contagem de ANOMALIAS" fld="6" subtotal="count" baseField="0" baseItem="0"/>
  </dataFields>
  <formats count="6">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EE572-84EE-410D-8F93-D049A87FD4B8}" name="Tabela Dinâmica29" cacheId="1"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E5:AF14" firstHeaderRow="1" firstDataRow="1" firstDataCol="1" rowPageCount="2" colPageCount="1"/>
  <pivotFields count="20">
    <pivotField showAll="0"/>
    <pivotField axis="axisRow"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7"/>
        <item x="168"/>
        <item x="169"/>
        <item x="170"/>
        <item x="171"/>
        <item x="172"/>
        <item x="173"/>
        <item x="174"/>
        <item x="175"/>
        <item x="176"/>
        <item x="177"/>
        <item x="178"/>
        <item x="179"/>
        <item h="1" x="181"/>
        <item h="1" x="182"/>
        <item h="1" x="166"/>
        <item h="1" x="165"/>
        <item h="1" x="180"/>
        <item h="1" m="1" x="183"/>
        <item t="default"/>
      </items>
    </pivotField>
    <pivotField showAll="0"/>
    <pivotField showAll="0"/>
    <pivotField showAll="0"/>
    <pivotField showAll="0"/>
    <pivotField dataField="1" showAll="0"/>
    <pivotField showAll="0"/>
    <pivotField showAll="0"/>
    <pivotField axis="axisPage" multipleItemSelectionAllowed="1" showAll="0">
      <items count="340">
        <item h="1" x="300"/>
        <item h="1" x="305"/>
        <item h="1" x="62"/>
        <item h="1" x="1"/>
        <item h="1" x="153"/>
        <item h="1" x="291"/>
        <item h="1" x="61"/>
        <item h="1" x="213"/>
        <item h="1" x="285"/>
        <item h="1" x="111"/>
        <item h="1" x="244"/>
        <item h="1" x="45"/>
        <item h="1" x="95"/>
        <item h="1" x="48"/>
        <item h="1" x="66"/>
        <item h="1" x="317"/>
        <item h="1" x="4"/>
        <item h="1" x="166"/>
        <item h="1" x="303"/>
        <item h="1" x="163"/>
        <item h="1" x="221"/>
        <item h="1" x="255"/>
        <item h="1" x="5"/>
        <item h="1" x="288"/>
        <item h="1" x="252"/>
        <item h="1" x="165"/>
        <item h="1" x="6"/>
        <item h="1" x="139"/>
        <item h="1" x="2"/>
        <item h="1" x="122"/>
        <item h="1" x="203"/>
        <item h="1" x="32"/>
        <item h="1" x="63"/>
        <item h="1" x="73"/>
        <item h="1" x="64"/>
        <item h="1" x="78"/>
        <item h="1" x="147"/>
        <item h="1" x="77"/>
        <item h="1" x="173"/>
        <item h="1" x="31"/>
        <item h="1" x="71"/>
        <item h="1" x="47"/>
        <item h="1" x="210"/>
        <item h="1" x="167"/>
        <item h="1" x="30"/>
        <item h="1" x="8"/>
        <item h="1" x="34"/>
        <item h="1" x="10"/>
        <item h="1" x="33"/>
        <item h="1" x="50"/>
        <item h="1" x="141"/>
        <item h="1" x="81"/>
        <item h="1" x="211"/>
        <item h="1" x="7"/>
        <item h="1" x="29"/>
        <item h="1" x="9"/>
        <item h="1" x="28"/>
        <item h="1" x="46"/>
        <item h="1" x="106"/>
        <item h="1" x="3"/>
        <item h="1" x="13"/>
        <item h="1" x="79"/>
        <item h="1" x="277"/>
        <item h="1" x="82"/>
        <item h="1" x="12"/>
        <item h="1" x="59"/>
        <item h="1" x="54"/>
        <item h="1" x="171"/>
        <item h="1" x="223"/>
        <item h="1" x="113"/>
        <item h="1" x="53"/>
        <item h="1" x="52"/>
        <item h="1" x="114"/>
        <item h="1" x="84"/>
        <item h="1" x="20"/>
        <item h="1" x="234"/>
        <item h="1" x="85"/>
        <item h="1" x="97"/>
        <item h="1" x="49"/>
        <item h="1" x="21"/>
        <item h="1" x="133"/>
        <item h="1" x="25"/>
        <item h="1" x="327"/>
        <item h="1" x="67"/>
        <item h="1" x="115"/>
        <item h="1" x="287"/>
        <item h="1" x="222"/>
        <item h="1" x="110"/>
        <item h="1" x="51"/>
        <item h="1" x="159"/>
        <item h="1" x="86"/>
        <item h="1" x="164"/>
        <item h="1" x="228"/>
        <item h="1" x="58"/>
        <item h="1" x="229"/>
        <item h="1" x="104"/>
        <item h="1" x="148"/>
        <item h="1" x="117"/>
        <item h="1" x="283"/>
        <item h="1" x="119"/>
        <item h="1" x="212"/>
        <item h="1" x="98"/>
        <item h="1" x="154"/>
        <item h="1" x="326"/>
        <item h="1" x="215"/>
        <item h="1" x="134"/>
        <item h="1" x="80"/>
        <item h="1" x="11"/>
        <item h="1" x="269"/>
        <item h="1" x="314"/>
        <item h="1" x="155"/>
        <item h="1" x="280"/>
        <item h="1" x="118"/>
        <item h="1" x="149"/>
        <item h="1" x="116"/>
        <item h="1" x="36"/>
        <item h="1" x="168"/>
        <item h="1" x="135"/>
        <item h="1" x="150"/>
        <item h="1" x="136"/>
        <item h="1" x="0"/>
        <item h="1" x="55"/>
        <item h="1" x="91"/>
        <item h="1" x="302"/>
        <item h="1" x="318"/>
        <item h="1" x="123"/>
        <item h="1" x="253"/>
        <item h="1" x="196"/>
        <item h="1" x="23"/>
        <item h="1" x="92"/>
        <item h="1" x="182"/>
        <item h="1" x="56"/>
        <item h="1" x="281"/>
        <item h="1" x="90"/>
        <item h="1" x="120"/>
        <item h="1" x="121"/>
        <item h="1" x="235"/>
        <item h="1" x="16"/>
        <item h="1" x="17"/>
        <item h="1" x="22"/>
        <item h="1" x="197"/>
        <item h="1" x="198"/>
        <item h="1" x="319"/>
        <item h="1" x="35"/>
        <item h="1" x="65"/>
        <item h="1" x="87"/>
        <item h="1" x="93"/>
        <item m="1" x="338"/>
        <item h="1" x="99"/>
        <item h="1" x="100"/>
        <item h="1" x="125"/>
        <item h="1" x="124"/>
        <item h="1" x="142"/>
        <item x="151"/>
        <item h="1" x="160"/>
        <item h="1" x="170"/>
        <item h="1" x="175"/>
        <item x="183"/>
        <item h="1" x="188"/>
        <item h="1" x="191"/>
        <item h="1" x="199"/>
        <item h="1" x="206"/>
        <item h="1" x="207"/>
        <item h="1" x="218"/>
        <item h="1" x="230"/>
        <item h="1" x="143"/>
        <item h="1" m="1" x="335"/>
        <item h="1" x="249"/>
        <item h="1" x="254"/>
        <item x="101"/>
        <item h="1" x="270"/>
        <item h="1" x="276"/>
        <item h="1" x="226"/>
        <item x="278"/>
        <item h="1" x="293"/>
        <item h="1" x="294"/>
        <item h="1" x="295"/>
        <item h="1" x="301"/>
        <item h="1" x="306"/>
        <item h="1" x="307"/>
        <item h="1" x="321"/>
        <item h="1" x="330"/>
        <item h="1" x="18"/>
        <item h="1" x="126"/>
        <item h="1" x="176"/>
        <item h="1" x="208"/>
        <item h="1" x="74"/>
        <item h="1" x="200"/>
        <item h="1" x="237"/>
        <item h="1" x="239"/>
        <item h="1" x="37"/>
        <item h="1" x="284"/>
        <item h="1" x="26"/>
        <item h="1" x="24"/>
        <item h="1" x="184"/>
        <item h="1" x="192"/>
        <item h="1" x="296"/>
        <item h="1" x="297"/>
        <item h="1" x="138"/>
        <item h="1" x="315"/>
        <item h="1" x="316"/>
        <item h="1" x="236"/>
        <item h="1" x="144"/>
        <item h="1" x="60"/>
        <item h="1" x="271"/>
        <item h="1" x="112"/>
        <item h="1" x="108"/>
        <item h="1" x="220"/>
        <item h="1" x="127"/>
        <item h="1" x="260"/>
        <item h="1" x="219"/>
        <item h="1" x="286"/>
        <item h="1" x="145"/>
        <item h="1" x="105"/>
        <item h="1" x="109"/>
        <item h="1" x="185"/>
        <item h="1" x="261"/>
        <item h="1" x="68"/>
        <item h="1" x="102"/>
        <item h="1" x="96"/>
        <item h="1" x="137"/>
        <item h="1" x="225"/>
        <item h="1" x="245"/>
        <item h="1" x="38"/>
        <item h="1" m="1" x="332"/>
        <item h="1" x="238"/>
        <item h="1" x="57"/>
        <item h="1" x="177"/>
        <item h="1" x="262"/>
        <item h="1" x="231"/>
        <item h="1" m="1" x="336"/>
        <item h="1" x="83"/>
        <item h="1" x="39"/>
        <item h="1" x="72"/>
        <item h="1" x="201"/>
        <item h="1" x="193"/>
        <item h="1" x="40"/>
        <item h="1" x="75"/>
        <item h="1" x="243"/>
        <item h="1" m="1" x="337"/>
        <item h="1" x="304"/>
        <item h="1" x="179"/>
        <item h="1" x="259"/>
        <item h="1" x="41"/>
        <item h="1" x="322"/>
        <item h="1" x="42"/>
        <item h="1" x="289"/>
        <item h="1" x="129"/>
        <item h="1" x="156"/>
        <item h="1" x="152"/>
        <item h="1" x="290"/>
        <item h="1" x="282"/>
        <item h="1" x="241"/>
        <item h="1" x="172"/>
        <item h="1" x="128"/>
        <item h="1" x="194"/>
        <item h="1" x="43"/>
        <item h="1" x="88"/>
        <item h="1" x="325"/>
        <item h="1" x="180"/>
        <item h="1" x="204"/>
        <item h="1" x="205"/>
        <item h="1" x="161"/>
        <item h="1" x="202"/>
        <item h="1" x="274"/>
        <item h="1" x="309"/>
        <item h="1" x="140"/>
        <item h="1" x="224"/>
        <item h="1" x="69"/>
        <item h="1" x="169"/>
        <item h="1" x="227"/>
        <item h="1" x="329"/>
        <item h="1" x="242"/>
        <item h="1" x="174"/>
        <item h="1" m="1" x="331"/>
        <item h="1" x="146"/>
        <item h="1" x="107"/>
        <item h="1" m="1" x="333"/>
        <item h="1" x="76"/>
        <item h="1" x="258"/>
        <item h="1" x="130"/>
        <item h="1" x="186"/>
        <item h="1" x="299"/>
        <item h="1" x="214"/>
        <item h="1" x="263"/>
        <item h="1" x="19"/>
        <item h="1" x="131"/>
        <item h="1" x="264"/>
        <item h="1" x="265"/>
        <item h="1" x="195"/>
        <item h="1" m="1" x="334"/>
        <item h="1" x="233"/>
        <item h="1" x="178"/>
        <item h="1" x="266"/>
        <item h="1" x="189"/>
        <item h="1" x="267"/>
        <item h="1" x="257"/>
        <item h="1" x="275"/>
        <item h="1" x="232"/>
        <item h="1" x="328"/>
        <item h="1" x="279"/>
        <item h="1" x="268"/>
        <item h="1" x="292"/>
        <item h="1" x="246"/>
        <item h="1" x="162"/>
        <item h="1" x="320"/>
        <item h="1" x="240"/>
        <item h="1" x="272"/>
        <item h="1" x="216"/>
        <item h="1" x="217"/>
        <item h="1" x="209"/>
        <item h="1" x="132"/>
        <item h="1" x="70"/>
        <item h="1" x="181"/>
        <item h="1" x="44"/>
        <item h="1" x="251"/>
        <item h="1" x="250"/>
        <item h="1" x="14"/>
        <item h="1" x="15"/>
        <item h="1" x="247"/>
        <item h="1" x="310"/>
        <item h="1" x="323"/>
        <item h="1" x="324"/>
        <item h="1" x="89"/>
        <item h="1" x="103"/>
        <item h="1" x="94"/>
        <item h="1" x="298"/>
        <item h="1" x="27"/>
        <item h="1" x="190"/>
        <item h="1" x="157"/>
        <item h="1" x="158"/>
        <item h="1" x="256"/>
        <item h="1" x="311"/>
        <item h="1" x="187"/>
        <item h="1" x="248"/>
        <item h="1" x="273"/>
        <item h="1" x="308"/>
        <item h="1" x="312"/>
        <item h="1" x="313"/>
        <item t="default"/>
      </items>
    </pivotField>
    <pivotField axis="axisPage" multipleItemSelectionAllowed="1" showAll="0">
      <items count="25">
        <item m="1" x="12"/>
        <item x="3"/>
        <item m="1" x="13"/>
        <item x="7"/>
        <item x="2"/>
        <item x="0"/>
        <item m="1" x="20"/>
        <item x="5"/>
        <item m="1" x="17"/>
        <item m="1" x="19"/>
        <item x="10"/>
        <item m="1" x="21"/>
        <item m="1" x="23"/>
        <item x="1"/>
        <item m="1" x="15"/>
        <item m="1" x="22"/>
        <item x="9"/>
        <item x="6"/>
        <item m="1" x="16"/>
        <item m="1" x="18"/>
        <item x="4"/>
        <item x="11"/>
        <item m="1" x="14"/>
        <item x="8"/>
        <item t="default"/>
      </items>
    </pivotField>
    <pivotField showAll="0"/>
    <pivotField showAll="0"/>
    <pivotField multipleItemSelectionAllowed="1" showAll="0"/>
    <pivotField showAll="0"/>
    <pivotField showAll="0"/>
    <pivotField showAll="0"/>
    <pivotField showAll="0"/>
    <pivotField showAll="0"/>
    <pivotField showAll="0"/>
  </pivotFields>
  <rowFields count="1">
    <field x="1"/>
  </rowFields>
  <rowItems count="9">
    <i>
      <x v="22"/>
    </i>
    <i>
      <x v="34"/>
    </i>
    <i>
      <x v="45"/>
    </i>
    <i>
      <x v="50"/>
    </i>
    <i>
      <x v="87"/>
    </i>
    <i>
      <x v="106"/>
    </i>
    <i>
      <x v="117"/>
    </i>
    <i>
      <x v="135"/>
    </i>
    <i t="grand">
      <x/>
    </i>
  </rowItems>
  <colItems count="1">
    <i/>
  </colItems>
  <pageFields count="2">
    <pageField fld="10" hier="-1"/>
    <pageField fld="9" hier="-1"/>
  </pageFields>
  <dataFields count="1">
    <dataField name="Contagem de ANOMALIAS" fld="6" subtotal="count" baseField="0" baseItem="0"/>
  </dataFields>
  <formats count="21">
    <format dxfId="27">
      <pivotArea type="all" dataOnly="0" outline="0" fieldPosition="0"/>
    </format>
    <format dxfId="26">
      <pivotArea outline="0" collapsedLevelsAreSubtotals="1" fieldPosition="0"/>
    </format>
    <format dxfId="25">
      <pivotArea field="10" type="button" dataOnly="0" labelOnly="1" outline="0" axis="axisPage" fieldPosition="0"/>
    </format>
    <format dxfId="24">
      <pivotArea dataOnly="0" labelOnly="1" fieldPosition="0">
        <references count="1">
          <reference field="10" count="0"/>
        </references>
      </pivotArea>
    </format>
    <format dxfId="23">
      <pivotArea dataOnly="0" labelOnly="1" grandRow="1" outline="0" fieldPosition="0"/>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1">
            <x v="0"/>
          </reference>
        </references>
      </pivotArea>
    </format>
    <format dxfId="19">
      <pivotArea field="-2" type="button" dataOnly="0" labelOnly="1" outline="0" axis="axisValues" fieldPosition="0"/>
    </format>
    <format dxfId="18">
      <pivotArea dataOnly="0" labelOnly="1" grandCol="1" outline="0" axis="axisCol" fieldPosition="0"/>
    </format>
    <format dxfId="17">
      <pivotArea type="all" dataOnly="0" outline="0" fieldPosition="0"/>
    </format>
    <format dxfId="16">
      <pivotArea outline="0" collapsedLevelsAreSubtotals="1" fieldPosition="0"/>
    </format>
    <format dxfId="15">
      <pivotArea field="-2" type="button" dataOnly="0" labelOnly="1" outline="0" axis="axisValues" fieldPosition="0"/>
    </format>
    <format dxfId="14">
      <pivotArea dataOnly="0" labelOnly="1" outline="0" fieldPosition="0">
        <references count="1">
          <reference field="4294967294" count="1">
            <x v="0"/>
          </reference>
        </references>
      </pivotArea>
    </format>
    <format dxfId="13">
      <pivotArea dataOnly="0" labelOnly="1" grandCol="1" outline="0" axis="axisCol" fieldPosition="0"/>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5">
            <x v="13"/>
            <x v="78"/>
            <x v="115"/>
            <x v="126"/>
            <x v="175"/>
          </reference>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C3D1A-2D97-4656-8EA1-49459C8991C3}" name="Tabela Dinâmica20"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6:G8" firstHeaderRow="1" firstDataRow="1" firstDataCol="1" rowPageCount="1" colPageCount="1"/>
  <pivotFields count="20">
    <pivotField showAll="0"/>
    <pivotField showAll="0"/>
    <pivotField showAll="0"/>
    <pivotField showAll="0"/>
    <pivotField showAll="0"/>
    <pivotField showAll="0"/>
    <pivotField dataField="1" showAll="0"/>
    <pivotField showAll="0"/>
    <pivotField showAll="0"/>
    <pivotField showAll="0"/>
    <pivotField axis="axisRow" showAll="0">
      <items count="25">
        <item h="1" m="1" x="12"/>
        <item x="3"/>
        <item h="1" m="1" x="13"/>
        <item h="1" x="7"/>
        <item x="2"/>
        <item x="0"/>
        <item h="1" m="1" x="20"/>
        <item h="1" x="5"/>
        <item h="1" m="1" x="17"/>
        <item h="1" m="1" x="19"/>
        <item h="1" x="10"/>
        <item h="1" m="1" x="21"/>
        <item h="1" m="1" x="23"/>
        <item h="1" x="1"/>
        <item h="1" m="1" x="15"/>
        <item h="1" m="1" x="22"/>
        <item h="1" x="9"/>
        <item h="1" x="6"/>
        <item h="1" m="1" x="16"/>
        <item h="1" m="1" x="18"/>
        <item h="1" x="4"/>
        <item h="1" x="11"/>
        <item h="1" m="1" x="14"/>
        <item h="1" x="8"/>
        <item t="default"/>
      </items>
    </pivotField>
    <pivotField showAll="0"/>
    <pivotField showAll="0"/>
    <pivotField axis="axisPage" multipleItemSelectionAllowed="1" showAll="0">
      <items count="351">
        <item h="1" x="124"/>
        <item h="1" x="341"/>
        <item h="1" x="329"/>
        <item h="1" x="338"/>
        <item h="1" x="26"/>
        <item h="1" x="337"/>
        <item h="1" x="190"/>
        <item h="1" x="19"/>
        <item h="1" x="184"/>
        <item h="1" x="159"/>
        <item h="1" x="192"/>
        <item h="1" x="260"/>
        <item h="1" x="305"/>
        <item h="1" x="287"/>
        <item h="1" x="68"/>
        <item h="1" x="322"/>
        <item h="1" x="330"/>
        <item h="1" x="306"/>
        <item h="1" x="277"/>
        <item h="1" x="147"/>
        <item h="1" x="270"/>
        <item h="1" x="191"/>
        <item h="1" x="146"/>
        <item h="1" x="66"/>
        <item h="1" x="292"/>
        <item h="1" x="308"/>
        <item h="1" x="179"/>
        <item h="1" x="38"/>
        <item h="1" x="307"/>
        <item h="1" x="160"/>
        <item h="1" x="104"/>
        <item h="1" x="28"/>
        <item h="1" x="145"/>
        <item h="1" x="185"/>
        <item h="1" x="282"/>
        <item h="1" x="174"/>
        <item h="1" x="67"/>
        <item h="1" x="251"/>
        <item h="1" x="278"/>
        <item h="1" x="1"/>
        <item h="1" x="62"/>
        <item h="1" x="65"/>
        <item h="1" x="258"/>
        <item h="1" x="17"/>
        <item h="1" x="269"/>
        <item h="1" x="95"/>
        <item h="1" x="10"/>
        <item h="1" x="11"/>
        <item h="1" x="202"/>
        <item h="1" x="20"/>
        <item h="1" x="92"/>
        <item h="1" x="9"/>
        <item h="1" x="163"/>
        <item h="1" x="267"/>
        <item h="1" x="336"/>
        <item h="1" x="2"/>
        <item h="1" x="47"/>
        <item h="1" x="139"/>
        <item h="1" x="121"/>
        <item h="1" x="48"/>
        <item h="1" x="255"/>
        <item h="1" x="285"/>
        <item h="1" x="199"/>
        <item h="1" x="8"/>
        <item h="1" x="76"/>
        <item h="1" x="94"/>
        <item h="1" x="22"/>
        <item h="1" x="106"/>
        <item h="1" x="194"/>
        <item h="1" x="5"/>
        <item h="1" x="14"/>
        <item h="1" x="6"/>
        <item h="1" x="162"/>
        <item h="1" x="64"/>
        <item h="1" x="3"/>
        <item h="1" x="244"/>
        <item h="1" x="96"/>
        <item h="1" x="109"/>
        <item h="1" x="21"/>
        <item h="1" x="27"/>
        <item h="1" x="176"/>
        <item h="1" x="74"/>
        <item h="1" x="7"/>
        <item h="1" x="18"/>
        <item h="1" x="111"/>
        <item h="1" x="43"/>
        <item h="1" x="63"/>
        <item h="1" x="197"/>
        <item h="1" x="73"/>
        <item h="1" x="85"/>
        <item h="1" x="150"/>
        <item h="1" x="218"/>
        <item h="1" x="286"/>
        <item h="1" x="272"/>
        <item h="1" x="246"/>
        <item h="1" x="266"/>
        <item h="1" x="140"/>
        <item h="1" x="149"/>
        <item h="1" x="46"/>
        <item h="1" x="148"/>
        <item h="1" x="71"/>
        <item h="1" x="40"/>
        <item h="1" x="170"/>
        <item h="1" x="15"/>
        <item h="1" x="4"/>
        <item h="1" x="105"/>
        <item h="1" x="44"/>
        <item h="1" x="45"/>
        <item h="1" x="13"/>
        <item h="1" x="0"/>
        <item h="1" x="220"/>
        <item h="1" x="100"/>
        <item h="1" x="284"/>
        <item h="1" x="151"/>
        <item h="1" x="99"/>
        <item h="1" x="101"/>
        <item h="1" x="311"/>
        <item h="1" x="72"/>
        <item h="1" x="283"/>
        <item h="1" x="331"/>
        <item h="1" x="87"/>
        <item h="1" x="122"/>
        <item h="1" x="39"/>
        <item h="1" x="70"/>
        <item h="1" x="12"/>
        <item h="1" x="91"/>
        <item h="1" x="187"/>
        <item h="1" x="82"/>
        <item h="1" x="90"/>
        <item h="1" x="208"/>
        <item h="1" x="83"/>
        <item h="1" x="88"/>
        <item h="1" x="261"/>
        <item h="1" x="132"/>
        <item h="1" x="81"/>
        <item h="1" x="335"/>
        <item h="1" x="86"/>
        <item h="1" x="24"/>
        <item h="1" x="35"/>
        <item h="1" x="84"/>
        <item h="1" x="110"/>
        <item h="1" x="152"/>
        <item h="1" x="161"/>
        <item h="1" x="324"/>
        <item h="1" x="51"/>
        <item h="1" x="125"/>
        <item h="1" x="263"/>
        <item h="1" x="262"/>
        <item h="1" x="298"/>
        <item h="1" x="52"/>
        <item h="1" x="325"/>
        <item h="1" x="50"/>
        <item h="1" x="98"/>
        <item h="1" x="93"/>
        <item h="1" x="79"/>
        <item h="1" x="141"/>
        <item h="1" x="142"/>
        <item h="1" x="193"/>
        <item h="1" x="222"/>
        <item h="1" x="118"/>
        <item h="1" x="53"/>
        <item h="1" x="69"/>
        <item h="1" x="256"/>
        <item h="1" x="137"/>
        <item h="1" x="78"/>
        <item h="1" x="112"/>
        <item h="1" x="211"/>
        <item h="1" x="123"/>
        <item h="1" x="119"/>
        <item h="1" x="36"/>
        <item h="1" x="153"/>
        <item h="1" x="143"/>
        <item h="1" x="144"/>
        <item h="1" x="234"/>
        <item h="1" x="288"/>
        <item h="1" x="29"/>
        <item h="1" x="128"/>
        <item h="1" x="77"/>
        <item h="1" x="127"/>
        <item h="1" x="164"/>
        <item h="1" x="210"/>
        <item h="1" x="221"/>
        <item h="1" x="209"/>
        <item h="1" x="249"/>
        <item h="1" x="279"/>
        <item h="1" x="291"/>
        <item h="1" x="332"/>
        <item h="1" x="186"/>
        <item h="1" x="16"/>
        <item h="1" x="31"/>
        <item h="1" x="30"/>
        <item h="1" x="49"/>
        <item h="1" x="75"/>
        <item x="97"/>
        <item h="1" x="113"/>
        <item h="1" x="114"/>
        <item h="1" x="117"/>
        <item h="1" x="120"/>
        <item h="1" x="126"/>
        <item h="1" x="129"/>
        <item h="1" x="154"/>
        <item h="1" x="200"/>
        <item x="271"/>
        <item h="1" x="223"/>
        <item x="172"/>
        <item h="1" x="240"/>
        <item x="241"/>
        <item h="1" x="243"/>
        <item h="1" x="245"/>
        <item h="1" x="252"/>
        <item h="1" x="253"/>
        <item h="1" x="254"/>
        <item h="1" x="264"/>
        <item h="1" x="265"/>
        <item h="1" x="275"/>
        <item x="289"/>
        <item h="1" x="299"/>
        <item h="1" x="312"/>
        <item h="1" x="313"/>
        <item h="1" x="315"/>
        <item h="1" x="317"/>
        <item h="1" m="1" x="345"/>
        <item h="1" x="342"/>
        <item h="1" m="1" x="349"/>
        <item h="1" x="203"/>
        <item h="1" x="219"/>
        <item h="1" x="130"/>
        <item h="1" x="32"/>
        <item h="1" x="155"/>
        <item h="1" x="171"/>
        <item h="1" x="216"/>
        <item h="1" m="1" x="347"/>
        <item h="1" x="295"/>
        <item h="1" x="321"/>
        <item h="1" x="236"/>
        <item h="1" x="175"/>
        <item h="1" x="181"/>
        <item h="1" x="273"/>
        <item h="1" x="316"/>
        <item h="1" x="217"/>
        <item h="1" x="54"/>
        <item h="1" x="165"/>
        <item h="1" x="310"/>
        <item h="1" x="195"/>
        <item h="1" x="37"/>
        <item h="1" x="42"/>
        <item h="1" x="41"/>
        <item h="1" x="225"/>
        <item h="1" x="224"/>
        <item h="1" x="257"/>
        <item h="1" x="328"/>
        <item h="1" x="333"/>
        <item h="1" x="340"/>
        <item h="1" x="302"/>
        <item h="1" x="138"/>
        <item h="1" x="166"/>
        <item h="1" m="1" x="346"/>
        <item h="1" x="182"/>
        <item h="1" x="204"/>
        <item h="1" x="237"/>
        <item h="1" m="1" x="348"/>
        <item h="1" x="227"/>
        <item h="1" x="131"/>
        <item h="1" x="167"/>
        <item h="1" x="173"/>
        <item h="1" x="214"/>
        <item h="1" x="102"/>
        <item h="1" x="55"/>
        <item h="1" x="233"/>
        <item h="1" x="290"/>
        <item h="1" x="301"/>
        <item h="1" x="156"/>
        <item h="1" x="177"/>
        <item h="1" x="213"/>
        <item h="1" m="1" x="343"/>
        <item h="1" x="238"/>
        <item h="1" x="226"/>
        <item h="1" x="80"/>
        <item h="1" x="274"/>
        <item h="1" x="228"/>
        <item h="1" x="107"/>
        <item h="1" x="319"/>
        <item h="1" x="318"/>
        <item h="1" x="293"/>
        <item h="1" x="56"/>
        <item h="1" x="300"/>
        <item h="1" x="229"/>
        <item h="1" x="235"/>
        <item h="1" x="309"/>
        <item h="1" x="58"/>
        <item h="1" x="59"/>
        <item h="1" x="180"/>
        <item h="1" x="108"/>
        <item h="1" m="1" x="344"/>
        <item h="1" x="276"/>
        <item h="1" x="198"/>
        <item h="1" x="206"/>
        <item h="1" x="60"/>
        <item h="1" x="239"/>
        <item h="1" x="296"/>
        <item h="1" x="323"/>
        <item h="1" x="61"/>
        <item h="1" x="89"/>
        <item h="1" x="188"/>
        <item h="1" x="230"/>
        <item h="1" x="189"/>
        <item h="1" x="136"/>
        <item h="1" x="183"/>
        <item h="1" x="115"/>
        <item h="1" x="320"/>
        <item h="1" x="196"/>
        <item h="1" x="168"/>
        <item h="1" x="294"/>
        <item h="1" x="157"/>
        <item h="1" x="133"/>
        <item h="1" x="134"/>
        <item h="1" x="178"/>
        <item h="1" x="231"/>
        <item h="1" x="212"/>
        <item h="1" x="215"/>
        <item h="1" x="158"/>
        <item h="1" x="205"/>
        <item h="1" x="326"/>
        <item h="1" x="57"/>
        <item h="1" x="280"/>
        <item h="1" x="248"/>
        <item h="1" x="34"/>
        <item h="1" x="250"/>
        <item h="1" x="268"/>
        <item h="1" x="247"/>
        <item h="1" x="297"/>
        <item h="1" x="232"/>
        <item h="1" x="103"/>
        <item h="1" x="116"/>
        <item h="1" x="327"/>
        <item h="1" x="339"/>
        <item h="1" x="242"/>
        <item h="1" x="23"/>
        <item h="1" x="207"/>
        <item h="1" x="314"/>
        <item h="1" x="25"/>
        <item h="1" x="304"/>
        <item h="1" x="259"/>
        <item h="1" x="334"/>
        <item h="1" x="135"/>
        <item h="1" x="33"/>
        <item h="1" x="201"/>
        <item h="1" x="281"/>
        <item h="1" x="303"/>
        <item h="1" x="169"/>
        <item t="default"/>
      </items>
    </pivotField>
    <pivotField showAll="0"/>
    <pivotField showAll="0"/>
    <pivotField showAll="0"/>
    <pivotField showAll="0"/>
    <pivotField showAll="0"/>
    <pivotField showAll="0"/>
  </pivotFields>
  <rowFields count="1">
    <field x="10"/>
  </rowFields>
  <rowItems count="2">
    <i>
      <x v="5"/>
    </i>
    <i t="grand">
      <x/>
    </i>
  </rowItems>
  <colItems count="1">
    <i/>
  </colItems>
  <pageFields count="1">
    <pageField fld="13" hier="-1"/>
  </pageFields>
  <dataFields count="1">
    <dataField name="Contagem de ANOMALIAS" fld="6" subtotal="count" baseField="0" baseItem="0"/>
  </dataFields>
  <formats count="6">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0CBD3-29C7-49E9-AD7F-4CC843A7C8F7}" name="Tabela Dinâmica2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O4:P19" firstHeaderRow="1" firstDataRow="1" firstDataCol="1" rowPageCount="1" colPageCount="1"/>
  <pivotFields count="20">
    <pivotField showAll="0"/>
    <pivotField axis="axisRow"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7"/>
        <item x="168"/>
        <item x="169"/>
        <item x="170"/>
        <item x="171"/>
        <item x="172"/>
        <item x="173"/>
        <item x="174"/>
        <item x="175"/>
        <item x="176"/>
        <item x="177"/>
        <item x="178"/>
        <item x="179"/>
        <item h="1" x="181"/>
        <item h="1" x="182"/>
        <item h="1" x="166"/>
        <item h="1" x="165"/>
        <item h="1" x="180"/>
        <item h="1" m="1" x="183"/>
        <item t="default"/>
      </items>
    </pivotField>
    <pivotField showAll="0"/>
    <pivotField showAll="0"/>
    <pivotField dataField="1" showAll="0"/>
    <pivotField showAll="0"/>
    <pivotField showAll="0"/>
    <pivotField showAll="0"/>
    <pivotField showAll="0"/>
    <pivotField showAll="0"/>
    <pivotField axis="axisRow" showAll="0">
      <items count="25">
        <item h="1" m="1" x="12"/>
        <item x="3"/>
        <item h="1" m="1" x="13"/>
        <item h="1" x="7"/>
        <item x="2"/>
        <item x="0"/>
        <item h="1" m="1" x="20"/>
        <item h="1" x="5"/>
        <item h="1" m="1" x="17"/>
        <item h="1" m="1" x="19"/>
        <item h="1" x="10"/>
        <item h="1" m="1" x="21"/>
        <item h="1" m="1" x="23"/>
        <item h="1" x="1"/>
        <item h="1" m="1" x="15"/>
        <item h="1" m="1" x="22"/>
        <item h="1" x="9"/>
        <item h="1" x="6"/>
        <item h="1" m="1" x="16"/>
        <item h="1" m="1" x="18"/>
        <item h="1" x="4"/>
        <item h="1" x="11"/>
        <item h="1" m="1" x="14"/>
        <item h="1" x="8"/>
        <item t="default"/>
      </items>
    </pivotField>
    <pivotField showAll="0"/>
    <pivotField showAll="0"/>
    <pivotField axis="axisPage" multipleItemSelectionAllowed="1" showAll="0">
      <items count="351">
        <item h="1" x="124"/>
        <item h="1" x="341"/>
        <item h="1" x="329"/>
        <item h="1" x="338"/>
        <item h="1" x="26"/>
        <item h="1" x="337"/>
        <item h="1" x="190"/>
        <item h="1" x="19"/>
        <item h="1" x="184"/>
        <item h="1" x="159"/>
        <item h="1" x="192"/>
        <item h="1" x="260"/>
        <item h="1" x="305"/>
        <item h="1" x="287"/>
        <item h="1" x="68"/>
        <item h="1" x="322"/>
        <item h="1" x="330"/>
        <item h="1" x="306"/>
        <item h="1" x="277"/>
        <item h="1" x="147"/>
        <item h="1" x="270"/>
        <item h="1" x="191"/>
        <item h="1" x="146"/>
        <item h="1" x="66"/>
        <item h="1" x="292"/>
        <item h="1" x="308"/>
        <item h="1" x="179"/>
        <item h="1" x="38"/>
        <item h="1" x="307"/>
        <item h="1" x="160"/>
        <item h="1" x="104"/>
        <item h="1" x="28"/>
        <item h="1" x="145"/>
        <item h="1" x="185"/>
        <item h="1" x="282"/>
        <item h="1" x="174"/>
        <item h="1" x="67"/>
        <item h="1" x="251"/>
        <item h="1" x="278"/>
        <item h="1" x="1"/>
        <item h="1" x="62"/>
        <item h="1" x="65"/>
        <item h="1" x="258"/>
        <item h="1" x="17"/>
        <item h="1" x="269"/>
        <item h="1" x="95"/>
        <item h="1" x="10"/>
        <item h="1" x="11"/>
        <item h="1" x="202"/>
        <item h="1" x="20"/>
        <item h="1" x="92"/>
        <item h="1" x="9"/>
        <item h="1" x="163"/>
        <item h="1" x="267"/>
        <item h="1" x="336"/>
        <item h="1" x="2"/>
        <item h="1" x="47"/>
        <item h="1" x="139"/>
        <item h="1" x="121"/>
        <item h="1" x="48"/>
        <item h="1" x="255"/>
        <item h="1" x="285"/>
        <item h="1" x="199"/>
        <item h="1" x="8"/>
        <item h="1" x="76"/>
        <item h="1" x="94"/>
        <item h="1" x="22"/>
        <item h="1" x="106"/>
        <item h="1" x="194"/>
        <item h="1" x="5"/>
        <item h="1" x="14"/>
        <item h="1" x="6"/>
        <item h="1" x="162"/>
        <item h="1" x="64"/>
        <item h="1" x="3"/>
        <item h="1" x="244"/>
        <item h="1" x="96"/>
        <item h="1" x="109"/>
        <item h="1" x="21"/>
        <item h="1" x="27"/>
        <item h="1" x="176"/>
        <item h="1" x="74"/>
        <item h="1" x="7"/>
        <item h="1" x="18"/>
        <item h="1" x="111"/>
        <item h="1" x="43"/>
        <item h="1" x="63"/>
        <item h="1" x="197"/>
        <item h="1" x="73"/>
        <item h="1" x="85"/>
        <item h="1" x="150"/>
        <item h="1" x="218"/>
        <item h="1" x="286"/>
        <item h="1" x="272"/>
        <item h="1" x="246"/>
        <item h="1" x="266"/>
        <item h="1" x="140"/>
        <item h="1" x="149"/>
        <item h="1" x="46"/>
        <item h="1" x="148"/>
        <item h="1" x="71"/>
        <item h="1" x="40"/>
        <item h="1" x="170"/>
        <item h="1" x="15"/>
        <item h="1" x="4"/>
        <item h="1" x="105"/>
        <item h="1" x="44"/>
        <item h="1" x="45"/>
        <item h="1" x="13"/>
        <item h="1" x="0"/>
        <item h="1" x="220"/>
        <item h="1" x="100"/>
        <item h="1" x="284"/>
        <item h="1" x="151"/>
        <item h="1" x="99"/>
        <item h="1" x="101"/>
        <item h="1" x="311"/>
        <item h="1" x="72"/>
        <item h="1" x="283"/>
        <item h="1" x="331"/>
        <item h="1" x="87"/>
        <item h="1" x="122"/>
        <item h="1" x="39"/>
        <item h="1" x="70"/>
        <item h="1" x="12"/>
        <item h="1" x="91"/>
        <item h="1" x="187"/>
        <item h="1" x="82"/>
        <item h="1" x="90"/>
        <item h="1" x="208"/>
        <item h="1" x="83"/>
        <item h="1" x="88"/>
        <item h="1" x="261"/>
        <item h="1" x="132"/>
        <item h="1" x="81"/>
        <item h="1" x="335"/>
        <item h="1" x="86"/>
        <item h="1" x="24"/>
        <item h="1" x="35"/>
        <item h="1" x="84"/>
        <item h="1" x="110"/>
        <item h="1" x="152"/>
        <item h="1" x="161"/>
        <item h="1" x="324"/>
        <item h="1" x="51"/>
        <item h="1" x="125"/>
        <item h="1" x="263"/>
        <item h="1" x="262"/>
        <item h="1" x="298"/>
        <item h="1" x="52"/>
        <item h="1" x="325"/>
        <item h="1" x="50"/>
        <item h="1" x="98"/>
        <item h="1" x="93"/>
        <item h="1" x="79"/>
        <item h="1" x="141"/>
        <item h="1" x="142"/>
        <item h="1" x="193"/>
        <item h="1" x="222"/>
        <item h="1" x="118"/>
        <item h="1" x="53"/>
        <item h="1" x="69"/>
        <item h="1" x="256"/>
        <item h="1" x="137"/>
        <item h="1" x="78"/>
        <item h="1" x="112"/>
        <item h="1" x="211"/>
        <item h="1" x="123"/>
        <item h="1" x="119"/>
        <item h="1" x="36"/>
        <item h="1" x="153"/>
        <item h="1" x="143"/>
        <item h="1" x="144"/>
        <item h="1" x="234"/>
        <item h="1" x="288"/>
        <item h="1" x="29"/>
        <item h="1" x="128"/>
        <item h="1" x="77"/>
        <item h="1" x="127"/>
        <item h="1" x="164"/>
        <item h="1" x="210"/>
        <item h="1" x="221"/>
        <item h="1" x="209"/>
        <item h="1" x="249"/>
        <item h="1" x="279"/>
        <item h="1" x="291"/>
        <item h="1" x="332"/>
        <item h="1" x="186"/>
        <item h="1" x="16"/>
        <item h="1" x="31"/>
        <item h="1" x="30"/>
        <item h="1" x="49"/>
        <item h="1" x="75"/>
        <item x="97"/>
        <item h="1" x="113"/>
        <item h="1" x="114"/>
        <item h="1" x="117"/>
        <item h="1" x="120"/>
        <item h="1" x="126"/>
        <item h="1" x="129"/>
        <item h="1" x="154"/>
        <item h="1" x="200"/>
        <item x="271"/>
        <item h="1" x="223"/>
        <item x="172"/>
        <item h="1" x="240"/>
        <item x="241"/>
        <item h="1" x="243"/>
        <item h="1" x="245"/>
        <item h="1" x="252"/>
        <item h="1" x="253"/>
        <item h="1" x="254"/>
        <item h="1" x="264"/>
        <item h="1" x="265"/>
        <item h="1" x="275"/>
        <item x="289"/>
        <item h="1" x="299"/>
        <item h="1" x="312"/>
        <item h="1" x="313"/>
        <item h="1" x="315"/>
        <item h="1" x="317"/>
        <item h="1" m="1" x="345"/>
        <item h="1" x="342"/>
        <item h="1" m="1" x="349"/>
        <item h="1" x="203"/>
        <item h="1" x="219"/>
        <item h="1" x="130"/>
        <item h="1" x="32"/>
        <item h="1" x="155"/>
        <item h="1" x="171"/>
        <item h="1" x="216"/>
        <item h="1" m="1" x="347"/>
        <item h="1" x="295"/>
        <item h="1" x="321"/>
        <item h="1" x="236"/>
        <item h="1" x="175"/>
        <item h="1" x="181"/>
        <item h="1" x="273"/>
        <item h="1" x="316"/>
        <item h="1" x="217"/>
        <item h="1" x="54"/>
        <item h="1" x="165"/>
        <item h="1" x="310"/>
        <item h="1" x="195"/>
        <item h="1" x="37"/>
        <item h="1" x="42"/>
        <item h="1" x="41"/>
        <item h="1" x="225"/>
        <item h="1" x="224"/>
        <item h="1" x="257"/>
        <item h="1" x="328"/>
        <item h="1" x="333"/>
        <item h="1" x="340"/>
        <item h="1" x="302"/>
        <item h="1" x="138"/>
        <item h="1" x="166"/>
        <item h="1" m="1" x="346"/>
        <item h="1" x="182"/>
        <item h="1" x="204"/>
        <item h="1" x="237"/>
        <item h="1" m="1" x="348"/>
        <item h="1" x="227"/>
        <item h="1" x="131"/>
        <item h="1" x="167"/>
        <item h="1" x="173"/>
        <item h="1" x="214"/>
        <item h="1" x="102"/>
        <item h="1" x="55"/>
        <item h="1" x="233"/>
        <item h="1" x="290"/>
        <item h="1" x="301"/>
        <item h="1" x="156"/>
        <item h="1" x="177"/>
        <item h="1" x="213"/>
        <item h="1" m="1" x="343"/>
        <item h="1" x="238"/>
        <item h="1" x="226"/>
        <item h="1" x="80"/>
        <item h="1" x="274"/>
        <item h="1" x="228"/>
        <item h="1" x="107"/>
        <item h="1" x="319"/>
        <item h="1" x="318"/>
        <item h="1" x="293"/>
        <item h="1" x="56"/>
        <item h="1" x="300"/>
        <item h="1" x="229"/>
        <item h="1" x="235"/>
        <item h="1" x="309"/>
        <item h="1" x="58"/>
        <item h="1" x="59"/>
        <item h="1" x="180"/>
        <item h="1" x="108"/>
        <item h="1" m="1" x="344"/>
        <item h="1" x="276"/>
        <item h="1" x="198"/>
        <item h="1" x="206"/>
        <item h="1" x="60"/>
        <item h="1" x="239"/>
        <item h="1" x="296"/>
        <item h="1" x="323"/>
        <item h="1" x="61"/>
        <item h="1" x="89"/>
        <item h="1" x="188"/>
        <item h="1" x="230"/>
        <item h="1" x="189"/>
        <item h="1" x="136"/>
        <item h="1" x="183"/>
        <item h="1" x="115"/>
        <item h="1" x="320"/>
        <item h="1" x="196"/>
        <item h="1" x="168"/>
        <item h="1" x="294"/>
        <item h="1" x="157"/>
        <item h="1" x="133"/>
        <item h="1" x="134"/>
        <item h="1" x="178"/>
        <item h="1" x="231"/>
        <item h="1" x="212"/>
        <item h="1" x="215"/>
        <item h="1" x="158"/>
        <item h="1" x="205"/>
        <item h="1" x="326"/>
        <item h="1" x="57"/>
        <item h="1" x="280"/>
        <item h="1" x="248"/>
        <item h="1" x="34"/>
        <item h="1" x="250"/>
        <item h="1" x="268"/>
        <item h="1" x="247"/>
        <item h="1" x="297"/>
        <item h="1" x="232"/>
        <item h="1" x="103"/>
        <item h="1" x="116"/>
        <item h="1" x="327"/>
        <item h="1" x="339"/>
        <item h="1" x="242"/>
        <item h="1" x="23"/>
        <item h="1" x="207"/>
        <item h="1" x="314"/>
        <item h="1" x="25"/>
        <item h="1" x="304"/>
        <item h="1" x="259"/>
        <item h="1" x="334"/>
        <item h="1" x="135"/>
        <item h="1" x="33"/>
        <item h="1" x="201"/>
        <item h="1" x="281"/>
        <item h="1" x="303"/>
        <item h="1" x="169"/>
        <item t="default"/>
      </items>
    </pivotField>
    <pivotField showAll="0"/>
    <pivotField showAll="0"/>
    <pivotField showAll="0"/>
    <pivotField showAll="0"/>
    <pivotField showAll="0"/>
    <pivotField showAll="0"/>
  </pivotFields>
  <rowFields count="2">
    <field x="10"/>
    <field x="1"/>
  </rowFields>
  <rowItems count="15">
    <i>
      <x v="5"/>
    </i>
    <i r="1">
      <x v="13"/>
    </i>
    <i r="1">
      <x v="47"/>
    </i>
    <i r="1">
      <x v="50"/>
    </i>
    <i r="1">
      <x v="78"/>
    </i>
    <i r="1">
      <x v="99"/>
    </i>
    <i r="1">
      <x v="103"/>
    </i>
    <i r="1">
      <x v="106"/>
    </i>
    <i r="1">
      <x v="107"/>
    </i>
    <i r="1">
      <x v="118"/>
    </i>
    <i r="1">
      <x v="121"/>
    </i>
    <i r="1">
      <x v="144"/>
    </i>
    <i r="1">
      <x v="157"/>
    </i>
    <i r="1">
      <x v="160"/>
    </i>
    <i t="grand">
      <x/>
    </i>
  </rowItems>
  <colItems count="1">
    <i/>
  </colItems>
  <pageFields count="1">
    <pageField fld="13" hier="-1"/>
  </pageFields>
  <dataFields count="1">
    <dataField name="Contagem de APART." fld="4" subtotal="count" baseField="0" baseItem="0"/>
  </dataFields>
  <formats count="6">
    <format dxfId="39">
      <pivotArea type="all" dataOnly="0" outline="0" fieldPosition="0"/>
    </format>
    <format dxfId="38">
      <pivotArea outline="0" collapsedLevelsAreSubtotals="1" fieldPosition="0"/>
    </format>
    <format dxfId="37">
      <pivotArea field="10" type="button" dataOnly="0" labelOnly="1" outline="0" axis="axisRow" fieldPosition="0"/>
    </format>
    <format dxfId="36">
      <pivotArea dataOnly="0" labelOnly="1" fieldPosition="0">
        <references count="1">
          <reference field="10" count="0"/>
        </references>
      </pivotArea>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6F17F3-E9BE-4E93-93C4-9BDA11086A34}" name="Tabela Dinâmica2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Z4:Z18" firstHeaderRow="1" firstDataRow="1" firstDataCol="1" rowPageCount="1" colPageCount="1"/>
  <pivotFields count="20">
    <pivotField showAll="0"/>
    <pivotField axis="axisRow"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7"/>
        <item x="168"/>
        <item x="169"/>
        <item x="170"/>
        <item x="171"/>
        <item x="172"/>
        <item x="173"/>
        <item x="174"/>
        <item x="175"/>
        <item x="176"/>
        <item x="177"/>
        <item x="178"/>
        <item x="179"/>
        <item h="1" x="181"/>
        <item h="1" x="182"/>
        <item h="1" x="166"/>
        <item h="1" x="165"/>
        <item x="180"/>
        <item h="1" m="1" x="183"/>
        <item t="default"/>
      </items>
    </pivotField>
    <pivotField showAll="0"/>
    <pivotField showAll="0"/>
    <pivotField showAll="0"/>
    <pivotField showAll="0"/>
    <pivotField showAll="0"/>
    <pivotField showAll="0"/>
    <pivotField showAll="0"/>
    <pivotField showAll="0"/>
    <pivotField axis="axisPage" multipleItemSelectionAllowed="1" showAll="0">
      <items count="25">
        <item m="1" x="12"/>
        <item h="1" x="3"/>
        <item m="1" x="13"/>
        <item x="7"/>
        <item h="1" x="2"/>
        <item h="1" x="0"/>
        <item m="1" x="20"/>
        <item x="5"/>
        <item m="1" x="17"/>
        <item h="1" m="1" x="19"/>
        <item h="1" x="10"/>
        <item h="1" m="1" x="21"/>
        <item h="1" m="1" x="23"/>
        <item h="1" x="1"/>
        <item h="1" m="1" x="15"/>
        <item h="1" m="1" x="22"/>
        <item h="1" x="9"/>
        <item h="1" x="6"/>
        <item h="1" m="1" x="16"/>
        <item h="1" m="1" x="18"/>
        <item h="1" x="4"/>
        <item h="1" x="11"/>
        <item h="1" m="1" x="14"/>
        <item h="1" x="8"/>
        <item t="default"/>
      </items>
    </pivotField>
    <pivotField showAll="0"/>
    <pivotField showAll="0"/>
    <pivotField showAll="0"/>
    <pivotField showAll="0"/>
    <pivotField showAll="0"/>
    <pivotField showAll="0"/>
    <pivotField showAll="0"/>
    <pivotField showAll="0"/>
    <pivotField showAll="0"/>
  </pivotFields>
  <rowFields count="1">
    <field x="1"/>
  </rowFields>
  <rowItems count="14">
    <i>
      <x v="24"/>
    </i>
    <i>
      <x v="25"/>
    </i>
    <i>
      <x v="37"/>
    </i>
    <i>
      <x v="42"/>
    </i>
    <i>
      <x v="44"/>
    </i>
    <i>
      <x v="45"/>
    </i>
    <i>
      <x v="50"/>
    </i>
    <i>
      <x v="94"/>
    </i>
    <i>
      <x v="125"/>
    </i>
    <i>
      <x v="133"/>
    </i>
    <i>
      <x v="146"/>
    </i>
    <i>
      <x v="157"/>
    </i>
    <i>
      <x v="159"/>
    </i>
    <i t="grand">
      <x/>
    </i>
  </rowItems>
  <colItems count="1">
    <i/>
  </colItems>
  <pageFields count="1">
    <pageField fld="10" hier="-1"/>
  </pageFields>
  <formats count="5">
    <format dxfId="44">
      <pivotArea type="all" dataOnly="0" outline="0" fieldPosition="0"/>
    </format>
    <format dxfId="43">
      <pivotArea field="1" type="button" dataOnly="0" labelOnly="1" outline="0" axis="axisRow" fieldPosition="0"/>
    </format>
    <format dxfId="42">
      <pivotArea dataOnly="0" labelOnly="1" fieldPosition="0">
        <references count="1">
          <reference field="1" count="50">
            <x v="8"/>
            <x v="9"/>
            <x v="10"/>
            <x v="12"/>
            <x v="13"/>
            <x v="15"/>
            <x v="19"/>
            <x v="20"/>
            <x v="22"/>
            <x v="25"/>
            <x v="26"/>
            <x v="27"/>
            <x v="28"/>
            <x v="31"/>
            <x v="32"/>
            <x v="35"/>
            <x v="36"/>
            <x v="37"/>
            <x v="38"/>
            <x v="40"/>
            <x v="42"/>
            <x v="45"/>
            <x v="46"/>
            <x v="47"/>
            <x v="48"/>
            <x v="49"/>
            <x v="52"/>
            <x v="55"/>
            <x v="58"/>
            <x v="63"/>
            <x v="65"/>
            <x v="66"/>
            <x v="70"/>
            <x v="74"/>
            <x v="78"/>
            <x v="80"/>
            <x v="81"/>
            <x v="82"/>
            <x v="84"/>
            <x v="90"/>
            <x v="95"/>
            <x v="96"/>
            <x v="98"/>
            <x v="105"/>
            <x v="107"/>
            <x v="109"/>
            <x v="110"/>
            <x v="113"/>
            <x v="115"/>
            <x v="116"/>
          </reference>
        </references>
      </pivotArea>
    </format>
    <format dxfId="41">
      <pivotArea dataOnly="0" labelOnly="1" fieldPosition="0">
        <references count="1">
          <reference field="1" count="31">
            <x v="117"/>
            <x v="118"/>
            <x v="119"/>
            <x v="123"/>
            <x v="125"/>
            <x v="126"/>
            <x v="127"/>
            <x v="129"/>
            <x v="130"/>
            <x v="132"/>
            <x v="135"/>
            <x v="138"/>
            <x v="139"/>
            <x v="142"/>
            <x v="143"/>
            <x v="144"/>
            <x v="145"/>
            <x v="146"/>
            <x v="147"/>
            <x v="150"/>
            <x v="151"/>
            <x v="155"/>
            <x v="157"/>
            <x v="163"/>
            <x v="164"/>
            <x v="171"/>
            <x v="172"/>
            <x v="174"/>
            <x v="175"/>
            <x v="176"/>
            <x v="177"/>
          </reference>
        </references>
      </pivotArea>
    </format>
    <format dxfId="4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73873-E2BA-4315-9F2B-8650BDF37C85}" name="Tabela Dinâmica28" cacheId="1"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J5:AK11" firstHeaderRow="1" firstDataRow="1" firstDataCol="1" rowPageCount="1" colPageCount="1"/>
  <pivotFields count="20">
    <pivotField showAll="0"/>
    <pivotField showAll="0"/>
    <pivotField showAll="0"/>
    <pivotField showAll="0"/>
    <pivotField showAll="0"/>
    <pivotField showAll="0"/>
    <pivotField dataField="1" showAll="0"/>
    <pivotField showAll="0"/>
    <pivotField showAll="0"/>
    <pivotField axis="axisPage" multipleItemSelectionAllowed="1" showAll="0">
      <items count="340">
        <item h="1" x="305"/>
        <item h="1" x="62"/>
        <item h="1" x="1"/>
        <item h="1" x="153"/>
        <item h="1" x="291"/>
        <item h="1" x="61"/>
        <item h="1" x="213"/>
        <item h="1" x="285"/>
        <item h="1" x="111"/>
        <item h="1" x="244"/>
        <item h="1" x="45"/>
        <item h="1" x="95"/>
        <item h="1" x="48"/>
        <item h="1" x="66"/>
        <item h="1" x="317"/>
        <item h="1" x="4"/>
        <item h="1" x="166"/>
        <item h="1" x="303"/>
        <item h="1" x="163"/>
        <item h="1" x="221"/>
        <item h="1" x="255"/>
        <item h="1" x="5"/>
        <item h="1" x="288"/>
        <item h="1" x="252"/>
        <item h="1" x="165"/>
        <item h="1" x="6"/>
        <item h="1" x="139"/>
        <item h="1" x="2"/>
        <item h="1" x="122"/>
        <item h="1" x="203"/>
        <item h="1" x="32"/>
        <item h="1" x="63"/>
        <item h="1" x="73"/>
        <item h="1" x="64"/>
        <item h="1" x="78"/>
        <item h="1" x="147"/>
        <item h="1" x="77"/>
        <item h="1" x="173"/>
        <item h="1" x="31"/>
        <item h="1" x="71"/>
        <item h="1" x="47"/>
        <item h="1" x="210"/>
        <item h="1" x="167"/>
        <item h="1" x="30"/>
        <item h="1" x="8"/>
        <item h="1" x="34"/>
        <item h="1" x="10"/>
        <item h="1" x="33"/>
        <item h="1" x="50"/>
        <item h="1" x="141"/>
        <item h="1" x="81"/>
        <item h="1" x="211"/>
        <item h="1" x="7"/>
        <item h="1" x="29"/>
        <item h="1" x="9"/>
        <item h="1" x="28"/>
        <item h="1" x="46"/>
        <item h="1" x="106"/>
        <item h="1" x="3"/>
        <item h="1" x="13"/>
        <item h="1" x="79"/>
        <item h="1" x="277"/>
        <item h="1" x="82"/>
        <item h="1" x="12"/>
        <item h="1" x="59"/>
        <item h="1" x="54"/>
        <item h="1" x="171"/>
        <item h="1" x="223"/>
        <item h="1" x="113"/>
        <item h="1" x="53"/>
        <item h="1" x="52"/>
        <item h="1" x="114"/>
        <item h="1" x="84"/>
        <item h="1" x="20"/>
        <item h="1" x="234"/>
        <item h="1" x="85"/>
        <item h="1" x="97"/>
        <item h="1" x="49"/>
        <item h="1" x="21"/>
        <item h="1" x="133"/>
        <item h="1" x="25"/>
        <item h="1" x="327"/>
        <item h="1" x="67"/>
        <item h="1" x="115"/>
        <item h="1" x="287"/>
        <item h="1" x="222"/>
        <item h="1" x="110"/>
        <item h="1" x="51"/>
        <item h="1" x="159"/>
        <item h="1" x="86"/>
        <item h="1" x="164"/>
        <item h="1" x="228"/>
        <item h="1" x="58"/>
        <item h="1" x="229"/>
        <item h="1" x="104"/>
        <item h="1" x="148"/>
        <item h="1" x="0"/>
        <item h="1" x="117"/>
        <item h="1" x="283"/>
        <item h="1" x="119"/>
        <item h="1" x="98"/>
        <item h="1" x="134"/>
        <item h="1" x="154"/>
        <item h="1" x="212"/>
        <item h="1" x="215"/>
        <item h="1" x="11"/>
        <item h="1" x="80"/>
        <item h="1" x="269"/>
        <item h="1" x="300"/>
        <item h="1" x="326"/>
        <item h="1" x="280"/>
        <item h="1" x="118"/>
        <item h="1" x="155"/>
        <item h="1" x="149"/>
        <item h="1" x="314"/>
        <item h="1" x="116"/>
        <item h="1" x="36"/>
        <item h="1" x="135"/>
        <item h="1" x="168"/>
        <item h="1" x="136"/>
        <item h="1" x="150"/>
        <item h="1" x="55"/>
        <item h="1" x="91"/>
        <item h="1" x="302"/>
        <item h="1" x="318"/>
        <item h="1" x="123"/>
        <item h="1" x="253"/>
        <item h="1" x="196"/>
        <item h="1" x="23"/>
        <item h="1" x="92"/>
        <item h="1" x="182"/>
        <item h="1" x="56"/>
        <item h="1" x="281"/>
        <item h="1" x="90"/>
        <item h="1" x="120"/>
        <item h="1" x="121"/>
        <item h="1" x="235"/>
        <item h="1" x="16"/>
        <item h="1" x="17"/>
        <item h="1" x="22"/>
        <item h="1" x="197"/>
        <item h="1" x="198"/>
        <item h="1" x="319"/>
        <item h="1" x="35"/>
        <item h="1" x="65"/>
        <item h="1" x="87"/>
        <item h="1" x="93"/>
        <item m="1" x="338"/>
        <item h="1" x="99"/>
        <item h="1" x="100"/>
        <item h="1" x="125"/>
        <item h="1" x="124"/>
        <item h="1" x="142"/>
        <item h="1" x="151"/>
        <item h="1" x="160"/>
        <item h="1" x="170"/>
        <item h="1" x="175"/>
        <item h="1" x="183"/>
        <item h="1" x="188"/>
        <item h="1" x="191"/>
        <item h="1" x="199"/>
        <item h="1" x="206"/>
        <item h="1" x="207"/>
        <item h="1" x="218"/>
        <item h="1" x="230"/>
        <item h="1" x="143"/>
        <item h="1" m="1" x="335"/>
        <item h="1" x="249"/>
        <item h="1" x="254"/>
        <item h="1" x="101"/>
        <item h="1" x="270"/>
        <item h="1" x="276"/>
        <item h="1" x="226"/>
        <item h="1" x="278"/>
        <item h="1" x="293"/>
        <item h="1" x="294"/>
        <item h="1" x="295"/>
        <item h="1" x="301"/>
        <item h="1" x="306"/>
        <item h="1" x="307"/>
        <item h="1" x="321"/>
        <item h="1" x="330"/>
        <item h="1" x="18"/>
        <item h="1" x="126"/>
        <item h="1" x="176"/>
        <item h="1" x="208"/>
        <item h="1" x="74"/>
        <item h="1" x="200"/>
        <item h="1" x="237"/>
        <item h="1" x="239"/>
        <item h="1" x="37"/>
        <item h="1" x="284"/>
        <item h="1" x="26"/>
        <item h="1" x="24"/>
        <item h="1" x="184"/>
        <item h="1" x="192"/>
        <item h="1" x="296"/>
        <item h="1" x="297"/>
        <item h="1" x="138"/>
        <item h="1" x="315"/>
        <item h="1" x="316"/>
        <item h="1" x="236"/>
        <item h="1" x="144"/>
        <item h="1" x="60"/>
        <item h="1" x="271"/>
        <item h="1" x="112"/>
        <item h="1" x="108"/>
        <item h="1" x="220"/>
        <item h="1" x="127"/>
        <item h="1" x="260"/>
        <item h="1" x="219"/>
        <item h="1" x="286"/>
        <item h="1" x="145"/>
        <item h="1" x="105"/>
        <item h="1" x="109"/>
        <item h="1" x="185"/>
        <item h="1" x="261"/>
        <item h="1" x="68"/>
        <item h="1" x="102"/>
        <item h="1" x="96"/>
        <item h="1" x="137"/>
        <item h="1" x="225"/>
        <item h="1" x="245"/>
        <item h="1" x="38"/>
        <item h="1" m="1" x="332"/>
        <item h="1" x="238"/>
        <item h="1" x="57"/>
        <item h="1" x="177"/>
        <item h="1" x="262"/>
        <item h="1" x="231"/>
        <item h="1" m="1" x="336"/>
        <item h="1" x="83"/>
        <item h="1" x="39"/>
        <item h="1" x="72"/>
        <item h="1" x="201"/>
        <item h="1" x="193"/>
        <item h="1" x="40"/>
        <item h="1" x="75"/>
        <item h="1" x="243"/>
        <item h="1" m="1" x="337"/>
        <item h="1" x="304"/>
        <item h="1" x="179"/>
        <item h="1" x="259"/>
        <item h="1" x="41"/>
        <item h="1" x="322"/>
        <item h="1" x="42"/>
        <item h="1" x="289"/>
        <item h="1" x="129"/>
        <item h="1" x="156"/>
        <item h="1" x="152"/>
        <item h="1" x="290"/>
        <item h="1" x="282"/>
        <item h="1" x="241"/>
        <item h="1" x="172"/>
        <item h="1" x="128"/>
        <item h="1" x="194"/>
        <item h="1" x="43"/>
        <item h="1" x="88"/>
        <item h="1" x="325"/>
        <item h="1" x="180"/>
        <item h="1" x="204"/>
        <item h="1" x="205"/>
        <item h="1" x="161"/>
        <item h="1" x="202"/>
        <item h="1" x="274"/>
        <item h="1" x="309"/>
        <item h="1" x="140"/>
        <item h="1" x="224"/>
        <item h="1" x="69"/>
        <item h="1" x="169"/>
        <item h="1" x="227"/>
        <item h="1" x="329"/>
        <item h="1" x="242"/>
        <item h="1" x="174"/>
        <item h="1" m="1" x="331"/>
        <item h="1" x="146"/>
        <item h="1" x="107"/>
        <item h="1" m="1" x="333"/>
        <item h="1" x="76"/>
        <item h="1" x="258"/>
        <item h="1" x="130"/>
        <item h="1" x="186"/>
        <item h="1" x="299"/>
        <item h="1" x="214"/>
        <item h="1" x="263"/>
        <item h="1" x="19"/>
        <item h="1" x="131"/>
        <item h="1" x="264"/>
        <item h="1" x="265"/>
        <item h="1" x="195"/>
        <item h="1" m="1" x="334"/>
        <item h="1" x="233"/>
        <item h="1" x="178"/>
        <item h="1" x="266"/>
        <item h="1" x="189"/>
        <item h="1" x="267"/>
        <item h="1" x="257"/>
        <item h="1" x="275"/>
        <item h="1" x="232"/>
        <item h="1" x="328"/>
        <item h="1" x="279"/>
        <item h="1" x="268"/>
        <item h="1" x="292"/>
        <item h="1" x="246"/>
        <item h="1" x="162"/>
        <item h="1" x="320"/>
        <item h="1" x="240"/>
        <item h="1" x="272"/>
        <item h="1" x="216"/>
        <item h="1" x="217"/>
        <item h="1" x="209"/>
        <item h="1" x="132"/>
        <item x="70"/>
        <item x="181"/>
        <item x="44"/>
        <item x="251"/>
        <item x="250"/>
        <item x="14"/>
        <item x="15"/>
        <item x="247"/>
        <item x="310"/>
        <item x="323"/>
        <item x="324"/>
        <item h="1" x="89"/>
        <item h="1" x="103"/>
        <item h="1" x="94"/>
        <item h="1" x="298"/>
        <item h="1" x="27"/>
        <item h="1" x="190"/>
        <item h="1" x="157"/>
        <item h="1" x="158"/>
        <item h="1" x="256"/>
        <item h="1" x="311"/>
        <item h="1" x="187"/>
        <item h="1" x="248"/>
        <item h="1" x="273"/>
        <item h="1" x="308"/>
        <item h="1" x="312"/>
        <item h="1" x="313"/>
        <item t="default"/>
      </items>
    </pivotField>
    <pivotField axis="axisRow" multipleItemSelectionAllowed="1" showAll="0">
      <items count="25">
        <item m="1" x="12"/>
        <item x="3"/>
        <item m="1" x="13"/>
        <item x="7"/>
        <item x="2"/>
        <item x="0"/>
        <item m="1" x="20"/>
        <item x="5"/>
        <item m="1" x="17"/>
        <item m="1" x="19"/>
        <item x="10"/>
        <item m="1" x="21"/>
        <item m="1" x="23"/>
        <item x="1"/>
        <item m="1" x="15"/>
        <item m="1" x="22"/>
        <item x="9"/>
        <item x="6"/>
        <item m="1" x="16"/>
        <item m="1" x="18"/>
        <item x="4"/>
        <item x="11"/>
        <item m="1" x="14"/>
        <item x="8"/>
        <item t="default"/>
      </items>
    </pivotField>
    <pivotField showAll="0"/>
    <pivotField showAll="0"/>
    <pivotField showAll="0"/>
    <pivotField showAll="0"/>
    <pivotField showAll="0"/>
    <pivotField showAll="0"/>
    <pivotField showAll="0"/>
    <pivotField showAll="0"/>
    <pivotField showAll="0"/>
  </pivotFields>
  <rowFields count="1">
    <field x="10"/>
  </rowFields>
  <rowItems count="6">
    <i>
      <x v="1"/>
    </i>
    <i>
      <x v="4"/>
    </i>
    <i>
      <x v="5"/>
    </i>
    <i>
      <x v="13"/>
    </i>
    <i>
      <x v="20"/>
    </i>
    <i t="grand">
      <x/>
    </i>
  </rowItems>
  <colItems count="1">
    <i/>
  </colItems>
  <pageFields count="1">
    <pageField fld="9" hier="-1"/>
  </pageFields>
  <dataFields count="1">
    <dataField name="Contagem de ANOMALIAS" fld="6" subtotal="count" baseField="0" baseItem="0"/>
  </dataFields>
  <formats count="15">
    <format dxfId="59">
      <pivotArea type="all" dataOnly="0" outline="0" fieldPosition="0"/>
    </format>
    <format dxfId="58">
      <pivotArea outline="0" collapsedLevelsAreSubtotals="1" fieldPosition="0"/>
    </format>
    <format dxfId="57">
      <pivotArea field="10" type="button" dataOnly="0" labelOnly="1" outline="0" axis="axisRow" fieldPosition="0"/>
    </format>
    <format dxfId="56">
      <pivotArea dataOnly="0" labelOnly="1" fieldPosition="0">
        <references count="1">
          <reference field="10" count="0"/>
        </references>
      </pivotArea>
    </format>
    <format dxfId="55">
      <pivotArea dataOnly="0" labelOnly="1" grandRow="1" outline="0" fieldPosition="0"/>
    </format>
    <format dxfId="54">
      <pivotArea type="all" dataOnly="0" outline="0" fieldPosition="0"/>
    </format>
    <format dxfId="53">
      <pivotArea outline="0" collapsedLevelsAreSubtotals="1" fieldPosition="0"/>
    </format>
    <format dxfId="52">
      <pivotArea dataOnly="0" labelOnly="1" outline="0" fieldPosition="0">
        <references count="1">
          <reference field="4294967294" count="1">
            <x v="0"/>
          </reference>
        </references>
      </pivotArea>
    </format>
    <format dxfId="51">
      <pivotArea field="-2" type="button" dataOnly="0" labelOnly="1" outline="0" axis="axisValues" fieldPosition="0"/>
    </format>
    <format dxfId="50">
      <pivotArea dataOnly="0" labelOnly="1" grandCol="1" outline="0" axis="axisCol" fieldPosition="0"/>
    </format>
    <format dxfId="49">
      <pivotArea type="all" dataOnly="0" outline="0" fieldPosition="0"/>
    </format>
    <format dxfId="48">
      <pivotArea outline="0" collapsedLevelsAreSubtotals="1" fieldPosition="0"/>
    </format>
    <format dxfId="47">
      <pivotArea field="-2" type="button" dataOnly="0" labelOnly="1" outline="0" axis="axisValues" fieldPosition="0"/>
    </format>
    <format dxfId="46">
      <pivotArea dataOnly="0" labelOnly="1" outline="0" fieldPosition="0">
        <references count="1">
          <reference field="4294967294" count="1">
            <x v="0"/>
          </reference>
        </references>
      </pivotArea>
    </format>
    <format dxfId="45">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5A9169-5A4D-44DC-8A58-EC94841A590D}" name="Tabela Dinâmica1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A177" firstHeaderRow="1" firstDataRow="1" firstDataCol="1" rowPageCount="1" colPageCount="1"/>
  <pivotFields count="20">
    <pivotField showAll="0"/>
    <pivotField axis="axisRow"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7"/>
        <item x="168"/>
        <item x="169"/>
        <item x="170"/>
        <item x="171"/>
        <item x="172"/>
        <item x="173"/>
        <item x="174"/>
        <item x="175"/>
        <item x="176"/>
        <item x="177"/>
        <item x="178"/>
        <item x="179"/>
        <item h="1" x="181"/>
        <item h="1" x="182"/>
        <item h="1" x="166"/>
        <item h="1" x="165"/>
        <item h="1" x="180"/>
        <item h="1" m="1" x="183"/>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110">
        <item x="79"/>
        <item h="1" x="5"/>
        <item x="104"/>
        <item x="97"/>
        <item x="0"/>
        <item x="95"/>
        <item x="102"/>
        <item x="103"/>
        <item x="101"/>
        <item x="99"/>
        <item x="31"/>
        <item x="20"/>
        <item x="98"/>
        <item x="17"/>
        <item x="6"/>
        <item x="8"/>
        <item x="22"/>
        <item x="3"/>
        <item x="26"/>
        <item x="42"/>
        <item x="11"/>
        <item x="18"/>
        <item x="9"/>
        <item x="25"/>
        <item x="30"/>
        <item x="15"/>
        <item x="2"/>
        <item x="105"/>
        <item x="34"/>
        <item x="32"/>
        <item x="29"/>
        <item x="23"/>
        <item x="92"/>
        <item x="83"/>
        <item x="58"/>
        <item x="72"/>
        <item x="69"/>
        <item x="53"/>
        <item x="16"/>
        <item x="52"/>
        <item x="75"/>
        <item x="61"/>
        <item x="68"/>
        <item x="46"/>
        <item x="87"/>
        <item x="57"/>
        <item x="89"/>
        <item x="24"/>
        <item x="56"/>
        <item x="90"/>
        <item x="82"/>
        <item x="74"/>
        <item x="85"/>
        <item x="48"/>
        <item x="60"/>
        <item x="71"/>
        <item x="49"/>
        <item x="64"/>
        <item x="1"/>
        <item x="12"/>
        <item x="73"/>
        <item x="70"/>
        <item x="66"/>
        <item x="67"/>
        <item x="7"/>
        <item x="47"/>
        <item x="76"/>
        <item x="62"/>
        <item x="44"/>
        <item x="77"/>
        <item x="93"/>
        <item x="19"/>
        <item x="78"/>
        <item x="50"/>
        <item x="96"/>
        <item x="94"/>
        <item x="84"/>
        <item x="13"/>
        <item x="106"/>
        <item x="36"/>
        <item x="65"/>
        <item x="27"/>
        <item x="33"/>
        <item x="28"/>
        <item x="59"/>
        <item x="21"/>
        <item x="45"/>
        <item x="51"/>
        <item x="14"/>
        <item x="39"/>
        <item x="40"/>
        <item x="38"/>
        <item h="1" x="4"/>
        <item x="88"/>
        <item h="1" x="100"/>
        <item h="1" x="107"/>
        <item m="1" x="108"/>
        <item x="37"/>
        <item x="54"/>
        <item x="55"/>
        <item x="63"/>
        <item x="86"/>
        <item x="91"/>
        <item h="1" x="80"/>
        <item h="1" x="41"/>
        <item h="1" x="43"/>
        <item h="1" x="10"/>
        <item h="1" x="35"/>
        <item h="1" x="81"/>
        <item t="default"/>
      </items>
    </pivotField>
    <pivotField showAll="0"/>
    <pivotField showAll="0"/>
    <pivotField showAll="0"/>
    <pivotField showAll="0"/>
    <pivotField showAll="0"/>
    <pivotField showAll="0"/>
    <pivotField showAll="0"/>
    <pivotField showAll="0"/>
  </pivotFields>
  <rowFields count="1">
    <field x="1"/>
  </rowFields>
  <rowItems count="171">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2"/>
    </i>
    <i>
      <x v="43"/>
    </i>
    <i>
      <x v="45"/>
    </i>
    <i>
      <x v="46"/>
    </i>
    <i>
      <x v="47"/>
    </i>
    <i>
      <x v="48"/>
    </i>
    <i>
      <x v="49"/>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6"/>
    </i>
    <i>
      <x v="87"/>
    </i>
    <i>
      <x v="88"/>
    </i>
    <i>
      <x v="89"/>
    </i>
    <i>
      <x v="90"/>
    </i>
    <i>
      <x v="91"/>
    </i>
    <i>
      <x v="92"/>
    </i>
    <i>
      <x v="93"/>
    </i>
    <i>
      <x v="94"/>
    </i>
    <i>
      <x v="95"/>
    </i>
    <i>
      <x v="96"/>
    </i>
    <i>
      <x v="97"/>
    </i>
    <i>
      <x v="98"/>
    </i>
    <i>
      <x v="99"/>
    </i>
    <i>
      <x v="100"/>
    </i>
    <i>
      <x v="101"/>
    </i>
    <i>
      <x v="102"/>
    </i>
    <i>
      <x v="103"/>
    </i>
    <i>
      <x v="104"/>
    </i>
    <i>
      <x v="105"/>
    </i>
    <i>
      <x v="108"/>
    </i>
    <i>
      <x v="109"/>
    </i>
    <i>
      <x v="110"/>
    </i>
    <i>
      <x v="111"/>
    </i>
    <i>
      <x v="112"/>
    </i>
    <i>
      <x v="113"/>
    </i>
    <i>
      <x v="114"/>
    </i>
    <i>
      <x v="115"/>
    </i>
    <i>
      <x v="116"/>
    </i>
    <i>
      <x v="117"/>
    </i>
    <i>
      <x v="118"/>
    </i>
    <i>
      <x v="119"/>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t="grand">
      <x/>
    </i>
  </rowItems>
  <colItems count="1">
    <i/>
  </colItems>
  <pageFields count="1">
    <pageField fld="11" hier="-1"/>
  </pageFields>
  <formats count="7">
    <format dxfId="66">
      <pivotArea type="all" dataOnly="0" outline="0" fieldPosition="0"/>
    </format>
    <format dxfId="65">
      <pivotArea field="1" type="button" dataOnly="0" labelOnly="1" outline="0" axis="axisRow" fieldPosition="0"/>
    </format>
    <format dxfId="64">
      <pivotArea dataOnly="0" labelOnly="1" fieldPosition="0">
        <references count="1">
          <reference field="1" count="50">
            <x v="0"/>
            <x v="1"/>
            <x v="2"/>
            <x v="3"/>
            <x v="5"/>
            <x v="6"/>
            <x v="7"/>
            <x v="8"/>
            <x v="9"/>
            <x v="10"/>
            <x v="11"/>
            <x v="12"/>
            <x v="13"/>
            <x v="14"/>
            <x v="15"/>
            <x v="16"/>
            <x v="17"/>
            <x v="18"/>
            <x v="19"/>
            <x v="20"/>
            <x v="21"/>
            <x v="22"/>
            <x v="23"/>
            <x v="24"/>
            <x v="25"/>
            <x v="26"/>
            <x v="27"/>
            <x v="28"/>
            <x v="29"/>
            <x v="30"/>
            <x v="31"/>
            <x v="32"/>
            <x v="33"/>
            <x v="34"/>
            <x v="35"/>
            <x v="36"/>
            <x v="37"/>
            <x v="38"/>
            <x v="39"/>
            <x v="40"/>
            <x v="42"/>
            <x v="43"/>
            <x v="45"/>
            <x v="46"/>
            <x v="47"/>
            <x v="48"/>
            <x v="49"/>
            <x v="51"/>
            <x v="52"/>
            <x v="53"/>
          </reference>
        </references>
      </pivotArea>
    </format>
    <format dxfId="63">
      <pivotArea dataOnly="0" labelOnly="1" fieldPosition="0">
        <references count="1">
          <reference field="1" count="50">
            <x v="54"/>
            <x v="55"/>
            <x v="56"/>
            <x v="57"/>
            <x v="58"/>
            <x v="59"/>
            <x v="60"/>
            <x v="61"/>
            <x v="62"/>
            <x v="63"/>
            <x v="64"/>
            <x v="65"/>
            <x v="66"/>
            <x v="67"/>
            <x v="68"/>
            <x v="69"/>
            <x v="70"/>
            <x v="71"/>
            <x v="72"/>
            <x v="73"/>
            <x v="74"/>
            <x v="75"/>
            <x v="76"/>
            <x v="77"/>
            <x v="78"/>
            <x v="79"/>
            <x v="80"/>
            <x v="81"/>
            <x v="82"/>
            <x v="83"/>
            <x v="84"/>
            <x v="86"/>
            <x v="87"/>
            <x v="88"/>
            <x v="89"/>
            <x v="90"/>
            <x v="91"/>
            <x v="92"/>
            <x v="93"/>
            <x v="94"/>
            <x v="95"/>
            <x v="96"/>
            <x v="97"/>
            <x v="98"/>
            <x v="99"/>
            <x v="100"/>
            <x v="101"/>
            <x v="102"/>
            <x v="103"/>
            <x v="104"/>
          </reference>
        </references>
      </pivotArea>
    </format>
    <format dxfId="62">
      <pivotArea dataOnly="0" labelOnly="1" fieldPosition="0">
        <references count="1">
          <reference field="1" count="50">
            <x v="105"/>
            <x v="108"/>
            <x v="109"/>
            <x v="110"/>
            <x v="111"/>
            <x v="112"/>
            <x v="113"/>
            <x v="114"/>
            <x v="115"/>
            <x v="116"/>
            <x v="117"/>
            <x v="118"/>
            <x v="119"/>
            <x v="121"/>
            <x v="122"/>
            <x v="123"/>
            <x v="124"/>
            <x v="125"/>
            <x v="126"/>
            <x v="127"/>
            <x v="128"/>
            <x v="129"/>
            <x v="130"/>
            <x v="131"/>
            <x v="132"/>
            <x v="134"/>
            <x v="135"/>
            <x v="136"/>
            <x v="137"/>
            <x v="138"/>
            <x v="139"/>
            <x v="140"/>
            <x v="141"/>
            <x v="142"/>
            <x v="143"/>
            <x v="144"/>
            <x v="145"/>
            <x v="146"/>
            <x v="147"/>
            <x v="148"/>
            <x v="149"/>
            <x v="150"/>
            <x v="151"/>
            <x v="152"/>
            <x v="153"/>
            <x v="154"/>
            <x v="155"/>
            <x v="156"/>
            <x v="157"/>
            <x v="158"/>
          </reference>
        </references>
      </pivotArea>
    </format>
    <format dxfId="61">
      <pivotArea dataOnly="0" labelOnly="1" fieldPosition="0">
        <references count="1">
          <reference field="1" count="19">
            <x v="159"/>
            <x v="160"/>
            <x v="161"/>
            <x v="162"/>
            <x v="163"/>
            <x v="164"/>
            <x v="165"/>
            <x v="166"/>
            <x v="167"/>
            <x v="168"/>
            <x v="169"/>
            <x v="170"/>
            <x v="171"/>
            <x v="172"/>
            <x v="173"/>
            <x v="174"/>
            <x v="175"/>
            <x v="176"/>
            <x v="177"/>
          </reference>
        </references>
      </pivotArea>
    </format>
    <format dxfId="6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52BC4A-9FDF-4524-87A6-E9A53207671B}" name="Tabela Dinâmica2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T4:AT48" firstHeaderRow="1" firstDataRow="1" firstDataCol="1" rowPageCount="1" colPageCount="1"/>
  <pivotFields count="20">
    <pivotField showAll="0"/>
    <pivotField axis="axisRow" multipleItemSelectionAllowed="1"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5"/>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7"/>
        <item x="168"/>
        <item x="169"/>
        <item x="170"/>
        <item x="171"/>
        <item x="172"/>
        <item x="173"/>
        <item x="174"/>
        <item x="175"/>
        <item x="176"/>
        <item x="177"/>
        <item x="178"/>
        <item x="179"/>
        <item h="1" x="181"/>
        <item h="1" x="182"/>
        <item h="1" x="166"/>
        <item h="1" x="165"/>
        <item x="180"/>
        <item h="1" m="1" x="183"/>
        <item t="default"/>
      </items>
    </pivotField>
    <pivotField showAll="0"/>
    <pivotField showAll="0"/>
    <pivotField showAll="0"/>
    <pivotField showAll="0"/>
    <pivotField showAll="0"/>
    <pivotField showAll="0"/>
    <pivotField showAll="0"/>
    <pivotField showAll="0"/>
    <pivotField axis="axisPage" multipleItemSelectionAllowed="1" showAll="0">
      <items count="25">
        <item m="1" x="12"/>
        <item h="1" x="3"/>
        <item m="1" x="13"/>
        <item x="7"/>
        <item h="1" x="2"/>
        <item h="1" x="0"/>
        <item m="1" x="20"/>
        <item x="5"/>
        <item m="1" x="17"/>
        <item h="1" m="1" x="19"/>
        <item h="1" x="10"/>
        <item h="1" m="1" x="21"/>
        <item h="1" m="1" x="23"/>
        <item x="1"/>
        <item h="1" m="1" x="15"/>
        <item h="1" m="1" x="22"/>
        <item x="9"/>
        <item x="6"/>
        <item h="1" m="1" x="16"/>
        <item h="1" m="1" x="18"/>
        <item h="1" x="4"/>
        <item h="1" x="11"/>
        <item h="1" m="1" x="14"/>
        <item h="1" x="8"/>
        <item t="default"/>
      </items>
    </pivotField>
    <pivotField showAll="0"/>
    <pivotField showAll="0"/>
    <pivotField showAll="0"/>
    <pivotField showAll="0"/>
    <pivotField showAll="0"/>
    <pivotField showAll="0"/>
    <pivotField showAll="0"/>
    <pivotField showAll="0"/>
    <pivotField showAll="0"/>
  </pivotFields>
  <rowFields count="1">
    <field x="1"/>
  </rowFields>
  <rowItems count="44">
    <i>
      <x v="2"/>
    </i>
    <i>
      <x v="17"/>
    </i>
    <i>
      <x v="19"/>
    </i>
    <i>
      <x v="21"/>
    </i>
    <i>
      <x v="22"/>
    </i>
    <i>
      <x v="24"/>
    </i>
    <i>
      <x v="25"/>
    </i>
    <i>
      <x v="27"/>
    </i>
    <i>
      <x v="31"/>
    </i>
    <i>
      <x v="34"/>
    </i>
    <i>
      <x v="35"/>
    </i>
    <i>
      <x v="36"/>
    </i>
    <i>
      <x v="37"/>
    </i>
    <i>
      <x v="38"/>
    </i>
    <i>
      <x v="42"/>
    </i>
    <i>
      <x v="44"/>
    </i>
    <i>
      <x v="45"/>
    </i>
    <i>
      <x v="46"/>
    </i>
    <i>
      <x v="49"/>
    </i>
    <i>
      <x v="50"/>
    </i>
    <i>
      <x v="66"/>
    </i>
    <i>
      <x v="68"/>
    </i>
    <i>
      <x v="77"/>
    </i>
    <i>
      <x v="83"/>
    </i>
    <i>
      <x v="84"/>
    </i>
    <i>
      <x v="92"/>
    </i>
    <i>
      <x v="94"/>
    </i>
    <i>
      <x v="99"/>
    </i>
    <i>
      <x v="102"/>
    </i>
    <i>
      <x v="106"/>
    </i>
    <i>
      <x v="107"/>
    </i>
    <i>
      <x v="117"/>
    </i>
    <i>
      <x v="118"/>
    </i>
    <i>
      <x v="125"/>
    </i>
    <i>
      <x v="126"/>
    </i>
    <i>
      <x v="133"/>
    </i>
    <i>
      <x v="135"/>
    </i>
    <i>
      <x v="144"/>
    </i>
    <i>
      <x v="145"/>
    </i>
    <i>
      <x v="146"/>
    </i>
    <i>
      <x v="157"/>
    </i>
    <i>
      <x v="159"/>
    </i>
    <i>
      <x v="175"/>
    </i>
    <i t="grand">
      <x/>
    </i>
  </rowItems>
  <colItems count="1">
    <i/>
  </colItems>
  <pageFields count="1">
    <pageField fld="10" hier="-1"/>
  </pageFields>
  <formats count="5">
    <format dxfId="71">
      <pivotArea type="all" dataOnly="0" outline="0" fieldPosition="0"/>
    </format>
    <format dxfId="70">
      <pivotArea field="1" type="button" dataOnly="0" labelOnly="1" outline="0" axis="axisRow" fieldPosition="0"/>
    </format>
    <format dxfId="69">
      <pivotArea dataOnly="0" labelOnly="1" fieldPosition="0">
        <references count="1">
          <reference field="1" count="50">
            <x v="8"/>
            <x v="9"/>
            <x v="10"/>
            <x v="12"/>
            <x v="13"/>
            <x v="15"/>
            <x v="19"/>
            <x v="20"/>
            <x v="22"/>
            <x v="25"/>
            <x v="26"/>
            <x v="27"/>
            <x v="28"/>
            <x v="31"/>
            <x v="32"/>
            <x v="35"/>
            <x v="36"/>
            <x v="37"/>
            <x v="38"/>
            <x v="40"/>
            <x v="42"/>
            <x v="45"/>
            <x v="46"/>
            <x v="47"/>
            <x v="48"/>
            <x v="49"/>
            <x v="52"/>
            <x v="55"/>
            <x v="58"/>
            <x v="63"/>
            <x v="65"/>
            <x v="66"/>
            <x v="70"/>
            <x v="74"/>
            <x v="78"/>
            <x v="80"/>
            <x v="81"/>
            <x v="82"/>
            <x v="84"/>
            <x v="90"/>
            <x v="95"/>
            <x v="96"/>
            <x v="98"/>
            <x v="105"/>
            <x v="107"/>
            <x v="109"/>
            <x v="110"/>
            <x v="113"/>
            <x v="115"/>
            <x v="116"/>
          </reference>
        </references>
      </pivotArea>
    </format>
    <format dxfId="68">
      <pivotArea dataOnly="0" labelOnly="1" fieldPosition="0">
        <references count="1">
          <reference field="1" count="31">
            <x v="117"/>
            <x v="118"/>
            <x v="119"/>
            <x v="123"/>
            <x v="125"/>
            <x v="126"/>
            <x v="127"/>
            <x v="129"/>
            <x v="130"/>
            <x v="132"/>
            <x v="135"/>
            <x v="138"/>
            <x v="139"/>
            <x v="142"/>
            <x v="143"/>
            <x v="144"/>
            <x v="145"/>
            <x v="146"/>
            <x v="147"/>
            <x v="150"/>
            <x v="151"/>
            <x v="155"/>
            <x v="157"/>
            <x v="163"/>
            <x v="164"/>
            <x v="171"/>
            <x v="172"/>
            <x v="174"/>
            <x v="175"/>
            <x v="176"/>
            <x v="177"/>
          </reference>
        </references>
      </pivotArea>
    </format>
    <format dxfId="6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36BF3B-A17E-4C02-9F21-63D248E6FEDF}" name="Tabela Dinâmica2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A3:BC12" firstHeaderRow="0" firstDataRow="1" firstDataCol="1"/>
  <pivotFields count="15">
    <pivotField showAll="0"/>
    <pivotField showAll="0"/>
    <pivotField showAll="0"/>
    <pivotField showAll="0"/>
    <pivotField showAll="0"/>
    <pivotField dataField="1" showAll="0"/>
    <pivotField dataField="1" showAll="0"/>
    <pivotField showAll="0"/>
    <pivotField showAll="0"/>
    <pivotField showAll="0"/>
    <pivotField axis="axisRow" showAll="0">
      <items count="12">
        <item x="2"/>
        <item x="1"/>
        <item x="6"/>
        <item x="3"/>
        <item x="5"/>
        <item x="4"/>
        <item x="0"/>
        <item x="7"/>
        <item m="1" x="8"/>
        <item m="1" x="9"/>
        <item m="1" x="10"/>
        <item t="default"/>
      </items>
    </pivotField>
    <pivotField showAll="0"/>
    <pivotField showAll="0"/>
    <pivotField showAll="0"/>
    <pivotField showAll="0"/>
  </pivotFields>
  <rowFields count="1">
    <field x="10"/>
  </rowFields>
  <rowItems count="9">
    <i>
      <x/>
    </i>
    <i>
      <x v="1"/>
    </i>
    <i>
      <x v="2"/>
    </i>
    <i>
      <x v="3"/>
    </i>
    <i>
      <x v="4"/>
    </i>
    <i>
      <x v="5"/>
    </i>
    <i>
      <x v="6"/>
    </i>
    <i>
      <x v="7"/>
    </i>
    <i t="grand">
      <x/>
    </i>
  </rowItems>
  <colFields count="1">
    <field x="-2"/>
  </colFields>
  <colItems count="2">
    <i>
      <x/>
    </i>
    <i i="1">
      <x v="1"/>
    </i>
  </colItems>
  <dataFields count="2">
    <dataField name="Contagem de ANOMALIAS" fld="6" subtotal="count" baseField="0" baseItem="0"/>
    <dataField name="Soma de nº" fld="5" baseField="0" baseItem="0"/>
  </dataFields>
  <formats count="6">
    <format dxfId="77">
      <pivotArea type="all" dataOnly="0" outline="0" fieldPosition="0"/>
    </format>
    <format dxfId="76">
      <pivotArea outline="0" collapsedLevelsAreSubtotals="1" fieldPosition="0"/>
    </format>
    <format dxfId="75">
      <pivotArea field="10" type="button" dataOnly="0" labelOnly="1" outline="0" axis="axisRow" fieldPosition="0"/>
    </format>
    <format dxfId="74">
      <pivotArea dataOnly="0" labelOnly="1" fieldPosition="0">
        <references count="1">
          <reference field="10" count="0"/>
        </references>
      </pivotArea>
    </format>
    <format dxfId="73">
      <pivotArea dataOnly="0" labelOnly="1" grandRow="1" outline="0" fieldPosition="0"/>
    </format>
    <format dxfId="7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41B703-731C-4DC6-A343-06A9BB4E59B1}" name="Tabela2" displayName="Tabela2" ref="A3:O11" totalsRowShown="0">
  <autoFilter ref="A3:O11" xr:uid="{3641B703-731C-4DC6-A343-06A9BB4E59B1}"/>
  <sortState xmlns:xlrd2="http://schemas.microsoft.com/office/spreadsheetml/2017/richdata2" ref="A4:O11">
    <sortCondition ref="G3:G11"/>
  </sortState>
  <tableColumns count="15">
    <tableColumn id="1" xr3:uid="{7272F358-FFC1-45B9-BE57-8B6A8EA37B1D}" name="DATA ESCRITURA" dataDxfId="83"/>
    <tableColumn id="2" xr3:uid="{ED19A34A-13B6-448D-B010-3C0FD3248521}" name="FRAÇÃO"/>
    <tableColumn id="3" xr3:uid="{06A7F412-664D-475D-A9B4-086C784D2FE6}" name="BLOCO "/>
    <tableColumn id="4" xr3:uid="{47CF9FFA-377C-4887-A118-64BCD63EC166}" name="PISO "/>
    <tableColumn id="5" xr3:uid="{F85C1B57-99B2-4E4E-A81B-32F662A9C62D}" name="APART."/>
    <tableColumn id="6" xr3:uid="{BA7B3C0C-C577-4DE7-95B1-ED6B5A92DB29}" name="nº"/>
    <tableColumn id="7" xr3:uid="{806A196A-0C0C-4394-B46E-1113AB6AC459}" name="ANOMALIAS"/>
    <tableColumn id="8" xr3:uid="{11E5559A-678C-4914-9FAB-EE18EEEDD28B}" name="EMPRESA"/>
    <tableColumn id="9" xr3:uid="{7369E165-DFBA-45E6-8598-28687155C82E}" name="ESTADO entre 12.02.25 a 18.02.25"/>
    <tableColumn id="10" xr3:uid="{6F731E27-EA6C-42D3-B93D-28DE6999AB4C}" name="DATA ENTRADA ANOMALIA" dataDxfId="82"/>
    <tableColumn id="11" xr3:uid="{BE3113EB-840B-446F-9F98-362E303476B1}" name="ESTADO"/>
    <tableColumn id="12" xr3:uid="{350260C1-24F1-4DC4-BF8D-960E3235A3BB}" name="DATA DA VISTORIA " dataDxfId="81"/>
    <tableColumn id="13" xr3:uid="{EC3D5D4C-4D0E-452F-BB41-92023E574422}" name="AGENDAM. CORREÇÃO__x000a_DATA ENCOMENDA"/>
    <tableColumn id="14" xr3:uid="{530E78CB-6062-4D5D-972F-655631759C69}" name="DATA de  CORREÇÃO_BAIXA"/>
    <tableColumn id="15" xr3:uid="{525B2F26-EC54-41D5-9870-6A6CBA59F4BF}" name="NOVAS ANOMALIAS_x000a_DESDE 19/12/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50067-B185-4D72-992B-0224813A8182}" name="Tabela1" displayName="Tabela1" ref="A3:O4" totalsRowShown="0">
  <autoFilter ref="A3:O4" xr:uid="{F9150067-B185-4D72-992B-0224813A8182}"/>
  <sortState xmlns:xlrd2="http://schemas.microsoft.com/office/spreadsheetml/2017/richdata2" ref="A4:O4">
    <sortCondition ref="G3:G4"/>
  </sortState>
  <tableColumns count="15">
    <tableColumn id="1" xr3:uid="{E2B483E8-8E30-4D0F-9131-14F223994BE8}" name="DATA ESCRITURA" dataDxfId="80"/>
    <tableColumn id="2" xr3:uid="{4489638B-3872-45DB-81AB-73E6A1B60C10}" name="FRAÇÃO"/>
    <tableColumn id="3" xr3:uid="{0A1B6218-DADE-4AF5-969E-E6C92E3341E4}" name="BLOCO "/>
    <tableColumn id="4" xr3:uid="{A0B204B9-8957-41C5-BA05-7FF25F9C4D00}" name="PISO "/>
    <tableColumn id="5" xr3:uid="{3670E30E-F3D2-4227-9097-00153E2C6904}" name="APART."/>
    <tableColumn id="6" xr3:uid="{2140F28B-7795-4DE0-88C5-267C6E5D08A9}" name="nº"/>
    <tableColumn id="7" xr3:uid="{F5114B48-E66F-4EC6-830F-F4D225C246C3}" name="ANOMALIAS"/>
    <tableColumn id="8" xr3:uid="{639034B7-C6EB-49A4-8291-232BE9CF7F1E}" name="EMPRESA"/>
    <tableColumn id="9" xr3:uid="{1580949B-97A8-4C9E-8A36-8A13D823A092}" name="ESTADO entre 05.03.25 a 11.03.25"/>
    <tableColumn id="10" xr3:uid="{DC2CC80B-8412-4355-9615-77F2FCC9DAFD}" name="DATA ENTRADA ANOMALIA" dataDxfId="79"/>
    <tableColumn id="11" xr3:uid="{DC75D894-AAB0-41DB-8990-886815AC2E63}" name="ESTADO"/>
    <tableColumn id="12" xr3:uid="{F362B991-955B-4A11-82E1-58C8C2C92E2F}" name="DATA DA VISTORIA " dataDxfId="78"/>
    <tableColumn id="13" xr3:uid="{FEFBBA87-C057-4057-8576-0AB9238F1AAB}" name="AGENDAM. CORREÇÃO__x000a_DATA ENCOMENDA"/>
    <tableColumn id="14" xr3:uid="{3A3B1882-87CC-498F-818D-2A7934CDB97E}" name="DATA de  CORREÇÃO_BAIXA"/>
    <tableColumn id="15" xr3:uid="{0F48BCDD-344F-4BBB-9443-EFFF69750068}" name="NOVAS ANOMALIAS_x000a_DESDE 19/12/2024?"/>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68" dT="2026-04-15T13:56:25.83" personId="{360DCAA3-EDE2-4ED1-A564-F3AADE198BBB}" id="{DE8D2CAF-9389-4980-B345-FEAC565DE1B9}">
    <text>Novo proprietário (apto revendido)</text>
  </threadedComment>
  <threadedComment ref="J234" dT="2026-03-19T17:01:47.24" personId="{360DCAA3-EDE2-4ED1-A564-F3AADE198BBB}" id="{A472AE5F-F7AF-46CA-8B35-DDB601DBE097}">
    <text>Receção provisória terminou em novembro de 2025, e anomalia foi reportada em outubro. Verificar com o engenheiro.</text>
  </threadedComment>
  <threadedComment ref="G240" dT="2026-03-19T16:04:35.56" personId="{360DCAA3-EDE2-4ED1-A564-F3AADE198BBB}" id="{3E297B1E-239E-49B1-B911-636C3067A12C}">
    <text xml:space="preserve">Solicitamos a Serrialu para que nos facultassem um relatório técnico do ponto de situação a qual ainda não nos foi facultado. </text>
  </threadedComment>
  <threadedComment ref="G588" dT="2026-03-20T16:55:45.03" personId="{360DCAA3-EDE2-4ED1-A564-F3AADE198BBB}" id="{E949A1DF-3839-43E2-AEDB-1A5A8B34895D}">
    <text xml:space="preserve">Proprietário não aceita a informação transmitida. </text>
  </threadedComment>
  <threadedComment ref="G777" dT="2026-03-19T09:46:15.65" personId="{360DCAA3-EDE2-4ED1-A564-F3AADE198BBB}" id="{B3FA6892-D583-43EB-8F55-E8E59DC54FA5}">
    <text>Não aceitar novas situações sem que seja transmitido que aguardamos o pagamento de deslocação da Luzimeca conforme enviado no e-mail do dia 13/02/2026 as 11h03</text>
  </threadedComment>
  <threadedComment ref="G949" dT="2026-03-19T09:47:19.73" personId="{360DCAA3-EDE2-4ED1-A564-F3AADE198BBB}" id="{D772A2AB-2011-4B15-B405-9ABADB5436B1}">
    <text xml:space="preserve">Não aceitar novas situações sem que seja transmitido que aguardamos o pagamento de deslocação da Luzimeca conforme enviado no e-mail do dia 13/02/2026
</text>
  </threadedComment>
  <threadedComment ref="G1320" dT="2026-03-19T09:47:46.37" personId="{360DCAA3-EDE2-4ED1-A564-F3AADE198BBB}" id="{D9658B9A-2034-4320-8628-1E03DB34F8D2}">
    <text>Não aceitar novas situações sem que seja transmitido que aguardamos o pagamento de deslocação da Luzimeca conforme enviado no e-mail do dia 13/02/2026.
VER O FEEDBACK DO PROPRIETÁRIO</text>
  </threadedComment>
  <threadedComment ref="G1714" dT="2026-04-08T15:03:33.21" personId="{360DCAA3-EDE2-4ED1-A564-F3AADE198BBB}" id="{AAA3166E-9A5F-45D1-A0DD-0CC3FE194354}">
    <text xml:space="preserve">Agendar em conjunto a intervenção por parte da Alves Ribeiro, que é a aplicação de mega fina </text>
  </threadedComment>
  <threadedComment ref="G3170" dT="2026-04-08T10:46:48.59" personId="{360DCAA3-EDE2-4ED1-A564-F3AADE198BBB}" id="{BFD6D60D-4825-427B-A159-8AEDBFD0DD77}">
    <text>No dia 08/04 o proprietário voltou a mencionar o tema, informando que não foi dado qualquer segmento no assunto.</text>
  </threadedComment>
  <threadedComment ref="G3576" dT="2026-03-19T09:48:02.07" personId="{360DCAA3-EDE2-4ED1-A564-F3AADE198BBB}" id="{E59A7F0F-A14B-4528-8E0E-3DF6DB4F4FD1}">
    <text>Não aceitar novas situações sem que seja transmitido que aguardamos o pagamento de deslocação da Luzimeca conforme enviado no e-mail do dia 13/02/2026.</text>
  </threadedComment>
  <threadedComment ref="G4144" dT="2026-05-18T11:00:06.26" personId="{360DCAA3-EDE2-4ED1-A564-F3AADE198BBB}" id="{756E02BB-8EAC-458E-8424-25842019AF73}">
    <text>VERIFICAR IN LOCO EM CONJUNTO COM A SERRIALU</text>
  </threadedComment>
  <threadedComment ref="G4145" dT="2026-05-18T11:02:25.69" personId="{360DCAA3-EDE2-4ED1-A564-F3AADE198BBB}" id="{9C5E2CDA-1555-4E77-9D7E-971533E24E36}">
    <text xml:space="preserve">VERIFICAR IN LOCO </text>
  </threadedComment>
  <threadedComment ref="G4516" dT="2026-05-06T07:22:43.87" personId="{360DCAA3-EDE2-4ED1-A564-F3AADE198BBB}" id="{C016C30A-9AA6-4B63-9C3D-1C3C2514A550}">
    <text xml:space="preserve">Foi informado durante visita aos proprietários que iriamos fornecer as peças que faltam para arranjo do estores. O qual passaram a cobrar as mesmas, e acabamos por informar que temos aguardado a receção para poder reparar os mesmos, por parte dos nossos colaboradores. </text>
  </threadedComment>
  <threadedComment ref="G4517" dT="2026-03-31T14:07:31.11" personId="{360DCAA3-EDE2-4ED1-A564-F3AADE198BBB}" id="{D0E9F95A-408C-47BA-B5A7-CEC9D00C27C9}">
    <text>Houve danos na parede, causando humidade devido o defeito do AC. Após vários e-mails os proprietários aceitaram a reparação, uma vez que o dano foi causado pelo AC, não tendo quaisquer infiltração ou humidade no local adjacente a anomalia reportada. Caso haja novamente reporte do tema os proprietários solicitam que a intervenção seja coberta pela garantia. (31/03/2026)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A60" dT="2025-01-15T14:18:14.48" personId="{6015A32B-21DB-48BA-B0CD-9533D5EA592C}" id="{F6ACAFAF-A2E9-43A6-BED1-FBC3CFED1871}">
    <text xml:space="preserve">Alterar apenas se entrar uma nova vistoria </text>
  </threadedComment>
  <threadedComment ref="B60" dT="2025-01-15T12:04:31.99" personId="{6015A32B-21DB-48BA-B0CD-9533D5EA592C}" id="{2E18F8F4-F7BF-4FC9-AF89-0E7FA9EBF012}">
    <text>Automático, calculo do A+B-C=D (Anomalias reparadas)</text>
  </threadedComment>
  <threadedComment ref="C60" dT="2025-01-15T14:21:12.11" personId="{6015A32B-21DB-48BA-B0CD-9533D5EA592C}" id="{B8359ED8-61DF-4CE7-99FA-F82CB7931E2A}">
    <text xml:space="preserve">Em "data correção" filtrar a semana em questão e em "estado" filtrar reparados e contar os apartamentos 
</text>
  </threadedComment>
  <threadedComment ref="D60" dT="2025-01-15T11:59:09.48" personId="{6015A32B-21DB-48BA-B0CD-9533D5EA592C}" id="{D4305418-368C-460C-98A7-C011D38FDB44}">
    <text xml:space="preserve">Ir ao mapa lote 1 filtrar por não intervencionados/correção não aceite/encomendado/em obra/a verificar (Tudo que são anomalias por reparar)
</text>
  </threadedComment>
  <threadedComment ref="E60" dT="2025-01-15T14:15:34.78" personId="{6015A32B-21DB-48BA-B0CD-9533D5EA592C}" id="{445874C4-230D-4BD2-BCFE-3E085576FD57}">
    <text xml:space="preserve">Filtrar no estado todas as anomalias por intervencionar e contar os apartamentos que lá estão
</text>
  </threadedComment>
  <threadedComment ref="F60" dT="2025-01-15T14:17:48.00" personId="{6015A32B-21DB-48BA-B0CD-9533D5EA592C}" id="{C587F054-5FE3-4FEE-9A7D-090F53BCC11C}">
    <text>Em novo, filtrar 1 e contar os apartamentos com novas anomalias ( não importa se estão reparadas ou não)</text>
  </threadedComment>
  <threadedComment ref="G60" dT="2025-01-15T12:00:18.97" personId="{6015A32B-21DB-48BA-B0CD-9533D5EA592C}" id="{5D2EBFBB-B0B8-4F2B-9BC1-E29D80A7120E}">
    <text xml:space="preserve">Filtrar por 1 na coluna "NOVO"
e só! Não filtrar mais nada
</text>
  </threadedComment>
  <threadedComment ref="H60" dT="2025-01-15T14:18:55.38" personId="{6015A32B-21DB-48BA-B0CD-9533D5EA592C}" id="{466F5A12-D8CD-44A6-B8F3-D69A2E2DE667}">
    <text xml:space="preserve">Alterar apenas se houver apartamento com nova vistoria
</text>
  </threadedComment>
  <threadedComment ref="I60" dT="2025-01-15T14:19:14.61" personId="{6015A32B-21DB-48BA-B0CD-9533D5EA592C}" id="{4F7BE6AF-A23D-4C79-B439-350BD0B71C11}">
    <text>Apenas anomalias das novas vistorias</text>
  </threadedComment>
  <threadedComment ref="J60" dT="2025-01-15T12:00:44.70" personId="{6015A32B-21DB-48BA-B0CD-9533D5EA592C}" id="{CD1DD578-75C3-497D-8BAE-C3559F8CB5A8}">
    <text xml:space="preserve">Ver todos que não tem mais anomalias por reparar e contar um a um 
</text>
  </threadedComment>
  <threadedComment ref="A63" dT="2025-01-15T14:18:14.48" personId="{6015A32B-21DB-48BA-B0CD-9533D5EA592C}" id="{7B4E2D2C-3241-462C-A418-E517E6383423}">
    <text xml:space="preserve">Alterar apenas se entrar uma nova vistoria </text>
  </threadedComment>
  <threadedComment ref="B63" dT="2025-01-15T12:04:31.99" personId="{6015A32B-21DB-48BA-B0CD-9533D5EA592C}" id="{C2D2218A-43CA-46A0-8127-F7A34B825368}">
    <text>Automático, calculo do A+B-C=D (Anomalias reparadas)</text>
  </threadedComment>
  <threadedComment ref="B63" dT="2025-01-22T09:48:25.73" personId="{2AC52B6B-79DB-40C4-99FB-3CE195011219}" id="{359F9E28-8E57-4B97-9A39-D98E6001690C}" parentId="{C2D2218A-43CA-46A0-8127-F7A34B825368}">
    <text>COLOCAR MANUAL DA LETRA D</text>
  </threadedComment>
  <threadedComment ref="C63" dT="2025-01-15T14:21:12.11" personId="{6015A32B-21DB-48BA-B0CD-9533D5EA592C}" id="{5F00CCCE-EBEC-4897-A991-210D42CA28B0}">
    <text xml:space="preserve">Em "data correção" filtrar a semana em questão e em "estado" filtrar reparados e contar os apartamentos 
</text>
  </threadedComment>
  <threadedComment ref="D63" dT="2025-01-15T11:59:09.48" personId="{6015A32B-21DB-48BA-B0CD-9533D5EA592C}" id="{F6DEF970-F1D7-41C3-87E6-997D7F40CBC2}">
    <text xml:space="preserve">Ir ao mapa lote 1 filtrar por não intervencionados/correção não aceite/encomendado/em obra/a verificar (Tudo que são anomalias por reparar)
</text>
  </threadedComment>
  <threadedComment ref="E63" dT="2025-01-15T14:15:34.78" personId="{6015A32B-21DB-48BA-B0CD-9533D5EA592C}" id="{73C1B50D-120C-47A1-96C6-05DCF3A36CDE}">
    <text xml:space="preserve">Filtrar no estado todas as anomalias por intervencionar e contar os apartamentos que lá estão
</text>
  </threadedComment>
  <threadedComment ref="E63" dT="2025-01-22T10:45:44.02" personId="{2AC52B6B-79DB-40C4-99FB-3CE195011219}" id="{7B7B65B3-C63E-446D-923B-95C2F661703D}" parentId="{73C1B50D-120C-47A1-96C6-05DCF3A36CDE}">
    <text xml:space="preserve">COM FILTRO SOMENTE ANOMALIA POR REPARAR, CONTAR QUANTOS APTO TEM EM ABERTO
</text>
  </threadedComment>
  <threadedComment ref="F63" dT="2025-01-15T14:17:48.00" personId="{6015A32B-21DB-48BA-B0CD-9533D5EA592C}" id="{358F34C1-9201-4C67-9AD0-9D84DB6371A5}">
    <text>Em novo, filtrar 1 e contar os apartamentos com novas anomalias ( não importa se estão reparadas ou não)</text>
  </threadedComment>
  <threadedComment ref="F63" dT="2025-01-22T10:31:36.95" personId="{2AC52B6B-79DB-40C4-99FB-3CE195011219}" id="{B8FE45E1-A626-4EA5-B3D4-592BBACF637C}" parentId="{358F34C1-9201-4C67-9AD0-9D84DB6371A5}">
    <text>CONTA QUANTOS APARTAMENTOS TEM, APROVEITANDO FILTRO QUE ESTA COM NOVAS ANOMALIAS (1) E A DATA DA SEMANA</text>
  </threadedComment>
  <threadedComment ref="G63" dT="2025-01-15T12:00:18.97" personId="{6015A32B-21DB-48BA-B0CD-9533D5EA592C}" id="{13670CAF-6FA9-4C19-8119-C7EB8325C00F}">
    <text xml:space="preserve">Filtrar por 1 na coluna "NOVO"
e só! Não filtrar mais nada
</text>
  </threadedComment>
  <threadedComment ref="H63" dT="2025-01-15T14:18:55.38" personId="{6015A32B-21DB-48BA-B0CD-9533D5EA592C}" id="{95CC1107-F585-4C6C-8EC2-185A0B0D589E}">
    <text xml:space="preserve">Alterar apenas se houver apartamento com nova vistoria
</text>
  </threadedComment>
  <threadedComment ref="I63" dT="2025-01-15T14:19:14.61" personId="{6015A32B-21DB-48BA-B0CD-9533D5EA592C}" id="{D7BA978F-357F-422E-8B66-8D77B9E09EDC}">
    <text>Apenas anomalias das novas vistorias</text>
  </threadedComment>
  <threadedComment ref="J63" dT="2025-01-15T12:00:44.70" personId="{6015A32B-21DB-48BA-B0CD-9533D5EA592C}" id="{7A182B38-05EA-4B18-8F38-743E0F029253}">
    <text xml:space="preserve">Ver todos que não tem mais anomalias por reparar e contar um a um 
</text>
  </threadedComment>
  <threadedComment ref="L144" dT="2025-01-15T14:22:03.90" personId="{6015A32B-21DB-48BA-B0CD-9533D5EA592C}" id="{92C9C4C8-F150-4AFF-8889-CE9A46C251C2}">
    <text xml:space="preserve">Esse número é extraído da célula "anomalias por reparar" da semana anterior a que está em vigor
</text>
  </threadedComment>
  <threadedComment ref="L145" dT="2025-01-15T14:22:42.65" personId="{6015A32B-21DB-48BA-B0CD-9533D5EA592C}" id="{86D8CF72-D1EB-4031-A2AC-CF03F892E575}">
    <text xml:space="preserve">Esse número é extraído da célula "novas anomalias" da semana em vigor
</text>
  </threadedComment>
  <threadedComment ref="L146" dT="2025-01-15T14:23:13.98" personId="{6015A32B-21DB-48BA-B0CD-9533D5EA592C}" id="{D28B52DE-E435-4711-BC54-2E943FA1AD13}">
    <text>Esse número é extraído da célula "Anomalias por reparar" da semana em vigor</text>
  </threadedComment>
  <threadedComment ref="L148" dT="2025-01-15T14:25:06.82" personId="{6015A32B-21DB-48BA-B0CD-9533D5EA592C}" id="{4FE91EB2-71A9-4DF3-BFD3-118EEA9DEAE1}">
    <text xml:space="preserve">Essa conta é o resultado da conta : A (anomalias por reparar da semana anterior a que está em vigor) + B (Novas anomalias da semana que está em vigor) - C (anomalias por reparar da semana em vigor) = Número de reparações realizadas na semana em vigor
</text>
  </threadedComment>
  <threadedComment ref="A152" dT="2025-01-15T14:18:14.48" personId="{6015A32B-21DB-48BA-B0CD-9533D5EA592C}" id="{3C4FDDE4-4E3A-4CE9-BCCF-53FAE1F07B60}">
    <text xml:space="preserve">Alterar apenas se entrar uma nova vistoria </text>
  </threadedComment>
  <threadedComment ref="B152" dT="2025-01-15T12:04:31.99" personId="{6015A32B-21DB-48BA-B0CD-9533D5EA592C}" id="{FFD877C8-FCE7-4260-B909-93756C304978}">
    <text>Automático, calculo do A+B-C=D (Anomalias reparadas)</text>
  </threadedComment>
  <threadedComment ref="B152" dT="2025-01-22T09:48:25.73" personId="{2AC52B6B-79DB-40C4-99FB-3CE195011219}" id="{DC28DAC4-26FB-41B8-98E4-38D7E2BC73F7}" parentId="{FFD877C8-FCE7-4260-B909-93756C304978}">
    <text>COLOCAR MANUAL DA LETRA D</text>
  </threadedComment>
  <threadedComment ref="C152" dT="2025-01-15T14:21:12.11" personId="{6015A32B-21DB-48BA-B0CD-9533D5EA592C}" id="{491D9FAC-F7DE-4C67-B572-1BAAAD39BFC5}">
    <text xml:space="preserve">Em "data correção" filtrar a semana em questão e em "estado" filtrar reparados e contar os apartamentos 
</text>
  </threadedComment>
  <threadedComment ref="D152" dT="2025-01-15T11:59:09.48" personId="{6015A32B-21DB-48BA-B0CD-9533D5EA592C}" id="{B7E09280-FF6E-4BAC-9551-A9C980E48280}">
    <text xml:space="preserve">Ir ao mapa lote 1 filtrar por não intervencionados/correção não aceite/encomendado/em obra/a verificar (Tudo que são anomalias por reparar)
</text>
  </threadedComment>
  <threadedComment ref="E152" dT="2025-01-15T14:15:34.78" personId="{6015A32B-21DB-48BA-B0CD-9533D5EA592C}" id="{1F96FA20-14E9-48FD-AE2F-A3985BF4F1A6}">
    <text xml:space="preserve">Filtrar no estado todas as anomalias por intervencionar e contar os apartamentos que lá estão
</text>
  </threadedComment>
  <threadedComment ref="E152" dT="2025-01-22T10:45:44.02" personId="{2AC52B6B-79DB-40C4-99FB-3CE195011219}" id="{277B93D9-F533-4BE5-9B8D-14F36DF84A3E}" parentId="{1F96FA20-14E9-48FD-AE2F-A3985BF4F1A6}">
    <text xml:space="preserve">COM FILTRO SOMENTE ANOMALIA POR REPARAR, CONTAR QUANTOS APTO TEM EM ABERTO
</text>
  </threadedComment>
  <threadedComment ref="F152" dT="2025-01-15T14:17:48.00" personId="{6015A32B-21DB-48BA-B0CD-9533D5EA592C}" id="{5D3C87A0-69BB-4AF3-B32B-E733C5D37E68}">
    <text>Em novo, filtrar 1 e contar os apartamentos com novas anomalias ( não importa se estão reparadas ou não)</text>
  </threadedComment>
  <threadedComment ref="F152" dT="2025-01-22T10:31:36.95" personId="{2AC52B6B-79DB-40C4-99FB-3CE195011219}" id="{16FEEA2B-BE96-451C-9FF9-AB19BC0D5666}" parentId="{5D3C87A0-69BB-4AF3-B32B-E733C5D37E68}">
    <text>CONTA QUANTOS APARTAMENTOS TEM, APROVEITANDO FILTRO QUE ESTA COM NOVAS ANOMALIAS (1) E A DATA DA SEMANA</text>
  </threadedComment>
  <threadedComment ref="G152" dT="2025-01-15T12:00:18.97" personId="{6015A32B-21DB-48BA-B0CD-9533D5EA592C}" id="{FC1531EB-54DB-42AC-88DB-9275EE5B2B6C}">
    <text xml:space="preserve">Filtrar por 1 na coluna "NOVO"
e só! Não filtrar mais nada
</text>
  </threadedComment>
  <threadedComment ref="H152" dT="2025-01-15T14:18:55.38" personId="{6015A32B-21DB-48BA-B0CD-9533D5EA592C}" id="{A421B9A7-60BC-4CA1-9524-0A013611F2E5}">
    <text xml:space="preserve">Alterar apenas se houver apartamento com nova vistoria
</text>
  </threadedComment>
  <threadedComment ref="I152" dT="2025-01-15T14:19:14.61" personId="{6015A32B-21DB-48BA-B0CD-9533D5EA592C}" id="{A397705F-03B7-4688-96AF-E86538237BD7}">
    <text>Apenas anomalias das novas vistorias</text>
  </threadedComment>
  <threadedComment ref="J152" dT="2025-01-15T12:00:44.70" personId="{6015A32B-21DB-48BA-B0CD-9533D5EA592C}" id="{0752EA90-6034-48BF-9340-322D5CE7292A}">
    <text xml:space="preserve">Ver todos que não tem mais anomalias por reparar e contar um a um 
</text>
  </threadedComment>
  <threadedComment ref="F155" dT="2025-01-15T14:22:03.90" personId="{6015A32B-21DB-48BA-B0CD-9533D5EA592C}" id="{780041BA-F071-421A-BAE8-6A5BDFCFA718}">
    <text xml:space="preserve">Esse número é extraído da célula "anomalias por reparar" da semana anterior a que está em vigor
</text>
  </threadedComment>
  <threadedComment ref="N155" dT="2025-01-15T14:22:03.90" personId="{6015A32B-21DB-48BA-B0CD-9533D5EA592C}" id="{B53B5097-6C54-4BA2-A84C-3568636B75E5}">
    <text xml:space="preserve">Esse número é extraído da célula "anomalias por reparar" da semana anterior a que está em vigor
</text>
  </threadedComment>
  <threadedComment ref="F157" dT="2025-01-15T14:22:42.65" personId="{6015A32B-21DB-48BA-B0CD-9533D5EA592C}" id="{E0484CE0-5A62-4683-8DDB-B47716C498A1}">
    <text xml:space="preserve">Esse número é extraído da célula "novas anomalias" da semana em vigor
</text>
  </threadedComment>
  <threadedComment ref="F157" dT="2025-01-22T09:22:13.59" personId="{2AC52B6B-79DB-40C4-99FB-3CE195011219}" id="{28277D3E-6EE5-497B-B50B-4726CE30D949}" parentId="{E0484CE0-5A62-4683-8DDB-B47716C498A1}">
    <text>TODOS OS DIAS</text>
  </threadedComment>
  <threadedComment ref="N157" dT="2025-01-15T14:22:42.65" personId="{6015A32B-21DB-48BA-B0CD-9533D5EA592C}" id="{17C72579-D7CF-4B40-8B77-B9C6C99EF531}">
    <text xml:space="preserve">Esse número é extraído da célula "novas anomalias" da semana em vigor
</text>
  </threadedComment>
  <threadedComment ref="N157" dT="2025-01-22T09:22:13.59" personId="{2AC52B6B-79DB-40C4-99FB-3CE195011219}" id="{240D39D2-271C-443D-8E1F-E17FF650377D}" parentId="{17C72579-D7CF-4B40-8B77-B9C6C99EF531}">
    <text>TODOS OS DIAS</text>
  </threadedComment>
  <threadedComment ref="F159" dT="2025-01-15T14:23:13.98" personId="{6015A32B-21DB-48BA-B0CD-9533D5EA592C}" id="{1A685F63-1146-48E4-B4C4-49E44A7EB21C}">
    <text>Esse número é extraído da célula "Anomalias por reparar" da semana em vigor</text>
  </threadedComment>
  <threadedComment ref="F159" dT="2025-01-22T09:22:27.06" personId="{2AC52B6B-79DB-40C4-99FB-3CE195011219}" id="{C12A9BED-8267-410C-A16A-9EE6F5A1B5A9}" parentId="{1A685F63-1146-48E4-B4C4-49E44A7EB21C}">
    <text>TODOS OS DIAS</text>
  </threadedComment>
  <threadedComment ref="N159" dT="2025-01-15T14:23:13.98" personId="{6015A32B-21DB-48BA-B0CD-9533D5EA592C}" id="{483B7624-C609-4ECC-A5A7-38F60A5FDD40}">
    <text>Esse número é extraído da célula "Anomalias por reparar" da semana em vigor</text>
  </threadedComment>
  <threadedComment ref="N159" dT="2025-01-22T09:22:27.06" personId="{2AC52B6B-79DB-40C4-99FB-3CE195011219}" id="{02A36C4E-2F8A-46F3-A3BE-24F954ADFB9E}" parentId="{483B7624-C609-4ECC-A5A7-38F60A5FDD40}">
    <text>TODOS OS DIAS</text>
  </threadedComment>
  <threadedComment ref="F161" dT="2025-01-15T14:25:06.82" personId="{6015A32B-21DB-48BA-B0CD-9533D5EA592C}" id="{67DEA0E4-8DA1-4466-AF1D-1401882AA11D}">
    <text xml:space="preserve">Essa conta é o resultado da conta : A (anomalias por reparar da semana anterior a que está em vigor) + B (Novas anomalias da semana que está em vigor) - C (anomalias por reparar da semana em vigor) = Número de reparações realizadas na semana em vigor
</text>
  </threadedComment>
  <threadedComment ref="N162" dT="2025-01-15T14:25:06.82" personId="{6015A32B-21DB-48BA-B0CD-9533D5EA592C}" id="{44976C8B-84F8-4F8E-95DC-1D1F3A60BC08}">
    <text xml:space="preserve">Essa conta é o resultado da conta : A (anomalias por reparar da semana anterior a que está em vigor) + B (Novas anomalias da semana que está em vigor) - C (anomalias por reparar da semana em vigor) = Número de reparações realizadas na semana em vigor
</text>
  </threadedComment>
  <threadedComment ref="A165" dT="2025-01-30T18:44:09.18" personId="{04FF50A3-C3AB-4CB6-B22E-9E5505DC8E63}" id="{99A421C3-5F2D-4572-89CE-48BFD5DB19C1}">
    <text xml:space="preserve">DE UM UNIVERSO DE 176 APARTAMENTOS:
5UN -  POR VISTORIAR
170 UN - VISTORIADOS
1UN -  PRESCINDIU DA VISTORIA (APARTAMENTO JÁ ESTAVA HABITADO)
</text>
  </threadedComment>
  <threadedComment ref="A166" dT="2025-01-15T14:18:14.48" personId="{6015A32B-21DB-48BA-B0CD-9533D5EA592C}" id="{EE6A45F8-B6C2-4C0F-8D3A-E3E880E1E4EF}">
    <text xml:space="preserve">Alterar apenas se entrar uma nova vistoria </text>
  </threadedComment>
  <threadedComment ref="C166" dT="2025-01-15T14:21:12.11" personId="{6015A32B-21DB-48BA-B0CD-9533D5EA592C}" id="{77B2B15A-C940-4703-B3F7-F4775D8E4F1A}">
    <text xml:space="preserve">Em "data correção" filtrar a semana em questão e em "estado" filtrar reparados e contar os apartamentos 
</text>
  </threadedComment>
  <threadedComment ref="D166" dT="2025-01-15T11:59:09.48" personId="{6015A32B-21DB-48BA-B0CD-9533D5EA592C}" id="{81DA2979-F490-4A28-B203-E2048F405FB2}">
    <text xml:space="preserve">Ir ao mapa lote 1 filtrar por não intervencionados/correção não aceite/encomendado/em obra/a verificar (Tudo que são anomalias por reparar)
</text>
  </threadedComment>
  <threadedComment ref="E166" dT="2025-01-15T14:15:34.78" personId="{6015A32B-21DB-48BA-B0CD-9533D5EA592C}" id="{B9C1E27F-FB9F-4211-B4B6-AABF9027E6B6}">
    <text xml:space="preserve">Filtrar no estado todas as anomalias por intervencionar e contar os apartamentos que lá estão
</text>
  </threadedComment>
  <threadedComment ref="E166" dT="2025-01-22T10:45:44.02" personId="{2AC52B6B-79DB-40C4-99FB-3CE195011219}" id="{AE514802-6E17-45C7-B061-640D62066AB9}" parentId="{B9C1E27F-FB9F-4211-B4B6-AABF9027E6B6}">
    <text xml:space="preserve">COM FILTRO SOMENTE ANOMALIA POR REPARAR, CONTAR QUANTOS APTO TEM EM ABERTO
</text>
  </threadedComment>
  <threadedComment ref="F166" dT="2025-01-15T14:17:48.00" personId="{6015A32B-21DB-48BA-B0CD-9533D5EA592C}" id="{45CE81A4-101E-47F1-B047-F9B50506D2CF}">
    <text>Em novo, filtrar 1 e contar os apartamentos com novas anomalias ( não importa se estão reparadas ou não)</text>
  </threadedComment>
  <threadedComment ref="F166" dT="2025-01-22T10:31:36.95" personId="{2AC52B6B-79DB-40C4-99FB-3CE195011219}" id="{8C4CF2D6-8512-453A-BD56-68A08470BF4D}" parentId="{45CE81A4-101E-47F1-B047-F9B50506D2CF}">
    <text>CONTA QUANTOS APARTAMENTOS TEM, APROVEITANDO FILTRO QUE ESTA COM NOVAS ANOMALIAS (1) E A DATA DA SEMANA</text>
  </threadedComment>
  <threadedComment ref="G166" dT="2025-01-15T12:00:18.97" personId="{6015A32B-21DB-48BA-B0CD-9533D5EA592C}" id="{57B9E154-AD69-48FA-8422-2FFE31668480}">
    <text xml:space="preserve">Filtrar por 1 na coluna "NOVO"
e só! Não filtrar mais nada
</text>
  </threadedComment>
  <threadedComment ref="H166" dT="2025-01-15T14:18:55.38" personId="{6015A32B-21DB-48BA-B0CD-9533D5EA592C}" id="{58FD1861-B77E-4EC5-8B40-093E837DDB4C}">
    <text xml:space="preserve">Alterar apenas se houver apartamento com nova vistoria
</text>
  </threadedComment>
  <threadedComment ref="I166" dT="2025-01-15T14:19:14.61" personId="{6015A32B-21DB-48BA-B0CD-9533D5EA592C}" id="{D5972BDC-B8CF-4C87-96F4-6B0E20C10778}">
    <text>Apenas anomalias das novas vistorias</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01-30T18:42:56.70" personId="{04FF50A3-C3AB-4CB6-B22E-9E5505DC8E63}" id="{006CA680-3B70-4F58-9C53-6E49CED3AA97}">
    <text xml:space="preserve">DE UM UNIVERSO DE 176 APARTAMENTOS:
5UN -  POR VISTORIAR
170 UN - VISTORIADOS
1UN -  PRESCINDIU DA VISTORIA (APARTAMENTO JÁ ESTAVA HABITADO)
</text>
  </threadedComment>
  <threadedComment ref="AV1" dT="2025-01-30T18:38:33.59" personId="{04FF50A3-C3AB-4CB6-B22E-9E5505DC8E63}" id="{8A2E61B5-6FDB-497F-AEA6-885F961F1964}">
    <text>DE UM UNIVERSO DE 176 APARTAMENTOS:
5UN -  POR VISTORIA
170 UN - VISTORIADOS
1UN -  PRESCINDIU DA VISTORIA (APARTAMENTO JÁ ESTAVA HABITADO)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13EF60-EBA1-4D5E-9C90-CB55D2FBBB15}">
  <we:reference id="db18cc72-1a17-45df-b60e-7ffb655e8af5" version="1.0.0.4" store="EXCatalog" storeType="EXCatalog"/>
  <we:alternateReferences>
    <we:reference id="WA104381701" version="1.0.0.4" store="pt-PT"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Vistorias%20Clientes%20Lote%201/Bloco.C/Piso.6/83_Ficha%20inspe&#231;&#227;o%20DU%202024_07_22.pdf" TargetMode="External"/><Relationship Id="rId21" Type="http://schemas.openxmlformats.org/officeDocument/2006/relationships/hyperlink" Target="mailto:vfpereira11@gmail.com" TargetMode="External"/><Relationship Id="rId42" Type="http://schemas.openxmlformats.org/officeDocument/2006/relationships/hyperlink" Target="Vistorias%20Clientes%20Lote%201\Bloco.B\Piso.5\BO%20-%20AUTOCLISMO.jpg" TargetMode="External"/><Relationship Id="rId63" Type="http://schemas.openxmlformats.org/officeDocument/2006/relationships/hyperlink" Target="Vistorias%20Clientes%20Lote%201/Bloco.B/Piso.3/53_Ficha%20inspe&#231;&#227;o%20AY%202024_04_10.pdf" TargetMode="External"/><Relationship Id="rId84" Type="http://schemas.openxmlformats.org/officeDocument/2006/relationships/hyperlink" Target="Vistorias%20Clientes%20Lote%201/Bloco.C/Piso.-1/128_Ficha%20inspe&#231;&#227;o%20CA%202024_07_18.pdf" TargetMode="External"/><Relationship Id="rId138" Type="http://schemas.openxmlformats.org/officeDocument/2006/relationships/hyperlink" Target="Vistorias%20Clientes%20Lote%201/Bloco.A/Piso.7/02_Ficha%20X%202024_04_29.pdf" TargetMode="External"/><Relationship Id="rId159" Type="http://schemas.openxmlformats.org/officeDocument/2006/relationships/hyperlink" Target="Vistorias%20Clientes%20Lote%201/Bloco.D/Piso.4/150_Ficha%20inspe&#231;&#227;o%20FI%202024_05_24.pdf" TargetMode="External"/><Relationship Id="rId170" Type="http://schemas.openxmlformats.org/officeDocument/2006/relationships/hyperlink" Target="Vistorias%20Clientes%20Lote%201/Bloco.D/Piso.7/134_Ficha%20inspe&#231;&#227;o%20FV%202024_07_04_.pdf" TargetMode="External"/><Relationship Id="rId107" Type="http://schemas.openxmlformats.org/officeDocument/2006/relationships/hyperlink" Target="Vistorias%20Clientes%20Lote%201/Bloco.C/Piso.4/98_Ficha%20inspe&#231;&#227;o%20DF%202024_07_17.pdf" TargetMode="External"/><Relationship Id="rId11" Type="http://schemas.openxmlformats.org/officeDocument/2006/relationships/hyperlink" Target="mailto:afranciscorp@hotmail.com%20-%20963365793%20francisco%20pereira%20e%20maria%20passos" TargetMode="External"/><Relationship Id="rId32" Type="http://schemas.openxmlformats.org/officeDocument/2006/relationships/hyperlink" Target="RELAT&#211;RIO%20T&#201;CNICO%20DE%20RECLAMA&#199;&#195;O%20-%20SILVAS%20-%20FRA&#199;&#213;ES%20COM%20PAVIMENTO%20A%20RANGER.pdf" TargetMode="External"/><Relationship Id="rId53" Type="http://schemas.openxmlformats.org/officeDocument/2006/relationships/hyperlink" Target="Vistorias%20Clientes%20Lote%201/Bloco.B/Piso.1/67_Ficha%20inspe&#231;&#227;o%20AK%202024_07_09.pdf" TargetMode="External"/><Relationship Id="rId74" Type="http://schemas.openxmlformats.org/officeDocument/2006/relationships/hyperlink" Target="Vistorias%20Clientes%20Lote%201/Bloco.B/Piso.5/38_Ficha%20inspe&#231;&#227;o%20BL%202024_04_23.pdf" TargetMode="External"/><Relationship Id="rId128" Type="http://schemas.openxmlformats.org/officeDocument/2006/relationships/hyperlink" Target="Vistorias%20Clientes%20Lote%201/Bloco.A/Piso.2/14_Ficha%20L%202024_02_28.pdf" TargetMode="External"/><Relationship Id="rId149" Type="http://schemas.openxmlformats.org/officeDocument/2006/relationships/hyperlink" Target="Vistorias%20Clientes%20Lote%201/Bloco.D/Piso.2/161_Ficha%20inspe&#231;&#227;o%20EV%202024_06_03.pdf" TargetMode="External"/><Relationship Id="rId5" Type="http://schemas.openxmlformats.org/officeDocument/2006/relationships/hyperlink" Target="mailto:afranciscorp@hotmail.com%20-%20963365793%20francisco%20pereira%20e%20maria%20passos" TargetMode="External"/><Relationship Id="rId95" Type="http://schemas.openxmlformats.org/officeDocument/2006/relationships/hyperlink" Target="Vistorias%20Clientes%20Lote%201/Bloco.C/Piso.2/110_Ficha%20inspe&#231;&#227;o%20CT%202024_10_23.pdf" TargetMode="External"/><Relationship Id="rId160" Type="http://schemas.openxmlformats.org/officeDocument/2006/relationships/hyperlink" Target="Vistorias%20Clientes%20Lote%201/Bloco.D/Piso.4/145_Ficha%20inspe&#231;&#227;o%20FJ%202024_05_29.pdf" TargetMode="External"/><Relationship Id="rId181" Type="http://schemas.openxmlformats.org/officeDocument/2006/relationships/hyperlink" Target="Vistorias%20Clientes%20Lote%201\Bloco.C\Piso.5\89_Ficha%20inspe&#231;&#227;o%20DM%202024_07_10%20(1).pdf" TargetMode="External"/><Relationship Id="rId22" Type="http://schemas.openxmlformats.org/officeDocument/2006/relationships/hyperlink" Target="mailto:vfpereira11@gmail.com" TargetMode="External"/><Relationship Id="rId43" Type="http://schemas.openxmlformats.org/officeDocument/2006/relationships/hyperlink" Target="Vistorias%20Clientes%20Lote%201/Bloco.B/Piso.3/BA/BOMBA%20A%20ARREFECER.jpg" TargetMode="External"/><Relationship Id="rId64" Type="http://schemas.openxmlformats.org/officeDocument/2006/relationships/hyperlink" Target="Vistorias%20Clientes%20Lote%201/Bloco.B/Piso.3/54_Ficha%20AZ%202024_03_27.pdf" TargetMode="External"/><Relationship Id="rId118" Type="http://schemas.openxmlformats.org/officeDocument/2006/relationships/hyperlink" Target="Vistorias%20Clientes%20Lote%201/Bloco.C/Piso.6/80_Ficha%20inspe&#231;&#227;o%20DX%202024_06_07.pdf" TargetMode="External"/><Relationship Id="rId139" Type="http://schemas.openxmlformats.org/officeDocument/2006/relationships/hyperlink" Target="Vistorias%20Clientes%20Lote%201/Bloco.D/Piso.-1/174_Ficha%20inspe&#231;&#227;o%20EG%202024_07_18.pdf" TargetMode="External"/><Relationship Id="rId85" Type="http://schemas.openxmlformats.org/officeDocument/2006/relationships/hyperlink" Target="Vistorias%20Clientes%20Lote%201/Bloco.C/Piso.0/122_Ficha%20inspe&#231;&#227;o%20CD%202024_07_04.pdf" TargetMode="External"/><Relationship Id="rId150" Type="http://schemas.openxmlformats.org/officeDocument/2006/relationships/hyperlink" Target="Vistorias%20Clientes%20Lote%201/Bloco.D/Piso.2/162_Ficha%20inspe&#231;&#227;o%20EW%202024_06_17.pdf" TargetMode="External"/><Relationship Id="rId171" Type="http://schemas.openxmlformats.org/officeDocument/2006/relationships/hyperlink" Target="Vistorias%20Clientes%20Lote%201/Bloco.D/Piso.7/135_Ficha%20inspe&#231;&#227;o%20FW%202024_08_05.pdf" TargetMode="External"/><Relationship Id="rId12" Type="http://schemas.openxmlformats.org/officeDocument/2006/relationships/hyperlink" Target="mailto:afranciscorp@hotmail.com%20-%20963365793%20francisco%20pereira%20e%20maria%20passos" TargetMode="External"/><Relationship Id="rId33" Type="http://schemas.openxmlformats.org/officeDocument/2006/relationships/hyperlink" Target="RELAT&#211;RIO%20T&#201;CNICO%20DE%20RECLAMA&#199;&#195;O%20-%20SILVAS%20-%20FRA&#199;&#213;ES%20COM%20PAVIMENTO%20A%20RANGER.pdf" TargetMode="External"/><Relationship Id="rId108" Type="http://schemas.openxmlformats.org/officeDocument/2006/relationships/hyperlink" Target="Vistorias%20Clientes%20Lote%201/Bloco.C/Piso.4/101_Ficha%20inspe&#231;&#227;o%20DI%202024_05_29.pdf" TargetMode="External"/><Relationship Id="rId129" Type="http://schemas.openxmlformats.org/officeDocument/2006/relationships/hyperlink" Target="Vistorias%20Clientes%20Lote%201/Bloco.A/Piso.2/15_Ficha%20M%202024_03_15.pdf" TargetMode="External"/><Relationship Id="rId54" Type="http://schemas.openxmlformats.org/officeDocument/2006/relationships/hyperlink" Target="Vistorias%20Clientes%20Lote%201/Bloco.B/Piso.1/67_Ficha%20inspe&#231;&#227;o%20AK%202024_07_09.pdf" TargetMode="External"/><Relationship Id="rId75" Type="http://schemas.openxmlformats.org/officeDocument/2006/relationships/hyperlink" Target="Vistorias%20Clientes%20Lote%201/Bloco.B/Piso.5/39_Ficha%20inspe&#231;&#227;o%20BM%202024_03_20.pdf" TargetMode="External"/><Relationship Id="rId96" Type="http://schemas.openxmlformats.org/officeDocument/2006/relationships/hyperlink" Target="Vistorias%20Clientes%20Lote%201/Bloco.C/Piso.2/111_Ficha%20inspe&#231;&#227;o%20CU%202024_07_22.pdf" TargetMode="External"/><Relationship Id="rId140" Type="http://schemas.openxmlformats.org/officeDocument/2006/relationships/hyperlink" Target="Vistorias%20Clientes%20Lote%201/Bloco.D/Piso.-1/173_Ficha%20inspe&#231;&#227;o%20EJ%202024_06_26.pdf" TargetMode="External"/><Relationship Id="rId161" Type="http://schemas.openxmlformats.org/officeDocument/2006/relationships/hyperlink" Target="Vistorias%20Clientes%20Lote%201/Bloco.D/Piso.4/146_Ficha%20inspe&#231;&#227;o%20FK%202024_06_25.pdf" TargetMode="External"/><Relationship Id="rId182" Type="http://schemas.openxmlformats.org/officeDocument/2006/relationships/hyperlink" Target="Vistorias%20Clientes%20Lote%201/Bloco.A/Piso.4/09_Ficha%20inspe&#231;&#227;o%20S%202024_07_11.pdf" TargetMode="External"/><Relationship Id="rId6" Type="http://schemas.openxmlformats.org/officeDocument/2006/relationships/hyperlink" Target="mailto:afranciscorp@hotmail.com%20-%20963365793%20francisco%20pereira%20e%20maria%20passos" TargetMode="External"/><Relationship Id="rId23" Type="http://schemas.openxmlformats.org/officeDocument/2006/relationships/hyperlink" Target="mailto:vfpereira11@gmail.com" TargetMode="External"/><Relationship Id="rId119" Type="http://schemas.openxmlformats.org/officeDocument/2006/relationships/hyperlink" Target="Vistorias%20Clientes%20Lote%201/Bloco.C/Piso.6/85_Ficha%20inspe&#231;&#227;o%20DW%202024_08_05.pdf" TargetMode="External"/><Relationship Id="rId44" Type="http://schemas.openxmlformats.org/officeDocument/2006/relationships/hyperlink" Target="Vistorias%20Clientes%20Lote%201/Bloco.A/Piso.-1/22_Ficha%20A%202024_01_31.pdf" TargetMode="External"/><Relationship Id="rId65" Type="http://schemas.openxmlformats.org/officeDocument/2006/relationships/hyperlink" Target="Vistorias%20Clientes%20Lote%201/Bloco.B/Piso.4/42_Ficha%20BB%202024_04_02.pdf" TargetMode="External"/><Relationship Id="rId86" Type="http://schemas.openxmlformats.org/officeDocument/2006/relationships/hyperlink" Target="Vistorias%20Clientes%20Lote%201/Bloco.C/Piso.0/124_Ficha%20inspe&#231;&#227;o%20CF%202024_06_21.pdf" TargetMode="External"/><Relationship Id="rId130" Type="http://schemas.openxmlformats.org/officeDocument/2006/relationships/hyperlink" Target="Vistorias%20Clientes%20Lote%201/Bloco.A/Piso.3/10_Ficha%20N%202024_02_15.pdf" TargetMode="External"/><Relationship Id="rId151" Type="http://schemas.openxmlformats.org/officeDocument/2006/relationships/hyperlink" Target="Vistorias%20Clientes%20Lote%201/Bloco.D/Piso.2/157_Ficha%20inspe&#231;&#227;o%20EX%202024_07_22.pdf" TargetMode="External"/><Relationship Id="rId172" Type="http://schemas.openxmlformats.org/officeDocument/2006/relationships/hyperlink" Target="Vistorias%20Clientes%20Lote%201/Bloco.D/Piso.7/133_Ficha%20inspe&#231;&#227;o%20FX%202024_06_24.pdf" TargetMode="External"/><Relationship Id="rId13" Type="http://schemas.openxmlformats.org/officeDocument/2006/relationships/hyperlink" Target="mailto:afranciscorp@hotmail.com%20-%20963365793%20francisco%20pereira%20e%20maria%20passos" TargetMode="External"/><Relationship Id="rId18" Type="http://schemas.openxmlformats.org/officeDocument/2006/relationships/hyperlink" Target="mailto:vfpereira11@gmail.com" TargetMode="External"/><Relationship Id="rId39" Type="http://schemas.openxmlformats.org/officeDocument/2006/relationships/hyperlink" Target="Vistorias%20Clientes%20Lote%201/Bloco.B/Piso.1/AI/AI%20-%20B.P1.d%20.jpeg" TargetMode="External"/><Relationship Id="rId109" Type="http://schemas.openxmlformats.org/officeDocument/2006/relationships/hyperlink" Target="Vistorias%20Clientes%20Lote%201/Bloco.C/Piso.4/94_Ficha%20inspe&#231;&#227;o%20DJ%202024_07_11.pdf" TargetMode="External"/><Relationship Id="rId34" Type="http://schemas.openxmlformats.org/officeDocument/2006/relationships/hyperlink" Target="Or&#231;.%201974-2023%20Alves%20Ribeiro%20-%20Hera%20Fra&#231;&#227;o%20FW.pdf" TargetMode="External"/><Relationship Id="rId50" Type="http://schemas.openxmlformats.org/officeDocument/2006/relationships/hyperlink" Target="Vistorias%20Clientes%20Lote%201/Bloco.A/Piso.-1/23_Ficha%20inspe&#231;&#227;o%20B%202024_10_02.pdf" TargetMode="External"/><Relationship Id="rId55" Type="http://schemas.openxmlformats.org/officeDocument/2006/relationships/hyperlink" Target="Vistorias%20Clientes%20Lote%201/Bloco.B/Piso.1/68_Ficha%20inspe&#231;&#227;o%20AL%202024_08_16.pdf" TargetMode="External"/><Relationship Id="rId76" Type="http://schemas.openxmlformats.org/officeDocument/2006/relationships/hyperlink" Target="Vistorias%20Clientes%20Lote%201/Bloco.B/Piso.5/40_Ficha%20inspe&#231;&#227;o%20BN_2024_04_10.pdf" TargetMode="External"/><Relationship Id="rId97" Type="http://schemas.openxmlformats.org/officeDocument/2006/relationships/hyperlink" Target="Vistorias%20Clientes%20Lote%201/Bloco.C/Piso.3/104_Ficha%20inspe&#231;&#227;o%20CV%202024_06_06.pdf" TargetMode="External"/><Relationship Id="rId104" Type="http://schemas.openxmlformats.org/officeDocument/2006/relationships/hyperlink" Target="Vistorias%20Clientes%20Lote%201/Bloco.C/Piso.3/103_Ficha%20inspe&#231;&#227;o%20DC%202024_07_16.pdf" TargetMode="External"/><Relationship Id="rId120" Type="http://schemas.openxmlformats.org/officeDocument/2006/relationships/hyperlink" Target="Vistorias%20Clientes%20Lote%201/Bloco.C/Piso.7/77_Ficha%20inspe&#231;&#227;o%20DZ%202024_07_11.pdf" TargetMode="External"/><Relationship Id="rId125" Type="http://schemas.openxmlformats.org/officeDocument/2006/relationships/hyperlink" Target="Vistorias%20Clientes%20Lote%201/Bloco.A/Piso.1/17_Ficha%20I%202024_03_15.pdf" TargetMode="External"/><Relationship Id="rId141" Type="http://schemas.openxmlformats.org/officeDocument/2006/relationships/hyperlink" Target="Vistorias%20Clientes%20Lote%201/Bloco.D/Piso.0/170_Ficha%20inspe&#231;&#227;o%20EK%202024_07_15.pdf" TargetMode="External"/><Relationship Id="rId146" Type="http://schemas.openxmlformats.org/officeDocument/2006/relationships/hyperlink" Target="Vistorias%20Clientes%20Lote%201/Bloco.D/Piso.1/164_Ficha%20inspe&#231;&#227;o%20ES%202024_07_08.pdf" TargetMode="External"/><Relationship Id="rId167" Type="http://schemas.openxmlformats.org/officeDocument/2006/relationships/hyperlink" Target="Vistorias%20Clientes%20Lote%201/Bloco.D/Piso.6/137_Ficha%20inspe&#231;&#227;o%20FS%202024_07_02.pdf" TargetMode="External"/><Relationship Id="rId188" Type="http://schemas.microsoft.com/office/2017/10/relationships/threadedComment" Target="../threadedComments/threadedComment1.xml"/><Relationship Id="rId7" Type="http://schemas.openxmlformats.org/officeDocument/2006/relationships/hyperlink" Target="mailto:afranciscorp@hotmail.com%20-%20963365793%20francisco%20pereira%20e%20maria%20passos" TargetMode="External"/><Relationship Id="rId71" Type="http://schemas.openxmlformats.org/officeDocument/2006/relationships/hyperlink" Target="Vistorias%20Clientes%20Lote%201/Bloco.B/Piso.4/41_Ficha%20inspe&#231;&#227;o%20BH%202024_10_14.pdf" TargetMode="External"/><Relationship Id="rId92" Type="http://schemas.openxmlformats.org/officeDocument/2006/relationships/hyperlink" Target="Vistorias%20Clientes%20Lote%201/Bloco.C/Piso.2/115_Ficha%20inspe&#231;&#227;o%20CQ%202024_06_04.pdf" TargetMode="External"/><Relationship Id="rId162" Type="http://schemas.openxmlformats.org/officeDocument/2006/relationships/hyperlink" Target="Vistorias%20Clientes%20Lote%201/Bloco.D/Piso.4/147_Ficha%20inspe&#231;&#227;o%20FL%20202_05_31.pdf" TargetMode="External"/><Relationship Id="rId183" Type="http://schemas.openxmlformats.org/officeDocument/2006/relationships/hyperlink" Target="Vistorias%20Clientes%20Lote%201/Bloco.A/Piso.4/09_Ficha%20inspe&#231;&#227;o%20S%202024_07_11.pdf" TargetMode="External"/><Relationship Id="rId2" Type="http://schemas.openxmlformats.org/officeDocument/2006/relationships/hyperlink" Target="mailto:afranciscorp@hotmail.com%20-%20963365793%20francisco%20pereira%20e%20maria%20passos" TargetMode="External"/><Relationship Id="rId29" Type="http://schemas.openxmlformats.org/officeDocument/2006/relationships/hyperlink" Target="mailto:pedro.reino.pires@gmail.com" TargetMode="External"/><Relationship Id="rId24" Type="http://schemas.openxmlformats.org/officeDocument/2006/relationships/hyperlink" Target="mailto:vfpereira11@gmail.com" TargetMode="External"/><Relationship Id="rId40" Type="http://schemas.openxmlformats.org/officeDocument/2006/relationships/hyperlink" Target="Vistorias%20Clientes%20Lote%201/Bloco.B/Piso.3/BA/BA%20-%20B.P3.a%20I.jpg" TargetMode="External"/><Relationship Id="rId45" Type="http://schemas.openxmlformats.org/officeDocument/2006/relationships/hyperlink" Target="Vistorias%20Clientes%20Lote%201/Bloco.B/Piso.-1/72_Ficha%20inspe&#231;&#227;o%20AB%202024_07_08.pdf" TargetMode="External"/><Relationship Id="rId66" Type="http://schemas.openxmlformats.org/officeDocument/2006/relationships/hyperlink" Target="Vistorias%20Clientes%20Lote%201/Bloco.B/Piso.4/43_Ficha%20inspe&#231;&#227;o%20BC%202024_03_22.pdf" TargetMode="External"/><Relationship Id="rId87" Type="http://schemas.openxmlformats.org/officeDocument/2006/relationships/hyperlink" Target="Vistorias%20Clientes%20Lote%201/Bloco.C/Piso.0/125_Ficha%20inspe&#231;&#227;o%20CG%202024_11_12.pdf%20-%20Cliente.pdf" TargetMode="External"/><Relationship Id="rId110" Type="http://schemas.openxmlformats.org/officeDocument/2006/relationships/hyperlink" Target="Vistorias%20Clientes%20Lote%201/Bloco.C/Piso.4/95_Ficha%20inspe&#231;&#227;o%20DK%202024_07_03.pdf" TargetMode="External"/><Relationship Id="rId115" Type="http://schemas.openxmlformats.org/officeDocument/2006/relationships/hyperlink" Target="Vistorias%20Clientes%20Lote%201/Bloco.C/Piso.5/87_Ficha%20inspe&#231;&#227;o%20DS%202024_07_09.pdf" TargetMode="External"/><Relationship Id="rId131" Type="http://schemas.openxmlformats.org/officeDocument/2006/relationships/hyperlink" Target="Vistorias%20Clientes%20Lote%201/Bloco.A/Piso.3/11_Ficha%20O%202024_02_07.pdf" TargetMode="External"/><Relationship Id="rId136" Type="http://schemas.openxmlformats.org/officeDocument/2006/relationships/hyperlink" Target="Vistorias%20Clientes%20Lote%201/Bloco.A/Piso.5/5_Ficha%20U%202024_01_31.pdf" TargetMode="External"/><Relationship Id="rId157" Type="http://schemas.openxmlformats.org/officeDocument/2006/relationships/hyperlink" Target="Vistorias%20Clientes%20Lote%201/Bloco.D/Piso.4/148_Ficha%20inspe&#231;&#227;o%20FG%202024_06_12.pdf" TargetMode="External"/><Relationship Id="rId178" Type="http://schemas.openxmlformats.org/officeDocument/2006/relationships/hyperlink" Target="Vistorias%20Clientes%20Lote%201/Bloco.B/Piso.5/B.P5.d%202.jpg" TargetMode="External"/><Relationship Id="rId61" Type="http://schemas.openxmlformats.org/officeDocument/2006/relationships/hyperlink" Target="Vistorias%20Clientes%20Lote%201/Bloco.B/Piso.2/61_Ficha%20inspe&#231;&#227;o%20AS%202024_03_22.pdf" TargetMode="External"/><Relationship Id="rId82" Type="http://schemas.openxmlformats.org/officeDocument/2006/relationships/hyperlink" Target="Vistorias%20Clientes%20Lote%201/Bloco.C/Piso.-1/126_Ficha%20inspe&#231;&#227;o%20BZ%202024_11_05.pdf" TargetMode="External"/><Relationship Id="rId152" Type="http://schemas.openxmlformats.org/officeDocument/2006/relationships/hyperlink" Target="Vistorias%20Clientes%20Lote%201/Bloco.D/Piso.2/158_Ficha%20inspe&#231;&#227;o%20EY%202024_07_25.pdf" TargetMode="External"/><Relationship Id="rId173" Type="http://schemas.openxmlformats.org/officeDocument/2006/relationships/hyperlink" Target="Vistorias%20Clientes%20Lote%201/Bloco.D/Piso.7/133_Ficha%20inspe&#231;&#227;o%20FX%202024_06_24.pdf" TargetMode="External"/><Relationship Id="rId19" Type="http://schemas.openxmlformats.org/officeDocument/2006/relationships/hyperlink" Target="mailto:vfpereira11@gmail.com" TargetMode="External"/><Relationship Id="rId14" Type="http://schemas.openxmlformats.org/officeDocument/2006/relationships/hyperlink" Target="mailto:mmrilhas@gmail.com%20-%20Fernando%20Oliveira" TargetMode="External"/><Relationship Id="rId30" Type="http://schemas.openxmlformats.org/officeDocument/2006/relationships/hyperlink" Target="mailto:b.pereira@hotmail.co.uk%20-%20Bernardo%20Concei&#231;&#227;o" TargetMode="External"/><Relationship Id="rId35" Type="http://schemas.openxmlformats.org/officeDocument/2006/relationships/hyperlink" Target="Vistorias%20Clientes%20Lote%201/Bloco.B/Piso.5/BI%20-%20B.P5B.b.jpg" TargetMode="External"/><Relationship Id="rId56" Type="http://schemas.openxmlformats.org/officeDocument/2006/relationships/hyperlink" Target="Vistorias%20Clientes%20Lote%201/Bloco.B/Piso.1/62_Ficha%20inspe&#231;&#227;o%20AM%202024_11_22.pdf" TargetMode="External"/><Relationship Id="rId77" Type="http://schemas.openxmlformats.org/officeDocument/2006/relationships/hyperlink" Target="Vistorias%20Clientes%20Lote%201/Bloco.B/Piso.5/34_Ficha%20inspe&#231;&#227;o%20BO%202024_11_14.pdf" TargetMode="External"/><Relationship Id="rId100" Type="http://schemas.openxmlformats.org/officeDocument/2006/relationships/hyperlink" Target="Vistorias%20Clientes%20Lote%201/Bloco.C/Piso.3/107_Ficha%20inspe&#231;&#227;o%20CY%202024_09_27.pdf" TargetMode="External"/><Relationship Id="rId105" Type="http://schemas.openxmlformats.org/officeDocument/2006/relationships/hyperlink" Target="Vistorias%20Clientes%20Lote%201/Bloco.C/Piso.4/96_Ficha%20inspe&#231;&#227;o%20DD%202024_06_07.pdf" TargetMode="External"/><Relationship Id="rId126" Type="http://schemas.openxmlformats.org/officeDocument/2006/relationships/hyperlink" Target="Vistorias%20Clientes%20Lote%201/Bloco.A/Piso.1/18_Ficha%20inspe&#231;&#227;o%20J%202024_05_29.pdf" TargetMode="External"/><Relationship Id="rId147" Type="http://schemas.openxmlformats.org/officeDocument/2006/relationships/hyperlink" Target="Vistorias%20Clientes%20Lote%201/Bloco.D/Piso.1/165_Ficha%20inspe&#231;&#227;o%20ET%202024_07_15.pdf" TargetMode="External"/><Relationship Id="rId168" Type="http://schemas.openxmlformats.org/officeDocument/2006/relationships/hyperlink" Target="Vistorias%20Clientes%20Lote%201/Bloco.D/Piso.6/138_Ficha%20inspe&#231;&#227;o%20FT%202024_07_02.pdf" TargetMode="External"/><Relationship Id="rId8" Type="http://schemas.openxmlformats.org/officeDocument/2006/relationships/hyperlink" Target="mailto:afranciscorp@hotmail.com%20-%20963365793%20francisco%20pereira%20e%20maria%20passos" TargetMode="External"/><Relationship Id="rId51" Type="http://schemas.openxmlformats.org/officeDocument/2006/relationships/hyperlink" Target="Vistorias%20Clientes%20Lote%201/Bloco.B/Piso.7/30_Ficha%20inspe&#231;&#227;o%20BU%202024_11_29.pdf" TargetMode="External"/><Relationship Id="rId72" Type="http://schemas.openxmlformats.org/officeDocument/2006/relationships/hyperlink" Target="Vistorias%20Clientes%20Lote%201/Bloco.B/Piso.4/41_Ficha%20inspe&#231;&#227;o%20BH%202024_10_14.pdf" TargetMode="External"/><Relationship Id="rId93" Type="http://schemas.openxmlformats.org/officeDocument/2006/relationships/hyperlink" Target="Vistorias%20Clientes%20Lote%201/Bloco.C/Piso.2/116_Ficha%20inspe&#231;&#227;o%20CR%202024_05_27.pdf" TargetMode="External"/><Relationship Id="rId98" Type="http://schemas.openxmlformats.org/officeDocument/2006/relationships/hyperlink" Target="Vistorias%20Clientes%20Lote%201/Bloco.C/Piso.3/105_Ficha%20inspe&#231;&#227;o%20CW%202023_05_30.pdf" TargetMode="External"/><Relationship Id="rId121" Type="http://schemas.openxmlformats.org/officeDocument/2006/relationships/hyperlink" Target="Vistorias%20Clientes%20Lote%201/Bloco.C/Piso.7/78_Ficha%20inspe&#231;&#227;o%20EA%202023_05_30.pdf" TargetMode="External"/><Relationship Id="rId142" Type="http://schemas.openxmlformats.org/officeDocument/2006/relationships/hyperlink" Target="Vistorias%20Clientes%20Lote%201/Bloco.D/Piso.0/171_Ficha%20inspe&#231;&#227;o%20EL%202024_05_24.pdf" TargetMode="External"/><Relationship Id="rId163" Type="http://schemas.openxmlformats.org/officeDocument/2006/relationships/hyperlink" Target="Vistorias%20Clientes%20Lote%201/Bloco.D/Piso.5/144_Ficha%20inspe&#231;&#227;o%20FO%202024_07_08.pdf" TargetMode="External"/><Relationship Id="rId184" Type="http://schemas.openxmlformats.org/officeDocument/2006/relationships/hyperlink" Target="Relat&#243;rio_Fra&#231;&#227;o%20BS%20(02.10.2025).pdf" TargetMode="External"/><Relationship Id="rId189" Type="http://schemas.microsoft.com/office/2019/04/relationships/namedSheetView" Target="../namedSheetViews/namedSheetView1.xml"/><Relationship Id="rId3" Type="http://schemas.openxmlformats.org/officeDocument/2006/relationships/hyperlink" Target="mailto:mmrilhas@gmail.com%20-%20Fernando%20Oliveira" TargetMode="External"/><Relationship Id="rId25" Type="http://schemas.openxmlformats.org/officeDocument/2006/relationships/hyperlink" Target="mailto:vfpereira11@gmail.com" TargetMode="External"/><Relationship Id="rId46" Type="http://schemas.openxmlformats.org/officeDocument/2006/relationships/hyperlink" Target="Vistorias%20Clientes%20Lote%201/Bloco.B/Piso.-1/72_Ficha%20inspe&#231;&#227;o%20AB%202024_07_08.pdf" TargetMode="External"/><Relationship Id="rId67" Type="http://schemas.openxmlformats.org/officeDocument/2006/relationships/hyperlink" Target="Vistorias%20Clientes%20Lote%201/Bloco.B/Piso.4/44_Ficha%20inspe&#231;&#227;o%20BD%202024_04_12.pdf" TargetMode="External"/><Relationship Id="rId116" Type="http://schemas.openxmlformats.org/officeDocument/2006/relationships/hyperlink" Target="Vistorias%20Clientes%20Lote%201/Bloco.C/Piso.6/82_Ficha%20inspe&#231;&#227;o%20DT%202024_06_05.pdf" TargetMode="External"/><Relationship Id="rId137" Type="http://schemas.openxmlformats.org/officeDocument/2006/relationships/hyperlink" Target="Vistorias%20Clientes%20Lote%201/Bloco.A/Piso.5/6_Ficha%20V%202024_04_22.pdf" TargetMode="External"/><Relationship Id="rId158" Type="http://schemas.openxmlformats.org/officeDocument/2006/relationships/hyperlink" Target="Vistorias%20Clientes%20Lote%201/Bloco.D/Piso.4/149_Ficha%20inspe&#231;&#227;o%20FH%202024_08_08.pdf" TargetMode="External"/><Relationship Id="rId20" Type="http://schemas.openxmlformats.org/officeDocument/2006/relationships/hyperlink" Target="mailto:vfpereira11@gmail.com" TargetMode="External"/><Relationship Id="rId41" Type="http://schemas.openxmlformats.org/officeDocument/2006/relationships/hyperlink" Target="Vistorias%20Clientes%20Lote%201/Bloco.C/Piso.4/DH/DH%20-%20C.4.g%20I.jpg" TargetMode="External"/><Relationship Id="rId62" Type="http://schemas.openxmlformats.org/officeDocument/2006/relationships/hyperlink" Target="Vistorias%20Clientes%20Lote%201/Bloco.B/Piso.3/49_Ficha%20inspe&#231;&#227;o%20AU%202024_03_25.pdf" TargetMode="External"/><Relationship Id="rId83" Type="http://schemas.openxmlformats.org/officeDocument/2006/relationships/hyperlink" Target="Vistorias%20Clientes%20Lote%201/Bloco.A/Piso.-1/24_Ficha%20C%202024_04_05.pdf" TargetMode="External"/><Relationship Id="rId88" Type="http://schemas.openxmlformats.org/officeDocument/2006/relationships/hyperlink" Target="Vistorias%20Clientes%20Lote%201/Bloco.C/Piso.1/118_Ficha%20inspe&#231;&#227;o%20CJ%202024_07_09.pdf" TargetMode="External"/><Relationship Id="rId111" Type="http://schemas.openxmlformats.org/officeDocument/2006/relationships/hyperlink" Target="Vistorias%20Clientes%20Lote%201/Bloco.C/Piso.5/92_Ficha%20inspe&#231;&#227;o%20DP%202023_06_15.pdf" TargetMode="External"/><Relationship Id="rId132" Type="http://schemas.openxmlformats.org/officeDocument/2006/relationships/hyperlink" Target="Vistorias%20Clientes%20Lote%201/Bloco.A/Piso.3/12_Ficha%20P%202024_03_13.pdf" TargetMode="External"/><Relationship Id="rId153" Type="http://schemas.openxmlformats.org/officeDocument/2006/relationships/hyperlink" Target="Vistorias%20Clientes%20Lote%201/Bloco.D/Piso.3/154_Ficha%20inspe&#231;&#227;o%20FA%202024_06_12.pdf" TargetMode="External"/><Relationship Id="rId174" Type="http://schemas.openxmlformats.org/officeDocument/2006/relationships/hyperlink" Target="Vistorias%20Clientes%20Lote%201/Bloco.D/Piso.8/131_Ficha%20inspe&#231;&#227;o%20FY%202024_06_28.pdf" TargetMode="External"/><Relationship Id="rId179" Type="http://schemas.openxmlformats.org/officeDocument/2006/relationships/hyperlink" Target="Vistorias%20Clientes%20Lote%201/Bloco.C/Piso.1/118_Ficha%20inspe&#231;&#227;o%20CJ%202024_07_09.pdf" TargetMode="External"/><Relationship Id="rId15" Type="http://schemas.openxmlformats.org/officeDocument/2006/relationships/hyperlink" Target="mailto:helenaregalofonseca@gmail.com" TargetMode="External"/><Relationship Id="rId36" Type="http://schemas.openxmlformats.org/officeDocument/2006/relationships/hyperlink" Target="Vistorias%20Clientes%20Lote%201/Bloco.B/Piso.6/BQ%20-%20B.P6.b.jpg" TargetMode="External"/><Relationship Id="rId57" Type="http://schemas.openxmlformats.org/officeDocument/2006/relationships/hyperlink" Target="Vistorias%20Clientes%20Lote%201/Bloco.B/Piso.2/56_Ficha%20inspe&#231;&#227;o%20AN%202024_04_16.pdf" TargetMode="External"/><Relationship Id="rId106" Type="http://schemas.openxmlformats.org/officeDocument/2006/relationships/hyperlink" Target="Vistorias%20Clientes%20Lote%201/Bloco.C/Piso.4/97_Ficha%20inspe&#231;&#227;o%20DE%202024_07_23.pdf" TargetMode="External"/><Relationship Id="rId127" Type="http://schemas.openxmlformats.org/officeDocument/2006/relationships/hyperlink" Target="Vistorias%20Clientes%20Lote%201/Bloco.A/Piso.2/13_Ficha%20K%202024_02_01.pdf" TargetMode="External"/><Relationship Id="rId10" Type="http://schemas.openxmlformats.org/officeDocument/2006/relationships/hyperlink" Target="mailto:afranciscorp@hotmail.com%20-%20963365793%20francisco%20pereira%20e%20maria%20passos" TargetMode="External"/><Relationship Id="rId31" Type="http://schemas.openxmlformats.org/officeDocument/2006/relationships/hyperlink" Target="RELAT&#211;RIO%20T&#201;CNICO%20DE%20RECLAMA&#199;&#195;O%20-%20SILVAS%20-%20FRA&#199;&#213;ES%20COM%20PAVIMENTO%20A%20RANGER.pdf" TargetMode="External"/><Relationship Id="rId52" Type="http://schemas.openxmlformats.org/officeDocument/2006/relationships/hyperlink" Target="Vistorias%20Clientes%20Lote%201/Bloco.B/Piso.1/58_Ficha%20AJ%202024_04_02.pdf" TargetMode="External"/><Relationship Id="rId73" Type="http://schemas.openxmlformats.org/officeDocument/2006/relationships/hyperlink" Target="Vistorias%20Clientes%20Lote%201/Bloco.B/Piso.5/37_Ficha%20inspe&#231;&#227;o%20BK%202024_07_30.pdf" TargetMode="External"/><Relationship Id="rId78" Type="http://schemas.openxmlformats.org/officeDocument/2006/relationships/hyperlink" Target="Vistorias%20Clientes%20Lote%201/Bloco.B/Piso.6/31_Ficha%20inspe&#231;&#227;o%20BP%202024_09_26.pdf" TargetMode="External"/><Relationship Id="rId94" Type="http://schemas.openxmlformats.org/officeDocument/2006/relationships/hyperlink" Target="Vistorias%20Clientes%20Lote%201/Bloco.C/Piso.2/117_Ficha%20inspe&#231;&#227;o%20CS%202024_05_27.pdf" TargetMode="External"/><Relationship Id="rId99" Type="http://schemas.openxmlformats.org/officeDocument/2006/relationships/hyperlink" Target="Vistorias%20Clientes%20Lote%201/Bloco.C/Piso.3/106_Ficha%20inspe&#231;&#227;o%20CX%202024_07_05.pdf" TargetMode="External"/><Relationship Id="rId101" Type="http://schemas.openxmlformats.org/officeDocument/2006/relationships/hyperlink" Target="Vistorias%20Clientes%20Lote%201/Bloco.C/Piso.3/108_Ficha%20inspe&#231;&#227;o%20CZ%202024_06_03.pdf" TargetMode="External"/><Relationship Id="rId122" Type="http://schemas.openxmlformats.org/officeDocument/2006/relationships/hyperlink" Target="Vistorias%20Clientes%20Lote%201/Bloco.A/Piso.0/19_Ficha%20E%202024_03_08.pdf" TargetMode="External"/><Relationship Id="rId143" Type="http://schemas.openxmlformats.org/officeDocument/2006/relationships/hyperlink" Target="Vistorias%20Clientes%20Lote%201/Bloco.D/Piso.0/172_Ficha%20inspe&#231;&#227;o%20EM%202024_08_14.pdf" TargetMode="External"/><Relationship Id="rId148" Type="http://schemas.openxmlformats.org/officeDocument/2006/relationships/hyperlink" Target="Vistorias%20Clientes%20Lote%201/Bloco.D/Piso.2/160_Ficha%20inspe&#231;&#227;o%20EU%202024_07_05.pdf" TargetMode="External"/><Relationship Id="rId164" Type="http://schemas.openxmlformats.org/officeDocument/2006/relationships/hyperlink" Target="Vistorias%20Clientes%20Lote%201/Bloco.D/Piso.5/139_Ficha%20inspe&#231;&#227;o%20FP%202024_05_23.pdf" TargetMode="External"/><Relationship Id="rId169" Type="http://schemas.openxmlformats.org/officeDocument/2006/relationships/hyperlink" Target="Vistorias%20Clientes%20Lote%201/Bloco.D/Piso.6/136_Ficha%20inspe&#231;&#227;o%20FU%202024_07_30.pdf" TargetMode="External"/><Relationship Id="rId185" Type="http://schemas.openxmlformats.org/officeDocument/2006/relationships/printerSettings" Target="../printerSettings/printerSettings1.bin"/><Relationship Id="rId4" Type="http://schemas.openxmlformats.org/officeDocument/2006/relationships/hyperlink" Target="mailto:mmrilhas@gmail.com%20-%20Fernando%20Oliveira" TargetMode="External"/><Relationship Id="rId9" Type="http://schemas.openxmlformats.org/officeDocument/2006/relationships/hyperlink" Target="mailto:afranciscorp@hotmail.com%20-%20963365793%20francisco%20pereira%20e%20maria%20passos" TargetMode="External"/><Relationship Id="rId180" Type="http://schemas.openxmlformats.org/officeDocument/2006/relationships/hyperlink" Target="Vistorias%20Clientes%20Lote%201/Bloco.C/Piso.1/118_Ficha%20inspe&#231;&#227;o%20CJ%202024_07_09.pdf" TargetMode="External"/><Relationship Id="rId26" Type="http://schemas.openxmlformats.org/officeDocument/2006/relationships/hyperlink" Target="mailto:pmhenriques@mail.com%20Pedro%20Henriques%20913073740" TargetMode="External"/><Relationship Id="rId47" Type="http://schemas.openxmlformats.org/officeDocument/2006/relationships/hyperlink" Target="Vistorias%20Clientes%20Lote%201/Bloco.B/Piso.1/63_Ficha%20inspe&#231;&#227;o%20AG%20%202024_07_17.pdf" TargetMode="External"/><Relationship Id="rId68" Type="http://schemas.openxmlformats.org/officeDocument/2006/relationships/hyperlink" Target="Vistorias%20Clientes%20Lote%201/Bloco.B/Piso.4/45_Ficha%20BE%202024_04_16.pdf" TargetMode="External"/><Relationship Id="rId89" Type="http://schemas.openxmlformats.org/officeDocument/2006/relationships/hyperlink" Target="Vistorias%20Clientes%20Lote%201/Bloco.C/Piso.1/119_Ficha%20inspe&#231;&#227;o%20CK%202024_06_04.pdf" TargetMode="External"/><Relationship Id="rId112" Type="http://schemas.openxmlformats.org/officeDocument/2006/relationships/hyperlink" Target="Vistorias%20Clientes%20Lote%201/Bloco.C/Piso.5/92_Ficha%20inspe&#231;&#227;o%20DP%202024_06_27-PLANTA.pdf" TargetMode="External"/><Relationship Id="rId133" Type="http://schemas.openxmlformats.org/officeDocument/2006/relationships/hyperlink" Target="Vistorias%20Clientes%20Lote%201/Bloco.A/Piso.4/07_Ficha%20Q%202024_04_03.pdf" TargetMode="External"/><Relationship Id="rId154" Type="http://schemas.openxmlformats.org/officeDocument/2006/relationships/hyperlink" Target="Vistorias%20Clientes%20Lote%201/Bloco.D/Piso.3/155_Ficha%20inspe&#231;&#227;o%20FB%202024_07_23.pdf" TargetMode="External"/><Relationship Id="rId175" Type="http://schemas.openxmlformats.org/officeDocument/2006/relationships/hyperlink" Target="Vistorias%20Clientes%20Lote%201/Bloco.D/Piso.8/132_Ficha%20inspe&#231;&#227;o%20FZ%202024_08_08.pdf" TargetMode="External"/><Relationship Id="rId16" Type="http://schemas.openxmlformats.org/officeDocument/2006/relationships/hyperlink" Target="mailto:beatrizmateust@gmail.com%20Beatriz%20Mateus%20Tiago%2091%20343%2064%2065" TargetMode="External"/><Relationship Id="rId37" Type="http://schemas.openxmlformats.org/officeDocument/2006/relationships/hyperlink" Target="Vistorias%20Clientes%20Lote%201/Bloco.B/Piso.2/AT" TargetMode="External"/><Relationship Id="rId58" Type="http://schemas.openxmlformats.org/officeDocument/2006/relationships/hyperlink" Target="Vistorias%20Clientes%20Lote%201/Bloco.B/Piso.2/57_Ficha%20inspe&#231;&#227;o%20AO%202024_03_19.pdf" TargetMode="External"/><Relationship Id="rId79" Type="http://schemas.openxmlformats.org/officeDocument/2006/relationships/hyperlink" Target="Vistorias%20Clientes%20Lote%201/Bloco.B/Piso.8/25_Ficha%20inspe&#231;&#227;o%20BV%202024_03_19.pdf" TargetMode="External"/><Relationship Id="rId102" Type="http://schemas.openxmlformats.org/officeDocument/2006/relationships/hyperlink" Target="Vistorias%20Clientes%20Lote%201/Bloco.C/Piso.3/109_Ficha%20inspe&#231;&#227;o%20DA%202024_07_15.pdf" TargetMode="External"/><Relationship Id="rId123" Type="http://schemas.openxmlformats.org/officeDocument/2006/relationships/hyperlink" Target="Vistorias%20Clientes%20Lote%201/Bloco.A/Piso.0/20_Ficha%20inspe&#231;&#227;o%20F%202024_04_29.pdf" TargetMode="External"/><Relationship Id="rId144" Type="http://schemas.openxmlformats.org/officeDocument/2006/relationships/hyperlink" Target="Vistorias%20Clientes%20Lote%201/Bloco.D/Piso.1/166_Ficha%20inspe&#231;&#227;o%20EO%202024_07_28.pdf" TargetMode="External"/><Relationship Id="rId90" Type="http://schemas.openxmlformats.org/officeDocument/2006/relationships/hyperlink" Target="Vistorias%20Clientes%20Lote%201/Bloco.C/Piso.1/120_Ficha%20inspe&#231;&#227;o%20CL%202024_05_31.pdf" TargetMode="External"/><Relationship Id="rId165" Type="http://schemas.openxmlformats.org/officeDocument/2006/relationships/hyperlink" Target="Vistorias%20Clientes%20Lote%201/Bloco.D/Piso.5/140_Ficha%20inspe&#231;&#227;o%20FQ%202024_07_04.pdf" TargetMode="External"/><Relationship Id="rId186" Type="http://schemas.openxmlformats.org/officeDocument/2006/relationships/vmlDrawing" Target="../drawings/vmlDrawing1.vml"/><Relationship Id="rId27" Type="http://schemas.openxmlformats.org/officeDocument/2006/relationships/hyperlink" Target="mailto:afranciscorp@hotmail.com%20-%20963365793%20francisco%20pereira%20e%20maria%20passos" TargetMode="External"/><Relationship Id="rId48" Type="http://schemas.openxmlformats.org/officeDocument/2006/relationships/hyperlink" Target="Vistorias%20Clientes%20Lote%201/Bloco.B/Piso.1/64_Ficha%20inspe&#231;&#227;o%20AH%202024_03_22.pdf" TargetMode="External"/><Relationship Id="rId69" Type="http://schemas.openxmlformats.org/officeDocument/2006/relationships/hyperlink" Target="Vistorias%20Clientes%20Lote%201/Bloco.B/Piso.4/46_Ficha%20BF%202024_03_08.pdf" TargetMode="External"/><Relationship Id="rId113" Type="http://schemas.openxmlformats.org/officeDocument/2006/relationships/hyperlink" Target="Vistorias%20Clientes%20Lote%201/Bloco.C/Piso.5/93_Ficha%20inspe&#231;&#227;o%20DQ%202024_06_11.pdf" TargetMode="External"/><Relationship Id="rId134" Type="http://schemas.openxmlformats.org/officeDocument/2006/relationships/hyperlink" Target="Vistorias%20Clientes%20Lote%201/Bloco.A/Piso.4/08_Ficha%20R%202024_02_14.pdf" TargetMode="External"/><Relationship Id="rId80" Type="http://schemas.openxmlformats.org/officeDocument/2006/relationships/hyperlink" Target="Vistorias%20Clientes%20Lote%201/Bloco.B/Piso.8/26_Ficha%20BW%202024_03_28.pdf" TargetMode="External"/><Relationship Id="rId155" Type="http://schemas.openxmlformats.org/officeDocument/2006/relationships/hyperlink" Target="Vistorias%20Clientes%20Lote%201/Bloco.D/Piso.3/Ficha%20inspe&#231;&#227;o%20FC%202025_02_25.pdf" TargetMode="External"/><Relationship Id="rId176" Type="http://schemas.openxmlformats.org/officeDocument/2006/relationships/hyperlink" Target="Vistorias%20Clientes%20Lote%201/Bloco.B/Piso.7/B.P7.C%20-%20BU.jpg" TargetMode="External"/><Relationship Id="rId17" Type="http://schemas.openxmlformats.org/officeDocument/2006/relationships/hyperlink" Target="mailto:filipadiaslima@gmail.com" TargetMode="External"/><Relationship Id="rId38" Type="http://schemas.openxmlformats.org/officeDocument/2006/relationships/hyperlink" Target="Vistorias%20Clientes%20Lote%201/Bloco.B/Piso.2/AT" TargetMode="External"/><Relationship Id="rId59" Type="http://schemas.openxmlformats.org/officeDocument/2006/relationships/hyperlink" Target="Vistorias%20Clientes%20Lote%201/Bloco.B/Piso.2/59_Ficha%20inspe&#231;&#227;o%20AQ%202024_07_31.pdf" TargetMode="External"/><Relationship Id="rId103" Type="http://schemas.openxmlformats.org/officeDocument/2006/relationships/hyperlink" Target="Vistorias%20Clientes%20Lote%201/Bloco.C/Piso.3/102_Ficha%20inspe&#231;&#227;o%20DB%202024_10_22.pdf" TargetMode="External"/><Relationship Id="rId124" Type="http://schemas.openxmlformats.org/officeDocument/2006/relationships/hyperlink" Target="Vistorias%20Clientes%20Lote%201/Bloco.A/Piso.0/21_Ficha%20G%202024_02_01.pdf" TargetMode="External"/><Relationship Id="rId70" Type="http://schemas.openxmlformats.org/officeDocument/2006/relationships/hyperlink" Target="Vistorias%20Clientes%20Lote%201/Bloco.B/Piso.4/47_Ficha%20inspe&#231;&#227;o%20BG%202024_04_24.pdf" TargetMode="External"/><Relationship Id="rId91" Type="http://schemas.openxmlformats.org/officeDocument/2006/relationships/hyperlink" Target="Vistorias%20Clientes%20Lote%201/Bloco.C/Piso.1/121_Ficha%20inspe&#231;&#227;o%20CM%202024_06_11.pdf" TargetMode="External"/><Relationship Id="rId145" Type="http://schemas.openxmlformats.org/officeDocument/2006/relationships/hyperlink" Target="Vistorias%20Clientes%20Lote%201/Bloco.D/Piso.1/163_Ficha%20inspe&#231;&#227;o%20ER%202024_07_16.pdf" TargetMode="External"/><Relationship Id="rId166" Type="http://schemas.openxmlformats.org/officeDocument/2006/relationships/hyperlink" Target="Vistorias%20Clientes%20Lote%201/Bloco.D/Piso.5/141_Ficha%20inspe&#231;&#227;o%20FR%202024_06_06.pdf" TargetMode="External"/><Relationship Id="rId187" Type="http://schemas.openxmlformats.org/officeDocument/2006/relationships/comments" Target="../comments1.xml"/><Relationship Id="rId1" Type="http://schemas.openxmlformats.org/officeDocument/2006/relationships/hyperlink" Target="mailto:afranciscorp@hotmail.com%20-%20963365793%20francisco%20pereira%20e%20maria%20passos" TargetMode="External"/><Relationship Id="rId28" Type="http://schemas.openxmlformats.org/officeDocument/2006/relationships/hyperlink" Target="mailto:pedro.reino.pires@gmail.com" TargetMode="External"/><Relationship Id="rId49" Type="http://schemas.openxmlformats.org/officeDocument/2006/relationships/hyperlink" Target="Vistorias%20Clientes%20Lote%201/Bloco.B/Piso.1/AI.pdf" TargetMode="External"/><Relationship Id="rId114" Type="http://schemas.openxmlformats.org/officeDocument/2006/relationships/hyperlink" Target="Vistorias%20Clientes%20Lote%201/Bloco.C/Piso.5/86_Ficha%20inspe&#231;&#227;o%20DR%202024_07_08.pdf" TargetMode="External"/><Relationship Id="rId60" Type="http://schemas.openxmlformats.org/officeDocument/2006/relationships/hyperlink" Target="Vistorias%20Clientes%20Lote%201/Bloco.B/Piso.2/60_Fra&#231;&#227;o%20AR%202024_03_13.pdf" TargetMode="External"/><Relationship Id="rId81" Type="http://schemas.openxmlformats.org/officeDocument/2006/relationships/hyperlink" Target="Vistorias%20Clientes%20Lote%201/Bloco.C/Piso.-1/126_Ficha%20inspe&#231;&#227;o%20BY%202024_07_25.pdf" TargetMode="External"/><Relationship Id="rId135" Type="http://schemas.openxmlformats.org/officeDocument/2006/relationships/hyperlink" Target="Vistorias%20Clientes%20Lote%201/Bloco.A/Piso.5/04_Ficha%20T%202024_01_24.pdf" TargetMode="External"/><Relationship Id="rId156" Type="http://schemas.openxmlformats.org/officeDocument/2006/relationships/hyperlink" Target="Vistorias%20Clientes%20Lote%201/Bloco.D/Piso.3/153_Ficha%20inspe&#231;&#227;o%20FF%202024_07_16.pdf" TargetMode="External"/><Relationship Id="rId177" Type="http://schemas.openxmlformats.org/officeDocument/2006/relationships/hyperlink" Target="Vistorias%20Clientes%20Lote%201\Bloco.C\Piso.5\89_Ficha%20inspe&#231;&#227;o%20DM%202024_07_10%20(1).pdf"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17/10/relationships/threadedComment" Target="../threadedComments/threadedComment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comments" Target="../comments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vmlDrawing" Target="../drawings/vmlDrawing3.v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15AF-6177-4201-9122-B7DDFCD6D0E7}">
  <sheetPr codeName="Folha1">
    <tabColor rgb="FF92D050"/>
    <pageSetUpPr fitToPage="1"/>
  </sheetPr>
  <dimension ref="A1:AA5552"/>
  <sheetViews>
    <sheetView zoomScale="70" zoomScaleNormal="70" zoomScaleSheetLayoutView="68" zoomScalePageLayoutView="70" workbookViewId="0">
      <selection activeCell="I8" sqref="I8"/>
    </sheetView>
  </sheetViews>
  <sheetFormatPr defaultColWidth="8.88671875" defaultRowHeight="18" outlineLevelCol="1" x14ac:dyDescent="0.35"/>
  <cols>
    <col min="1" max="1" width="20.77734375" style="541" customWidth="1" outlineLevel="1"/>
    <col min="2" max="2" width="13.5546875" style="440" customWidth="1"/>
    <col min="3" max="3" width="15.5546875" style="440" customWidth="1"/>
    <col min="4" max="4" width="11.88671875" style="440" customWidth="1"/>
    <col min="5" max="5" width="13.77734375" style="440" customWidth="1"/>
    <col min="6" max="6" width="13" style="448" customWidth="1"/>
    <col min="7" max="7" width="114.77734375" style="428" customWidth="1"/>
    <col min="8" max="8" width="22" style="440" customWidth="1"/>
    <col min="9" max="9" width="18.77734375" style="448" customWidth="1" outlineLevel="1"/>
    <col min="10" max="10" width="20" style="541" customWidth="1"/>
    <col min="11" max="11" width="30.6640625" style="440" customWidth="1"/>
    <col min="12" max="12" width="26.44140625" style="541" customWidth="1" outlineLevel="1"/>
    <col min="13" max="13" width="23" style="428" customWidth="1"/>
    <col min="14" max="14" width="23.109375" style="532" customWidth="1"/>
    <col min="15" max="15" width="165.6640625" style="477" customWidth="1" outlineLevel="1"/>
    <col min="16" max="16" width="45.33203125" style="440" customWidth="1" outlineLevel="1"/>
    <col min="17" max="18" width="41.109375" style="440" customWidth="1" outlineLevel="1"/>
    <col min="19" max="19" width="45" style="440" customWidth="1" outlineLevel="1"/>
    <col min="20" max="20" width="41.109375" style="440" customWidth="1" outlineLevel="1"/>
    <col min="21" max="21" width="16.5546875" style="440" customWidth="1" outlineLevel="1"/>
    <col min="22" max="22" width="23.6640625" style="440" customWidth="1" outlineLevel="1"/>
    <col min="23" max="23" width="20.6640625" style="440" customWidth="1" outlineLevel="1"/>
    <col min="24" max="24" width="21.33203125" style="440" customWidth="1" outlineLevel="1"/>
    <col min="25" max="27" width="16.5546875" style="440" customWidth="1" outlineLevel="1"/>
    <col min="28" max="16384" width="8.88671875" style="440"/>
  </cols>
  <sheetData>
    <row r="1" spans="1:27" s="428" customFormat="1" ht="42" thickBot="1" x14ac:dyDescent="0.35">
      <c r="A1" s="511" t="s">
        <v>5377</v>
      </c>
      <c r="B1" s="424" t="s">
        <v>1</v>
      </c>
      <c r="C1" s="424" t="s">
        <v>2</v>
      </c>
      <c r="D1" s="424" t="s">
        <v>3</v>
      </c>
      <c r="E1" s="424" t="s">
        <v>4</v>
      </c>
      <c r="F1" s="424" t="s">
        <v>5</v>
      </c>
      <c r="G1" s="424" t="s">
        <v>6</v>
      </c>
      <c r="H1" s="424" t="s">
        <v>7</v>
      </c>
      <c r="I1" s="424" t="s">
        <v>5643</v>
      </c>
      <c r="J1" s="511" t="s">
        <v>8</v>
      </c>
      <c r="K1" s="424" t="s">
        <v>9</v>
      </c>
      <c r="L1" s="511" t="s">
        <v>10</v>
      </c>
      <c r="M1" s="424" t="s">
        <v>5474</v>
      </c>
      <c r="N1" s="511" t="s">
        <v>12</v>
      </c>
      <c r="O1" s="474" t="s">
        <v>5406</v>
      </c>
      <c r="P1" s="424" t="s">
        <v>14</v>
      </c>
      <c r="Q1" s="424" t="s">
        <v>15</v>
      </c>
      <c r="R1" s="424" t="s">
        <v>16</v>
      </c>
      <c r="S1" s="424" t="s">
        <v>17</v>
      </c>
      <c r="T1" s="425" t="s">
        <v>18</v>
      </c>
      <c r="U1" s="426" t="s">
        <v>19</v>
      </c>
      <c r="V1" s="426" t="s">
        <v>20</v>
      </c>
      <c r="W1" s="426" t="s">
        <v>21</v>
      </c>
      <c r="X1" s="426" t="s">
        <v>22</v>
      </c>
      <c r="Y1" s="426" t="s">
        <v>23</v>
      </c>
      <c r="Z1" s="426" t="s">
        <v>24</v>
      </c>
      <c r="AA1" s="427" t="s">
        <v>25</v>
      </c>
    </row>
    <row r="2" spans="1:27" s="2" customFormat="1" ht="15.6" x14ac:dyDescent="0.3">
      <c r="A2" s="554">
        <v>45499</v>
      </c>
      <c r="B2" s="360" t="s">
        <v>26</v>
      </c>
      <c r="C2" s="138" t="s">
        <v>27</v>
      </c>
      <c r="D2" s="138">
        <v>-1</v>
      </c>
      <c r="E2" s="138" t="s">
        <v>28</v>
      </c>
      <c r="F2" s="139">
        <v>1</v>
      </c>
      <c r="G2" s="140" t="s">
        <v>29</v>
      </c>
      <c r="H2" s="141" t="s">
        <v>30</v>
      </c>
      <c r="I2" s="141"/>
      <c r="J2" s="567"/>
      <c r="K2" s="143" t="s">
        <v>31</v>
      </c>
      <c r="L2" s="542">
        <v>45322</v>
      </c>
      <c r="M2" s="142"/>
      <c r="N2" s="512">
        <v>45656</v>
      </c>
      <c r="O2" s="144" t="s">
        <v>32</v>
      </c>
      <c r="P2" s="192" t="str">
        <f t="shared" ref="P2:P33" ca="1" si="0">IF(K2="NÃO INTERVENCIONADO",TODAY()-J2,"")</f>
        <v/>
      </c>
      <c r="Q2" s="192" t="str">
        <f t="shared" ref="Q2:Q33" ca="1" si="1">IF(K2="ENCOMENDADO",TODAY()-J2,"")</f>
        <v/>
      </c>
      <c r="R2" s="192" t="str">
        <f t="shared" ref="R2:R33" ca="1" si="2">IF(K2="EM OBRA",TODAY()-J2,"")</f>
        <v/>
      </c>
      <c r="S2" s="192" t="str">
        <f t="shared" ref="S2:S33" ca="1" si="3">IF(K2="CORREÇÃO NÃO ACEITE",TODAY()-J2,"")</f>
        <v/>
      </c>
      <c r="T2" s="205" t="str">
        <f t="shared" ref="T2:T33" ca="1" si="4">IF(K2="A VERIFICAR",TODAY()-J2,"")</f>
        <v/>
      </c>
      <c r="U2" s="206"/>
      <c r="V2" s="192"/>
      <c r="W2" s="192"/>
      <c r="X2" s="192"/>
      <c r="Y2" s="192"/>
      <c r="Z2" s="144"/>
      <c r="AA2" s="207"/>
    </row>
    <row r="3" spans="1:27" s="2" customFormat="1" ht="15.6" x14ac:dyDescent="0.3">
      <c r="A3" s="555">
        <v>45499</v>
      </c>
      <c r="B3" s="361" t="s">
        <v>26</v>
      </c>
      <c r="C3" s="44" t="s">
        <v>27</v>
      </c>
      <c r="D3" s="44">
        <v>-1</v>
      </c>
      <c r="E3" s="44" t="s">
        <v>28</v>
      </c>
      <c r="F3" s="45">
        <v>2</v>
      </c>
      <c r="G3" s="46" t="s">
        <v>33</v>
      </c>
      <c r="H3" s="47" t="s">
        <v>30</v>
      </c>
      <c r="I3" s="47"/>
      <c r="J3" s="568"/>
      <c r="K3" s="42" t="s">
        <v>31</v>
      </c>
      <c r="L3" s="543">
        <v>45322</v>
      </c>
      <c r="M3" s="48"/>
      <c r="N3" s="513">
        <v>45656</v>
      </c>
      <c r="O3" s="51" t="s">
        <v>32</v>
      </c>
      <c r="P3" s="70" t="str">
        <f t="shared" ca="1" si="0"/>
        <v/>
      </c>
      <c r="Q3" s="70" t="str">
        <f t="shared" ca="1" si="1"/>
        <v/>
      </c>
      <c r="R3" s="70" t="str">
        <f t="shared" ca="1" si="2"/>
        <v/>
      </c>
      <c r="S3" s="70" t="str">
        <f t="shared" ca="1" si="3"/>
        <v/>
      </c>
      <c r="T3" s="147" t="str">
        <f t="shared" ca="1" si="4"/>
        <v/>
      </c>
      <c r="U3" s="146"/>
      <c r="V3" s="70">
        <f ca="1">COUNTIF(S1:S5516, "&lt;=30")</f>
        <v>0</v>
      </c>
      <c r="W3" s="70">
        <f ca="1">COUNTIF(S1:S5516, "&gt;=31")-COUNTIF(S1:S5516, "&gt;60")</f>
        <v>0</v>
      </c>
      <c r="X3" s="70">
        <f ca="1">COUNTIF(S1:S5516, "&gt;60")</f>
        <v>0</v>
      </c>
      <c r="Y3" s="70">
        <f ca="1">SUM(V3:X3)</f>
        <v>0</v>
      </c>
      <c r="Z3" s="51"/>
      <c r="AA3" s="145"/>
    </row>
    <row r="4" spans="1:27" s="2" customFormat="1" ht="15.6" x14ac:dyDescent="0.3">
      <c r="A4" s="555">
        <v>45499</v>
      </c>
      <c r="B4" s="361" t="s">
        <v>26</v>
      </c>
      <c r="C4" s="44" t="s">
        <v>27</v>
      </c>
      <c r="D4" s="44">
        <v>-1</v>
      </c>
      <c r="E4" s="44" t="s">
        <v>28</v>
      </c>
      <c r="F4" s="45">
        <v>3</v>
      </c>
      <c r="G4" s="46" t="s">
        <v>34</v>
      </c>
      <c r="H4" s="47" t="s">
        <v>30</v>
      </c>
      <c r="I4" s="47"/>
      <c r="J4" s="568"/>
      <c r="K4" s="42" t="s">
        <v>31</v>
      </c>
      <c r="L4" s="543">
        <v>45322</v>
      </c>
      <c r="M4" s="48"/>
      <c r="N4" s="513">
        <v>45656</v>
      </c>
      <c r="O4" s="51" t="s">
        <v>32</v>
      </c>
      <c r="P4" s="70" t="str">
        <f t="shared" ca="1" si="0"/>
        <v/>
      </c>
      <c r="Q4" s="70" t="str">
        <f t="shared" ca="1" si="1"/>
        <v/>
      </c>
      <c r="R4" s="70" t="str">
        <f t="shared" ca="1" si="2"/>
        <v/>
      </c>
      <c r="S4" s="70" t="str">
        <f t="shared" ca="1" si="3"/>
        <v/>
      </c>
      <c r="T4" s="147" t="str">
        <f t="shared" ca="1" si="4"/>
        <v/>
      </c>
      <c r="U4" s="146"/>
      <c r="V4" s="208" t="s">
        <v>35</v>
      </c>
      <c r="W4" s="208" t="s">
        <v>36</v>
      </c>
      <c r="X4" s="208" t="s">
        <v>37</v>
      </c>
      <c r="Y4" s="208" t="s">
        <v>38</v>
      </c>
      <c r="Z4" s="51"/>
      <c r="AA4" s="145"/>
    </row>
    <row r="5" spans="1:27" s="2" customFormat="1" ht="15.6" x14ac:dyDescent="0.3">
      <c r="A5" s="555">
        <v>45499</v>
      </c>
      <c r="B5" s="361" t="s">
        <v>26</v>
      </c>
      <c r="C5" s="44" t="s">
        <v>27</v>
      </c>
      <c r="D5" s="44">
        <v>-1</v>
      </c>
      <c r="E5" s="44" t="s">
        <v>28</v>
      </c>
      <c r="F5" s="45">
        <v>4</v>
      </c>
      <c r="G5" s="46" t="s">
        <v>39</v>
      </c>
      <c r="H5" s="47" t="s">
        <v>40</v>
      </c>
      <c r="I5" s="47"/>
      <c r="J5" s="568"/>
      <c r="K5" s="42" t="s">
        <v>31</v>
      </c>
      <c r="L5" s="543">
        <v>45322</v>
      </c>
      <c r="M5" s="48"/>
      <c r="N5" s="513">
        <v>45656</v>
      </c>
      <c r="O5" s="51" t="s">
        <v>32</v>
      </c>
      <c r="P5" s="70" t="str">
        <f t="shared" ca="1" si="0"/>
        <v/>
      </c>
      <c r="Q5" s="70" t="str">
        <f t="shared" ca="1" si="1"/>
        <v/>
      </c>
      <c r="R5" s="70" t="str">
        <f t="shared" ca="1" si="2"/>
        <v/>
      </c>
      <c r="S5" s="70" t="str">
        <f t="shared" ca="1" si="3"/>
        <v/>
      </c>
      <c r="T5" s="147" t="str">
        <f t="shared" ca="1" si="4"/>
        <v/>
      </c>
      <c r="U5" s="146"/>
      <c r="V5" s="208" t="s">
        <v>41</v>
      </c>
      <c r="W5" s="208"/>
      <c r="X5" s="208"/>
      <c r="Y5" s="208"/>
      <c r="Z5" s="51"/>
      <c r="AA5" s="145"/>
    </row>
    <row r="6" spans="1:27" s="2" customFormat="1" ht="15.6" x14ac:dyDescent="0.3">
      <c r="A6" s="555">
        <v>45499</v>
      </c>
      <c r="B6" s="361" t="s">
        <v>26</v>
      </c>
      <c r="C6" s="44" t="s">
        <v>27</v>
      </c>
      <c r="D6" s="44">
        <v>-1</v>
      </c>
      <c r="E6" s="44" t="s">
        <v>28</v>
      </c>
      <c r="F6" s="45">
        <v>5</v>
      </c>
      <c r="G6" s="46" t="s">
        <v>42</v>
      </c>
      <c r="H6" s="47" t="s">
        <v>30</v>
      </c>
      <c r="I6" s="47"/>
      <c r="J6" s="568"/>
      <c r="K6" s="42" t="s">
        <v>31</v>
      </c>
      <c r="L6" s="543">
        <v>45322</v>
      </c>
      <c r="M6" s="48"/>
      <c r="N6" s="513">
        <v>45656</v>
      </c>
      <c r="O6" s="51" t="s">
        <v>32</v>
      </c>
      <c r="P6" s="70" t="str">
        <f t="shared" ca="1" si="0"/>
        <v/>
      </c>
      <c r="Q6" s="70" t="str">
        <f t="shared" ca="1" si="1"/>
        <v/>
      </c>
      <c r="R6" s="70" t="str">
        <f t="shared" ca="1" si="2"/>
        <v/>
      </c>
      <c r="S6" s="70" t="str">
        <f t="shared" ca="1" si="3"/>
        <v/>
      </c>
      <c r="T6" s="147" t="str">
        <f t="shared" ca="1" si="4"/>
        <v/>
      </c>
      <c r="U6" s="146"/>
      <c r="V6" s="70"/>
      <c r="W6" s="70"/>
      <c r="X6" s="70"/>
      <c r="Y6" s="70"/>
      <c r="Z6" s="51"/>
      <c r="AA6" s="145"/>
    </row>
    <row r="7" spans="1:27" s="2" customFormat="1" ht="15.6" x14ac:dyDescent="0.3">
      <c r="A7" s="555">
        <v>45499</v>
      </c>
      <c r="B7" s="361" t="s">
        <v>26</v>
      </c>
      <c r="C7" s="44" t="s">
        <v>27</v>
      </c>
      <c r="D7" s="44">
        <v>-1</v>
      </c>
      <c r="E7" s="44" t="s">
        <v>28</v>
      </c>
      <c r="F7" s="45">
        <v>6</v>
      </c>
      <c r="G7" s="46" t="s">
        <v>43</v>
      </c>
      <c r="H7" s="53" t="s">
        <v>44</v>
      </c>
      <c r="I7" s="48"/>
      <c r="J7" s="569"/>
      <c r="K7" s="42" t="s">
        <v>31</v>
      </c>
      <c r="L7" s="543">
        <v>45322</v>
      </c>
      <c r="M7" s="43"/>
      <c r="N7" s="513">
        <v>45540</v>
      </c>
      <c r="O7" s="51" t="s">
        <v>32</v>
      </c>
      <c r="P7" s="70" t="str">
        <f t="shared" ca="1" si="0"/>
        <v/>
      </c>
      <c r="Q7" s="70" t="str">
        <f t="shared" ca="1" si="1"/>
        <v/>
      </c>
      <c r="R7" s="70" t="str">
        <f t="shared" ca="1" si="2"/>
        <v/>
      </c>
      <c r="S7" s="70" t="str">
        <f t="shared" ca="1" si="3"/>
        <v/>
      </c>
      <c r="T7" s="147" t="str">
        <f t="shared" ca="1" si="4"/>
        <v/>
      </c>
      <c r="U7" s="146"/>
      <c r="V7" s="70">
        <f ca="1">COUNTIF(R1:R5524, "&lt;=30")</f>
        <v>0</v>
      </c>
      <c r="W7" s="70">
        <f ca="1">COUNTIF(R1:R5524, "&gt;=31")-COUNTIF(R1:R5524, "&gt;60")</f>
        <v>0</v>
      </c>
      <c r="X7" s="70">
        <f ca="1">COUNTIF(R1:R5524, "&gt;60")</f>
        <v>0</v>
      </c>
      <c r="Y7" s="70">
        <f ca="1">SUM(V7:X7)</f>
        <v>0</v>
      </c>
      <c r="Z7" s="51"/>
      <c r="AA7" s="145"/>
    </row>
    <row r="8" spans="1:27" s="2" customFormat="1" ht="15.6" x14ac:dyDescent="0.3">
      <c r="A8" s="555">
        <v>45499</v>
      </c>
      <c r="B8" s="361" t="s">
        <v>26</v>
      </c>
      <c r="C8" s="44" t="s">
        <v>27</v>
      </c>
      <c r="D8" s="44">
        <v>-1</v>
      </c>
      <c r="E8" s="44" t="s">
        <v>28</v>
      </c>
      <c r="F8" s="45">
        <v>7</v>
      </c>
      <c r="G8" s="46" t="s">
        <v>45</v>
      </c>
      <c r="H8" s="47" t="s">
        <v>30</v>
      </c>
      <c r="I8" s="47"/>
      <c r="J8" s="568"/>
      <c r="K8" s="42" t="s">
        <v>31</v>
      </c>
      <c r="L8" s="543">
        <v>45322</v>
      </c>
      <c r="M8" s="43"/>
      <c r="N8" s="513">
        <v>45540</v>
      </c>
      <c r="O8" s="51" t="s">
        <v>32</v>
      </c>
      <c r="P8" s="70" t="str">
        <f t="shared" ca="1" si="0"/>
        <v/>
      </c>
      <c r="Q8" s="70" t="str">
        <f t="shared" ca="1" si="1"/>
        <v/>
      </c>
      <c r="R8" s="70" t="str">
        <f t="shared" ca="1" si="2"/>
        <v/>
      </c>
      <c r="S8" s="70" t="str">
        <f t="shared" ca="1" si="3"/>
        <v/>
      </c>
      <c r="T8" s="147" t="str">
        <f t="shared" ca="1" si="4"/>
        <v/>
      </c>
      <c r="U8" s="146"/>
      <c r="V8" s="208" t="s">
        <v>35</v>
      </c>
      <c r="W8" s="208" t="s">
        <v>36</v>
      </c>
      <c r="X8" s="208" t="s">
        <v>37</v>
      </c>
      <c r="Y8" s="208" t="s">
        <v>38</v>
      </c>
      <c r="Z8" s="51"/>
      <c r="AA8" s="145"/>
    </row>
    <row r="9" spans="1:27" s="2" customFormat="1" ht="15.6" x14ac:dyDescent="0.3">
      <c r="A9" s="555">
        <v>45499</v>
      </c>
      <c r="B9" s="361" t="s">
        <v>26</v>
      </c>
      <c r="C9" s="44" t="s">
        <v>27</v>
      </c>
      <c r="D9" s="44">
        <v>-1</v>
      </c>
      <c r="E9" s="44" t="s">
        <v>28</v>
      </c>
      <c r="F9" s="45">
        <v>8</v>
      </c>
      <c r="G9" s="46" t="s">
        <v>46</v>
      </c>
      <c r="H9" s="47" t="s">
        <v>30</v>
      </c>
      <c r="I9" s="47"/>
      <c r="J9" s="568"/>
      <c r="K9" s="42" t="s">
        <v>31</v>
      </c>
      <c r="L9" s="543">
        <v>45322</v>
      </c>
      <c r="M9" s="43"/>
      <c r="N9" s="513">
        <v>45540</v>
      </c>
      <c r="O9" s="51" t="s">
        <v>32</v>
      </c>
      <c r="P9" s="70" t="str">
        <f t="shared" ca="1" si="0"/>
        <v/>
      </c>
      <c r="Q9" s="70" t="str">
        <f t="shared" ca="1" si="1"/>
        <v/>
      </c>
      <c r="R9" s="70" t="str">
        <f t="shared" ca="1" si="2"/>
        <v/>
      </c>
      <c r="S9" s="70" t="str">
        <f t="shared" ca="1" si="3"/>
        <v/>
      </c>
      <c r="T9" s="147" t="str">
        <f t="shared" ca="1" si="4"/>
        <v/>
      </c>
      <c r="U9" s="146"/>
      <c r="V9" s="208" t="s">
        <v>47</v>
      </c>
      <c r="W9" s="208"/>
      <c r="X9" s="208"/>
      <c r="Y9" s="208"/>
      <c r="Z9" s="51"/>
      <c r="AA9" s="145"/>
    </row>
    <row r="10" spans="1:27" s="2" customFormat="1" ht="15.6" x14ac:dyDescent="0.3">
      <c r="A10" s="555">
        <v>45499</v>
      </c>
      <c r="B10" s="361" t="s">
        <v>26</v>
      </c>
      <c r="C10" s="44" t="s">
        <v>27</v>
      </c>
      <c r="D10" s="44">
        <v>-1</v>
      </c>
      <c r="E10" s="44" t="s">
        <v>28</v>
      </c>
      <c r="F10" s="45">
        <v>9</v>
      </c>
      <c r="G10" s="46" t="s">
        <v>48</v>
      </c>
      <c r="H10" s="47" t="s">
        <v>49</v>
      </c>
      <c r="I10" s="48"/>
      <c r="J10" s="568">
        <v>45526</v>
      </c>
      <c r="K10" s="42" t="s">
        <v>31</v>
      </c>
      <c r="L10" s="543">
        <v>45322</v>
      </c>
      <c r="M10" s="48"/>
      <c r="N10" s="513">
        <v>45572</v>
      </c>
      <c r="O10" s="51" t="s">
        <v>32</v>
      </c>
      <c r="P10" s="70" t="str">
        <f t="shared" ca="1" si="0"/>
        <v/>
      </c>
      <c r="Q10" s="70" t="str">
        <f t="shared" ca="1" si="1"/>
        <v/>
      </c>
      <c r="R10" s="70" t="str">
        <f t="shared" ca="1" si="2"/>
        <v/>
      </c>
      <c r="S10" s="70" t="str">
        <f t="shared" ca="1" si="3"/>
        <v/>
      </c>
      <c r="T10" s="147" t="str">
        <f t="shared" ca="1" si="4"/>
        <v/>
      </c>
      <c r="U10" s="146"/>
      <c r="V10" s="70"/>
      <c r="W10" s="70"/>
      <c r="X10" s="70"/>
      <c r="Y10" s="70"/>
      <c r="Z10" s="51"/>
      <c r="AA10" s="145"/>
    </row>
    <row r="11" spans="1:27" s="2" customFormat="1" ht="15.6" x14ac:dyDescent="0.3">
      <c r="A11" s="555">
        <v>45499</v>
      </c>
      <c r="B11" s="361" t="s">
        <v>26</v>
      </c>
      <c r="C11" s="44" t="s">
        <v>27</v>
      </c>
      <c r="D11" s="44">
        <v>-1</v>
      </c>
      <c r="E11" s="44" t="s">
        <v>28</v>
      </c>
      <c r="F11" s="45">
        <v>10</v>
      </c>
      <c r="G11" s="46" t="s">
        <v>50</v>
      </c>
      <c r="H11" s="47" t="s">
        <v>30</v>
      </c>
      <c r="I11" s="48"/>
      <c r="J11" s="568">
        <v>45526</v>
      </c>
      <c r="K11" s="42" t="s">
        <v>31</v>
      </c>
      <c r="L11" s="543">
        <v>45322</v>
      </c>
      <c r="M11" s="48"/>
      <c r="N11" s="513">
        <v>45601</v>
      </c>
      <c r="O11" s="51" t="s">
        <v>32</v>
      </c>
      <c r="P11" s="70" t="str">
        <f t="shared" ca="1" si="0"/>
        <v/>
      </c>
      <c r="Q11" s="70" t="str">
        <f t="shared" ca="1" si="1"/>
        <v/>
      </c>
      <c r="R11" s="70" t="str">
        <f t="shared" ca="1" si="2"/>
        <v/>
      </c>
      <c r="S11" s="70" t="str">
        <f t="shared" ca="1" si="3"/>
        <v/>
      </c>
      <c r="T11" s="147" t="str">
        <f t="shared" ca="1" si="4"/>
        <v/>
      </c>
      <c r="U11" s="146"/>
      <c r="V11" s="70">
        <f ca="1">COUNTIF(Q3:Q5531, "&lt;=30")</f>
        <v>0</v>
      </c>
      <c r="W11" s="70">
        <f ca="1">COUNTIF(Q3:Q5531, "&gt;=31")-COUNTIF(Q3:Q5531, "&gt;60")</f>
        <v>0</v>
      </c>
      <c r="X11" s="70">
        <f ca="1">COUNTIF(Q3:Q5531, "&gt;60")</f>
        <v>0</v>
      </c>
      <c r="Y11" s="70">
        <f ca="1">SUM(V11:X11)</f>
        <v>0</v>
      </c>
      <c r="Z11" s="51"/>
      <c r="AA11" s="145"/>
    </row>
    <row r="12" spans="1:27" s="2" customFormat="1" ht="15.6" x14ac:dyDescent="0.3">
      <c r="A12" s="555">
        <v>45499</v>
      </c>
      <c r="B12" s="361" t="s">
        <v>26</v>
      </c>
      <c r="C12" s="44" t="s">
        <v>27</v>
      </c>
      <c r="D12" s="44">
        <v>-1</v>
      </c>
      <c r="E12" s="44" t="s">
        <v>28</v>
      </c>
      <c r="F12" s="45">
        <v>11</v>
      </c>
      <c r="G12" s="46" t="s">
        <v>51</v>
      </c>
      <c r="H12" s="47" t="s">
        <v>52</v>
      </c>
      <c r="I12" s="48"/>
      <c r="J12" s="568">
        <v>45526</v>
      </c>
      <c r="K12" s="42" t="s">
        <v>31</v>
      </c>
      <c r="L12" s="543">
        <v>45322</v>
      </c>
      <c r="M12" s="48"/>
      <c r="N12" s="513">
        <v>45645</v>
      </c>
      <c r="O12" s="51" t="s">
        <v>32</v>
      </c>
      <c r="P12" s="70" t="str">
        <f t="shared" ca="1" si="0"/>
        <v/>
      </c>
      <c r="Q12" s="70" t="str">
        <f t="shared" ca="1" si="1"/>
        <v/>
      </c>
      <c r="R12" s="70" t="str">
        <f t="shared" ca="1" si="2"/>
        <v/>
      </c>
      <c r="S12" s="70" t="str">
        <f t="shared" ca="1" si="3"/>
        <v/>
      </c>
      <c r="T12" s="147" t="str">
        <f t="shared" ca="1" si="4"/>
        <v/>
      </c>
      <c r="U12" s="146"/>
      <c r="V12" s="208" t="s">
        <v>35</v>
      </c>
      <c r="W12" s="208" t="s">
        <v>36</v>
      </c>
      <c r="X12" s="208" t="s">
        <v>37</v>
      </c>
      <c r="Y12" s="208" t="s">
        <v>38</v>
      </c>
      <c r="Z12" s="51"/>
      <c r="AA12" s="145"/>
    </row>
    <row r="13" spans="1:27" s="2" customFormat="1" ht="15.6" customHeight="1" x14ac:dyDescent="0.3">
      <c r="A13" s="555">
        <v>45499</v>
      </c>
      <c r="B13" s="361" t="s">
        <v>26</v>
      </c>
      <c r="C13" s="44" t="s">
        <v>27</v>
      </c>
      <c r="D13" s="44">
        <v>-1</v>
      </c>
      <c r="E13" s="44" t="s">
        <v>28</v>
      </c>
      <c r="F13" s="45">
        <v>12</v>
      </c>
      <c r="G13" s="46" t="s">
        <v>53</v>
      </c>
      <c r="H13" s="47" t="s">
        <v>54</v>
      </c>
      <c r="I13" s="48"/>
      <c r="J13" s="568">
        <v>45526</v>
      </c>
      <c r="K13" s="42" t="s">
        <v>31</v>
      </c>
      <c r="L13" s="543">
        <v>45322</v>
      </c>
      <c r="M13" s="48"/>
      <c r="N13" s="513">
        <v>45590</v>
      </c>
      <c r="O13" s="51" t="s">
        <v>32</v>
      </c>
      <c r="P13" s="70" t="str">
        <f t="shared" ca="1" si="0"/>
        <v/>
      </c>
      <c r="Q13" s="70" t="str">
        <f t="shared" ca="1" si="1"/>
        <v/>
      </c>
      <c r="R13" s="70" t="str">
        <f t="shared" ca="1" si="2"/>
        <v/>
      </c>
      <c r="S13" s="70" t="str">
        <f t="shared" ca="1" si="3"/>
        <v/>
      </c>
      <c r="T13" s="147" t="str">
        <f t="shared" ca="1" si="4"/>
        <v/>
      </c>
      <c r="U13" s="146"/>
      <c r="V13" s="208" t="s">
        <v>55</v>
      </c>
      <c r="W13" s="208"/>
      <c r="X13" s="208"/>
      <c r="Y13" s="208"/>
      <c r="Z13" s="51"/>
      <c r="AA13" s="145"/>
    </row>
    <row r="14" spans="1:27" s="2" customFormat="1" ht="15.6" x14ac:dyDescent="0.3">
      <c r="A14" s="555">
        <v>45499</v>
      </c>
      <c r="B14" s="361" t="s">
        <v>26</v>
      </c>
      <c r="C14" s="44" t="s">
        <v>27</v>
      </c>
      <c r="D14" s="44">
        <v>-1</v>
      </c>
      <c r="E14" s="44" t="s">
        <v>28</v>
      </c>
      <c r="F14" s="45">
        <v>13</v>
      </c>
      <c r="G14" s="46" t="s">
        <v>56</v>
      </c>
      <c r="H14" s="47" t="s">
        <v>57</v>
      </c>
      <c r="I14" s="48"/>
      <c r="J14" s="568">
        <v>45526</v>
      </c>
      <c r="K14" s="42" t="s">
        <v>31</v>
      </c>
      <c r="L14" s="543">
        <v>45322</v>
      </c>
      <c r="M14" s="48"/>
      <c r="N14" s="513">
        <v>45594</v>
      </c>
      <c r="O14" s="51" t="s">
        <v>32</v>
      </c>
      <c r="P14" s="70" t="str">
        <f t="shared" ca="1" si="0"/>
        <v/>
      </c>
      <c r="Q14" s="70" t="str">
        <f t="shared" ca="1" si="1"/>
        <v/>
      </c>
      <c r="R14" s="70" t="str">
        <f t="shared" ca="1" si="2"/>
        <v/>
      </c>
      <c r="S14" s="70" t="str">
        <f t="shared" ca="1" si="3"/>
        <v/>
      </c>
      <c r="T14" s="147" t="str">
        <f t="shared" ca="1" si="4"/>
        <v/>
      </c>
      <c r="U14" s="146"/>
      <c r="V14" s="70"/>
      <c r="W14" s="70"/>
      <c r="X14" s="70"/>
      <c r="Y14" s="70"/>
      <c r="Z14" s="51"/>
      <c r="AA14" s="145"/>
    </row>
    <row r="15" spans="1:27" s="2" customFormat="1" ht="15.6" x14ac:dyDescent="0.3">
      <c r="A15" s="555">
        <v>45499</v>
      </c>
      <c r="B15" s="361" t="s">
        <v>26</v>
      </c>
      <c r="C15" s="44" t="s">
        <v>27</v>
      </c>
      <c r="D15" s="44">
        <v>-1</v>
      </c>
      <c r="E15" s="44" t="s">
        <v>28</v>
      </c>
      <c r="F15" s="45">
        <v>15</v>
      </c>
      <c r="G15" s="46" t="s">
        <v>58</v>
      </c>
      <c r="H15" s="47" t="s">
        <v>30</v>
      </c>
      <c r="I15" s="48"/>
      <c r="J15" s="568">
        <v>45568</v>
      </c>
      <c r="K15" s="42" t="s">
        <v>31</v>
      </c>
      <c r="L15" s="543">
        <v>45322</v>
      </c>
      <c r="M15" s="48"/>
      <c r="N15" s="513">
        <v>45594</v>
      </c>
      <c r="O15" s="51" t="s">
        <v>32</v>
      </c>
      <c r="P15" s="70" t="str">
        <f t="shared" ca="1" si="0"/>
        <v/>
      </c>
      <c r="Q15" s="70" t="str">
        <f t="shared" ca="1" si="1"/>
        <v/>
      </c>
      <c r="R15" s="70" t="str">
        <f t="shared" ca="1" si="2"/>
        <v/>
      </c>
      <c r="S15" s="70" t="str">
        <f t="shared" ca="1" si="3"/>
        <v/>
      </c>
      <c r="T15" s="147" t="str">
        <f t="shared" ca="1" si="4"/>
        <v/>
      </c>
      <c r="U15" s="146"/>
      <c r="V15" s="208" t="s">
        <v>35</v>
      </c>
      <c r="W15" s="208" t="s">
        <v>36</v>
      </c>
      <c r="X15" s="208" t="s">
        <v>37</v>
      </c>
      <c r="Y15" s="208" t="s">
        <v>38</v>
      </c>
      <c r="Z15" s="51"/>
      <c r="AA15" s="145"/>
    </row>
    <row r="16" spans="1:27" s="2" customFormat="1" ht="15.6" customHeight="1" x14ac:dyDescent="0.3">
      <c r="A16" s="555">
        <v>45499</v>
      </c>
      <c r="B16" s="361" t="s">
        <v>26</v>
      </c>
      <c r="C16" s="44" t="s">
        <v>27</v>
      </c>
      <c r="D16" s="44">
        <v>-1</v>
      </c>
      <c r="E16" s="44" t="s">
        <v>28</v>
      </c>
      <c r="F16" s="45">
        <v>16</v>
      </c>
      <c r="G16" s="46" t="s">
        <v>59</v>
      </c>
      <c r="H16" s="47" t="s">
        <v>30</v>
      </c>
      <c r="I16" s="48"/>
      <c r="J16" s="568">
        <v>45568</v>
      </c>
      <c r="K16" s="42" t="s">
        <v>31</v>
      </c>
      <c r="L16" s="543">
        <v>45322</v>
      </c>
      <c r="M16" s="48"/>
      <c r="N16" s="513">
        <v>45594</v>
      </c>
      <c r="O16" s="51" t="s">
        <v>32</v>
      </c>
      <c r="P16" s="70" t="str">
        <f t="shared" ca="1" si="0"/>
        <v/>
      </c>
      <c r="Q16" s="70" t="str">
        <f t="shared" ca="1" si="1"/>
        <v/>
      </c>
      <c r="R16" s="70" t="str">
        <f t="shared" ca="1" si="2"/>
        <v/>
      </c>
      <c r="S16" s="70" t="str">
        <f t="shared" ca="1" si="3"/>
        <v/>
      </c>
      <c r="T16" s="147" t="str">
        <f t="shared" ca="1" si="4"/>
        <v/>
      </c>
      <c r="U16" s="146"/>
      <c r="V16" s="208" t="s">
        <v>60</v>
      </c>
      <c r="W16" s="208"/>
      <c r="X16" s="208"/>
      <c r="Y16" s="208"/>
      <c r="Z16" s="51"/>
      <c r="AA16" s="145"/>
    </row>
    <row r="17" spans="1:27" s="2" customFormat="1" ht="15.6" customHeight="1" x14ac:dyDescent="0.3">
      <c r="A17" s="555">
        <v>45499</v>
      </c>
      <c r="B17" s="361" t="s">
        <v>26</v>
      </c>
      <c r="C17" s="44" t="s">
        <v>27</v>
      </c>
      <c r="D17" s="44">
        <v>-1</v>
      </c>
      <c r="E17" s="44" t="s">
        <v>28</v>
      </c>
      <c r="F17" s="45">
        <v>17</v>
      </c>
      <c r="G17" s="46" t="s">
        <v>61</v>
      </c>
      <c r="H17" s="47" t="s">
        <v>30</v>
      </c>
      <c r="I17" s="48"/>
      <c r="J17" s="568">
        <v>45568</v>
      </c>
      <c r="K17" s="42" t="s">
        <v>31</v>
      </c>
      <c r="L17" s="543">
        <v>45322</v>
      </c>
      <c r="M17" s="48"/>
      <c r="N17" s="513">
        <v>45594</v>
      </c>
      <c r="O17" s="51" t="s">
        <v>32</v>
      </c>
      <c r="P17" s="70" t="str">
        <f t="shared" ca="1" si="0"/>
        <v/>
      </c>
      <c r="Q17" s="70" t="str">
        <f t="shared" ca="1" si="1"/>
        <v/>
      </c>
      <c r="R17" s="70" t="str">
        <f t="shared" ca="1" si="2"/>
        <v/>
      </c>
      <c r="S17" s="70" t="str">
        <f t="shared" ca="1" si="3"/>
        <v/>
      </c>
      <c r="T17" s="147" t="str">
        <f t="shared" ca="1" si="4"/>
        <v/>
      </c>
      <c r="U17" s="146"/>
      <c r="V17" s="51"/>
      <c r="W17" s="51"/>
      <c r="X17" s="51"/>
      <c r="Y17" s="51"/>
      <c r="Z17" s="51"/>
      <c r="AA17" s="145"/>
    </row>
    <row r="18" spans="1:27" s="2" customFormat="1" ht="15.6" x14ac:dyDescent="0.3">
      <c r="A18" s="555">
        <v>45499</v>
      </c>
      <c r="B18" s="361" t="s">
        <v>26</v>
      </c>
      <c r="C18" s="44" t="s">
        <v>27</v>
      </c>
      <c r="D18" s="44">
        <v>-1</v>
      </c>
      <c r="E18" s="44" t="s">
        <v>28</v>
      </c>
      <c r="F18" s="45">
        <v>18</v>
      </c>
      <c r="G18" s="46" t="s">
        <v>62</v>
      </c>
      <c r="H18" s="47" t="s">
        <v>30</v>
      </c>
      <c r="I18" s="48"/>
      <c r="J18" s="568">
        <v>45615</v>
      </c>
      <c r="K18" s="42" t="s">
        <v>31</v>
      </c>
      <c r="L18" s="543">
        <v>45322</v>
      </c>
      <c r="M18" s="48"/>
      <c r="N18" s="513">
        <v>45615</v>
      </c>
      <c r="O18" s="51" t="s">
        <v>32</v>
      </c>
      <c r="P18" s="70" t="str">
        <f t="shared" ca="1" si="0"/>
        <v/>
      </c>
      <c r="Q18" s="70" t="str">
        <f t="shared" ca="1" si="1"/>
        <v/>
      </c>
      <c r="R18" s="70" t="str">
        <f t="shared" ca="1" si="2"/>
        <v/>
      </c>
      <c r="S18" s="70" t="str">
        <f t="shared" ca="1" si="3"/>
        <v/>
      </c>
      <c r="T18" s="147" t="str">
        <f t="shared" ca="1" si="4"/>
        <v/>
      </c>
      <c r="U18" s="146"/>
      <c r="V18" s="51"/>
      <c r="W18" s="51"/>
      <c r="X18" s="51"/>
      <c r="Y18" s="51"/>
      <c r="Z18" s="51"/>
      <c r="AA18" s="145"/>
    </row>
    <row r="19" spans="1:27" s="2" customFormat="1" ht="15.6" x14ac:dyDescent="0.3">
      <c r="A19" s="555">
        <v>45499</v>
      </c>
      <c r="B19" s="361" t="s">
        <v>26</v>
      </c>
      <c r="C19" s="44" t="s">
        <v>27</v>
      </c>
      <c r="D19" s="44">
        <v>-1</v>
      </c>
      <c r="E19" s="44" t="s">
        <v>28</v>
      </c>
      <c r="F19" s="45">
        <v>19</v>
      </c>
      <c r="G19" s="46" t="s">
        <v>63</v>
      </c>
      <c r="H19" s="47" t="s">
        <v>30</v>
      </c>
      <c r="I19" s="48"/>
      <c r="J19" s="568">
        <v>45568</v>
      </c>
      <c r="K19" s="42" t="s">
        <v>31</v>
      </c>
      <c r="L19" s="543">
        <v>45322</v>
      </c>
      <c r="M19" s="48"/>
      <c r="N19" s="513">
        <v>45601</v>
      </c>
      <c r="O19" s="51" t="s">
        <v>32</v>
      </c>
      <c r="P19" s="70" t="str">
        <f t="shared" ca="1" si="0"/>
        <v/>
      </c>
      <c r="Q19" s="70" t="str">
        <f t="shared" ca="1" si="1"/>
        <v/>
      </c>
      <c r="R19" s="70" t="str">
        <f t="shared" ca="1" si="2"/>
        <v/>
      </c>
      <c r="S19" s="70" t="str">
        <f t="shared" ca="1" si="3"/>
        <v/>
      </c>
      <c r="T19" s="147" t="str">
        <f t="shared" ca="1" si="4"/>
        <v/>
      </c>
      <c r="U19" s="146"/>
      <c r="V19" s="70">
        <f ca="1">COUNTIF(P15:P5538, "&lt;=30")</f>
        <v>0</v>
      </c>
      <c r="W19" s="70">
        <f ca="1">COUNTIF(P15:P5538, "&gt;=31")-COUNTIF(P15:P5538, "&gt;60")</f>
        <v>0</v>
      </c>
      <c r="X19" s="70">
        <f ca="1">COUNTIF(P15:P5538, "&gt;60")</f>
        <v>1</v>
      </c>
      <c r="Y19" s="70">
        <f ca="1">SUM(V19:X19)</f>
        <v>1</v>
      </c>
      <c r="Z19" s="51"/>
      <c r="AA19" s="145"/>
    </row>
    <row r="20" spans="1:27" s="2" customFormat="1" ht="15.6" x14ac:dyDescent="0.3">
      <c r="A20" s="556">
        <v>45517</v>
      </c>
      <c r="B20" s="48" t="s">
        <v>64</v>
      </c>
      <c r="C20" s="45" t="s">
        <v>65</v>
      </c>
      <c r="D20" s="45">
        <v>-1</v>
      </c>
      <c r="E20" s="45" t="s">
        <v>66</v>
      </c>
      <c r="F20" s="45">
        <v>1</v>
      </c>
      <c r="G20" s="46" t="s">
        <v>67</v>
      </c>
      <c r="H20" s="47" t="s">
        <v>68</v>
      </c>
      <c r="I20" s="47"/>
      <c r="J20" s="568"/>
      <c r="K20" s="42" t="s">
        <v>31</v>
      </c>
      <c r="L20" s="544">
        <v>45481</v>
      </c>
      <c r="M20" s="58"/>
      <c r="N20" s="513">
        <v>45582</v>
      </c>
      <c r="O20" s="51" t="s">
        <v>69</v>
      </c>
      <c r="P20" s="70" t="str">
        <f t="shared" ca="1" si="0"/>
        <v/>
      </c>
      <c r="Q20" s="70" t="str">
        <f t="shared" ca="1" si="1"/>
        <v/>
      </c>
      <c r="R20" s="70" t="str">
        <f t="shared" ca="1" si="2"/>
        <v/>
      </c>
      <c r="S20" s="70" t="str">
        <f t="shared" ca="1" si="3"/>
        <v/>
      </c>
      <c r="T20" s="147" t="str">
        <f t="shared" ca="1" si="4"/>
        <v/>
      </c>
      <c r="U20" s="146"/>
      <c r="V20" s="51"/>
      <c r="W20" s="51"/>
      <c r="X20" s="51"/>
      <c r="Y20" s="51"/>
      <c r="Z20" s="51"/>
      <c r="AA20" s="145"/>
    </row>
    <row r="21" spans="1:27" s="2" customFormat="1" ht="15.6" x14ac:dyDescent="0.3">
      <c r="A21" s="555">
        <v>45517</v>
      </c>
      <c r="B21" s="48" t="s">
        <v>64</v>
      </c>
      <c r="C21" s="45" t="s">
        <v>65</v>
      </c>
      <c r="D21" s="45">
        <v>-1</v>
      </c>
      <c r="E21" s="45" t="s">
        <v>66</v>
      </c>
      <c r="F21" s="45">
        <v>2</v>
      </c>
      <c r="G21" s="46" t="s">
        <v>70</v>
      </c>
      <c r="H21" s="47" t="s">
        <v>30</v>
      </c>
      <c r="I21" s="47"/>
      <c r="J21" s="568"/>
      <c r="K21" s="42" t="s">
        <v>31</v>
      </c>
      <c r="L21" s="544">
        <v>45481</v>
      </c>
      <c r="M21" s="58"/>
      <c r="N21" s="513">
        <v>45656</v>
      </c>
      <c r="O21" s="51" t="s">
        <v>69</v>
      </c>
      <c r="P21" s="70" t="str">
        <f t="shared" ca="1" si="0"/>
        <v/>
      </c>
      <c r="Q21" s="70" t="str">
        <f t="shared" ca="1" si="1"/>
        <v/>
      </c>
      <c r="R21" s="70" t="str">
        <f t="shared" ca="1" si="2"/>
        <v/>
      </c>
      <c r="S21" s="70" t="str">
        <f t="shared" ca="1" si="3"/>
        <v/>
      </c>
      <c r="T21" s="147" t="str">
        <f t="shared" ca="1" si="4"/>
        <v/>
      </c>
      <c r="U21" s="146"/>
      <c r="V21" s="51"/>
      <c r="W21" s="51"/>
      <c r="X21" s="51"/>
      <c r="Y21" s="51"/>
      <c r="Z21" s="51"/>
      <c r="AA21" s="145"/>
    </row>
    <row r="22" spans="1:27" s="2" customFormat="1" ht="15.6" x14ac:dyDescent="0.3">
      <c r="A22" s="555">
        <v>45517</v>
      </c>
      <c r="B22" s="48" t="s">
        <v>64</v>
      </c>
      <c r="C22" s="45" t="s">
        <v>65</v>
      </c>
      <c r="D22" s="45">
        <v>-1</v>
      </c>
      <c r="E22" s="45" t="s">
        <v>66</v>
      </c>
      <c r="F22" s="45">
        <v>3</v>
      </c>
      <c r="G22" s="46" t="s">
        <v>71</v>
      </c>
      <c r="H22" s="47" t="s">
        <v>30</v>
      </c>
      <c r="I22" s="47"/>
      <c r="J22" s="568"/>
      <c r="K22" s="42" t="s">
        <v>31</v>
      </c>
      <c r="L22" s="544">
        <v>45481</v>
      </c>
      <c r="M22" s="58"/>
      <c r="N22" s="513">
        <v>45656</v>
      </c>
      <c r="O22" s="51" t="s">
        <v>69</v>
      </c>
      <c r="P22" s="70" t="str">
        <f t="shared" ca="1" si="0"/>
        <v/>
      </c>
      <c r="Q22" s="70" t="str">
        <f t="shared" ca="1" si="1"/>
        <v/>
      </c>
      <c r="R22" s="70" t="str">
        <f t="shared" ca="1" si="2"/>
        <v/>
      </c>
      <c r="S22" s="70" t="str">
        <f t="shared" ca="1" si="3"/>
        <v/>
      </c>
      <c r="T22" s="147" t="str">
        <f t="shared" ca="1" si="4"/>
        <v/>
      </c>
      <c r="U22" s="146"/>
      <c r="V22" s="51"/>
      <c r="W22" s="51"/>
      <c r="X22" s="51"/>
      <c r="Y22" s="51"/>
      <c r="Z22" s="51"/>
      <c r="AA22" s="145"/>
    </row>
    <row r="23" spans="1:27" s="2" customFormat="1" ht="15.6" x14ac:dyDescent="0.3">
      <c r="A23" s="555">
        <v>45517</v>
      </c>
      <c r="B23" s="48" t="s">
        <v>64</v>
      </c>
      <c r="C23" s="45" t="s">
        <v>65</v>
      </c>
      <c r="D23" s="45">
        <v>-1</v>
      </c>
      <c r="E23" s="45" t="s">
        <v>66</v>
      </c>
      <c r="F23" s="45">
        <v>4</v>
      </c>
      <c r="G23" s="46" t="s">
        <v>72</v>
      </c>
      <c r="H23" s="47" t="s">
        <v>30</v>
      </c>
      <c r="I23" s="47"/>
      <c r="J23" s="568"/>
      <c r="K23" s="42" t="s">
        <v>31</v>
      </c>
      <c r="L23" s="544">
        <v>45481</v>
      </c>
      <c r="M23" s="58"/>
      <c r="N23" s="513">
        <v>45656</v>
      </c>
      <c r="O23" s="51" t="s">
        <v>69</v>
      </c>
      <c r="P23" s="70" t="str">
        <f t="shared" ca="1" si="0"/>
        <v/>
      </c>
      <c r="Q23" s="70" t="str">
        <f t="shared" ca="1" si="1"/>
        <v/>
      </c>
      <c r="R23" s="70" t="str">
        <f t="shared" ca="1" si="2"/>
        <v/>
      </c>
      <c r="S23" s="70" t="str">
        <f t="shared" ca="1" si="3"/>
        <v/>
      </c>
      <c r="T23" s="147" t="str">
        <f t="shared" ca="1" si="4"/>
        <v/>
      </c>
      <c r="U23" s="146"/>
      <c r="V23" s="51"/>
      <c r="W23" s="51"/>
      <c r="X23" s="51"/>
      <c r="Y23" s="51"/>
      <c r="Z23" s="51"/>
      <c r="AA23" s="145"/>
    </row>
    <row r="24" spans="1:27" s="2" customFormat="1" ht="15.6" x14ac:dyDescent="0.3">
      <c r="A24" s="555">
        <v>45517</v>
      </c>
      <c r="B24" s="48" t="s">
        <v>64</v>
      </c>
      <c r="C24" s="45" t="s">
        <v>65</v>
      </c>
      <c r="D24" s="45">
        <v>-1</v>
      </c>
      <c r="E24" s="45" t="s">
        <v>66</v>
      </c>
      <c r="F24" s="45">
        <v>5</v>
      </c>
      <c r="G24" s="46" t="s">
        <v>73</v>
      </c>
      <c r="H24" s="47" t="s">
        <v>30</v>
      </c>
      <c r="I24" s="47"/>
      <c r="J24" s="568"/>
      <c r="K24" s="42" t="s">
        <v>31</v>
      </c>
      <c r="L24" s="544">
        <v>45481</v>
      </c>
      <c r="M24" s="58"/>
      <c r="N24" s="513">
        <v>45656</v>
      </c>
      <c r="O24" s="51" t="s">
        <v>69</v>
      </c>
      <c r="P24" s="70" t="str">
        <f t="shared" ca="1" si="0"/>
        <v/>
      </c>
      <c r="Q24" s="70" t="str">
        <f t="shared" ca="1" si="1"/>
        <v/>
      </c>
      <c r="R24" s="70" t="str">
        <f t="shared" ca="1" si="2"/>
        <v/>
      </c>
      <c r="S24" s="70" t="str">
        <f t="shared" ca="1" si="3"/>
        <v/>
      </c>
      <c r="T24" s="147" t="str">
        <f t="shared" ca="1" si="4"/>
        <v/>
      </c>
      <c r="U24" s="146"/>
      <c r="V24" s="51"/>
      <c r="W24" s="51"/>
      <c r="X24" s="51"/>
      <c r="Y24" s="51"/>
      <c r="Z24" s="51"/>
      <c r="AA24" s="145"/>
    </row>
    <row r="25" spans="1:27" s="2" customFormat="1" ht="15.6" x14ac:dyDescent="0.3">
      <c r="A25" s="555">
        <v>45517</v>
      </c>
      <c r="B25" s="48" t="s">
        <v>64</v>
      </c>
      <c r="C25" s="45" t="s">
        <v>65</v>
      </c>
      <c r="D25" s="45">
        <v>-1</v>
      </c>
      <c r="E25" s="45" t="s">
        <v>66</v>
      </c>
      <c r="F25" s="45">
        <v>6</v>
      </c>
      <c r="G25" s="46" t="s">
        <v>74</v>
      </c>
      <c r="H25" s="47" t="s">
        <v>30</v>
      </c>
      <c r="I25" s="47"/>
      <c r="J25" s="568"/>
      <c r="K25" s="42" t="s">
        <v>31</v>
      </c>
      <c r="L25" s="544">
        <v>45481</v>
      </c>
      <c r="M25" s="58"/>
      <c r="N25" s="513">
        <v>45656</v>
      </c>
      <c r="O25" s="51" t="s">
        <v>69</v>
      </c>
      <c r="P25" s="70" t="str">
        <f t="shared" ca="1" si="0"/>
        <v/>
      </c>
      <c r="Q25" s="70" t="str">
        <f t="shared" ca="1" si="1"/>
        <v/>
      </c>
      <c r="R25" s="70" t="str">
        <f t="shared" ca="1" si="2"/>
        <v/>
      </c>
      <c r="S25" s="70" t="str">
        <f t="shared" ca="1" si="3"/>
        <v/>
      </c>
      <c r="T25" s="147" t="str">
        <f t="shared" ca="1" si="4"/>
        <v/>
      </c>
      <c r="U25" s="146"/>
      <c r="V25" s="51"/>
      <c r="W25" s="51"/>
      <c r="X25" s="51"/>
      <c r="Y25" s="51"/>
      <c r="Z25" s="51"/>
      <c r="AA25" s="145"/>
    </row>
    <row r="26" spans="1:27" s="2" customFormat="1" ht="15.6" x14ac:dyDescent="0.3">
      <c r="A26" s="555">
        <v>45517</v>
      </c>
      <c r="B26" s="48" t="s">
        <v>64</v>
      </c>
      <c r="C26" s="45" t="s">
        <v>65</v>
      </c>
      <c r="D26" s="45">
        <v>-1</v>
      </c>
      <c r="E26" s="45" t="s">
        <v>66</v>
      </c>
      <c r="F26" s="45">
        <v>7</v>
      </c>
      <c r="G26" s="46" t="s">
        <v>75</v>
      </c>
      <c r="H26" s="53" t="s">
        <v>76</v>
      </c>
      <c r="I26" s="59"/>
      <c r="J26" s="528"/>
      <c r="K26" s="42" t="s">
        <v>31</v>
      </c>
      <c r="L26" s="544">
        <v>45481</v>
      </c>
      <c r="M26" s="58"/>
      <c r="N26" s="513">
        <v>45656</v>
      </c>
      <c r="O26" s="51" t="s">
        <v>69</v>
      </c>
      <c r="P26" s="70" t="str">
        <f t="shared" ca="1" si="0"/>
        <v/>
      </c>
      <c r="Q26" s="70" t="str">
        <f t="shared" ca="1" si="1"/>
        <v/>
      </c>
      <c r="R26" s="70" t="str">
        <f t="shared" ca="1" si="2"/>
        <v/>
      </c>
      <c r="S26" s="70" t="str">
        <f t="shared" ca="1" si="3"/>
        <v/>
      </c>
      <c r="T26" s="147" t="str">
        <f t="shared" ca="1" si="4"/>
        <v/>
      </c>
      <c r="U26" s="146"/>
      <c r="V26" s="51"/>
      <c r="W26" s="51"/>
      <c r="X26" s="51"/>
      <c r="Y26" s="51"/>
      <c r="Z26" s="51"/>
      <c r="AA26" s="145"/>
    </row>
    <row r="27" spans="1:27" s="2" customFormat="1" ht="15.6" x14ac:dyDescent="0.3">
      <c r="A27" s="555">
        <v>45517</v>
      </c>
      <c r="B27" s="48" t="s">
        <v>64</v>
      </c>
      <c r="C27" s="45" t="s">
        <v>65</v>
      </c>
      <c r="D27" s="45">
        <v>-1</v>
      </c>
      <c r="E27" s="45" t="s">
        <v>66</v>
      </c>
      <c r="F27" s="45">
        <v>8</v>
      </c>
      <c r="G27" s="46" t="s">
        <v>77</v>
      </c>
      <c r="H27" s="47" t="s">
        <v>30</v>
      </c>
      <c r="I27" s="47"/>
      <c r="J27" s="568"/>
      <c r="K27" s="42" t="s">
        <v>31</v>
      </c>
      <c r="L27" s="544">
        <v>45481</v>
      </c>
      <c r="M27" s="58"/>
      <c r="N27" s="513">
        <v>45656</v>
      </c>
      <c r="O27" s="51" t="s">
        <v>69</v>
      </c>
      <c r="P27" s="70" t="str">
        <f t="shared" ca="1" si="0"/>
        <v/>
      </c>
      <c r="Q27" s="70" t="str">
        <f t="shared" ca="1" si="1"/>
        <v/>
      </c>
      <c r="R27" s="70" t="str">
        <f t="shared" ca="1" si="2"/>
        <v/>
      </c>
      <c r="S27" s="70" t="str">
        <f t="shared" ca="1" si="3"/>
        <v/>
      </c>
      <c r="T27" s="147" t="str">
        <f t="shared" ca="1" si="4"/>
        <v/>
      </c>
      <c r="U27" s="146"/>
      <c r="V27" s="51"/>
      <c r="W27" s="51"/>
      <c r="X27" s="51"/>
      <c r="Y27" s="51"/>
      <c r="Z27" s="51"/>
      <c r="AA27" s="145"/>
    </row>
    <row r="28" spans="1:27" s="2" customFormat="1" ht="15.6" x14ac:dyDescent="0.3">
      <c r="A28" s="555">
        <v>45517</v>
      </c>
      <c r="B28" s="48" t="s">
        <v>64</v>
      </c>
      <c r="C28" s="45" t="s">
        <v>65</v>
      </c>
      <c r="D28" s="45">
        <v>-1</v>
      </c>
      <c r="E28" s="45" t="s">
        <v>66</v>
      </c>
      <c r="F28" s="45">
        <v>9</v>
      </c>
      <c r="G28" s="46" t="s">
        <v>78</v>
      </c>
      <c r="H28" s="47" t="s">
        <v>30</v>
      </c>
      <c r="I28" s="47"/>
      <c r="J28" s="568"/>
      <c r="K28" s="42" t="s">
        <v>31</v>
      </c>
      <c r="L28" s="544">
        <v>45481</v>
      </c>
      <c r="M28" s="58"/>
      <c r="N28" s="513">
        <v>45656</v>
      </c>
      <c r="O28" s="51" t="s">
        <v>69</v>
      </c>
      <c r="P28" s="70" t="str">
        <f t="shared" ca="1" si="0"/>
        <v/>
      </c>
      <c r="Q28" s="70" t="str">
        <f t="shared" ca="1" si="1"/>
        <v/>
      </c>
      <c r="R28" s="70" t="str">
        <f t="shared" ca="1" si="2"/>
        <v/>
      </c>
      <c r="S28" s="70" t="str">
        <f t="shared" ca="1" si="3"/>
        <v/>
      </c>
      <c r="T28" s="147" t="str">
        <f t="shared" ca="1" si="4"/>
        <v/>
      </c>
      <c r="U28" s="146"/>
      <c r="V28" s="51"/>
      <c r="W28" s="51"/>
      <c r="X28" s="51"/>
      <c r="Y28" s="51"/>
      <c r="Z28" s="51"/>
      <c r="AA28" s="145"/>
    </row>
    <row r="29" spans="1:27" s="2" customFormat="1" ht="15.6" x14ac:dyDescent="0.3">
      <c r="A29" s="555">
        <v>45517</v>
      </c>
      <c r="B29" s="48" t="s">
        <v>64</v>
      </c>
      <c r="C29" s="45" t="s">
        <v>65</v>
      </c>
      <c r="D29" s="45">
        <v>-1</v>
      </c>
      <c r="E29" s="45" t="s">
        <v>66</v>
      </c>
      <c r="F29" s="45">
        <v>10</v>
      </c>
      <c r="G29" s="46" t="s">
        <v>79</v>
      </c>
      <c r="H29" s="47" t="s">
        <v>30</v>
      </c>
      <c r="I29" s="47"/>
      <c r="J29" s="568"/>
      <c r="K29" s="42" t="s">
        <v>31</v>
      </c>
      <c r="L29" s="544">
        <v>45481</v>
      </c>
      <c r="M29" s="58"/>
      <c r="N29" s="513">
        <v>45656</v>
      </c>
      <c r="O29" s="51" t="s">
        <v>69</v>
      </c>
      <c r="P29" s="70" t="str">
        <f t="shared" ca="1" si="0"/>
        <v/>
      </c>
      <c r="Q29" s="70" t="str">
        <f t="shared" ca="1" si="1"/>
        <v/>
      </c>
      <c r="R29" s="70" t="str">
        <f t="shared" ca="1" si="2"/>
        <v/>
      </c>
      <c r="S29" s="70" t="str">
        <f t="shared" ca="1" si="3"/>
        <v/>
      </c>
      <c r="T29" s="147" t="str">
        <f t="shared" ca="1" si="4"/>
        <v/>
      </c>
      <c r="U29" s="146"/>
      <c r="V29" s="51"/>
      <c r="W29" s="51"/>
      <c r="X29" s="51"/>
      <c r="Y29" s="51"/>
      <c r="Z29" s="51"/>
      <c r="AA29" s="145"/>
    </row>
    <row r="30" spans="1:27" s="2" customFormat="1" ht="15.6" x14ac:dyDescent="0.3">
      <c r="A30" s="555">
        <v>45517</v>
      </c>
      <c r="B30" s="48" t="s">
        <v>64</v>
      </c>
      <c r="C30" s="45" t="s">
        <v>65</v>
      </c>
      <c r="D30" s="45">
        <v>-1</v>
      </c>
      <c r="E30" s="45" t="s">
        <v>66</v>
      </c>
      <c r="F30" s="45">
        <v>11</v>
      </c>
      <c r="G30" s="52" t="s">
        <v>80</v>
      </c>
      <c r="H30" s="53" t="s">
        <v>44</v>
      </c>
      <c r="I30" s="53"/>
      <c r="J30" s="569"/>
      <c r="K30" s="42" t="s">
        <v>31</v>
      </c>
      <c r="L30" s="544">
        <v>45481</v>
      </c>
      <c r="M30" s="58"/>
      <c r="N30" s="513">
        <v>45656</v>
      </c>
      <c r="O30" s="51" t="s">
        <v>69</v>
      </c>
      <c r="P30" s="70" t="str">
        <f t="shared" ca="1" si="0"/>
        <v/>
      </c>
      <c r="Q30" s="70" t="str">
        <f t="shared" ca="1" si="1"/>
        <v/>
      </c>
      <c r="R30" s="70" t="str">
        <f t="shared" ca="1" si="2"/>
        <v/>
      </c>
      <c r="S30" s="70" t="str">
        <f t="shared" ca="1" si="3"/>
        <v/>
      </c>
      <c r="T30" s="147" t="str">
        <f t="shared" ca="1" si="4"/>
        <v/>
      </c>
      <c r="U30" s="146"/>
      <c r="V30" s="51"/>
      <c r="W30" s="51"/>
      <c r="X30" s="51"/>
      <c r="Y30" s="51"/>
      <c r="Z30" s="51"/>
      <c r="AA30" s="145"/>
    </row>
    <row r="31" spans="1:27" s="2" customFormat="1" ht="15.6" x14ac:dyDescent="0.3">
      <c r="A31" s="555">
        <v>45517</v>
      </c>
      <c r="B31" s="48" t="s">
        <v>64</v>
      </c>
      <c r="C31" s="45" t="s">
        <v>65</v>
      </c>
      <c r="D31" s="45">
        <v>-1</v>
      </c>
      <c r="E31" s="45" t="s">
        <v>66</v>
      </c>
      <c r="F31" s="45">
        <v>12</v>
      </c>
      <c r="G31" s="52" t="s">
        <v>81</v>
      </c>
      <c r="H31" s="53" t="s">
        <v>44</v>
      </c>
      <c r="I31" s="53"/>
      <c r="J31" s="569"/>
      <c r="K31" s="42" t="s">
        <v>31</v>
      </c>
      <c r="L31" s="544">
        <v>45481</v>
      </c>
      <c r="M31" s="58"/>
      <c r="N31" s="513">
        <v>45656</v>
      </c>
      <c r="O31" s="51" t="s">
        <v>69</v>
      </c>
      <c r="P31" s="70" t="str">
        <f t="shared" ca="1" si="0"/>
        <v/>
      </c>
      <c r="Q31" s="70" t="str">
        <f t="shared" ca="1" si="1"/>
        <v/>
      </c>
      <c r="R31" s="70" t="str">
        <f t="shared" ca="1" si="2"/>
        <v/>
      </c>
      <c r="S31" s="70" t="str">
        <f t="shared" ca="1" si="3"/>
        <v/>
      </c>
      <c r="T31" s="147" t="str">
        <f t="shared" ca="1" si="4"/>
        <v/>
      </c>
      <c r="U31" s="146"/>
      <c r="V31" s="51"/>
      <c r="W31" s="51"/>
      <c r="X31" s="51"/>
      <c r="Y31" s="51"/>
      <c r="Z31" s="51"/>
      <c r="AA31" s="145"/>
    </row>
    <row r="32" spans="1:27" s="2" customFormat="1" ht="15.6" x14ac:dyDescent="0.3">
      <c r="A32" s="555">
        <v>45517</v>
      </c>
      <c r="B32" s="48" t="s">
        <v>64</v>
      </c>
      <c r="C32" s="45" t="s">
        <v>65</v>
      </c>
      <c r="D32" s="45">
        <v>-1</v>
      </c>
      <c r="E32" s="45" t="s">
        <v>66</v>
      </c>
      <c r="F32" s="45">
        <v>13</v>
      </c>
      <c r="G32" s="46" t="s">
        <v>82</v>
      </c>
      <c r="H32" s="47" t="s">
        <v>30</v>
      </c>
      <c r="I32" s="59"/>
      <c r="J32" s="528"/>
      <c r="K32" s="42" t="s">
        <v>31</v>
      </c>
      <c r="L32" s="544">
        <v>45481</v>
      </c>
      <c r="M32" s="58"/>
      <c r="N32" s="513">
        <v>45565</v>
      </c>
      <c r="O32" s="51" t="s">
        <v>69</v>
      </c>
      <c r="P32" s="70" t="str">
        <f t="shared" ca="1" si="0"/>
        <v/>
      </c>
      <c r="Q32" s="70" t="str">
        <f t="shared" ca="1" si="1"/>
        <v/>
      </c>
      <c r="R32" s="70" t="str">
        <f t="shared" ca="1" si="2"/>
        <v/>
      </c>
      <c r="S32" s="70" t="str">
        <f t="shared" ca="1" si="3"/>
        <v/>
      </c>
      <c r="T32" s="147" t="str">
        <f t="shared" ca="1" si="4"/>
        <v/>
      </c>
      <c r="U32" s="146"/>
      <c r="V32" s="51"/>
      <c r="W32" s="51"/>
      <c r="X32" s="51"/>
      <c r="Y32" s="51"/>
      <c r="Z32" s="51"/>
      <c r="AA32" s="145"/>
    </row>
    <row r="33" spans="1:27" s="2" customFormat="1" ht="15.6" x14ac:dyDescent="0.3">
      <c r="A33" s="555">
        <v>45517</v>
      </c>
      <c r="B33" s="48" t="s">
        <v>64</v>
      </c>
      <c r="C33" s="45" t="s">
        <v>65</v>
      </c>
      <c r="D33" s="45">
        <v>-1</v>
      </c>
      <c r="E33" s="45" t="s">
        <v>66</v>
      </c>
      <c r="F33" s="45">
        <v>14</v>
      </c>
      <c r="G33" s="94" t="s">
        <v>83</v>
      </c>
      <c r="H33" s="95" t="s">
        <v>84</v>
      </c>
      <c r="I33" s="95"/>
      <c r="J33" s="570"/>
      <c r="K33" s="42" t="s">
        <v>31</v>
      </c>
      <c r="L33" s="544">
        <v>45481</v>
      </c>
      <c r="M33" s="58"/>
      <c r="N33" s="513">
        <v>45565</v>
      </c>
      <c r="O33" s="51" t="s">
        <v>69</v>
      </c>
      <c r="P33" s="70" t="str">
        <f t="shared" ca="1" si="0"/>
        <v/>
      </c>
      <c r="Q33" s="70" t="str">
        <f t="shared" ca="1" si="1"/>
        <v/>
      </c>
      <c r="R33" s="70" t="str">
        <f t="shared" ca="1" si="2"/>
        <v/>
      </c>
      <c r="S33" s="70" t="str">
        <f t="shared" ca="1" si="3"/>
        <v/>
      </c>
      <c r="T33" s="147" t="str">
        <f t="shared" ca="1" si="4"/>
        <v/>
      </c>
      <c r="U33" s="146"/>
      <c r="V33" s="51"/>
      <c r="W33" s="51"/>
      <c r="X33" s="51"/>
      <c r="Y33" s="51"/>
      <c r="Z33" s="51"/>
      <c r="AA33" s="145"/>
    </row>
    <row r="34" spans="1:27" s="2" customFormat="1" ht="15.6" x14ac:dyDescent="0.3">
      <c r="A34" s="555">
        <v>45517</v>
      </c>
      <c r="B34" s="48" t="s">
        <v>64</v>
      </c>
      <c r="C34" s="45" t="s">
        <v>65</v>
      </c>
      <c r="D34" s="45">
        <v>-1</v>
      </c>
      <c r="E34" s="45" t="s">
        <v>66</v>
      </c>
      <c r="F34" s="45">
        <v>16</v>
      </c>
      <c r="G34" s="46" t="s">
        <v>86</v>
      </c>
      <c r="H34" s="47" t="s">
        <v>68</v>
      </c>
      <c r="I34" s="59"/>
      <c r="J34" s="528"/>
      <c r="K34" s="42" t="s">
        <v>31</v>
      </c>
      <c r="L34" s="544">
        <v>45481</v>
      </c>
      <c r="M34" s="58"/>
      <c r="N34" s="513">
        <v>45555</v>
      </c>
      <c r="O34" s="51" t="s">
        <v>69</v>
      </c>
      <c r="P34" s="70" t="str">
        <f t="shared" ref="P34:P50" ca="1" si="5">IF(K34="NÃO INTERVENCIONADO",TODAY()-J34,"")</f>
        <v/>
      </c>
      <c r="Q34" s="70" t="str">
        <f t="shared" ref="Q34:Q50" ca="1" si="6">IF(K34="ENCOMENDADO",TODAY()-J34,"")</f>
        <v/>
      </c>
      <c r="R34" s="70" t="str">
        <f t="shared" ref="R34:R50" ca="1" si="7">IF(K34="EM OBRA",TODAY()-J34,"")</f>
        <v/>
      </c>
      <c r="S34" s="70" t="str">
        <f t="shared" ref="S34:S50" ca="1" si="8">IF(K34="CORREÇÃO NÃO ACEITE",TODAY()-J34,"")</f>
        <v/>
      </c>
      <c r="T34" s="147" t="str">
        <f t="shared" ref="T34:T50" ca="1" si="9">IF(K34="A VERIFICAR",TODAY()-J34,"")</f>
        <v/>
      </c>
      <c r="U34" s="146"/>
      <c r="V34" s="51"/>
      <c r="W34" s="51"/>
      <c r="X34" s="51"/>
      <c r="Y34" s="51"/>
      <c r="Z34" s="51"/>
      <c r="AA34" s="145"/>
    </row>
    <row r="35" spans="1:27" s="2" customFormat="1" ht="15.6" x14ac:dyDescent="0.3">
      <c r="A35" s="555">
        <v>45517</v>
      </c>
      <c r="B35" s="48" t="s">
        <v>64</v>
      </c>
      <c r="C35" s="45" t="s">
        <v>65</v>
      </c>
      <c r="D35" s="45">
        <v>-1</v>
      </c>
      <c r="E35" s="45" t="s">
        <v>66</v>
      </c>
      <c r="F35" s="45">
        <v>17</v>
      </c>
      <c r="G35" s="46" t="s">
        <v>87</v>
      </c>
      <c r="H35" s="53" t="s">
        <v>44</v>
      </c>
      <c r="I35" s="59"/>
      <c r="J35" s="568">
        <v>45551</v>
      </c>
      <c r="K35" s="42" t="s">
        <v>31</v>
      </c>
      <c r="L35" s="544">
        <v>45481</v>
      </c>
      <c r="M35" s="58"/>
      <c r="N35" s="513">
        <v>45565</v>
      </c>
      <c r="O35" s="51" t="s">
        <v>69</v>
      </c>
      <c r="P35" s="70" t="str">
        <f t="shared" ca="1" si="5"/>
        <v/>
      </c>
      <c r="Q35" s="70" t="str">
        <f t="shared" ca="1" si="6"/>
        <v/>
      </c>
      <c r="R35" s="70" t="str">
        <f t="shared" ca="1" si="7"/>
        <v/>
      </c>
      <c r="S35" s="70" t="str">
        <f t="shared" ca="1" si="8"/>
        <v/>
      </c>
      <c r="T35" s="147" t="str">
        <f t="shared" ca="1" si="9"/>
        <v/>
      </c>
      <c r="U35" s="146"/>
      <c r="V35" s="51"/>
      <c r="W35" s="51"/>
      <c r="X35" s="51"/>
      <c r="Y35" s="51"/>
      <c r="Z35" s="51"/>
      <c r="AA35" s="145"/>
    </row>
    <row r="36" spans="1:27" s="2" customFormat="1" ht="15.6" x14ac:dyDescent="0.3">
      <c r="A36" s="555">
        <v>45517</v>
      </c>
      <c r="B36" s="48" t="s">
        <v>64</v>
      </c>
      <c r="C36" s="45" t="s">
        <v>65</v>
      </c>
      <c r="D36" s="45">
        <v>-1</v>
      </c>
      <c r="E36" s="45" t="s">
        <v>66</v>
      </c>
      <c r="F36" s="45">
        <v>18</v>
      </c>
      <c r="G36" s="46" t="s">
        <v>88</v>
      </c>
      <c r="H36" s="47" t="s">
        <v>68</v>
      </c>
      <c r="I36" s="59"/>
      <c r="J36" s="568">
        <v>45551</v>
      </c>
      <c r="K36" s="42" t="s">
        <v>31</v>
      </c>
      <c r="L36" s="544">
        <v>45481</v>
      </c>
      <c r="M36" s="58"/>
      <c r="N36" s="513">
        <v>45565</v>
      </c>
      <c r="O36" s="51" t="s">
        <v>69</v>
      </c>
      <c r="P36" s="70" t="str">
        <f t="shared" ca="1" si="5"/>
        <v/>
      </c>
      <c r="Q36" s="70" t="str">
        <f t="shared" ca="1" si="6"/>
        <v/>
      </c>
      <c r="R36" s="70" t="str">
        <f t="shared" ca="1" si="7"/>
        <v/>
      </c>
      <c r="S36" s="70" t="str">
        <f t="shared" ca="1" si="8"/>
        <v/>
      </c>
      <c r="T36" s="147" t="str">
        <f t="shared" ca="1" si="9"/>
        <v/>
      </c>
      <c r="U36" s="146"/>
      <c r="V36" s="51"/>
      <c r="W36" s="51"/>
      <c r="X36" s="51"/>
      <c r="Y36" s="51"/>
      <c r="Z36" s="51"/>
      <c r="AA36" s="145"/>
    </row>
    <row r="37" spans="1:27" s="2" customFormat="1" ht="15.6" x14ac:dyDescent="0.3">
      <c r="A37" s="555">
        <v>45517</v>
      </c>
      <c r="B37" s="48" t="s">
        <v>64</v>
      </c>
      <c r="C37" s="45" t="s">
        <v>65</v>
      </c>
      <c r="D37" s="45">
        <v>-1</v>
      </c>
      <c r="E37" s="45" t="s">
        <v>66</v>
      </c>
      <c r="F37" s="45">
        <v>19</v>
      </c>
      <c r="G37" s="94" t="s">
        <v>89</v>
      </c>
      <c r="H37" s="95" t="s">
        <v>84</v>
      </c>
      <c r="I37" s="95"/>
      <c r="J37" s="570">
        <v>45551</v>
      </c>
      <c r="K37" s="42" t="s">
        <v>31</v>
      </c>
      <c r="L37" s="544">
        <v>45481</v>
      </c>
      <c r="M37" s="58"/>
      <c r="N37" s="513">
        <v>45565</v>
      </c>
      <c r="O37" s="51" t="s">
        <v>69</v>
      </c>
      <c r="P37" s="70" t="str">
        <f t="shared" ca="1" si="5"/>
        <v/>
      </c>
      <c r="Q37" s="70" t="str">
        <f t="shared" ca="1" si="6"/>
        <v/>
      </c>
      <c r="R37" s="70" t="str">
        <f t="shared" ca="1" si="7"/>
        <v/>
      </c>
      <c r="S37" s="70" t="str">
        <f t="shared" ca="1" si="8"/>
        <v/>
      </c>
      <c r="T37" s="147" t="str">
        <f t="shared" ca="1" si="9"/>
        <v/>
      </c>
      <c r="U37" s="146"/>
      <c r="V37" s="51"/>
      <c r="W37" s="51"/>
      <c r="X37" s="51"/>
      <c r="Y37" s="51"/>
      <c r="Z37" s="51"/>
      <c r="AA37" s="145"/>
    </row>
    <row r="38" spans="1:27" s="2" customFormat="1" ht="15.6" x14ac:dyDescent="0.3">
      <c r="A38" s="555">
        <v>45517</v>
      </c>
      <c r="B38" s="48" t="s">
        <v>64</v>
      </c>
      <c r="C38" s="45" t="s">
        <v>65</v>
      </c>
      <c r="D38" s="45">
        <v>-1</v>
      </c>
      <c r="E38" s="45" t="s">
        <v>66</v>
      </c>
      <c r="F38" s="45">
        <v>20</v>
      </c>
      <c r="G38" s="46" t="s">
        <v>90</v>
      </c>
      <c r="H38" s="47" t="s">
        <v>30</v>
      </c>
      <c r="I38" s="59"/>
      <c r="J38" s="568">
        <v>45551</v>
      </c>
      <c r="K38" s="42" t="s">
        <v>31</v>
      </c>
      <c r="L38" s="544">
        <v>45481</v>
      </c>
      <c r="M38" s="58"/>
      <c r="N38" s="513">
        <v>45565</v>
      </c>
      <c r="O38" s="51" t="s">
        <v>69</v>
      </c>
      <c r="P38" s="70" t="str">
        <f t="shared" ca="1" si="5"/>
        <v/>
      </c>
      <c r="Q38" s="70" t="str">
        <f t="shared" ca="1" si="6"/>
        <v/>
      </c>
      <c r="R38" s="70" t="str">
        <f t="shared" ca="1" si="7"/>
        <v/>
      </c>
      <c r="S38" s="70" t="str">
        <f t="shared" ca="1" si="8"/>
        <v/>
      </c>
      <c r="T38" s="147" t="str">
        <f t="shared" ca="1" si="9"/>
        <v/>
      </c>
      <c r="U38" s="146"/>
      <c r="V38" s="51"/>
      <c r="W38" s="51"/>
      <c r="X38" s="51"/>
      <c r="Y38" s="51"/>
      <c r="Z38" s="51"/>
      <c r="AA38" s="145"/>
    </row>
    <row r="39" spans="1:27" s="2" customFormat="1" ht="15.6" x14ac:dyDescent="0.3">
      <c r="A39" s="555">
        <v>45517</v>
      </c>
      <c r="B39" s="48" t="s">
        <v>64</v>
      </c>
      <c r="C39" s="45" t="s">
        <v>65</v>
      </c>
      <c r="D39" s="45">
        <v>-1</v>
      </c>
      <c r="E39" s="45" t="s">
        <v>66</v>
      </c>
      <c r="F39" s="45">
        <v>21</v>
      </c>
      <c r="G39" s="46" t="s">
        <v>91</v>
      </c>
      <c r="H39" s="47" t="s">
        <v>54</v>
      </c>
      <c r="I39" s="59"/>
      <c r="J39" s="568">
        <v>45559</v>
      </c>
      <c r="K39" s="42" t="s">
        <v>31</v>
      </c>
      <c r="L39" s="544">
        <v>45481</v>
      </c>
      <c r="M39" s="58"/>
      <c r="N39" s="513">
        <v>45559</v>
      </c>
      <c r="O39" s="51" t="s">
        <v>69</v>
      </c>
      <c r="P39" s="70" t="str">
        <f t="shared" ca="1" si="5"/>
        <v/>
      </c>
      <c r="Q39" s="70" t="str">
        <f t="shared" ca="1" si="6"/>
        <v/>
      </c>
      <c r="R39" s="70" t="str">
        <f t="shared" ca="1" si="7"/>
        <v/>
      </c>
      <c r="S39" s="70" t="str">
        <f t="shared" ca="1" si="8"/>
        <v/>
      </c>
      <c r="T39" s="147" t="str">
        <f t="shared" ca="1" si="9"/>
        <v/>
      </c>
      <c r="U39" s="146"/>
      <c r="V39" s="51"/>
      <c r="W39" s="51"/>
      <c r="X39" s="51"/>
      <c r="Y39" s="51"/>
      <c r="Z39" s="51"/>
      <c r="AA39" s="145"/>
    </row>
    <row r="40" spans="1:27" s="2" customFormat="1" ht="15.6" x14ac:dyDescent="0.3">
      <c r="A40" s="555">
        <v>45517</v>
      </c>
      <c r="B40" s="48" t="s">
        <v>64</v>
      </c>
      <c r="C40" s="45" t="s">
        <v>65</v>
      </c>
      <c r="D40" s="45">
        <v>-1</v>
      </c>
      <c r="E40" s="45" t="s">
        <v>66</v>
      </c>
      <c r="F40" s="45">
        <v>22</v>
      </c>
      <c r="G40" s="46" t="s">
        <v>92</v>
      </c>
      <c r="H40" s="47" t="s">
        <v>68</v>
      </c>
      <c r="I40" s="59"/>
      <c r="J40" s="568">
        <v>45565</v>
      </c>
      <c r="K40" s="42" t="s">
        <v>31</v>
      </c>
      <c r="L40" s="544">
        <v>45481</v>
      </c>
      <c r="M40" s="58"/>
      <c r="N40" s="513">
        <v>45582</v>
      </c>
      <c r="O40" s="51" t="s">
        <v>69</v>
      </c>
      <c r="P40" s="70" t="str">
        <f t="shared" ca="1" si="5"/>
        <v/>
      </c>
      <c r="Q40" s="70" t="str">
        <f t="shared" ca="1" si="6"/>
        <v/>
      </c>
      <c r="R40" s="70" t="str">
        <f t="shared" ca="1" si="7"/>
        <v/>
      </c>
      <c r="S40" s="70" t="str">
        <f t="shared" ca="1" si="8"/>
        <v/>
      </c>
      <c r="T40" s="147" t="str">
        <f t="shared" ca="1" si="9"/>
        <v/>
      </c>
      <c r="U40" s="146"/>
      <c r="V40" s="51"/>
      <c r="W40" s="51"/>
      <c r="X40" s="51"/>
      <c r="Y40" s="51"/>
      <c r="Z40" s="51"/>
      <c r="AA40" s="145"/>
    </row>
    <row r="41" spans="1:27" s="2" customFormat="1" ht="15.6" x14ac:dyDescent="0.3">
      <c r="A41" s="555">
        <v>45517</v>
      </c>
      <c r="B41" s="48" t="s">
        <v>64</v>
      </c>
      <c r="C41" s="45" t="s">
        <v>65</v>
      </c>
      <c r="D41" s="45">
        <v>-1</v>
      </c>
      <c r="E41" s="45" t="s">
        <v>66</v>
      </c>
      <c r="F41" s="45">
        <v>23</v>
      </c>
      <c r="G41" s="61" t="s">
        <v>93</v>
      </c>
      <c r="H41" s="53" t="s">
        <v>76</v>
      </c>
      <c r="I41" s="59"/>
      <c r="J41" s="526">
        <v>45565</v>
      </c>
      <c r="K41" s="42" t="s">
        <v>31</v>
      </c>
      <c r="L41" s="544">
        <v>45481</v>
      </c>
      <c r="M41" s="58"/>
      <c r="N41" s="514">
        <v>45681</v>
      </c>
      <c r="O41" s="51" t="s">
        <v>69</v>
      </c>
      <c r="P41" s="70" t="str">
        <f t="shared" ca="1" si="5"/>
        <v/>
      </c>
      <c r="Q41" s="70" t="str">
        <f t="shared" ca="1" si="6"/>
        <v/>
      </c>
      <c r="R41" s="70" t="str">
        <f t="shared" ca="1" si="7"/>
        <v/>
      </c>
      <c r="S41" s="70" t="str">
        <f t="shared" ca="1" si="8"/>
        <v/>
      </c>
      <c r="T41" s="147" t="str">
        <f t="shared" ca="1" si="9"/>
        <v/>
      </c>
      <c r="U41" s="146"/>
      <c r="V41" s="51"/>
      <c r="W41" s="51"/>
      <c r="X41" s="51"/>
      <c r="Y41" s="51"/>
      <c r="Z41" s="51"/>
      <c r="AA41" s="145"/>
    </row>
    <row r="42" spans="1:27" s="2" customFormat="1" ht="15.6" x14ac:dyDescent="0.3">
      <c r="A42" s="555">
        <v>45517</v>
      </c>
      <c r="B42" s="48" t="s">
        <v>64</v>
      </c>
      <c r="C42" s="45" t="s">
        <v>65</v>
      </c>
      <c r="D42" s="45">
        <v>-1</v>
      </c>
      <c r="E42" s="45" t="s">
        <v>66</v>
      </c>
      <c r="F42" s="45">
        <v>24</v>
      </c>
      <c r="G42" s="46" t="s">
        <v>94</v>
      </c>
      <c r="H42" s="53" t="s">
        <v>76</v>
      </c>
      <c r="I42" s="48"/>
      <c r="J42" s="568">
        <v>45607</v>
      </c>
      <c r="K42" s="42" t="s">
        <v>31</v>
      </c>
      <c r="L42" s="544">
        <v>45481</v>
      </c>
      <c r="M42" s="58"/>
      <c r="N42" s="513">
        <v>45653</v>
      </c>
      <c r="O42" s="51" t="s">
        <v>69</v>
      </c>
      <c r="P42" s="70" t="str">
        <f t="shared" ca="1" si="5"/>
        <v/>
      </c>
      <c r="Q42" s="70" t="str">
        <f t="shared" ca="1" si="6"/>
        <v/>
      </c>
      <c r="R42" s="70" t="str">
        <f t="shared" ca="1" si="7"/>
        <v/>
      </c>
      <c r="S42" s="70" t="str">
        <f t="shared" ca="1" si="8"/>
        <v/>
      </c>
      <c r="T42" s="147" t="str">
        <f t="shared" ca="1" si="9"/>
        <v/>
      </c>
      <c r="U42" s="146"/>
      <c r="V42" s="51"/>
      <c r="W42" s="51"/>
      <c r="X42" s="51"/>
      <c r="Y42" s="51"/>
      <c r="Z42" s="51"/>
      <c r="AA42" s="145"/>
    </row>
    <row r="43" spans="1:27" s="2" customFormat="1" ht="15.6" x14ac:dyDescent="0.3">
      <c r="A43" s="555">
        <v>45517</v>
      </c>
      <c r="B43" s="48" t="s">
        <v>64</v>
      </c>
      <c r="C43" s="45" t="s">
        <v>65</v>
      </c>
      <c r="D43" s="45">
        <v>-1</v>
      </c>
      <c r="E43" s="45" t="s">
        <v>66</v>
      </c>
      <c r="F43" s="45">
        <v>25</v>
      </c>
      <c r="G43" s="94" t="s">
        <v>95</v>
      </c>
      <c r="H43" s="95" t="s">
        <v>84</v>
      </c>
      <c r="I43" s="95"/>
      <c r="J43" s="570">
        <v>45565</v>
      </c>
      <c r="K43" s="42" t="s">
        <v>31</v>
      </c>
      <c r="L43" s="544">
        <v>45481</v>
      </c>
      <c r="M43" s="58"/>
      <c r="N43" s="513">
        <v>45565</v>
      </c>
      <c r="O43" s="51" t="s">
        <v>69</v>
      </c>
      <c r="P43" s="70" t="str">
        <f t="shared" ca="1" si="5"/>
        <v/>
      </c>
      <c r="Q43" s="70" t="str">
        <f t="shared" ca="1" si="6"/>
        <v/>
      </c>
      <c r="R43" s="70" t="str">
        <f t="shared" ca="1" si="7"/>
        <v/>
      </c>
      <c r="S43" s="70" t="str">
        <f t="shared" ca="1" si="8"/>
        <v/>
      </c>
      <c r="T43" s="147" t="str">
        <f t="shared" ca="1" si="9"/>
        <v/>
      </c>
      <c r="U43" s="146"/>
      <c r="V43" s="51"/>
      <c r="W43" s="51"/>
      <c r="X43" s="51"/>
      <c r="Y43" s="51"/>
      <c r="Z43" s="51"/>
      <c r="AA43" s="145"/>
    </row>
    <row r="44" spans="1:27" s="2" customFormat="1" ht="15.6" x14ac:dyDescent="0.3">
      <c r="A44" s="555">
        <v>45517</v>
      </c>
      <c r="B44" s="48" t="s">
        <v>64</v>
      </c>
      <c r="C44" s="45" t="s">
        <v>65</v>
      </c>
      <c r="D44" s="45">
        <v>-1</v>
      </c>
      <c r="E44" s="45" t="s">
        <v>66</v>
      </c>
      <c r="F44" s="45">
        <v>26</v>
      </c>
      <c r="G44" s="94" t="s">
        <v>96</v>
      </c>
      <c r="H44" s="95" t="s">
        <v>97</v>
      </c>
      <c r="I44" s="95"/>
      <c r="J44" s="570">
        <v>45565</v>
      </c>
      <c r="K44" s="42" t="s">
        <v>31</v>
      </c>
      <c r="L44" s="544">
        <v>45481</v>
      </c>
      <c r="M44" s="58"/>
      <c r="N44" s="513">
        <v>45565</v>
      </c>
      <c r="O44" s="51" t="s">
        <v>69</v>
      </c>
      <c r="P44" s="70" t="str">
        <f t="shared" ca="1" si="5"/>
        <v/>
      </c>
      <c r="Q44" s="70" t="str">
        <f t="shared" ca="1" si="6"/>
        <v/>
      </c>
      <c r="R44" s="70" t="str">
        <f t="shared" ca="1" si="7"/>
        <v/>
      </c>
      <c r="S44" s="70" t="str">
        <f t="shared" ca="1" si="8"/>
        <v/>
      </c>
      <c r="T44" s="147" t="str">
        <f t="shared" ca="1" si="9"/>
        <v/>
      </c>
      <c r="U44" s="146"/>
      <c r="V44" s="51"/>
      <c r="W44" s="51"/>
      <c r="X44" s="51"/>
      <c r="Y44" s="51"/>
      <c r="Z44" s="51"/>
      <c r="AA44" s="145"/>
    </row>
    <row r="45" spans="1:27" s="2" customFormat="1" ht="15.6" x14ac:dyDescent="0.3">
      <c r="A45" s="555">
        <v>45517</v>
      </c>
      <c r="B45" s="48" t="s">
        <v>64</v>
      </c>
      <c r="C45" s="45" t="s">
        <v>65</v>
      </c>
      <c r="D45" s="45">
        <v>-1</v>
      </c>
      <c r="E45" s="45" t="s">
        <v>66</v>
      </c>
      <c r="F45" s="45">
        <v>27</v>
      </c>
      <c r="G45" s="46" t="s">
        <v>98</v>
      </c>
      <c r="H45" s="47" t="s">
        <v>30</v>
      </c>
      <c r="I45" s="59"/>
      <c r="J45" s="568">
        <v>45565</v>
      </c>
      <c r="K45" s="42" t="s">
        <v>31</v>
      </c>
      <c r="L45" s="544">
        <v>45481</v>
      </c>
      <c r="M45" s="58"/>
      <c r="N45" s="513">
        <v>45582</v>
      </c>
      <c r="O45" s="51" t="s">
        <v>69</v>
      </c>
      <c r="P45" s="70" t="str">
        <f t="shared" ca="1" si="5"/>
        <v/>
      </c>
      <c r="Q45" s="70" t="str">
        <f t="shared" ca="1" si="6"/>
        <v/>
      </c>
      <c r="R45" s="70" t="str">
        <f t="shared" ca="1" si="7"/>
        <v/>
      </c>
      <c r="S45" s="70" t="str">
        <f t="shared" ca="1" si="8"/>
        <v/>
      </c>
      <c r="T45" s="147" t="str">
        <f t="shared" ca="1" si="9"/>
        <v/>
      </c>
      <c r="U45" s="146"/>
      <c r="V45" s="70">
        <f ca="1">COUNTIF(P21:T5509, "&lt;=30")</f>
        <v>0</v>
      </c>
      <c r="W45" s="70">
        <f ca="1">COUNTIF(P21:T5509, "&gt;=31")-COUNTIF(P21:T5509, "&gt;60")</f>
        <v>0</v>
      </c>
      <c r="X45" s="70">
        <f ca="1">COUNTIF(P21:T5509, "&gt;60")</f>
        <v>1</v>
      </c>
      <c r="Y45" s="70">
        <f ca="1">SUM(V45:X45)</f>
        <v>1</v>
      </c>
      <c r="Z45" s="51"/>
      <c r="AA45" s="145"/>
    </row>
    <row r="46" spans="1:27" s="2" customFormat="1" ht="15.6" x14ac:dyDescent="0.3">
      <c r="A46" s="555">
        <v>45517</v>
      </c>
      <c r="B46" s="48" t="s">
        <v>64</v>
      </c>
      <c r="C46" s="45" t="s">
        <v>65</v>
      </c>
      <c r="D46" s="45">
        <v>-1</v>
      </c>
      <c r="E46" s="45" t="s">
        <v>66</v>
      </c>
      <c r="F46" s="45">
        <v>28</v>
      </c>
      <c r="G46" s="46" t="s">
        <v>99</v>
      </c>
      <c r="H46" s="47" t="s">
        <v>30</v>
      </c>
      <c r="I46" s="47"/>
      <c r="J46" s="568">
        <v>45565</v>
      </c>
      <c r="K46" s="42" t="s">
        <v>31</v>
      </c>
      <c r="L46" s="544">
        <v>45481</v>
      </c>
      <c r="M46" s="58"/>
      <c r="N46" s="513">
        <v>45565</v>
      </c>
      <c r="O46" s="51" t="s">
        <v>69</v>
      </c>
      <c r="P46" s="70" t="str">
        <f t="shared" ca="1" si="5"/>
        <v/>
      </c>
      <c r="Q46" s="70" t="str">
        <f t="shared" ca="1" si="6"/>
        <v/>
      </c>
      <c r="R46" s="70" t="str">
        <f t="shared" ca="1" si="7"/>
        <v/>
      </c>
      <c r="S46" s="70" t="str">
        <f t="shared" ca="1" si="8"/>
        <v/>
      </c>
      <c r="T46" s="147" t="str">
        <f t="shared" ca="1" si="9"/>
        <v/>
      </c>
      <c r="U46" s="146"/>
      <c r="V46" s="208" t="s">
        <v>35</v>
      </c>
      <c r="W46" s="208" t="s">
        <v>36</v>
      </c>
      <c r="X46" s="208" t="s">
        <v>37</v>
      </c>
      <c r="Y46" s="208" t="s">
        <v>38</v>
      </c>
      <c r="Z46" s="51"/>
      <c r="AA46" s="145"/>
    </row>
    <row r="47" spans="1:27" s="2" customFormat="1" ht="15.6" x14ac:dyDescent="0.3">
      <c r="A47" s="555">
        <v>45517</v>
      </c>
      <c r="B47" s="48" t="s">
        <v>64</v>
      </c>
      <c r="C47" s="45" t="s">
        <v>65</v>
      </c>
      <c r="D47" s="45">
        <v>-1</v>
      </c>
      <c r="E47" s="45" t="s">
        <v>66</v>
      </c>
      <c r="F47" s="45">
        <v>29</v>
      </c>
      <c r="G47" s="60"/>
      <c r="H47" s="47" t="s">
        <v>30</v>
      </c>
      <c r="I47" s="47"/>
      <c r="J47" s="568">
        <v>45565</v>
      </c>
      <c r="K47" s="42" t="s">
        <v>31</v>
      </c>
      <c r="L47" s="544">
        <v>45481</v>
      </c>
      <c r="M47" s="58"/>
      <c r="N47" s="513">
        <v>45565</v>
      </c>
      <c r="O47" s="51" t="s">
        <v>69</v>
      </c>
      <c r="P47" s="70" t="str">
        <f t="shared" ca="1" si="5"/>
        <v/>
      </c>
      <c r="Q47" s="70" t="str">
        <f t="shared" ca="1" si="6"/>
        <v/>
      </c>
      <c r="R47" s="70" t="str">
        <f t="shared" ca="1" si="7"/>
        <v/>
      </c>
      <c r="S47" s="70" t="str">
        <f t="shared" ca="1" si="8"/>
        <v/>
      </c>
      <c r="T47" s="147" t="str">
        <f t="shared" ca="1" si="9"/>
        <v/>
      </c>
      <c r="U47" s="146"/>
      <c r="V47" s="208" t="s">
        <v>100</v>
      </c>
      <c r="W47" s="208"/>
      <c r="X47" s="208"/>
      <c r="Y47" s="208"/>
      <c r="Z47" s="51"/>
      <c r="AA47" s="145"/>
    </row>
    <row r="48" spans="1:27" s="2" customFormat="1" ht="15.6" x14ac:dyDescent="0.3">
      <c r="A48" s="555">
        <v>45517</v>
      </c>
      <c r="B48" s="48" t="s">
        <v>64</v>
      </c>
      <c r="C48" s="45" t="s">
        <v>65</v>
      </c>
      <c r="D48" s="45">
        <v>-1</v>
      </c>
      <c r="E48" s="45" t="s">
        <v>66</v>
      </c>
      <c r="F48" s="45">
        <v>30</v>
      </c>
      <c r="G48" s="46" t="s">
        <v>101</v>
      </c>
      <c r="H48" s="47" t="s">
        <v>30</v>
      </c>
      <c r="I48" s="47"/>
      <c r="J48" s="568">
        <v>45593</v>
      </c>
      <c r="K48" s="42" t="s">
        <v>31</v>
      </c>
      <c r="L48" s="544">
        <v>45481</v>
      </c>
      <c r="M48" s="58"/>
      <c r="N48" s="513">
        <v>45593</v>
      </c>
      <c r="O48" s="51" t="s">
        <v>69</v>
      </c>
      <c r="P48" s="70" t="str">
        <f t="shared" ca="1" si="5"/>
        <v/>
      </c>
      <c r="Q48" s="70" t="str">
        <f t="shared" ca="1" si="6"/>
        <v/>
      </c>
      <c r="R48" s="70" t="str">
        <f t="shared" ca="1" si="7"/>
        <v/>
      </c>
      <c r="S48" s="70" t="str">
        <f t="shared" ca="1" si="8"/>
        <v/>
      </c>
      <c r="T48" s="147" t="str">
        <f t="shared" ca="1" si="9"/>
        <v/>
      </c>
      <c r="U48" s="146"/>
      <c r="V48" s="70"/>
      <c r="W48" s="70"/>
      <c r="X48" s="70"/>
      <c r="Y48" s="70"/>
      <c r="Z48" s="51"/>
      <c r="AA48" s="145"/>
    </row>
    <row r="49" spans="1:27" s="2" customFormat="1" ht="15.6" x14ac:dyDescent="0.3">
      <c r="A49" s="555">
        <v>45517</v>
      </c>
      <c r="B49" s="48" t="s">
        <v>64</v>
      </c>
      <c r="C49" s="45" t="s">
        <v>65</v>
      </c>
      <c r="D49" s="45">
        <v>-1</v>
      </c>
      <c r="E49" s="45" t="s">
        <v>66</v>
      </c>
      <c r="F49" s="45">
        <v>31</v>
      </c>
      <c r="G49" s="46" t="s">
        <v>102</v>
      </c>
      <c r="H49" s="53" t="s">
        <v>76</v>
      </c>
      <c r="I49" s="59"/>
      <c r="J49" s="568">
        <v>45609</v>
      </c>
      <c r="K49" s="42" t="s">
        <v>31</v>
      </c>
      <c r="L49" s="544">
        <v>45481</v>
      </c>
      <c r="M49" s="58"/>
      <c r="N49" s="513">
        <v>45644</v>
      </c>
      <c r="O49" s="51" t="s">
        <v>69</v>
      </c>
      <c r="P49" s="70" t="str">
        <f t="shared" ca="1" si="5"/>
        <v/>
      </c>
      <c r="Q49" s="70" t="str">
        <f t="shared" ca="1" si="6"/>
        <v/>
      </c>
      <c r="R49" s="70" t="str">
        <f t="shared" ca="1" si="7"/>
        <v/>
      </c>
      <c r="S49" s="70" t="str">
        <f t="shared" ca="1" si="8"/>
        <v/>
      </c>
      <c r="T49" s="147" t="str">
        <f t="shared" ca="1" si="9"/>
        <v/>
      </c>
      <c r="U49" s="146"/>
      <c r="V49" s="70">
        <f ca="1">COUNTIF(T29:T5517, "&lt;=30")</f>
        <v>0</v>
      </c>
      <c r="W49" s="70">
        <f ca="1">COUNTIF(T29:T5517, "&gt;=31")-COUNTIF(T29:T5517, "&gt;60")</f>
        <v>0</v>
      </c>
      <c r="X49" s="70">
        <f ca="1">COUNTIF(T29:T5517, "&gt;60")</f>
        <v>0</v>
      </c>
      <c r="Y49" s="70">
        <f ca="1">SUM(V49:X49)</f>
        <v>0</v>
      </c>
      <c r="Z49" s="51"/>
      <c r="AA49" s="145"/>
    </row>
    <row r="50" spans="1:27" s="2" customFormat="1" ht="15.6" x14ac:dyDescent="0.3">
      <c r="A50" s="555">
        <v>45517</v>
      </c>
      <c r="B50" s="48" t="s">
        <v>64</v>
      </c>
      <c r="C50" s="45" t="s">
        <v>65</v>
      </c>
      <c r="D50" s="45">
        <v>-1</v>
      </c>
      <c r="E50" s="45" t="s">
        <v>66</v>
      </c>
      <c r="F50" s="45">
        <v>32</v>
      </c>
      <c r="G50" s="61" t="s">
        <v>103</v>
      </c>
      <c r="H50" s="65" t="s">
        <v>104</v>
      </c>
      <c r="I50" s="65"/>
      <c r="J50" s="526">
        <v>45596</v>
      </c>
      <c r="K50" s="42" t="s">
        <v>31</v>
      </c>
      <c r="L50" s="544">
        <v>45481</v>
      </c>
      <c r="M50" s="58"/>
      <c r="N50" s="513">
        <v>45601</v>
      </c>
      <c r="O50" s="51" t="s">
        <v>69</v>
      </c>
      <c r="P50" s="70" t="str">
        <f t="shared" ca="1" si="5"/>
        <v/>
      </c>
      <c r="Q50" s="70" t="str">
        <f t="shared" ca="1" si="6"/>
        <v/>
      </c>
      <c r="R50" s="70" t="str">
        <f t="shared" ca="1" si="7"/>
        <v/>
      </c>
      <c r="S50" s="70" t="str">
        <f t="shared" ca="1" si="8"/>
        <v/>
      </c>
      <c r="T50" s="147" t="str">
        <f t="shared" ca="1" si="9"/>
        <v/>
      </c>
      <c r="U50" s="146"/>
      <c r="V50" s="208" t="s">
        <v>35</v>
      </c>
      <c r="W50" s="208" t="s">
        <v>36</v>
      </c>
      <c r="X50" s="208" t="s">
        <v>37</v>
      </c>
      <c r="Y50" s="208" t="s">
        <v>38</v>
      </c>
      <c r="Z50" s="51"/>
      <c r="AA50" s="145"/>
    </row>
    <row r="51" spans="1:27" s="2" customFormat="1" ht="15.6" x14ac:dyDescent="0.3">
      <c r="A51" s="555">
        <v>45517</v>
      </c>
      <c r="B51" s="235" t="s">
        <v>64</v>
      </c>
      <c r="C51" s="236" t="s">
        <v>65</v>
      </c>
      <c r="D51" s="236">
        <v>-1</v>
      </c>
      <c r="E51" s="236" t="s">
        <v>66</v>
      </c>
      <c r="F51" s="236">
        <v>33</v>
      </c>
      <c r="G51" s="364" t="s">
        <v>105</v>
      </c>
      <c r="H51" s="364" t="s">
        <v>76</v>
      </c>
      <c r="I51" s="364"/>
      <c r="J51" s="571">
        <v>45708</v>
      </c>
      <c r="K51" s="351" t="s">
        <v>31</v>
      </c>
      <c r="L51" s="544">
        <v>45481</v>
      </c>
      <c r="M51" s="243">
        <v>45707</v>
      </c>
      <c r="N51" s="515">
        <v>45811</v>
      </c>
      <c r="O51" s="252"/>
      <c r="P51" s="256"/>
      <c r="Q51" s="256"/>
      <c r="R51" s="256"/>
      <c r="S51" s="256"/>
      <c r="T51" s="275"/>
      <c r="U51" s="276"/>
      <c r="V51" s="256"/>
      <c r="W51" s="256"/>
      <c r="X51" s="256"/>
      <c r="Y51" s="256"/>
      <c r="Z51" s="252"/>
      <c r="AA51" s="277"/>
    </row>
    <row r="52" spans="1:27" s="2" customFormat="1" ht="15.6" x14ac:dyDescent="0.3">
      <c r="A52" s="555">
        <v>45617</v>
      </c>
      <c r="B52" s="48" t="s">
        <v>107</v>
      </c>
      <c r="C52" s="45" t="s">
        <v>65</v>
      </c>
      <c r="D52" s="45">
        <v>-1</v>
      </c>
      <c r="E52" s="45" t="s">
        <v>108</v>
      </c>
      <c r="F52" s="45">
        <v>1</v>
      </c>
      <c r="G52" s="64" t="s">
        <v>109</v>
      </c>
      <c r="H52" s="65" t="s">
        <v>30</v>
      </c>
      <c r="I52" s="65"/>
      <c r="J52" s="526">
        <v>45623</v>
      </c>
      <c r="K52" s="42" t="s">
        <v>31</v>
      </c>
      <c r="L52" s="544">
        <v>45399</v>
      </c>
      <c r="M52" s="57"/>
      <c r="N52" s="514">
        <v>45681</v>
      </c>
      <c r="O52" s="51"/>
      <c r="P52" s="70" t="str">
        <f t="shared" ref="P52:P67" ca="1" si="10">IF(K52="NÃO INTERVENCIONADO",TODAY()-J52,"")</f>
        <v/>
      </c>
      <c r="Q52" s="70" t="str">
        <f t="shared" ref="Q52:Q67" ca="1" si="11">IF(K52="ENCOMENDADO",TODAY()-J52,"")</f>
        <v/>
      </c>
      <c r="R52" s="70" t="str">
        <f t="shared" ref="R52:R67" ca="1" si="12">IF(K52="EM OBRA",TODAY()-J52,"")</f>
        <v/>
      </c>
      <c r="S52" s="70" t="str">
        <f t="shared" ref="S52:S67" ca="1" si="13">IF(K52="CORREÇÃO NÃO ACEITE",TODAY()-J52,"")</f>
        <v/>
      </c>
      <c r="T52" s="147" t="str">
        <f t="shared" ref="T52:T67" ca="1" si="14">IF(K52="A VERIFICAR",TODAY()-J52,"")</f>
        <v/>
      </c>
      <c r="U52" s="146"/>
      <c r="V52" s="51"/>
      <c r="W52" s="51"/>
      <c r="X52" s="51"/>
      <c r="Y52" s="51"/>
      <c r="Z52" s="51"/>
      <c r="AA52" s="145"/>
    </row>
    <row r="53" spans="1:27" s="2" customFormat="1" ht="15.6" x14ac:dyDescent="0.3">
      <c r="A53" s="555">
        <v>45617</v>
      </c>
      <c r="B53" s="48" t="s">
        <v>107</v>
      </c>
      <c r="C53" s="45" t="s">
        <v>65</v>
      </c>
      <c r="D53" s="45">
        <v>-1</v>
      </c>
      <c r="E53" s="45" t="s">
        <v>108</v>
      </c>
      <c r="F53" s="45">
        <v>2</v>
      </c>
      <c r="G53" s="64" t="s">
        <v>110</v>
      </c>
      <c r="H53" s="65" t="s">
        <v>111</v>
      </c>
      <c r="I53" s="65"/>
      <c r="J53" s="526"/>
      <c r="K53" s="42" t="s">
        <v>31</v>
      </c>
      <c r="L53" s="544">
        <v>45399</v>
      </c>
      <c r="M53" s="57"/>
      <c r="N53" s="516">
        <v>45548</v>
      </c>
      <c r="O53" s="51"/>
      <c r="P53" s="70" t="str">
        <f t="shared" ca="1" si="10"/>
        <v/>
      </c>
      <c r="Q53" s="70" t="str">
        <f t="shared" ca="1" si="11"/>
        <v/>
      </c>
      <c r="R53" s="70" t="str">
        <f t="shared" ca="1" si="12"/>
        <v/>
      </c>
      <c r="S53" s="70" t="str">
        <f t="shared" ca="1" si="13"/>
        <v/>
      </c>
      <c r="T53" s="147" t="str">
        <f t="shared" ca="1" si="14"/>
        <v/>
      </c>
      <c r="U53" s="146"/>
      <c r="V53" s="51"/>
      <c r="W53" s="51"/>
      <c r="X53" s="51"/>
      <c r="Y53" s="51"/>
      <c r="Z53" s="51"/>
      <c r="AA53" s="145"/>
    </row>
    <row r="54" spans="1:27" s="2" customFormat="1" ht="15.6" x14ac:dyDescent="0.3">
      <c r="A54" s="555">
        <v>45617</v>
      </c>
      <c r="B54" s="48" t="s">
        <v>107</v>
      </c>
      <c r="C54" s="45" t="s">
        <v>65</v>
      </c>
      <c r="D54" s="45">
        <v>-1</v>
      </c>
      <c r="E54" s="45" t="s">
        <v>108</v>
      </c>
      <c r="F54" s="45">
        <v>3</v>
      </c>
      <c r="G54" s="64" t="s">
        <v>112</v>
      </c>
      <c r="H54" s="65" t="s">
        <v>113</v>
      </c>
      <c r="I54" s="65"/>
      <c r="J54" s="526"/>
      <c r="K54" s="42" t="s">
        <v>31</v>
      </c>
      <c r="L54" s="544">
        <v>45399</v>
      </c>
      <c r="M54" s="57"/>
      <c r="N54" s="516">
        <v>45616</v>
      </c>
      <c r="O54" s="51"/>
      <c r="P54" s="70" t="str">
        <f t="shared" ca="1" si="10"/>
        <v/>
      </c>
      <c r="Q54" s="70" t="str">
        <f t="shared" ca="1" si="11"/>
        <v/>
      </c>
      <c r="R54" s="70" t="str">
        <f t="shared" ca="1" si="12"/>
        <v/>
      </c>
      <c r="S54" s="70" t="str">
        <f t="shared" ca="1" si="13"/>
        <v/>
      </c>
      <c r="T54" s="147" t="str">
        <f t="shared" ca="1" si="14"/>
        <v/>
      </c>
      <c r="U54" s="146"/>
      <c r="V54" s="51"/>
      <c r="W54" s="51"/>
      <c r="X54" s="51"/>
      <c r="Y54" s="51"/>
      <c r="Z54" s="51"/>
      <c r="AA54" s="145"/>
    </row>
    <row r="55" spans="1:27" s="2" customFormat="1" ht="15.6" x14ac:dyDescent="0.3">
      <c r="A55" s="555">
        <v>45617</v>
      </c>
      <c r="B55" s="48" t="s">
        <v>107</v>
      </c>
      <c r="C55" s="45" t="s">
        <v>65</v>
      </c>
      <c r="D55" s="45">
        <v>-1</v>
      </c>
      <c r="E55" s="45" t="s">
        <v>108</v>
      </c>
      <c r="F55" s="45">
        <v>4</v>
      </c>
      <c r="G55" s="64" t="s">
        <v>114</v>
      </c>
      <c r="H55" s="65" t="s">
        <v>30</v>
      </c>
      <c r="I55" s="65"/>
      <c r="J55" s="526">
        <v>45623</v>
      </c>
      <c r="K55" s="42" t="s">
        <v>31</v>
      </c>
      <c r="L55" s="544">
        <v>45399</v>
      </c>
      <c r="M55" s="57"/>
      <c r="N55" s="514">
        <v>45681</v>
      </c>
      <c r="O55" s="51"/>
      <c r="P55" s="70" t="str">
        <f t="shared" ca="1" si="10"/>
        <v/>
      </c>
      <c r="Q55" s="70" t="str">
        <f t="shared" ca="1" si="11"/>
        <v/>
      </c>
      <c r="R55" s="70" t="str">
        <f t="shared" ca="1" si="12"/>
        <v/>
      </c>
      <c r="S55" s="70" t="str">
        <f t="shared" ca="1" si="13"/>
        <v/>
      </c>
      <c r="T55" s="147" t="str">
        <f t="shared" ca="1" si="14"/>
        <v/>
      </c>
      <c r="U55" s="146"/>
      <c r="V55" s="51"/>
      <c r="W55" s="51"/>
      <c r="X55" s="51"/>
      <c r="Y55" s="51"/>
      <c r="Z55" s="51"/>
      <c r="AA55" s="145"/>
    </row>
    <row r="56" spans="1:27" s="2" customFormat="1" ht="15.6" x14ac:dyDescent="0.3">
      <c r="A56" s="555">
        <v>45617</v>
      </c>
      <c r="B56" s="48" t="s">
        <v>107</v>
      </c>
      <c r="C56" s="45" t="s">
        <v>65</v>
      </c>
      <c r="D56" s="45">
        <v>-1</v>
      </c>
      <c r="E56" s="45" t="s">
        <v>108</v>
      </c>
      <c r="F56" s="45">
        <v>5</v>
      </c>
      <c r="G56" s="64" t="s">
        <v>115</v>
      </c>
      <c r="H56" s="65" t="s">
        <v>116</v>
      </c>
      <c r="I56" s="65"/>
      <c r="J56" s="526"/>
      <c r="K56" s="42" t="s">
        <v>31</v>
      </c>
      <c r="L56" s="544">
        <v>45399</v>
      </c>
      <c r="M56" s="57"/>
      <c r="N56" s="513">
        <v>45656</v>
      </c>
      <c r="O56" s="51"/>
      <c r="P56" s="70" t="str">
        <f t="shared" ca="1" si="10"/>
        <v/>
      </c>
      <c r="Q56" s="70" t="str">
        <f t="shared" ca="1" si="11"/>
        <v/>
      </c>
      <c r="R56" s="70" t="str">
        <f t="shared" ca="1" si="12"/>
        <v/>
      </c>
      <c r="S56" s="70" t="str">
        <f t="shared" ca="1" si="13"/>
        <v/>
      </c>
      <c r="T56" s="147" t="str">
        <f t="shared" ca="1" si="14"/>
        <v/>
      </c>
      <c r="U56" s="146"/>
      <c r="V56" s="51"/>
      <c r="W56" s="51"/>
      <c r="X56" s="51"/>
      <c r="Y56" s="51"/>
      <c r="Z56" s="51"/>
      <c r="AA56" s="145"/>
    </row>
    <row r="57" spans="1:27" s="2" customFormat="1" ht="15.6" customHeight="1" x14ac:dyDescent="0.3">
      <c r="A57" s="555">
        <v>45617</v>
      </c>
      <c r="B57" s="48" t="s">
        <v>107</v>
      </c>
      <c r="C57" s="45" t="s">
        <v>65</v>
      </c>
      <c r="D57" s="45">
        <v>-1</v>
      </c>
      <c r="E57" s="45" t="s">
        <v>108</v>
      </c>
      <c r="F57" s="45">
        <v>6</v>
      </c>
      <c r="G57" s="64" t="s">
        <v>117</v>
      </c>
      <c r="H57" s="65" t="s">
        <v>30</v>
      </c>
      <c r="I57" s="65"/>
      <c r="J57" s="526">
        <v>45623</v>
      </c>
      <c r="K57" s="42" t="s">
        <v>31</v>
      </c>
      <c r="L57" s="544">
        <v>45399</v>
      </c>
      <c r="M57" s="57"/>
      <c r="N57" s="514">
        <v>45681</v>
      </c>
      <c r="O57" s="51"/>
      <c r="P57" s="70" t="str">
        <f t="shared" ca="1" si="10"/>
        <v/>
      </c>
      <c r="Q57" s="70" t="str">
        <f t="shared" ca="1" si="11"/>
        <v/>
      </c>
      <c r="R57" s="70" t="str">
        <f t="shared" ca="1" si="12"/>
        <v/>
      </c>
      <c r="S57" s="70" t="str">
        <f t="shared" ca="1" si="13"/>
        <v/>
      </c>
      <c r="T57" s="147" t="str">
        <f t="shared" ca="1" si="14"/>
        <v/>
      </c>
      <c r="U57" s="146"/>
      <c r="V57" s="51"/>
      <c r="W57" s="51"/>
      <c r="X57" s="51"/>
      <c r="Y57" s="51"/>
      <c r="Z57" s="51"/>
      <c r="AA57" s="145"/>
    </row>
    <row r="58" spans="1:27" s="2" customFormat="1" ht="15.6" x14ac:dyDescent="0.3">
      <c r="A58" s="555">
        <v>45617</v>
      </c>
      <c r="B58" s="48" t="s">
        <v>107</v>
      </c>
      <c r="C58" s="45" t="s">
        <v>65</v>
      </c>
      <c r="D58" s="45">
        <v>-1</v>
      </c>
      <c r="E58" s="45" t="s">
        <v>108</v>
      </c>
      <c r="F58" s="45">
        <v>7</v>
      </c>
      <c r="G58" s="64" t="s">
        <v>118</v>
      </c>
      <c r="H58" s="65" t="s">
        <v>30</v>
      </c>
      <c r="I58" s="65"/>
      <c r="J58" s="526"/>
      <c r="K58" s="42" t="s">
        <v>31</v>
      </c>
      <c r="L58" s="544">
        <v>45399</v>
      </c>
      <c r="M58" s="57"/>
      <c r="N58" s="513">
        <v>45656</v>
      </c>
      <c r="O58" s="51"/>
      <c r="P58" s="70" t="str">
        <f t="shared" ca="1" si="10"/>
        <v/>
      </c>
      <c r="Q58" s="70" t="str">
        <f t="shared" ca="1" si="11"/>
        <v/>
      </c>
      <c r="R58" s="70" t="str">
        <f t="shared" ca="1" si="12"/>
        <v/>
      </c>
      <c r="S58" s="70" t="str">
        <f t="shared" ca="1" si="13"/>
        <v/>
      </c>
      <c r="T58" s="147" t="str">
        <f t="shared" ca="1" si="14"/>
        <v/>
      </c>
      <c r="U58" s="146"/>
      <c r="V58" s="51"/>
      <c r="W58" s="51"/>
      <c r="X58" s="51"/>
      <c r="Y58" s="51"/>
      <c r="Z58" s="51"/>
      <c r="AA58" s="145"/>
    </row>
    <row r="59" spans="1:27" s="2" customFormat="1" ht="15.6" x14ac:dyDescent="0.3">
      <c r="A59" s="555">
        <v>45617</v>
      </c>
      <c r="B59" s="48" t="s">
        <v>107</v>
      </c>
      <c r="C59" s="45" t="s">
        <v>65</v>
      </c>
      <c r="D59" s="45">
        <v>-1</v>
      </c>
      <c r="E59" s="45" t="s">
        <v>108</v>
      </c>
      <c r="F59" s="45">
        <v>8</v>
      </c>
      <c r="G59" s="64" t="s">
        <v>119</v>
      </c>
      <c r="H59" s="65" t="s">
        <v>76</v>
      </c>
      <c r="I59" s="65"/>
      <c r="J59" s="526"/>
      <c r="K59" s="42" t="s">
        <v>31</v>
      </c>
      <c r="L59" s="544">
        <v>45399</v>
      </c>
      <c r="M59" s="57"/>
      <c r="N59" s="516">
        <v>45471</v>
      </c>
      <c r="O59" s="51"/>
      <c r="P59" s="70" t="str">
        <f t="shared" ca="1" si="10"/>
        <v/>
      </c>
      <c r="Q59" s="70" t="str">
        <f t="shared" ca="1" si="11"/>
        <v/>
      </c>
      <c r="R59" s="70" t="str">
        <f t="shared" ca="1" si="12"/>
        <v/>
      </c>
      <c r="S59" s="70" t="str">
        <f t="shared" ca="1" si="13"/>
        <v/>
      </c>
      <c r="T59" s="147" t="str">
        <f t="shared" ca="1" si="14"/>
        <v/>
      </c>
      <c r="U59" s="146"/>
      <c r="V59" s="51"/>
      <c r="W59" s="51"/>
      <c r="X59" s="51"/>
      <c r="Y59" s="51"/>
      <c r="Z59" s="51"/>
      <c r="AA59" s="145"/>
    </row>
    <row r="60" spans="1:27" s="2" customFormat="1" ht="15.6" x14ac:dyDescent="0.3">
      <c r="A60" s="555">
        <v>45617</v>
      </c>
      <c r="B60" s="48" t="s">
        <v>107</v>
      </c>
      <c r="C60" s="45" t="s">
        <v>65</v>
      </c>
      <c r="D60" s="45">
        <v>-1</v>
      </c>
      <c r="E60" s="45" t="s">
        <v>108</v>
      </c>
      <c r="F60" s="45">
        <v>9</v>
      </c>
      <c r="G60" s="64" t="s">
        <v>120</v>
      </c>
      <c r="H60" s="47" t="s">
        <v>54</v>
      </c>
      <c r="I60" s="65"/>
      <c r="J60" s="526"/>
      <c r="K60" s="42" t="s">
        <v>31</v>
      </c>
      <c r="L60" s="544">
        <v>45399</v>
      </c>
      <c r="M60" s="57"/>
      <c r="N60" s="516">
        <v>45561</v>
      </c>
      <c r="O60" s="51"/>
      <c r="P60" s="70" t="str">
        <f t="shared" ca="1" si="10"/>
        <v/>
      </c>
      <c r="Q60" s="70" t="str">
        <f t="shared" ca="1" si="11"/>
        <v/>
      </c>
      <c r="R60" s="70" t="str">
        <f t="shared" ca="1" si="12"/>
        <v/>
      </c>
      <c r="S60" s="70" t="str">
        <f t="shared" ca="1" si="13"/>
        <v/>
      </c>
      <c r="T60" s="147" t="str">
        <f t="shared" ca="1" si="14"/>
        <v/>
      </c>
      <c r="U60" s="146"/>
      <c r="V60" s="51"/>
      <c r="W60" s="51"/>
      <c r="X60" s="51"/>
      <c r="Y60" s="51"/>
      <c r="Z60" s="51"/>
      <c r="AA60" s="145"/>
    </row>
    <row r="61" spans="1:27" s="2" customFormat="1" ht="15.6" x14ac:dyDescent="0.3">
      <c r="A61" s="555">
        <v>45617</v>
      </c>
      <c r="B61" s="48" t="s">
        <v>107</v>
      </c>
      <c r="C61" s="45" t="s">
        <v>65</v>
      </c>
      <c r="D61" s="45">
        <v>-1</v>
      </c>
      <c r="E61" s="45" t="s">
        <v>108</v>
      </c>
      <c r="F61" s="45">
        <v>10</v>
      </c>
      <c r="G61" s="64" t="s">
        <v>121</v>
      </c>
      <c r="H61" s="65" t="s">
        <v>76</v>
      </c>
      <c r="I61" s="65"/>
      <c r="J61" s="526"/>
      <c r="K61" s="42" t="s">
        <v>31</v>
      </c>
      <c r="L61" s="544">
        <v>45399</v>
      </c>
      <c r="M61" s="57"/>
      <c r="N61" s="516">
        <v>45608</v>
      </c>
      <c r="O61" s="51"/>
      <c r="P61" s="70" t="str">
        <f t="shared" ca="1" si="10"/>
        <v/>
      </c>
      <c r="Q61" s="70" t="str">
        <f t="shared" ca="1" si="11"/>
        <v/>
      </c>
      <c r="R61" s="70" t="str">
        <f t="shared" ca="1" si="12"/>
        <v/>
      </c>
      <c r="S61" s="70" t="str">
        <f t="shared" ca="1" si="13"/>
        <v/>
      </c>
      <c r="T61" s="147" t="str">
        <f t="shared" ca="1" si="14"/>
        <v/>
      </c>
      <c r="U61" s="146"/>
      <c r="V61" s="51"/>
      <c r="W61" s="51"/>
      <c r="X61" s="51"/>
      <c r="Y61" s="51"/>
      <c r="Z61" s="51"/>
      <c r="AA61" s="145"/>
    </row>
    <row r="62" spans="1:27" s="2" customFormat="1" ht="15.6" x14ac:dyDescent="0.3">
      <c r="A62" s="555">
        <v>45617</v>
      </c>
      <c r="B62" s="48" t="s">
        <v>107</v>
      </c>
      <c r="C62" s="45" t="s">
        <v>65</v>
      </c>
      <c r="D62" s="45">
        <v>-1</v>
      </c>
      <c r="E62" s="45" t="s">
        <v>108</v>
      </c>
      <c r="F62" s="45">
        <v>11</v>
      </c>
      <c r="G62" s="64" t="s">
        <v>122</v>
      </c>
      <c r="H62" s="65" t="s">
        <v>76</v>
      </c>
      <c r="I62" s="65"/>
      <c r="J62" s="526"/>
      <c r="K62" s="42" t="s">
        <v>31</v>
      </c>
      <c r="L62" s="544">
        <v>45399</v>
      </c>
      <c r="M62" s="57"/>
      <c r="N62" s="516">
        <v>45608</v>
      </c>
      <c r="O62" s="51"/>
      <c r="P62" s="70" t="str">
        <f t="shared" ca="1" si="10"/>
        <v/>
      </c>
      <c r="Q62" s="70" t="str">
        <f t="shared" ca="1" si="11"/>
        <v/>
      </c>
      <c r="R62" s="70" t="str">
        <f t="shared" ca="1" si="12"/>
        <v/>
      </c>
      <c r="S62" s="70" t="str">
        <f t="shared" ca="1" si="13"/>
        <v/>
      </c>
      <c r="T62" s="147" t="str">
        <f t="shared" ca="1" si="14"/>
        <v/>
      </c>
      <c r="U62" s="146"/>
      <c r="V62" s="51"/>
      <c r="W62" s="51"/>
      <c r="X62" s="51"/>
      <c r="Y62" s="51"/>
      <c r="Z62" s="51"/>
      <c r="AA62" s="145"/>
    </row>
    <row r="63" spans="1:27" s="2" customFormat="1" ht="15.6" x14ac:dyDescent="0.3">
      <c r="A63" s="555">
        <v>45617</v>
      </c>
      <c r="B63" s="48" t="s">
        <v>107</v>
      </c>
      <c r="C63" s="45" t="s">
        <v>65</v>
      </c>
      <c r="D63" s="45">
        <v>-1</v>
      </c>
      <c r="E63" s="45" t="s">
        <v>108</v>
      </c>
      <c r="F63" s="45">
        <v>12</v>
      </c>
      <c r="G63" s="64" t="s">
        <v>123</v>
      </c>
      <c r="H63" s="65" t="s">
        <v>76</v>
      </c>
      <c r="I63" s="65"/>
      <c r="J63" s="526"/>
      <c r="K63" s="42" t="s">
        <v>31</v>
      </c>
      <c r="L63" s="544">
        <v>45399</v>
      </c>
      <c r="M63" s="57"/>
      <c r="N63" s="516">
        <v>45608</v>
      </c>
      <c r="O63" s="51"/>
      <c r="P63" s="70" t="str">
        <f t="shared" ca="1" si="10"/>
        <v/>
      </c>
      <c r="Q63" s="70" t="str">
        <f t="shared" ca="1" si="11"/>
        <v/>
      </c>
      <c r="R63" s="70" t="str">
        <f t="shared" ca="1" si="12"/>
        <v/>
      </c>
      <c r="S63" s="70" t="str">
        <f t="shared" ca="1" si="13"/>
        <v/>
      </c>
      <c r="T63" s="147" t="str">
        <f t="shared" ca="1" si="14"/>
        <v/>
      </c>
      <c r="U63" s="146"/>
      <c r="V63" s="51"/>
      <c r="W63" s="51"/>
      <c r="X63" s="51"/>
      <c r="Y63" s="51"/>
      <c r="Z63" s="51"/>
      <c r="AA63" s="145"/>
    </row>
    <row r="64" spans="1:27" s="2" customFormat="1" ht="15.6" x14ac:dyDescent="0.3">
      <c r="A64" s="555">
        <v>45617</v>
      </c>
      <c r="B64" s="48" t="s">
        <v>107</v>
      </c>
      <c r="C64" s="45" t="s">
        <v>65</v>
      </c>
      <c r="D64" s="45">
        <v>-1</v>
      </c>
      <c r="E64" s="45" t="s">
        <v>108</v>
      </c>
      <c r="F64" s="45">
        <v>13</v>
      </c>
      <c r="G64" s="64" t="s">
        <v>124</v>
      </c>
      <c r="H64" s="65" t="s">
        <v>30</v>
      </c>
      <c r="I64" s="65"/>
      <c r="J64" s="526"/>
      <c r="K64" s="42" t="s">
        <v>31</v>
      </c>
      <c r="L64" s="544">
        <v>45399</v>
      </c>
      <c r="M64" s="57"/>
      <c r="N64" s="516">
        <v>45608</v>
      </c>
      <c r="O64" s="51"/>
      <c r="P64" s="70" t="str">
        <f t="shared" ca="1" si="10"/>
        <v/>
      </c>
      <c r="Q64" s="70" t="str">
        <f t="shared" ca="1" si="11"/>
        <v/>
      </c>
      <c r="R64" s="70" t="str">
        <f t="shared" ca="1" si="12"/>
        <v/>
      </c>
      <c r="S64" s="70" t="str">
        <f t="shared" ca="1" si="13"/>
        <v/>
      </c>
      <c r="T64" s="147" t="str">
        <f t="shared" ca="1" si="14"/>
        <v/>
      </c>
      <c r="U64" s="146"/>
      <c r="V64" s="51"/>
      <c r="W64" s="51"/>
      <c r="X64" s="51"/>
      <c r="Y64" s="51"/>
      <c r="Z64" s="51"/>
      <c r="AA64" s="145"/>
    </row>
    <row r="65" spans="1:27" s="2" customFormat="1" ht="15.6" x14ac:dyDescent="0.3">
      <c r="A65" s="555">
        <v>45617</v>
      </c>
      <c r="B65" s="48" t="s">
        <v>107</v>
      </c>
      <c r="C65" s="45" t="s">
        <v>65</v>
      </c>
      <c r="D65" s="45">
        <v>-1</v>
      </c>
      <c r="E65" s="45" t="s">
        <v>108</v>
      </c>
      <c r="F65" s="45">
        <v>14</v>
      </c>
      <c r="G65" s="64" t="s">
        <v>125</v>
      </c>
      <c r="H65" s="65" t="s">
        <v>30</v>
      </c>
      <c r="I65" s="65"/>
      <c r="J65" s="526">
        <v>45623</v>
      </c>
      <c r="K65" s="42" t="s">
        <v>31</v>
      </c>
      <c r="L65" s="544">
        <v>45399</v>
      </c>
      <c r="M65" s="57"/>
      <c r="N65" s="514">
        <v>45681</v>
      </c>
      <c r="O65" s="51"/>
      <c r="P65" s="70" t="str">
        <f t="shared" ca="1" si="10"/>
        <v/>
      </c>
      <c r="Q65" s="70" t="str">
        <f t="shared" ca="1" si="11"/>
        <v/>
      </c>
      <c r="R65" s="70" t="str">
        <f t="shared" ca="1" si="12"/>
        <v/>
      </c>
      <c r="S65" s="70" t="str">
        <f t="shared" ca="1" si="13"/>
        <v/>
      </c>
      <c r="T65" s="147" t="str">
        <f t="shared" ca="1" si="14"/>
        <v/>
      </c>
      <c r="U65" s="146"/>
      <c r="V65" s="51"/>
      <c r="W65" s="51"/>
      <c r="X65" s="51"/>
      <c r="Y65" s="51"/>
      <c r="Z65" s="51"/>
      <c r="AA65" s="145"/>
    </row>
    <row r="66" spans="1:27" s="2" customFormat="1" ht="15.6" x14ac:dyDescent="0.3">
      <c r="A66" s="555">
        <v>45617</v>
      </c>
      <c r="B66" s="48" t="s">
        <v>107</v>
      </c>
      <c r="C66" s="45" t="s">
        <v>65</v>
      </c>
      <c r="D66" s="45">
        <v>-1</v>
      </c>
      <c r="E66" s="45" t="s">
        <v>108</v>
      </c>
      <c r="F66" s="45">
        <v>15</v>
      </c>
      <c r="G66" s="64" t="s">
        <v>126</v>
      </c>
      <c r="H66" s="47" t="s">
        <v>54</v>
      </c>
      <c r="I66" s="65"/>
      <c r="J66" s="526"/>
      <c r="K66" s="42" t="s">
        <v>31</v>
      </c>
      <c r="L66" s="544">
        <v>45399</v>
      </c>
      <c r="M66" s="57"/>
      <c r="N66" s="516">
        <v>45587</v>
      </c>
      <c r="O66" s="51"/>
      <c r="P66" s="70" t="str">
        <f t="shared" ca="1" si="10"/>
        <v/>
      </c>
      <c r="Q66" s="70" t="str">
        <f t="shared" ca="1" si="11"/>
        <v/>
      </c>
      <c r="R66" s="70" t="str">
        <f t="shared" ca="1" si="12"/>
        <v/>
      </c>
      <c r="S66" s="70" t="str">
        <f t="shared" ca="1" si="13"/>
        <v/>
      </c>
      <c r="T66" s="147" t="str">
        <f t="shared" ca="1" si="14"/>
        <v/>
      </c>
      <c r="U66" s="146"/>
      <c r="V66" s="51"/>
      <c r="W66" s="51"/>
      <c r="X66" s="51"/>
      <c r="Y66" s="51"/>
      <c r="Z66" s="51"/>
      <c r="AA66" s="145"/>
    </row>
    <row r="67" spans="1:27" s="2" customFormat="1" ht="15.6" x14ac:dyDescent="0.3">
      <c r="A67" s="555">
        <v>45617</v>
      </c>
      <c r="B67" s="48" t="s">
        <v>107</v>
      </c>
      <c r="C67" s="45" t="s">
        <v>65</v>
      </c>
      <c r="D67" s="45">
        <v>-1</v>
      </c>
      <c r="E67" s="45" t="s">
        <v>108</v>
      </c>
      <c r="F67" s="45">
        <v>16</v>
      </c>
      <c r="G67" s="64" t="s">
        <v>127</v>
      </c>
      <c r="H67" s="65" t="s">
        <v>30</v>
      </c>
      <c r="I67" s="65"/>
      <c r="J67" s="526">
        <v>45616</v>
      </c>
      <c r="K67" s="42" t="s">
        <v>31</v>
      </c>
      <c r="L67" s="544">
        <v>45399</v>
      </c>
      <c r="M67" s="57"/>
      <c r="N67" s="516">
        <v>45616</v>
      </c>
      <c r="O67" s="51"/>
      <c r="P67" s="70" t="str">
        <f t="shared" ca="1" si="10"/>
        <v/>
      </c>
      <c r="Q67" s="70" t="str">
        <f t="shared" ca="1" si="11"/>
        <v/>
      </c>
      <c r="R67" s="70" t="str">
        <f t="shared" ca="1" si="12"/>
        <v/>
      </c>
      <c r="S67" s="70" t="str">
        <f t="shared" ca="1" si="13"/>
        <v/>
      </c>
      <c r="T67" s="147" t="str">
        <f t="shared" ca="1" si="14"/>
        <v/>
      </c>
      <c r="U67" s="146"/>
      <c r="V67" s="51"/>
      <c r="W67" s="51"/>
      <c r="X67" s="51"/>
      <c r="Y67" s="51"/>
      <c r="Z67" s="51"/>
      <c r="AA67" s="145"/>
    </row>
    <row r="68" spans="1:27" s="2" customFormat="1" ht="15.6" x14ac:dyDescent="0.3">
      <c r="A68" s="555">
        <v>45617</v>
      </c>
      <c r="B68" s="48" t="s">
        <v>107</v>
      </c>
      <c r="C68" s="45" t="s">
        <v>65</v>
      </c>
      <c r="D68" s="45">
        <v>-1</v>
      </c>
      <c r="E68" s="45" t="s">
        <v>108</v>
      </c>
      <c r="F68" s="45">
        <v>17</v>
      </c>
      <c r="G68" s="64" t="s">
        <v>5562</v>
      </c>
      <c r="H68" s="65" t="s">
        <v>116</v>
      </c>
      <c r="I68" s="65"/>
      <c r="J68" s="526">
        <v>46127</v>
      </c>
      <c r="K68" s="191" t="s">
        <v>31</v>
      </c>
      <c r="L68" s="544">
        <v>45399</v>
      </c>
      <c r="M68" s="674"/>
      <c r="N68" s="516">
        <v>46141</v>
      </c>
      <c r="O68" s="51"/>
      <c r="P68" s="70"/>
      <c r="Q68" s="70"/>
      <c r="R68" s="70"/>
      <c r="S68" s="70"/>
      <c r="T68" s="147"/>
      <c r="U68" s="146"/>
      <c r="V68" s="51"/>
      <c r="W68" s="51"/>
      <c r="X68" s="51"/>
      <c r="Y68" s="51"/>
      <c r="Z68" s="51"/>
      <c r="AA68" s="145"/>
    </row>
    <row r="69" spans="1:27" s="2" customFormat="1" ht="15.6" x14ac:dyDescent="0.3">
      <c r="A69" s="555">
        <v>45617</v>
      </c>
      <c r="B69" s="48" t="s">
        <v>107</v>
      </c>
      <c r="C69" s="45" t="s">
        <v>65</v>
      </c>
      <c r="D69" s="45">
        <v>-1</v>
      </c>
      <c r="E69" s="45" t="s">
        <v>108</v>
      </c>
      <c r="F69" s="45">
        <v>18</v>
      </c>
      <c r="G69" s="44" t="s">
        <v>5563</v>
      </c>
      <c r="H69" s="48" t="s">
        <v>30</v>
      </c>
      <c r="I69" s="48"/>
      <c r="J69" s="513">
        <v>46127</v>
      </c>
      <c r="K69" s="642" t="s">
        <v>5552</v>
      </c>
      <c r="L69" s="544">
        <v>45399</v>
      </c>
      <c r="M69" s="674"/>
      <c r="N69" s="516"/>
      <c r="O69" s="51"/>
      <c r="P69" s="70"/>
      <c r="Q69" s="70"/>
      <c r="R69" s="70"/>
      <c r="S69" s="70"/>
      <c r="T69" s="147"/>
      <c r="U69" s="146"/>
      <c r="V69" s="51"/>
      <c r="W69" s="51"/>
      <c r="X69" s="51"/>
      <c r="Y69" s="51"/>
      <c r="Z69" s="51"/>
      <c r="AA69" s="145"/>
    </row>
    <row r="70" spans="1:27" s="2" customFormat="1" ht="15.6" x14ac:dyDescent="0.3">
      <c r="A70" s="555">
        <v>45617</v>
      </c>
      <c r="B70" s="48" t="s">
        <v>107</v>
      </c>
      <c r="C70" s="45" t="s">
        <v>65</v>
      </c>
      <c r="D70" s="45">
        <v>-1</v>
      </c>
      <c r="E70" s="45" t="s">
        <v>108</v>
      </c>
      <c r="F70" s="45">
        <v>19</v>
      </c>
      <c r="G70" s="64" t="s">
        <v>5564</v>
      </c>
      <c r="H70" s="65" t="s">
        <v>116</v>
      </c>
      <c r="I70" s="65"/>
      <c r="J70" s="526">
        <v>46127</v>
      </c>
      <c r="K70" s="191" t="s">
        <v>31</v>
      </c>
      <c r="L70" s="544">
        <v>45399</v>
      </c>
      <c r="M70" s="674"/>
      <c r="N70" s="516">
        <v>46141</v>
      </c>
      <c r="O70" s="51"/>
      <c r="P70" s="70"/>
      <c r="Q70" s="70"/>
      <c r="R70" s="70"/>
      <c r="S70" s="70"/>
      <c r="T70" s="147"/>
      <c r="U70" s="146"/>
      <c r="V70" s="51"/>
      <c r="W70" s="51"/>
      <c r="X70" s="51"/>
      <c r="Y70" s="51"/>
      <c r="Z70" s="51"/>
      <c r="AA70" s="145"/>
    </row>
    <row r="71" spans="1:27" s="2" customFormat="1" ht="31.2" x14ac:dyDescent="0.3">
      <c r="A71" s="555">
        <v>45617</v>
      </c>
      <c r="B71" s="48" t="s">
        <v>107</v>
      </c>
      <c r="C71" s="45" t="s">
        <v>65</v>
      </c>
      <c r="D71" s="45">
        <v>-1</v>
      </c>
      <c r="E71" s="45" t="s">
        <v>108</v>
      </c>
      <c r="F71" s="45">
        <v>20</v>
      </c>
      <c r="G71" s="64" t="s">
        <v>5565</v>
      </c>
      <c r="H71" s="65" t="s">
        <v>44</v>
      </c>
      <c r="I71" s="65"/>
      <c r="J71" s="526">
        <v>46115</v>
      </c>
      <c r="K71" s="191" t="s">
        <v>31</v>
      </c>
      <c r="L71" s="544">
        <v>45399</v>
      </c>
      <c r="M71" s="57"/>
      <c r="N71" s="516">
        <v>46150</v>
      </c>
      <c r="O71" s="51"/>
      <c r="P71" s="70"/>
      <c r="Q71" s="70"/>
      <c r="R71" s="70"/>
      <c r="S71" s="70"/>
      <c r="T71" s="147"/>
      <c r="U71" s="146"/>
      <c r="V71" s="51"/>
      <c r="W71" s="51"/>
      <c r="X71" s="51"/>
      <c r="Y71" s="51"/>
      <c r="Z71" s="51"/>
      <c r="AA71" s="145"/>
    </row>
    <row r="72" spans="1:27" s="2" customFormat="1" ht="15.6" x14ac:dyDescent="0.3">
      <c r="A72" s="555">
        <v>45561</v>
      </c>
      <c r="B72" s="48" t="s">
        <v>128</v>
      </c>
      <c r="C72" s="45" t="s">
        <v>65</v>
      </c>
      <c r="D72" s="45">
        <v>-1</v>
      </c>
      <c r="E72" s="45" t="s">
        <v>28</v>
      </c>
      <c r="F72" s="45">
        <v>1</v>
      </c>
      <c r="G72" s="64" t="s">
        <v>129</v>
      </c>
      <c r="H72" s="65" t="s">
        <v>84</v>
      </c>
      <c r="I72" s="65"/>
      <c r="J72" s="526"/>
      <c r="K72" s="42" t="s">
        <v>31</v>
      </c>
      <c r="L72" s="544">
        <v>45377</v>
      </c>
      <c r="M72" s="57"/>
      <c r="N72" s="516">
        <v>45397</v>
      </c>
      <c r="O72" s="51"/>
      <c r="P72" s="70" t="str">
        <f t="shared" ref="P72:P97" ca="1" si="15">IF(K72="NÃO INTERVENCIONADO",TODAY()-J72,"")</f>
        <v/>
      </c>
      <c r="Q72" s="70" t="str">
        <f t="shared" ref="Q72:Q97" ca="1" si="16">IF(K72="ENCOMENDADO",TODAY()-J72,"")</f>
        <v/>
      </c>
      <c r="R72" s="70" t="str">
        <f t="shared" ref="R72:R97" ca="1" si="17">IF(K72="EM OBRA",TODAY()-J72,"")</f>
        <v/>
      </c>
      <c r="S72" s="70" t="str">
        <f t="shared" ref="S72:S97" ca="1" si="18">IF(K72="CORREÇÃO NÃO ACEITE",TODAY()-J72,"")</f>
        <v/>
      </c>
      <c r="T72" s="147" t="str">
        <f t="shared" ref="T72:T97" ca="1" si="19">IF(K72="A VERIFICAR",TODAY()-J72,"")</f>
        <v/>
      </c>
      <c r="U72" s="146"/>
      <c r="V72" s="51"/>
      <c r="W72" s="51"/>
      <c r="X72" s="51"/>
      <c r="Y72" s="51"/>
      <c r="Z72" s="51"/>
      <c r="AA72" s="145"/>
    </row>
    <row r="73" spans="1:27" s="2" customFormat="1" ht="15.6" x14ac:dyDescent="0.3">
      <c r="A73" s="555">
        <v>45561</v>
      </c>
      <c r="B73" s="48" t="s">
        <v>128</v>
      </c>
      <c r="C73" s="45" t="s">
        <v>65</v>
      </c>
      <c r="D73" s="45">
        <v>-1</v>
      </c>
      <c r="E73" s="45" t="s">
        <v>28</v>
      </c>
      <c r="F73" s="45">
        <v>2</v>
      </c>
      <c r="G73" s="64" t="s">
        <v>130</v>
      </c>
      <c r="H73" s="65" t="s">
        <v>84</v>
      </c>
      <c r="I73" s="65"/>
      <c r="J73" s="526"/>
      <c r="K73" s="42" t="s">
        <v>31</v>
      </c>
      <c r="L73" s="544">
        <v>45377</v>
      </c>
      <c r="M73" s="57"/>
      <c r="N73" s="516">
        <v>45610</v>
      </c>
      <c r="O73" s="115" t="s">
        <v>131</v>
      </c>
      <c r="P73" s="70" t="str">
        <f t="shared" ca="1" si="15"/>
        <v/>
      </c>
      <c r="Q73" s="70" t="str">
        <f t="shared" ca="1" si="16"/>
        <v/>
      </c>
      <c r="R73" s="70" t="str">
        <f t="shared" ca="1" si="17"/>
        <v/>
      </c>
      <c r="S73" s="70" t="str">
        <f t="shared" ca="1" si="18"/>
        <v/>
      </c>
      <c r="T73" s="147" t="str">
        <f t="shared" ca="1" si="19"/>
        <v/>
      </c>
      <c r="U73" s="146"/>
      <c r="V73" s="51"/>
      <c r="W73" s="51"/>
      <c r="X73" s="51"/>
      <c r="Y73" s="51"/>
      <c r="Z73" s="51"/>
      <c r="AA73" s="145"/>
    </row>
    <row r="74" spans="1:27" s="2" customFormat="1" ht="15.6" x14ac:dyDescent="0.3">
      <c r="A74" s="555">
        <v>45561</v>
      </c>
      <c r="B74" s="48" t="s">
        <v>128</v>
      </c>
      <c r="C74" s="45" t="s">
        <v>65</v>
      </c>
      <c r="D74" s="45">
        <v>-1</v>
      </c>
      <c r="E74" s="45" t="s">
        <v>28</v>
      </c>
      <c r="F74" s="45">
        <v>3</v>
      </c>
      <c r="G74" s="64" t="s">
        <v>132</v>
      </c>
      <c r="H74" s="65" t="s">
        <v>30</v>
      </c>
      <c r="I74" s="65"/>
      <c r="J74" s="526"/>
      <c r="K74" s="42" t="s">
        <v>31</v>
      </c>
      <c r="L74" s="544">
        <v>45377</v>
      </c>
      <c r="M74" s="57"/>
      <c r="N74" s="516">
        <v>45397</v>
      </c>
      <c r="O74" s="51"/>
      <c r="P74" s="70" t="str">
        <f t="shared" ca="1" si="15"/>
        <v/>
      </c>
      <c r="Q74" s="70" t="str">
        <f t="shared" ca="1" si="16"/>
        <v/>
      </c>
      <c r="R74" s="70" t="str">
        <f t="shared" ca="1" si="17"/>
        <v/>
      </c>
      <c r="S74" s="70" t="str">
        <f t="shared" ca="1" si="18"/>
        <v/>
      </c>
      <c r="T74" s="147" t="str">
        <f t="shared" ca="1" si="19"/>
        <v/>
      </c>
      <c r="U74" s="146"/>
      <c r="V74" s="51"/>
      <c r="W74" s="51"/>
      <c r="X74" s="51"/>
      <c r="Y74" s="51"/>
      <c r="Z74" s="51"/>
      <c r="AA74" s="145"/>
    </row>
    <row r="75" spans="1:27" s="2" customFormat="1" ht="15.6" x14ac:dyDescent="0.3">
      <c r="A75" s="555">
        <v>45561</v>
      </c>
      <c r="B75" s="48" t="s">
        <v>128</v>
      </c>
      <c r="C75" s="45" t="s">
        <v>65</v>
      </c>
      <c r="D75" s="45">
        <v>-1</v>
      </c>
      <c r="E75" s="45" t="s">
        <v>28</v>
      </c>
      <c r="F75" s="45">
        <v>4</v>
      </c>
      <c r="G75" s="64" t="s">
        <v>133</v>
      </c>
      <c r="H75" s="65" t="s">
        <v>30</v>
      </c>
      <c r="I75" s="65"/>
      <c r="J75" s="526"/>
      <c r="K75" s="42" t="s">
        <v>31</v>
      </c>
      <c r="L75" s="544">
        <v>45377</v>
      </c>
      <c r="M75" s="57"/>
      <c r="N75" s="516">
        <v>45397</v>
      </c>
      <c r="O75" s="51"/>
      <c r="P75" s="70" t="str">
        <f t="shared" ca="1" si="15"/>
        <v/>
      </c>
      <c r="Q75" s="70" t="str">
        <f t="shared" ca="1" si="16"/>
        <v/>
      </c>
      <c r="R75" s="70" t="str">
        <f t="shared" ca="1" si="17"/>
        <v/>
      </c>
      <c r="S75" s="70" t="str">
        <f t="shared" ca="1" si="18"/>
        <v/>
      </c>
      <c r="T75" s="147" t="str">
        <f t="shared" ca="1" si="19"/>
        <v/>
      </c>
      <c r="U75" s="146"/>
      <c r="V75" s="51"/>
      <c r="W75" s="51"/>
      <c r="X75" s="51"/>
      <c r="Y75" s="51"/>
      <c r="Z75" s="51"/>
      <c r="AA75" s="145"/>
    </row>
    <row r="76" spans="1:27" s="2" customFormat="1" ht="15.6" x14ac:dyDescent="0.3">
      <c r="A76" s="555">
        <v>45561</v>
      </c>
      <c r="B76" s="48" t="s">
        <v>128</v>
      </c>
      <c r="C76" s="45" t="s">
        <v>65</v>
      </c>
      <c r="D76" s="45">
        <v>-1</v>
      </c>
      <c r="E76" s="45" t="s">
        <v>28</v>
      </c>
      <c r="F76" s="45">
        <v>5</v>
      </c>
      <c r="G76" s="64" t="s">
        <v>134</v>
      </c>
      <c r="H76" s="65" t="s">
        <v>30</v>
      </c>
      <c r="I76" s="65"/>
      <c r="J76" s="526"/>
      <c r="K76" s="42" t="s">
        <v>31</v>
      </c>
      <c r="L76" s="544">
        <v>45377</v>
      </c>
      <c r="M76" s="57"/>
      <c r="N76" s="516">
        <v>45397</v>
      </c>
      <c r="O76" s="51"/>
      <c r="P76" s="70" t="str">
        <f t="shared" ca="1" si="15"/>
        <v/>
      </c>
      <c r="Q76" s="70" t="str">
        <f t="shared" ca="1" si="16"/>
        <v/>
      </c>
      <c r="R76" s="70" t="str">
        <f t="shared" ca="1" si="17"/>
        <v/>
      </c>
      <c r="S76" s="70" t="str">
        <f t="shared" ca="1" si="18"/>
        <v/>
      </c>
      <c r="T76" s="147" t="str">
        <f t="shared" ca="1" si="19"/>
        <v/>
      </c>
      <c r="U76" s="146"/>
      <c r="V76" s="51"/>
      <c r="W76" s="51"/>
      <c r="X76" s="51"/>
      <c r="Y76" s="51"/>
      <c r="Z76" s="51"/>
      <c r="AA76" s="145"/>
    </row>
    <row r="77" spans="1:27" s="2" customFormat="1" ht="15.6" x14ac:dyDescent="0.3">
      <c r="A77" s="555">
        <v>45561</v>
      </c>
      <c r="B77" s="48" t="s">
        <v>128</v>
      </c>
      <c r="C77" s="45" t="s">
        <v>65</v>
      </c>
      <c r="D77" s="45">
        <v>-1</v>
      </c>
      <c r="E77" s="45" t="s">
        <v>28</v>
      </c>
      <c r="F77" s="45">
        <v>6</v>
      </c>
      <c r="G77" s="64" t="s">
        <v>135</v>
      </c>
      <c r="H77" s="65" t="s">
        <v>30</v>
      </c>
      <c r="I77" s="65"/>
      <c r="J77" s="526"/>
      <c r="K77" s="42" t="s">
        <v>31</v>
      </c>
      <c r="L77" s="544">
        <v>45377</v>
      </c>
      <c r="M77" s="57"/>
      <c r="N77" s="516">
        <v>45610</v>
      </c>
      <c r="O77" s="115" t="s">
        <v>131</v>
      </c>
      <c r="P77" s="70" t="str">
        <f t="shared" ca="1" si="15"/>
        <v/>
      </c>
      <c r="Q77" s="70" t="str">
        <f t="shared" ca="1" si="16"/>
        <v/>
      </c>
      <c r="R77" s="70" t="str">
        <f t="shared" ca="1" si="17"/>
        <v/>
      </c>
      <c r="S77" s="70" t="str">
        <f t="shared" ca="1" si="18"/>
        <v/>
      </c>
      <c r="T77" s="147" t="str">
        <f t="shared" ca="1" si="19"/>
        <v/>
      </c>
      <c r="U77" s="146"/>
      <c r="V77" s="51"/>
      <c r="W77" s="51"/>
      <c r="X77" s="51"/>
      <c r="Y77" s="51"/>
      <c r="Z77" s="51"/>
      <c r="AA77" s="145"/>
    </row>
    <row r="78" spans="1:27" s="2" customFormat="1" ht="15.6" x14ac:dyDescent="0.3">
      <c r="A78" s="555">
        <v>45561</v>
      </c>
      <c r="B78" s="48" t="s">
        <v>128</v>
      </c>
      <c r="C78" s="45" t="s">
        <v>65</v>
      </c>
      <c r="D78" s="45">
        <v>-1</v>
      </c>
      <c r="E78" s="45" t="s">
        <v>28</v>
      </c>
      <c r="F78" s="45">
        <v>7</v>
      </c>
      <c r="G78" s="64" t="s">
        <v>136</v>
      </c>
      <c r="H78" s="65" t="s">
        <v>76</v>
      </c>
      <c r="I78" s="65"/>
      <c r="J78" s="526"/>
      <c r="K78" s="42" t="s">
        <v>31</v>
      </c>
      <c r="L78" s="544">
        <v>45377</v>
      </c>
      <c r="M78" s="57"/>
      <c r="N78" s="516">
        <v>45527</v>
      </c>
      <c r="O78" s="51"/>
      <c r="P78" s="70" t="str">
        <f t="shared" ca="1" si="15"/>
        <v/>
      </c>
      <c r="Q78" s="70" t="str">
        <f t="shared" ca="1" si="16"/>
        <v/>
      </c>
      <c r="R78" s="70" t="str">
        <f t="shared" ca="1" si="17"/>
        <v/>
      </c>
      <c r="S78" s="70" t="str">
        <f t="shared" ca="1" si="18"/>
        <v/>
      </c>
      <c r="T78" s="147" t="str">
        <f t="shared" ca="1" si="19"/>
        <v/>
      </c>
      <c r="U78" s="146"/>
      <c r="V78" s="51"/>
      <c r="W78" s="51"/>
      <c r="X78" s="51"/>
      <c r="Y78" s="51"/>
      <c r="Z78" s="51"/>
      <c r="AA78" s="145"/>
    </row>
    <row r="79" spans="1:27" s="2" customFormat="1" ht="15.6" x14ac:dyDescent="0.3">
      <c r="A79" s="555">
        <v>45561</v>
      </c>
      <c r="B79" s="48" t="s">
        <v>128</v>
      </c>
      <c r="C79" s="45" t="s">
        <v>65</v>
      </c>
      <c r="D79" s="45">
        <v>-1</v>
      </c>
      <c r="E79" s="45" t="s">
        <v>28</v>
      </c>
      <c r="F79" s="45">
        <v>8</v>
      </c>
      <c r="G79" s="64" t="s">
        <v>137</v>
      </c>
      <c r="H79" s="65" t="s">
        <v>30</v>
      </c>
      <c r="I79" s="65"/>
      <c r="J79" s="526"/>
      <c r="K79" s="42" t="s">
        <v>31</v>
      </c>
      <c r="L79" s="544">
        <v>45377</v>
      </c>
      <c r="M79" s="57"/>
      <c r="N79" s="516">
        <v>45397</v>
      </c>
      <c r="O79" s="51"/>
      <c r="P79" s="70" t="str">
        <f t="shared" ca="1" si="15"/>
        <v/>
      </c>
      <c r="Q79" s="70" t="str">
        <f t="shared" ca="1" si="16"/>
        <v/>
      </c>
      <c r="R79" s="70" t="str">
        <f t="shared" ca="1" si="17"/>
        <v/>
      </c>
      <c r="S79" s="70" t="str">
        <f t="shared" ca="1" si="18"/>
        <v/>
      </c>
      <c r="T79" s="147" t="str">
        <f t="shared" ca="1" si="19"/>
        <v/>
      </c>
      <c r="U79" s="146"/>
      <c r="V79" s="51"/>
      <c r="W79" s="51"/>
      <c r="X79" s="51"/>
      <c r="Y79" s="51"/>
      <c r="Z79" s="51"/>
      <c r="AA79" s="145"/>
    </row>
    <row r="80" spans="1:27" s="2" customFormat="1" ht="15.6" x14ac:dyDescent="0.3">
      <c r="A80" s="555">
        <v>45561</v>
      </c>
      <c r="B80" s="48" t="s">
        <v>128</v>
      </c>
      <c r="C80" s="45" t="s">
        <v>65</v>
      </c>
      <c r="D80" s="45">
        <v>-1</v>
      </c>
      <c r="E80" s="45" t="s">
        <v>28</v>
      </c>
      <c r="F80" s="45">
        <v>9</v>
      </c>
      <c r="G80" s="64" t="s">
        <v>138</v>
      </c>
      <c r="H80" s="65" t="s">
        <v>30</v>
      </c>
      <c r="I80" s="65"/>
      <c r="J80" s="526"/>
      <c r="K80" s="42" t="s">
        <v>31</v>
      </c>
      <c r="L80" s="544">
        <v>45377</v>
      </c>
      <c r="M80" s="57"/>
      <c r="N80" s="516">
        <v>45397</v>
      </c>
      <c r="O80" s="51"/>
      <c r="P80" s="70" t="str">
        <f t="shared" ca="1" si="15"/>
        <v/>
      </c>
      <c r="Q80" s="70" t="str">
        <f t="shared" ca="1" si="16"/>
        <v/>
      </c>
      <c r="R80" s="70" t="str">
        <f t="shared" ca="1" si="17"/>
        <v/>
      </c>
      <c r="S80" s="70" t="str">
        <f t="shared" ca="1" si="18"/>
        <v/>
      </c>
      <c r="T80" s="147" t="str">
        <f t="shared" ca="1" si="19"/>
        <v/>
      </c>
      <c r="U80" s="146"/>
      <c r="V80" s="51"/>
      <c r="W80" s="51"/>
      <c r="X80" s="51"/>
      <c r="Y80" s="51"/>
      <c r="Z80" s="51"/>
      <c r="AA80" s="145"/>
    </row>
    <row r="81" spans="1:27" s="2" customFormat="1" ht="15.6" x14ac:dyDescent="0.3">
      <c r="A81" s="555">
        <v>45561</v>
      </c>
      <c r="B81" s="48" t="s">
        <v>128</v>
      </c>
      <c r="C81" s="45" t="s">
        <v>65</v>
      </c>
      <c r="D81" s="45">
        <v>-1</v>
      </c>
      <c r="E81" s="45" t="s">
        <v>28</v>
      </c>
      <c r="F81" s="45">
        <v>10</v>
      </c>
      <c r="G81" s="64" t="s">
        <v>139</v>
      </c>
      <c r="H81" s="65" t="s">
        <v>113</v>
      </c>
      <c r="I81" s="65"/>
      <c r="J81" s="526"/>
      <c r="K81" s="42" t="s">
        <v>31</v>
      </c>
      <c r="L81" s="544">
        <v>45377</v>
      </c>
      <c r="M81" s="57"/>
      <c r="N81" s="513">
        <v>45656</v>
      </c>
      <c r="O81" s="51"/>
      <c r="P81" s="70" t="str">
        <f t="shared" ca="1" si="15"/>
        <v/>
      </c>
      <c r="Q81" s="70" t="str">
        <f t="shared" ca="1" si="16"/>
        <v/>
      </c>
      <c r="R81" s="70" t="str">
        <f t="shared" ca="1" si="17"/>
        <v/>
      </c>
      <c r="S81" s="70" t="str">
        <f t="shared" ca="1" si="18"/>
        <v/>
      </c>
      <c r="T81" s="147" t="str">
        <f t="shared" ca="1" si="19"/>
        <v/>
      </c>
      <c r="U81" s="146"/>
      <c r="V81" s="51"/>
      <c r="W81" s="51"/>
      <c r="X81" s="51"/>
      <c r="Y81" s="51"/>
      <c r="Z81" s="51"/>
      <c r="AA81" s="145"/>
    </row>
    <row r="82" spans="1:27" s="2" customFormat="1" ht="15.6" x14ac:dyDescent="0.3">
      <c r="A82" s="555">
        <v>45561</v>
      </c>
      <c r="B82" s="48" t="s">
        <v>128</v>
      </c>
      <c r="C82" s="45" t="s">
        <v>65</v>
      </c>
      <c r="D82" s="45">
        <v>-1</v>
      </c>
      <c r="E82" s="45" t="s">
        <v>28</v>
      </c>
      <c r="F82" s="45">
        <v>11</v>
      </c>
      <c r="G82" s="64" t="s">
        <v>140</v>
      </c>
      <c r="H82" s="65" t="s">
        <v>76</v>
      </c>
      <c r="I82" s="65"/>
      <c r="J82" s="526"/>
      <c r="K82" s="42" t="s">
        <v>31</v>
      </c>
      <c r="L82" s="544">
        <v>45377</v>
      </c>
      <c r="M82" s="57"/>
      <c r="N82" s="516">
        <v>45397</v>
      </c>
      <c r="O82" s="51"/>
      <c r="P82" s="70" t="str">
        <f t="shared" ca="1" si="15"/>
        <v/>
      </c>
      <c r="Q82" s="70" t="str">
        <f t="shared" ca="1" si="16"/>
        <v/>
      </c>
      <c r="R82" s="70" t="str">
        <f t="shared" ca="1" si="17"/>
        <v/>
      </c>
      <c r="S82" s="70" t="str">
        <f t="shared" ca="1" si="18"/>
        <v/>
      </c>
      <c r="T82" s="147" t="str">
        <f t="shared" ca="1" si="19"/>
        <v/>
      </c>
      <c r="U82" s="146"/>
      <c r="V82" s="51"/>
      <c r="W82" s="51"/>
      <c r="X82" s="51"/>
      <c r="Y82" s="51"/>
      <c r="Z82" s="51"/>
      <c r="AA82" s="145"/>
    </row>
    <row r="83" spans="1:27" s="2" customFormat="1" ht="15.6" x14ac:dyDescent="0.3">
      <c r="A83" s="555">
        <v>45561</v>
      </c>
      <c r="B83" s="48" t="s">
        <v>128</v>
      </c>
      <c r="C83" s="45" t="s">
        <v>65</v>
      </c>
      <c r="D83" s="45">
        <v>-1</v>
      </c>
      <c r="E83" s="45" t="s">
        <v>28</v>
      </c>
      <c r="F83" s="45">
        <v>12</v>
      </c>
      <c r="G83" s="64" t="s">
        <v>141</v>
      </c>
      <c r="H83" s="65" t="s">
        <v>30</v>
      </c>
      <c r="I83" s="65"/>
      <c r="J83" s="526"/>
      <c r="K83" s="42" t="s">
        <v>31</v>
      </c>
      <c r="L83" s="544">
        <v>45377</v>
      </c>
      <c r="M83" s="57"/>
      <c r="N83" s="516">
        <v>45397</v>
      </c>
      <c r="O83" s="51"/>
      <c r="P83" s="70" t="str">
        <f t="shared" ca="1" si="15"/>
        <v/>
      </c>
      <c r="Q83" s="70" t="str">
        <f t="shared" ca="1" si="16"/>
        <v/>
      </c>
      <c r="R83" s="70" t="str">
        <f t="shared" ca="1" si="17"/>
        <v/>
      </c>
      <c r="S83" s="70" t="str">
        <f t="shared" ca="1" si="18"/>
        <v/>
      </c>
      <c r="T83" s="147" t="str">
        <f t="shared" ca="1" si="19"/>
        <v/>
      </c>
      <c r="U83" s="146"/>
      <c r="V83" s="51"/>
      <c r="W83" s="51"/>
      <c r="X83" s="51"/>
      <c r="Y83" s="51"/>
      <c r="Z83" s="51"/>
      <c r="AA83" s="145"/>
    </row>
    <row r="84" spans="1:27" s="2" customFormat="1" ht="15.6" x14ac:dyDescent="0.3">
      <c r="A84" s="555">
        <v>45561</v>
      </c>
      <c r="B84" s="48" t="s">
        <v>128</v>
      </c>
      <c r="C84" s="45" t="s">
        <v>65</v>
      </c>
      <c r="D84" s="45">
        <v>-1</v>
      </c>
      <c r="E84" s="45" t="s">
        <v>28</v>
      </c>
      <c r="F84" s="45">
        <v>13</v>
      </c>
      <c r="G84" s="64" t="s">
        <v>142</v>
      </c>
      <c r="H84" s="65" t="s">
        <v>30</v>
      </c>
      <c r="I84" s="65"/>
      <c r="J84" s="526"/>
      <c r="K84" s="42" t="s">
        <v>31</v>
      </c>
      <c r="L84" s="544">
        <v>45377</v>
      </c>
      <c r="M84" s="57"/>
      <c r="N84" s="516">
        <v>45397</v>
      </c>
      <c r="O84" s="51"/>
      <c r="P84" s="70" t="str">
        <f t="shared" ca="1" si="15"/>
        <v/>
      </c>
      <c r="Q84" s="70" t="str">
        <f t="shared" ca="1" si="16"/>
        <v/>
      </c>
      <c r="R84" s="70" t="str">
        <f t="shared" ca="1" si="17"/>
        <v/>
      </c>
      <c r="S84" s="70" t="str">
        <f t="shared" ca="1" si="18"/>
        <v/>
      </c>
      <c r="T84" s="147" t="str">
        <f t="shared" ca="1" si="19"/>
        <v/>
      </c>
      <c r="U84" s="146"/>
      <c r="V84" s="51"/>
      <c r="W84" s="51"/>
      <c r="X84" s="51"/>
      <c r="Y84" s="51"/>
      <c r="Z84" s="51"/>
      <c r="AA84" s="145"/>
    </row>
    <row r="85" spans="1:27" s="2" customFormat="1" ht="15.6" x14ac:dyDescent="0.3">
      <c r="A85" s="555">
        <v>45561</v>
      </c>
      <c r="B85" s="48" t="s">
        <v>128</v>
      </c>
      <c r="C85" s="45" t="s">
        <v>65</v>
      </c>
      <c r="D85" s="45">
        <v>-1</v>
      </c>
      <c r="E85" s="45" t="s">
        <v>28</v>
      </c>
      <c r="F85" s="45">
        <v>14</v>
      </c>
      <c r="G85" s="64" t="s">
        <v>143</v>
      </c>
      <c r="H85" s="65" t="s">
        <v>76</v>
      </c>
      <c r="I85" s="65"/>
      <c r="J85" s="526"/>
      <c r="K85" s="42" t="s">
        <v>31</v>
      </c>
      <c r="L85" s="544">
        <v>45377</v>
      </c>
      <c r="M85" s="57"/>
      <c r="N85" s="516">
        <v>45397</v>
      </c>
      <c r="O85" s="51"/>
      <c r="P85" s="70" t="str">
        <f t="shared" ca="1" si="15"/>
        <v/>
      </c>
      <c r="Q85" s="70" t="str">
        <f t="shared" ca="1" si="16"/>
        <v/>
      </c>
      <c r="R85" s="70" t="str">
        <f t="shared" ca="1" si="17"/>
        <v/>
      </c>
      <c r="S85" s="70" t="str">
        <f t="shared" ca="1" si="18"/>
        <v/>
      </c>
      <c r="T85" s="147" t="str">
        <f t="shared" ca="1" si="19"/>
        <v/>
      </c>
      <c r="U85" s="146"/>
      <c r="V85" s="51"/>
      <c r="W85" s="51"/>
      <c r="X85" s="51"/>
      <c r="Y85" s="51"/>
      <c r="Z85" s="51"/>
      <c r="AA85" s="145"/>
    </row>
    <row r="86" spans="1:27" s="2" customFormat="1" ht="15.6" x14ac:dyDescent="0.3">
      <c r="A86" s="555">
        <v>45561</v>
      </c>
      <c r="B86" s="48" t="s">
        <v>128</v>
      </c>
      <c r="C86" s="45" t="s">
        <v>65</v>
      </c>
      <c r="D86" s="45">
        <v>-1</v>
      </c>
      <c r="E86" s="45" t="s">
        <v>28</v>
      </c>
      <c r="F86" s="45">
        <v>15</v>
      </c>
      <c r="G86" s="64" t="s">
        <v>144</v>
      </c>
      <c r="H86" s="65" t="s">
        <v>30</v>
      </c>
      <c r="I86" s="65"/>
      <c r="J86" s="526"/>
      <c r="K86" s="42" t="s">
        <v>31</v>
      </c>
      <c r="L86" s="544">
        <v>45377</v>
      </c>
      <c r="M86" s="57"/>
      <c r="N86" s="516">
        <v>45397</v>
      </c>
      <c r="O86" s="51"/>
      <c r="P86" s="70" t="str">
        <f t="shared" ca="1" si="15"/>
        <v/>
      </c>
      <c r="Q86" s="70" t="str">
        <f t="shared" ca="1" si="16"/>
        <v/>
      </c>
      <c r="R86" s="70" t="str">
        <f t="shared" ca="1" si="17"/>
        <v/>
      </c>
      <c r="S86" s="70" t="str">
        <f t="shared" ca="1" si="18"/>
        <v/>
      </c>
      <c r="T86" s="147" t="str">
        <f t="shared" ca="1" si="19"/>
        <v/>
      </c>
      <c r="U86" s="146"/>
      <c r="V86" s="51"/>
      <c r="W86" s="51"/>
      <c r="X86" s="51"/>
      <c r="Y86" s="51"/>
      <c r="Z86" s="51"/>
      <c r="AA86" s="145"/>
    </row>
    <row r="87" spans="1:27" s="2" customFormat="1" ht="15.6" x14ac:dyDescent="0.3">
      <c r="A87" s="555">
        <v>45561</v>
      </c>
      <c r="B87" s="48" t="s">
        <v>128</v>
      </c>
      <c r="C87" s="45" t="s">
        <v>65</v>
      </c>
      <c r="D87" s="45">
        <v>-1</v>
      </c>
      <c r="E87" s="45" t="s">
        <v>28</v>
      </c>
      <c r="F87" s="45">
        <v>16</v>
      </c>
      <c r="G87" s="64" t="s">
        <v>145</v>
      </c>
      <c r="H87" s="65" t="s">
        <v>30</v>
      </c>
      <c r="I87" s="65"/>
      <c r="J87" s="526"/>
      <c r="K87" s="42" t="s">
        <v>31</v>
      </c>
      <c r="L87" s="544">
        <v>45377</v>
      </c>
      <c r="M87" s="57"/>
      <c r="N87" s="516">
        <v>45397</v>
      </c>
      <c r="O87" s="51"/>
      <c r="P87" s="70" t="str">
        <f t="shared" ca="1" si="15"/>
        <v/>
      </c>
      <c r="Q87" s="70" t="str">
        <f t="shared" ca="1" si="16"/>
        <v/>
      </c>
      <c r="R87" s="70" t="str">
        <f t="shared" ca="1" si="17"/>
        <v/>
      </c>
      <c r="S87" s="70" t="str">
        <f t="shared" ca="1" si="18"/>
        <v/>
      </c>
      <c r="T87" s="147" t="str">
        <f t="shared" ca="1" si="19"/>
        <v/>
      </c>
      <c r="U87" s="146"/>
      <c r="V87" s="51"/>
      <c r="W87" s="51"/>
      <c r="X87" s="51"/>
      <c r="Y87" s="51"/>
      <c r="Z87" s="51"/>
      <c r="AA87" s="145"/>
    </row>
    <row r="88" spans="1:27" s="2" customFormat="1" ht="15.6" x14ac:dyDescent="0.3">
      <c r="A88" s="555">
        <v>45561</v>
      </c>
      <c r="B88" s="48" t="s">
        <v>128</v>
      </c>
      <c r="C88" s="45" t="s">
        <v>65</v>
      </c>
      <c r="D88" s="45">
        <v>-1</v>
      </c>
      <c r="E88" s="45" t="s">
        <v>28</v>
      </c>
      <c r="F88" s="45">
        <v>17</v>
      </c>
      <c r="G88" s="64" t="s">
        <v>146</v>
      </c>
      <c r="H88" s="65" t="s">
        <v>30</v>
      </c>
      <c r="I88" s="65"/>
      <c r="J88" s="526"/>
      <c r="K88" s="42" t="s">
        <v>31</v>
      </c>
      <c r="L88" s="544">
        <v>45377</v>
      </c>
      <c r="M88" s="57"/>
      <c r="N88" s="516">
        <v>45397</v>
      </c>
      <c r="O88" s="51"/>
      <c r="P88" s="70" t="str">
        <f t="shared" ca="1" si="15"/>
        <v/>
      </c>
      <c r="Q88" s="70" t="str">
        <f t="shared" ca="1" si="16"/>
        <v/>
      </c>
      <c r="R88" s="70" t="str">
        <f t="shared" ca="1" si="17"/>
        <v/>
      </c>
      <c r="S88" s="70" t="str">
        <f t="shared" ca="1" si="18"/>
        <v/>
      </c>
      <c r="T88" s="147" t="str">
        <f t="shared" ca="1" si="19"/>
        <v/>
      </c>
      <c r="U88" s="146"/>
      <c r="V88" s="51"/>
      <c r="W88" s="51"/>
      <c r="X88" s="51"/>
      <c r="Y88" s="51"/>
      <c r="Z88" s="51"/>
      <c r="AA88" s="145"/>
    </row>
    <row r="89" spans="1:27" s="2" customFormat="1" ht="15.6" x14ac:dyDescent="0.3">
      <c r="A89" s="555">
        <v>45561</v>
      </c>
      <c r="B89" s="48" t="s">
        <v>128</v>
      </c>
      <c r="C89" s="45" t="s">
        <v>65</v>
      </c>
      <c r="D89" s="45">
        <v>-1</v>
      </c>
      <c r="E89" s="45" t="s">
        <v>28</v>
      </c>
      <c r="F89" s="45">
        <v>18</v>
      </c>
      <c r="G89" s="64" t="s">
        <v>147</v>
      </c>
      <c r="H89" s="65" t="s">
        <v>30</v>
      </c>
      <c r="I89" s="65"/>
      <c r="J89" s="526"/>
      <c r="K89" s="42" t="s">
        <v>31</v>
      </c>
      <c r="L89" s="544">
        <v>45377</v>
      </c>
      <c r="M89" s="57"/>
      <c r="N89" s="516">
        <v>45397</v>
      </c>
      <c r="O89" s="51"/>
      <c r="P89" s="70" t="str">
        <f t="shared" ca="1" si="15"/>
        <v/>
      </c>
      <c r="Q89" s="70" t="str">
        <f t="shared" ca="1" si="16"/>
        <v/>
      </c>
      <c r="R89" s="70" t="str">
        <f t="shared" ca="1" si="17"/>
        <v/>
      </c>
      <c r="S89" s="70" t="str">
        <f t="shared" ca="1" si="18"/>
        <v/>
      </c>
      <c r="T89" s="147" t="str">
        <f t="shared" ca="1" si="19"/>
        <v/>
      </c>
      <c r="U89" s="146"/>
      <c r="V89" s="51"/>
      <c r="W89" s="51"/>
      <c r="X89" s="51"/>
      <c r="Y89" s="51"/>
      <c r="Z89" s="51"/>
      <c r="AA89" s="145"/>
    </row>
    <row r="90" spans="1:27" s="2" customFormat="1" ht="15.6" x14ac:dyDescent="0.3">
      <c r="A90" s="555">
        <v>45561</v>
      </c>
      <c r="B90" s="48" t="s">
        <v>128</v>
      </c>
      <c r="C90" s="45" t="s">
        <v>65</v>
      </c>
      <c r="D90" s="45">
        <v>-1</v>
      </c>
      <c r="E90" s="45" t="s">
        <v>28</v>
      </c>
      <c r="F90" s="45">
        <v>19</v>
      </c>
      <c r="G90" s="64" t="s">
        <v>148</v>
      </c>
      <c r="H90" s="65" t="s">
        <v>30</v>
      </c>
      <c r="I90" s="65"/>
      <c r="J90" s="526"/>
      <c r="K90" s="42" t="s">
        <v>31</v>
      </c>
      <c r="L90" s="544">
        <v>45377</v>
      </c>
      <c r="M90" s="57"/>
      <c r="N90" s="516">
        <v>45397</v>
      </c>
      <c r="O90" s="51"/>
      <c r="P90" s="70" t="str">
        <f t="shared" ca="1" si="15"/>
        <v/>
      </c>
      <c r="Q90" s="70" t="str">
        <f t="shared" ca="1" si="16"/>
        <v/>
      </c>
      <c r="R90" s="70" t="str">
        <f t="shared" ca="1" si="17"/>
        <v/>
      </c>
      <c r="S90" s="70" t="str">
        <f t="shared" ca="1" si="18"/>
        <v/>
      </c>
      <c r="T90" s="147" t="str">
        <f t="shared" ca="1" si="19"/>
        <v/>
      </c>
      <c r="U90" s="146"/>
      <c r="V90" s="51"/>
      <c r="W90" s="51"/>
      <c r="X90" s="51"/>
      <c r="Y90" s="51"/>
      <c r="Z90" s="51"/>
      <c r="AA90" s="145"/>
    </row>
    <row r="91" spans="1:27" s="2" customFormat="1" ht="15.6" x14ac:dyDescent="0.3">
      <c r="A91" s="555">
        <v>45561</v>
      </c>
      <c r="B91" s="48" t="s">
        <v>128</v>
      </c>
      <c r="C91" s="45" t="s">
        <v>65</v>
      </c>
      <c r="D91" s="45">
        <v>-1</v>
      </c>
      <c r="E91" s="45" t="s">
        <v>28</v>
      </c>
      <c r="F91" s="45">
        <v>20</v>
      </c>
      <c r="G91" s="64" t="s">
        <v>149</v>
      </c>
      <c r="H91" s="65" t="s">
        <v>30</v>
      </c>
      <c r="I91" s="65"/>
      <c r="J91" s="526"/>
      <c r="K91" s="42" t="s">
        <v>31</v>
      </c>
      <c r="L91" s="544">
        <v>45377</v>
      </c>
      <c r="M91" s="57"/>
      <c r="N91" s="516">
        <v>45397</v>
      </c>
      <c r="O91" s="51"/>
      <c r="P91" s="70" t="str">
        <f t="shared" ca="1" si="15"/>
        <v/>
      </c>
      <c r="Q91" s="70" t="str">
        <f t="shared" ca="1" si="16"/>
        <v/>
      </c>
      <c r="R91" s="70" t="str">
        <f t="shared" ca="1" si="17"/>
        <v/>
      </c>
      <c r="S91" s="70" t="str">
        <f t="shared" ca="1" si="18"/>
        <v/>
      </c>
      <c r="T91" s="147" t="str">
        <f t="shared" ca="1" si="19"/>
        <v/>
      </c>
      <c r="U91" s="146"/>
      <c r="V91" s="51"/>
      <c r="W91" s="51"/>
      <c r="X91" s="51"/>
      <c r="Y91" s="51"/>
      <c r="Z91" s="51"/>
      <c r="AA91" s="145"/>
    </row>
    <row r="92" spans="1:27" s="2" customFormat="1" ht="15.6" x14ac:dyDescent="0.3">
      <c r="A92" s="555">
        <v>45561</v>
      </c>
      <c r="B92" s="48" t="s">
        <v>128</v>
      </c>
      <c r="C92" s="45" t="s">
        <v>65</v>
      </c>
      <c r="D92" s="45">
        <v>-1</v>
      </c>
      <c r="E92" s="45" t="s">
        <v>28</v>
      </c>
      <c r="F92" s="45">
        <v>21</v>
      </c>
      <c r="G92" s="64" t="s">
        <v>150</v>
      </c>
      <c r="H92" s="65" t="s">
        <v>44</v>
      </c>
      <c r="I92" s="65"/>
      <c r="J92" s="526"/>
      <c r="K92" s="42" t="s">
        <v>31</v>
      </c>
      <c r="L92" s="544">
        <v>45377</v>
      </c>
      <c r="M92" s="57"/>
      <c r="N92" s="516">
        <v>45608</v>
      </c>
      <c r="O92" s="51"/>
      <c r="P92" s="70" t="str">
        <f t="shared" ca="1" si="15"/>
        <v/>
      </c>
      <c r="Q92" s="70" t="str">
        <f t="shared" ca="1" si="16"/>
        <v/>
      </c>
      <c r="R92" s="70" t="str">
        <f t="shared" ca="1" si="17"/>
        <v/>
      </c>
      <c r="S92" s="70" t="str">
        <f t="shared" ca="1" si="18"/>
        <v/>
      </c>
      <c r="T92" s="147" t="str">
        <f t="shared" ca="1" si="19"/>
        <v/>
      </c>
      <c r="U92" s="146"/>
      <c r="V92" s="51"/>
      <c r="W92" s="51"/>
      <c r="X92" s="51"/>
      <c r="Y92" s="51"/>
      <c r="Z92" s="51"/>
      <c r="AA92" s="145"/>
    </row>
    <row r="93" spans="1:27" s="2" customFormat="1" ht="15.6" x14ac:dyDescent="0.3">
      <c r="A93" s="555">
        <v>45561</v>
      </c>
      <c r="B93" s="48" t="s">
        <v>128</v>
      </c>
      <c r="C93" s="45" t="s">
        <v>65</v>
      </c>
      <c r="D93" s="45">
        <v>-1</v>
      </c>
      <c r="E93" s="45" t="s">
        <v>28</v>
      </c>
      <c r="F93" s="45">
        <v>22</v>
      </c>
      <c r="G93" s="64" t="s">
        <v>151</v>
      </c>
      <c r="H93" s="65" t="s">
        <v>30</v>
      </c>
      <c r="I93" s="65"/>
      <c r="J93" s="526"/>
      <c r="K93" s="42" t="s">
        <v>31</v>
      </c>
      <c r="L93" s="544">
        <v>45377</v>
      </c>
      <c r="M93" s="57"/>
      <c r="N93" s="516">
        <v>45397</v>
      </c>
      <c r="O93" s="51"/>
      <c r="P93" s="70" t="str">
        <f t="shared" ca="1" si="15"/>
        <v/>
      </c>
      <c r="Q93" s="70" t="str">
        <f t="shared" ca="1" si="16"/>
        <v/>
      </c>
      <c r="R93" s="70" t="str">
        <f t="shared" ca="1" si="17"/>
        <v/>
      </c>
      <c r="S93" s="70" t="str">
        <f t="shared" ca="1" si="18"/>
        <v/>
      </c>
      <c r="T93" s="147" t="str">
        <f t="shared" ca="1" si="19"/>
        <v/>
      </c>
      <c r="U93" s="146"/>
      <c r="V93" s="51"/>
      <c r="W93" s="51"/>
      <c r="X93" s="51"/>
      <c r="Y93" s="51"/>
      <c r="Z93" s="51"/>
      <c r="AA93" s="145"/>
    </row>
    <row r="94" spans="1:27" s="2" customFormat="1" ht="15.6" x14ac:dyDescent="0.3">
      <c r="A94" s="555">
        <v>45561</v>
      </c>
      <c r="B94" s="48" t="s">
        <v>128</v>
      </c>
      <c r="C94" s="45" t="s">
        <v>65</v>
      </c>
      <c r="D94" s="45">
        <v>-1</v>
      </c>
      <c r="E94" s="45" t="s">
        <v>28</v>
      </c>
      <c r="F94" s="45">
        <v>23</v>
      </c>
      <c r="G94" s="64" t="s">
        <v>152</v>
      </c>
      <c r="H94" s="65" t="s">
        <v>30</v>
      </c>
      <c r="I94" s="65"/>
      <c r="J94" s="526"/>
      <c r="K94" s="42" t="s">
        <v>31</v>
      </c>
      <c r="L94" s="544">
        <v>45377</v>
      </c>
      <c r="M94" s="57"/>
      <c r="N94" s="516">
        <v>45397</v>
      </c>
      <c r="O94" s="51"/>
      <c r="P94" s="70" t="str">
        <f t="shared" ca="1" si="15"/>
        <v/>
      </c>
      <c r="Q94" s="70" t="str">
        <f t="shared" ca="1" si="16"/>
        <v/>
      </c>
      <c r="R94" s="70" t="str">
        <f t="shared" ca="1" si="17"/>
        <v/>
      </c>
      <c r="S94" s="70" t="str">
        <f t="shared" ca="1" si="18"/>
        <v/>
      </c>
      <c r="T94" s="147" t="str">
        <f t="shared" ca="1" si="19"/>
        <v/>
      </c>
      <c r="U94" s="146"/>
      <c r="V94" s="51"/>
      <c r="W94" s="51"/>
      <c r="X94" s="51"/>
      <c r="Y94" s="51"/>
      <c r="Z94" s="51"/>
      <c r="AA94" s="145"/>
    </row>
    <row r="95" spans="1:27" s="2" customFormat="1" ht="15.6" x14ac:dyDescent="0.3">
      <c r="A95" s="555">
        <v>45561</v>
      </c>
      <c r="B95" s="48" t="s">
        <v>128</v>
      </c>
      <c r="C95" s="45" t="s">
        <v>65</v>
      </c>
      <c r="D95" s="45">
        <v>-1</v>
      </c>
      <c r="E95" s="45" t="s">
        <v>28</v>
      </c>
      <c r="F95" s="45">
        <v>24</v>
      </c>
      <c r="G95" s="64" t="s">
        <v>153</v>
      </c>
      <c r="H95" s="65" t="s">
        <v>44</v>
      </c>
      <c r="I95" s="65"/>
      <c r="J95" s="526"/>
      <c r="K95" s="42" t="s">
        <v>31</v>
      </c>
      <c r="L95" s="544">
        <v>45377</v>
      </c>
      <c r="M95" s="57"/>
      <c r="N95" s="516">
        <v>45397</v>
      </c>
      <c r="O95" s="51"/>
      <c r="P95" s="70" t="str">
        <f t="shared" ca="1" si="15"/>
        <v/>
      </c>
      <c r="Q95" s="70" t="str">
        <f t="shared" ca="1" si="16"/>
        <v/>
      </c>
      <c r="R95" s="70" t="str">
        <f t="shared" ca="1" si="17"/>
        <v/>
      </c>
      <c r="S95" s="70" t="str">
        <f t="shared" ca="1" si="18"/>
        <v/>
      </c>
      <c r="T95" s="147" t="str">
        <f t="shared" ca="1" si="19"/>
        <v/>
      </c>
      <c r="U95" s="146"/>
      <c r="V95" s="51"/>
      <c r="W95" s="51"/>
      <c r="X95" s="51"/>
      <c r="Y95" s="51"/>
      <c r="Z95" s="51"/>
      <c r="AA95" s="145"/>
    </row>
    <row r="96" spans="1:27" s="2" customFormat="1" ht="15.6" x14ac:dyDescent="0.3">
      <c r="A96" s="555">
        <v>45561</v>
      </c>
      <c r="B96" s="48" t="s">
        <v>128</v>
      </c>
      <c r="C96" s="45" t="s">
        <v>65</v>
      </c>
      <c r="D96" s="45">
        <v>-1</v>
      </c>
      <c r="E96" s="45" t="s">
        <v>28</v>
      </c>
      <c r="F96" s="45">
        <v>25</v>
      </c>
      <c r="G96" s="64" t="s">
        <v>154</v>
      </c>
      <c r="H96" s="65" t="s">
        <v>44</v>
      </c>
      <c r="I96" s="65"/>
      <c r="J96" s="526"/>
      <c r="K96" s="42" t="s">
        <v>31</v>
      </c>
      <c r="L96" s="544">
        <v>45377</v>
      </c>
      <c r="M96" s="57"/>
      <c r="N96" s="516">
        <v>45397</v>
      </c>
      <c r="O96" s="51"/>
      <c r="P96" s="70" t="str">
        <f t="shared" ca="1" si="15"/>
        <v/>
      </c>
      <c r="Q96" s="70" t="str">
        <f t="shared" ca="1" si="16"/>
        <v/>
      </c>
      <c r="R96" s="70" t="str">
        <f t="shared" ca="1" si="17"/>
        <v/>
      </c>
      <c r="S96" s="70" t="str">
        <f t="shared" ca="1" si="18"/>
        <v/>
      </c>
      <c r="T96" s="147" t="str">
        <f t="shared" ca="1" si="19"/>
        <v/>
      </c>
      <c r="U96" s="146"/>
      <c r="V96" s="51"/>
      <c r="W96" s="51"/>
      <c r="X96" s="51"/>
      <c r="Y96" s="51"/>
      <c r="Z96" s="51"/>
      <c r="AA96" s="145"/>
    </row>
    <row r="97" spans="1:27" s="2" customFormat="1" ht="15.6" x14ac:dyDescent="0.3">
      <c r="A97" s="555">
        <v>45561</v>
      </c>
      <c r="B97" s="48" t="s">
        <v>128</v>
      </c>
      <c r="C97" s="45" t="s">
        <v>65</v>
      </c>
      <c r="D97" s="45">
        <v>-1</v>
      </c>
      <c r="E97" s="45" t="s">
        <v>28</v>
      </c>
      <c r="F97" s="45">
        <v>26</v>
      </c>
      <c r="G97" s="64" t="s">
        <v>155</v>
      </c>
      <c r="H97" s="65" t="s">
        <v>30</v>
      </c>
      <c r="I97" s="65"/>
      <c r="J97" s="526"/>
      <c r="K97" s="42" t="s">
        <v>31</v>
      </c>
      <c r="L97" s="544">
        <v>45377</v>
      </c>
      <c r="M97" s="57"/>
      <c r="N97" s="516">
        <v>45397</v>
      </c>
      <c r="O97" s="51"/>
      <c r="P97" s="70" t="str">
        <f t="shared" ca="1" si="15"/>
        <v/>
      </c>
      <c r="Q97" s="70" t="str">
        <f t="shared" ca="1" si="16"/>
        <v/>
      </c>
      <c r="R97" s="70" t="str">
        <f t="shared" ca="1" si="17"/>
        <v/>
      </c>
      <c r="S97" s="70" t="str">
        <f t="shared" ca="1" si="18"/>
        <v/>
      </c>
      <c r="T97" s="147" t="str">
        <f t="shared" ca="1" si="19"/>
        <v/>
      </c>
      <c r="U97" s="146"/>
      <c r="V97" s="51"/>
      <c r="W97" s="51"/>
      <c r="X97" s="51"/>
      <c r="Y97" s="51"/>
      <c r="Z97" s="51"/>
      <c r="AA97" s="145"/>
    </row>
    <row r="98" spans="1:27" s="2" customFormat="1" ht="15.6" x14ac:dyDescent="0.3">
      <c r="A98" s="556">
        <v>45561</v>
      </c>
      <c r="B98" s="235" t="s">
        <v>128</v>
      </c>
      <c r="C98" s="236" t="s">
        <v>65</v>
      </c>
      <c r="D98" s="236">
        <v>-1</v>
      </c>
      <c r="E98" s="236" t="s">
        <v>28</v>
      </c>
      <c r="F98" s="236">
        <v>27</v>
      </c>
      <c r="G98" s="383" t="s">
        <v>156</v>
      </c>
      <c r="H98" s="364" t="s">
        <v>44</v>
      </c>
      <c r="I98" s="364"/>
      <c r="J98" s="571">
        <v>45747</v>
      </c>
      <c r="K98" s="42" t="s">
        <v>31</v>
      </c>
      <c r="L98" s="544">
        <v>45377</v>
      </c>
      <c r="M98" s="248"/>
      <c r="N98" s="517">
        <v>45758</v>
      </c>
      <c r="O98" s="252"/>
      <c r="P98" s="256"/>
      <c r="Q98" s="256"/>
      <c r="R98" s="256"/>
      <c r="S98" s="256"/>
      <c r="T98" s="275"/>
      <c r="U98" s="276"/>
      <c r="V98" s="252"/>
      <c r="W98" s="252"/>
      <c r="X98" s="252"/>
      <c r="Y98" s="252"/>
      <c r="Z98" s="252"/>
      <c r="AA98" s="277"/>
    </row>
    <row r="99" spans="1:27" s="2" customFormat="1" ht="15.6" x14ac:dyDescent="0.3">
      <c r="A99" s="556">
        <v>45561</v>
      </c>
      <c r="B99" s="235" t="s">
        <v>128</v>
      </c>
      <c r="C99" s="236" t="s">
        <v>65</v>
      </c>
      <c r="D99" s="236">
        <v>-1</v>
      </c>
      <c r="E99" s="236" t="s">
        <v>28</v>
      </c>
      <c r="F99" s="236">
        <v>28</v>
      </c>
      <c r="G99" s="383" t="s">
        <v>157</v>
      </c>
      <c r="H99" s="65" t="s">
        <v>158</v>
      </c>
      <c r="I99" s="364"/>
      <c r="J99" s="571">
        <v>45748</v>
      </c>
      <c r="K99" s="42" t="s">
        <v>31</v>
      </c>
      <c r="L99" s="544">
        <v>45377</v>
      </c>
      <c r="M99" s="248"/>
      <c r="N99" s="517">
        <v>45782</v>
      </c>
      <c r="O99" s="252" t="s">
        <v>159</v>
      </c>
      <c r="P99" s="256"/>
      <c r="Q99" s="256"/>
      <c r="R99" s="256"/>
      <c r="S99" s="256"/>
      <c r="T99" s="275"/>
      <c r="U99" s="276"/>
      <c r="V99" s="252"/>
      <c r="W99" s="252"/>
      <c r="X99" s="252"/>
      <c r="Y99" s="252"/>
      <c r="Z99" s="252"/>
      <c r="AA99" s="277"/>
    </row>
    <row r="100" spans="1:27" s="2" customFormat="1" ht="15.6" x14ac:dyDescent="0.3">
      <c r="A100" s="556">
        <v>45561</v>
      </c>
      <c r="B100" s="235" t="s">
        <v>128</v>
      </c>
      <c r="C100" s="236" t="s">
        <v>65</v>
      </c>
      <c r="D100" s="236">
        <v>-1</v>
      </c>
      <c r="E100" s="236" t="s">
        <v>28</v>
      </c>
      <c r="F100" s="236">
        <v>29</v>
      </c>
      <c r="G100" s="274" t="s">
        <v>160</v>
      </c>
      <c r="H100" s="304" t="s">
        <v>84</v>
      </c>
      <c r="I100" s="304"/>
      <c r="J100" s="572">
        <v>45747</v>
      </c>
      <c r="K100" s="42" t="s">
        <v>31</v>
      </c>
      <c r="L100" s="544">
        <v>45377</v>
      </c>
      <c r="M100" s="248"/>
      <c r="N100" s="513">
        <v>45783</v>
      </c>
      <c r="O100" s="252"/>
      <c r="P100" s="256"/>
      <c r="Q100" s="256"/>
      <c r="R100" s="256"/>
      <c r="S100" s="256"/>
      <c r="T100" s="275"/>
      <c r="U100" s="276"/>
      <c r="V100" s="252"/>
      <c r="W100" s="252"/>
      <c r="X100" s="252"/>
      <c r="Y100" s="252"/>
      <c r="Z100" s="252"/>
      <c r="AA100" s="277"/>
    </row>
    <row r="101" spans="1:27" s="2" customFormat="1" ht="31.2" x14ac:dyDescent="0.3">
      <c r="A101" s="555">
        <v>45561</v>
      </c>
      <c r="B101" s="48" t="s">
        <v>128</v>
      </c>
      <c r="C101" s="45" t="s">
        <v>65</v>
      </c>
      <c r="D101" s="45">
        <v>-1</v>
      </c>
      <c r="E101" s="45" t="s">
        <v>28</v>
      </c>
      <c r="F101" s="45">
        <v>30</v>
      </c>
      <c r="G101" s="64" t="s">
        <v>161</v>
      </c>
      <c r="H101" s="65" t="s">
        <v>84</v>
      </c>
      <c r="I101" s="65"/>
      <c r="J101" s="526">
        <v>45839</v>
      </c>
      <c r="K101" s="365" t="s">
        <v>31</v>
      </c>
      <c r="L101" s="544">
        <v>45377</v>
      </c>
      <c r="M101" s="57"/>
      <c r="N101" s="516">
        <v>45853</v>
      </c>
      <c r="O101" s="51"/>
      <c r="P101" s="70"/>
      <c r="Q101" s="70"/>
      <c r="R101" s="70"/>
      <c r="S101" s="70"/>
      <c r="T101" s="147"/>
      <c r="U101" s="146"/>
      <c r="V101" s="51"/>
      <c r="W101" s="51"/>
      <c r="X101" s="51"/>
      <c r="Y101" s="51"/>
      <c r="Z101" s="51"/>
      <c r="AA101" s="145"/>
    </row>
    <row r="102" spans="1:27" s="2" customFormat="1" ht="62.4" x14ac:dyDescent="0.3">
      <c r="A102" s="555">
        <v>45561</v>
      </c>
      <c r="B102" s="48" t="s">
        <v>128</v>
      </c>
      <c r="C102" s="45" t="s">
        <v>65</v>
      </c>
      <c r="D102" s="45">
        <v>-1</v>
      </c>
      <c r="E102" s="45" t="s">
        <v>28</v>
      </c>
      <c r="F102" s="236">
        <v>31</v>
      </c>
      <c r="G102" s="44" t="s">
        <v>5585</v>
      </c>
      <c r="H102" s="48" t="s">
        <v>5586</v>
      </c>
      <c r="I102" s="235"/>
      <c r="J102" s="515">
        <v>46055</v>
      </c>
      <c r="K102" s="193" t="s">
        <v>31</v>
      </c>
      <c r="L102" s="544">
        <v>45377</v>
      </c>
      <c r="M102" s="248"/>
      <c r="N102" s="513">
        <v>46170</v>
      </c>
      <c r="O102" s="252" t="s">
        <v>5515</v>
      </c>
      <c r="P102" s="256"/>
      <c r="Q102" s="256"/>
      <c r="R102" s="256"/>
      <c r="S102" s="256"/>
      <c r="T102" s="275"/>
      <c r="U102" s="276"/>
      <c r="V102" s="252"/>
      <c r="W102" s="252"/>
      <c r="X102" s="252"/>
      <c r="Y102" s="252"/>
      <c r="Z102" s="252"/>
      <c r="AA102" s="277"/>
    </row>
    <row r="103" spans="1:27" s="2" customFormat="1" ht="44.4" customHeight="1" x14ac:dyDescent="0.3">
      <c r="A103" s="555">
        <v>45561</v>
      </c>
      <c r="B103" s="48" t="s">
        <v>128</v>
      </c>
      <c r="C103" s="45" t="s">
        <v>65</v>
      </c>
      <c r="D103" s="45">
        <v>-1</v>
      </c>
      <c r="E103" s="45" t="s">
        <v>28</v>
      </c>
      <c r="F103" s="236">
        <v>32</v>
      </c>
      <c r="G103" s="237" t="s">
        <v>5503</v>
      </c>
      <c r="H103" s="235" t="s">
        <v>84</v>
      </c>
      <c r="I103" s="235"/>
      <c r="J103" s="515">
        <v>46055</v>
      </c>
      <c r="K103" s="357" t="s">
        <v>205</v>
      </c>
      <c r="L103" s="544"/>
      <c r="M103" s="248"/>
      <c r="N103" s="513">
        <v>46098</v>
      </c>
      <c r="O103" s="638" t="s">
        <v>5523</v>
      </c>
      <c r="P103" s="256"/>
      <c r="Q103" s="256"/>
      <c r="R103" s="256"/>
      <c r="S103" s="256"/>
      <c r="T103" s="275"/>
      <c r="U103" s="276"/>
      <c r="V103" s="252"/>
      <c r="W103" s="252"/>
      <c r="X103" s="252"/>
      <c r="Y103" s="252"/>
      <c r="Z103" s="252"/>
      <c r="AA103" s="277"/>
    </row>
    <row r="104" spans="1:27" s="2" customFormat="1" ht="15.6" x14ac:dyDescent="0.3">
      <c r="A104" s="555">
        <v>45750</v>
      </c>
      <c r="B104" s="48" t="s">
        <v>162</v>
      </c>
      <c r="C104" s="45" t="s">
        <v>65</v>
      </c>
      <c r="D104" s="45">
        <v>0</v>
      </c>
      <c r="E104" s="45" t="s">
        <v>28</v>
      </c>
      <c r="F104" s="45">
        <v>1</v>
      </c>
      <c r="G104" s="64" t="s">
        <v>163</v>
      </c>
      <c r="H104" s="65" t="s">
        <v>116</v>
      </c>
      <c r="I104" s="47"/>
      <c r="J104" s="568">
        <v>45645</v>
      </c>
      <c r="K104" s="42" t="s">
        <v>31</v>
      </c>
      <c r="L104" s="527" t="s">
        <v>164</v>
      </c>
      <c r="M104" s="57"/>
      <c r="N104" s="516">
        <v>45645</v>
      </c>
      <c r="O104" s="51"/>
      <c r="P104" s="70" t="str">
        <f ca="1">IF(K103="NÃO INTERVENCIONADO",TODAY()-J104,"")</f>
        <v/>
      </c>
      <c r="Q104" s="70" t="str">
        <f ca="1">IF(K103="ENCOMENDADO",TODAY()-J104,"")</f>
        <v/>
      </c>
      <c r="R104" s="70" t="str">
        <f ca="1">IF(K103="EM OBRA",TODAY()-J104,"")</f>
        <v/>
      </c>
      <c r="S104" s="70" t="str">
        <f ca="1">IF(K103="CORREÇÃO NÃO ACEITE",TODAY()-J104,"")</f>
        <v/>
      </c>
      <c r="T104" s="147" t="str">
        <f ca="1">IF(K103="A VERIFICAR",TODAY()-J104,"")</f>
        <v/>
      </c>
      <c r="U104" s="146"/>
      <c r="V104" s="51"/>
      <c r="W104" s="51"/>
      <c r="X104" s="51"/>
      <c r="Y104" s="51"/>
      <c r="Z104" s="51"/>
      <c r="AA104" s="145"/>
    </row>
    <row r="105" spans="1:27" s="2" customFormat="1" ht="15.6" x14ac:dyDescent="0.3">
      <c r="A105" s="555">
        <v>45750</v>
      </c>
      <c r="B105" s="48" t="s">
        <v>162</v>
      </c>
      <c r="C105" s="45" t="s">
        <v>65</v>
      </c>
      <c r="D105" s="45">
        <v>0</v>
      </c>
      <c r="E105" s="45" t="s">
        <v>28</v>
      </c>
      <c r="F105" s="45">
        <v>2</v>
      </c>
      <c r="G105" s="64" t="s">
        <v>165</v>
      </c>
      <c r="H105" s="47" t="s">
        <v>54</v>
      </c>
      <c r="I105" s="47"/>
      <c r="J105" s="568">
        <v>45663</v>
      </c>
      <c r="K105" s="42" t="s">
        <v>31</v>
      </c>
      <c r="L105" s="527" t="s">
        <v>164</v>
      </c>
      <c r="M105" s="57"/>
      <c r="N105" s="516">
        <v>45699</v>
      </c>
      <c r="O105" s="51"/>
      <c r="P105" s="70"/>
      <c r="Q105" s="70"/>
      <c r="R105" s="70"/>
      <c r="S105" s="70"/>
      <c r="T105" s="147"/>
      <c r="U105" s="146"/>
      <c r="V105" s="51"/>
      <c r="W105" s="51"/>
      <c r="X105" s="51"/>
      <c r="Y105" s="51"/>
      <c r="Z105" s="51"/>
      <c r="AA105" s="145"/>
    </row>
    <row r="106" spans="1:27" s="2" customFormat="1" ht="51.6" customHeight="1" x14ac:dyDescent="0.3">
      <c r="A106" s="555">
        <v>45750</v>
      </c>
      <c r="B106" s="48" t="s">
        <v>162</v>
      </c>
      <c r="C106" s="236" t="s">
        <v>65</v>
      </c>
      <c r="D106" s="236">
        <v>0</v>
      </c>
      <c r="E106" s="236" t="s">
        <v>28</v>
      </c>
      <c r="F106" s="236">
        <v>2</v>
      </c>
      <c r="G106" s="383" t="s">
        <v>166</v>
      </c>
      <c r="H106" s="240" t="s">
        <v>84</v>
      </c>
      <c r="I106" s="47"/>
      <c r="J106" s="573">
        <v>45754</v>
      </c>
      <c r="K106" s="42" t="s">
        <v>31</v>
      </c>
      <c r="L106" s="538" t="s">
        <v>164</v>
      </c>
      <c r="M106" s="248"/>
      <c r="N106" s="517">
        <v>45782</v>
      </c>
      <c r="O106" s="301" t="s">
        <v>167</v>
      </c>
      <c r="P106" s="256"/>
      <c r="Q106" s="256"/>
      <c r="R106" s="256"/>
      <c r="S106" s="256"/>
      <c r="T106" s="275"/>
      <c r="U106" s="276"/>
      <c r="V106" s="252"/>
      <c r="W106" s="252"/>
      <c r="X106" s="252"/>
      <c r="Y106" s="252"/>
      <c r="Z106" s="252"/>
      <c r="AA106" s="277"/>
    </row>
    <row r="107" spans="1:27" s="2" customFormat="1" ht="15.6" x14ac:dyDescent="0.3">
      <c r="A107" s="555">
        <v>45750</v>
      </c>
      <c r="B107" s="48" t="s">
        <v>162</v>
      </c>
      <c r="C107" s="45" t="s">
        <v>65</v>
      </c>
      <c r="D107" s="45">
        <v>0</v>
      </c>
      <c r="E107" s="45" t="s">
        <v>28</v>
      </c>
      <c r="F107" s="45">
        <v>3</v>
      </c>
      <c r="G107" s="64" t="s">
        <v>168</v>
      </c>
      <c r="H107" s="47" t="s">
        <v>30</v>
      </c>
      <c r="I107" s="47"/>
      <c r="J107" s="568">
        <v>45735</v>
      </c>
      <c r="K107" s="42" t="s">
        <v>31</v>
      </c>
      <c r="L107" s="527" t="s">
        <v>164</v>
      </c>
      <c r="M107" s="57"/>
      <c r="N107" s="516">
        <v>45741</v>
      </c>
      <c r="O107" s="51"/>
      <c r="P107" s="70"/>
      <c r="Q107" s="70"/>
      <c r="R107" s="70"/>
      <c r="S107" s="70"/>
      <c r="T107" s="147"/>
      <c r="U107" s="146"/>
      <c r="V107" s="51"/>
      <c r="W107" s="51"/>
      <c r="X107" s="51"/>
      <c r="Y107" s="51"/>
      <c r="Z107" s="51"/>
      <c r="AA107" s="145"/>
    </row>
    <row r="108" spans="1:27" s="2" customFormat="1" ht="15.6" x14ac:dyDescent="0.3">
      <c r="A108" s="555">
        <v>45750</v>
      </c>
      <c r="B108" s="48" t="s">
        <v>162</v>
      </c>
      <c r="C108" s="45" t="s">
        <v>65</v>
      </c>
      <c r="D108" s="45">
        <v>0</v>
      </c>
      <c r="E108" s="45" t="s">
        <v>28</v>
      </c>
      <c r="F108" s="236">
        <v>4</v>
      </c>
      <c r="G108" s="383" t="s">
        <v>169</v>
      </c>
      <c r="H108" s="47" t="s">
        <v>54</v>
      </c>
      <c r="I108" s="65"/>
      <c r="J108" s="571">
        <v>45860</v>
      </c>
      <c r="K108" s="42" t="s">
        <v>31</v>
      </c>
      <c r="L108" s="538" t="s">
        <v>164</v>
      </c>
      <c r="M108" s="248"/>
      <c r="N108" s="517">
        <v>45873</v>
      </c>
      <c r="O108" s="301"/>
      <c r="P108" s="256"/>
      <c r="Q108" s="256"/>
      <c r="R108" s="256"/>
      <c r="S108" s="256"/>
      <c r="T108" s="275"/>
      <c r="U108" s="276"/>
      <c r="V108" s="252"/>
      <c r="W108" s="252"/>
      <c r="X108" s="252"/>
      <c r="Y108" s="252"/>
      <c r="Z108" s="252"/>
      <c r="AA108" s="277"/>
    </row>
    <row r="109" spans="1:27" s="2" customFormat="1" ht="15.6" x14ac:dyDescent="0.3">
      <c r="A109" s="555">
        <v>45646</v>
      </c>
      <c r="B109" s="48" t="s">
        <v>170</v>
      </c>
      <c r="C109" s="45" t="s">
        <v>65</v>
      </c>
      <c r="D109" s="45">
        <v>0</v>
      </c>
      <c r="E109" s="45" t="s">
        <v>66</v>
      </c>
      <c r="F109" s="45">
        <v>1</v>
      </c>
      <c r="G109" s="63" t="s">
        <v>171</v>
      </c>
      <c r="H109" s="47" t="s">
        <v>30</v>
      </c>
      <c r="I109" s="47"/>
      <c r="J109" s="513"/>
      <c r="K109" s="42" t="s">
        <v>31</v>
      </c>
      <c r="L109" s="544">
        <v>45371</v>
      </c>
      <c r="M109" s="57"/>
      <c r="N109" s="516">
        <v>45523</v>
      </c>
      <c r="O109" s="51"/>
      <c r="P109" s="70" t="str">
        <f ca="1">IF(K109="NÃO INTERVENCIONADO",TODAY()-L109,"")</f>
        <v/>
      </c>
      <c r="Q109" s="70" t="str">
        <f t="shared" ref="Q109:Q132" ca="1" si="20">IF(K109="ENCOMENDADO",TODAY()-J109,"")</f>
        <v/>
      </c>
      <c r="R109" s="70" t="str">
        <f t="shared" ref="R109:R132" ca="1" si="21">IF(K109="EM OBRA",TODAY()-J109,"")</f>
        <v/>
      </c>
      <c r="S109" s="70" t="str">
        <f t="shared" ref="S109:S132" ca="1" si="22">IF(K109="CORREÇÃO NÃO ACEITE",TODAY()-J109,"")</f>
        <v/>
      </c>
      <c r="T109" s="147" t="str">
        <f t="shared" ref="T109:T132" ca="1" si="23">IF(K109="A VERIFICAR",TODAY()-J109,"")</f>
        <v/>
      </c>
      <c r="U109" s="146"/>
      <c r="V109" s="51"/>
      <c r="W109" s="51"/>
      <c r="X109" s="51"/>
      <c r="Y109" s="51"/>
      <c r="Z109" s="51"/>
      <c r="AA109" s="145"/>
    </row>
    <row r="110" spans="1:27" s="2" customFormat="1" ht="15.6" x14ac:dyDescent="0.3">
      <c r="A110" s="555">
        <v>45646</v>
      </c>
      <c r="B110" s="48" t="s">
        <v>170</v>
      </c>
      <c r="C110" s="45" t="s">
        <v>65</v>
      </c>
      <c r="D110" s="45">
        <v>0</v>
      </c>
      <c r="E110" s="45" t="s">
        <v>66</v>
      </c>
      <c r="F110" s="45">
        <v>1</v>
      </c>
      <c r="G110" s="218" t="s">
        <v>172</v>
      </c>
      <c r="H110" s="94" t="s">
        <v>49</v>
      </c>
      <c r="I110" s="95"/>
      <c r="J110" s="574">
        <v>45665</v>
      </c>
      <c r="K110" s="42" t="s">
        <v>31</v>
      </c>
      <c r="L110" s="544">
        <v>45371</v>
      </c>
      <c r="M110" s="57"/>
      <c r="N110" s="518">
        <v>45679</v>
      </c>
      <c r="O110" s="51"/>
      <c r="P110" s="70" t="str">
        <f t="shared" ref="P110:P125" ca="1" si="24">IF(K110="NÃO INTERVENCIONADO",TODAY()-J110,"")</f>
        <v/>
      </c>
      <c r="Q110" s="70" t="str">
        <f t="shared" ca="1" si="20"/>
        <v/>
      </c>
      <c r="R110" s="70" t="str">
        <f t="shared" ca="1" si="21"/>
        <v/>
      </c>
      <c r="S110" s="70" t="str">
        <f t="shared" ca="1" si="22"/>
        <v/>
      </c>
      <c r="T110" s="147" t="str">
        <f t="shared" ca="1" si="23"/>
        <v/>
      </c>
      <c r="U110" s="146"/>
      <c r="V110" s="51"/>
      <c r="W110" s="51"/>
      <c r="X110" s="51"/>
      <c r="Y110" s="51"/>
      <c r="Z110" s="51"/>
      <c r="AA110" s="145"/>
    </row>
    <row r="111" spans="1:27" s="2" customFormat="1" ht="15.6" x14ac:dyDescent="0.3">
      <c r="A111" s="555">
        <v>45646</v>
      </c>
      <c r="B111" s="48" t="s">
        <v>170</v>
      </c>
      <c r="C111" s="45" t="s">
        <v>65</v>
      </c>
      <c r="D111" s="45">
        <v>0</v>
      </c>
      <c r="E111" s="45" t="s">
        <v>66</v>
      </c>
      <c r="F111" s="45">
        <v>2</v>
      </c>
      <c r="G111" s="63" t="s">
        <v>173</v>
      </c>
      <c r="H111" s="47" t="s">
        <v>30</v>
      </c>
      <c r="I111" s="48"/>
      <c r="J111" s="513"/>
      <c r="K111" s="42" t="s">
        <v>31</v>
      </c>
      <c r="L111" s="544">
        <v>45371</v>
      </c>
      <c r="M111" s="57"/>
      <c r="N111" s="516">
        <v>45523</v>
      </c>
      <c r="O111" s="51"/>
      <c r="P111" s="70" t="str">
        <f t="shared" ca="1" si="24"/>
        <v/>
      </c>
      <c r="Q111" s="70" t="str">
        <f t="shared" ca="1" si="20"/>
        <v/>
      </c>
      <c r="R111" s="70" t="str">
        <f t="shared" ca="1" si="21"/>
        <v/>
      </c>
      <c r="S111" s="70" t="str">
        <f t="shared" ca="1" si="22"/>
        <v/>
      </c>
      <c r="T111" s="147" t="str">
        <f t="shared" ca="1" si="23"/>
        <v/>
      </c>
      <c r="U111" s="146"/>
      <c r="V111" s="51"/>
      <c r="W111" s="51"/>
      <c r="X111" s="51"/>
      <c r="Y111" s="51"/>
      <c r="Z111" s="51"/>
      <c r="AA111" s="145"/>
    </row>
    <row r="112" spans="1:27" s="2" customFormat="1" ht="15.6" x14ac:dyDescent="0.3">
      <c r="A112" s="555">
        <v>45646</v>
      </c>
      <c r="B112" s="48" t="s">
        <v>170</v>
      </c>
      <c r="C112" s="45" t="s">
        <v>65</v>
      </c>
      <c r="D112" s="45">
        <v>0</v>
      </c>
      <c r="E112" s="45" t="s">
        <v>66</v>
      </c>
      <c r="F112" s="45">
        <v>3</v>
      </c>
      <c r="G112" s="63" t="s">
        <v>174</v>
      </c>
      <c r="H112" s="47" t="s">
        <v>30</v>
      </c>
      <c r="I112" s="48"/>
      <c r="J112" s="513"/>
      <c r="K112" s="42" t="s">
        <v>31</v>
      </c>
      <c r="L112" s="544">
        <v>45371</v>
      </c>
      <c r="M112" s="57"/>
      <c r="N112" s="516">
        <v>45523</v>
      </c>
      <c r="O112" s="51"/>
      <c r="P112" s="70" t="str">
        <f t="shared" ca="1" si="24"/>
        <v/>
      </c>
      <c r="Q112" s="70" t="str">
        <f t="shared" ca="1" si="20"/>
        <v/>
      </c>
      <c r="R112" s="70" t="str">
        <f t="shared" ca="1" si="21"/>
        <v/>
      </c>
      <c r="S112" s="70" t="str">
        <f t="shared" ca="1" si="22"/>
        <v/>
      </c>
      <c r="T112" s="147" t="str">
        <f t="shared" ca="1" si="23"/>
        <v/>
      </c>
      <c r="U112" s="146"/>
      <c r="V112" s="51"/>
      <c r="W112" s="51"/>
      <c r="X112" s="51"/>
      <c r="Y112" s="51"/>
      <c r="Z112" s="51"/>
      <c r="AA112" s="145"/>
    </row>
    <row r="113" spans="1:27" s="2" customFormat="1" ht="15.6" x14ac:dyDescent="0.3">
      <c r="A113" s="555">
        <v>45646</v>
      </c>
      <c r="B113" s="48" t="s">
        <v>170</v>
      </c>
      <c r="C113" s="45" t="s">
        <v>65</v>
      </c>
      <c r="D113" s="45">
        <v>0</v>
      </c>
      <c r="E113" s="45" t="s">
        <v>66</v>
      </c>
      <c r="F113" s="45">
        <v>4</v>
      </c>
      <c r="G113" s="63" t="s">
        <v>175</v>
      </c>
      <c r="H113" s="47" t="s">
        <v>30</v>
      </c>
      <c r="I113" s="48"/>
      <c r="J113" s="513"/>
      <c r="K113" s="42" t="s">
        <v>31</v>
      </c>
      <c r="L113" s="544">
        <v>45371</v>
      </c>
      <c r="M113" s="57"/>
      <c r="N113" s="516">
        <v>45523</v>
      </c>
      <c r="O113" s="51"/>
      <c r="P113" s="70" t="str">
        <f t="shared" ca="1" si="24"/>
        <v/>
      </c>
      <c r="Q113" s="70" t="str">
        <f t="shared" ca="1" si="20"/>
        <v/>
      </c>
      <c r="R113" s="70" t="str">
        <f t="shared" ca="1" si="21"/>
        <v/>
      </c>
      <c r="S113" s="70" t="str">
        <f t="shared" ca="1" si="22"/>
        <v/>
      </c>
      <c r="T113" s="147" t="str">
        <f t="shared" ca="1" si="23"/>
        <v/>
      </c>
      <c r="U113" s="146"/>
      <c r="V113" s="51"/>
      <c r="W113" s="51"/>
      <c r="X113" s="51"/>
      <c r="Y113" s="51"/>
      <c r="Z113" s="51"/>
      <c r="AA113" s="145"/>
    </row>
    <row r="114" spans="1:27" s="2" customFormat="1" ht="15.6" x14ac:dyDescent="0.3">
      <c r="A114" s="555">
        <v>45646</v>
      </c>
      <c r="B114" s="48" t="s">
        <v>170</v>
      </c>
      <c r="C114" s="45" t="s">
        <v>65</v>
      </c>
      <c r="D114" s="45">
        <v>0</v>
      </c>
      <c r="E114" s="45" t="s">
        <v>66</v>
      </c>
      <c r="F114" s="45">
        <v>5</v>
      </c>
      <c r="G114" s="63" t="s">
        <v>176</v>
      </c>
      <c r="H114" s="47" t="s">
        <v>30</v>
      </c>
      <c r="I114" s="48"/>
      <c r="J114" s="513"/>
      <c r="K114" s="42" t="s">
        <v>31</v>
      </c>
      <c r="L114" s="544">
        <v>45371</v>
      </c>
      <c r="M114" s="57"/>
      <c r="N114" s="516">
        <v>45523</v>
      </c>
      <c r="O114" s="51"/>
      <c r="P114" s="70" t="str">
        <f t="shared" ca="1" si="24"/>
        <v/>
      </c>
      <c r="Q114" s="70" t="str">
        <f t="shared" ca="1" si="20"/>
        <v/>
      </c>
      <c r="R114" s="70" t="str">
        <f t="shared" ca="1" si="21"/>
        <v/>
      </c>
      <c r="S114" s="70" t="str">
        <f t="shared" ca="1" si="22"/>
        <v/>
      </c>
      <c r="T114" s="147" t="str">
        <f t="shared" ca="1" si="23"/>
        <v/>
      </c>
      <c r="U114" s="146"/>
      <c r="V114" s="51"/>
      <c r="W114" s="51"/>
      <c r="X114" s="51"/>
      <c r="Y114" s="51"/>
      <c r="Z114" s="51"/>
      <c r="AA114" s="145"/>
    </row>
    <row r="115" spans="1:27" s="2" customFormat="1" ht="15.6" x14ac:dyDescent="0.3">
      <c r="A115" s="555">
        <v>45646</v>
      </c>
      <c r="B115" s="48" t="s">
        <v>170</v>
      </c>
      <c r="C115" s="45" t="s">
        <v>65</v>
      </c>
      <c r="D115" s="45">
        <v>0</v>
      </c>
      <c r="E115" s="45" t="s">
        <v>66</v>
      </c>
      <c r="F115" s="45">
        <v>6</v>
      </c>
      <c r="G115" s="63" t="s">
        <v>177</v>
      </c>
      <c r="H115" s="47" t="s">
        <v>30</v>
      </c>
      <c r="I115" s="48"/>
      <c r="J115" s="513"/>
      <c r="K115" s="42" t="s">
        <v>31</v>
      </c>
      <c r="L115" s="544">
        <v>45371</v>
      </c>
      <c r="M115" s="57"/>
      <c r="N115" s="516">
        <v>45523</v>
      </c>
      <c r="O115" s="51"/>
      <c r="P115" s="70" t="str">
        <f t="shared" ca="1" si="24"/>
        <v/>
      </c>
      <c r="Q115" s="70" t="str">
        <f t="shared" ca="1" si="20"/>
        <v/>
      </c>
      <c r="R115" s="70" t="str">
        <f t="shared" ca="1" si="21"/>
        <v/>
      </c>
      <c r="S115" s="70" t="str">
        <f t="shared" ca="1" si="22"/>
        <v/>
      </c>
      <c r="T115" s="147" t="str">
        <f t="shared" ca="1" si="23"/>
        <v/>
      </c>
      <c r="U115" s="146"/>
      <c r="V115" s="51"/>
      <c r="W115" s="51"/>
      <c r="X115" s="51"/>
      <c r="Y115" s="51"/>
      <c r="Z115" s="51"/>
      <c r="AA115" s="145"/>
    </row>
    <row r="116" spans="1:27" s="2" customFormat="1" ht="15.6" x14ac:dyDescent="0.3">
      <c r="A116" s="555">
        <v>45646</v>
      </c>
      <c r="B116" s="48" t="s">
        <v>170</v>
      </c>
      <c r="C116" s="45" t="s">
        <v>65</v>
      </c>
      <c r="D116" s="45">
        <v>0</v>
      </c>
      <c r="E116" s="45" t="s">
        <v>66</v>
      </c>
      <c r="F116" s="45">
        <v>7</v>
      </c>
      <c r="G116" s="63" t="s">
        <v>178</v>
      </c>
      <c r="H116" s="47" t="s">
        <v>30</v>
      </c>
      <c r="I116" s="48"/>
      <c r="J116" s="513"/>
      <c r="K116" s="42" t="s">
        <v>31</v>
      </c>
      <c r="L116" s="544">
        <v>45371</v>
      </c>
      <c r="M116" s="57"/>
      <c r="N116" s="516">
        <v>45639</v>
      </c>
      <c r="O116" s="51"/>
      <c r="P116" s="70" t="str">
        <f t="shared" ca="1" si="24"/>
        <v/>
      </c>
      <c r="Q116" s="70" t="str">
        <f t="shared" ca="1" si="20"/>
        <v/>
      </c>
      <c r="R116" s="70" t="str">
        <f t="shared" ca="1" si="21"/>
        <v/>
      </c>
      <c r="S116" s="70" t="str">
        <f t="shared" ca="1" si="22"/>
        <v/>
      </c>
      <c r="T116" s="147" t="str">
        <f t="shared" ca="1" si="23"/>
        <v/>
      </c>
      <c r="U116" s="146"/>
      <c r="V116" s="51"/>
      <c r="W116" s="51"/>
      <c r="X116" s="51"/>
      <c r="Y116" s="51"/>
      <c r="Z116" s="51"/>
      <c r="AA116" s="145"/>
    </row>
    <row r="117" spans="1:27" s="2" customFormat="1" ht="15.6" x14ac:dyDescent="0.3">
      <c r="A117" s="555">
        <v>45646</v>
      </c>
      <c r="B117" s="48" t="s">
        <v>170</v>
      </c>
      <c r="C117" s="45" t="s">
        <v>65</v>
      </c>
      <c r="D117" s="45">
        <v>0</v>
      </c>
      <c r="E117" s="45" t="s">
        <v>66</v>
      </c>
      <c r="F117" s="45">
        <v>8</v>
      </c>
      <c r="G117" s="218" t="s">
        <v>179</v>
      </c>
      <c r="H117" s="95" t="s">
        <v>84</v>
      </c>
      <c r="I117" s="95"/>
      <c r="J117" s="570"/>
      <c r="K117" s="42" t="s">
        <v>31</v>
      </c>
      <c r="L117" s="544">
        <v>45371</v>
      </c>
      <c r="M117" s="57"/>
      <c r="N117" s="516">
        <v>45523</v>
      </c>
      <c r="O117" s="51"/>
      <c r="P117" s="70" t="str">
        <f t="shared" ca="1" si="24"/>
        <v/>
      </c>
      <c r="Q117" s="70" t="str">
        <f t="shared" ca="1" si="20"/>
        <v/>
      </c>
      <c r="R117" s="70" t="str">
        <f t="shared" ca="1" si="21"/>
        <v/>
      </c>
      <c r="S117" s="70" t="str">
        <f t="shared" ca="1" si="22"/>
        <v/>
      </c>
      <c r="T117" s="147" t="str">
        <f t="shared" ca="1" si="23"/>
        <v/>
      </c>
      <c r="U117" s="146"/>
      <c r="V117" s="51"/>
      <c r="W117" s="51"/>
      <c r="X117" s="51"/>
      <c r="Y117" s="51"/>
      <c r="Z117" s="51"/>
      <c r="AA117" s="145"/>
    </row>
    <row r="118" spans="1:27" s="2" customFormat="1" ht="15.6" x14ac:dyDescent="0.3">
      <c r="A118" s="555">
        <v>45646</v>
      </c>
      <c r="B118" s="48" t="s">
        <v>170</v>
      </c>
      <c r="C118" s="45" t="s">
        <v>65</v>
      </c>
      <c r="D118" s="45">
        <v>0</v>
      </c>
      <c r="E118" s="45" t="s">
        <v>66</v>
      </c>
      <c r="F118" s="45">
        <v>9</v>
      </c>
      <c r="G118" s="63" t="s">
        <v>180</v>
      </c>
      <c r="H118" s="47" t="s">
        <v>30</v>
      </c>
      <c r="I118" s="48"/>
      <c r="J118" s="513"/>
      <c r="K118" s="42" t="s">
        <v>31</v>
      </c>
      <c r="L118" s="544">
        <v>45371</v>
      </c>
      <c r="M118" s="57"/>
      <c r="N118" s="516">
        <v>45523</v>
      </c>
      <c r="O118" s="51"/>
      <c r="P118" s="70" t="str">
        <f t="shared" ca="1" si="24"/>
        <v/>
      </c>
      <c r="Q118" s="70" t="str">
        <f t="shared" ca="1" si="20"/>
        <v/>
      </c>
      <c r="R118" s="70" t="str">
        <f t="shared" ca="1" si="21"/>
        <v/>
      </c>
      <c r="S118" s="70" t="str">
        <f t="shared" ca="1" si="22"/>
        <v/>
      </c>
      <c r="T118" s="147" t="str">
        <f t="shared" ca="1" si="23"/>
        <v/>
      </c>
      <c r="U118" s="146"/>
      <c r="V118" s="51"/>
      <c r="W118" s="51"/>
      <c r="X118" s="51"/>
      <c r="Y118" s="51"/>
      <c r="Z118" s="51"/>
      <c r="AA118" s="145"/>
    </row>
    <row r="119" spans="1:27" s="2" customFormat="1" ht="15.6" x14ac:dyDescent="0.3">
      <c r="A119" s="555">
        <v>45646</v>
      </c>
      <c r="B119" s="48" t="s">
        <v>170</v>
      </c>
      <c r="C119" s="45" t="s">
        <v>65</v>
      </c>
      <c r="D119" s="45">
        <v>0</v>
      </c>
      <c r="E119" s="45" t="s">
        <v>66</v>
      </c>
      <c r="F119" s="45">
        <v>10</v>
      </c>
      <c r="G119" s="63" t="s">
        <v>181</v>
      </c>
      <c r="H119" s="47" t="s">
        <v>30</v>
      </c>
      <c r="I119" s="48"/>
      <c r="J119" s="513"/>
      <c r="K119" s="42" t="s">
        <v>31</v>
      </c>
      <c r="L119" s="544">
        <v>45371</v>
      </c>
      <c r="M119" s="57"/>
      <c r="N119" s="516">
        <v>45523</v>
      </c>
      <c r="O119" s="51"/>
      <c r="P119" s="70" t="str">
        <f t="shared" ca="1" si="24"/>
        <v/>
      </c>
      <c r="Q119" s="70" t="str">
        <f t="shared" ca="1" si="20"/>
        <v/>
      </c>
      <c r="R119" s="70" t="str">
        <f t="shared" ca="1" si="21"/>
        <v/>
      </c>
      <c r="S119" s="70" t="str">
        <f t="shared" ca="1" si="22"/>
        <v/>
      </c>
      <c r="T119" s="147" t="str">
        <f t="shared" ca="1" si="23"/>
        <v/>
      </c>
      <c r="U119" s="146"/>
      <c r="V119" s="51"/>
      <c r="W119" s="51"/>
      <c r="X119" s="51"/>
      <c r="Y119" s="51"/>
      <c r="Z119" s="51"/>
      <c r="AA119" s="145"/>
    </row>
    <row r="120" spans="1:27" s="2" customFormat="1" ht="15.6" x14ac:dyDescent="0.3">
      <c r="A120" s="555">
        <v>45646</v>
      </c>
      <c r="B120" s="48" t="s">
        <v>170</v>
      </c>
      <c r="C120" s="45" t="s">
        <v>65</v>
      </c>
      <c r="D120" s="45">
        <v>0</v>
      </c>
      <c r="E120" s="45" t="s">
        <v>66</v>
      </c>
      <c r="F120" s="45">
        <v>11</v>
      </c>
      <c r="G120" s="63" t="s">
        <v>182</v>
      </c>
      <c r="H120" s="53" t="s">
        <v>76</v>
      </c>
      <c r="I120" s="48"/>
      <c r="J120" s="513"/>
      <c r="K120" s="42" t="s">
        <v>31</v>
      </c>
      <c r="L120" s="544">
        <v>45371</v>
      </c>
      <c r="M120" s="57"/>
      <c r="N120" s="516">
        <v>45523</v>
      </c>
      <c r="O120" s="51"/>
      <c r="P120" s="70" t="str">
        <f t="shared" ca="1" si="24"/>
        <v/>
      </c>
      <c r="Q120" s="70" t="str">
        <f t="shared" ca="1" si="20"/>
        <v/>
      </c>
      <c r="R120" s="70" t="str">
        <f t="shared" ca="1" si="21"/>
        <v/>
      </c>
      <c r="S120" s="70" t="str">
        <f t="shared" ca="1" si="22"/>
        <v/>
      </c>
      <c r="T120" s="147" t="str">
        <f t="shared" ca="1" si="23"/>
        <v/>
      </c>
      <c r="U120" s="146"/>
      <c r="V120" s="51"/>
      <c r="W120" s="51"/>
      <c r="X120" s="51"/>
      <c r="Y120" s="51"/>
      <c r="Z120" s="51"/>
      <c r="AA120" s="145"/>
    </row>
    <row r="121" spans="1:27" s="2" customFormat="1" ht="15.6" customHeight="1" x14ac:dyDescent="0.3">
      <c r="A121" s="555">
        <v>45646</v>
      </c>
      <c r="B121" s="48" t="s">
        <v>170</v>
      </c>
      <c r="C121" s="45" t="s">
        <v>65</v>
      </c>
      <c r="D121" s="45">
        <v>0</v>
      </c>
      <c r="E121" s="45" t="s">
        <v>66</v>
      </c>
      <c r="F121" s="45">
        <v>12</v>
      </c>
      <c r="G121" s="63" t="s">
        <v>183</v>
      </c>
      <c r="H121" s="47" t="s">
        <v>30</v>
      </c>
      <c r="I121" s="48"/>
      <c r="J121" s="513"/>
      <c r="K121" s="42" t="s">
        <v>31</v>
      </c>
      <c r="L121" s="544">
        <v>45371</v>
      </c>
      <c r="M121" s="57"/>
      <c r="N121" s="516">
        <v>45523</v>
      </c>
      <c r="O121" s="51"/>
      <c r="P121" s="70" t="str">
        <f t="shared" ca="1" si="24"/>
        <v/>
      </c>
      <c r="Q121" s="70" t="str">
        <f t="shared" ca="1" si="20"/>
        <v/>
      </c>
      <c r="R121" s="70" t="str">
        <f t="shared" ca="1" si="21"/>
        <v/>
      </c>
      <c r="S121" s="70" t="str">
        <f t="shared" ca="1" si="22"/>
        <v/>
      </c>
      <c r="T121" s="147" t="str">
        <f t="shared" ca="1" si="23"/>
        <v/>
      </c>
      <c r="U121" s="146"/>
      <c r="V121" s="51"/>
      <c r="W121" s="51"/>
      <c r="X121" s="51"/>
      <c r="Y121" s="51"/>
      <c r="Z121" s="51"/>
      <c r="AA121" s="145"/>
    </row>
    <row r="122" spans="1:27" s="2" customFormat="1" ht="15.6" x14ac:dyDescent="0.3">
      <c r="A122" s="555">
        <v>45646</v>
      </c>
      <c r="B122" s="48" t="s">
        <v>170</v>
      </c>
      <c r="C122" s="45" t="s">
        <v>65</v>
      </c>
      <c r="D122" s="45">
        <v>0</v>
      </c>
      <c r="E122" s="45" t="s">
        <v>66</v>
      </c>
      <c r="F122" s="45">
        <v>13</v>
      </c>
      <c r="G122" s="63" t="s">
        <v>184</v>
      </c>
      <c r="H122" s="47" t="s">
        <v>30</v>
      </c>
      <c r="I122" s="48"/>
      <c r="J122" s="513"/>
      <c r="K122" s="42" t="s">
        <v>31</v>
      </c>
      <c r="L122" s="544">
        <v>45371</v>
      </c>
      <c r="M122" s="57"/>
      <c r="N122" s="516">
        <v>45523</v>
      </c>
      <c r="O122" s="51"/>
      <c r="P122" s="70" t="str">
        <f t="shared" ca="1" si="24"/>
        <v/>
      </c>
      <c r="Q122" s="70" t="str">
        <f t="shared" ca="1" si="20"/>
        <v/>
      </c>
      <c r="R122" s="70" t="str">
        <f t="shared" ca="1" si="21"/>
        <v/>
      </c>
      <c r="S122" s="70" t="str">
        <f t="shared" ca="1" si="22"/>
        <v/>
      </c>
      <c r="T122" s="147" t="str">
        <f t="shared" ca="1" si="23"/>
        <v/>
      </c>
      <c r="U122" s="146"/>
      <c r="V122" s="51"/>
      <c r="W122" s="51"/>
      <c r="X122" s="51"/>
      <c r="Y122" s="51"/>
      <c r="Z122" s="51"/>
      <c r="AA122" s="145"/>
    </row>
    <row r="123" spans="1:27" s="2" customFormat="1" ht="15.6" x14ac:dyDescent="0.3">
      <c r="A123" s="555">
        <v>45646</v>
      </c>
      <c r="B123" s="48" t="s">
        <v>170</v>
      </c>
      <c r="C123" s="45" t="s">
        <v>65</v>
      </c>
      <c r="D123" s="45">
        <v>0</v>
      </c>
      <c r="E123" s="45" t="s">
        <v>66</v>
      </c>
      <c r="F123" s="45">
        <v>14</v>
      </c>
      <c r="G123" s="63" t="s">
        <v>185</v>
      </c>
      <c r="H123" s="47" t="s">
        <v>30</v>
      </c>
      <c r="I123" s="48"/>
      <c r="J123" s="513"/>
      <c r="K123" s="42" t="s">
        <v>31</v>
      </c>
      <c r="L123" s="544">
        <v>45371</v>
      </c>
      <c r="M123" s="57"/>
      <c r="N123" s="516">
        <v>45523</v>
      </c>
      <c r="O123" s="51"/>
      <c r="P123" s="70" t="str">
        <f t="shared" ca="1" si="24"/>
        <v/>
      </c>
      <c r="Q123" s="70" t="str">
        <f t="shared" ca="1" si="20"/>
        <v/>
      </c>
      <c r="R123" s="70" t="str">
        <f t="shared" ca="1" si="21"/>
        <v/>
      </c>
      <c r="S123" s="70" t="str">
        <f t="shared" ca="1" si="22"/>
        <v/>
      </c>
      <c r="T123" s="147" t="str">
        <f t="shared" ca="1" si="23"/>
        <v/>
      </c>
      <c r="U123" s="146"/>
      <c r="V123" s="51"/>
      <c r="W123" s="51"/>
      <c r="X123" s="51"/>
      <c r="Y123" s="51"/>
      <c r="Z123" s="51"/>
      <c r="AA123" s="145"/>
    </row>
    <row r="124" spans="1:27" s="2" customFormat="1" ht="15.6" x14ac:dyDescent="0.3">
      <c r="A124" s="555">
        <v>45646</v>
      </c>
      <c r="B124" s="48" t="s">
        <v>170</v>
      </c>
      <c r="C124" s="45" t="s">
        <v>65</v>
      </c>
      <c r="D124" s="45">
        <v>0</v>
      </c>
      <c r="E124" s="45" t="s">
        <v>66</v>
      </c>
      <c r="F124" s="45">
        <v>15</v>
      </c>
      <c r="G124" s="63" t="s">
        <v>186</v>
      </c>
      <c r="H124" s="47" t="s">
        <v>30</v>
      </c>
      <c r="I124" s="48"/>
      <c r="J124" s="513"/>
      <c r="K124" s="42" t="s">
        <v>31</v>
      </c>
      <c r="L124" s="544">
        <v>45371</v>
      </c>
      <c r="M124" s="57"/>
      <c r="N124" s="516">
        <v>45523</v>
      </c>
      <c r="O124" s="51"/>
      <c r="P124" s="70" t="str">
        <f t="shared" ca="1" si="24"/>
        <v/>
      </c>
      <c r="Q124" s="70" t="str">
        <f t="shared" ca="1" si="20"/>
        <v/>
      </c>
      <c r="R124" s="70" t="str">
        <f t="shared" ca="1" si="21"/>
        <v/>
      </c>
      <c r="S124" s="70" t="str">
        <f t="shared" ca="1" si="22"/>
        <v/>
      </c>
      <c r="T124" s="147" t="str">
        <f t="shared" ca="1" si="23"/>
        <v/>
      </c>
      <c r="U124" s="146"/>
      <c r="V124" s="51"/>
      <c r="W124" s="51"/>
      <c r="X124" s="51"/>
      <c r="Y124" s="51"/>
      <c r="Z124" s="51"/>
      <c r="AA124" s="145"/>
    </row>
    <row r="125" spans="1:27" s="2" customFormat="1" ht="15.6" x14ac:dyDescent="0.3">
      <c r="A125" s="555">
        <v>45646</v>
      </c>
      <c r="B125" s="48" t="s">
        <v>170</v>
      </c>
      <c r="C125" s="45" t="s">
        <v>65</v>
      </c>
      <c r="D125" s="45">
        <v>0</v>
      </c>
      <c r="E125" s="45" t="s">
        <v>66</v>
      </c>
      <c r="F125" s="45">
        <v>16</v>
      </c>
      <c r="G125" s="63" t="s">
        <v>187</v>
      </c>
      <c r="H125" s="47" t="s">
        <v>188</v>
      </c>
      <c r="I125" s="48"/>
      <c r="J125" s="513"/>
      <c r="K125" s="42" t="s">
        <v>31</v>
      </c>
      <c r="L125" s="544">
        <v>45371</v>
      </c>
      <c r="M125" s="57"/>
      <c r="N125" s="516">
        <v>45523</v>
      </c>
      <c r="O125" s="51"/>
      <c r="P125" s="70" t="str">
        <f t="shared" ca="1" si="24"/>
        <v/>
      </c>
      <c r="Q125" s="70" t="str">
        <f t="shared" ca="1" si="20"/>
        <v/>
      </c>
      <c r="R125" s="70" t="str">
        <f t="shared" ca="1" si="21"/>
        <v/>
      </c>
      <c r="S125" s="70" t="str">
        <f t="shared" ca="1" si="22"/>
        <v/>
      </c>
      <c r="T125" s="147" t="str">
        <f t="shared" ca="1" si="23"/>
        <v/>
      </c>
      <c r="U125" s="146"/>
      <c r="V125" s="51"/>
      <c r="W125" s="51"/>
      <c r="X125" s="51"/>
      <c r="Y125" s="51"/>
      <c r="Z125" s="51"/>
      <c r="AA125" s="145"/>
    </row>
    <row r="126" spans="1:27" s="2" customFormat="1" ht="15.6" x14ac:dyDescent="0.3">
      <c r="A126" s="555">
        <v>45646</v>
      </c>
      <c r="B126" s="48" t="s">
        <v>170</v>
      </c>
      <c r="C126" s="45" t="s">
        <v>65</v>
      </c>
      <c r="D126" s="45">
        <v>0</v>
      </c>
      <c r="E126" s="45" t="s">
        <v>66</v>
      </c>
      <c r="F126" s="45">
        <v>17</v>
      </c>
      <c r="G126" s="63" t="s">
        <v>189</v>
      </c>
      <c r="H126" s="47" t="s">
        <v>30</v>
      </c>
      <c r="I126" s="48"/>
      <c r="J126" s="513"/>
      <c r="K126" s="42" t="s">
        <v>31</v>
      </c>
      <c r="L126" s="544">
        <v>45371</v>
      </c>
      <c r="M126" s="57"/>
      <c r="N126" s="516">
        <v>45523</v>
      </c>
      <c r="O126" s="51"/>
      <c r="P126" s="70" t="str">
        <f ca="1">IF(K126="NÃO INTERVENCIONADO",TODAY()-L126,"")</f>
        <v/>
      </c>
      <c r="Q126" s="70" t="str">
        <f t="shared" ca="1" si="20"/>
        <v/>
      </c>
      <c r="R126" s="70" t="str">
        <f t="shared" ca="1" si="21"/>
        <v/>
      </c>
      <c r="S126" s="70" t="str">
        <f t="shared" ca="1" si="22"/>
        <v/>
      </c>
      <c r="T126" s="147" t="str">
        <f t="shared" ca="1" si="23"/>
        <v/>
      </c>
      <c r="U126" s="146"/>
      <c r="V126" s="51"/>
      <c r="W126" s="51"/>
      <c r="X126" s="51"/>
      <c r="Y126" s="51"/>
      <c r="Z126" s="51"/>
      <c r="AA126" s="145"/>
    </row>
    <row r="127" spans="1:27" s="2" customFormat="1" ht="15.6" x14ac:dyDescent="0.3">
      <c r="A127" s="555">
        <v>45646</v>
      </c>
      <c r="B127" s="48" t="s">
        <v>170</v>
      </c>
      <c r="C127" s="45" t="s">
        <v>65</v>
      </c>
      <c r="D127" s="45">
        <v>0</v>
      </c>
      <c r="E127" s="45" t="s">
        <v>66</v>
      </c>
      <c r="F127" s="45">
        <v>18</v>
      </c>
      <c r="G127" s="63" t="s">
        <v>190</v>
      </c>
      <c r="H127" s="47" t="s">
        <v>30</v>
      </c>
      <c r="I127" s="48"/>
      <c r="J127" s="513"/>
      <c r="K127" s="42" t="s">
        <v>31</v>
      </c>
      <c r="L127" s="544">
        <v>45371</v>
      </c>
      <c r="M127" s="57"/>
      <c r="N127" s="516">
        <v>45523</v>
      </c>
      <c r="O127" s="51"/>
      <c r="P127" s="70" t="str">
        <f t="shared" ref="P127:P132" ca="1" si="25">IF(K127="NÃO INTERVENCIONADO",TODAY()-J127,"")</f>
        <v/>
      </c>
      <c r="Q127" s="70" t="str">
        <f t="shared" ca="1" si="20"/>
        <v/>
      </c>
      <c r="R127" s="70" t="str">
        <f t="shared" ca="1" si="21"/>
        <v/>
      </c>
      <c r="S127" s="70" t="str">
        <f t="shared" ca="1" si="22"/>
        <v/>
      </c>
      <c r="T127" s="147" t="str">
        <f t="shared" ca="1" si="23"/>
        <v/>
      </c>
      <c r="U127" s="146"/>
      <c r="V127" s="51"/>
      <c r="W127" s="51"/>
      <c r="X127" s="51"/>
      <c r="Y127" s="51"/>
      <c r="Z127" s="51"/>
      <c r="AA127" s="145"/>
    </row>
    <row r="128" spans="1:27" s="2" customFormat="1" ht="15.6" x14ac:dyDescent="0.3">
      <c r="A128" s="555">
        <v>45646</v>
      </c>
      <c r="B128" s="48" t="s">
        <v>170</v>
      </c>
      <c r="C128" s="45" t="s">
        <v>65</v>
      </c>
      <c r="D128" s="45">
        <v>0</v>
      </c>
      <c r="E128" s="45" t="s">
        <v>66</v>
      </c>
      <c r="F128" s="45">
        <v>19</v>
      </c>
      <c r="G128" s="63" t="s">
        <v>191</v>
      </c>
      <c r="H128" s="47" t="s">
        <v>54</v>
      </c>
      <c r="I128" s="48"/>
      <c r="J128" s="513"/>
      <c r="K128" s="42" t="s">
        <v>31</v>
      </c>
      <c r="L128" s="544">
        <v>45371</v>
      </c>
      <c r="M128" s="57"/>
      <c r="N128" s="516">
        <v>45523</v>
      </c>
      <c r="O128" s="51"/>
      <c r="P128" s="70" t="str">
        <f t="shared" ca="1" si="25"/>
        <v/>
      </c>
      <c r="Q128" s="70" t="str">
        <f t="shared" ca="1" si="20"/>
        <v/>
      </c>
      <c r="R128" s="70" t="str">
        <f t="shared" ca="1" si="21"/>
        <v/>
      </c>
      <c r="S128" s="70" t="str">
        <f t="shared" ca="1" si="22"/>
        <v/>
      </c>
      <c r="T128" s="147" t="str">
        <f t="shared" ca="1" si="23"/>
        <v/>
      </c>
      <c r="U128" s="146"/>
      <c r="V128" s="51"/>
      <c r="W128" s="51"/>
      <c r="X128" s="51"/>
      <c r="Y128" s="51"/>
      <c r="Z128" s="51"/>
      <c r="AA128" s="145"/>
    </row>
    <row r="129" spans="1:27" s="2" customFormat="1" ht="15.6" x14ac:dyDescent="0.3">
      <c r="A129" s="555">
        <v>45646</v>
      </c>
      <c r="B129" s="48" t="s">
        <v>170</v>
      </c>
      <c r="C129" s="45" t="s">
        <v>65</v>
      </c>
      <c r="D129" s="45">
        <v>0</v>
      </c>
      <c r="E129" s="45" t="s">
        <v>66</v>
      </c>
      <c r="F129" s="45">
        <v>20</v>
      </c>
      <c r="G129" s="63" t="s">
        <v>192</v>
      </c>
      <c r="H129" s="47" t="s">
        <v>54</v>
      </c>
      <c r="I129" s="48"/>
      <c r="J129" s="513"/>
      <c r="K129" s="42" t="s">
        <v>31</v>
      </c>
      <c r="L129" s="544">
        <v>45371</v>
      </c>
      <c r="M129" s="57"/>
      <c r="N129" s="516">
        <v>45565</v>
      </c>
      <c r="O129" s="51"/>
      <c r="P129" s="70" t="str">
        <f t="shared" ca="1" si="25"/>
        <v/>
      </c>
      <c r="Q129" s="70" t="str">
        <f t="shared" ca="1" si="20"/>
        <v/>
      </c>
      <c r="R129" s="70" t="str">
        <f t="shared" ca="1" si="21"/>
        <v/>
      </c>
      <c r="S129" s="70" t="str">
        <f t="shared" ca="1" si="22"/>
        <v/>
      </c>
      <c r="T129" s="147" t="str">
        <f t="shared" ca="1" si="23"/>
        <v/>
      </c>
      <c r="U129" s="146"/>
      <c r="V129" s="51"/>
      <c r="W129" s="51"/>
      <c r="X129" s="51"/>
      <c r="Y129" s="51"/>
      <c r="Z129" s="51"/>
      <c r="AA129" s="145"/>
    </row>
    <row r="130" spans="1:27" s="2" customFormat="1" ht="15.6" x14ac:dyDescent="0.3">
      <c r="A130" s="555">
        <v>45646</v>
      </c>
      <c r="B130" s="48" t="s">
        <v>170</v>
      </c>
      <c r="C130" s="45" t="s">
        <v>65</v>
      </c>
      <c r="D130" s="45">
        <v>0</v>
      </c>
      <c r="E130" s="45" t="s">
        <v>66</v>
      </c>
      <c r="F130" s="45">
        <v>22</v>
      </c>
      <c r="G130" s="63" t="s">
        <v>193</v>
      </c>
      <c r="H130" s="47" t="s">
        <v>30</v>
      </c>
      <c r="I130" s="48"/>
      <c r="J130" s="513"/>
      <c r="K130" s="42" t="s">
        <v>31</v>
      </c>
      <c r="L130" s="544">
        <v>45371</v>
      </c>
      <c r="M130" s="57"/>
      <c r="N130" s="516">
        <v>45523</v>
      </c>
      <c r="O130" s="51"/>
      <c r="P130" s="70" t="str">
        <f t="shared" ca="1" si="25"/>
        <v/>
      </c>
      <c r="Q130" s="70" t="str">
        <f t="shared" ca="1" si="20"/>
        <v/>
      </c>
      <c r="R130" s="70" t="str">
        <f t="shared" ca="1" si="21"/>
        <v/>
      </c>
      <c r="S130" s="70" t="str">
        <f t="shared" ca="1" si="22"/>
        <v/>
      </c>
      <c r="T130" s="147" t="str">
        <f t="shared" ca="1" si="23"/>
        <v/>
      </c>
      <c r="U130" s="146"/>
      <c r="V130" s="51"/>
      <c r="W130" s="51"/>
      <c r="X130" s="51"/>
      <c r="Y130" s="51"/>
      <c r="Z130" s="51"/>
      <c r="AA130" s="145"/>
    </row>
    <row r="131" spans="1:27" s="2" customFormat="1" ht="15.6" x14ac:dyDescent="0.3">
      <c r="A131" s="555">
        <v>45646</v>
      </c>
      <c r="B131" s="48" t="s">
        <v>170</v>
      </c>
      <c r="C131" s="45" t="s">
        <v>65</v>
      </c>
      <c r="D131" s="45">
        <v>0</v>
      </c>
      <c r="E131" s="45" t="s">
        <v>66</v>
      </c>
      <c r="F131" s="45">
        <v>23</v>
      </c>
      <c r="G131" s="63" t="s">
        <v>194</v>
      </c>
      <c r="H131" s="53" t="s">
        <v>76</v>
      </c>
      <c r="I131" s="48"/>
      <c r="J131" s="513"/>
      <c r="K131" s="42" t="s">
        <v>31</v>
      </c>
      <c r="L131" s="544">
        <v>45371</v>
      </c>
      <c r="M131" s="57"/>
      <c r="N131" s="516">
        <v>45523</v>
      </c>
      <c r="O131" s="51"/>
      <c r="P131" s="70" t="str">
        <f t="shared" ca="1" si="25"/>
        <v/>
      </c>
      <c r="Q131" s="70" t="str">
        <f t="shared" ca="1" si="20"/>
        <v/>
      </c>
      <c r="R131" s="70" t="str">
        <f t="shared" ca="1" si="21"/>
        <v/>
      </c>
      <c r="S131" s="70" t="str">
        <f t="shared" ca="1" si="22"/>
        <v/>
      </c>
      <c r="T131" s="147" t="str">
        <f t="shared" ca="1" si="23"/>
        <v/>
      </c>
      <c r="U131" s="146"/>
      <c r="V131" s="51"/>
      <c r="W131" s="51"/>
      <c r="X131" s="51"/>
      <c r="Y131" s="51"/>
      <c r="Z131" s="51"/>
      <c r="AA131" s="145"/>
    </row>
    <row r="132" spans="1:27" s="2" customFormat="1" ht="15.6" x14ac:dyDescent="0.3">
      <c r="A132" s="555">
        <v>45646</v>
      </c>
      <c r="B132" s="48" t="s">
        <v>170</v>
      </c>
      <c r="C132" s="45" t="s">
        <v>65</v>
      </c>
      <c r="D132" s="45">
        <v>0</v>
      </c>
      <c r="E132" s="45" t="s">
        <v>66</v>
      </c>
      <c r="F132" s="45">
        <v>24</v>
      </c>
      <c r="G132" s="63" t="s">
        <v>195</v>
      </c>
      <c r="H132" s="47" t="s">
        <v>196</v>
      </c>
      <c r="I132" s="47"/>
      <c r="J132" s="568"/>
      <c r="K132" s="42" t="s">
        <v>31</v>
      </c>
      <c r="L132" s="544">
        <v>45371</v>
      </c>
      <c r="M132" s="57"/>
      <c r="N132" s="516">
        <v>45639</v>
      </c>
      <c r="O132" s="51"/>
      <c r="P132" s="70" t="str">
        <f t="shared" ca="1" si="25"/>
        <v/>
      </c>
      <c r="Q132" s="70" t="str">
        <f t="shared" ca="1" si="20"/>
        <v/>
      </c>
      <c r="R132" s="70" t="str">
        <f t="shared" ca="1" si="21"/>
        <v/>
      </c>
      <c r="S132" s="70" t="str">
        <f t="shared" ca="1" si="22"/>
        <v/>
      </c>
      <c r="T132" s="147" t="str">
        <f t="shared" ca="1" si="23"/>
        <v/>
      </c>
      <c r="U132" s="146"/>
      <c r="V132" s="51"/>
      <c r="W132" s="51"/>
      <c r="X132" s="51"/>
      <c r="Y132" s="51"/>
      <c r="Z132" s="51"/>
      <c r="AA132" s="145"/>
    </row>
    <row r="133" spans="1:27" s="2" customFormat="1" ht="15.6" x14ac:dyDescent="0.3">
      <c r="A133" s="555">
        <v>45646</v>
      </c>
      <c r="B133" s="48" t="s">
        <v>170</v>
      </c>
      <c r="C133" s="45" t="s">
        <v>65</v>
      </c>
      <c r="D133" s="45">
        <v>0</v>
      </c>
      <c r="E133" s="45" t="s">
        <v>66</v>
      </c>
      <c r="F133" s="45">
        <v>25</v>
      </c>
      <c r="G133" s="64" t="s">
        <v>197</v>
      </c>
      <c r="H133" s="65" t="s">
        <v>84</v>
      </c>
      <c r="I133" s="65"/>
      <c r="J133" s="526">
        <v>45854</v>
      </c>
      <c r="K133" s="191" t="s">
        <v>31</v>
      </c>
      <c r="L133" s="544">
        <v>45371</v>
      </c>
      <c r="M133" s="57"/>
      <c r="N133" s="513">
        <v>45874</v>
      </c>
      <c r="O133" s="51"/>
      <c r="P133" s="70"/>
      <c r="Q133" s="70"/>
      <c r="R133" s="70"/>
      <c r="S133" s="70"/>
      <c r="T133" s="147"/>
      <c r="U133" s="146"/>
      <c r="V133" s="51"/>
      <c r="W133" s="51"/>
      <c r="X133" s="51"/>
      <c r="Y133" s="51"/>
      <c r="Z133" s="51"/>
      <c r="AA133" s="145"/>
    </row>
    <row r="134" spans="1:27" s="2" customFormat="1" ht="15.6" x14ac:dyDescent="0.3">
      <c r="A134" s="555">
        <v>45646</v>
      </c>
      <c r="B134" s="48" t="s">
        <v>170</v>
      </c>
      <c r="C134" s="45" t="s">
        <v>65</v>
      </c>
      <c r="D134" s="45">
        <v>0</v>
      </c>
      <c r="E134" s="45" t="s">
        <v>66</v>
      </c>
      <c r="F134" s="45">
        <v>26</v>
      </c>
      <c r="G134" s="63" t="s">
        <v>198</v>
      </c>
      <c r="H134" s="47" t="s">
        <v>30</v>
      </c>
      <c r="I134" s="47"/>
      <c r="J134" s="568">
        <v>45854</v>
      </c>
      <c r="K134" s="42" t="s">
        <v>31</v>
      </c>
      <c r="L134" s="544">
        <v>45371</v>
      </c>
      <c r="M134" s="57"/>
      <c r="N134" s="516">
        <v>45858</v>
      </c>
      <c r="O134" s="51"/>
      <c r="P134" s="70"/>
      <c r="Q134" s="70"/>
      <c r="R134" s="70"/>
      <c r="S134" s="70"/>
      <c r="T134" s="147"/>
      <c r="U134" s="146"/>
      <c r="V134" s="51"/>
      <c r="W134" s="51"/>
      <c r="X134" s="51"/>
      <c r="Y134" s="51"/>
      <c r="Z134" s="51"/>
      <c r="AA134" s="145"/>
    </row>
    <row r="135" spans="1:27" s="2" customFormat="1" ht="46.8" x14ac:dyDescent="0.3">
      <c r="A135" s="555">
        <v>45646</v>
      </c>
      <c r="B135" s="48" t="s">
        <v>170</v>
      </c>
      <c r="C135" s="45" t="s">
        <v>65</v>
      </c>
      <c r="D135" s="45">
        <v>0</v>
      </c>
      <c r="E135" s="45" t="s">
        <v>66</v>
      </c>
      <c r="F135" s="45">
        <v>27</v>
      </c>
      <c r="G135" s="64" t="s">
        <v>5590</v>
      </c>
      <c r="H135" s="65" t="s">
        <v>30</v>
      </c>
      <c r="I135" s="65"/>
      <c r="J135" s="526">
        <v>46127</v>
      </c>
      <c r="K135" s="42" t="s">
        <v>31</v>
      </c>
      <c r="L135" s="544">
        <v>45371</v>
      </c>
      <c r="M135" s="674"/>
      <c r="N135" s="513">
        <v>46141</v>
      </c>
      <c r="O135" s="675" t="s">
        <v>5580</v>
      </c>
      <c r="P135" s="70"/>
      <c r="Q135" s="70"/>
      <c r="R135" s="70"/>
      <c r="S135" s="70"/>
      <c r="T135" s="147"/>
      <c r="U135" s="146"/>
      <c r="V135" s="51"/>
      <c r="W135" s="51"/>
      <c r="X135" s="51"/>
      <c r="Y135" s="51"/>
      <c r="Z135" s="51"/>
      <c r="AA135" s="145"/>
    </row>
    <row r="136" spans="1:27" s="2" customFormat="1" ht="15.6" x14ac:dyDescent="0.3">
      <c r="A136" s="555">
        <v>45646</v>
      </c>
      <c r="B136" s="48" t="s">
        <v>170</v>
      </c>
      <c r="C136" s="45" t="s">
        <v>65</v>
      </c>
      <c r="D136" s="45">
        <v>0</v>
      </c>
      <c r="E136" s="45" t="s">
        <v>66</v>
      </c>
      <c r="F136" s="45">
        <v>28</v>
      </c>
      <c r="G136" s="400" t="s">
        <v>5602</v>
      </c>
      <c r="H136" s="389" t="s">
        <v>5586</v>
      </c>
      <c r="I136" s="389"/>
      <c r="J136" s="576">
        <v>46164</v>
      </c>
      <c r="K136" s="193" t="s">
        <v>31</v>
      </c>
      <c r="L136" s="544">
        <v>45371</v>
      </c>
      <c r="M136" s="57"/>
      <c r="N136" s="513">
        <v>46170</v>
      </c>
      <c r="O136" s="51"/>
      <c r="P136" s="70"/>
      <c r="Q136" s="70"/>
      <c r="R136" s="70"/>
      <c r="S136" s="70"/>
      <c r="T136" s="147"/>
      <c r="U136" s="146"/>
      <c r="V136" s="51"/>
      <c r="W136" s="51"/>
      <c r="X136" s="51"/>
      <c r="Y136" s="51"/>
      <c r="Z136" s="51"/>
      <c r="AA136" s="145"/>
    </row>
    <row r="137" spans="1:27" s="2" customFormat="1" ht="15.6" x14ac:dyDescent="0.3">
      <c r="A137" s="556">
        <v>45593</v>
      </c>
      <c r="B137" s="235" t="s">
        <v>199</v>
      </c>
      <c r="C137" s="235" t="s">
        <v>65</v>
      </c>
      <c r="D137" s="235">
        <v>1</v>
      </c>
      <c r="E137" s="235" t="s">
        <v>66</v>
      </c>
      <c r="F137" s="236">
        <v>42</v>
      </c>
      <c r="G137" s="352" t="s">
        <v>200</v>
      </c>
      <c r="H137" s="353" t="s">
        <v>76</v>
      </c>
      <c r="I137" s="240"/>
      <c r="J137" s="575">
        <v>45708</v>
      </c>
      <c r="K137" s="42" t="s">
        <v>31</v>
      </c>
      <c r="L137" s="543">
        <v>45490</v>
      </c>
      <c r="M137" s="242">
        <v>45707</v>
      </c>
      <c r="N137" s="519">
        <v>45811</v>
      </c>
      <c r="O137" s="252"/>
      <c r="P137" s="256"/>
      <c r="Q137" s="256"/>
      <c r="R137" s="256"/>
      <c r="S137" s="256"/>
      <c r="T137" s="275"/>
      <c r="U137" s="276"/>
      <c r="V137" s="252"/>
      <c r="W137" s="252"/>
      <c r="X137" s="252"/>
      <c r="Y137" s="252"/>
      <c r="Z137" s="252"/>
      <c r="AA137" s="277"/>
    </row>
    <row r="138" spans="1:27" s="2" customFormat="1" ht="31.2" x14ac:dyDescent="0.3">
      <c r="A138" s="555">
        <v>45593</v>
      </c>
      <c r="B138" s="48" t="s">
        <v>199</v>
      </c>
      <c r="C138" s="48" t="s">
        <v>65</v>
      </c>
      <c r="D138" s="48">
        <v>1</v>
      </c>
      <c r="E138" s="48" t="s">
        <v>66</v>
      </c>
      <c r="F138" s="45">
        <v>41</v>
      </c>
      <c r="G138" s="66" t="s">
        <v>201</v>
      </c>
      <c r="H138" s="47" t="s">
        <v>111</v>
      </c>
      <c r="I138" s="47"/>
      <c r="J138" s="568">
        <v>45610</v>
      </c>
      <c r="K138" s="42" t="s">
        <v>31</v>
      </c>
      <c r="L138" s="543">
        <v>45490</v>
      </c>
      <c r="M138" s="51"/>
      <c r="N138" s="513">
        <v>45618</v>
      </c>
      <c r="O138" s="51"/>
      <c r="P138" s="70" t="str">
        <f t="shared" ref="P138:P169" ca="1" si="26">IF(K138="NÃO INTERVENCIONADO",TODAY()-J138,"")</f>
        <v/>
      </c>
      <c r="Q138" s="70" t="str">
        <f t="shared" ref="Q138:Q169" ca="1" si="27">IF(K138="ENCOMENDADO",TODAY()-J138,"")</f>
        <v/>
      </c>
      <c r="R138" s="70" t="str">
        <f t="shared" ref="R138:R169" ca="1" si="28">IF(K138="EM OBRA",TODAY()-J138,"")</f>
        <v/>
      </c>
      <c r="S138" s="70" t="str">
        <f t="shared" ref="S138:S169" ca="1" si="29">IF(K138="CORREÇÃO NÃO ACEITE",TODAY()-J138,"")</f>
        <v/>
      </c>
      <c r="T138" s="147" t="str">
        <f t="shared" ref="T138:T169" ca="1" si="30">IF(K138="A VERIFICAR",TODAY()-J138,"")</f>
        <v/>
      </c>
      <c r="U138" s="146"/>
      <c r="V138" s="51"/>
      <c r="W138" s="51"/>
      <c r="X138" s="51"/>
      <c r="Y138" s="51"/>
      <c r="Z138" s="51"/>
      <c r="AA138" s="145"/>
    </row>
    <row r="139" spans="1:27" s="2" customFormat="1" ht="15.6" x14ac:dyDescent="0.3">
      <c r="A139" s="555">
        <v>45593</v>
      </c>
      <c r="B139" s="48" t="s">
        <v>199</v>
      </c>
      <c r="C139" s="48" t="s">
        <v>65</v>
      </c>
      <c r="D139" s="48">
        <v>1</v>
      </c>
      <c r="E139" s="48" t="s">
        <v>66</v>
      </c>
      <c r="F139" s="45">
        <v>40</v>
      </c>
      <c r="G139" s="67" t="s">
        <v>202</v>
      </c>
      <c r="H139" s="47" t="s">
        <v>30</v>
      </c>
      <c r="I139" s="48"/>
      <c r="J139" s="568">
        <v>45610</v>
      </c>
      <c r="K139" s="42" t="s">
        <v>31</v>
      </c>
      <c r="L139" s="543">
        <v>45490</v>
      </c>
      <c r="M139" s="51"/>
      <c r="N139" s="513">
        <v>45649</v>
      </c>
      <c r="O139" s="51" t="s">
        <v>203</v>
      </c>
      <c r="P139" s="70" t="str">
        <f t="shared" ca="1" si="26"/>
        <v/>
      </c>
      <c r="Q139" s="70" t="str">
        <f t="shared" ca="1" si="27"/>
        <v/>
      </c>
      <c r="R139" s="70" t="str">
        <f t="shared" ca="1" si="28"/>
        <v/>
      </c>
      <c r="S139" s="70" t="str">
        <f t="shared" ca="1" si="29"/>
        <v/>
      </c>
      <c r="T139" s="147" t="str">
        <f t="shared" ca="1" si="30"/>
        <v/>
      </c>
      <c r="U139" s="146"/>
      <c r="V139" s="51"/>
      <c r="W139" s="51"/>
      <c r="X139" s="51"/>
      <c r="Y139" s="51"/>
      <c r="Z139" s="51"/>
      <c r="AA139" s="145"/>
    </row>
    <row r="140" spans="1:27" s="2" customFormat="1" ht="15.6" x14ac:dyDescent="0.3">
      <c r="A140" s="555">
        <v>45593</v>
      </c>
      <c r="B140" s="48" t="s">
        <v>199</v>
      </c>
      <c r="C140" s="48" t="s">
        <v>65</v>
      </c>
      <c r="D140" s="48">
        <v>1</v>
      </c>
      <c r="E140" s="48" t="s">
        <v>66</v>
      </c>
      <c r="F140" s="45">
        <v>39</v>
      </c>
      <c r="G140" s="134" t="s">
        <v>204</v>
      </c>
      <c r="H140" s="95" t="s">
        <v>84</v>
      </c>
      <c r="I140" s="95"/>
      <c r="J140" s="570">
        <v>45608</v>
      </c>
      <c r="K140" s="190" t="s">
        <v>205</v>
      </c>
      <c r="L140" s="543">
        <v>45490</v>
      </c>
      <c r="M140" s="51"/>
      <c r="N140" s="513">
        <v>45652</v>
      </c>
      <c r="O140" s="51" t="s">
        <v>206</v>
      </c>
      <c r="P140" s="70" t="str">
        <f t="shared" ca="1" si="26"/>
        <v/>
      </c>
      <c r="Q140" s="70" t="str">
        <f t="shared" ca="1" si="27"/>
        <v/>
      </c>
      <c r="R140" s="70" t="str">
        <f t="shared" ca="1" si="28"/>
        <v/>
      </c>
      <c r="S140" s="70" t="str">
        <f t="shared" ca="1" si="29"/>
        <v/>
      </c>
      <c r="T140" s="147" t="str">
        <f t="shared" ca="1" si="30"/>
        <v/>
      </c>
      <c r="U140" s="146"/>
      <c r="V140" s="51"/>
      <c r="W140" s="51"/>
      <c r="X140" s="51"/>
      <c r="Y140" s="51"/>
      <c r="Z140" s="51"/>
      <c r="AA140" s="145"/>
    </row>
    <row r="141" spans="1:27" s="2" customFormat="1" ht="15.6" x14ac:dyDescent="0.3">
      <c r="A141" s="555">
        <v>45593</v>
      </c>
      <c r="B141" s="48" t="s">
        <v>199</v>
      </c>
      <c r="C141" s="48" t="s">
        <v>65</v>
      </c>
      <c r="D141" s="48">
        <v>1</v>
      </c>
      <c r="E141" s="48" t="s">
        <v>66</v>
      </c>
      <c r="F141" s="45">
        <v>38</v>
      </c>
      <c r="G141" s="67" t="s">
        <v>207</v>
      </c>
      <c r="H141" s="65" t="s">
        <v>116</v>
      </c>
      <c r="I141" s="48"/>
      <c r="J141" s="568">
        <v>45608</v>
      </c>
      <c r="K141" s="42" t="s">
        <v>31</v>
      </c>
      <c r="L141" s="543">
        <v>45490</v>
      </c>
      <c r="M141" s="51"/>
      <c r="N141" s="513">
        <v>45610</v>
      </c>
      <c r="O141" s="51" t="s">
        <v>208</v>
      </c>
      <c r="P141" s="70" t="str">
        <f t="shared" ca="1" si="26"/>
        <v/>
      </c>
      <c r="Q141" s="70" t="str">
        <f t="shared" ca="1" si="27"/>
        <v/>
      </c>
      <c r="R141" s="70" t="str">
        <f t="shared" ca="1" si="28"/>
        <v/>
      </c>
      <c r="S141" s="70" t="str">
        <f t="shared" ca="1" si="29"/>
        <v/>
      </c>
      <c r="T141" s="147" t="str">
        <f t="shared" ca="1" si="30"/>
        <v/>
      </c>
      <c r="U141" s="146"/>
      <c r="V141" s="51"/>
      <c r="W141" s="51"/>
      <c r="X141" s="51"/>
      <c r="Y141" s="51"/>
      <c r="Z141" s="51"/>
      <c r="AA141" s="145"/>
    </row>
    <row r="142" spans="1:27" s="2" customFormat="1" ht="15.6" x14ac:dyDescent="0.3">
      <c r="A142" s="555">
        <v>45593</v>
      </c>
      <c r="B142" s="48" t="s">
        <v>199</v>
      </c>
      <c r="C142" s="48" t="s">
        <v>65</v>
      </c>
      <c r="D142" s="48">
        <v>1</v>
      </c>
      <c r="E142" s="48" t="s">
        <v>66</v>
      </c>
      <c r="F142" s="45">
        <v>37</v>
      </c>
      <c r="G142" s="67" t="s">
        <v>209</v>
      </c>
      <c r="H142" s="65" t="s">
        <v>116</v>
      </c>
      <c r="I142" s="48"/>
      <c r="J142" s="568">
        <v>45608</v>
      </c>
      <c r="K142" s="42" t="s">
        <v>31</v>
      </c>
      <c r="L142" s="543">
        <v>45490</v>
      </c>
      <c r="M142" s="51"/>
      <c r="N142" s="513">
        <v>45610</v>
      </c>
      <c r="O142" s="51" t="s">
        <v>208</v>
      </c>
      <c r="P142" s="70" t="str">
        <f t="shared" ca="1" si="26"/>
        <v/>
      </c>
      <c r="Q142" s="70" t="str">
        <f t="shared" ca="1" si="27"/>
        <v/>
      </c>
      <c r="R142" s="70" t="str">
        <f t="shared" ca="1" si="28"/>
        <v/>
      </c>
      <c r="S142" s="70" t="str">
        <f t="shared" ca="1" si="29"/>
        <v/>
      </c>
      <c r="T142" s="147" t="str">
        <f t="shared" ca="1" si="30"/>
        <v/>
      </c>
      <c r="U142" s="146"/>
      <c r="V142" s="51"/>
      <c r="W142" s="51"/>
      <c r="X142" s="51"/>
      <c r="Y142" s="51"/>
      <c r="Z142" s="51"/>
      <c r="AA142" s="145"/>
    </row>
    <row r="143" spans="1:27" s="2" customFormat="1" ht="15.6" x14ac:dyDescent="0.3">
      <c r="A143" s="555">
        <v>45593</v>
      </c>
      <c r="B143" s="48" t="s">
        <v>199</v>
      </c>
      <c r="C143" s="48" t="s">
        <v>65</v>
      </c>
      <c r="D143" s="48">
        <v>1</v>
      </c>
      <c r="E143" s="48" t="s">
        <v>66</v>
      </c>
      <c r="F143" s="45">
        <v>36</v>
      </c>
      <c r="G143" s="67" t="s">
        <v>210</v>
      </c>
      <c r="H143" s="47" t="s">
        <v>211</v>
      </c>
      <c r="I143" s="48"/>
      <c r="J143" s="568">
        <v>45590</v>
      </c>
      <c r="K143" s="190" t="s">
        <v>205</v>
      </c>
      <c r="L143" s="543">
        <v>45490</v>
      </c>
      <c r="M143" s="51"/>
      <c r="N143" s="513">
        <v>45652</v>
      </c>
      <c r="O143" s="51" t="s">
        <v>206</v>
      </c>
      <c r="P143" s="70" t="str">
        <f t="shared" ca="1" si="26"/>
        <v/>
      </c>
      <c r="Q143" s="70" t="str">
        <f t="shared" ca="1" si="27"/>
        <v/>
      </c>
      <c r="R143" s="70" t="str">
        <f t="shared" ca="1" si="28"/>
        <v/>
      </c>
      <c r="S143" s="70" t="str">
        <f t="shared" ca="1" si="29"/>
        <v/>
      </c>
      <c r="T143" s="147" t="str">
        <f t="shared" ca="1" si="30"/>
        <v/>
      </c>
      <c r="U143" s="146"/>
      <c r="V143" s="51"/>
      <c r="W143" s="51"/>
      <c r="X143" s="51"/>
      <c r="Y143" s="51"/>
      <c r="Z143" s="51"/>
      <c r="AA143" s="145"/>
    </row>
    <row r="144" spans="1:27" s="2" customFormat="1" ht="15.6" x14ac:dyDescent="0.3">
      <c r="A144" s="555">
        <v>45593</v>
      </c>
      <c r="B144" s="48" t="s">
        <v>199</v>
      </c>
      <c r="C144" s="48" t="s">
        <v>65</v>
      </c>
      <c r="D144" s="48">
        <v>1</v>
      </c>
      <c r="E144" s="48" t="s">
        <v>66</v>
      </c>
      <c r="F144" s="45">
        <v>35</v>
      </c>
      <c r="G144" s="67" t="s">
        <v>212</v>
      </c>
      <c r="H144" s="53" t="s">
        <v>76</v>
      </c>
      <c r="I144" s="48"/>
      <c r="J144" s="568">
        <v>45590</v>
      </c>
      <c r="K144" s="190" t="s">
        <v>205</v>
      </c>
      <c r="L144" s="543">
        <v>45490</v>
      </c>
      <c r="M144" s="51"/>
      <c r="N144" s="513">
        <v>45652</v>
      </c>
      <c r="O144" s="51"/>
      <c r="P144" s="70" t="str">
        <f t="shared" ca="1" si="26"/>
        <v/>
      </c>
      <c r="Q144" s="70" t="str">
        <f t="shared" ca="1" si="27"/>
        <v/>
      </c>
      <c r="R144" s="70" t="str">
        <f t="shared" ca="1" si="28"/>
        <v/>
      </c>
      <c r="S144" s="70" t="str">
        <f t="shared" ca="1" si="29"/>
        <v/>
      </c>
      <c r="T144" s="147" t="str">
        <f t="shared" ca="1" si="30"/>
        <v/>
      </c>
      <c r="U144" s="146"/>
      <c r="V144" s="51"/>
      <c r="W144" s="51"/>
      <c r="X144" s="51"/>
      <c r="Y144" s="51"/>
      <c r="Z144" s="51"/>
      <c r="AA144" s="145"/>
    </row>
    <row r="145" spans="1:27" s="2" customFormat="1" ht="15.6" x14ac:dyDescent="0.3">
      <c r="A145" s="555">
        <v>45593</v>
      </c>
      <c r="B145" s="48" t="s">
        <v>199</v>
      </c>
      <c r="C145" s="48" t="s">
        <v>65</v>
      </c>
      <c r="D145" s="48">
        <v>1</v>
      </c>
      <c r="E145" s="48" t="s">
        <v>66</v>
      </c>
      <c r="F145" s="45">
        <v>34</v>
      </c>
      <c r="G145" s="67" t="s">
        <v>213</v>
      </c>
      <c r="H145" s="47" t="s">
        <v>111</v>
      </c>
      <c r="I145" s="59"/>
      <c r="J145" s="568">
        <v>45623</v>
      </c>
      <c r="K145" s="42" t="s">
        <v>31</v>
      </c>
      <c r="L145" s="543">
        <v>45490</v>
      </c>
      <c r="M145" s="51"/>
      <c r="N145" s="513">
        <v>45649</v>
      </c>
      <c r="O145" s="51" t="s">
        <v>214</v>
      </c>
      <c r="P145" s="70" t="str">
        <f t="shared" ca="1" si="26"/>
        <v/>
      </c>
      <c r="Q145" s="70" t="str">
        <f t="shared" ca="1" si="27"/>
        <v/>
      </c>
      <c r="R145" s="70" t="str">
        <f t="shared" ca="1" si="28"/>
        <v/>
      </c>
      <c r="S145" s="70" t="str">
        <f t="shared" ca="1" si="29"/>
        <v/>
      </c>
      <c r="T145" s="147" t="str">
        <f t="shared" ca="1" si="30"/>
        <v/>
      </c>
      <c r="U145" s="146"/>
      <c r="V145" s="51"/>
      <c r="W145" s="51"/>
      <c r="X145" s="51"/>
      <c r="Y145" s="51"/>
      <c r="Z145" s="51"/>
      <c r="AA145" s="145"/>
    </row>
    <row r="146" spans="1:27" s="2" customFormat="1" ht="15.6" x14ac:dyDescent="0.3">
      <c r="A146" s="555">
        <v>45593</v>
      </c>
      <c r="B146" s="48" t="s">
        <v>199</v>
      </c>
      <c r="C146" s="48" t="s">
        <v>65</v>
      </c>
      <c r="D146" s="48">
        <v>1</v>
      </c>
      <c r="E146" s="48" t="s">
        <v>66</v>
      </c>
      <c r="F146" s="45">
        <v>33</v>
      </c>
      <c r="G146" s="67" t="s">
        <v>215</v>
      </c>
      <c r="H146" s="47" t="s">
        <v>30</v>
      </c>
      <c r="I146" s="48"/>
      <c r="J146" s="568">
        <v>45590</v>
      </c>
      <c r="K146" s="42" t="s">
        <v>31</v>
      </c>
      <c r="L146" s="543">
        <v>45490</v>
      </c>
      <c r="M146" s="51"/>
      <c r="N146" s="513">
        <v>45608</v>
      </c>
      <c r="O146" s="51"/>
      <c r="P146" s="70" t="str">
        <f t="shared" ca="1" si="26"/>
        <v/>
      </c>
      <c r="Q146" s="70" t="str">
        <f t="shared" ca="1" si="27"/>
        <v/>
      </c>
      <c r="R146" s="70" t="str">
        <f t="shared" ca="1" si="28"/>
        <v/>
      </c>
      <c r="S146" s="70" t="str">
        <f t="shared" ca="1" si="29"/>
        <v/>
      </c>
      <c r="T146" s="147" t="str">
        <f t="shared" ca="1" si="30"/>
        <v/>
      </c>
      <c r="U146" s="146"/>
      <c r="V146" s="51"/>
      <c r="W146" s="51"/>
      <c r="X146" s="51"/>
      <c r="Y146" s="51"/>
      <c r="Z146" s="51"/>
      <c r="AA146" s="145"/>
    </row>
    <row r="147" spans="1:27" s="2" customFormat="1" ht="15.6" customHeight="1" x14ac:dyDescent="0.3">
      <c r="A147" s="555">
        <v>45593</v>
      </c>
      <c r="B147" s="48" t="s">
        <v>199</v>
      </c>
      <c r="C147" s="48" t="s">
        <v>65</v>
      </c>
      <c r="D147" s="48">
        <v>1</v>
      </c>
      <c r="E147" s="48" t="s">
        <v>66</v>
      </c>
      <c r="F147" s="45">
        <v>32</v>
      </c>
      <c r="G147" s="67" t="s">
        <v>216</v>
      </c>
      <c r="H147" s="47" t="s">
        <v>30</v>
      </c>
      <c r="I147" s="48"/>
      <c r="J147" s="568">
        <v>45590</v>
      </c>
      <c r="K147" s="42" t="s">
        <v>31</v>
      </c>
      <c r="L147" s="543">
        <v>45490</v>
      </c>
      <c r="M147" s="51"/>
      <c r="N147" s="513">
        <v>45608</v>
      </c>
      <c r="O147" s="51"/>
      <c r="P147" s="70" t="str">
        <f t="shared" ca="1" si="26"/>
        <v/>
      </c>
      <c r="Q147" s="70" t="str">
        <f t="shared" ca="1" si="27"/>
        <v/>
      </c>
      <c r="R147" s="70" t="str">
        <f t="shared" ca="1" si="28"/>
        <v/>
      </c>
      <c r="S147" s="70" t="str">
        <f t="shared" ca="1" si="29"/>
        <v/>
      </c>
      <c r="T147" s="147" t="str">
        <f t="shared" ca="1" si="30"/>
        <v/>
      </c>
      <c r="U147" s="146"/>
      <c r="V147" s="51"/>
      <c r="W147" s="51"/>
      <c r="X147" s="51"/>
      <c r="Y147" s="51"/>
      <c r="Z147" s="51"/>
      <c r="AA147" s="145"/>
    </row>
    <row r="148" spans="1:27" s="2" customFormat="1" ht="15.6" x14ac:dyDescent="0.3">
      <c r="A148" s="555">
        <v>45593</v>
      </c>
      <c r="B148" s="48" t="s">
        <v>199</v>
      </c>
      <c r="C148" s="48" t="s">
        <v>65</v>
      </c>
      <c r="D148" s="48">
        <v>1</v>
      </c>
      <c r="E148" s="48" t="s">
        <v>66</v>
      </c>
      <c r="F148" s="45">
        <v>31</v>
      </c>
      <c r="G148" s="67" t="s">
        <v>217</v>
      </c>
      <c r="H148" s="47" t="s">
        <v>30</v>
      </c>
      <c r="I148" s="48"/>
      <c r="J148" s="568">
        <v>45583</v>
      </c>
      <c r="K148" s="42" t="s">
        <v>31</v>
      </c>
      <c r="L148" s="543">
        <v>45490</v>
      </c>
      <c r="M148" s="51"/>
      <c r="N148" s="513">
        <v>45608</v>
      </c>
      <c r="O148" s="51"/>
      <c r="P148" s="70" t="str">
        <f t="shared" ca="1" si="26"/>
        <v/>
      </c>
      <c r="Q148" s="70" t="str">
        <f t="shared" ca="1" si="27"/>
        <v/>
      </c>
      <c r="R148" s="70" t="str">
        <f t="shared" ca="1" si="28"/>
        <v/>
      </c>
      <c r="S148" s="70" t="str">
        <f t="shared" ca="1" si="29"/>
        <v/>
      </c>
      <c r="T148" s="147" t="str">
        <f t="shared" ca="1" si="30"/>
        <v/>
      </c>
      <c r="U148" s="146"/>
      <c r="V148" s="51"/>
      <c r="W148" s="51"/>
      <c r="X148" s="51"/>
      <c r="Y148" s="51"/>
      <c r="Z148" s="51"/>
      <c r="AA148" s="145"/>
    </row>
    <row r="149" spans="1:27" s="2" customFormat="1" ht="15.6" x14ac:dyDescent="0.3">
      <c r="A149" s="555">
        <v>45593</v>
      </c>
      <c r="B149" s="48" t="s">
        <v>199</v>
      </c>
      <c r="C149" s="48" t="s">
        <v>65</v>
      </c>
      <c r="D149" s="48">
        <v>1</v>
      </c>
      <c r="E149" s="48" t="s">
        <v>66</v>
      </c>
      <c r="F149" s="45">
        <v>30</v>
      </c>
      <c r="G149" s="67" t="s">
        <v>218</v>
      </c>
      <c r="H149" s="47" t="s">
        <v>219</v>
      </c>
      <c r="I149" s="48"/>
      <c r="J149" s="513">
        <v>45583</v>
      </c>
      <c r="K149" s="190" t="s">
        <v>205</v>
      </c>
      <c r="L149" s="543">
        <v>45490</v>
      </c>
      <c r="M149" s="51"/>
      <c r="N149" s="513">
        <v>45636</v>
      </c>
      <c r="O149" s="51" t="s">
        <v>220</v>
      </c>
      <c r="P149" s="70" t="str">
        <f t="shared" ca="1" si="26"/>
        <v/>
      </c>
      <c r="Q149" s="70" t="str">
        <f t="shared" ca="1" si="27"/>
        <v/>
      </c>
      <c r="R149" s="70" t="str">
        <f t="shared" ca="1" si="28"/>
        <v/>
      </c>
      <c r="S149" s="70" t="str">
        <f t="shared" ca="1" si="29"/>
        <v/>
      </c>
      <c r="T149" s="147" t="str">
        <f t="shared" ca="1" si="30"/>
        <v/>
      </c>
      <c r="U149" s="146"/>
      <c r="V149" s="51"/>
      <c r="W149" s="51"/>
      <c r="X149" s="51"/>
      <c r="Y149" s="51"/>
      <c r="Z149" s="51"/>
      <c r="AA149" s="145"/>
    </row>
    <row r="150" spans="1:27" s="2" customFormat="1" ht="15.6" x14ac:dyDescent="0.3">
      <c r="A150" s="555">
        <v>45593</v>
      </c>
      <c r="B150" s="48" t="s">
        <v>199</v>
      </c>
      <c r="C150" s="48" t="s">
        <v>65</v>
      </c>
      <c r="D150" s="48">
        <v>1</v>
      </c>
      <c r="E150" s="48" t="s">
        <v>66</v>
      </c>
      <c r="F150" s="45">
        <v>29</v>
      </c>
      <c r="G150" s="67" t="s">
        <v>221</v>
      </c>
      <c r="H150" s="53" t="s">
        <v>76</v>
      </c>
      <c r="I150" s="48"/>
      <c r="J150" s="568">
        <v>45583</v>
      </c>
      <c r="K150" s="42" t="s">
        <v>31</v>
      </c>
      <c r="L150" s="543">
        <v>45490</v>
      </c>
      <c r="M150" s="51"/>
      <c r="N150" s="513">
        <v>45590</v>
      </c>
      <c r="O150" s="51"/>
      <c r="P150" s="70" t="str">
        <f t="shared" ca="1" si="26"/>
        <v/>
      </c>
      <c r="Q150" s="70" t="str">
        <f t="shared" ca="1" si="27"/>
        <v/>
      </c>
      <c r="R150" s="70" t="str">
        <f t="shared" ca="1" si="28"/>
        <v/>
      </c>
      <c r="S150" s="70" t="str">
        <f t="shared" ca="1" si="29"/>
        <v/>
      </c>
      <c r="T150" s="147" t="str">
        <f t="shared" ca="1" si="30"/>
        <v/>
      </c>
      <c r="U150" s="146"/>
      <c r="V150" s="51"/>
      <c r="W150" s="51"/>
      <c r="X150" s="51"/>
      <c r="Y150" s="51"/>
      <c r="Z150" s="51"/>
      <c r="AA150" s="145"/>
    </row>
    <row r="151" spans="1:27" s="2" customFormat="1" ht="15.6" x14ac:dyDescent="0.3">
      <c r="A151" s="555">
        <v>45593</v>
      </c>
      <c r="B151" s="48" t="s">
        <v>199</v>
      </c>
      <c r="C151" s="48" t="s">
        <v>65</v>
      </c>
      <c r="D151" s="48">
        <v>1</v>
      </c>
      <c r="E151" s="48" t="s">
        <v>66</v>
      </c>
      <c r="F151" s="45">
        <v>28</v>
      </c>
      <c r="G151" s="67" t="s">
        <v>222</v>
      </c>
      <c r="H151" s="47" t="s">
        <v>30</v>
      </c>
      <c r="I151" s="48"/>
      <c r="J151" s="568">
        <v>45573</v>
      </c>
      <c r="K151" s="42" t="s">
        <v>31</v>
      </c>
      <c r="L151" s="543">
        <v>45490</v>
      </c>
      <c r="M151" s="51"/>
      <c r="N151" s="513">
        <v>45608</v>
      </c>
      <c r="O151" s="51"/>
      <c r="P151" s="70" t="str">
        <f t="shared" ca="1" si="26"/>
        <v/>
      </c>
      <c r="Q151" s="70" t="str">
        <f t="shared" ca="1" si="27"/>
        <v/>
      </c>
      <c r="R151" s="70" t="str">
        <f t="shared" ca="1" si="28"/>
        <v/>
      </c>
      <c r="S151" s="70" t="str">
        <f t="shared" ca="1" si="29"/>
        <v/>
      </c>
      <c r="T151" s="147" t="str">
        <f t="shared" ca="1" si="30"/>
        <v/>
      </c>
      <c r="U151" s="146"/>
      <c r="V151" s="51"/>
      <c r="W151" s="51"/>
      <c r="X151" s="51"/>
      <c r="Y151" s="51"/>
      <c r="Z151" s="51"/>
      <c r="AA151" s="145"/>
    </row>
    <row r="152" spans="1:27" s="2" customFormat="1" ht="15.6" x14ac:dyDescent="0.3">
      <c r="A152" s="555">
        <v>45593</v>
      </c>
      <c r="B152" s="48" t="s">
        <v>199</v>
      </c>
      <c r="C152" s="48" t="s">
        <v>65</v>
      </c>
      <c r="D152" s="48">
        <v>1</v>
      </c>
      <c r="E152" s="48" t="s">
        <v>66</v>
      </c>
      <c r="F152" s="45">
        <v>27</v>
      </c>
      <c r="G152" s="67" t="s">
        <v>223</v>
      </c>
      <c r="H152" s="53" t="s">
        <v>76</v>
      </c>
      <c r="I152" s="48"/>
      <c r="J152" s="568">
        <v>45573</v>
      </c>
      <c r="K152" s="190" t="s">
        <v>205</v>
      </c>
      <c r="L152" s="543">
        <v>45490</v>
      </c>
      <c r="M152" s="51"/>
      <c r="N152" s="513">
        <v>45652</v>
      </c>
      <c r="O152" s="51" t="s">
        <v>206</v>
      </c>
      <c r="P152" s="70" t="str">
        <f t="shared" ca="1" si="26"/>
        <v/>
      </c>
      <c r="Q152" s="70" t="str">
        <f t="shared" ca="1" si="27"/>
        <v/>
      </c>
      <c r="R152" s="70" t="str">
        <f t="shared" ca="1" si="28"/>
        <v/>
      </c>
      <c r="S152" s="70" t="str">
        <f t="shared" ca="1" si="29"/>
        <v/>
      </c>
      <c r="T152" s="147" t="str">
        <f t="shared" ca="1" si="30"/>
        <v/>
      </c>
      <c r="U152" s="146"/>
      <c r="V152" s="51"/>
      <c r="W152" s="51"/>
      <c r="X152" s="51"/>
      <c r="Y152" s="51"/>
      <c r="Z152" s="51"/>
      <c r="AA152" s="145"/>
    </row>
    <row r="153" spans="1:27" s="2" customFormat="1" ht="15.6" x14ac:dyDescent="0.3">
      <c r="A153" s="555">
        <v>45593</v>
      </c>
      <c r="B153" s="48" t="s">
        <v>199</v>
      </c>
      <c r="C153" s="48" t="s">
        <v>65</v>
      </c>
      <c r="D153" s="48">
        <v>1</v>
      </c>
      <c r="E153" s="48" t="s">
        <v>66</v>
      </c>
      <c r="F153" s="45">
        <v>26</v>
      </c>
      <c r="G153" s="67" t="s">
        <v>224</v>
      </c>
      <c r="H153" s="53" t="s">
        <v>76</v>
      </c>
      <c r="I153" s="48"/>
      <c r="J153" s="568">
        <v>45600</v>
      </c>
      <c r="K153" s="190" t="s">
        <v>205</v>
      </c>
      <c r="L153" s="543">
        <v>45490</v>
      </c>
      <c r="M153" s="51"/>
      <c r="N153" s="513">
        <v>45652</v>
      </c>
      <c r="O153" s="51" t="s">
        <v>206</v>
      </c>
      <c r="P153" s="70" t="str">
        <f t="shared" ca="1" si="26"/>
        <v/>
      </c>
      <c r="Q153" s="70" t="str">
        <f t="shared" ca="1" si="27"/>
        <v/>
      </c>
      <c r="R153" s="70" t="str">
        <f t="shared" ca="1" si="28"/>
        <v/>
      </c>
      <c r="S153" s="70" t="str">
        <f t="shared" ca="1" si="29"/>
        <v/>
      </c>
      <c r="T153" s="147" t="str">
        <f t="shared" ca="1" si="30"/>
        <v/>
      </c>
      <c r="U153" s="146"/>
      <c r="V153" s="51"/>
      <c r="W153" s="51"/>
      <c r="X153" s="51"/>
      <c r="Y153" s="51"/>
      <c r="Z153" s="51"/>
      <c r="AA153" s="145"/>
    </row>
    <row r="154" spans="1:27" s="2" customFormat="1" ht="15.6" x14ac:dyDescent="0.3">
      <c r="A154" s="555">
        <v>45593</v>
      </c>
      <c r="B154" s="48" t="s">
        <v>199</v>
      </c>
      <c r="C154" s="48" t="s">
        <v>65</v>
      </c>
      <c r="D154" s="48">
        <v>1</v>
      </c>
      <c r="E154" s="48" t="s">
        <v>66</v>
      </c>
      <c r="F154" s="45">
        <v>25</v>
      </c>
      <c r="G154" s="67" t="s">
        <v>225</v>
      </c>
      <c r="H154" s="47" t="s">
        <v>30</v>
      </c>
      <c r="I154" s="47"/>
      <c r="J154" s="568">
        <v>45573</v>
      </c>
      <c r="K154" s="42" t="s">
        <v>31</v>
      </c>
      <c r="L154" s="543">
        <v>45490</v>
      </c>
      <c r="M154" s="51"/>
      <c r="N154" s="513">
        <v>45573</v>
      </c>
      <c r="O154" s="51"/>
      <c r="P154" s="70" t="str">
        <f t="shared" ca="1" si="26"/>
        <v/>
      </c>
      <c r="Q154" s="70" t="str">
        <f t="shared" ca="1" si="27"/>
        <v/>
      </c>
      <c r="R154" s="70" t="str">
        <f t="shared" ca="1" si="28"/>
        <v/>
      </c>
      <c r="S154" s="70" t="str">
        <f t="shared" ca="1" si="29"/>
        <v/>
      </c>
      <c r="T154" s="147" t="str">
        <f t="shared" ca="1" si="30"/>
        <v/>
      </c>
      <c r="U154" s="146"/>
      <c r="V154" s="51"/>
      <c r="W154" s="51"/>
      <c r="X154" s="51"/>
      <c r="Y154" s="51"/>
      <c r="Z154" s="51"/>
      <c r="AA154" s="145"/>
    </row>
    <row r="155" spans="1:27" s="2" customFormat="1" ht="15.6" x14ac:dyDescent="0.3">
      <c r="A155" s="555">
        <v>45593</v>
      </c>
      <c r="B155" s="48" t="s">
        <v>199</v>
      </c>
      <c r="C155" s="48" t="s">
        <v>65</v>
      </c>
      <c r="D155" s="48">
        <v>1</v>
      </c>
      <c r="E155" s="48" t="s">
        <v>66</v>
      </c>
      <c r="F155" s="45">
        <v>24</v>
      </c>
      <c r="G155" s="68" t="s">
        <v>226</v>
      </c>
      <c r="H155" s="48"/>
      <c r="I155" s="48"/>
      <c r="J155" s="513"/>
      <c r="K155" s="188" t="s">
        <v>227</v>
      </c>
      <c r="L155" s="543">
        <v>45490</v>
      </c>
      <c r="M155" s="51"/>
      <c r="N155" s="513"/>
      <c r="O155" s="51"/>
      <c r="P155" s="70" t="str">
        <f t="shared" ca="1" si="26"/>
        <v/>
      </c>
      <c r="Q155" s="70" t="str">
        <f t="shared" ca="1" si="27"/>
        <v/>
      </c>
      <c r="R155" s="70" t="str">
        <f t="shared" ca="1" si="28"/>
        <v/>
      </c>
      <c r="S155" s="70" t="str">
        <f t="shared" ca="1" si="29"/>
        <v/>
      </c>
      <c r="T155" s="147" t="str">
        <f t="shared" ca="1" si="30"/>
        <v/>
      </c>
      <c r="U155" s="146"/>
      <c r="V155" s="51"/>
      <c r="W155" s="51"/>
      <c r="X155" s="51"/>
      <c r="Y155" s="51"/>
      <c r="Z155" s="51"/>
      <c r="AA155" s="145"/>
    </row>
    <row r="156" spans="1:27" s="2" customFormat="1" ht="15.6" x14ac:dyDescent="0.3">
      <c r="A156" s="555">
        <v>45593</v>
      </c>
      <c r="B156" s="48" t="s">
        <v>199</v>
      </c>
      <c r="C156" s="48" t="s">
        <v>65</v>
      </c>
      <c r="D156" s="48">
        <v>1</v>
      </c>
      <c r="E156" s="48" t="s">
        <v>66</v>
      </c>
      <c r="F156" s="45">
        <v>23</v>
      </c>
      <c r="G156" s="68" t="s">
        <v>228</v>
      </c>
      <c r="H156" s="53" t="s">
        <v>76</v>
      </c>
      <c r="I156" s="48"/>
      <c r="J156" s="513"/>
      <c r="K156" s="188" t="s">
        <v>227</v>
      </c>
      <c r="L156" s="543">
        <v>45490</v>
      </c>
      <c r="M156" s="51"/>
      <c r="N156" s="513">
        <v>45540</v>
      </c>
      <c r="O156" s="51"/>
      <c r="P156" s="70" t="str">
        <f t="shared" ca="1" si="26"/>
        <v/>
      </c>
      <c r="Q156" s="70" t="str">
        <f t="shared" ca="1" si="27"/>
        <v/>
      </c>
      <c r="R156" s="70" t="str">
        <f t="shared" ca="1" si="28"/>
        <v/>
      </c>
      <c r="S156" s="70" t="str">
        <f t="shared" ca="1" si="29"/>
        <v/>
      </c>
      <c r="T156" s="147" t="str">
        <f t="shared" ca="1" si="30"/>
        <v/>
      </c>
      <c r="U156" s="146"/>
      <c r="V156" s="51"/>
      <c r="W156" s="51"/>
      <c r="X156" s="51"/>
      <c r="Y156" s="51"/>
      <c r="Z156" s="51"/>
      <c r="AA156" s="145"/>
    </row>
    <row r="157" spans="1:27" s="2" customFormat="1" ht="15.6" x14ac:dyDescent="0.3">
      <c r="A157" s="555">
        <v>45593</v>
      </c>
      <c r="B157" s="48" t="s">
        <v>199</v>
      </c>
      <c r="C157" s="48" t="s">
        <v>65</v>
      </c>
      <c r="D157" s="48">
        <v>1</v>
      </c>
      <c r="E157" s="48" t="s">
        <v>66</v>
      </c>
      <c r="F157" s="45">
        <v>22</v>
      </c>
      <c r="G157" s="68" t="s">
        <v>229</v>
      </c>
      <c r="H157" s="48"/>
      <c r="I157" s="48"/>
      <c r="J157" s="513"/>
      <c r="K157" s="188" t="s">
        <v>227</v>
      </c>
      <c r="L157" s="543">
        <v>45490</v>
      </c>
      <c r="M157" s="51"/>
      <c r="N157" s="513"/>
      <c r="O157" s="51"/>
      <c r="P157" s="70" t="str">
        <f t="shared" ca="1" si="26"/>
        <v/>
      </c>
      <c r="Q157" s="70" t="str">
        <f t="shared" ca="1" si="27"/>
        <v/>
      </c>
      <c r="R157" s="70" t="str">
        <f t="shared" ca="1" si="28"/>
        <v/>
      </c>
      <c r="S157" s="70" t="str">
        <f t="shared" ca="1" si="29"/>
        <v/>
      </c>
      <c r="T157" s="147" t="str">
        <f t="shared" ca="1" si="30"/>
        <v/>
      </c>
      <c r="U157" s="146"/>
      <c r="V157" s="51"/>
      <c r="W157" s="51"/>
      <c r="X157" s="51"/>
      <c r="Y157" s="51"/>
      <c r="Z157" s="51"/>
      <c r="AA157" s="145"/>
    </row>
    <row r="158" spans="1:27" s="2" customFormat="1" ht="15.6" x14ac:dyDescent="0.3">
      <c r="A158" s="555">
        <v>45593</v>
      </c>
      <c r="B158" s="48" t="s">
        <v>199</v>
      </c>
      <c r="C158" s="48" t="s">
        <v>65</v>
      </c>
      <c r="D158" s="48">
        <v>1</v>
      </c>
      <c r="E158" s="48" t="s">
        <v>66</v>
      </c>
      <c r="F158" s="45">
        <v>21</v>
      </c>
      <c r="G158" s="67" t="s">
        <v>230</v>
      </c>
      <c r="H158" s="47" t="s">
        <v>30</v>
      </c>
      <c r="I158" s="48"/>
      <c r="J158" s="513"/>
      <c r="K158" s="42" t="s">
        <v>31</v>
      </c>
      <c r="L158" s="543">
        <v>45490</v>
      </c>
      <c r="M158" s="51"/>
      <c r="N158" s="513">
        <v>45656</v>
      </c>
      <c r="O158" s="51"/>
      <c r="P158" s="70" t="str">
        <f t="shared" ca="1" si="26"/>
        <v/>
      </c>
      <c r="Q158" s="70" t="str">
        <f t="shared" ca="1" si="27"/>
        <v/>
      </c>
      <c r="R158" s="70" t="str">
        <f t="shared" ca="1" si="28"/>
        <v/>
      </c>
      <c r="S158" s="70" t="str">
        <f t="shared" ca="1" si="29"/>
        <v/>
      </c>
      <c r="T158" s="147" t="str">
        <f t="shared" ca="1" si="30"/>
        <v/>
      </c>
      <c r="U158" s="146"/>
      <c r="V158" s="51"/>
      <c r="W158" s="51"/>
      <c r="X158" s="51"/>
      <c r="Y158" s="51"/>
      <c r="Z158" s="51"/>
      <c r="AA158" s="145"/>
    </row>
    <row r="159" spans="1:27" s="2" customFormat="1" ht="15.6" x14ac:dyDescent="0.3">
      <c r="A159" s="555">
        <v>45593</v>
      </c>
      <c r="B159" s="48" t="s">
        <v>199</v>
      </c>
      <c r="C159" s="48" t="s">
        <v>65</v>
      </c>
      <c r="D159" s="48">
        <v>1</v>
      </c>
      <c r="E159" s="48" t="s">
        <v>66</v>
      </c>
      <c r="F159" s="45">
        <v>20</v>
      </c>
      <c r="G159" s="67" t="s">
        <v>231</v>
      </c>
      <c r="H159" s="47" t="s">
        <v>30</v>
      </c>
      <c r="I159" s="48"/>
      <c r="J159" s="513"/>
      <c r="K159" s="42" t="s">
        <v>31</v>
      </c>
      <c r="L159" s="543">
        <v>45490</v>
      </c>
      <c r="M159" s="51"/>
      <c r="N159" s="513">
        <v>45656</v>
      </c>
      <c r="O159" s="51"/>
      <c r="P159" s="70" t="str">
        <f t="shared" ca="1" si="26"/>
        <v/>
      </c>
      <c r="Q159" s="70" t="str">
        <f t="shared" ca="1" si="27"/>
        <v/>
      </c>
      <c r="R159" s="70" t="str">
        <f t="shared" ca="1" si="28"/>
        <v/>
      </c>
      <c r="S159" s="70" t="str">
        <f t="shared" ca="1" si="29"/>
        <v/>
      </c>
      <c r="T159" s="147" t="str">
        <f t="shared" ca="1" si="30"/>
        <v/>
      </c>
      <c r="U159" s="146"/>
      <c r="V159" s="51"/>
      <c r="W159" s="51"/>
      <c r="X159" s="51"/>
      <c r="Y159" s="51"/>
      <c r="Z159" s="51"/>
      <c r="AA159" s="145"/>
    </row>
    <row r="160" spans="1:27" s="2" customFormat="1" ht="15.6" x14ac:dyDescent="0.3">
      <c r="A160" s="555">
        <v>45593</v>
      </c>
      <c r="B160" s="48" t="s">
        <v>199</v>
      </c>
      <c r="C160" s="48" t="s">
        <v>65</v>
      </c>
      <c r="D160" s="48">
        <v>1</v>
      </c>
      <c r="E160" s="48" t="s">
        <v>66</v>
      </c>
      <c r="F160" s="45">
        <v>19</v>
      </c>
      <c r="G160" s="67" t="s">
        <v>232</v>
      </c>
      <c r="H160" s="47" t="s">
        <v>30</v>
      </c>
      <c r="I160" s="48"/>
      <c r="J160" s="513"/>
      <c r="K160" s="42" t="s">
        <v>31</v>
      </c>
      <c r="L160" s="543">
        <v>45490</v>
      </c>
      <c r="M160" s="51"/>
      <c r="N160" s="513">
        <v>45656</v>
      </c>
      <c r="O160" s="51"/>
      <c r="P160" s="70" t="str">
        <f t="shared" ca="1" si="26"/>
        <v/>
      </c>
      <c r="Q160" s="70" t="str">
        <f t="shared" ca="1" si="27"/>
        <v/>
      </c>
      <c r="R160" s="70" t="str">
        <f t="shared" ca="1" si="28"/>
        <v/>
      </c>
      <c r="S160" s="70" t="str">
        <f t="shared" ca="1" si="29"/>
        <v/>
      </c>
      <c r="T160" s="147" t="str">
        <f t="shared" ca="1" si="30"/>
        <v/>
      </c>
      <c r="U160" s="146"/>
      <c r="V160" s="51"/>
      <c r="W160" s="51"/>
      <c r="X160" s="51"/>
      <c r="Y160" s="51"/>
      <c r="Z160" s="51"/>
      <c r="AA160" s="145"/>
    </row>
    <row r="161" spans="1:27" s="2" customFormat="1" ht="15.6" x14ac:dyDescent="0.3">
      <c r="A161" s="555">
        <v>45593</v>
      </c>
      <c r="B161" s="48" t="s">
        <v>199</v>
      </c>
      <c r="C161" s="48" t="s">
        <v>65</v>
      </c>
      <c r="D161" s="48">
        <v>1</v>
      </c>
      <c r="E161" s="48" t="s">
        <v>66</v>
      </c>
      <c r="F161" s="45">
        <v>18</v>
      </c>
      <c r="G161" s="67" t="s">
        <v>233</v>
      </c>
      <c r="H161" s="47" t="s">
        <v>30</v>
      </c>
      <c r="I161" s="48"/>
      <c r="J161" s="513"/>
      <c r="K161" s="42" t="s">
        <v>31</v>
      </c>
      <c r="L161" s="543">
        <v>45490</v>
      </c>
      <c r="M161" s="51"/>
      <c r="N161" s="513">
        <v>45656</v>
      </c>
      <c r="O161" s="51"/>
      <c r="P161" s="70" t="str">
        <f t="shared" ca="1" si="26"/>
        <v/>
      </c>
      <c r="Q161" s="70" t="str">
        <f t="shared" ca="1" si="27"/>
        <v/>
      </c>
      <c r="R161" s="70" t="str">
        <f t="shared" ca="1" si="28"/>
        <v/>
      </c>
      <c r="S161" s="70" t="str">
        <f t="shared" ca="1" si="29"/>
        <v/>
      </c>
      <c r="T161" s="147" t="str">
        <f t="shared" ca="1" si="30"/>
        <v/>
      </c>
      <c r="U161" s="146"/>
      <c r="V161" s="51"/>
      <c r="W161" s="51"/>
      <c r="X161" s="51"/>
      <c r="Y161" s="51"/>
      <c r="Z161" s="51"/>
      <c r="AA161" s="145"/>
    </row>
    <row r="162" spans="1:27" s="2" customFormat="1" ht="15.6" x14ac:dyDescent="0.3">
      <c r="A162" s="555">
        <v>45593</v>
      </c>
      <c r="B162" s="48" t="s">
        <v>199</v>
      </c>
      <c r="C162" s="48" t="s">
        <v>65</v>
      </c>
      <c r="D162" s="48">
        <v>1</v>
      </c>
      <c r="E162" s="48" t="s">
        <v>66</v>
      </c>
      <c r="F162" s="45">
        <v>17</v>
      </c>
      <c r="G162" s="67" t="s">
        <v>234</v>
      </c>
      <c r="H162" s="53" t="s">
        <v>76</v>
      </c>
      <c r="I162" s="48"/>
      <c r="J162" s="568">
        <v>45583</v>
      </c>
      <c r="K162" s="42" t="s">
        <v>31</v>
      </c>
      <c r="L162" s="543">
        <v>45490</v>
      </c>
      <c r="M162" s="51"/>
      <c r="N162" s="513">
        <v>45593</v>
      </c>
      <c r="O162" s="51"/>
      <c r="P162" s="70" t="str">
        <f t="shared" ca="1" si="26"/>
        <v/>
      </c>
      <c r="Q162" s="70" t="str">
        <f t="shared" ca="1" si="27"/>
        <v/>
      </c>
      <c r="R162" s="70" t="str">
        <f t="shared" ca="1" si="28"/>
        <v/>
      </c>
      <c r="S162" s="70" t="str">
        <f t="shared" ca="1" si="29"/>
        <v/>
      </c>
      <c r="T162" s="147" t="str">
        <f t="shared" ca="1" si="30"/>
        <v/>
      </c>
      <c r="U162" s="146"/>
      <c r="V162" s="51"/>
      <c r="W162" s="51"/>
      <c r="X162" s="51"/>
      <c r="Y162" s="51"/>
      <c r="Z162" s="51"/>
      <c r="AA162" s="145"/>
    </row>
    <row r="163" spans="1:27" s="2" customFormat="1" ht="15.6" x14ac:dyDescent="0.3">
      <c r="A163" s="555">
        <v>45593</v>
      </c>
      <c r="B163" s="48" t="s">
        <v>199</v>
      </c>
      <c r="C163" s="48" t="s">
        <v>65</v>
      </c>
      <c r="D163" s="48">
        <v>1</v>
      </c>
      <c r="E163" s="48" t="s">
        <v>66</v>
      </c>
      <c r="F163" s="45">
        <v>16</v>
      </c>
      <c r="G163" s="67" t="s">
        <v>235</v>
      </c>
      <c r="H163" s="47" t="s">
        <v>30</v>
      </c>
      <c r="I163" s="48"/>
      <c r="J163" s="513"/>
      <c r="K163" s="42" t="s">
        <v>31</v>
      </c>
      <c r="L163" s="543">
        <v>45490</v>
      </c>
      <c r="M163" s="51"/>
      <c r="N163" s="513">
        <v>45656</v>
      </c>
      <c r="O163" s="51"/>
      <c r="P163" s="70" t="str">
        <f t="shared" ca="1" si="26"/>
        <v/>
      </c>
      <c r="Q163" s="70" t="str">
        <f t="shared" ca="1" si="27"/>
        <v/>
      </c>
      <c r="R163" s="70" t="str">
        <f t="shared" ca="1" si="28"/>
        <v/>
      </c>
      <c r="S163" s="70" t="str">
        <f t="shared" ca="1" si="29"/>
        <v/>
      </c>
      <c r="T163" s="147" t="str">
        <f t="shared" ca="1" si="30"/>
        <v/>
      </c>
      <c r="U163" s="146"/>
      <c r="V163" s="51"/>
      <c r="W163" s="51"/>
      <c r="X163" s="51"/>
      <c r="Y163" s="51"/>
      <c r="Z163" s="51"/>
      <c r="AA163" s="145"/>
    </row>
    <row r="164" spans="1:27" s="2" customFormat="1" ht="15.6" x14ac:dyDescent="0.3">
      <c r="A164" s="555">
        <v>45593</v>
      </c>
      <c r="B164" s="48" t="s">
        <v>199</v>
      </c>
      <c r="C164" s="48" t="s">
        <v>65</v>
      </c>
      <c r="D164" s="48">
        <v>1</v>
      </c>
      <c r="E164" s="48" t="s">
        <v>66</v>
      </c>
      <c r="F164" s="45">
        <v>15</v>
      </c>
      <c r="G164" s="67" t="s">
        <v>236</v>
      </c>
      <c r="H164" s="47" t="s">
        <v>30</v>
      </c>
      <c r="I164" s="48"/>
      <c r="J164" s="513"/>
      <c r="K164" s="42" t="s">
        <v>31</v>
      </c>
      <c r="L164" s="543">
        <v>45490</v>
      </c>
      <c r="M164" s="51"/>
      <c r="N164" s="513">
        <v>45656</v>
      </c>
      <c r="O164" s="51"/>
      <c r="P164" s="70" t="str">
        <f t="shared" ca="1" si="26"/>
        <v/>
      </c>
      <c r="Q164" s="70" t="str">
        <f t="shared" ca="1" si="27"/>
        <v/>
      </c>
      <c r="R164" s="70" t="str">
        <f t="shared" ca="1" si="28"/>
        <v/>
      </c>
      <c r="S164" s="70" t="str">
        <f t="shared" ca="1" si="29"/>
        <v/>
      </c>
      <c r="T164" s="147" t="str">
        <f t="shared" ca="1" si="30"/>
        <v/>
      </c>
      <c r="U164" s="146"/>
      <c r="V164" s="51"/>
      <c r="W164" s="51"/>
      <c r="X164" s="51"/>
      <c r="Y164" s="51"/>
      <c r="Z164" s="51"/>
      <c r="AA164" s="145"/>
    </row>
    <row r="165" spans="1:27" s="2" customFormat="1" ht="15.6" x14ac:dyDescent="0.3">
      <c r="A165" s="555">
        <v>45593</v>
      </c>
      <c r="B165" s="48" t="s">
        <v>199</v>
      </c>
      <c r="C165" s="48" t="s">
        <v>65</v>
      </c>
      <c r="D165" s="48">
        <v>1</v>
      </c>
      <c r="E165" s="48" t="s">
        <v>66</v>
      </c>
      <c r="F165" s="45">
        <v>14</v>
      </c>
      <c r="G165" s="67" t="s">
        <v>237</v>
      </c>
      <c r="H165" s="47" t="s">
        <v>30</v>
      </c>
      <c r="I165" s="48"/>
      <c r="J165" s="513"/>
      <c r="K165" s="42" t="s">
        <v>31</v>
      </c>
      <c r="L165" s="543">
        <v>45490</v>
      </c>
      <c r="M165" s="51"/>
      <c r="N165" s="513">
        <v>45656</v>
      </c>
      <c r="O165" s="51"/>
      <c r="P165" s="70" t="str">
        <f t="shared" ca="1" si="26"/>
        <v/>
      </c>
      <c r="Q165" s="70" t="str">
        <f t="shared" ca="1" si="27"/>
        <v/>
      </c>
      <c r="R165" s="70" t="str">
        <f t="shared" ca="1" si="28"/>
        <v/>
      </c>
      <c r="S165" s="70" t="str">
        <f t="shared" ca="1" si="29"/>
        <v/>
      </c>
      <c r="T165" s="147" t="str">
        <f t="shared" ca="1" si="30"/>
        <v/>
      </c>
      <c r="U165" s="146"/>
      <c r="V165" s="51"/>
      <c r="W165" s="51"/>
      <c r="X165" s="51"/>
      <c r="Y165" s="51"/>
      <c r="Z165" s="51"/>
      <c r="AA165" s="145"/>
    </row>
    <row r="166" spans="1:27" s="2" customFormat="1" ht="15.6" x14ac:dyDescent="0.3">
      <c r="A166" s="555">
        <v>45593</v>
      </c>
      <c r="B166" s="48" t="s">
        <v>199</v>
      </c>
      <c r="C166" s="48" t="s">
        <v>65</v>
      </c>
      <c r="D166" s="48">
        <v>1</v>
      </c>
      <c r="E166" s="48" t="s">
        <v>66</v>
      </c>
      <c r="F166" s="45">
        <v>13</v>
      </c>
      <c r="G166" s="67" t="s">
        <v>238</v>
      </c>
      <c r="H166" s="47" t="s">
        <v>30</v>
      </c>
      <c r="I166" s="48"/>
      <c r="J166" s="513"/>
      <c r="K166" s="42" t="s">
        <v>31</v>
      </c>
      <c r="L166" s="543">
        <v>45490</v>
      </c>
      <c r="M166" s="51"/>
      <c r="N166" s="513">
        <v>45656</v>
      </c>
      <c r="O166" s="51"/>
      <c r="P166" s="70" t="str">
        <f t="shared" ca="1" si="26"/>
        <v/>
      </c>
      <c r="Q166" s="70" t="str">
        <f t="shared" ca="1" si="27"/>
        <v/>
      </c>
      <c r="R166" s="70" t="str">
        <f t="shared" ca="1" si="28"/>
        <v/>
      </c>
      <c r="S166" s="70" t="str">
        <f t="shared" ca="1" si="29"/>
        <v/>
      </c>
      <c r="T166" s="147" t="str">
        <f t="shared" ca="1" si="30"/>
        <v/>
      </c>
      <c r="U166" s="146"/>
      <c r="V166" s="51"/>
      <c r="W166" s="51"/>
      <c r="X166" s="51"/>
      <c r="Y166" s="51"/>
      <c r="Z166" s="51"/>
      <c r="AA166" s="145"/>
    </row>
    <row r="167" spans="1:27" s="2" customFormat="1" ht="15.6" x14ac:dyDescent="0.3">
      <c r="A167" s="555">
        <v>45593</v>
      </c>
      <c r="B167" s="48" t="s">
        <v>199</v>
      </c>
      <c r="C167" s="48" t="s">
        <v>65</v>
      </c>
      <c r="D167" s="48">
        <v>1</v>
      </c>
      <c r="E167" s="48" t="s">
        <v>66</v>
      </c>
      <c r="F167" s="45">
        <v>12</v>
      </c>
      <c r="G167" s="67" t="s">
        <v>239</v>
      </c>
      <c r="H167" s="47" t="s">
        <v>30</v>
      </c>
      <c r="I167" s="48"/>
      <c r="J167" s="513"/>
      <c r="K167" s="42" t="s">
        <v>31</v>
      </c>
      <c r="L167" s="543">
        <v>45490</v>
      </c>
      <c r="M167" s="51"/>
      <c r="N167" s="513">
        <v>45656</v>
      </c>
      <c r="O167" s="51"/>
      <c r="P167" s="70" t="str">
        <f t="shared" ca="1" si="26"/>
        <v/>
      </c>
      <c r="Q167" s="70" t="str">
        <f t="shared" ca="1" si="27"/>
        <v/>
      </c>
      <c r="R167" s="70" t="str">
        <f t="shared" ca="1" si="28"/>
        <v/>
      </c>
      <c r="S167" s="70" t="str">
        <f t="shared" ca="1" si="29"/>
        <v/>
      </c>
      <c r="T167" s="147" t="str">
        <f t="shared" ca="1" si="30"/>
        <v/>
      </c>
      <c r="U167" s="146"/>
      <c r="V167" s="51"/>
      <c r="W167" s="51"/>
      <c r="X167" s="51"/>
      <c r="Y167" s="51"/>
      <c r="Z167" s="51"/>
      <c r="AA167" s="145"/>
    </row>
    <row r="168" spans="1:27" s="2" customFormat="1" ht="15.6" x14ac:dyDescent="0.3">
      <c r="A168" s="555">
        <v>45593</v>
      </c>
      <c r="B168" s="48" t="s">
        <v>199</v>
      </c>
      <c r="C168" s="48" t="s">
        <v>65</v>
      </c>
      <c r="D168" s="48">
        <v>1</v>
      </c>
      <c r="E168" s="48" t="s">
        <v>66</v>
      </c>
      <c r="F168" s="45">
        <v>11</v>
      </c>
      <c r="G168" s="67" t="s">
        <v>240</v>
      </c>
      <c r="H168" s="47" t="s">
        <v>30</v>
      </c>
      <c r="I168" s="48"/>
      <c r="J168" s="513"/>
      <c r="K168" s="42" t="s">
        <v>31</v>
      </c>
      <c r="L168" s="543">
        <v>45490</v>
      </c>
      <c r="M168" s="51"/>
      <c r="N168" s="513">
        <v>45656</v>
      </c>
      <c r="O168" s="51"/>
      <c r="P168" s="70" t="str">
        <f t="shared" ca="1" si="26"/>
        <v/>
      </c>
      <c r="Q168" s="70" t="str">
        <f t="shared" ca="1" si="27"/>
        <v/>
      </c>
      <c r="R168" s="70" t="str">
        <f t="shared" ca="1" si="28"/>
        <v/>
      </c>
      <c r="S168" s="70" t="str">
        <f t="shared" ca="1" si="29"/>
        <v/>
      </c>
      <c r="T168" s="147" t="str">
        <f t="shared" ca="1" si="30"/>
        <v/>
      </c>
      <c r="U168" s="146"/>
      <c r="V168" s="51"/>
      <c r="W168" s="51"/>
      <c r="X168" s="51"/>
      <c r="Y168" s="51"/>
      <c r="Z168" s="51"/>
      <c r="AA168" s="145"/>
    </row>
    <row r="169" spans="1:27" s="2" customFormat="1" ht="15.6" x14ac:dyDescent="0.3">
      <c r="A169" s="555">
        <v>45593</v>
      </c>
      <c r="B169" s="48" t="s">
        <v>199</v>
      </c>
      <c r="C169" s="48" t="s">
        <v>65</v>
      </c>
      <c r="D169" s="48">
        <v>1</v>
      </c>
      <c r="E169" s="48" t="s">
        <v>66</v>
      </c>
      <c r="F169" s="45">
        <v>10</v>
      </c>
      <c r="G169" s="67" t="s">
        <v>241</v>
      </c>
      <c r="H169" s="47" t="s">
        <v>30</v>
      </c>
      <c r="I169" s="48"/>
      <c r="J169" s="513"/>
      <c r="K169" s="42" t="s">
        <v>31</v>
      </c>
      <c r="L169" s="543">
        <v>45490</v>
      </c>
      <c r="M169" s="51"/>
      <c r="N169" s="513">
        <v>45656</v>
      </c>
      <c r="O169" s="51"/>
      <c r="P169" s="70" t="str">
        <f t="shared" ca="1" si="26"/>
        <v/>
      </c>
      <c r="Q169" s="70" t="str">
        <f t="shared" ca="1" si="27"/>
        <v/>
      </c>
      <c r="R169" s="70" t="str">
        <f t="shared" ca="1" si="28"/>
        <v/>
      </c>
      <c r="S169" s="70" t="str">
        <f t="shared" ca="1" si="29"/>
        <v/>
      </c>
      <c r="T169" s="147" t="str">
        <f t="shared" ca="1" si="30"/>
        <v/>
      </c>
      <c r="U169" s="146"/>
      <c r="V169" s="51"/>
      <c r="W169" s="51"/>
      <c r="X169" s="51"/>
      <c r="Y169" s="51"/>
      <c r="Z169" s="51"/>
      <c r="AA169" s="145"/>
    </row>
    <row r="170" spans="1:27" s="2" customFormat="1" ht="15.6" x14ac:dyDescent="0.3">
      <c r="A170" s="555">
        <v>45593</v>
      </c>
      <c r="B170" s="48" t="s">
        <v>199</v>
      </c>
      <c r="C170" s="48" t="s">
        <v>65</v>
      </c>
      <c r="D170" s="48">
        <v>1</v>
      </c>
      <c r="E170" s="48" t="s">
        <v>66</v>
      </c>
      <c r="F170" s="45">
        <v>9</v>
      </c>
      <c r="G170" s="67" t="s">
        <v>242</v>
      </c>
      <c r="H170" s="53" t="s">
        <v>76</v>
      </c>
      <c r="I170" s="48"/>
      <c r="J170" s="513"/>
      <c r="K170" s="69" t="s">
        <v>227</v>
      </c>
      <c r="L170" s="543">
        <v>45490</v>
      </c>
      <c r="M170" s="51"/>
      <c r="N170" s="513"/>
      <c r="O170" s="51"/>
      <c r="P170" s="70" t="str">
        <f t="shared" ref="P170:P199" ca="1" si="31">IF(K170="NÃO INTERVENCIONADO",TODAY()-J170,"")</f>
        <v/>
      </c>
      <c r="Q170" s="70" t="str">
        <f t="shared" ref="Q170:Q199" ca="1" si="32">IF(K170="ENCOMENDADO",TODAY()-J170,"")</f>
        <v/>
      </c>
      <c r="R170" s="70" t="str">
        <f t="shared" ref="R170:R199" ca="1" si="33">IF(K170="EM OBRA",TODAY()-J170,"")</f>
        <v/>
      </c>
      <c r="S170" s="70" t="str">
        <f t="shared" ref="S170:S199" ca="1" si="34">IF(K170="CORREÇÃO NÃO ACEITE",TODAY()-J170,"")</f>
        <v/>
      </c>
      <c r="T170" s="147" t="str">
        <f t="shared" ref="T170:T199" ca="1" si="35">IF(K170="A VERIFICAR",TODAY()-J170,"")</f>
        <v/>
      </c>
      <c r="U170" s="146"/>
      <c r="V170" s="51"/>
      <c r="W170" s="51"/>
      <c r="X170" s="51"/>
      <c r="Y170" s="51"/>
      <c r="Z170" s="51"/>
      <c r="AA170" s="145"/>
    </row>
    <row r="171" spans="1:27" s="2" customFormat="1" ht="15.6" customHeight="1" x14ac:dyDescent="0.3">
      <c r="A171" s="555">
        <v>45593</v>
      </c>
      <c r="B171" s="48" t="s">
        <v>199</v>
      </c>
      <c r="C171" s="48" t="s">
        <v>65</v>
      </c>
      <c r="D171" s="48">
        <v>1</v>
      </c>
      <c r="E171" s="48" t="s">
        <v>66</v>
      </c>
      <c r="F171" s="45">
        <v>8</v>
      </c>
      <c r="G171" s="67" t="s">
        <v>243</v>
      </c>
      <c r="H171" s="47" t="s">
        <v>30</v>
      </c>
      <c r="I171" s="48"/>
      <c r="J171" s="513"/>
      <c r="K171" s="42" t="s">
        <v>31</v>
      </c>
      <c r="L171" s="543">
        <v>45490</v>
      </c>
      <c r="M171" s="51"/>
      <c r="N171" s="513">
        <v>45656</v>
      </c>
      <c r="O171" s="51"/>
      <c r="P171" s="70" t="str">
        <f t="shared" ca="1" si="31"/>
        <v/>
      </c>
      <c r="Q171" s="70" t="str">
        <f t="shared" ca="1" si="32"/>
        <v/>
      </c>
      <c r="R171" s="70" t="str">
        <f t="shared" ca="1" si="33"/>
        <v/>
      </c>
      <c r="S171" s="70" t="str">
        <f t="shared" ca="1" si="34"/>
        <v/>
      </c>
      <c r="T171" s="147" t="str">
        <f t="shared" ca="1" si="35"/>
        <v/>
      </c>
      <c r="U171" s="146"/>
      <c r="V171" s="51"/>
      <c r="W171" s="51"/>
      <c r="X171" s="51"/>
      <c r="Y171" s="51"/>
      <c r="Z171" s="51"/>
      <c r="AA171" s="145"/>
    </row>
    <row r="172" spans="1:27" s="2" customFormat="1" ht="15.6" customHeight="1" x14ac:dyDescent="0.3">
      <c r="A172" s="555">
        <v>45593</v>
      </c>
      <c r="B172" s="48" t="s">
        <v>199</v>
      </c>
      <c r="C172" s="48" t="s">
        <v>65</v>
      </c>
      <c r="D172" s="48">
        <v>1</v>
      </c>
      <c r="E172" s="48" t="s">
        <v>66</v>
      </c>
      <c r="F172" s="45">
        <v>7</v>
      </c>
      <c r="G172" s="67" t="s">
        <v>244</v>
      </c>
      <c r="H172" s="53" t="s">
        <v>76</v>
      </c>
      <c r="I172" s="48"/>
      <c r="J172" s="513"/>
      <c r="K172" s="42" t="s">
        <v>31</v>
      </c>
      <c r="L172" s="543">
        <v>45490</v>
      </c>
      <c r="M172" s="51"/>
      <c r="N172" s="513">
        <v>45656</v>
      </c>
      <c r="O172" s="51"/>
      <c r="P172" s="70" t="str">
        <f t="shared" ca="1" si="31"/>
        <v/>
      </c>
      <c r="Q172" s="70" t="str">
        <f t="shared" ca="1" si="32"/>
        <v/>
      </c>
      <c r="R172" s="70" t="str">
        <f t="shared" ca="1" si="33"/>
        <v/>
      </c>
      <c r="S172" s="70" t="str">
        <f t="shared" ca="1" si="34"/>
        <v/>
      </c>
      <c r="T172" s="147" t="str">
        <f t="shared" ca="1" si="35"/>
        <v/>
      </c>
      <c r="U172" s="146"/>
      <c r="V172" s="51"/>
      <c r="W172" s="51"/>
      <c r="X172" s="51"/>
      <c r="Y172" s="51"/>
      <c r="Z172" s="51"/>
      <c r="AA172" s="145"/>
    </row>
    <row r="173" spans="1:27" s="2" customFormat="1" ht="15.6" customHeight="1" x14ac:dyDescent="0.3">
      <c r="A173" s="555">
        <v>45593</v>
      </c>
      <c r="B173" s="48" t="s">
        <v>199</v>
      </c>
      <c r="C173" s="48" t="s">
        <v>65</v>
      </c>
      <c r="D173" s="48">
        <v>1</v>
      </c>
      <c r="E173" s="48" t="s">
        <v>66</v>
      </c>
      <c r="F173" s="45">
        <v>6</v>
      </c>
      <c r="G173" s="67" t="s">
        <v>245</v>
      </c>
      <c r="H173" s="53" t="s">
        <v>44</v>
      </c>
      <c r="I173" s="48"/>
      <c r="J173" s="513"/>
      <c r="K173" s="187" t="s">
        <v>31</v>
      </c>
      <c r="L173" s="543">
        <v>45490</v>
      </c>
      <c r="M173" s="51"/>
      <c r="N173" s="513">
        <v>45656</v>
      </c>
      <c r="O173" s="51"/>
      <c r="P173" s="70" t="str">
        <f t="shared" ca="1" si="31"/>
        <v/>
      </c>
      <c r="Q173" s="70" t="str">
        <f t="shared" ca="1" si="32"/>
        <v/>
      </c>
      <c r="R173" s="70" t="str">
        <f t="shared" ca="1" si="33"/>
        <v/>
      </c>
      <c r="S173" s="70" t="str">
        <f t="shared" ca="1" si="34"/>
        <v/>
      </c>
      <c r="T173" s="147" t="str">
        <f t="shared" ca="1" si="35"/>
        <v/>
      </c>
      <c r="U173" s="146"/>
      <c r="V173" s="51"/>
      <c r="W173" s="51"/>
      <c r="X173" s="51"/>
      <c r="Y173" s="51"/>
      <c r="Z173" s="51"/>
      <c r="AA173" s="145"/>
    </row>
    <row r="174" spans="1:27" s="2" customFormat="1" ht="15.6" customHeight="1" x14ac:dyDescent="0.3">
      <c r="A174" s="555">
        <v>45593</v>
      </c>
      <c r="B174" s="48" t="s">
        <v>199</v>
      </c>
      <c r="C174" s="48" t="s">
        <v>65</v>
      </c>
      <c r="D174" s="48">
        <v>1</v>
      </c>
      <c r="E174" s="48" t="s">
        <v>66</v>
      </c>
      <c r="F174" s="45">
        <v>5</v>
      </c>
      <c r="G174" s="67" t="s">
        <v>246</v>
      </c>
      <c r="H174" s="53" t="s">
        <v>44</v>
      </c>
      <c r="I174" s="48"/>
      <c r="J174" s="513"/>
      <c r="K174" s="187" t="s">
        <v>31</v>
      </c>
      <c r="L174" s="543">
        <v>45490</v>
      </c>
      <c r="M174" s="51"/>
      <c r="N174" s="513">
        <v>45656</v>
      </c>
      <c r="O174" s="51"/>
      <c r="P174" s="70" t="str">
        <f t="shared" ca="1" si="31"/>
        <v/>
      </c>
      <c r="Q174" s="70" t="str">
        <f t="shared" ca="1" si="32"/>
        <v/>
      </c>
      <c r="R174" s="70" t="str">
        <f t="shared" ca="1" si="33"/>
        <v/>
      </c>
      <c r="S174" s="70" t="str">
        <f t="shared" ca="1" si="34"/>
        <v/>
      </c>
      <c r="T174" s="147" t="str">
        <f t="shared" ca="1" si="35"/>
        <v/>
      </c>
      <c r="U174" s="146"/>
      <c r="V174" s="51"/>
      <c r="W174" s="51"/>
      <c r="X174" s="51"/>
      <c r="Y174" s="51"/>
      <c r="Z174" s="51"/>
      <c r="AA174" s="145"/>
    </row>
    <row r="175" spans="1:27" s="2" customFormat="1" ht="15.6" customHeight="1" x14ac:dyDescent="0.3">
      <c r="A175" s="555">
        <v>45593</v>
      </c>
      <c r="B175" s="48" t="s">
        <v>199</v>
      </c>
      <c r="C175" s="48" t="s">
        <v>65</v>
      </c>
      <c r="D175" s="48">
        <v>1</v>
      </c>
      <c r="E175" s="48" t="s">
        <v>66</v>
      </c>
      <c r="F175" s="45">
        <v>4</v>
      </c>
      <c r="G175" s="67" t="s">
        <v>247</v>
      </c>
      <c r="H175" s="47" t="s">
        <v>30</v>
      </c>
      <c r="I175" s="48"/>
      <c r="J175" s="513"/>
      <c r="K175" s="42" t="s">
        <v>31</v>
      </c>
      <c r="L175" s="543">
        <v>45490</v>
      </c>
      <c r="M175" s="51"/>
      <c r="N175" s="513">
        <v>45656</v>
      </c>
      <c r="O175" s="51"/>
      <c r="P175" s="70" t="str">
        <f t="shared" ca="1" si="31"/>
        <v/>
      </c>
      <c r="Q175" s="70" t="str">
        <f t="shared" ca="1" si="32"/>
        <v/>
      </c>
      <c r="R175" s="70" t="str">
        <f t="shared" ca="1" si="33"/>
        <v/>
      </c>
      <c r="S175" s="70" t="str">
        <f t="shared" ca="1" si="34"/>
        <v/>
      </c>
      <c r="T175" s="147" t="str">
        <f t="shared" ca="1" si="35"/>
        <v/>
      </c>
      <c r="U175" s="146"/>
      <c r="V175" s="51"/>
      <c r="W175" s="51"/>
      <c r="X175" s="51"/>
      <c r="Y175" s="51"/>
      <c r="Z175" s="51"/>
      <c r="AA175" s="145"/>
    </row>
    <row r="176" spans="1:27" s="2" customFormat="1" ht="15.6" x14ac:dyDescent="0.3">
      <c r="A176" s="555">
        <v>45593</v>
      </c>
      <c r="B176" s="48" t="s">
        <v>199</v>
      </c>
      <c r="C176" s="48" t="s">
        <v>65</v>
      </c>
      <c r="D176" s="48">
        <v>1</v>
      </c>
      <c r="E176" s="48" t="s">
        <v>66</v>
      </c>
      <c r="F176" s="45">
        <v>3</v>
      </c>
      <c r="G176" s="67" t="s">
        <v>248</v>
      </c>
      <c r="H176" s="47" t="s">
        <v>30</v>
      </c>
      <c r="I176" s="48"/>
      <c r="J176" s="513"/>
      <c r="K176" s="42" t="s">
        <v>31</v>
      </c>
      <c r="L176" s="543">
        <v>45490</v>
      </c>
      <c r="M176" s="51"/>
      <c r="N176" s="513">
        <v>45656</v>
      </c>
      <c r="O176" s="51"/>
      <c r="P176" s="70" t="str">
        <f t="shared" ca="1" si="31"/>
        <v/>
      </c>
      <c r="Q176" s="70" t="str">
        <f t="shared" ca="1" si="32"/>
        <v/>
      </c>
      <c r="R176" s="70" t="str">
        <f t="shared" ca="1" si="33"/>
        <v/>
      </c>
      <c r="S176" s="70" t="str">
        <f t="shared" ca="1" si="34"/>
        <v/>
      </c>
      <c r="T176" s="147" t="str">
        <f t="shared" ca="1" si="35"/>
        <v/>
      </c>
      <c r="U176" s="146"/>
      <c r="V176" s="51"/>
      <c r="W176" s="51"/>
      <c r="X176" s="51"/>
      <c r="Y176" s="51"/>
      <c r="Z176" s="51"/>
      <c r="AA176" s="145"/>
    </row>
    <row r="177" spans="1:27" s="2" customFormat="1" ht="15.6" x14ac:dyDescent="0.3">
      <c r="A177" s="555">
        <v>45593</v>
      </c>
      <c r="B177" s="48" t="s">
        <v>199</v>
      </c>
      <c r="C177" s="48" t="s">
        <v>65</v>
      </c>
      <c r="D177" s="48">
        <v>1</v>
      </c>
      <c r="E177" s="48" t="s">
        <v>66</v>
      </c>
      <c r="F177" s="45">
        <v>2</v>
      </c>
      <c r="G177" s="67" t="s">
        <v>249</v>
      </c>
      <c r="H177" s="53" t="s">
        <v>76</v>
      </c>
      <c r="I177" s="48"/>
      <c r="J177" s="513"/>
      <c r="K177" s="42" t="s">
        <v>31</v>
      </c>
      <c r="L177" s="543">
        <v>45490</v>
      </c>
      <c r="M177" s="51"/>
      <c r="N177" s="513">
        <v>45656</v>
      </c>
      <c r="O177" s="51"/>
      <c r="P177" s="70" t="str">
        <f t="shared" ca="1" si="31"/>
        <v/>
      </c>
      <c r="Q177" s="70" t="str">
        <f t="shared" ca="1" si="32"/>
        <v/>
      </c>
      <c r="R177" s="70" t="str">
        <f t="shared" ca="1" si="33"/>
        <v/>
      </c>
      <c r="S177" s="70" t="str">
        <f t="shared" ca="1" si="34"/>
        <v/>
      </c>
      <c r="T177" s="147" t="str">
        <f t="shared" ca="1" si="35"/>
        <v/>
      </c>
      <c r="U177" s="146"/>
      <c r="V177" s="51"/>
      <c r="W177" s="51"/>
      <c r="X177" s="51"/>
      <c r="Y177" s="51"/>
      <c r="Z177" s="51"/>
      <c r="AA177" s="145"/>
    </row>
    <row r="178" spans="1:27" s="2" customFormat="1" ht="15.6" customHeight="1" x14ac:dyDescent="0.3">
      <c r="A178" s="555">
        <v>45593</v>
      </c>
      <c r="B178" s="48" t="s">
        <v>199</v>
      </c>
      <c r="C178" s="48" t="s">
        <v>65</v>
      </c>
      <c r="D178" s="48">
        <v>1</v>
      </c>
      <c r="E178" s="48" t="s">
        <v>66</v>
      </c>
      <c r="F178" s="45">
        <v>1</v>
      </c>
      <c r="G178" s="67" t="s">
        <v>250</v>
      </c>
      <c r="H178" s="47" t="s">
        <v>30</v>
      </c>
      <c r="I178" s="48"/>
      <c r="J178" s="513"/>
      <c r="K178" s="42" t="s">
        <v>31</v>
      </c>
      <c r="L178" s="543">
        <v>45490</v>
      </c>
      <c r="M178" s="51"/>
      <c r="N178" s="513">
        <v>45656</v>
      </c>
      <c r="O178" s="51"/>
      <c r="P178" s="70" t="str">
        <f t="shared" ca="1" si="31"/>
        <v/>
      </c>
      <c r="Q178" s="70" t="str">
        <f t="shared" ca="1" si="32"/>
        <v/>
      </c>
      <c r="R178" s="70" t="str">
        <f t="shared" ca="1" si="33"/>
        <v/>
      </c>
      <c r="S178" s="70" t="str">
        <f t="shared" ca="1" si="34"/>
        <v/>
      </c>
      <c r="T178" s="147" t="str">
        <f t="shared" ca="1" si="35"/>
        <v/>
      </c>
      <c r="U178" s="146"/>
      <c r="V178" s="51"/>
      <c r="W178" s="51"/>
      <c r="X178" s="51"/>
      <c r="Y178" s="51"/>
      <c r="Z178" s="51"/>
      <c r="AA178" s="145"/>
    </row>
    <row r="179" spans="1:27" s="2" customFormat="1" ht="15.6" x14ac:dyDescent="0.3">
      <c r="A179" s="555">
        <v>45576</v>
      </c>
      <c r="B179" s="48" t="s">
        <v>251</v>
      </c>
      <c r="C179" s="45" t="s">
        <v>65</v>
      </c>
      <c r="D179" s="45">
        <v>1</v>
      </c>
      <c r="E179" s="45" t="s">
        <v>108</v>
      </c>
      <c r="F179" s="45">
        <v>1</v>
      </c>
      <c r="G179" s="63" t="s">
        <v>252</v>
      </c>
      <c r="H179" s="47" t="s">
        <v>30</v>
      </c>
      <c r="I179" s="48"/>
      <c r="J179" s="513"/>
      <c r="K179" s="187" t="s">
        <v>31</v>
      </c>
      <c r="L179" s="544">
        <v>45373</v>
      </c>
      <c r="M179" s="57"/>
      <c r="N179" s="516">
        <v>45573</v>
      </c>
      <c r="O179" s="51"/>
      <c r="P179" s="70" t="str">
        <f t="shared" ca="1" si="31"/>
        <v/>
      </c>
      <c r="Q179" s="70" t="str">
        <f t="shared" ca="1" si="32"/>
        <v/>
      </c>
      <c r="R179" s="70" t="str">
        <f t="shared" ca="1" si="33"/>
        <v/>
      </c>
      <c r="S179" s="70" t="str">
        <f t="shared" ca="1" si="34"/>
        <v/>
      </c>
      <c r="T179" s="147" t="str">
        <f t="shared" ca="1" si="35"/>
        <v/>
      </c>
      <c r="U179" s="146"/>
      <c r="V179" s="51"/>
      <c r="W179" s="51"/>
      <c r="X179" s="51"/>
      <c r="Y179" s="51"/>
      <c r="Z179" s="51"/>
      <c r="AA179" s="145"/>
    </row>
    <row r="180" spans="1:27" s="2" customFormat="1" ht="15.6" x14ac:dyDescent="0.3">
      <c r="A180" s="555">
        <v>45576</v>
      </c>
      <c r="B180" s="48" t="s">
        <v>251</v>
      </c>
      <c r="C180" s="45" t="s">
        <v>65</v>
      </c>
      <c r="D180" s="45">
        <v>1</v>
      </c>
      <c r="E180" s="45" t="s">
        <v>108</v>
      </c>
      <c r="F180" s="45">
        <v>2</v>
      </c>
      <c r="G180" s="63" t="s">
        <v>253</v>
      </c>
      <c r="H180" s="47" t="s">
        <v>30</v>
      </c>
      <c r="I180" s="48"/>
      <c r="J180" s="513"/>
      <c r="K180" s="42" t="s">
        <v>31</v>
      </c>
      <c r="L180" s="544">
        <v>45373</v>
      </c>
      <c r="M180" s="57"/>
      <c r="N180" s="516">
        <v>45573</v>
      </c>
      <c r="O180" s="51"/>
      <c r="P180" s="70" t="str">
        <f t="shared" ca="1" si="31"/>
        <v/>
      </c>
      <c r="Q180" s="70" t="str">
        <f t="shared" ca="1" si="32"/>
        <v/>
      </c>
      <c r="R180" s="70" t="str">
        <f t="shared" ca="1" si="33"/>
        <v/>
      </c>
      <c r="S180" s="70" t="str">
        <f t="shared" ca="1" si="34"/>
        <v/>
      </c>
      <c r="T180" s="147" t="str">
        <f t="shared" ca="1" si="35"/>
        <v/>
      </c>
      <c r="U180" s="146"/>
      <c r="V180" s="51"/>
      <c r="W180" s="51"/>
      <c r="X180" s="51"/>
      <c r="Y180" s="51"/>
      <c r="Z180" s="51"/>
      <c r="AA180" s="145"/>
    </row>
    <row r="181" spans="1:27" s="2" customFormat="1" ht="15.6" x14ac:dyDescent="0.3">
      <c r="A181" s="555">
        <v>45576</v>
      </c>
      <c r="B181" s="48" t="s">
        <v>251</v>
      </c>
      <c r="C181" s="45" t="s">
        <v>65</v>
      </c>
      <c r="D181" s="45">
        <v>1</v>
      </c>
      <c r="E181" s="45" t="s">
        <v>108</v>
      </c>
      <c r="F181" s="45">
        <v>3</v>
      </c>
      <c r="G181" s="63" t="s">
        <v>254</v>
      </c>
      <c r="H181" s="47" t="s">
        <v>30</v>
      </c>
      <c r="I181" s="48"/>
      <c r="J181" s="513"/>
      <c r="K181" s="42" t="s">
        <v>31</v>
      </c>
      <c r="L181" s="544">
        <v>45373</v>
      </c>
      <c r="M181" s="57"/>
      <c r="N181" s="516">
        <v>45573</v>
      </c>
      <c r="O181" s="51"/>
      <c r="P181" s="70" t="str">
        <f t="shared" ca="1" si="31"/>
        <v/>
      </c>
      <c r="Q181" s="70" t="str">
        <f t="shared" ca="1" si="32"/>
        <v/>
      </c>
      <c r="R181" s="70" t="str">
        <f t="shared" ca="1" si="33"/>
        <v/>
      </c>
      <c r="S181" s="70" t="str">
        <f t="shared" ca="1" si="34"/>
        <v/>
      </c>
      <c r="T181" s="147" t="str">
        <f t="shared" ca="1" si="35"/>
        <v/>
      </c>
      <c r="U181" s="146"/>
      <c r="V181" s="51"/>
      <c r="W181" s="51"/>
      <c r="X181" s="51"/>
      <c r="Y181" s="51"/>
      <c r="Z181" s="51"/>
      <c r="AA181" s="145"/>
    </row>
    <row r="182" spans="1:27" s="2" customFormat="1" ht="15.6" x14ac:dyDescent="0.3">
      <c r="A182" s="555">
        <v>45576</v>
      </c>
      <c r="B182" s="48" t="s">
        <v>251</v>
      </c>
      <c r="C182" s="45" t="s">
        <v>65</v>
      </c>
      <c r="D182" s="45">
        <v>1</v>
      </c>
      <c r="E182" s="45" t="s">
        <v>108</v>
      </c>
      <c r="F182" s="45">
        <v>4</v>
      </c>
      <c r="G182" s="63" t="s">
        <v>255</v>
      </c>
      <c r="H182" s="53" t="s">
        <v>76</v>
      </c>
      <c r="I182" s="48"/>
      <c r="J182" s="568">
        <v>45594</v>
      </c>
      <c r="K182" s="187" t="s">
        <v>31</v>
      </c>
      <c r="L182" s="544">
        <v>45373</v>
      </c>
      <c r="M182" s="57"/>
      <c r="N182" s="516">
        <v>45608</v>
      </c>
      <c r="O182" s="51"/>
      <c r="P182" s="70" t="str">
        <f t="shared" ca="1" si="31"/>
        <v/>
      </c>
      <c r="Q182" s="70" t="str">
        <f t="shared" ca="1" si="32"/>
        <v/>
      </c>
      <c r="R182" s="70" t="str">
        <f t="shared" ca="1" si="33"/>
        <v/>
      </c>
      <c r="S182" s="70" t="str">
        <f t="shared" ca="1" si="34"/>
        <v/>
      </c>
      <c r="T182" s="147" t="str">
        <f t="shared" ca="1" si="35"/>
        <v/>
      </c>
      <c r="U182" s="146"/>
      <c r="V182" s="51"/>
      <c r="W182" s="51"/>
      <c r="X182" s="51"/>
      <c r="Y182" s="51"/>
      <c r="Z182" s="51"/>
      <c r="AA182" s="145"/>
    </row>
    <row r="183" spans="1:27" s="2" customFormat="1" ht="15.6" x14ac:dyDescent="0.3">
      <c r="A183" s="555">
        <v>45576</v>
      </c>
      <c r="B183" s="48" t="s">
        <v>251</v>
      </c>
      <c r="C183" s="45" t="s">
        <v>65</v>
      </c>
      <c r="D183" s="45">
        <v>1</v>
      </c>
      <c r="E183" s="45" t="s">
        <v>108</v>
      </c>
      <c r="F183" s="45">
        <v>5</v>
      </c>
      <c r="G183" s="63" t="s">
        <v>256</v>
      </c>
      <c r="H183" s="53" t="s">
        <v>76</v>
      </c>
      <c r="I183" s="48"/>
      <c r="J183" s="513"/>
      <c r="K183" s="187" t="s">
        <v>31</v>
      </c>
      <c r="L183" s="544">
        <v>45373</v>
      </c>
      <c r="M183" s="57"/>
      <c r="N183" s="516">
        <v>45527</v>
      </c>
      <c r="O183" s="51"/>
      <c r="P183" s="70" t="str">
        <f t="shared" ca="1" si="31"/>
        <v/>
      </c>
      <c r="Q183" s="70" t="str">
        <f t="shared" ca="1" si="32"/>
        <v/>
      </c>
      <c r="R183" s="70" t="str">
        <f t="shared" ca="1" si="33"/>
        <v/>
      </c>
      <c r="S183" s="70" t="str">
        <f t="shared" ca="1" si="34"/>
        <v/>
      </c>
      <c r="T183" s="147" t="str">
        <f t="shared" ca="1" si="35"/>
        <v/>
      </c>
      <c r="U183" s="146"/>
      <c r="V183" s="51"/>
      <c r="W183" s="51"/>
      <c r="X183" s="51"/>
      <c r="Y183" s="51"/>
      <c r="Z183" s="51"/>
      <c r="AA183" s="145"/>
    </row>
    <row r="184" spans="1:27" s="2" customFormat="1" ht="15.6" x14ac:dyDescent="0.3">
      <c r="A184" s="555">
        <v>45576</v>
      </c>
      <c r="B184" s="48" t="s">
        <v>251</v>
      </c>
      <c r="C184" s="45" t="s">
        <v>65</v>
      </c>
      <c r="D184" s="45">
        <v>1</v>
      </c>
      <c r="E184" s="45" t="s">
        <v>108</v>
      </c>
      <c r="F184" s="45">
        <v>6</v>
      </c>
      <c r="G184" s="63" t="s">
        <v>257</v>
      </c>
      <c r="H184" s="47" t="s">
        <v>30</v>
      </c>
      <c r="I184" s="48"/>
      <c r="J184" s="513"/>
      <c r="K184" s="42" t="s">
        <v>31</v>
      </c>
      <c r="L184" s="544">
        <v>45373</v>
      </c>
      <c r="M184" s="57"/>
      <c r="N184" s="516">
        <v>45573</v>
      </c>
      <c r="O184" s="51"/>
      <c r="P184" s="70" t="str">
        <f t="shared" ca="1" si="31"/>
        <v/>
      </c>
      <c r="Q184" s="70" t="str">
        <f t="shared" ca="1" si="32"/>
        <v/>
      </c>
      <c r="R184" s="70" t="str">
        <f t="shared" ca="1" si="33"/>
        <v/>
      </c>
      <c r="S184" s="70" t="str">
        <f t="shared" ca="1" si="34"/>
        <v/>
      </c>
      <c r="T184" s="147" t="str">
        <f t="shared" ca="1" si="35"/>
        <v/>
      </c>
      <c r="U184" s="146"/>
      <c r="V184" s="51"/>
      <c r="W184" s="51"/>
      <c r="X184" s="51"/>
      <c r="Y184" s="51"/>
      <c r="Z184" s="51"/>
      <c r="AA184" s="145"/>
    </row>
    <row r="185" spans="1:27" s="2" customFormat="1" ht="15.6" x14ac:dyDescent="0.3">
      <c r="A185" s="555">
        <v>45576</v>
      </c>
      <c r="B185" s="48" t="s">
        <v>251</v>
      </c>
      <c r="C185" s="45" t="s">
        <v>65</v>
      </c>
      <c r="D185" s="45">
        <v>1</v>
      </c>
      <c r="E185" s="45" t="s">
        <v>108</v>
      </c>
      <c r="F185" s="45">
        <v>7</v>
      </c>
      <c r="G185" s="63" t="s">
        <v>258</v>
      </c>
      <c r="H185" s="47" t="s">
        <v>30</v>
      </c>
      <c r="I185" s="48"/>
      <c r="J185" s="568">
        <v>45594</v>
      </c>
      <c r="K185" s="187" t="s">
        <v>31</v>
      </c>
      <c r="L185" s="544">
        <v>45373</v>
      </c>
      <c r="M185" s="57"/>
      <c r="N185" s="516">
        <v>45608</v>
      </c>
      <c r="O185" s="51"/>
      <c r="P185" s="70" t="str">
        <f t="shared" ca="1" si="31"/>
        <v/>
      </c>
      <c r="Q185" s="70" t="str">
        <f t="shared" ca="1" si="32"/>
        <v/>
      </c>
      <c r="R185" s="70" t="str">
        <f t="shared" ca="1" si="33"/>
        <v/>
      </c>
      <c r="S185" s="70" t="str">
        <f t="shared" ca="1" si="34"/>
        <v/>
      </c>
      <c r="T185" s="147" t="str">
        <f t="shared" ca="1" si="35"/>
        <v/>
      </c>
      <c r="U185" s="146"/>
      <c r="V185" s="51"/>
      <c r="W185" s="51"/>
      <c r="X185" s="51"/>
      <c r="Y185" s="51"/>
      <c r="Z185" s="51"/>
      <c r="AA185" s="145"/>
    </row>
    <row r="186" spans="1:27" s="2" customFormat="1" ht="15.6" x14ac:dyDescent="0.3">
      <c r="A186" s="555">
        <v>45576</v>
      </c>
      <c r="B186" s="48" t="s">
        <v>251</v>
      </c>
      <c r="C186" s="45" t="s">
        <v>65</v>
      </c>
      <c r="D186" s="45">
        <v>1</v>
      </c>
      <c r="E186" s="45" t="s">
        <v>108</v>
      </c>
      <c r="F186" s="45">
        <v>8</v>
      </c>
      <c r="G186" s="63" t="s">
        <v>259</v>
      </c>
      <c r="H186" s="53" t="s">
        <v>76</v>
      </c>
      <c r="I186" s="48"/>
      <c r="J186" s="513"/>
      <c r="K186" s="187" t="s">
        <v>31</v>
      </c>
      <c r="L186" s="544">
        <v>45373</v>
      </c>
      <c r="M186" s="57"/>
      <c r="N186" s="516">
        <v>45527</v>
      </c>
      <c r="O186" s="51"/>
      <c r="P186" s="70" t="str">
        <f t="shared" ca="1" si="31"/>
        <v/>
      </c>
      <c r="Q186" s="70" t="str">
        <f t="shared" ca="1" si="32"/>
        <v/>
      </c>
      <c r="R186" s="70" t="str">
        <f t="shared" ca="1" si="33"/>
        <v/>
      </c>
      <c r="S186" s="70" t="str">
        <f t="shared" ca="1" si="34"/>
        <v/>
      </c>
      <c r="T186" s="147" t="str">
        <f t="shared" ca="1" si="35"/>
        <v/>
      </c>
      <c r="U186" s="146"/>
      <c r="V186" s="51"/>
      <c r="W186" s="51"/>
      <c r="X186" s="51"/>
      <c r="Y186" s="51"/>
      <c r="Z186" s="51"/>
      <c r="AA186" s="145"/>
    </row>
    <row r="187" spans="1:27" s="2" customFormat="1" ht="15.6" x14ac:dyDescent="0.3">
      <c r="A187" s="555">
        <v>45576</v>
      </c>
      <c r="B187" s="48" t="s">
        <v>251</v>
      </c>
      <c r="C187" s="45" t="s">
        <v>65</v>
      </c>
      <c r="D187" s="45">
        <v>1</v>
      </c>
      <c r="E187" s="45" t="s">
        <v>108</v>
      </c>
      <c r="F187" s="45">
        <v>9</v>
      </c>
      <c r="G187" s="63" t="s">
        <v>260</v>
      </c>
      <c r="H187" s="53" t="s">
        <v>76</v>
      </c>
      <c r="I187" s="48"/>
      <c r="J187" s="513"/>
      <c r="K187" s="187" t="s">
        <v>31</v>
      </c>
      <c r="L187" s="544">
        <v>45373</v>
      </c>
      <c r="M187" s="57"/>
      <c r="N187" s="516">
        <v>45527</v>
      </c>
      <c r="O187" s="51"/>
      <c r="P187" s="70" t="str">
        <f t="shared" ca="1" si="31"/>
        <v/>
      </c>
      <c r="Q187" s="70" t="str">
        <f t="shared" ca="1" si="32"/>
        <v/>
      </c>
      <c r="R187" s="70" t="str">
        <f t="shared" ca="1" si="33"/>
        <v/>
      </c>
      <c r="S187" s="70" t="str">
        <f t="shared" ca="1" si="34"/>
        <v/>
      </c>
      <c r="T187" s="147" t="str">
        <f t="shared" ca="1" si="35"/>
        <v/>
      </c>
      <c r="U187" s="146"/>
      <c r="V187" s="51"/>
      <c r="W187" s="51"/>
      <c r="X187" s="51"/>
      <c r="Y187" s="51"/>
      <c r="Z187" s="51"/>
      <c r="AA187" s="145"/>
    </row>
    <row r="188" spans="1:27" s="2" customFormat="1" ht="15.6" x14ac:dyDescent="0.3">
      <c r="A188" s="555">
        <v>45576</v>
      </c>
      <c r="B188" s="48" t="s">
        <v>251</v>
      </c>
      <c r="C188" s="45" t="s">
        <v>65</v>
      </c>
      <c r="D188" s="45">
        <v>1</v>
      </c>
      <c r="E188" s="45" t="s">
        <v>108</v>
      </c>
      <c r="F188" s="45">
        <v>10</v>
      </c>
      <c r="G188" s="63" t="s">
        <v>261</v>
      </c>
      <c r="H188" s="47" t="s">
        <v>30</v>
      </c>
      <c r="I188" s="48"/>
      <c r="J188" s="513"/>
      <c r="K188" s="42" t="s">
        <v>31</v>
      </c>
      <c r="L188" s="544">
        <v>45373</v>
      </c>
      <c r="M188" s="57"/>
      <c r="N188" s="516">
        <v>45573</v>
      </c>
      <c r="O188" s="51"/>
      <c r="P188" s="70" t="str">
        <f t="shared" ca="1" si="31"/>
        <v/>
      </c>
      <c r="Q188" s="70" t="str">
        <f t="shared" ca="1" si="32"/>
        <v/>
      </c>
      <c r="R188" s="70" t="str">
        <f t="shared" ca="1" si="33"/>
        <v/>
      </c>
      <c r="S188" s="70" t="str">
        <f t="shared" ca="1" si="34"/>
        <v/>
      </c>
      <c r="T188" s="147" t="str">
        <f t="shared" ca="1" si="35"/>
        <v/>
      </c>
      <c r="U188" s="146"/>
      <c r="V188" s="51"/>
      <c r="W188" s="51"/>
      <c r="X188" s="51"/>
      <c r="Y188" s="51"/>
      <c r="Z188" s="51"/>
      <c r="AA188" s="145"/>
    </row>
    <row r="189" spans="1:27" s="2" customFormat="1" ht="15.6" x14ac:dyDescent="0.3">
      <c r="A189" s="555">
        <v>45576</v>
      </c>
      <c r="B189" s="48" t="s">
        <v>251</v>
      </c>
      <c r="C189" s="45" t="s">
        <v>65</v>
      </c>
      <c r="D189" s="45">
        <v>1</v>
      </c>
      <c r="E189" s="45" t="s">
        <v>108</v>
      </c>
      <c r="F189" s="45">
        <v>11</v>
      </c>
      <c r="G189" s="63" t="s">
        <v>262</v>
      </c>
      <c r="H189" s="47" t="s">
        <v>30</v>
      </c>
      <c r="I189" s="48"/>
      <c r="J189" s="513"/>
      <c r="K189" s="42" t="s">
        <v>31</v>
      </c>
      <c r="L189" s="544">
        <v>45373</v>
      </c>
      <c r="M189" s="57"/>
      <c r="N189" s="516">
        <v>45573</v>
      </c>
      <c r="O189" s="51"/>
      <c r="P189" s="70" t="str">
        <f t="shared" ca="1" si="31"/>
        <v/>
      </c>
      <c r="Q189" s="70" t="str">
        <f t="shared" ca="1" si="32"/>
        <v/>
      </c>
      <c r="R189" s="70" t="str">
        <f t="shared" ca="1" si="33"/>
        <v/>
      </c>
      <c r="S189" s="70" t="str">
        <f t="shared" ca="1" si="34"/>
        <v/>
      </c>
      <c r="T189" s="147" t="str">
        <f t="shared" ca="1" si="35"/>
        <v/>
      </c>
      <c r="U189" s="146"/>
      <c r="V189" s="51"/>
      <c r="W189" s="51"/>
      <c r="X189" s="51"/>
      <c r="Y189" s="51"/>
      <c r="Z189" s="51"/>
      <c r="AA189" s="145"/>
    </row>
    <row r="190" spans="1:27" s="2" customFormat="1" ht="15.6" x14ac:dyDescent="0.3">
      <c r="A190" s="555">
        <v>45576</v>
      </c>
      <c r="B190" s="48" t="s">
        <v>251</v>
      </c>
      <c r="C190" s="45" t="s">
        <v>65</v>
      </c>
      <c r="D190" s="45">
        <v>1</v>
      </c>
      <c r="E190" s="45" t="s">
        <v>108</v>
      </c>
      <c r="F190" s="45">
        <v>12</v>
      </c>
      <c r="G190" s="63" t="s">
        <v>263</v>
      </c>
      <c r="H190" s="47" t="s">
        <v>30</v>
      </c>
      <c r="I190" s="48"/>
      <c r="J190" s="513"/>
      <c r="K190" s="42" t="s">
        <v>31</v>
      </c>
      <c r="L190" s="544">
        <v>45373</v>
      </c>
      <c r="M190" s="57"/>
      <c r="N190" s="516">
        <v>45573</v>
      </c>
      <c r="O190" s="51"/>
      <c r="P190" s="70" t="str">
        <f t="shared" ca="1" si="31"/>
        <v/>
      </c>
      <c r="Q190" s="70" t="str">
        <f t="shared" ca="1" si="32"/>
        <v/>
      </c>
      <c r="R190" s="70" t="str">
        <f t="shared" ca="1" si="33"/>
        <v/>
      </c>
      <c r="S190" s="70" t="str">
        <f t="shared" ca="1" si="34"/>
        <v/>
      </c>
      <c r="T190" s="147" t="str">
        <f t="shared" ca="1" si="35"/>
        <v/>
      </c>
      <c r="U190" s="146"/>
      <c r="V190" s="51"/>
      <c r="W190" s="51"/>
      <c r="X190" s="51"/>
      <c r="Y190" s="51"/>
      <c r="Z190" s="51"/>
      <c r="AA190" s="145"/>
    </row>
    <row r="191" spans="1:27" s="2" customFormat="1" ht="15.6" x14ac:dyDescent="0.3">
      <c r="A191" s="555">
        <v>45576</v>
      </c>
      <c r="B191" s="48" t="s">
        <v>251</v>
      </c>
      <c r="C191" s="45" t="s">
        <v>65</v>
      </c>
      <c r="D191" s="45">
        <v>1</v>
      </c>
      <c r="E191" s="45" t="s">
        <v>108</v>
      </c>
      <c r="F191" s="45">
        <v>13</v>
      </c>
      <c r="G191" s="63" t="s">
        <v>264</v>
      </c>
      <c r="H191" s="47" t="s">
        <v>30</v>
      </c>
      <c r="I191" s="48"/>
      <c r="J191" s="513"/>
      <c r="K191" s="42" t="s">
        <v>31</v>
      </c>
      <c r="L191" s="544">
        <v>45373</v>
      </c>
      <c r="M191" s="57"/>
      <c r="N191" s="516">
        <v>45608</v>
      </c>
      <c r="O191" s="51"/>
      <c r="P191" s="70" t="str">
        <f t="shared" ca="1" si="31"/>
        <v/>
      </c>
      <c r="Q191" s="70" t="str">
        <f t="shared" ca="1" si="32"/>
        <v/>
      </c>
      <c r="R191" s="70" t="str">
        <f t="shared" ca="1" si="33"/>
        <v/>
      </c>
      <c r="S191" s="70" t="str">
        <f t="shared" ca="1" si="34"/>
        <v/>
      </c>
      <c r="T191" s="147" t="str">
        <f t="shared" ca="1" si="35"/>
        <v/>
      </c>
      <c r="U191" s="146"/>
      <c r="V191" s="51"/>
      <c r="W191" s="51"/>
      <c r="X191" s="51"/>
      <c r="Y191" s="51"/>
      <c r="Z191" s="51"/>
      <c r="AA191" s="145"/>
    </row>
    <row r="192" spans="1:27" s="2" customFormat="1" ht="15.6" x14ac:dyDescent="0.3">
      <c r="A192" s="555">
        <v>45576</v>
      </c>
      <c r="B192" s="48" t="s">
        <v>251</v>
      </c>
      <c r="C192" s="45" t="s">
        <v>65</v>
      </c>
      <c r="D192" s="45">
        <v>1</v>
      </c>
      <c r="E192" s="45" t="s">
        <v>108</v>
      </c>
      <c r="F192" s="45">
        <v>14</v>
      </c>
      <c r="G192" s="63" t="s">
        <v>265</v>
      </c>
      <c r="H192" s="53" t="s">
        <v>44</v>
      </c>
      <c r="I192" s="48"/>
      <c r="J192" s="513"/>
      <c r="K192" s="42" t="s">
        <v>31</v>
      </c>
      <c r="L192" s="544">
        <v>45373</v>
      </c>
      <c r="M192" s="57"/>
      <c r="N192" s="516">
        <v>45576</v>
      </c>
      <c r="O192" s="51"/>
      <c r="P192" s="70" t="str">
        <f t="shared" ca="1" si="31"/>
        <v/>
      </c>
      <c r="Q192" s="70" t="str">
        <f t="shared" ca="1" si="32"/>
        <v/>
      </c>
      <c r="R192" s="70" t="str">
        <f t="shared" ca="1" si="33"/>
        <v/>
      </c>
      <c r="S192" s="70" t="str">
        <f t="shared" ca="1" si="34"/>
        <v/>
      </c>
      <c r="T192" s="147" t="str">
        <f t="shared" ca="1" si="35"/>
        <v/>
      </c>
      <c r="U192" s="146"/>
      <c r="V192" s="51"/>
      <c r="W192" s="51"/>
      <c r="X192" s="51"/>
      <c r="Y192" s="51"/>
      <c r="Z192" s="51"/>
      <c r="AA192" s="145"/>
    </row>
    <row r="193" spans="1:27" s="2" customFormat="1" ht="31.2" x14ac:dyDescent="0.3">
      <c r="A193" s="555">
        <v>45576</v>
      </c>
      <c r="B193" s="48" t="s">
        <v>251</v>
      </c>
      <c r="C193" s="45" t="s">
        <v>65</v>
      </c>
      <c r="D193" s="45">
        <v>1</v>
      </c>
      <c r="E193" s="45" t="s">
        <v>108</v>
      </c>
      <c r="F193" s="45">
        <v>15</v>
      </c>
      <c r="G193" s="63" t="s">
        <v>266</v>
      </c>
      <c r="H193" s="47" t="s">
        <v>30</v>
      </c>
      <c r="I193" s="48"/>
      <c r="J193" s="568">
        <v>45594</v>
      </c>
      <c r="K193" s="42" t="s">
        <v>31</v>
      </c>
      <c r="L193" s="544">
        <v>45373</v>
      </c>
      <c r="M193" s="57"/>
      <c r="N193" s="516">
        <v>45608</v>
      </c>
      <c r="O193" s="51"/>
      <c r="P193" s="70" t="str">
        <f t="shared" ca="1" si="31"/>
        <v/>
      </c>
      <c r="Q193" s="70" t="str">
        <f t="shared" ca="1" si="32"/>
        <v/>
      </c>
      <c r="R193" s="70" t="str">
        <f t="shared" ca="1" si="33"/>
        <v/>
      </c>
      <c r="S193" s="70" t="str">
        <f t="shared" ca="1" si="34"/>
        <v/>
      </c>
      <c r="T193" s="147" t="str">
        <f t="shared" ca="1" si="35"/>
        <v/>
      </c>
      <c r="U193" s="146"/>
      <c r="V193" s="51"/>
      <c r="W193" s="51"/>
      <c r="X193" s="51"/>
      <c r="Y193" s="51"/>
      <c r="Z193" s="51"/>
      <c r="AA193" s="145"/>
    </row>
    <row r="194" spans="1:27" s="2" customFormat="1" ht="15.6" x14ac:dyDescent="0.3">
      <c r="A194" s="555">
        <v>45576</v>
      </c>
      <c r="B194" s="48" t="s">
        <v>251</v>
      </c>
      <c r="C194" s="45" t="s">
        <v>65</v>
      </c>
      <c r="D194" s="45">
        <v>1</v>
      </c>
      <c r="E194" s="45" t="s">
        <v>108</v>
      </c>
      <c r="F194" s="45">
        <v>16</v>
      </c>
      <c r="G194" s="63" t="s">
        <v>267</v>
      </c>
      <c r="H194" s="47" t="s">
        <v>30</v>
      </c>
      <c r="I194" s="48"/>
      <c r="J194" s="568">
        <v>45594</v>
      </c>
      <c r="K194" s="42" t="s">
        <v>31</v>
      </c>
      <c r="L194" s="544">
        <v>45373</v>
      </c>
      <c r="M194" s="57"/>
      <c r="N194" s="516">
        <v>45608</v>
      </c>
      <c r="O194" s="51"/>
      <c r="P194" s="70" t="str">
        <f t="shared" ca="1" si="31"/>
        <v/>
      </c>
      <c r="Q194" s="70" t="str">
        <f t="shared" ca="1" si="32"/>
        <v/>
      </c>
      <c r="R194" s="70" t="str">
        <f t="shared" ca="1" si="33"/>
        <v/>
      </c>
      <c r="S194" s="70" t="str">
        <f t="shared" ca="1" si="34"/>
        <v/>
      </c>
      <c r="T194" s="147" t="str">
        <f t="shared" ca="1" si="35"/>
        <v/>
      </c>
      <c r="U194" s="146"/>
      <c r="V194" s="51"/>
      <c r="W194" s="51"/>
      <c r="X194" s="51"/>
      <c r="Y194" s="51"/>
      <c r="Z194" s="51"/>
      <c r="AA194" s="145"/>
    </row>
    <row r="195" spans="1:27" s="2" customFormat="1" ht="15.6" x14ac:dyDescent="0.3">
      <c r="A195" s="555">
        <v>45576</v>
      </c>
      <c r="B195" s="48" t="s">
        <v>251</v>
      </c>
      <c r="C195" s="45" t="s">
        <v>65</v>
      </c>
      <c r="D195" s="45">
        <v>1</v>
      </c>
      <c r="E195" s="45" t="s">
        <v>108</v>
      </c>
      <c r="F195" s="45">
        <v>17</v>
      </c>
      <c r="G195" s="63" t="s">
        <v>268</v>
      </c>
      <c r="H195" s="47" t="s">
        <v>30</v>
      </c>
      <c r="I195" s="48"/>
      <c r="J195" s="568">
        <v>45594</v>
      </c>
      <c r="K195" s="42" t="s">
        <v>31</v>
      </c>
      <c r="L195" s="544">
        <v>45373</v>
      </c>
      <c r="M195" s="57"/>
      <c r="N195" s="516">
        <v>45608</v>
      </c>
      <c r="O195" s="51"/>
      <c r="P195" s="70" t="str">
        <f t="shared" ca="1" si="31"/>
        <v/>
      </c>
      <c r="Q195" s="70" t="str">
        <f t="shared" ca="1" si="32"/>
        <v/>
      </c>
      <c r="R195" s="70" t="str">
        <f t="shared" ca="1" si="33"/>
        <v/>
      </c>
      <c r="S195" s="70" t="str">
        <f t="shared" ca="1" si="34"/>
        <v/>
      </c>
      <c r="T195" s="147" t="str">
        <f t="shared" ca="1" si="35"/>
        <v/>
      </c>
      <c r="U195" s="146"/>
      <c r="V195" s="51"/>
      <c r="W195" s="51"/>
      <c r="X195" s="51"/>
      <c r="Y195" s="51"/>
      <c r="Z195" s="51"/>
      <c r="AA195" s="145"/>
    </row>
    <row r="196" spans="1:27" s="2" customFormat="1" ht="15.6" x14ac:dyDescent="0.3">
      <c r="A196" s="555">
        <v>45576</v>
      </c>
      <c r="B196" s="48" t="s">
        <v>251</v>
      </c>
      <c r="C196" s="45" t="s">
        <v>65</v>
      </c>
      <c r="D196" s="45">
        <v>1</v>
      </c>
      <c r="E196" s="45" t="s">
        <v>108</v>
      </c>
      <c r="F196" s="45">
        <v>18</v>
      </c>
      <c r="G196" s="63" t="s">
        <v>269</v>
      </c>
      <c r="H196" s="47" t="s">
        <v>111</v>
      </c>
      <c r="I196" s="48"/>
      <c r="J196" s="568">
        <v>45594</v>
      </c>
      <c r="K196" s="42" t="s">
        <v>31</v>
      </c>
      <c r="L196" s="544">
        <v>45373</v>
      </c>
      <c r="M196" s="57"/>
      <c r="N196" s="516">
        <v>45608</v>
      </c>
      <c r="O196" s="51"/>
      <c r="P196" s="70" t="str">
        <f t="shared" ca="1" si="31"/>
        <v/>
      </c>
      <c r="Q196" s="70" t="str">
        <f t="shared" ca="1" si="32"/>
        <v/>
      </c>
      <c r="R196" s="70" t="str">
        <f t="shared" ca="1" si="33"/>
        <v/>
      </c>
      <c r="S196" s="70" t="str">
        <f t="shared" ca="1" si="34"/>
        <v/>
      </c>
      <c r="T196" s="147" t="str">
        <f t="shared" ca="1" si="35"/>
        <v/>
      </c>
      <c r="U196" s="146"/>
      <c r="V196" s="51"/>
      <c r="W196" s="51"/>
      <c r="X196" s="51"/>
      <c r="Y196" s="51"/>
      <c r="Z196" s="51"/>
      <c r="AA196" s="145"/>
    </row>
    <row r="197" spans="1:27" s="2" customFormat="1" ht="15.6" x14ac:dyDescent="0.3">
      <c r="A197" s="555">
        <v>45576</v>
      </c>
      <c r="B197" s="48" t="s">
        <v>251</v>
      </c>
      <c r="C197" s="45" t="s">
        <v>65</v>
      </c>
      <c r="D197" s="45">
        <v>1</v>
      </c>
      <c r="E197" s="45" t="s">
        <v>108</v>
      </c>
      <c r="F197" s="45">
        <v>19</v>
      </c>
      <c r="G197" s="63" t="s">
        <v>270</v>
      </c>
      <c r="H197" s="47" t="s">
        <v>30</v>
      </c>
      <c r="I197" s="48"/>
      <c r="J197" s="568">
        <v>45594</v>
      </c>
      <c r="K197" s="42" t="s">
        <v>31</v>
      </c>
      <c r="L197" s="544">
        <v>45373</v>
      </c>
      <c r="M197" s="57"/>
      <c r="N197" s="516">
        <v>45608</v>
      </c>
      <c r="O197" s="51"/>
      <c r="P197" s="70" t="str">
        <f t="shared" ca="1" si="31"/>
        <v/>
      </c>
      <c r="Q197" s="70" t="str">
        <f t="shared" ca="1" si="32"/>
        <v/>
      </c>
      <c r="R197" s="70" t="str">
        <f t="shared" ca="1" si="33"/>
        <v/>
      </c>
      <c r="S197" s="70" t="str">
        <f t="shared" ca="1" si="34"/>
        <v/>
      </c>
      <c r="T197" s="147" t="str">
        <f t="shared" ca="1" si="35"/>
        <v/>
      </c>
      <c r="U197" s="146"/>
      <c r="V197" s="51"/>
      <c r="W197" s="51"/>
      <c r="X197" s="51"/>
      <c r="Y197" s="51"/>
      <c r="Z197" s="51"/>
      <c r="AA197" s="145"/>
    </row>
    <row r="198" spans="1:27" s="2" customFormat="1" ht="31.2" x14ac:dyDescent="0.3">
      <c r="A198" s="555">
        <v>45576</v>
      </c>
      <c r="B198" s="48" t="s">
        <v>251</v>
      </c>
      <c r="C198" s="45" t="s">
        <v>65</v>
      </c>
      <c r="D198" s="45">
        <v>1</v>
      </c>
      <c r="E198" s="45" t="s">
        <v>108</v>
      </c>
      <c r="F198" s="45">
        <v>20</v>
      </c>
      <c r="G198" s="63" t="s">
        <v>271</v>
      </c>
      <c r="H198" s="47" t="s">
        <v>30</v>
      </c>
      <c r="I198" s="48"/>
      <c r="J198" s="568">
        <v>45594</v>
      </c>
      <c r="K198" s="42" t="s">
        <v>31</v>
      </c>
      <c r="L198" s="544">
        <v>45373</v>
      </c>
      <c r="M198" s="57"/>
      <c r="N198" s="516">
        <v>45608</v>
      </c>
      <c r="O198" s="51"/>
      <c r="P198" s="70" t="str">
        <f t="shared" ca="1" si="31"/>
        <v/>
      </c>
      <c r="Q198" s="70" t="str">
        <f t="shared" ca="1" si="32"/>
        <v/>
      </c>
      <c r="R198" s="70" t="str">
        <f t="shared" ca="1" si="33"/>
        <v/>
      </c>
      <c r="S198" s="70" t="str">
        <f t="shared" ca="1" si="34"/>
        <v/>
      </c>
      <c r="T198" s="147" t="str">
        <f t="shared" ca="1" si="35"/>
        <v/>
      </c>
      <c r="U198" s="146"/>
      <c r="V198" s="51"/>
      <c r="W198" s="51"/>
      <c r="X198" s="51"/>
      <c r="Y198" s="51"/>
      <c r="Z198" s="51"/>
      <c r="AA198" s="145"/>
    </row>
    <row r="199" spans="1:27" s="2" customFormat="1" ht="31.2" x14ac:dyDescent="0.3">
      <c r="A199" s="555">
        <v>45576</v>
      </c>
      <c r="B199" s="48" t="s">
        <v>251</v>
      </c>
      <c r="C199" s="45" t="s">
        <v>65</v>
      </c>
      <c r="D199" s="45">
        <v>1</v>
      </c>
      <c r="E199" s="45" t="s">
        <v>108</v>
      </c>
      <c r="F199" s="45">
        <v>21</v>
      </c>
      <c r="G199" s="63" t="s">
        <v>272</v>
      </c>
      <c r="H199" s="47" t="s">
        <v>30</v>
      </c>
      <c r="I199" s="48"/>
      <c r="J199" s="568">
        <v>45594</v>
      </c>
      <c r="K199" s="42" t="s">
        <v>31</v>
      </c>
      <c r="L199" s="544">
        <v>45373</v>
      </c>
      <c r="M199" s="57"/>
      <c r="N199" s="516">
        <v>45608</v>
      </c>
      <c r="O199" s="51"/>
      <c r="P199" s="70" t="str">
        <f t="shared" ca="1" si="31"/>
        <v/>
      </c>
      <c r="Q199" s="70" t="str">
        <f t="shared" ca="1" si="32"/>
        <v/>
      </c>
      <c r="R199" s="70" t="str">
        <f t="shared" ca="1" si="33"/>
        <v/>
      </c>
      <c r="S199" s="70" t="str">
        <f t="shared" ca="1" si="34"/>
        <v/>
      </c>
      <c r="T199" s="147" t="str">
        <f t="shared" ca="1" si="35"/>
        <v/>
      </c>
      <c r="U199" s="146"/>
      <c r="V199" s="51"/>
      <c r="W199" s="51"/>
      <c r="X199" s="51"/>
      <c r="Y199" s="51"/>
      <c r="Z199" s="51"/>
      <c r="AA199" s="145"/>
    </row>
    <row r="200" spans="1:27" s="2" customFormat="1" ht="15.6" x14ac:dyDescent="0.3">
      <c r="A200" s="555">
        <v>45576</v>
      </c>
      <c r="B200" s="48" t="s">
        <v>251</v>
      </c>
      <c r="C200" s="45" t="s">
        <v>65</v>
      </c>
      <c r="D200" s="45">
        <v>1</v>
      </c>
      <c r="E200" s="45" t="s">
        <v>108</v>
      </c>
      <c r="F200" s="45">
        <v>23</v>
      </c>
      <c r="G200" s="63" t="s">
        <v>273</v>
      </c>
      <c r="H200" s="47" t="s">
        <v>30</v>
      </c>
      <c r="I200" s="49"/>
      <c r="J200" s="568">
        <v>45769</v>
      </c>
      <c r="K200" s="187" t="s">
        <v>31</v>
      </c>
      <c r="L200" s="544">
        <v>45373</v>
      </c>
      <c r="M200" s="57"/>
      <c r="N200" s="516">
        <v>45771</v>
      </c>
      <c r="O200" s="51"/>
      <c r="P200" s="70"/>
      <c r="Q200" s="70"/>
      <c r="R200" s="70"/>
      <c r="S200" s="70"/>
      <c r="T200" s="147"/>
      <c r="U200" s="146"/>
      <c r="V200" s="51"/>
      <c r="W200" s="51"/>
      <c r="X200" s="51"/>
      <c r="Y200" s="51"/>
      <c r="Z200" s="51"/>
      <c r="AA200" s="145"/>
    </row>
    <row r="201" spans="1:27" s="2" customFormat="1" ht="15.6" x14ac:dyDescent="0.3">
      <c r="A201" s="555">
        <v>45576</v>
      </c>
      <c r="B201" s="48" t="s">
        <v>251</v>
      </c>
      <c r="C201" s="45" t="s">
        <v>65</v>
      </c>
      <c r="D201" s="45">
        <v>1</v>
      </c>
      <c r="E201" s="45" t="s">
        <v>108</v>
      </c>
      <c r="F201" s="45">
        <v>22</v>
      </c>
      <c r="G201" s="63" t="s">
        <v>274</v>
      </c>
      <c r="H201" s="65" t="s">
        <v>158</v>
      </c>
      <c r="I201" s="59"/>
      <c r="J201" s="568">
        <v>45708</v>
      </c>
      <c r="K201" s="42" t="s">
        <v>31</v>
      </c>
      <c r="L201" s="544">
        <v>45373</v>
      </c>
      <c r="M201" s="76"/>
      <c r="N201" s="516">
        <v>45715</v>
      </c>
      <c r="O201" s="51" t="s">
        <v>275</v>
      </c>
      <c r="P201" s="70" t="str">
        <f t="shared" ref="P201:P226" ca="1" si="36">IF(K201="NÃO INTERVENCIONADO",TODAY()-J201,"")</f>
        <v/>
      </c>
      <c r="Q201" s="70" t="str">
        <f t="shared" ref="Q201:Q222" ca="1" si="37">IF(K201="ENCOMENDADO",TODAY()-J201,"")</f>
        <v/>
      </c>
      <c r="R201" s="70" t="str">
        <f t="shared" ref="R201:R226" ca="1" si="38">IF(K201="EM OBRA",TODAY()-J201,"")</f>
        <v/>
      </c>
      <c r="S201" s="70" t="str">
        <f t="shared" ref="S201:S226" ca="1" si="39">IF(K201="CORREÇÃO NÃO ACEITE",TODAY()-J201,"")</f>
        <v/>
      </c>
      <c r="T201" s="147" t="str">
        <f t="shared" ref="T201:T226" ca="1" si="40">IF(K201="A VERIFICAR",TODAY()-J201,"")</f>
        <v/>
      </c>
      <c r="U201" s="146"/>
      <c r="V201" s="51"/>
      <c r="W201" s="51"/>
      <c r="X201" s="51"/>
      <c r="Y201" s="51"/>
      <c r="Z201" s="51"/>
      <c r="AA201" s="145"/>
    </row>
    <row r="202" spans="1:27" s="2" customFormat="1" ht="15.6" x14ac:dyDescent="0.3">
      <c r="A202" s="555" t="s">
        <v>5312</v>
      </c>
      <c r="B202" s="48" t="s">
        <v>277</v>
      </c>
      <c r="C202" s="48" t="s">
        <v>65</v>
      </c>
      <c r="D202" s="48">
        <v>1</v>
      </c>
      <c r="E202" s="48" t="s">
        <v>278</v>
      </c>
      <c r="F202" s="45">
        <v>1</v>
      </c>
      <c r="G202" s="46" t="s">
        <v>279</v>
      </c>
      <c r="H202" s="47" t="s">
        <v>30</v>
      </c>
      <c r="I202" s="48"/>
      <c r="J202" s="513"/>
      <c r="K202" s="42" t="s">
        <v>31</v>
      </c>
      <c r="L202" s="544">
        <v>45391</v>
      </c>
      <c r="M202" s="51"/>
      <c r="N202" s="513">
        <v>45656</v>
      </c>
      <c r="O202" s="51"/>
      <c r="P202" s="70" t="str">
        <f t="shared" ca="1" si="36"/>
        <v/>
      </c>
      <c r="Q202" s="70" t="str">
        <f t="shared" ca="1" si="37"/>
        <v/>
      </c>
      <c r="R202" s="70" t="str">
        <f t="shared" ca="1" si="38"/>
        <v/>
      </c>
      <c r="S202" s="70" t="str">
        <f t="shared" ca="1" si="39"/>
        <v/>
      </c>
      <c r="T202" s="147" t="str">
        <f t="shared" ca="1" si="40"/>
        <v/>
      </c>
      <c r="U202" s="146"/>
      <c r="V202" s="51"/>
      <c r="W202" s="51"/>
      <c r="X202" s="51"/>
      <c r="Y202" s="51"/>
      <c r="Z202" s="51"/>
      <c r="AA202" s="145"/>
    </row>
    <row r="203" spans="1:27" s="2" customFormat="1" ht="15.6" x14ac:dyDescent="0.3">
      <c r="A203" s="555" t="s">
        <v>5312</v>
      </c>
      <c r="B203" s="48" t="s">
        <v>277</v>
      </c>
      <c r="C203" s="48" t="s">
        <v>65</v>
      </c>
      <c r="D203" s="48">
        <v>1</v>
      </c>
      <c r="E203" s="48" t="s">
        <v>278</v>
      </c>
      <c r="F203" s="45">
        <v>2</v>
      </c>
      <c r="G203" s="46" t="s">
        <v>280</v>
      </c>
      <c r="H203" s="47" t="s">
        <v>30</v>
      </c>
      <c r="I203" s="48"/>
      <c r="J203" s="513"/>
      <c r="K203" s="42" t="s">
        <v>31</v>
      </c>
      <c r="L203" s="544">
        <v>45391</v>
      </c>
      <c r="M203" s="51"/>
      <c r="N203" s="513">
        <v>45656</v>
      </c>
      <c r="O203" s="51"/>
      <c r="P203" s="70" t="str">
        <f t="shared" ca="1" si="36"/>
        <v/>
      </c>
      <c r="Q203" s="70" t="str">
        <f t="shared" ca="1" si="37"/>
        <v/>
      </c>
      <c r="R203" s="70" t="str">
        <f t="shared" ca="1" si="38"/>
        <v/>
      </c>
      <c r="S203" s="70" t="str">
        <f t="shared" ca="1" si="39"/>
        <v/>
      </c>
      <c r="T203" s="147" t="str">
        <f t="shared" ca="1" si="40"/>
        <v/>
      </c>
      <c r="U203" s="146"/>
      <c r="V203" s="51"/>
      <c r="W203" s="51"/>
      <c r="X203" s="51"/>
      <c r="Y203" s="51"/>
      <c r="Z203" s="51"/>
      <c r="AA203" s="145"/>
    </row>
    <row r="204" spans="1:27" s="2" customFormat="1" ht="15.6" x14ac:dyDescent="0.3">
      <c r="A204" s="555" t="s">
        <v>5312</v>
      </c>
      <c r="B204" s="48" t="s">
        <v>277</v>
      </c>
      <c r="C204" s="48" t="s">
        <v>65</v>
      </c>
      <c r="D204" s="48">
        <v>1</v>
      </c>
      <c r="E204" s="48" t="s">
        <v>278</v>
      </c>
      <c r="F204" s="45">
        <v>3</v>
      </c>
      <c r="G204" s="46" t="s">
        <v>281</v>
      </c>
      <c r="H204" s="47" t="s">
        <v>111</v>
      </c>
      <c r="I204" s="48"/>
      <c r="J204" s="513"/>
      <c r="K204" s="42" t="s">
        <v>31</v>
      </c>
      <c r="L204" s="544">
        <v>45391</v>
      </c>
      <c r="M204" s="51"/>
      <c r="N204" s="513">
        <v>45548</v>
      </c>
      <c r="O204" s="51"/>
      <c r="P204" s="70" t="str">
        <f t="shared" ca="1" si="36"/>
        <v/>
      </c>
      <c r="Q204" s="70" t="str">
        <f t="shared" ca="1" si="37"/>
        <v/>
      </c>
      <c r="R204" s="70" t="str">
        <f t="shared" ca="1" si="38"/>
        <v/>
      </c>
      <c r="S204" s="70" t="str">
        <f t="shared" ca="1" si="39"/>
        <v/>
      </c>
      <c r="T204" s="147" t="str">
        <f t="shared" ca="1" si="40"/>
        <v/>
      </c>
      <c r="U204" s="146"/>
      <c r="V204" s="51"/>
      <c r="W204" s="51"/>
      <c r="X204" s="51"/>
      <c r="Y204" s="51"/>
      <c r="Z204" s="51"/>
      <c r="AA204" s="145"/>
    </row>
    <row r="205" spans="1:27" s="2" customFormat="1" ht="15.6" x14ac:dyDescent="0.3">
      <c r="A205" s="555" t="s">
        <v>5312</v>
      </c>
      <c r="B205" s="48" t="s">
        <v>277</v>
      </c>
      <c r="C205" s="48" t="s">
        <v>65</v>
      </c>
      <c r="D205" s="48">
        <v>1</v>
      </c>
      <c r="E205" s="48" t="s">
        <v>278</v>
      </c>
      <c r="F205" s="45">
        <v>4</v>
      </c>
      <c r="G205" s="111" t="s">
        <v>282</v>
      </c>
      <c r="H205" s="47" t="s">
        <v>30</v>
      </c>
      <c r="I205" s="47"/>
      <c r="J205" s="513"/>
      <c r="K205" s="42" t="s">
        <v>31</v>
      </c>
      <c r="L205" s="544">
        <v>45391</v>
      </c>
      <c r="M205" s="51"/>
      <c r="N205" s="513">
        <v>45707</v>
      </c>
      <c r="O205" s="51"/>
      <c r="P205" s="70" t="str">
        <f t="shared" ca="1" si="36"/>
        <v/>
      </c>
      <c r="Q205" s="70" t="str">
        <f t="shared" ca="1" si="37"/>
        <v/>
      </c>
      <c r="R205" s="70" t="str">
        <f t="shared" ca="1" si="38"/>
        <v/>
      </c>
      <c r="S205" s="70" t="str">
        <f t="shared" ca="1" si="39"/>
        <v/>
      </c>
      <c r="T205" s="147" t="str">
        <f t="shared" ca="1" si="40"/>
        <v/>
      </c>
      <c r="U205" s="146"/>
      <c r="V205" s="51"/>
      <c r="W205" s="51"/>
      <c r="X205" s="51"/>
      <c r="Y205" s="51"/>
      <c r="Z205" s="51"/>
      <c r="AA205" s="145"/>
    </row>
    <row r="206" spans="1:27" s="2" customFormat="1" ht="15.6" x14ac:dyDescent="0.3">
      <c r="A206" s="555" t="s">
        <v>5312</v>
      </c>
      <c r="B206" s="48" t="s">
        <v>277</v>
      </c>
      <c r="C206" s="48" t="s">
        <v>65</v>
      </c>
      <c r="D206" s="48">
        <v>1</v>
      </c>
      <c r="E206" s="48" t="s">
        <v>278</v>
      </c>
      <c r="F206" s="45">
        <v>5</v>
      </c>
      <c r="G206" s="46" t="s">
        <v>283</v>
      </c>
      <c r="H206" s="47" t="s">
        <v>30</v>
      </c>
      <c r="I206" s="48"/>
      <c r="J206" s="513"/>
      <c r="K206" s="42" t="s">
        <v>31</v>
      </c>
      <c r="L206" s="544">
        <v>45391</v>
      </c>
      <c r="M206" s="51"/>
      <c r="N206" s="513">
        <v>45656</v>
      </c>
      <c r="O206" s="51"/>
      <c r="P206" s="70" t="str">
        <f t="shared" ca="1" si="36"/>
        <v/>
      </c>
      <c r="Q206" s="70" t="str">
        <f t="shared" ca="1" si="37"/>
        <v/>
      </c>
      <c r="R206" s="70" t="str">
        <f t="shared" ca="1" si="38"/>
        <v/>
      </c>
      <c r="S206" s="70" t="str">
        <f t="shared" ca="1" si="39"/>
        <v/>
      </c>
      <c r="T206" s="147" t="str">
        <f t="shared" ca="1" si="40"/>
        <v/>
      </c>
      <c r="U206" s="146"/>
      <c r="V206" s="51"/>
      <c r="W206" s="51"/>
      <c r="X206" s="51"/>
      <c r="Y206" s="51"/>
      <c r="Z206" s="51"/>
      <c r="AA206" s="145"/>
    </row>
    <row r="207" spans="1:27" s="2" customFormat="1" ht="15.6" x14ac:dyDescent="0.3">
      <c r="A207" s="555" t="s">
        <v>5312</v>
      </c>
      <c r="B207" s="48" t="s">
        <v>277</v>
      </c>
      <c r="C207" s="48" t="s">
        <v>65</v>
      </c>
      <c r="D207" s="48">
        <v>1</v>
      </c>
      <c r="E207" s="48" t="s">
        <v>278</v>
      </c>
      <c r="F207" s="45">
        <v>6</v>
      </c>
      <c r="G207" s="46" t="s">
        <v>284</v>
      </c>
      <c r="H207" s="47" t="s">
        <v>30</v>
      </c>
      <c r="I207" s="48"/>
      <c r="J207" s="513"/>
      <c r="K207" s="42" t="s">
        <v>31</v>
      </c>
      <c r="L207" s="544">
        <v>45391</v>
      </c>
      <c r="M207" s="51"/>
      <c r="N207" s="513">
        <v>45656</v>
      </c>
      <c r="O207" s="51"/>
      <c r="P207" s="70" t="str">
        <f t="shared" ca="1" si="36"/>
        <v/>
      </c>
      <c r="Q207" s="70" t="str">
        <f t="shared" ca="1" si="37"/>
        <v/>
      </c>
      <c r="R207" s="70" t="str">
        <f t="shared" ca="1" si="38"/>
        <v/>
      </c>
      <c r="S207" s="70" t="str">
        <f t="shared" ca="1" si="39"/>
        <v/>
      </c>
      <c r="T207" s="147" t="str">
        <f t="shared" ca="1" si="40"/>
        <v/>
      </c>
      <c r="U207" s="146"/>
      <c r="V207" s="51"/>
      <c r="W207" s="51"/>
      <c r="X207" s="51"/>
      <c r="Y207" s="51"/>
      <c r="Z207" s="51"/>
      <c r="AA207" s="145"/>
    </row>
    <row r="208" spans="1:27" s="2" customFormat="1" ht="15.6" x14ac:dyDescent="0.3">
      <c r="A208" s="555" t="s">
        <v>5312</v>
      </c>
      <c r="B208" s="48" t="s">
        <v>277</v>
      </c>
      <c r="C208" s="48" t="s">
        <v>65</v>
      </c>
      <c r="D208" s="48">
        <v>1</v>
      </c>
      <c r="E208" s="48" t="s">
        <v>278</v>
      </c>
      <c r="F208" s="45">
        <v>7</v>
      </c>
      <c r="G208" s="46" t="s">
        <v>285</v>
      </c>
      <c r="H208" s="47" t="s">
        <v>30</v>
      </c>
      <c r="I208" s="48"/>
      <c r="J208" s="513"/>
      <c r="K208" s="42" t="s">
        <v>31</v>
      </c>
      <c r="L208" s="544">
        <v>45391</v>
      </c>
      <c r="M208" s="51"/>
      <c r="N208" s="513">
        <v>45656</v>
      </c>
      <c r="O208" s="51"/>
      <c r="P208" s="70" t="str">
        <f t="shared" ca="1" si="36"/>
        <v/>
      </c>
      <c r="Q208" s="70" t="str">
        <f t="shared" ca="1" si="37"/>
        <v/>
      </c>
      <c r="R208" s="70" t="str">
        <f t="shared" ca="1" si="38"/>
        <v/>
      </c>
      <c r="S208" s="70" t="str">
        <f t="shared" ca="1" si="39"/>
        <v/>
      </c>
      <c r="T208" s="147" t="str">
        <f t="shared" ca="1" si="40"/>
        <v/>
      </c>
      <c r="U208" s="146"/>
      <c r="V208" s="51"/>
      <c r="W208" s="51"/>
      <c r="X208" s="51"/>
      <c r="Y208" s="51"/>
      <c r="Z208" s="51"/>
      <c r="AA208" s="145"/>
    </row>
    <row r="209" spans="1:27" s="2" customFormat="1" ht="15.6" x14ac:dyDescent="0.3">
      <c r="A209" s="555" t="s">
        <v>5312</v>
      </c>
      <c r="B209" s="48" t="s">
        <v>277</v>
      </c>
      <c r="C209" s="48" t="s">
        <v>65</v>
      </c>
      <c r="D209" s="48">
        <v>1</v>
      </c>
      <c r="E209" s="48" t="s">
        <v>278</v>
      </c>
      <c r="F209" s="45">
        <v>8</v>
      </c>
      <c r="G209" s="46" t="s">
        <v>286</v>
      </c>
      <c r="H209" s="47" t="s">
        <v>30</v>
      </c>
      <c r="I209" s="48"/>
      <c r="J209" s="513"/>
      <c r="K209" s="42" t="s">
        <v>31</v>
      </c>
      <c r="L209" s="544">
        <v>45391</v>
      </c>
      <c r="M209" s="51"/>
      <c r="N209" s="513">
        <v>45656</v>
      </c>
      <c r="O209" s="51"/>
      <c r="P209" s="70" t="str">
        <f t="shared" ca="1" si="36"/>
        <v/>
      </c>
      <c r="Q209" s="70" t="str">
        <f t="shared" ca="1" si="37"/>
        <v/>
      </c>
      <c r="R209" s="70" t="str">
        <f t="shared" ca="1" si="38"/>
        <v/>
      </c>
      <c r="S209" s="70" t="str">
        <f t="shared" ca="1" si="39"/>
        <v/>
      </c>
      <c r="T209" s="147" t="str">
        <f t="shared" ca="1" si="40"/>
        <v/>
      </c>
      <c r="U209" s="146"/>
      <c r="V209" s="51"/>
      <c r="W209" s="51"/>
      <c r="X209" s="51"/>
      <c r="Y209" s="51"/>
      <c r="Z209" s="51"/>
      <c r="AA209" s="145"/>
    </row>
    <row r="210" spans="1:27" s="2" customFormat="1" ht="15.6" x14ac:dyDescent="0.3">
      <c r="A210" s="555" t="s">
        <v>5312</v>
      </c>
      <c r="B210" s="48" t="s">
        <v>277</v>
      </c>
      <c r="C210" s="48" t="s">
        <v>65</v>
      </c>
      <c r="D210" s="48">
        <v>1</v>
      </c>
      <c r="E210" s="48" t="s">
        <v>278</v>
      </c>
      <c r="F210" s="45">
        <v>9</v>
      </c>
      <c r="G210" s="46" t="s">
        <v>287</v>
      </c>
      <c r="H210" s="47" t="s">
        <v>30</v>
      </c>
      <c r="I210" s="48"/>
      <c r="J210" s="513"/>
      <c r="K210" s="42" t="s">
        <v>31</v>
      </c>
      <c r="L210" s="544">
        <v>45391</v>
      </c>
      <c r="M210" s="51"/>
      <c r="N210" s="513">
        <v>45656</v>
      </c>
      <c r="O210" s="51"/>
      <c r="P210" s="70" t="str">
        <f t="shared" ca="1" si="36"/>
        <v/>
      </c>
      <c r="Q210" s="70" t="str">
        <f t="shared" ca="1" si="37"/>
        <v/>
      </c>
      <c r="R210" s="70" t="str">
        <f t="shared" ca="1" si="38"/>
        <v/>
      </c>
      <c r="S210" s="70" t="str">
        <f t="shared" ca="1" si="39"/>
        <v/>
      </c>
      <c r="T210" s="147" t="str">
        <f t="shared" ca="1" si="40"/>
        <v/>
      </c>
      <c r="U210" s="146"/>
      <c r="V210" s="51"/>
      <c r="W210" s="51"/>
      <c r="X210" s="51"/>
      <c r="Y210" s="51"/>
      <c r="Z210" s="51"/>
      <c r="AA210" s="145"/>
    </row>
    <row r="211" spans="1:27" s="2" customFormat="1" ht="15.6" x14ac:dyDescent="0.3">
      <c r="A211" s="555" t="s">
        <v>5312</v>
      </c>
      <c r="B211" s="48" t="s">
        <v>277</v>
      </c>
      <c r="C211" s="48" t="s">
        <v>65</v>
      </c>
      <c r="D211" s="48">
        <v>1</v>
      </c>
      <c r="E211" s="48" t="s">
        <v>278</v>
      </c>
      <c r="F211" s="45">
        <v>10</v>
      </c>
      <c r="G211" s="46" t="s">
        <v>288</v>
      </c>
      <c r="H211" s="47" t="s">
        <v>30</v>
      </c>
      <c r="I211" s="48"/>
      <c r="J211" s="513"/>
      <c r="K211" s="42" t="s">
        <v>31</v>
      </c>
      <c r="L211" s="544">
        <v>45391</v>
      </c>
      <c r="M211" s="51"/>
      <c r="N211" s="513">
        <v>45656</v>
      </c>
      <c r="O211" s="51"/>
      <c r="P211" s="70" t="str">
        <f t="shared" ca="1" si="36"/>
        <v/>
      </c>
      <c r="Q211" s="70" t="str">
        <f t="shared" ca="1" si="37"/>
        <v/>
      </c>
      <c r="R211" s="70" t="str">
        <f t="shared" ca="1" si="38"/>
        <v/>
      </c>
      <c r="S211" s="70" t="str">
        <f t="shared" ca="1" si="39"/>
        <v/>
      </c>
      <c r="T211" s="147" t="str">
        <f t="shared" ca="1" si="40"/>
        <v/>
      </c>
      <c r="U211" s="146"/>
      <c r="V211" s="51"/>
      <c r="W211" s="51"/>
      <c r="X211" s="51"/>
      <c r="Y211" s="51"/>
      <c r="Z211" s="51"/>
      <c r="AA211" s="145"/>
    </row>
    <row r="212" spans="1:27" s="2" customFormat="1" ht="15.6" x14ac:dyDescent="0.3">
      <c r="A212" s="555" t="s">
        <v>5312</v>
      </c>
      <c r="B212" s="48" t="s">
        <v>277</v>
      </c>
      <c r="C212" s="48" t="s">
        <v>65</v>
      </c>
      <c r="D212" s="48">
        <v>1</v>
      </c>
      <c r="E212" s="48" t="s">
        <v>278</v>
      </c>
      <c r="F212" s="45">
        <v>11</v>
      </c>
      <c r="G212" s="46" t="s">
        <v>289</v>
      </c>
      <c r="H212" s="47" t="s">
        <v>30</v>
      </c>
      <c r="I212" s="48"/>
      <c r="J212" s="513"/>
      <c r="K212" s="42" t="s">
        <v>31</v>
      </c>
      <c r="L212" s="544">
        <v>45391</v>
      </c>
      <c r="M212" s="51"/>
      <c r="N212" s="513">
        <v>45656</v>
      </c>
      <c r="O212" s="51"/>
      <c r="P212" s="70" t="str">
        <f t="shared" ca="1" si="36"/>
        <v/>
      </c>
      <c r="Q212" s="70" t="str">
        <f t="shared" ca="1" si="37"/>
        <v/>
      </c>
      <c r="R212" s="70" t="str">
        <f t="shared" ca="1" si="38"/>
        <v/>
      </c>
      <c r="S212" s="70" t="str">
        <f t="shared" ca="1" si="39"/>
        <v/>
      </c>
      <c r="T212" s="147" t="str">
        <f t="shared" ca="1" si="40"/>
        <v/>
      </c>
      <c r="U212" s="146"/>
      <c r="V212" s="51"/>
      <c r="W212" s="51"/>
      <c r="X212" s="51"/>
      <c r="Y212" s="51"/>
      <c r="Z212" s="51"/>
      <c r="AA212" s="145"/>
    </row>
    <row r="213" spans="1:27" s="2" customFormat="1" ht="15.6" x14ac:dyDescent="0.3">
      <c r="A213" s="555" t="s">
        <v>5312</v>
      </c>
      <c r="B213" s="48" t="s">
        <v>277</v>
      </c>
      <c r="C213" s="48" t="s">
        <v>65</v>
      </c>
      <c r="D213" s="48">
        <v>1</v>
      </c>
      <c r="E213" s="48" t="s">
        <v>278</v>
      </c>
      <c r="F213" s="45">
        <v>12</v>
      </c>
      <c r="G213" s="52" t="s">
        <v>290</v>
      </c>
      <c r="H213" s="48"/>
      <c r="I213" s="48"/>
      <c r="J213" s="513"/>
      <c r="K213" s="188" t="s">
        <v>227</v>
      </c>
      <c r="L213" s="544">
        <v>45391</v>
      </c>
      <c r="M213" s="51"/>
      <c r="N213" s="513"/>
      <c r="O213" s="51"/>
      <c r="P213" s="70" t="str">
        <f t="shared" ca="1" si="36"/>
        <v/>
      </c>
      <c r="Q213" s="70" t="str">
        <f t="shared" ca="1" si="37"/>
        <v/>
      </c>
      <c r="R213" s="70" t="str">
        <f t="shared" ca="1" si="38"/>
        <v/>
      </c>
      <c r="S213" s="70" t="str">
        <f t="shared" ca="1" si="39"/>
        <v/>
      </c>
      <c r="T213" s="147" t="str">
        <f t="shared" ca="1" si="40"/>
        <v/>
      </c>
      <c r="U213" s="146"/>
      <c r="V213" s="51"/>
      <c r="W213" s="51"/>
      <c r="X213" s="51"/>
      <c r="Y213" s="51"/>
      <c r="Z213" s="51"/>
      <c r="AA213" s="145"/>
    </row>
    <row r="214" spans="1:27" s="2" customFormat="1" ht="15.6" x14ac:dyDescent="0.3">
      <c r="A214" s="555" t="s">
        <v>5312</v>
      </c>
      <c r="B214" s="48" t="s">
        <v>277</v>
      </c>
      <c r="C214" s="48" t="s">
        <v>65</v>
      </c>
      <c r="D214" s="48">
        <v>1</v>
      </c>
      <c r="E214" s="48" t="s">
        <v>278</v>
      </c>
      <c r="F214" s="45">
        <v>13</v>
      </c>
      <c r="G214" s="46" t="s">
        <v>291</v>
      </c>
      <c r="H214" s="47" t="s">
        <v>30</v>
      </c>
      <c r="I214" s="48"/>
      <c r="J214" s="513"/>
      <c r="K214" s="42" t="s">
        <v>31</v>
      </c>
      <c r="L214" s="544">
        <v>45391</v>
      </c>
      <c r="M214" s="51"/>
      <c r="N214" s="513">
        <v>45656</v>
      </c>
      <c r="O214" s="51"/>
      <c r="P214" s="70" t="str">
        <f t="shared" ca="1" si="36"/>
        <v/>
      </c>
      <c r="Q214" s="70" t="str">
        <f t="shared" ca="1" si="37"/>
        <v/>
      </c>
      <c r="R214" s="70" t="str">
        <f t="shared" ca="1" si="38"/>
        <v/>
      </c>
      <c r="S214" s="70" t="str">
        <f t="shared" ca="1" si="39"/>
        <v/>
      </c>
      <c r="T214" s="147" t="str">
        <f t="shared" ca="1" si="40"/>
        <v/>
      </c>
      <c r="U214" s="146"/>
      <c r="V214" s="51"/>
      <c r="W214" s="51"/>
      <c r="X214" s="51"/>
      <c r="Y214" s="51"/>
      <c r="Z214" s="51"/>
      <c r="AA214" s="145"/>
    </row>
    <row r="215" spans="1:27" s="2" customFormat="1" ht="15.6" x14ac:dyDescent="0.3">
      <c r="A215" s="555" t="s">
        <v>5312</v>
      </c>
      <c r="B215" s="48" t="s">
        <v>277</v>
      </c>
      <c r="C215" s="48" t="s">
        <v>65</v>
      </c>
      <c r="D215" s="48">
        <v>1</v>
      </c>
      <c r="E215" s="48" t="s">
        <v>278</v>
      </c>
      <c r="F215" s="45">
        <v>14</v>
      </c>
      <c r="G215" s="46" t="s">
        <v>292</v>
      </c>
      <c r="H215" s="47" t="s">
        <v>30</v>
      </c>
      <c r="I215" s="48"/>
      <c r="J215" s="513"/>
      <c r="K215" s="42" t="s">
        <v>31</v>
      </c>
      <c r="L215" s="544">
        <v>45391</v>
      </c>
      <c r="M215" s="51"/>
      <c r="N215" s="513">
        <v>45656</v>
      </c>
      <c r="O215" s="51"/>
      <c r="P215" s="70" t="str">
        <f t="shared" ca="1" si="36"/>
        <v/>
      </c>
      <c r="Q215" s="70" t="str">
        <f t="shared" ca="1" si="37"/>
        <v/>
      </c>
      <c r="R215" s="70" t="str">
        <f t="shared" ca="1" si="38"/>
        <v/>
      </c>
      <c r="S215" s="70" t="str">
        <f t="shared" ca="1" si="39"/>
        <v/>
      </c>
      <c r="T215" s="147" t="str">
        <f t="shared" ca="1" si="40"/>
        <v/>
      </c>
      <c r="U215" s="146"/>
      <c r="V215" s="51"/>
      <c r="W215" s="51"/>
      <c r="X215" s="51"/>
      <c r="Y215" s="51"/>
      <c r="Z215" s="51"/>
      <c r="AA215" s="145"/>
    </row>
    <row r="216" spans="1:27" s="2" customFormat="1" ht="15.6" x14ac:dyDescent="0.3">
      <c r="A216" s="555" t="s">
        <v>5312</v>
      </c>
      <c r="B216" s="48" t="s">
        <v>277</v>
      </c>
      <c r="C216" s="48" t="s">
        <v>65</v>
      </c>
      <c r="D216" s="48">
        <v>1</v>
      </c>
      <c r="E216" s="48" t="s">
        <v>278</v>
      </c>
      <c r="F216" s="45">
        <v>15</v>
      </c>
      <c r="G216" s="46" t="s">
        <v>293</v>
      </c>
      <c r="H216" s="47" t="s">
        <v>30</v>
      </c>
      <c r="I216" s="48"/>
      <c r="J216" s="513"/>
      <c r="K216" s="42" t="s">
        <v>31</v>
      </c>
      <c r="L216" s="544">
        <v>45391</v>
      </c>
      <c r="M216" s="51"/>
      <c r="N216" s="513">
        <v>45656</v>
      </c>
      <c r="O216" s="51"/>
      <c r="P216" s="70" t="str">
        <f t="shared" ca="1" si="36"/>
        <v/>
      </c>
      <c r="Q216" s="70" t="str">
        <f t="shared" ca="1" si="37"/>
        <v/>
      </c>
      <c r="R216" s="70" t="str">
        <f t="shared" ca="1" si="38"/>
        <v/>
      </c>
      <c r="S216" s="70" t="str">
        <f t="shared" ca="1" si="39"/>
        <v/>
      </c>
      <c r="T216" s="147" t="str">
        <f t="shared" ca="1" si="40"/>
        <v/>
      </c>
      <c r="U216" s="146"/>
      <c r="V216" s="51"/>
      <c r="W216" s="51"/>
      <c r="X216" s="51"/>
      <c r="Y216" s="51"/>
      <c r="Z216" s="51"/>
      <c r="AA216" s="145"/>
    </row>
    <row r="217" spans="1:27" s="2" customFormat="1" ht="15.6" x14ac:dyDescent="0.3">
      <c r="A217" s="555" t="s">
        <v>5312</v>
      </c>
      <c r="B217" s="48" t="s">
        <v>277</v>
      </c>
      <c r="C217" s="48" t="s">
        <v>65</v>
      </c>
      <c r="D217" s="48">
        <v>1</v>
      </c>
      <c r="E217" s="48" t="s">
        <v>278</v>
      </c>
      <c r="F217" s="45">
        <v>16</v>
      </c>
      <c r="G217" s="46" t="s">
        <v>294</v>
      </c>
      <c r="H217" s="47" t="s">
        <v>30</v>
      </c>
      <c r="I217" s="48"/>
      <c r="J217" s="513"/>
      <c r="K217" s="42" t="s">
        <v>31</v>
      </c>
      <c r="L217" s="544">
        <v>45391</v>
      </c>
      <c r="M217" s="51"/>
      <c r="N217" s="513">
        <v>45656</v>
      </c>
      <c r="O217" s="51"/>
      <c r="P217" s="70" t="str">
        <f t="shared" ca="1" si="36"/>
        <v/>
      </c>
      <c r="Q217" s="70" t="str">
        <f t="shared" ca="1" si="37"/>
        <v/>
      </c>
      <c r="R217" s="70" t="str">
        <f t="shared" ca="1" si="38"/>
        <v/>
      </c>
      <c r="S217" s="70" t="str">
        <f t="shared" ca="1" si="39"/>
        <v/>
      </c>
      <c r="T217" s="147" t="str">
        <f t="shared" ca="1" si="40"/>
        <v/>
      </c>
      <c r="U217" s="146"/>
      <c r="V217" s="51"/>
      <c r="W217" s="51"/>
      <c r="X217" s="51"/>
      <c r="Y217" s="51"/>
      <c r="Z217" s="51"/>
      <c r="AA217" s="145"/>
    </row>
    <row r="218" spans="1:27" s="2" customFormat="1" ht="15.6" x14ac:dyDescent="0.3">
      <c r="A218" s="555" t="s">
        <v>5312</v>
      </c>
      <c r="B218" s="48" t="s">
        <v>277</v>
      </c>
      <c r="C218" s="48" t="s">
        <v>65</v>
      </c>
      <c r="D218" s="48">
        <v>1</v>
      </c>
      <c r="E218" s="48" t="s">
        <v>278</v>
      </c>
      <c r="F218" s="45">
        <v>17</v>
      </c>
      <c r="G218" s="46" t="s">
        <v>295</v>
      </c>
      <c r="H218" s="47" t="s">
        <v>30</v>
      </c>
      <c r="I218" s="48"/>
      <c r="J218" s="513"/>
      <c r="K218" s="42" t="s">
        <v>31</v>
      </c>
      <c r="L218" s="544">
        <v>45391</v>
      </c>
      <c r="M218" s="51"/>
      <c r="N218" s="513">
        <v>45656</v>
      </c>
      <c r="O218" s="51"/>
      <c r="P218" s="70" t="str">
        <f t="shared" ca="1" si="36"/>
        <v/>
      </c>
      <c r="Q218" s="70" t="str">
        <f t="shared" ca="1" si="37"/>
        <v/>
      </c>
      <c r="R218" s="70" t="str">
        <f t="shared" ca="1" si="38"/>
        <v/>
      </c>
      <c r="S218" s="70" t="str">
        <f t="shared" ca="1" si="39"/>
        <v/>
      </c>
      <c r="T218" s="147" t="str">
        <f t="shared" ca="1" si="40"/>
        <v/>
      </c>
      <c r="U218" s="146"/>
      <c r="V218" s="51"/>
      <c r="W218" s="51"/>
      <c r="X218" s="51"/>
      <c r="Y218" s="51"/>
      <c r="Z218" s="51"/>
      <c r="AA218" s="145"/>
    </row>
    <row r="219" spans="1:27" s="2" customFormat="1" ht="15.6" x14ac:dyDescent="0.3">
      <c r="A219" s="555" t="s">
        <v>5312</v>
      </c>
      <c r="B219" s="48" t="s">
        <v>277</v>
      </c>
      <c r="C219" s="48" t="s">
        <v>65</v>
      </c>
      <c r="D219" s="48">
        <v>1</v>
      </c>
      <c r="E219" s="48" t="s">
        <v>278</v>
      </c>
      <c r="F219" s="45">
        <v>18</v>
      </c>
      <c r="G219" s="94" t="s">
        <v>296</v>
      </c>
      <c r="H219" s="95" t="s">
        <v>84</v>
      </c>
      <c r="I219" s="95"/>
      <c r="J219" s="570"/>
      <c r="K219" s="42" t="s">
        <v>31</v>
      </c>
      <c r="L219" s="544">
        <v>45391</v>
      </c>
      <c r="M219" s="51"/>
      <c r="N219" s="513">
        <v>45565</v>
      </c>
      <c r="O219" s="51"/>
      <c r="P219" s="70" t="str">
        <f t="shared" ca="1" si="36"/>
        <v/>
      </c>
      <c r="Q219" s="70" t="str">
        <f t="shared" ca="1" si="37"/>
        <v/>
      </c>
      <c r="R219" s="70" t="str">
        <f t="shared" ca="1" si="38"/>
        <v/>
      </c>
      <c r="S219" s="70" t="str">
        <f t="shared" ca="1" si="39"/>
        <v/>
      </c>
      <c r="T219" s="147" t="str">
        <f t="shared" ca="1" si="40"/>
        <v/>
      </c>
      <c r="U219" s="146"/>
      <c r="V219" s="51"/>
      <c r="W219" s="51"/>
      <c r="X219" s="51"/>
      <c r="Y219" s="51"/>
      <c r="Z219" s="51"/>
      <c r="AA219" s="145"/>
    </row>
    <row r="220" spans="1:27" s="2" customFormat="1" ht="15.6" x14ac:dyDescent="0.3">
      <c r="A220" s="555" t="s">
        <v>5312</v>
      </c>
      <c r="B220" s="48" t="s">
        <v>277</v>
      </c>
      <c r="C220" s="48" t="s">
        <v>65</v>
      </c>
      <c r="D220" s="48">
        <v>1</v>
      </c>
      <c r="E220" s="48" t="s">
        <v>278</v>
      </c>
      <c r="F220" s="45">
        <v>19</v>
      </c>
      <c r="G220" s="46" t="s">
        <v>297</v>
      </c>
      <c r="H220" s="47" t="s">
        <v>30</v>
      </c>
      <c r="I220" s="48"/>
      <c r="J220" s="513"/>
      <c r="K220" s="42" t="s">
        <v>31</v>
      </c>
      <c r="L220" s="544">
        <v>45391</v>
      </c>
      <c r="M220" s="51"/>
      <c r="N220" s="513">
        <v>45656</v>
      </c>
      <c r="O220" s="51"/>
      <c r="P220" s="70" t="str">
        <f t="shared" ca="1" si="36"/>
        <v/>
      </c>
      <c r="Q220" s="70" t="str">
        <f t="shared" ca="1" si="37"/>
        <v/>
      </c>
      <c r="R220" s="70" t="str">
        <f t="shared" ca="1" si="38"/>
        <v/>
      </c>
      <c r="S220" s="70" t="str">
        <f t="shared" ca="1" si="39"/>
        <v/>
      </c>
      <c r="T220" s="147" t="str">
        <f t="shared" ca="1" si="40"/>
        <v/>
      </c>
      <c r="U220" s="146"/>
      <c r="V220" s="51"/>
      <c r="W220" s="51"/>
      <c r="X220" s="51"/>
      <c r="Y220" s="51"/>
      <c r="Z220" s="51"/>
      <c r="AA220" s="145"/>
    </row>
    <row r="221" spans="1:27" s="2" customFormat="1" ht="15.6" x14ac:dyDescent="0.3">
      <c r="A221" s="555" t="s">
        <v>5312</v>
      </c>
      <c r="B221" s="48" t="s">
        <v>277</v>
      </c>
      <c r="C221" s="48" t="s">
        <v>65</v>
      </c>
      <c r="D221" s="48">
        <v>1</v>
      </c>
      <c r="E221" s="48" t="s">
        <v>278</v>
      </c>
      <c r="F221" s="45">
        <v>20</v>
      </c>
      <c r="G221" s="46" t="s">
        <v>298</v>
      </c>
      <c r="H221" s="47" t="s">
        <v>30</v>
      </c>
      <c r="I221" s="48"/>
      <c r="J221" s="513"/>
      <c r="K221" s="42" t="s">
        <v>31</v>
      </c>
      <c r="L221" s="544">
        <v>45391</v>
      </c>
      <c r="M221" s="51"/>
      <c r="N221" s="513">
        <v>45656</v>
      </c>
      <c r="O221" s="51"/>
      <c r="P221" s="70" t="str">
        <f t="shared" ca="1" si="36"/>
        <v/>
      </c>
      <c r="Q221" s="70" t="str">
        <f t="shared" ca="1" si="37"/>
        <v/>
      </c>
      <c r="R221" s="70" t="str">
        <f t="shared" ca="1" si="38"/>
        <v/>
      </c>
      <c r="S221" s="70" t="str">
        <f t="shared" ca="1" si="39"/>
        <v/>
      </c>
      <c r="T221" s="147" t="str">
        <f t="shared" ca="1" si="40"/>
        <v/>
      </c>
      <c r="U221" s="146"/>
      <c r="V221" s="51"/>
      <c r="W221" s="51"/>
      <c r="X221" s="51"/>
      <c r="Y221" s="51"/>
      <c r="Z221" s="51"/>
      <c r="AA221" s="145"/>
    </row>
    <row r="222" spans="1:27" s="2" customFormat="1" ht="15.6" x14ac:dyDescent="0.3">
      <c r="A222" s="555" t="s">
        <v>5312</v>
      </c>
      <c r="B222" s="48" t="s">
        <v>277</v>
      </c>
      <c r="C222" s="48" t="s">
        <v>65</v>
      </c>
      <c r="D222" s="48">
        <v>1</v>
      </c>
      <c r="E222" s="48" t="s">
        <v>278</v>
      </c>
      <c r="F222" s="45">
        <v>21</v>
      </c>
      <c r="G222" s="46" t="s">
        <v>299</v>
      </c>
      <c r="H222" s="47" t="s">
        <v>30</v>
      </c>
      <c r="I222" s="48"/>
      <c r="J222" s="513"/>
      <c r="K222" s="42" t="s">
        <v>31</v>
      </c>
      <c r="L222" s="544">
        <v>45391</v>
      </c>
      <c r="M222" s="51"/>
      <c r="N222" s="513">
        <v>45656</v>
      </c>
      <c r="O222" s="51"/>
      <c r="P222" s="70" t="str">
        <f t="shared" ca="1" si="36"/>
        <v/>
      </c>
      <c r="Q222" s="70" t="str">
        <f t="shared" ca="1" si="37"/>
        <v/>
      </c>
      <c r="R222" s="70" t="str">
        <f t="shared" ca="1" si="38"/>
        <v/>
      </c>
      <c r="S222" s="70" t="str">
        <f t="shared" ca="1" si="39"/>
        <v/>
      </c>
      <c r="T222" s="147" t="str">
        <f t="shared" ca="1" si="40"/>
        <v/>
      </c>
      <c r="U222" s="146"/>
      <c r="V222" s="51"/>
      <c r="W222" s="51"/>
      <c r="X222" s="51"/>
      <c r="Y222" s="51"/>
      <c r="Z222" s="51"/>
      <c r="AA222" s="145"/>
    </row>
    <row r="223" spans="1:27" s="2" customFormat="1" ht="15.6" x14ac:dyDescent="0.3">
      <c r="A223" s="555" t="s">
        <v>5312</v>
      </c>
      <c r="B223" s="48" t="s">
        <v>277</v>
      </c>
      <c r="C223" s="48" t="s">
        <v>65</v>
      </c>
      <c r="D223" s="48">
        <v>1</v>
      </c>
      <c r="E223" s="48" t="s">
        <v>278</v>
      </c>
      <c r="F223" s="45">
        <v>22</v>
      </c>
      <c r="G223" s="46" t="s">
        <v>300</v>
      </c>
      <c r="H223" s="47" t="s">
        <v>30</v>
      </c>
      <c r="I223" s="48"/>
      <c r="J223" s="513"/>
      <c r="K223" s="42" t="s">
        <v>31</v>
      </c>
      <c r="L223" s="544">
        <v>45391</v>
      </c>
      <c r="M223" s="51"/>
      <c r="N223" s="513">
        <v>45656</v>
      </c>
      <c r="O223" s="51"/>
      <c r="P223" s="70" t="str">
        <f t="shared" ca="1" si="36"/>
        <v/>
      </c>
      <c r="Q223" s="70" t="str">
        <f ca="1">IF(K223="ENCOMENDADO",TODAY()-L223,"")</f>
        <v/>
      </c>
      <c r="R223" s="70" t="str">
        <f t="shared" ca="1" si="38"/>
        <v/>
      </c>
      <c r="S223" s="70" t="str">
        <f t="shared" ca="1" si="39"/>
        <v/>
      </c>
      <c r="T223" s="147" t="str">
        <f t="shared" ca="1" si="40"/>
        <v/>
      </c>
      <c r="U223" s="146"/>
      <c r="V223" s="51"/>
      <c r="W223" s="51"/>
      <c r="X223" s="51"/>
      <c r="Y223" s="51"/>
      <c r="Z223" s="51"/>
      <c r="AA223" s="145"/>
    </row>
    <row r="224" spans="1:27" s="2" customFormat="1" ht="15.6" x14ac:dyDescent="0.3">
      <c r="A224" s="555" t="s">
        <v>5312</v>
      </c>
      <c r="B224" s="48" t="s">
        <v>277</v>
      </c>
      <c r="C224" s="48" t="s">
        <v>65</v>
      </c>
      <c r="D224" s="48">
        <v>1</v>
      </c>
      <c r="E224" s="48" t="s">
        <v>278</v>
      </c>
      <c r="F224" s="45">
        <v>23</v>
      </c>
      <c r="G224" s="46" t="s">
        <v>301</v>
      </c>
      <c r="H224" s="47" t="s">
        <v>30</v>
      </c>
      <c r="I224" s="48"/>
      <c r="J224" s="513"/>
      <c r="K224" s="42" t="s">
        <v>31</v>
      </c>
      <c r="L224" s="544">
        <v>45391</v>
      </c>
      <c r="M224" s="51"/>
      <c r="N224" s="513">
        <v>45656</v>
      </c>
      <c r="O224" s="51"/>
      <c r="P224" s="70" t="str">
        <f t="shared" ca="1" si="36"/>
        <v/>
      </c>
      <c r="Q224" s="70" t="str">
        <f ca="1">IF(K224="ENCOMENDADO",TODAY()-J224,"")</f>
        <v/>
      </c>
      <c r="R224" s="70" t="str">
        <f t="shared" ca="1" si="38"/>
        <v/>
      </c>
      <c r="S224" s="70" t="str">
        <f t="shared" ca="1" si="39"/>
        <v/>
      </c>
      <c r="T224" s="147" t="str">
        <f t="shared" ca="1" si="40"/>
        <v/>
      </c>
      <c r="U224" s="146"/>
      <c r="V224" s="51"/>
      <c r="W224" s="51"/>
      <c r="X224" s="51"/>
      <c r="Y224" s="51"/>
      <c r="Z224" s="51"/>
      <c r="AA224" s="145"/>
    </row>
    <row r="225" spans="1:27" s="2" customFormat="1" ht="15.6" x14ac:dyDescent="0.3">
      <c r="A225" s="555" t="s">
        <v>5312</v>
      </c>
      <c r="B225" s="48" t="s">
        <v>277</v>
      </c>
      <c r="C225" s="48" t="s">
        <v>65</v>
      </c>
      <c r="D225" s="48">
        <v>1</v>
      </c>
      <c r="E225" s="48" t="s">
        <v>278</v>
      </c>
      <c r="F225" s="45">
        <v>24</v>
      </c>
      <c r="G225" s="46" t="s">
        <v>302</v>
      </c>
      <c r="H225" s="47" t="s">
        <v>30</v>
      </c>
      <c r="I225" s="48"/>
      <c r="J225" s="513"/>
      <c r="K225" s="42" t="s">
        <v>31</v>
      </c>
      <c r="L225" s="544">
        <v>45391</v>
      </c>
      <c r="M225" s="51"/>
      <c r="N225" s="513">
        <v>45656</v>
      </c>
      <c r="O225" s="51"/>
      <c r="P225" s="70" t="str">
        <f t="shared" ca="1" si="36"/>
        <v/>
      </c>
      <c r="Q225" s="70" t="str">
        <f ca="1">IF(K225="ENCOMENDADO",TODAY()-J225,"")</f>
        <v/>
      </c>
      <c r="R225" s="70" t="str">
        <f t="shared" ca="1" si="38"/>
        <v/>
      </c>
      <c r="S225" s="70" t="str">
        <f t="shared" ca="1" si="39"/>
        <v/>
      </c>
      <c r="T225" s="147" t="str">
        <f t="shared" ca="1" si="40"/>
        <v/>
      </c>
      <c r="U225" s="146"/>
      <c r="V225" s="51"/>
      <c r="W225" s="51"/>
      <c r="X225" s="51"/>
      <c r="Y225" s="51"/>
      <c r="Z225" s="51"/>
      <c r="AA225" s="145"/>
    </row>
    <row r="226" spans="1:27" s="2" customFormat="1" ht="15.6" x14ac:dyDescent="0.3">
      <c r="A226" s="555" t="s">
        <v>5312</v>
      </c>
      <c r="B226" s="48" t="s">
        <v>277</v>
      </c>
      <c r="C226" s="48" t="s">
        <v>65</v>
      </c>
      <c r="D226" s="48">
        <v>1</v>
      </c>
      <c r="E226" s="48" t="s">
        <v>278</v>
      </c>
      <c r="F226" s="45">
        <v>25</v>
      </c>
      <c r="G226" s="46" t="s">
        <v>303</v>
      </c>
      <c r="H226" s="47" t="s">
        <v>30</v>
      </c>
      <c r="I226" s="48"/>
      <c r="J226" s="513"/>
      <c r="K226" s="42" t="s">
        <v>31</v>
      </c>
      <c r="L226" s="544">
        <v>45391</v>
      </c>
      <c r="M226" s="51"/>
      <c r="N226" s="513">
        <v>45656</v>
      </c>
      <c r="O226" s="51"/>
      <c r="P226" s="70" t="str">
        <f t="shared" ca="1" si="36"/>
        <v/>
      </c>
      <c r="Q226" s="70" t="str">
        <f ca="1">IF(K226="ENCOMENDADO",TODAY()-J226,"")</f>
        <v/>
      </c>
      <c r="R226" s="70" t="str">
        <f t="shared" ca="1" si="38"/>
        <v/>
      </c>
      <c r="S226" s="70" t="str">
        <f t="shared" ca="1" si="39"/>
        <v/>
      </c>
      <c r="T226" s="147" t="str">
        <f t="shared" ca="1" si="40"/>
        <v/>
      </c>
      <c r="U226" s="146"/>
      <c r="V226" s="51"/>
      <c r="W226" s="51"/>
      <c r="X226" s="51"/>
      <c r="Y226" s="51"/>
      <c r="Z226" s="51"/>
      <c r="AA226" s="145"/>
    </row>
    <row r="227" spans="1:27" s="2" customFormat="1" ht="15.6" x14ac:dyDescent="0.3">
      <c r="A227" s="555" t="s">
        <v>5312</v>
      </c>
      <c r="B227" s="48" t="s">
        <v>277</v>
      </c>
      <c r="C227" s="48" t="s">
        <v>65</v>
      </c>
      <c r="D227" s="48">
        <v>1</v>
      </c>
      <c r="E227" s="48" t="s">
        <v>278</v>
      </c>
      <c r="F227" s="45">
        <v>26</v>
      </c>
      <c r="G227" s="63" t="s">
        <v>304</v>
      </c>
      <c r="H227" s="47" t="s">
        <v>30</v>
      </c>
      <c r="I227" s="48"/>
      <c r="J227" s="513"/>
      <c r="K227" s="42" t="s">
        <v>31</v>
      </c>
      <c r="L227" s="544">
        <v>45391</v>
      </c>
      <c r="M227" s="57"/>
      <c r="N227" s="516">
        <v>45714</v>
      </c>
      <c r="O227" s="51"/>
      <c r="P227" s="70"/>
      <c r="Q227" s="70"/>
      <c r="R227" s="70"/>
      <c r="S227" s="70"/>
      <c r="T227" s="147"/>
      <c r="U227" s="146"/>
      <c r="V227" s="51"/>
      <c r="W227" s="51"/>
      <c r="X227" s="51"/>
      <c r="Y227" s="51"/>
      <c r="Z227" s="51"/>
      <c r="AA227" s="145"/>
    </row>
    <row r="228" spans="1:27" s="2" customFormat="1" ht="15.6" x14ac:dyDescent="0.3">
      <c r="A228" s="555" t="s">
        <v>5312</v>
      </c>
      <c r="B228" s="48" t="s">
        <v>277</v>
      </c>
      <c r="C228" s="48" t="s">
        <v>65</v>
      </c>
      <c r="D228" s="48">
        <v>1</v>
      </c>
      <c r="E228" s="48" t="s">
        <v>278</v>
      </c>
      <c r="F228" s="45">
        <v>27</v>
      </c>
      <c r="G228" s="63" t="s">
        <v>305</v>
      </c>
      <c r="H228" s="47" t="s">
        <v>44</v>
      </c>
      <c r="I228" s="48"/>
      <c r="J228" s="568">
        <v>45719</v>
      </c>
      <c r="K228" s="42" t="s">
        <v>31</v>
      </c>
      <c r="L228" s="544">
        <v>45391</v>
      </c>
      <c r="M228" s="57"/>
      <c r="N228" s="516">
        <v>45729</v>
      </c>
      <c r="O228" s="51"/>
      <c r="P228" s="70"/>
      <c r="Q228" s="70"/>
      <c r="R228" s="70"/>
      <c r="S228" s="70"/>
      <c r="T228" s="147"/>
      <c r="U228" s="146"/>
      <c r="V228" s="51"/>
      <c r="W228" s="51"/>
      <c r="X228" s="51"/>
      <c r="Y228" s="51"/>
      <c r="Z228" s="51"/>
      <c r="AA228" s="145"/>
    </row>
    <row r="229" spans="1:27" s="2" customFormat="1" ht="15.6" x14ac:dyDescent="0.3">
      <c r="A229" s="555" t="s">
        <v>5312</v>
      </c>
      <c r="B229" s="48" t="s">
        <v>277</v>
      </c>
      <c r="C229" s="48" t="s">
        <v>65</v>
      </c>
      <c r="D229" s="48">
        <v>1</v>
      </c>
      <c r="E229" s="48" t="s">
        <v>278</v>
      </c>
      <c r="F229" s="45">
        <v>28</v>
      </c>
      <c r="G229" s="46" t="s">
        <v>306</v>
      </c>
      <c r="H229" s="47" t="s">
        <v>68</v>
      </c>
      <c r="I229" s="48"/>
      <c r="J229" s="526">
        <v>45852</v>
      </c>
      <c r="K229" s="42" t="s">
        <v>31</v>
      </c>
      <c r="L229" s="544">
        <v>45391</v>
      </c>
      <c r="M229" s="51"/>
      <c r="N229" s="513">
        <v>45854</v>
      </c>
      <c r="O229" s="51"/>
      <c r="P229" s="70"/>
      <c r="Q229" s="70"/>
      <c r="R229" s="70"/>
      <c r="S229" s="70"/>
      <c r="T229" s="147"/>
      <c r="U229" s="146"/>
      <c r="V229" s="51"/>
      <c r="W229" s="51"/>
      <c r="X229" s="51"/>
      <c r="Y229" s="51"/>
      <c r="Z229" s="51"/>
      <c r="AA229" s="145"/>
    </row>
    <row r="230" spans="1:27" s="2" customFormat="1" ht="15.6" x14ac:dyDescent="0.3">
      <c r="A230" s="555">
        <v>45929</v>
      </c>
      <c r="B230" s="48" t="s">
        <v>277</v>
      </c>
      <c r="C230" s="48" t="s">
        <v>65</v>
      </c>
      <c r="D230" s="48">
        <v>1</v>
      </c>
      <c r="E230" s="48" t="s">
        <v>278</v>
      </c>
      <c r="F230" s="45">
        <v>29</v>
      </c>
      <c r="G230" s="63" t="s">
        <v>5216</v>
      </c>
      <c r="H230" s="47" t="s">
        <v>30</v>
      </c>
      <c r="I230" s="48"/>
      <c r="J230" s="568">
        <v>45918</v>
      </c>
      <c r="K230" s="42" t="s">
        <v>31</v>
      </c>
      <c r="L230" s="544">
        <v>45918</v>
      </c>
      <c r="M230" s="57"/>
      <c r="N230" s="516">
        <v>45924</v>
      </c>
      <c r="O230" s="51"/>
      <c r="P230" s="70"/>
      <c r="Q230" s="70"/>
      <c r="R230" s="70"/>
      <c r="S230" s="70"/>
      <c r="T230" s="147"/>
      <c r="U230" s="146"/>
      <c r="V230" s="51"/>
      <c r="W230" s="51"/>
      <c r="X230" s="51"/>
      <c r="Y230" s="51"/>
      <c r="Z230" s="51"/>
      <c r="AA230" s="145"/>
    </row>
    <row r="231" spans="1:27" s="2" customFormat="1" ht="15.6" x14ac:dyDescent="0.3">
      <c r="A231" s="555">
        <v>45929</v>
      </c>
      <c r="B231" s="48" t="s">
        <v>277</v>
      </c>
      <c r="C231" s="48" t="s">
        <v>65</v>
      </c>
      <c r="D231" s="48">
        <v>1</v>
      </c>
      <c r="E231" s="48" t="s">
        <v>278</v>
      </c>
      <c r="F231" s="45">
        <v>30</v>
      </c>
      <c r="G231" s="63" t="s">
        <v>5217</v>
      </c>
      <c r="H231" s="47" t="s">
        <v>30</v>
      </c>
      <c r="I231" s="48"/>
      <c r="J231" s="568">
        <v>45918</v>
      </c>
      <c r="K231" s="42" t="s">
        <v>31</v>
      </c>
      <c r="L231" s="544">
        <v>45918</v>
      </c>
      <c r="M231" s="57"/>
      <c r="N231" s="516">
        <v>45924</v>
      </c>
      <c r="O231" s="51"/>
      <c r="P231" s="70"/>
      <c r="Q231" s="70"/>
      <c r="R231" s="70"/>
      <c r="S231" s="70"/>
      <c r="T231" s="147"/>
      <c r="U231" s="146"/>
      <c r="V231" s="51"/>
      <c r="W231" s="51"/>
      <c r="X231" s="51"/>
      <c r="Y231" s="51"/>
      <c r="Z231" s="51"/>
      <c r="AA231" s="145"/>
    </row>
    <row r="232" spans="1:27" s="2" customFormat="1" ht="15.6" x14ac:dyDescent="0.3">
      <c r="A232" s="555">
        <v>45929</v>
      </c>
      <c r="B232" s="48" t="s">
        <v>277</v>
      </c>
      <c r="C232" s="48" t="s">
        <v>65</v>
      </c>
      <c r="D232" s="48">
        <v>1</v>
      </c>
      <c r="E232" s="48" t="s">
        <v>278</v>
      </c>
      <c r="F232" s="45">
        <v>31</v>
      </c>
      <c r="G232" s="63" t="s">
        <v>5218</v>
      </c>
      <c r="H232" s="47" t="s">
        <v>30</v>
      </c>
      <c r="I232" s="48"/>
      <c r="J232" s="568">
        <v>45918</v>
      </c>
      <c r="K232" s="42" t="s">
        <v>31</v>
      </c>
      <c r="L232" s="544">
        <v>45918</v>
      </c>
      <c r="M232" s="57"/>
      <c r="N232" s="516">
        <v>45924</v>
      </c>
      <c r="O232" s="51"/>
      <c r="P232" s="70"/>
      <c r="Q232" s="70"/>
      <c r="R232" s="70"/>
      <c r="S232" s="70"/>
      <c r="T232" s="147"/>
      <c r="U232" s="146"/>
      <c r="V232" s="51"/>
      <c r="W232" s="51"/>
      <c r="X232" s="51"/>
      <c r="Y232" s="51"/>
      <c r="Z232" s="51"/>
      <c r="AA232" s="145"/>
    </row>
    <row r="233" spans="1:27" s="2" customFormat="1" ht="15.6" x14ac:dyDescent="0.3">
      <c r="A233" s="555">
        <v>45929</v>
      </c>
      <c r="B233" s="48" t="s">
        <v>277</v>
      </c>
      <c r="C233" s="48" t="s">
        <v>65</v>
      </c>
      <c r="D233" s="48">
        <v>1</v>
      </c>
      <c r="E233" s="48" t="s">
        <v>278</v>
      </c>
      <c r="F233" s="45">
        <v>32</v>
      </c>
      <c r="G233" s="64" t="s">
        <v>5219</v>
      </c>
      <c r="H233" s="65" t="s">
        <v>30</v>
      </c>
      <c r="I233" s="65"/>
      <c r="J233" s="526">
        <v>45918</v>
      </c>
      <c r="K233" s="191" t="s">
        <v>31</v>
      </c>
      <c r="L233" s="544">
        <v>45918</v>
      </c>
      <c r="M233" s="57"/>
      <c r="N233" s="516">
        <v>45924</v>
      </c>
      <c r="O233" s="51"/>
      <c r="P233" s="70"/>
      <c r="Q233" s="70"/>
      <c r="R233" s="70"/>
      <c r="S233" s="70"/>
      <c r="T233" s="147"/>
      <c r="U233" s="146"/>
      <c r="V233" s="51"/>
      <c r="W233" s="51"/>
      <c r="X233" s="51"/>
      <c r="Y233" s="51"/>
      <c r="Z233" s="51"/>
      <c r="AA233" s="145"/>
    </row>
    <row r="234" spans="1:27" s="2" customFormat="1" ht="15.6" x14ac:dyDescent="0.3">
      <c r="A234" s="555">
        <v>45929</v>
      </c>
      <c r="B234" s="48" t="s">
        <v>277</v>
      </c>
      <c r="C234" s="48" t="s">
        <v>65</v>
      </c>
      <c r="D234" s="48">
        <v>1</v>
      </c>
      <c r="E234" s="48" t="s">
        <v>278</v>
      </c>
      <c r="F234" s="45">
        <v>33</v>
      </c>
      <c r="G234" s="44" t="s">
        <v>5263</v>
      </c>
      <c r="H234" s="48" t="s">
        <v>111</v>
      </c>
      <c r="I234" s="48"/>
      <c r="J234" s="513">
        <v>45936</v>
      </c>
      <c r="K234" s="631" t="s">
        <v>5495</v>
      </c>
      <c r="L234" s="544">
        <v>45918</v>
      </c>
      <c r="M234" s="57"/>
      <c r="N234" s="516"/>
      <c r="O234" s="51"/>
      <c r="P234" s="70"/>
      <c r="Q234" s="70"/>
      <c r="R234" s="70"/>
      <c r="S234" s="70"/>
      <c r="T234" s="147"/>
      <c r="U234" s="146"/>
      <c r="V234" s="51"/>
      <c r="W234" s="51"/>
      <c r="X234" s="51"/>
      <c r="Y234" s="51"/>
      <c r="Z234" s="51"/>
      <c r="AA234" s="145"/>
    </row>
    <row r="235" spans="1:27" s="2" customFormat="1" ht="15.6" x14ac:dyDescent="0.3">
      <c r="A235" s="555">
        <v>45929</v>
      </c>
      <c r="B235" s="48" t="s">
        <v>277</v>
      </c>
      <c r="C235" s="48" t="s">
        <v>65</v>
      </c>
      <c r="D235" s="48">
        <v>1</v>
      </c>
      <c r="E235" s="48" t="s">
        <v>278</v>
      </c>
      <c r="F235" s="45">
        <v>34</v>
      </c>
      <c r="G235" s="64" t="s">
        <v>5264</v>
      </c>
      <c r="H235" s="65" t="s">
        <v>30</v>
      </c>
      <c r="I235" s="65"/>
      <c r="J235" s="526">
        <v>45936</v>
      </c>
      <c r="K235" s="391" t="s">
        <v>227</v>
      </c>
      <c r="L235" s="544">
        <v>45918</v>
      </c>
      <c r="M235" s="404"/>
      <c r="N235" s="516"/>
      <c r="O235" s="51"/>
      <c r="P235" s="70"/>
      <c r="Q235" s="70"/>
      <c r="R235" s="70"/>
      <c r="S235" s="70"/>
      <c r="T235" s="147"/>
      <c r="U235" s="146"/>
      <c r="V235" s="51"/>
      <c r="W235" s="51"/>
      <c r="X235" s="51"/>
      <c r="Y235" s="51"/>
      <c r="Z235" s="51"/>
      <c r="AA235" s="145"/>
    </row>
    <row r="236" spans="1:27" s="2" customFormat="1" ht="15.6" x14ac:dyDescent="0.3">
      <c r="A236" s="555">
        <v>45929</v>
      </c>
      <c r="B236" s="48" t="s">
        <v>277</v>
      </c>
      <c r="C236" s="48" t="s">
        <v>65</v>
      </c>
      <c r="D236" s="48">
        <v>1</v>
      </c>
      <c r="E236" s="48" t="s">
        <v>278</v>
      </c>
      <c r="F236" s="45">
        <v>35</v>
      </c>
      <c r="G236" s="64" t="s">
        <v>5279</v>
      </c>
      <c r="H236" s="65" t="s">
        <v>116</v>
      </c>
      <c r="I236" s="65"/>
      <c r="J236" s="526">
        <v>45944</v>
      </c>
      <c r="K236" s="191" t="s">
        <v>31</v>
      </c>
      <c r="L236" s="544">
        <v>45918</v>
      </c>
      <c r="M236" s="412"/>
      <c r="N236" s="516">
        <v>45953</v>
      </c>
      <c r="O236" s="51"/>
      <c r="P236" s="70"/>
      <c r="Q236" s="70"/>
      <c r="R236" s="70"/>
      <c r="S236" s="70"/>
      <c r="T236" s="147"/>
      <c r="U236" s="146"/>
      <c r="V236" s="51"/>
      <c r="W236" s="51"/>
      <c r="X236" s="51"/>
      <c r="Y236" s="51"/>
      <c r="Z236" s="51"/>
      <c r="AA236" s="145"/>
    </row>
    <row r="237" spans="1:27" s="2" customFormat="1" ht="18" customHeight="1" x14ac:dyDescent="0.35">
      <c r="A237" s="555">
        <v>45929</v>
      </c>
      <c r="B237" s="48" t="s">
        <v>277</v>
      </c>
      <c r="C237" s="45" t="s">
        <v>65</v>
      </c>
      <c r="D237" s="45">
        <v>1</v>
      </c>
      <c r="E237" s="48" t="s">
        <v>278</v>
      </c>
      <c r="F237" s="45">
        <v>36</v>
      </c>
      <c r="G237" s="630" t="s">
        <v>5292</v>
      </c>
      <c r="H237" s="48" t="s">
        <v>30</v>
      </c>
      <c r="I237" s="48"/>
      <c r="J237" s="513">
        <v>45952</v>
      </c>
      <c r="K237" s="42" t="s">
        <v>31</v>
      </c>
      <c r="L237" s="544">
        <v>45918</v>
      </c>
      <c r="M237" s="404"/>
      <c r="N237" s="516">
        <v>46084</v>
      </c>
      <c r="O237" s="475"/>
      <c r="P237" s="70"/>
      <c r="Q237" s="70"/>
      <c r="R237" s="70"/>
      <c r="S237" s="70"/>
      <c r="T237" s="147"/>
      <c r="U237" s="146"/>
      <c r="V237" s="51"/>
      <c r="W237" s="51"/>
      <c r="X237" s="51"/>
      <c r="Y237" s="51"/>
      <c r="Z237" s="51"/>
      <c r="AA237" s="145"/>
    </row>
    <row r="238" spans="1:27" s="2" customFormat="1" ht="15.6" x14ac:dyDescent="0.3">
      <c r="A238" s="555">
        <v>45929</v>
      </c>
      <c r="B238" s="48" t="s">
        <v>277</v>
      </c>
      <c r="C238" s="48" t="s">
        <v>65</v>
      </c>
      <c r="D238" s="48">
        <v>1</v>
      </c>
      <c r="E238" s="48" t="s">
        <v>278</v>
      </c>
      <c r="F238" s="45">
        <v>37</v>
      </c>
      <c r="G238" s="64" t="s">
        <v>5293</v>
      </c>
      <c r="H238" s="65" t="s">
        <v>44</v>
      </c>
      <c r="I238" s="65"/>
      <c r="J238" s="526">
        <v>45952</v>
      </c>
      <c r="K238" s="42" t="s">
        <v>31</v>
      </c>
      <c r="L238" s="544">
        <v>45918</v>
      </c>
      <c r="M238" s="404"/>
      <c r="N238" s="516">
        <v>45953</v>
      </c>
      <c r="O238" s="51"/>
      <c r="P238" s="70"/>
      <c r="Q238" s="70"/>
      <c r="R238" s="70"/>
      <c r="S238" s="70"/>
      <c r="T238" s="147"/>
      <c r="U238" s="146"/>
      <c r="V238" s="51"/>
      <c r="W238" s="51"/>
      <c r="X238" s="51"/>
      <c r="Y238" s="51"/>
      <c r="Z238" s="51"/>
      <c r="AA238" s="145"/>
    </row>
    <row r="239" spans="1:27" s="2" customFormat="1" ht="31.2" x14ac:dyDescent="0.3">
      <c r="A239" s="555">
        <v>45929</v>
      </c>
      <c r="B239" s="48" t="s">
        <v>277</v>
      </c>
      <c r="C239" s="48" t="s">
        <v>65</v>
      </c>
      <c r="D239" s="48">
        <v>1</v>
      </c>
      <c r="E239" s="48" t="s">
        <v>278</v>
      </c>
      <c r="F239" s="45">
        <v>38</v>
      </c>
      <c r="G239" s="64" t="s">
        <v>5294</v>
      </c>
      <c r="H239" s="47" t="s">
        <v>54</v>
      </c>
      <c r="I239" s="65"/>
      <c r="J239" s="526">
        <v>45952</v>
      </c>
      <c r="K239" s="42" t="s">
        <v>31</v>
      </c>
      <c r="L239" s="544">
        <v>45918</v>
      </c>
      <c r="M239" s="404"/>
      <c r="N239" s="516">
        <v>45965</v>
      </c>
      <c r="O239" s="51"/>
      <c r="P239" s="70"/>
      <c r="Q239" s="70"/>
      <c r="R239" s="70"/>
      <c r="S239" s="70"/>
      <c r="T239" s="147"/>
      <c r="U239" s="146"/>
      <c r="V239" s="51"/>
      <c r="W239" s="51"/>
      <c r="X239" s="51"/>
      <c r="Y239" s="51"/>
      <c r="Z239" s="51"/>
      <c r="AA239" s="145"/>
    </row>
    <row r="240" spans="1:27" s="2" customFormat="1" ht="93.6" x14ac:dyDescent="0.3">
      <c r="A240" s="555">
        <v>45929</v>
      </c>
      <c r="B240" s="48" t="s">
        <v>277</v>
      </c>
      <c r="C240" s="48" t="s">
        <v>65</v>
      </c>
      <c r="D240" s="48">
        <v>1</v>
      </c>
      <c r="E240" s="48" t="s">
        <v>278</v>
      </c>
      <c r="F240" s="45">
        <v>39</v>
      </c>
      <c r="G240" s="64" t="s">
        <v>5475</v>
      </c>
      <c r="H240" s="48" t="s">
        <v>44</v>
      </c>
      <c r="I240" s="48"/>
      <c r="J240" s="513">
        <v>45957</v>
      </c>
      <c r="K240" s="357" t="s">
        <v>205</v>
      </c>
      <c r="L240" s="544">
        <v>45918</v>
      </c>
      <c r="M240" s="404"/>
      <c r="N240" s="516">
        <v>45967</v>
      </c>
      <c r="O240" s="51"/>
      <c r="P240" s="70"/>
      <c r="Q240" s="70"/>
      <c r="R240" s="70"/>
      <c r="S240" s="70"/>
      <c r="T240" s="147"/>
      <c r="U240" s="146"/>
      <c r="V240" s="51"/>
      <c r="W240" s="51"/>
      <c r="X240" s="51"/>
      <c r="Y240" s="51"/>
      <c r="Z240" s="51"/>
      <c r="AA240" s="145"/>
    </row>
    <row r="241" spans="1:27" s="2" customFormat="1" ht="15.6" x14ac:dyDescent="0.3">
      <c r="A241" s="555">
        <v>45929</v>
      </c>
      <c r="B241" s="48" t="s">
        <v>277</v>
      </c>
      <c r="C241" s="48" t="s">
        <v>65</v>
      </c>
      <c r="D241" s="48">
        <v>1</v>
      </c>
      <c r="E241" s="48" t="s">
        <v>278</v>
      </c>
      <c r="F241" s="45">
        <v>40</v>
      </c>
      <c r="G241" s="64" t="s">
        <v>5324</v>
      </c>
      <c r="H241" s="65" t="s">
        <v>116</v>
      </c>
      <c r="I241" s="65"/>
      <c r="J241" s="526">
        <v>45963</v>
      </c>
      <c r="K241" s="191" t="s">
        <v>31</v>
      </c>
      <c r="L241" s="544">
        <v>45918</v>
      </c>
      <c r="M241" s="404"/>
      <c r="N241" s="516">
        <v>45993</v>
      </c>
      <c r="O241" s="51"/>
      <c r="P241" s="70"/>
      <c r="Q241" s="70"/>
      <c r="R241" s="70"/>
      <c r="S241" s="70"/>
      <c r="T241" s="147"/>
      <c r="U241" s="146"/>
      <c r="V241" s="51"/>
      <c r="W241" s="51"/>
      <c r="X241" s="51"/>
      <c r="Y241" s="51"/>
      <c r="Z241" s="51"/>
      <c r="AA241" s="145"/>
    </row>
    <row r="242" spans="1:27" s="2" customFormat="1" ht="15.6" x14ac:dyDescent="0.3">
      <c r="A242" s="555">
        <v>45929</v>
      </c>
      <c r="B242" s="48" t="s">
        <v>277</v>
      </c>
      <c r="C242" s="48" t="s">
        <v>65</v>
      </c>
      <c r="D242" s="48">
        <v>1</v>
      </c>
      <c r="E242" s="48" t="s">
        <v>278</v>
      </c>
      <c r="F242" s="45">
        <v>41</v>
      </c>
      <c r="G242" s="64" t="s">
        <v>5325</v>
      </c>
      <c r="H242" s="65" t="s">
        <v>158</v>
      </c>
      <c r="I242" s="65"/>
      <c r="J242" s="526">
        <v>45963</v>
      </c>
      <c r="K242" s="191" t="s">
        <v>31</v>
      </c>
      <c r="L242" s="544">
        <v>45918</v>
      </c>
      <c r="M242" s="404"/>
      <c r="N242" s="516">
        <v>46000</v>
      </c>
      <c r="O242" s="51"/>
      <c r="P242" s="70"/>
      <c r="Q242" s="70"/>
      <c r="R242" s="70"/>
      <c r="S242" s="70"/>
      <c r="T242" s="147"/>
      <c r="U242" s="146"/>
      <c r="V242" s="51"/>
      <c r="W242" s="51"/>
      <c r="X242" s="51"/>
      <c r="Y242" s="51"/>
      <c r="Z242" s="51"/>
      <c r="AA242" s="145"/>
    </row>
    <row r="243" spans="1:27" s="2" customFormat="1" ht="51" customHeight="1" x14ac:dyDescent="0.3">
      <c r="A243" s="555">
        <v>45929</v>
      </c>
      <c r="B243" s="48" t="s">
        <v>277</v>
      </c>
      <c r="C243" s="48" t="s">
        <v>65</v>
      </c>
      <c r="D243" s="48">
        <v>1</v>
      </c>
      <c r="E243" s="48" t="s">
        <v>278</v>
      </c>
      <c r="F243" s="45">
        <v>42</v>
      </c>
      <c r="G243" s="44" t="s">
        <v>5555</v>
      </c>
      <c r="H243" s="48" t="s">
        <v>84</v>
      </c>
      <c r="I243" s="48"/>
      <c r="J243" s="513">
        <v>46121</v>
      </c>
      <c r="K243" s="188" t="s">
        <v>227</v>
      </c>
      <c r="L243" s="544">
        <v>45918</v>
      </c>
      <c r="M243" s="404"/>
      <c r="N243" s="516"/>
      <c r="O243" s="669" t="s">
        <v>5557</v>
      </c>
      <c r="P243" s="70"/>
      <c r="Q243" s="70"/>
      <c r="R243" s="70"/>
      <c r="S243" s="70"/>
      <c r="T243" s="147"/>
      <c r="U243" s="146"/>
      <c r="V243" s="51"/>
      <c r="W243" s="51"/>
      <c r="X243" s="51"/>
      <c r="Y243" s="51"/>
      <c r="Z243" s="51"/>
      <c r="AA243" s="145"/>
    </row>
    <row r="244" spans="1:27" s="2" customFormat="1" ht="33.6" customHeight="1" x14ac:dyDescent="0.3">
      <c r="A244" s="555">
        <v>45929</v>
      </c>
      <c r="B244" s="48" t="s">
        <v>277</v>
      </c>
      <c r="C244" s="48" t="s">
        <v>65</v>
      </c>
      <c r="D244" s="48">
        <v>1</v>
      </c>
      <c r="E244" s="48" t="s">
        <v>278</v>
      </c>
      <c r="F244" s="45">
        <v>43</v>
      </c>
      <c r="G244" s="44" t="s">
        <v>5556</v>
      </c>
      <c r="H244" s="48" t="s">
        <v>84</v>
      </c>
      <c r="I244" s="48"/>
      <c r="J244" s="513">
        <v>46121</v>
      </c>
      <c r="K244" s="188" t="s">
        <v>227</v>
      </c>
      <c r="L244" s="544">
        <v>45918</v>
      </c>
      <c r="M244" s="404"/>
      <c r="N244" s="516"/>
      <c r="O244" s="670" t="s">
        <v>5558</v>
      </c>
      <c r="P244" s="70"/>
      <c r="Q244" s="70"/>
      <c r="R244" s="70"/>
      <c r="S244" s="70"/>
      <c r="T244" s="147"/>
      <c r="U244" s="146"/>
      <c r="V244" s="51"/>
      <c r="W244" s="51"/>
      <c r="X244" s="51"/>
      <c r="Y244" s="51"/>
      <c r="Z244" s="51"/>
      <c r="AA244" s="145"/>
    </row>
    <row r="245" spans="1:27" s="2" customFormat="1" ht="15.6" x14ac:dyDescent="0.3">
      <c r="A245" s="555">
        <v>45481</v>
      </c>
      <c r="B245" s="48" t="s">
        <v>307</v>
      </c>
      <c r="C245" s="45" t="s">
        <v>65</v>
      </c>
      <c r="D245" s="45">
        <v>1</v>
      </c>
      <c r="E245" s="45" t="s">
        <v>308</v>
      </c>
      <c r="F245" s="60">
        <v>42</v>
      </c>
      <c r="G245" s="52" t="s">
        <v>309</v>
      </c>
      <c r="H245" s="53" t="s">
        <v>310</v>
      </c>
      <c r="I245" s="59"/>
      <c r="J245" s="568">
        <v>45538</v>
      </c>
      <c r="K245" s="42" t="s">
        <v>31</v>
      </c>
      <c r="L245" s="544">
        <v>45384</v>
      </c>
      <c r="M245" s="48"/>
      <c r="N245" s="513">
        <v>45542</v>
      </c>
      <c r="O245" s="70" t="s">
        <v>311</v>
      </c>
      <c r="P245" s="70" t="str">
        <f t="shared" ref="P245:P276" ca="1" si="41">IF(K245="NÃO INTERVENCIONADO",TODAY()-J245,"")</f>
        <v/>
      </c>
      <c r="Q245" s="70" t="str">
        <f t="shared" ref="Q245:Q276" ca="1" si="42">IF(K245="ENCOMENDADO",TODAY()-J245,"")</f>
        <v/>
      </c>
      <c r="R245" s="70" t="str">
        <f t="shared" ref="R245:R276" ca="1" si="43">IF(K245="EM OBRA",TODAY()-J245,"")</f>
        <v/>
      </c>
      <c r="S245" s="70" t="str">
        <f t="shared" ref="S245:S276" ca="1" si="44">IF(K245="CORREÇÃO NÃO ACEITE",TODAY()-J245,"")</f>
        <v/>
      </c>
      <c r="T245" s="147" t="str">
        <f t="shared" ref="T245:T276" ca="1" si="45">IF(K245="A VERIFICAR",TODAY()-J245,"")</f>
        <v/>
      </c>
      <c r="U245" s="146"/>
      <c r="V245" s="51"/>
      <c r="W245" s="51"/>
      <c r="X245" s="51"/>
      <c r="Y245" s="51"/>
      <c r="Z245" s="51"/>
      <c r="AA245" s="145"/>
    </row>
    <row r="246" spans="1:27" s="2" customFormat="1" ht="15.6" x14ac:dyDescent="0.3">
      <c r="A246" s="555">
        <v>45481</v>
      </c>
      <c r="B246" s="48" t="s">
        <v>307</v>
      </c>
      <c r="C246" s="45" t="s">
        <v>65</v>
      </c>
      <c r="D246" s="45">
        <v>1</v>
      </c>
      <c r="E246" s="45" t="s">
        <v>308</v>
      </c>
      <c r="F246" s="60">
        <v>48</v>
      </c>
      <c r="G246" s="46" t="s">
        <v>312</v>
      </c>
      <c r="H246" s="47" t="s">
        <v>30</v>
      </c>
      <c r="I246" s="47"/>
      <c r="J246" s="568">
        <v>45616</v>
      </c>
      <c r="K246" s="42" t="s">
        <v>31</v>
      </c>
      <c r="L246" s="544">
        <v>45384</v>
      </c>
      <c r="M246" s="48"/>
      <c r="N246" s="513">
        <v>45616</v>
      </c>
      <c r="O246" s="70" t="s">
        <v>311</v>
      </c>
      <c r="P246" s="70" t="str">
        <f t="shared" ca="1" si="41"/>
        <v/>
      </c>
      <c r="Q246" s="70" t="str">
        <f t="shared" ca="1" si="42"/>
        <v/>
      </c>
      <c r="R246" s="70" t="str">
        <f t="shared" ca="1" si="43"/>
        <v/>
      </c>
      <c r="S246" s="70" t="str">
        <f t="shared" ca="1" si="44"/>
        <v/>
      </c>
      <c r="T246" s="147" t="str">
        <f t="shared" ca="1" si="45"/>
        <v/>
      </c>
      <c r="U246" s="146"/>
      <c r="V246" s="51"/>
      <c r="W246" s="51"/>
      <c r="X246" s="51"/>
      <c r="Y246" s="51"/>
      <c r="Z246" s="51"/>
      <c r="AA246" s="145"/>
    </row>
    <row r="247" spans="1:27" s="2" customFormat="1" ht="15.6" x14ac:dyDescent="0.3">
      <c r="A247" s="555">
        <v>45481</v>
      </c>
      <c r="B247" s="48" t="s">
        <v>307</v>
      </c>
      <c r="C247" s="45" t="s">
        <v>65</v>
      </c>
      <c r="D247" s="45">
        <v>1</v>
      </c>
      <c r="E247" s="45" t="s">
        <v>308</v>
      </c>
      <c r="F247" s="60">
        <v>47</v>
      </c>
      <c r="G247" s="46" t="s">
        <v>313</v>
      </c>
      <c r="H247" s="47" t="s">
        <v>111</v>
      </c>
      <c r="I247" s="59"/>
      <c r="J247" s="568">
        <v>45594</v>
      </c>
      <c r="K247" s="42" t="s">
        <v>31</v>
      </c>
      <c r="L247" s="544">
        <v>45384</v>
      </c>
      <c r="M247" s="48"/>
      <c r="N247" s="513">
        <v>45608</v>
      </c>
      <c r="O247" s="70" t="s">
        <v>311</v>
      </c>
      <c r="P247" s="70" t="str">
        <f t="shared" ca="1" si="41"/>
        <v/>
      </c>
      <c r="Q247" s="70" t="str">
        <f t="shared" ca="1" si="42"/>
        <v/>
      </c>
      <c r="R247" s="70" t="str">
        <f t="shared" ca="1" si="43"/>
        <v/>
      </c>
      <c r="S247" s="70" t="str">
        <f t="shared" ca="1" si="44"/>
        <v/>
      </c>
      <c r="T247" s="147" t="str">
        <f t="shared" ca="1" si="45"/>
        <v/>
      </c>
      <c r="U247" s="146"/>
      <c r="V247" s="51"/>
      <c r="W247" s="51"/>
      <c r="X247" s="51"/>
      <c r="Y247" s="51"/>
      <c r="Z247" s="51"/>
      <c r="AA247" s="145"/>
    </row>
    <row r="248" spans="1:27" s="2" customFormat="1" ht="15.6" x14ac:dyDescent="0.3">
      <c r="A248" s="555">
        <v>45481</v>
      </c>
      <c r="B248" s="48" t="s">
        <v>307</v>
      </c>
      <c r="C248" s="45" t="s">
        <v>65</v>
      </c>
      <c r="D248" s="45">
        <v>1</v>
      </c>
      <c r="E248" s="45" t="s">
        <v>308</v>
      </c>
      <c r="F248" s="60">
        <v>46</v>
      </c>
      <c r="G248" s="46" t="s">
        <v>314</v>
      </c>
      <c r="H248" s="65" t="s">
        <v>158</v>
      </c>
      <c r="I248" s="47"/>
      <c r="J248" s="568">
        <v>45611</v>
      </c>
      <c r="K248" s="42" t="s">
        <v>31</v>
      </c>
      <c r="L248" s="544">
        <v>45384</v>
      </c>
      <c r="M248" s="48"/>
      <c r="N248" s="513">
        <v>45621</v>
      </c>
      <c r="O248" s="70" t="s">
        <v>311</v>
      </c>
      <c r="P248" s="70" t="str">
        <f t="shared" ca="1" si="41"/>
        <v/>
      </c>
      <c r="Q248" s="70" t="str">
        <f t="shared" ca="1" si="42"/>
        <v/>
      </c>
      <c r="R248" s="70" t="str">
        <f t="shared" ca="1" si="43"/>
        <v/>
      </c>
      <c r="S248" s="70" t="str">
        <f t="shared" ca="1" si="44"/>
        <v/>
      </c>
      <c r="T248" s="147" t="str">
        <f t="shared" ca="1" si="45"/>
        <v/>
      </c>
      <c r="U248" s="146"/>
      <c r="V248" s="51"/>
      <c r="W248" s="51"/>
      <c r="X248" s="51"/>
      <c r="Y248" s="51"/>
      <c r="Z248" s="51"/>
      <c r="AA248" s="145"/>
    </row>
    <row r="249" spans="1:27" s="2" customFormat="1" ht="15.6" x14ac:dyDescent="0.3">
      <c r="A249" s="555">
        <v>45481</v>
      </c>
      <c r="B249" s="48" t="s">
        <v>307</v>
      </c>
      <c r="C249" s="45" t="s">
        <v>65</v>
      </c>
      <c r="D249" s="45">
        <v>1</v>
      </c>
      <c r="E249" s="45" t="s">
        <v>308</v>
      </c>
      <c r="F249" s="60">
        <v>45</v>
      </c>
      <c r="G249" s="94" t="s">
        <v>315</v>
      </c>
      <c r="H249" s="95" t="s">
        <v>84</v>
      </c>
      <c r="I249" s="95"/>
      <c r="J249" s="570">
        <v>45587</v>
      </c>
      <c r="K249" s="42" t="s">
        <v>31</v>
      </c>
      <c r="L249" s="544">
        <v>45384</v>
      </c>
      <c r="M249" s="48"/>
      <c r="N249" s="513">
        <v>45600</v>
      </c>
      <c r="O249" s="70" t="s">
        <v>311</v>
      </c>
      <c r="P249" s="70" t="str">
        <f t="shared" ca="1" si="41"/>
        <v/>
      </c>
      <c r="Q249" s="70" t="str">
        <f t="shared" ca="1" si="42"/>
        <v/>
      </c>
      <c r="R249" s="70" t="str">
        <f t="shared" ca="1" si="43"/>
        <v/>
      </c>
      <c r="S249" s="70" t="str">
        <f t="shared" ca="1" si="44"/>
        <v/>
      </c>
      <c r="T249" s="147" t="str">
        <f t="shared" ca="1" si="45"/>
        <v/>
      </c>
      <c r="U249" s="146"/>
      <c r="V249" s="51"/>
      <c r="W249" s="51"/>
      <c r="X249" s="51"/>
      <c r="Y249" s="51"/>
      <c r="Z249" s="51"/>
      <c r="AA249" s="145"/>
    </row>
    <row r="250" spans="1:27" s="2" customFormat="1" ht="15.6" x14ac:dyDescent="0.3">
      <c r="A250" s="555">
        <v>45481</v>
      </c>
      <c r="B250" s="48" t="s">
        <v>307</v>
      </c>
      <c r="C250" s="45" t="s">
        <v>65</v>
      </c>
      <c r="D250" s="45">
        <v>1</v>
      </c>
      <c r="E250" s="45" t="s">
        <v>308</v>
      </c>
      <c r="F250" s="60">
        <v>44</v>
      </c>
      <c r="G250" s="46" t="s">
        <v>316</v>
      </c>
      <c r="H250" s="47" t="s">
        <v>317</v>
      </c>
      <c r="I250" s="59"/>
      <c r="J250" s="568">
        <v>45587</v>
      </c>
      <c r="K250" s="42" t="s">
        <v>31</v>
      </c>
      <c r="L250" s="544">
        <v>45384</v>
      </c>
      <c r="M250" s="48"/>
      <c r="N250" s="513">
        <v>45616</v>
      </c>
      <c r="O250" s="70" t="s">
        <v>311</v>
      </c>
      <c r="P250" s="70" t="str">
        <f t="shared" ca="1" si="41"/>
        <v/>
      </c>
      <c r="Q250" s="70" t="str">
        <f t="shared" ca="1" si="42"/>
        <v/>
      </c>
      <c r="R250" s="70" t="str">
        <f t="shared" ca="1" si="43"/>
        <v/>
      </c>
      <c r="S250" s="70" t="str">
        <f t="shared" ca="1" si="44"/>
        <v/>
      </c>
      <c r="T250" s="147" t="str">
        <f t="shared" ca="1" si="45"/>
        <v/>
      </c>
      <c r="U250" s="146"/>
      <c r="V250" s="51"/>
      <c r="W250" s="51"/>
      <c r="X250" s="51"/>
      <c r="Y250" s="51"/>
      <c r="Z250" s="51"/>
      <c r="AA250" s="145"/>
    </row>
    <row r="251" spans="1:27" s="2" customFormat="1" ht="15.6" x14ac:dyDescent="0.3">
      <c r="A251" s="555">
        <v>45481</v>
      </c>
      <c r="B251" s="48" t="s">
        <v>307</v>
      </c>
      <c r="C251" s="45" t="s">
        <v>65</v>
      </c>
      <c r="D251" s="45">
        <v>1</v>
      </c>
      <c r="E251" s="45" t="s">
        <v>308</v>
      </c>
      <c r="F251" s="60">
        <v>43</v>
      </c>
      <c r="G251" s="52" t="s">
        <v>318</v>
      </c>
      <c r="H251" s="53" t="s">
        <v>30</v>
      </c>
      <c r="I251" s="59"/>
      <c r="J251" s="568">
        <v>45544</v>
      </c>
      <c r="K251" s="42" t="s">
        <v>31</v>
      </c>
      <c r="L251" s="544">
        <v>45384</v>
      </c>
      <c r="M251" s="48"/>
      <c r="N251" s="513">
        <v>45544</v>
      </c>
      <c r="O251" s="70" t="s">
        <v>311</v>
      </c>
      <c r="P251" s="70" t="str">
        <f t="shared" ca="1" si="41"/>
        <v/>
      </c>
      <c r="Q251" s="70" t="str">
        <f t="shared" ca="1" si="42"/>
        <v/>
      </c>
      <c r="R251" s="70" t="str">
        <f t="shared" ca="1" si="43"/>
        <v/>
      </c>
      <c r="S251" s="70" t="str">
        <f t="shared" ca="1" si="44"/>
        <v/>
      </c>
      <c r="T251" s="147" t="str">
        <f t="shared" ca="1" si="45"/>
        <v/>
      </c>
      <c r="U251" s="146"/>
      <c r="V251" s="51"/>
      <c r="W251" s="51"/>
      <c r="X251" s="51"/>
      <c r="Y251" s="51"/>
      <c r="Z251" s="51"/>
      <c r="AA251" s="145"/>
    </row>
    <row r="252" spans="1:27" s="2" customFormat="1" ht="15.6" x14ac:dyDescent="0.3">
      <c r="A252" s="555">
        <v>45481</v>
      </c>
      <c r="B252" s="48" t="s">
        <v>307</v>
      </c>
      <c r="C252" s="45" t="s">
        <v>65</v>
      </c>
      <c r="D252" s="45">
        <v>1</v>
      </c>
      <c r="E252" s="45" t="s">
        <v>308</v>
      </c>
      <c r="F252" s="60">
        <v>41</v>
      </c>
      <c r="G252" s="46" t="s">
        <v>319</v>
      </c>
      <c r="H252" s="47" t="s">
        <v>317</v>
      </c>
      <c r="I252" s="59"/>
      <c r="J252" s="568">
        <v>45538</v>
      </c>
      <c r="K252" s="42" t="s">
        <v>31</v>
      </c>
      <c r="L252" s="544">
        <v>45384</v>
      </c>
      <c r="M252" s="48"/>
      <c r="N252" s="513">
        <v>45542</v>
      </c>
      <c r="O252" s="70" t="s">
        <v>311</v>
      </c>
      <c r="P252" s="70" t="str">
        <f t="shared" ca="1" si="41"/>
        <v/>
      </c>
      <c r="Q252" s="70" t="str">
        <f t="shared" ca="1" si="42"/>
        <v/>
      </c>
      <c r="R252" s="70" t="str">
        <f t="shared" ca="1" si="43"/>
        <v/>
      </c>
      <c r="S252" s="70" t="str">
        <f t="shared" ca="1" si="44"/>
        <v/>
      </c>
      <c r="T252" s="147" t="str">
        <f t="shared" ca="1" si="45"/>
        <v/>
      </c>
      <c r="U252" s="146"/>
      <c r="V252" s="51"/>
      <c r="W252" s="51"/>
      <c r="X252" s="51"/>
      <c r="Y252" s="51"/>
      <c r="Z252" s="51"/>
      <c r="AA252" s="145"/>
    </row>
    <row r="253" spans="1:27" s="2" customFormat="1" ht="15.6" x14ac:dyDescent="0.3">
      <c r="A253" s="555">
        <v>45481</v>
      </c>
      <c r="B253" s="48" t="s">
        <v>307</v>
      </c>
      <c r="C253" s="45" t="s">
        <v>65</v>
      </c>
      <c r="D253" s="45">
        <v>1</v>
      </c>
      <c r="E253" s="45" t="s">
        <v>308</v>
      </c>
      <c r="F253" s="60">
        <v>40</v>
      </c>
      <c r="G253" s="46" t="s">
        <v>320</v>
      </c>
      <c r="H253" s="47" t="s">
        <v>317</v>
      </c>
      <c r="I253" s="59"/>
      <c r="J253" s="568">
        <v>45538</v>
      </c>
      <c r="K253" s="42" t="s">
        <v>31</v>
      </c>
      <c r="L253" s="544">
        <v>45384</v>
      </c>
      <c r="M253" s="48"/>
      <c r="N253" s="513">
        <v>45542</v>
      </c>
      <c r="O253" s="70" t="s">
        <v>311</v>
      </c>
      <c r="P253" s="70" t="str">
        <f t="shared" ca="1" si="41"/>
        <v/>
      </c>
      <c r="Q253" s="70" t="str">
        <f t="shared" ca="1" si="42"/>
        <v/>
      </c>
      <c r="R253" s="70" t="str">
        <f t="shared" ca="1" si="43"/>
        <v/>
      </c>
      <c r="S253" s="70" t="str">
        <f t="shared" ca="1" si="44"/>
        <v/>
      </c>
      <c r="T253" s="147" t="str">
        <f t="shared" ca="1" si="45"/>
        <v/>
      </c>
      <c r="U253" s="146"/>
      <c r="V253" s="51"/>
      <c r="W253" s="51"/>
      <c r="X253" s="51"/>
      <c r="Y253" s="51"/>
      <c r="Z253" s="51"/>
      <c r="AA253" s="145"/>
    </row>
    <row r="254" spans="1:27" s="2" customFormat="1" ht="31.2" x14ac:dyDescent="0.3">
      <c r="A254" s="555">
        <v>45481</v>
      </c>
      <c r="B254" s="48" t="s">
        <v>307</v>
      </c>
      <c r="C254" s="45" t="s">
        <v>65</v>
      </c>
      <c r="D254" s="45">
        <v>1</v>
      </c>
      <c r="E254" s="45" t="s">
        <v>308</v>
      </c>
      <c r="F254" s="60">
        <v>39</v>
      </c>
      <c r="G254" s="218" t="s">
        <v>321</v>
      </c>
      <c r="H254" s="95" t="s">
        <v>84</v>
      </c>
      <c r="I254" s="95"/>
      <c r="J254" s="570">
        <v>45538</v>
      </c>
      <c r="K254" s="42" t="s">
        <v>31</v>
      </c>
      <c r="L254" s="544">
        <v>45384</v>
      </c>
      <c r="M254" s="48"/>
      <c r="N254" s="513">
        <v>45542</v>
      </c>
      <c r="O254" s="70" t="s">
        <v>311</v>
      </c>
      <c r="P254" s="70" t="str">
        <f t="shared" ca="1" si="41"/>
        <v/>
      </c>
      <c r="Q254" s="70" t="str">
        <f t="shared" ca="1" si="42"/>
        <v/>
      </c>
      <c r="R254" s="70" t="str">
        <f t="shared" ca="1" si="43"/>
        <v/>
      </c>
      <c r="S254" s="70" t="str">
        <f t="shared" ca="1" si="44"/>
        <v/>
      </c>
      <c r="T254" s="147" t="str">
        <f t="shared" ca="1" si="45"/>
        <v/>
      </c>
      <c r="U254" s="146"/>
      <c r="V254" s="51"/>
      <c r="W254" s="51"/>
      <c r="X254" s="51"/>
      <c r="Y254" s="51"/>
      <c r="Z254" s="51"/>
      <c r="AA254" s="145"/>
    </row>
    <row r="255" spans="1:27" s="2" customFormat="1" ht="15.6" x14ac:dyDescent="0.3">
      <c r="A255" s="555">
        <v>45481</v>
      </c>
      <c r="B255" s="48" t="s">
        <v>307</v>
      </c>
      <c r="C255" s="45" t="s">
        <v>65</v>
      </c>
      <c r="D255" s="45">
        <v>1</v>
      </c>
      <c r="E255" s="45" t="s">
        <v>308</v>
      </c>
      <c r="F255" s="45">
        <v>38</v>
      </c>
      <c r="G255" s="94" t="s">
        <v>322</v>
      </c>
      <c r="H255" s="95" t="s">
        <v>97</v>
      </c>
      <c r="I255" s="95"/>
      <c r="J255" s="570"/>
      <c r="K255" s="42" t="s">
        <v>31</v>
      </c>
      <c r="L255" s="544">
        <v>45384</v>
      </c>
      <c r="M255" s="48"/>
      <c r="N255" s="513">
        <v>45516</v>
      </c>
      <c r="O255" s="70" t="s">
        <v>311</v>
      </c>
      <c r="P255" s="70" t="str">
        <f t="shared" ca="1" si="41"/>
        <v/>
      </c>
      <c r="Q255" s="70" t="str">
        <f t="shared" ca="1" si="42"/>
        <v/>
      </c>
      <c r="R255" s="70" t="str">
        <f t="shared" ca="1" si="43"/>
        <v/>
      </c>
      <c r="S255" s="70" t="str">
        <f t="shared" ca="1" si="44"/>
        <v/>
      </c>
      <c r="T255" s="147" t="str">
        <f t="shared" ca="1" si="45"/>
        <v/>
      </c>
      <c r="U255" s="146"/>
      <c r="V255" s="51"/>
      <c r="W255" s="51"/>
      <c r="X255" s="51"/>
      <c r="Y255" s="51"/>
      <c r="Z255" s="51"/>
      <c r="AA255" s="145"/>
    </row>
    <row r="256" spans="1:27" s="2" customFormat="1" ht="15.6" x14ac:dyDescent="0.3">
      <c r="A256" s="555">
        <v>45481</v>
      </c>
      <c r="B256" s="48" t="s">
        <v>307</v>
      </c>
      <c r="C256" s="45" t="s">
        <v>65</v>
      </c>
      <c r="D256" s="45">
        <v>1</v>
      </c>
      <c r="E256" s="45" t="s">
        <v>308</v>
      </c>
      <c r="F256" s="45">
        <v>37</v>
      </c>
      <c r="G256" s="46" t="s">
        <v>323</v>
      </c>
      <c r="H256" s="47" t="s">
        <v>68</v>
      </c>
      <c r="I256" s="53"/>
      <c r="J256" s="569"/>
      <c r="K256" s="42" t="s">
        <v>31</v>
      </c>
      <c r="L256" s="544">
        <v>45384</v>
      </c>
      <c r="M256" s="48"/>
      <c r="N256" s="513">
        <v>45656</v>
      </c>
      <c r="O256" s="70" t="s">
        <v>311</v>
      </c>
      <c r="P256" s="70" t="str">
        <f t="shared" ca="1" si="41"/>
        <v/>
      </c>
      <c r="Q256" s="70" t="str">
        <f t="shared" ca="1" si="42"/>
        <v/>
      </c>
      <c r="R256" s="70" t="str">
        <f t="shared" ca="1" si="43"/>
        <v/>
      </c>
      <c r="S256" s="70" t="str">
        <f t="shared" ca="1" si="44"/>
        <v/>
      </c>
      <c r="T256" s="147" t="str">
        <f t="shared" ca="1" si="45"/>
        <v/>
      </c>
      <c r="U256" s="146"/>
      <c r="V256" s="51"/>
      <c r="W256" s="51"/>
      <c r="X256" s="51"/>
      <c r="Y256" s="51"/>
      <c r="Z256" s="51"/>
      <c r="AA256" s="145"/>
    </row>
    <row r="257" spans="1:27" s="2" customFormat="1" ht="15.6" x14ac:dyDescent="0.3">
      <c r="A257" s="555">
        <v>45481</v>
      </c>
      <c r="B257" s="48" t="s">
        <v>307</v>
      </c>
      <c r="C257" s="45" t="s">
        <v>65</v>
      </c>
      <c r="D257" s="45">
        <v>1</v>
      </c>
      <c r="E257" s="45" t="s">
        <v>308</v>
      </c>
      <c r="F257" s="45">
        <v>36</v>
      </c>
      <c r="G257" s="52" t="s">
        <v>324</v>
      </c>
      <c r="H257" s="53" t="s">
        <v>30</v>
      </c>
      <c r="I257" s="53"/>
      <c r="J257" s="569"/>
      <c r="K257" s="42" t="s">
        <v>31</v>
      </c>
      <c r="L257" s="544">
        <v>45384</v>
      </c>
      <c r="M257" s="48"/>
      <c r="N257" s="513">
        <v>45656</v>
      </c>
      <c r="O257" s="70" t="s">
        <v>311</v>
      </c>
      <c r="P257" s="70" t="str">
        <f t="shared" ca="1" si="41"/>
        <v/>
      </c>
      <c r="Q257" s="70" t="str">
        <f t="shared" ca="1" si="42"/>
        <v/>
      </c>
      <c r="R257" s="70" t="str">
        <f t="shared" ca="1" si="43"/>
        <v/>
      </c>
      <c r="S257" s="70" t="str">
        <f t="shared" ca="1" si="44"/>
        <v/>
      </c>
      <c r="T257" s="147" t="str">
        <f t="shared" ca="1" si="45"/>
        <v/>
      </c>
      <c r="U257" s="146"/>
      <c r="V257" s="51"/>
      <c r="W257" s="51"/>
      <c r="X257" s="51"/>
      <c r="Y257" s="51"/>
      <c r="Z257" s="51"/>
      <c r="AA257" s="145"/>
    </row>
    <row r="258" spans="1:27" s="2" customFormat="1" ht="15.6" x14ac:dyDescent="0.3">
      <c r="A258" s="555">
        <v>45481</v>
      </c>
      <c r="B258" s="48" t="s">
        <v>307</v>
      </c>
      <c r="C258" s="45" t="s">
        <v>65</v>
      </c>
      <c r="D258" s="45">
        <v>1</v>
      </c>
      <c r="E258" s="45" t="s">
        <v>308</v>
      </c>
      <c r="F258" s="45">
        <v>35</v>
      </c>
      <c r="G258" s="52" t="s">
        <v>325</v>
      </c>
      <c r="H258" s="53" t="s">
        <v>30</v>
      </c>
      <c r="I258" s="53"/>
      <c r="J258" s="569"/>
      <c r="K258" s="42" t="s">
        <v>31</v>
      </c>
      <c r="L258" s="544">
        <v>45384</v>
      </c>
      <c r="M258" s="48"/>
      <c r="N258" s="513">
        <v>45656</v>
      </c>
      <c r="O258" s="70" t="s">
        <v>311</v>
      </c>
      <c r="P258" s="70" t="str">
        <f t="shared" ca="1" si="41"/>
        <v/>
      </c>
      <c r="Q258" s="70" t="str">
        <f t="shared" ca="1" si="42"/>
        <v/>
      </c>
      <c r="R258" s="70" t="str">
        <f t="shared" ca="1" si="43"/>
        <v/>
      </c>
      <c r="S258" s="70" t="str">
        <f t="shared" ca="1" si="44"/>
        <v/>
      </c>
      <c r="T258" s="147" t="str">
        <f t="shared" ca="1" si="45"/>
        <v/>
      </c>
      <c r="U258" s="146"/>
      <c r="V258" s="51"/>
      <c r="W258" s="51"/>
      <c r="X258" s="51"/>
      <c r="Y258" s="51"/>
      <c r="Z258" s="51"/>
      <c r="AA258" s="145"/>
    </row>
    <row r="259" spans="1:27" s="2" customFormat="1" ht="15.6" x14ac:dyDescent="0.3">
      <c r="A259" s="555">
        <v>45481</v>
      </c>
      <c r="B259" s="48" t="s">
        <v>307</v>
      </c>
      <c r="C259" s="45" t="s">
        <v>65</v>
      </c>
      <c r="D259" s="45">
        <v>1</v>
      </c>
      <c r="E259" s="45" t="s">
        <v>308</v>
      </c>
      <c r="F259" s="45">
        <v>34</v>
      </c>
      <c r="G259" s="52" t="s">
        <v>326</v>
      </c>
      <c r="H259" s="53" t="s">
        <v>30</v>
      </c>
      <c r="I259" s="53"/>
      <c r="J259" s="569"/>
      <c r="K259" s="42" t="s">
        <v>31</v>
      </c>
      <c r="L259" s="544">
        <v>45384</v>
      </c>
      <c r="M259" s="48"/>
      <c r="N259" s="513">
        <v>45656</v>
      </c>
      <c r="O259" s="70" t="s">
        <v>311</v>
      </c>
      <c r="P259" s="70" t="str">
        <f t="shared" ca="1" si="41"/>
        <v/>
      </c>
      <c r="Q259" s="70" t="str">
        <f t="shared" ca="1" si="42"/>
        <v/>
      </c>
      <c r="R259" s="70" t="str">
        <f t="shared" ca="1" si="43"/>
        <v/>
      </c>
      <c r="S259" s="70" t="str">
        <f t="shared" ca="1" si="44"/>
        <v/>
      </c>
      <c r="T259" s="147" t="str">
        <f t="shared" ca="1" si="45"/>
        <v/>
      </c>
      <c r="U259" s="146"/>
      <c r="V259" s="51"/>
      <c r="W259" s="51"/>
      <c r="X259" s="51"/>
      <c r="Y259" s="51"/>
      <c r="Z259" s="51"/>
      <c r="AA259" s="145"/>
    </row>
    <row r="260" spans="1:27" s="2" customFormat="1" ht="15.6" x14ac:dyDescent="0.3">
      <c r="A260" s="555">
        <v>45481</v>
      </c>
      <c r="B260" s="48" t="s">
        <v>307</v>
      </c>
      <c r="C260" s="45" t="s">
        <v>65</v>
      </c>
      <c r="D260" s="45">
        <v>1</v>
      </c>
      <c r="E260" s="45" t="s">
        <v>308</v>
      </c>
      <c r="F260" s="45">
        <v>33</v>
      </c>
      <c r="G260" s="52" t="s">
        <v>327</v>
      </c>
      <c r="H260" s="53" t="s">
        <v>30</v>
      </c>
      <c r="I260" s="53"/>
      <c r="J260" s="569"/>
      <c r="K260" s="42" t="s">
        <v>31</v>
      </c>
      <c r="L260" s="544">
        <v>45384</v>
      </c>
      <c r="M260" s="48"/>
      <c r="N260" s="513">
        <v>45656</v>
      </c>
      <c r="O260" s="70" t="s">
        <v>311</v>
      </c>
      <c r="P260" s="70" t="str">
        <f t="shared" ca="1" si="41"/>
        <v/>
      </c>
      <c r="Q260" s="70" t="str">
        <f t="shared" ca="1" si="42"/>
        <v/>
      </c>
      <c r="R260" s="70" t="str">
        <f t="shared" ca="1" si="43"/>
        <v/>
      </c>
      <c r="S260" s="70" t="str">
        <f t="shared" ca="1" si="44"/>
        <v/>
      </c>
      <c r="T260" s="147" t="str">
        <f t="shared" ca="1" si="45"/>
        <v/>
      </c>
      <c r="U260" s="146"/>
      <c r="V260" s="51"/>
      <c r="W260" s="51"/>
      <c r="X260" s="51"/>
      <c r="Y260" s="51"/>
      <c r="Z260" s="51"/>
      <c r="AA260" s="145"/>
    </row>
    <row r="261" spans="1:27" s="2" customFormat="1" ht="15.6" x14ac:dyDescent="0.3">
      <c r="A261" s="555">
        <v>45481</v>
      </c>
      <c r="B261" s="48" t="s">
        <v>307</v>
      </c>
      <c r="C261" s="45" t="s">
        <v>65</v>
      </c>
      <c r="D261" s="45">
        <v>1</v>
      </c>
      <c r="E261" s="45" t="s">
        <v>308</v>
      </c>
      <c r="F261" s="45">
        <v>32</v>
      </c>
      <c r="G261" s="52" t="s">
        <v>328</v>
      </c>
      <c r="H261" s="47" t="s">
        <v>54</v>
      </c>
      <c r="I261" s="53"/>
      <c r="J261" s="569"/>
      <c r="K261" s="187" t="s">
        <v>31</v>
      </c>
      <c r="L261" s="544">
        <v>45384</v>
      </c>
      <c r="M261" s="48"/>
      <c r="N261" s="513">
        <v>45534</v>
      </c>
      <c r="O261" s="70" t="s">
        <v>311</v>
      </c>
      <c r="P261" s="70" t="str">
        <f t="shared" ca="1" si="41"/>
        <v/>
      </c>
      <c r="Q261" s="70" t="str">
        <f t="shared" ca="1" si="42"/>
        <v/>
      </c>
      <c r="R261" s="70" t="str">
        <f t="shared" ca="1" si="43"/>
        <v/>
      </c>
      <c r="S261" s="70" t="str">
        <f t="shared" ca="1" si="44"/>
        <v/>
      </c>
      <c r="T261" s="147" t="str">
        <f t="shared" ca="1" si="45"/>
        <v/>
      </c>
      <c r="U261" s="146"/>
      <c r="V261" s="51"/>
      <c r="W261" s="51"/>
      <c r="X261" s="51"/>
      <c r="Y261" s="51"/>
      <c r="Z261" s="51"/>
      <c r="AA261" s="145"/>
    </row>
    <row r="262" spans="1:27" s="2" customFormat="1" ht="15.6" x14ac:dyDescent="0.3">
      <c r="A262" s="555">
        <v>45481</v>
      </c>
      <c r="B262" s="48" t="s">
        <v>307</v>
      </c>
      <c r="C262" s="45" t="s">
        <v>65</v>
      </c>
      <c r="D262" s="45">
        <v>1</v>
      </c>
      <c r="E262" s="45" t="s">
        <v>308</v>
      </c>
      <c r="F262" s="45">
        <v>31</v>
      </c>
      <c r="G262" s="52" t="s">
        <v>329</v>
      </c>
      <c r="H262" s="53" t="s">
        <v>188</v>
      </c>
      <c r="I262" s="53"/>
      <c r="J262" s="569"/>
      <c r="K262" s="42" t="s">
        <v>31</v>
      </c>
      <c r="L262" s="544">
        <v>45384</v>
      </c>
      <c r="M262" s="48"/>
      <c r="N262" s="513">
        <v>45656</v>
      </c>
      <c r="O262" s="51"/>
      <c r="P262" s="70" t="str">
        <f t="shared" ca="1" si="41"/>
        <v/>
      </c>
      <c r="Q262" s="70" t="str">
        <f t="shared" ca="1" si="42"/>
        <v/>
      </c>
      <c r="R262" s="70" t="str">
        <f t="shared" ca="1" si="43"/>
        <v/>
      </c>
      <c r="S262" s="70" t="str">
        <f t="shared" ca="1" si="44"/>
        <v/>
      </c>
      <c r="T262" s="147" t="str">
        <f t="shared" ca="1" si="45"/>
        <v/>
      </c>
      <c r="U262" s="146"/>
      <c r="V262" s="51"/>
      <c r="W262" s="51"/>
      <c r="X262" s="51"/>
      <c r="Y262" s="51"/>
      <c r="Z262" s="51"/>
      <c r="AA262" s="145"/>
    </row>
    <row r="263" spans="1:27" s="2" customFormat="1" ht="15.6" x14ac:dyDescent="0.3">
      <c r="A263" s="555">
        <v>45481</v>
      </c>
      <c r="B263" s="48" t="s">
        <v>307</v>
      </c>
      <c r="C263" s="45" t="s">
        <v>65</v>
      </c>
      <c r="D263" s="45">
        <v>1</v>
      </c>
      <c r="E263" s="45" t="s">
        <v>308</v>
      </c>
      <c r="F263" s="45">
        <v>30</v>
      </c>
      <c r="G263" s="52" t="s">
        <v>330</v>
      </c>
      <c r="H263" s="53" t="s">
        <v>30</v>
      </c>
      <c r="I263" s="53"/>
      <c r="J263" s="569"/>
      <c r="K263" s="42" t="s">
        <v>31</v>
      </c>
      <c r="L263" s="544">
        <v>45384</v>
      </c>
      <c r="M263" s="48"/>
      <c r="N263" s="513">
        <v>45656</v>
      </c>
      <c r="O263" s="51"/>
      <c r="P263" s="70" t="str">
        <f t="shared" ca="1" si="41"/>
        <v/>
      </c>
      <c r="Q263" s="70" t="str">
        <f t="shared" ca="1" si="42"/>
        <v/>
      </c>
      <c r="R263" s="70" t="str">
        <f t="shared" ca="1" si="43"/>
        <v/>
      </c>
      <c r="S263" s="70" t="str">
        <f t="shared" ca="1" si="44"/>
        <v/>
      </c>
      <c r="T263" s="147" t="str">
        <f t="shared" ca="1" si="45"/>
        <v/>
      </c>
      <c r="U263" s="146"/>
      <c r="V263" s="51"/>
      <c r="W263" s="51"/>
      <c r="X263" s="51"/>
      <c r="Y263" s="51"/>
      <c r="Z263" s="51"/>
      <c r="AA263" s="145"/>
    </row>
    <row r="264" spans="1:27" s="2" customFormat="1" ht="15.6" x14ac:dyDescent="0.3">
      <c r="A264" s="555">
        <v>45481</v>
      </c>
      <c r="B264" s="48" t="s">
        <v>307</v>
      </c>
      <c r="C264" s="45" t="s">
        <v>65</v>
      </c>
      <c r="D264" s="45">
        <v>1</v>
      </c>
      <c r="E264" s="45" t="s">
        <v>308</v>
      </c>
      <c r="F264" s="45">
        <v>29</v>
      </c>
      <c r="G264" s="52" t="s">
        <v>331</v>
      </c>
      <c r="H264" s="53" t="s">
        <v>30</v>
      </c>
      <c r="I264" s="53"/>
      <c r="J264" s="569"/>
      <c r="K264" s="42" t="s">
        <v>31</v>
      </c>
      <c r="L264" s="544">
        <v>45384</v>
      </c>
      <c r="M264" s="48"/>
      <c r="N264" s="513">
        <v>45656</v>
      </c>
      <c r="O264" s="51"/>
      <c r="P264" s="70" t="str">
        <f t="shared" ca="1" si="41"/>
        <v/>
      </c>
      <c r="Q264" s="70" t="str">
        <f t="shared" ca="1" si="42"/>
        <v/>
      </c>
      <c r="R264" s="70" t="str">
        <f t="shared" ca="1" si="43"/>
        <v/>
      </c>
      <c r="S264" s="70" t="str">
        <f t="shared" ca="1" si="44"/>
        <v/>
      </c>
      <c r="T264" s="147" t="str">
        <f t="shared" ca="1" si="45"/>
        <v/>
      </c>
      <c r="U264" s="146"/>
      <c r="V264" s="51"/>
      <c r="W264" s="51"/>
      <c r="X264" s="51"/>
      <c r="Y264" s="51"/>
      <c r="Z264" s="51"/>
      <c r="AA264" s="145"/>
    </row>
    <row r="265" spans="1:27" s="2" customFormat="1" ht="15.6" x14ac:dyDescent="0.3">
      <c r="A265" s="555">
        <v>45481</v>
      </c>
      <c r="B265" s="48" t="s">
        <v>307</v>
      </c>
      <c r="C265" s="45" t="s">
        <v>65</v>
      </c>
      <c r="D265" s="45">
        <v>1</v>
      </c>
      <c r="E265" s="45" t="s">
        <v>308</v>
      </c>
      <c r="F265" s="45">
        <v>28</v>
      </c>
      <c r="G265" s="52" t="s">
        <v>332</v>
      </c>
      <c r="H265" s="53" t="s">
        <v>30</v>
      </c>
      <c r="I265" s="53"/>
      <c r="J265" s="569"/>
      <c r="K265" s="42" t="s">
        <v>31</v>
      </c>
      <c r="L265" s="544">
        <v>45384</v>
      </c>
      <c r="M265" s="48"/>
      <c r="N265" s="513">
        <v>45656</v>
      </c>
      <c r="O265" s="51"/>
      <c r="P265" s="70" t="str">
        <f t="shared" ca="1" si="41"/>
        <v/>
      </c>
      <c r="Q265" s="70" t="str">
        <f t="shared" ca="1" si="42"/>
        <v/>
      </c>
      <c r="R265" s="70" t="str">
        <f t="shared" ca="1" si="43"/>
        <v/>
      </c>
      <c r="S265" s="70" t="str">
        <f t="shared" ca="1" si="44"/>
        <v/>
      </c>
      <c r="T265" s="147" t="str">
        <f t="shared" ca="1" si="45"/>
        <v/>
      </c>
      <c r="U265" s="146"/>
      <c r="V265" s="51"/>
      <c r="W265" s="51"/>
      <c r="X265" s="51"/>
      <c r="Y265" s="51"/>
      <c r="Z265" s="51"/>
      <c r="AA265" s="145"/>
    </row>
    <row r="266" spans="1:27" s="2" customFormat="1" ht="15.6" x14ac:dyDescent="0.3">
      <c r="A266" s="555">
        <v>45481</v>
      </c>
      <c r="B266" s="48" t="s">
        <v>307</v>
      </c>
      <c r="C266" s="45" t="s">
        <v>65</v>
      </c>
      <c r="D266" s="45">
        <v>1</v>
      </c>
      <c r="E266" s="45" t="s">
        <v>308</v>
      </c>
      <c r="F266" s="45">
        <v>27</v>
      </c>
      <c r="G266" s="52" t="s">
        <v>333</v>
      </c>
      <c r="H266" s="53" t="s">
        <v>30</v>
      </c>
      <c r="I266" s="53"/>
      <c r="J266" s="569"/>
      <c r="K266" s="42" t="s">
        <v>31</v>
      </c>
      <c r="L266" s="544">
        <v>45384</v>
      </c>
      <c r="M266" s="48"/>
      <c r="N266" s="513">
        <v>45656</v>
      </c>
      <c r="O266" s="51"/>
      <c r="P266" s="70" t="str">
        <f t="shared" ca="1" si="41"/>
        <v/>
      </c>
      <c r="Q266" s="70" t="str">
        <f t="shared" ca="1" si="42"/>
        <v/>
      </c>
      <c r="R266" s="70" t="str">
        <f t="shared" ca="1" si="43"/>
        <v/>
      </c>
      <c r="S266" s="70" t="str">
        <f t="shared" ca="1" si="44"/>
        <v/>
      </c>
      <c r="T266" s="147" t="str">
        <f t="shared" ca="1" si="45"/>
        <v/>
      </c>
      <c r="U266" s="146"/>
      <c r="V266" s="51"/>
      <c r="W266" s="51"/>
      <c r="X266" s="51"/>
      <c r="Y266" s="51"/>
      <c r="Z266" s="51"/>
      <c r="AA266" s="145"/>
    </row>
    <row r="267" spans="1:27" s="2" customFormat="1" ht="15.6" x14ac:dyDescent="0.3">
      <c r="A267" s="555">
        <v>45481</v>
      </c>
      <c r="B267" s="48" t="s">
        <v>307</v>
      </c>
      <c r="C267" s="45" t="s">
        <v>65</v>
      </c>
      <c r="D267" s="45">
        <v>1</v>
      </c>
      <c r="E267" s="45" t="s">
        <v>308</v>
      </c>
      <c r="F267" s="45">
        <v>26</v>
      </c>
      <c r="G267" s="52" t="s">
        <v>334</v>
      </c>
      <c r="H267" s="53" t="s">
        <v>30</v>
      </c>
      <c r="I267" s="53"/>
      <c r="J267" s="569"/>
      <c r="K267" s="42" t="s">
        <v>31</v>
      </c>
      <c r="L267" s="544">
        <v>45384</v>
      </c>
      <c r="M267" s="48"/>
      <c r="N267" s="513">
        <v>45656</v>
      </c>
      <c r="O267" s="51"/>
      <c r="P267" s="70" t="str">
        <f t="shared" ca="1" si="41"/>
        <v/>
      </c>
      <c r="Q267" s="70" t="str">
        <f t="shared" ca="1" si="42"/>
        <v/>
      </c>
      <c r="R267" s="70" t="str">
        <f t="shared" ca="1" si="43"/>
        <v/>
      </c>
      <c r="S267" s="70" t="str">
        <f t="shared" ca="1" si="44"/>
        <v/>
      </c>
      <c r="T267" s="147" t="str">
        <f t="shared" ca="1" si="45"/>
        <v/>
      </c>
      <c r="U267" s="146"/>
      <c r="V267" s="51"/>
      <c r="W267" s="51"/>
      <c r="X267" s="51"/>
      <c r="Y267" s="51"/>
      <c r="Z267" s="51"/>
      <c r="AA267" s="145"/>
    </row>
    <row r="268" spans="1:27" s="209" customFormat="1" ht="15.6" x14ac:dyDescent="0.3">
      <c r="A268" s="555">
        <v>45481</v>
      </c>
      <c r="B268" s="48" t="s">
        <v>307</v>
      </c>
      <c r="C268" s="45" t="s">
        <v>65</v>
      </c>
      <c r="D268" s="45">
        <v>1</v>
      </c>
      <c r="E268" s="45" t="s">
        <v>308</v>
      </c>
      <c r="F268" s="45">
        <v>25</v>
      </c>
      <c r="G268" s="52" t="s">
        <v>335</v>
      </c>
      <c r="H268" s="53" t="s">
        <v>30</v>
      </c>
      <c r="I268" s="53"/>
      <c r="J268" s="569"/>
      <c r="K268" s="42" t="s">
        <v>31</v>
      </c>
      <c r="L268" s="544">
        <v>45384</v>
      </c>
      <c r="M268" s="48"/>
      <c r="N268" s="513">
        <v>45656</v>
      </c>
      <c r="O268" s="51"/>
      <c r="P268" s="70" t="str">
        <f t="shared" ca="1" si="41"/>
        <v/>
      </c>
      <c r="Q268" s="70" t="str">
        <f t="shared" ca="1" si="42"/>
        <v/>
      </c>
      <c r="R268" s="70" t="str">
        <f t="shared" ca="1" si="43"/>
        <v/>
      </c>
      <c r="S268" s="70" t="str">
        <f t="shared" ca="1" si="44"/>
        <v/>
      </c>
      <c r="T268" s="147" t="str">
        <f t="shared" ca="1" si="45"/>
        <v/>
      </c>
      <c r="U268" s="146"/>
      <c r="V268" s="51"/>
      <c r="W268" s="51"/>
      <c r="X268" s="51"/>
      <c r="Y268" s="51"/>
      <c r="Z268" s="51"/>
      <c r="AA268" s="145"/>
    </row>
    <row r="269" spans="1:27" s="209" customFormat="1" ht="15.6" x14ac:dyDescent="0.3">
      <c r="A269" s="555">
        <v>45481</v>
      </c>
      <c r="B269" s="48" t="s">
        <v>307</v>
      </c>
      <c r="C269" s="45" t="s">
        <v>65</v>
      </c>
      <c r="D269" s="45">
        <v>1</v>
      </c>
      <c r="E269" s="45" t="s">
        <v>308</v>
      </c>
      <c r="F269" s="45">
        <v>24</v>
      </c>
      <c r="G269" s="52" t="s">
        <v>336</v>
      </c>
      <c r="H269" s="53" t="s">
        <v>113</v>
      </c>
      <c r="I269" s="53"/>
      <c r="J269" s="569"/>
      <c r="K269" s="187" t="s">
        <v>31</v>
      </c>
      <c r="L269" s="544">
        <v>45384</v>
      </c>
      <c r="M269" s="43"/>
      <c r="N269" s="513">
        <v>45656</v>
      </c>
      <c r="O269" s="51"/>
      <c r="P269" s="70" t="str">
        <f t="shared" ca="1" si="41"/>
        <v/>
      </c>
      <c r="Q269" s="70" t="str">
        <f t="shared" ca="1" si="42"/>
        <v/>
      </c>
      <c r="R269" s="70" t="str">
        <f t="shared" ca="1" si="43"/>
        <v/>
      </c>
      <c r="S269" s="70" t="str">
        <f t="shared" ca="1" si="44"/>
        <v/>
      </c>
      <c r="T269" s="147" t="str">
        <f t="shared" ca="1" si="45"/>
        <v/>
      </c>
      <c r="U269" s="146"/>
      <c r="V269" s="51"/>
      <c r="W269" s="51"/>
      <c r="X269" s="51"/>
      <c r="Y269" s="51"/>
      <c r="Z269" s="51"/>
      <c r="AA269" s="145"/>
    </row>
    <row r="270" spans="1:27" s="209" customFormat="1" ht="15.6" x14ac:dyDescent="0.3">
      <c r="A270" s="555">
        <v>45481</v>
      </c>
      <c r="B270" s="48" t="s">
        <v>307</v>
      </c>
      <c r="C270" s="45" t="s">
        <v>65</v>
      </c>
      <c r="D270" s="45">
        <v>1</v>
      </c>
      <c r="E270" s="45" t="s">
        <v>308</v>
      </c>
      <c r="F270" s="45">
        <v>23</v>
      </c>
      <c r="G270" s="52" t="s">
        <v>71</v>
      </c>
      <c r="H270" s="53" t="s">
        <v>30</v>
      </c>
      <c r="I270" s="53"/>
      <c r="J270" s="569"/>
      <c r="K270" s="42" t="s">
        <v>31</v>
      </c>
      <c r="L270" s="544">
        <v>45384</v>
      </c>
      <c r="M270" s="48"/>
      <c r="N270" s="513">
        <v>45656</v>
      </c>
      <c r="O270" s="51"/>
      <c r="P270" s="70" t="str">
        <f t="shared" ca="1" si="41"/>
        <v/>
      </c>
      <c r="Q270" s="70" t="str">
        <f t="shared" ca="1" si="42"/>
        <v/>
      </c>
      <c r="R270" s="70" t="str">
        <f t="shared" ca="1" si="43"/>
        <v/>
      </c>
      <c r="S270" s="70" t="str">
        <f t="shared" ca="1" si="44"/>
        <v/>
      </c>
      <c r="T270" s="147" t="str">
        <f t="shared" ca="1" si="45"/>
        <v/>
      </c>
      <c r="U270" s="146"/>
      <c r="V270" s="51"/>
      <c r="W270" s="51"/>
      <c r="X270" s="51"/>
      <c r="Y270" s="51"/>
      <c r="Z270" s="51"/>
      <c r="AA270" s="145"/>
    </row>
    <row r="271" spans="1:27" s="209" customFormat="1" ht="15.6" x14ac:dyDescent="0.3">
      <c r="A271" s="555">
        <v>45481</v>
      </c>
      <c r="B271" s="48" t="s">
        <v>307</v>
      </c>
      <c r="C271" s="45" t="s">
        <v>65</v>
      </c>
      <c r="D271" s="45">
        <v>1</v>
      </c>
      <c r="E271" s="45" t="s">
        <v>308</v>
      </c>
      <c r="F271" s="45">
        <v>22</v>
      </c>
      <c r="G271" s="52" t="s">
        <v>337</v>
      </c>
      <c r="H271" s="53" t="s">
        <v>76</v>
      </c>
      <c r="I271" s="53"/>
      <c r="J271" s="569"/>
      <c r="K271" s="42" t="s">
        <v>31</v>
      </c>
      <c r="L271" s="544">
        <v>45384</v>
      </c>
      <c r="M271" s="48"/>
      <c r="N271" s="513">
        <v>45656</v>
      </c>
      <c r="O271" s="51"/>
      <c r="P271" s="70" t="str">
        <f t="shared" ca="1" si="41"/>
        <v/>
      </c>
      <c r="Q271" s="70" t="str">
        <f t="shared" ca="1" si="42"/>
        <v/>
      </c>
      <c r="R271" s="70" t="str">
        <f t="shared" ca="1" si="43"/>
        <v/>
      </c>
      <c r="S271" s="70" t="str">
        <f t="shared" ca="1" si="44"/>
        <v/>
      </c>
      <c r="T271" s="147" t="str">
        <f t="shared" ca="1" si="45"/>
        <v/>
      </c>
      <c r="U271" s="146"/>
      <c r="V271" s="51"/>
      <c r="W271" s="51"/>
      <c r="X271" s="51"/>
      <c r="Y271" s="51"/>
      <c r="Z271" s="51"/>
      <c r="AA271" s="145"/>
    </row>
    <row r="272" spans="1:27" s="209" customFormat="1" ht="15.6" x14ac:dyDescent="0.3">
      <c r="A272" s="555">
        <v>45481</v>
      </c>
      <c r="B272" s="48" t="s">
        <v>307</v>
      </c>
      <c r="C272" s="45" t="s">
        <v>65</v>
      </c>
      <c r="D272" s="45">
        <v>1</v>
      </c>
      <c r="E272" s="45" t="s">
        <v>308</v>
      </c>
      <c r="F272" s="45">
        <v>21</v>
      </c>
      <c r="G272" s="52" t="s">
        <v>338</v>
      </c>
      <c r="H272" s="53" t="s">
        <v>30</v>
      </c>
      <c r="I272" s="53"/>
      <c r="J272" s="569"/>
      <c r="K272" s="42" t="s">
        <v>31</v>
      </c>
      <c r="L272" s="544">
        <v>45384</v>
      </c>
      <c r="M272" s="48"/>
      <c r="N272" s="513">
        <v>45656</v>
      </c>
      <c r="O272" s="51"/>
      <c r="P272" s="70" t="str">
        <f t="shared" ca="1" si="41"/>
        <v/>
      </c>
      <c r="Q272" s="70" t="str">
        <f t="shared" ca="1" si="42"/>
        <v/>
      </c>
      <c r="R272" s="70" t="str">
        <f t="shared" ca="1" si="43"/>
        <v/>
      </c>
      <c r="S272" s="70" t="str">
        <f t="shared" ca="1" si="44"/>
        <v/>
      </c>
      <c r="T272" s="147" t="str">
        <f t="shared" ca="1" si="45"/>
        <v/>
      </c>
      <c r="U272" s="146"/>
      <c r="V272" s="51"/>
      <c r="W272" s="51"/>
      <c r="X272" s="51"/>
      <c r="Y272" s="51"/>
      <c r="Z272" s="51"/>
      <c r="AA272" s="145"/>
    </row>
    <row r="273" spans="1:27" s="209" customFormat="1" ht="15.6" x14ac:dyDescent="0.3">
      <c r="A273" s="555">
        <v>45481</v>
      </c>
      <c r="B273" s="48" t="s">
        <v>307</v>
      </c>
      <c r="C273" s="45" t="s">
        <v>65</v>
      </c>
      <c r="D273" s="45">
        <v>1</v>
      </c>
      <c r="E273" s="45" t="s">
        <v>308</v>
      </c>
      <c r="F273" s="45">
        <v>20</v>
      </c>
      <c r="G273" s="52" t="s">
        <v>339</v>
      </c>
      <c r="H273" s="53" t="s">
        <v>30</v>
      </c>
      <c r="I273" s="53"/>
      <c r="J273" s="569"/>
      <c r="K273" s="42" t="s">
        <v>31</v>
      </c>
      <c r="L273" s="544">
        <v>45384</v>
      </c>
      <c r="M273" s="48"/>
      <c r="N273" s="513">
        <v>45656</v>
      </c>
      <c r="O273" s="51"/>
      <c r="P273" s="70" t="str">
        <f t="shared" ca="1" si="41"/>
        <v/>
      </c>
      <c r="Q273" s="70" t="str">
        <f t="shared" ca="1" si="42"/>
        <v/>
      </c>
      <c r="R273" s="70" t="str">
        <f t="shared" ca="1" si="43"/>
        <v/>
      </c>
      <c r="S273" s="70" t="str">
        <f t="shared" ca="1" si="44"/>
        <v/>
      </c>
      <c r="T273" s="147" t="str">
        <f t="shared" ca="1" si="45"/>
        <v/>
      </c>
      <c r="U273" s="146"/>
      <c r="V273" s="51"/>
      <c r="W273" s="51"/>
      <c r="X273" s="51"/>
      <c r="Y273" s="51"/>
      <c r="Z273" s="51"/>
      <c r="AA273" s="145"/>
    </row>
    <row r="274" spans="1:27" s="209" customFormat="1" ht="15.6" x14ac:dyDescent="0.3">
      <c r="A274" s="555">
        <v>45481</v>
      </c>
      <c r="B274" s="48" t="s">
        <v>307</v>
      </c>
      <c r="C274" s="45" t="s">
        <v>65</v>
      </c>
      <c r="D274" s="45">
        <v>1</v>
      </c>
      <c r="E274" s="45" t="s">
        <v>308</v>
      </c>
      <c r="F274" s="45">
        <v>19</v>
      </c>
      <c r="G274" s="52" t="s">
        <v>340</v>
      </c>
      <c r="H274" s="53" t="s">
        <v>76</v>
      </c>
      <c r="I274" s="53"/>
      <c r="J274" s="569"/>
      <c r="K274" s="42" t="s">
        <v>31</v>
      </c>
      <c r="L274" s="544">
        <v>45384</v>
      </c>
      <c r="M274" s="48"/>
      <c r="N274" s="513">
        <v>45656</v>
      </c>
      <c r="O274" s="51"/>
      <c r="P274" s="70" t="str">
        <f t="shared" ca="1" si="41"/>
        <v/>
      </c>
      <c r="Q274" s="70" t="str">
        <f t="shared" ca="1" si="42"/>
        <v/>
      </c>
      <c r="R274" s="70" t="str">
        <f t="shared" ca="1" si="43"/>
        <v/>
      </c>
      <c r="S274" s="70" t="str">
        <f t="shared" ca="1" si="44"/>
        <v/>
      </c>
      <c r="T274" s="147" t="str">
        <f t="shared" ca="1" si="45"/>
        <v/>
      </c>
      <c r="U274" s="146"/>
      <c r="V274" s="51"/>
      <c r="W274" s="51"/>
      <c r="X274" s="51"/>
      <c r="Y274" s="51"/>
      <c r="Z274" s="51"/>
      <c r="AA274" s="145"/>
    </row>
    <row r="275" spans="1:27" s="209" customFormat="1" ht="15.6" x14ac:dyDescent="0.3">
      <c r="A275" s="555">
        <v>45481</v>
      </c>
      <c r="B275" s="48" t="s">
        <v>307</v>
      </c>
      <c r="C275" s="45" t="s">
        <v>65</v>
      </c>
      <c r="D275" s="45">
        <v>1</v>
      </c>
      <c r="E275" s="45" t="s">
        <v>308</v>
      </c>
      <c r="F275" s="45">
        <v>18</v>
      </c>
      <c r="G275" s="52" t="s">
        <v>341</v>
      </c>
      <c r="H275" s="53" t="s">
        <v>188</v>
      </c>
      <c r="I275" s="53"/>
      <c r="J275" s="569"/>
      <c r="K275" s="42" t="s">
        <v>31</v>
      </c>
      <c r="L275" s="544">
        <v>45384</v>
      </c>
      <c r="M275" s="48"/>
      <c r="N275" s="513">
        <v>45656</v>
      </c>
      <c r="O275" s="51"/>
      <c r="P275" s="70" t="str">
        <f t="shared" ca="1" si="41"/>
        <v/>
      </c>
      <c r="Q275" s="70" t="str">
        <f t="shared" ca="1" si="42"/>
        <v/>
      </c>
      <c r="R275" s="70" t="str">
        <f t="shared" ca="1" si="43"/>
        <v/>
      </c>
      <c r="S275" s="70" t="str">
        <f t="shared" ca="1" si="44"/>
        <v/>
      </c>
      <c r="T275" s="147" t="str">
        <f t="shared" ca="1" si="45"/>
        <v/>
      </c>
      <c r="U275" s="146"/>
      <c r="V275" s="51"/>
      <c r="W275" s="51"/>
      <c r="X275" s="51"/>
      <c r="Y275" s="51"/>
      <c r="Z275" s="51"/>
      <c r="AA275" s="145"/>
    </row>
    <row r="276" spans="1:27" s="209" customFormat="1" ht="15.6" x14ac:dyDescent="0.3">
      <c r="A276" s="555">
        <v>45481</v>
      </c>
      <c r="B276" s="48" t="s">
        <v>307</v>
      </c>
      <c r="C276" s="45" t="s">
        <v>65</v>
      </c>
      <c r="D276" s="45">
        <v>1</v>
      </c>
      <c r="E276" s="45" t="s">
        <v>308</v>
      </c>
      <c r="F276" s="45">
        <v>17</v>
      </c>
      <c r="G276" s="52" t="s">
        <v>342</v>
      </c>
      <c r="H276" s="53" t="s">
        <v>30</v>
      </c>
      <c r="I276" s="53"/>
      <c r="J276" s="569"/>
      <c r="K276" s="42" t="s">
        <v>31</v>
      </c>
      <c r="L276" s="544">
        <v>45384</v>
      </c>
      <c r="M276" s="48"/>
      <c r="N276" s="513">
        <v>45656</v>
      </c>
      <c r="O276" s="51"/>
      <c r="P276" s="70" t="str">
        <f t="shared" ca="1" si="41"/>
        <v/>
      </c>
      <c r="Q276" s="70" t="str">
        <f t="shared" ca="1" si="42"/>
        <v/>
      </c>
      <c r="R276" s="70" t="str">
        <f t="shared" ca="1" si="43"/>
        <v/>
      </c>
      <c r="S276" s="70" t="str">
        <f t="shared" ca="1" si="44"/>
        <v/>
      </c>
      <c r="T276" s="147" t="str">
        <f t="shared" ca="1" si="45"/>
        <v/>
      </c>
      <c r="U276" s="146"/>
      <c r="V276" s="51"/>
      <c r="W276" s="51"/>
      <c r="X276" s="51"/>
      <c r="Y276" s="51"/>
      <c r="Z276" s="51"/>
      <c r="AA276" s="145"/>
    </row>
    <row r="277" spans="1:27" s="209" customFormat="1" ht="15.6" x14ac:dyDescent="0.3">
      <c r="A277" s="555">
        <v>45481</v>
      </c>
      <c r="B277" s="48" t="s">
        <v>307</v>
      </c>
      <c r="C277" s="45" t="s">
        <v>65</v>
      </c>
      <c r="D277" s="45">
        <v>1</v>
      </c>
      <c r="E277" s="45" t="s">
        <v>308</v>
      </c>
      <c r="F277" s="45">
        <v>16</v>
      </c>
      <c r="G277" s="52" t="s">
        <v>343</v>
      </c>
      <c r="H277" s="53" t="s">
        <v>30</v>
      </c>
      <c r="I277" s="53"/>
      <c r="J277" s="569"/>
      <c r="K277" s="42" t="s">
        <v>31</v>
      </c>
      <c r="L277" s="544">
        <v>45384</v>
      </c>
      <c r="M277" s="48"/>
      <c r="N277" s="513">
        <v>45656</v>
      </c>
      <c r="O277" s="51"/>
      <c r="P277" s="70" t="str">
        <f t="shared" ref="P277:P308" ca="1" si="46">IF(K277="NÃO INTERVENCIONADO",TODAY()-J277,"")</f>
        <v/>
      </c>
      <c r="Q277" s="70" t="str">
        <f t="shared" ref="Q277:Q308" ca="1" si="47">IF(K277="ENCOMENDADO",TODAY()-J277,"")</f>
        <v/>
      </c>
      <c r="R277" s="70" t="str">
        <f t="shared" ref="R277:R308" ca="1" si="48">IF(K277="EM OBRA",TODAY()-J277,"")</f>
        <v/>
      </c>
      <c r="S277" s="70" t="str">
        <f t="shared" ref="S277:S308" ca="1" si="49">IF(K277="CORREÇÃO NÃO ACEITE",TODAY()-J277,"")</f>
        <v/>
      </c>
      <c r="T277" s="147" t="str">
        <f t="shared" ref="T277:T308" ca="1" si="50">IF(K277="A VERIFICAR",TODAY()-J277,"")</f>
        <v/>
      </c>
      <c r="U277" s="146"/>
      <c r="V277" s="51"/>
      <c r="W277" s="51"/>
      <c r="X277" s="51"/>
      <c r="Y277" s="51"/>
      <c r="Z277" s="51"/>
      <c r="AA277" s="145"/>
    </row>
    <row r="278" spans="1:27" s="209" customFormat="1" ht="15.6" x14ac:dyDescent="0.3">
      <c r="A278" s="555">
        <v>45481</v>
      </c>
      <c r="B278" s="48" t="s">
        <v>307</v>
      </c>
      <c r="C278" s="45" t="s">
        <v>65</v>
      </c>
      <c r="D278" s="45">
        <v>1</v>
      </c>
      <c r="E278" s="45" t="s">
        <v>308</v>
      </c>
      <c r="F278" s="45">
        <v>15</v>
      </c>
      <c r="G278" s="52" t="s">
        <v>344</v>
      </c>
      <c r="H278" s="53" t="s">
        <v>30</v>
      </c>
      <c r="I278" s="53"/>
      <c r="J278" s="569"/>
      <c r="K278" s="42" t="s">
        <v>31</v>
      </c>
      <c r="L278" s="544">
        <v>45384</v>
      </c>
      <c r="M278" s="48"/>
      <c r="N278" s="513">
        <v>45656</v>
      </c>
      <c r="O278" s="51"/>
      <c r="P278" s="70" t="str">
        <f t="shared" ca="1" si="46"/>
        <v/>
      </c>
      <c r="Q278" s="70" t="str">
        <f t="shared" ca="1" si="47"/>
        <v/>
      </c>
      <c r="R278" s="70" t="str">
        <f t="shared" ca="1" si="48"/>
        <v/>
      </c>
      <c r="S278" s="70" t="str">
        <f t="shared" ca="1" si="49"/>
        <v/>
      </c>
      <c r="T278" s="147" t="str">
        <f t="shared" ca="1" si="50"/>
        <v/>
      </c>
      <c r="U278" s="146"/>
      <c r="V278" s="51"/>
      <c r="W278" s="51"/>
      <c r="X278" s="51"/>
      <c r="Y278" s="51"/>
      <c r="Z278" s="51"/>
      <c r="AA278" s="145"/>
    </row>
    <row r="279" spans="1:27" s="209" customFormat="1" ht="15.6" x14ac:dyDescent="0.3">
      <c r="A279" s="555">
        <v>45481</v>
      </c>
      <c r="B279" s="48" t="s">
        <v>307</v>
      </c>
      <c r="C279" s="45" t="s">
        <v>65</v>
      </c>
      <c r="D279" s="45">
        <v>1</v>
      </c>
      <c r="E279" s="45" t="s">
        <v>308</v>
      </c>
      <c r="F279" s="45">
        <v>14</v>
      </c>
      <c r="G279" s="52" t="s">
        <v>345</v>
      </c>
      <c r="H279" s="53" t="s">
        <v>30</v>
      </c>
      <c r="I279" s="53"/>
      <c r="J279" s="569"/>
      <c r="K279" s="42" t="s">
        <v>31</v>
      </c>
      <c r="L279" s="544">
        <v>45384</v>
      </c>
      <c r="M279" s="48"/>
      <c r="N279" s="513">
        <v>45656</v>
      </c>
      <c r="O279" s="51"/>
      <c r="P279" s="70" t="str">
        <f t="shared" ca="1" si="46"/>
        <v/>
      </c>
      <c r="Q279" s="70" t="str">
        <f t="shared" ca="1" si="47"/>
        <v/>
      </c>
      <c r="R279" s="70" t="str">
        <f t="shared" ca="1" si="48"/>
        <v/>
      </c>
      <c r="S279" s="70" t="str">
        <f t="shared" ca="1" si="49"/>
        <v/>
      </c>
      <c r="T279" s="147" t="str">
        <f t="shared" ca="1" si="50"/>
        <v/>
      </c>
      <c r="U279" s="146"/>
      <c r="V279" s="51"/>
      <c r="W279" s="51"/>
      <c r="X279" s="51"/>
      <c r="Y279" s="51"/>
      <c r="Z279" s="51"/>
      <c r="AA279" s="145"/>
    </row>
    <row r="280" spans="1:27" s="2" customFormat="1" ht="15.6" x14ac:dyDescent="0.3">
      <c r="A280" s="555">
        <v>45481</v>
      </c>
      <c r="B280" s="48" t="s">
        <v>307</v>
      </c>
      <c r="C280" s="45" t="s">
        <v>65</v>
      </c>
      <c r="D280" s="45">
        <v>1</v>
      </c>
      <c r="E280" s="45" t="s">
        <v>308</v>
      </c>
      <c r="F280" s="45">
        <v>13</v>
      </c>
      <c r="G280" s="52" t="s">
        <v>346</v>
      </c>
      <c r="H280" s="53" t="s">
        <v>30</v>
      </c>
      <c r="I280" s="53"/>
      <c r="J280" s="569"/>
      <c r="K280" s="42" t="s">
        <v>31</v>
      </c>
      <c r="L280" s="544">
        <v>45384</v>
      </c>
      <c r="M280" s="48"/>
      <c r="N280" s="513">
        <v>45656</v>
      </c>
      <c r="O280" s="51"/>
      <c r="P280" s="70" t="str">
        <f t="shared" ca="1" si="46"/>
        <v/>
      </c>
      <c r="Q280" s="70" t="str">
        <f t="shared" ca="1" si="47"/>
        <v/>
      </c>
      <c r="R280" s="70" t="str">
        <f t="shared" ca="1" si="48"/>
        <v/>
      </c>
      <c r="S280" s="70" t="str">
        <f t="shared" ca="1" si="49"/>
        <v/>
      </c>
      <c r="T280" s="147" t="str">
        <f t="shared" ca="1" si="50"/>
        <v/>
      </c>
      <c r="U280" s="146"/>
      <c r="V280" s="51"/>
      <c r="W280" s="51"/>
      <c r="X280" s="51"/>
      <c r="Y280" s="51"/>
      <c r="Z280" s="51"/>
      <c r="AA280" s="145"/>
    </row>
    <row r="281" spans="1:27" s="2" customFormat="1" ht="15.6" x14ac:dyDescent="0.3">
      <c r="A281" s="555">
        <v>45481</v>
      </c>
      <c r="B281" s="48" t="s">
        <v>307</v>
      </c>
      <c r="C281" s="45" t="s">
        <v>65</v>
      </c>
      <c r="D281" s="45">
        <v>1</v>
      </c>
      <c r="E281" s="45" t="s">
        <v>308</v>
      </c>
      <c r="F281" s="45">
        <v>12</v>
      </c>
      <c r="G281" s="52" t="s">
        <v>347</v>
      </c>
      <c r="H281" s="53" t="s">
        <v>30</v>
      </c>
      <c r="I281" s="53"/>
      <c r="J281" s="569"/>
      <c r="K281" s="42" t="s">
        <v>31</v>
      </c>
      <c r="L281" s="544">
        <v>45384</v>
      </c>
      <c r="M281" s="48"/>
      <c r="N281" s="513">
        <v>45656</v>
      </c>
      <c r="O281" s="51"/>
      <c r="P281" s="70" t="str">
        <f t="shared" ca="1" si="46"/>
        <v/>
      </c>
      <c r="Q281" s="70" t="str">
        <f t="shared" ca="1" si="47"/>
        <v/>
      </c>
      <c r="R281" s="70" t="str">
        <f t="shared" ca="1" si="48"/>
        <v/>
      </c>
      <c r="S281" s="70" t="str">
        <f t="shared" ca="1" si="49"/>
        <v/>
      </c>
      <c r="T281" s="147" t="str">
        <f t="shared" ca="1" si="50"/>
        <v/>
      </c>
      <c r="U281" s="146"/>
      <c r="V281" s="51"/>
      <c r="W281" s="51"/>
      <c r="X281" s="51"/>
      <c r="Y281" s="51"/>
      <c r="Z281" s="51"/>
      <c r="AA281" s="145"/>
    </row>
    <row r="282" spans="1:27" s="2" customFormat="1" ht="15.6" x14ac:dyDescent="0.3">
      <c r="A282" s="555">
        <v>45481</v>
      </c>
      <c r="B282" s="48" t="s">
        <v>307</v>
      </c>
      <c r="C282" s="45" t="s">
        <v>65</v>
      </c>
      <c r="D282" s="45">
        <v>1</v>
      </c>
      <c r="E282" s="45" t="s">
        <v>308</v>
      </c>
      <c r="F282" s="45">
        <v>11</v>
      </c>
      <c r="G282" s="52" t="s">
        <v>348</v>
      </c>
      <c r="H282" s="53" t="s">
        <v>30</v>
      </c>
      <c r="I282" s="53"/>
      <c r="J282" s="569"/>
      <c r="K282" s="42" t="s">
        <v>31</v>
      </c>
      <c r="L282" s="544">
        <v>45384</v>
      </c>
      <c r="M282" s="48"/>
      <c r="N282" s="513">
        <v>45656</v>
      </c>
      <c r="O282" s="51"/>
      <c r="P282" s="70" t="str">
        <f t="shared" ca="1" si="46"/>
        <v/>
      </c>
      <c r="Q282" s="70" t="str">
        <f t="shared" ca="1" si="47"/>
        <v/>
      </c>
      <c r="R282" s="70" t="str">
        <f t="shared" ca="1" si="48"/>
        <v/>
      </c>
      <c r="S282" s="70" t="str">
        <f t="shared" ca="1" si="49"/>
        <v/>
      </c>
      <c r="T282" s="147" t="str">
        <f t="shared" ca="1" si="50"/>
        <v/>
      </c>
      <c r="U282" s="146"/>
      <c r="V282" s="51"/>
      <c r="W282" s="51"/>
      <c r="X282" s="51"/>
      <c r="Y282" s="51"/>
      <c r="Z282" s="51"/>
      <c r="AA282" s="145"/>
    </row>
    <row r="283" spans="1:27" s="2" customFormat="1" ht="15.6" x14ac:dyDescent="0.3">
      <c r="A283" s="555">
        <v>45481</v>
      </c>
      <c r="B283" s="48" t="s">
        <v>307</v>
      </c>
      <c r="C283" s="45" t="s">
        <v>65</v>
      </c>
      <c r="D283" s="45">
        <v>1</v>
      </c>
      <c r="E283" s="45" t="s">
        <v>308</v>
      </c>
      <c r="F283" s="45">
        <v>10</v>
      </c>
      <c r="G283" s="52" t="s">
        <v>349</v>
      </c>
      <c r="H283" s="53" t="s">
        <v>76</v>
      </c>
      <c r="I283" s="53"/>
      <c r="J283" s="569"/>
      <c r="K283" s="42" t="s">
        <v>31</v>
      </c>
      <c r="L283" s="544">
        <v>45384</v>
      </c>
      <c r="M283" s="48"/>
      <c r="N283" s="513">
        <v>45656</v>
      </c>
      <c r="O283" s="51"/>
      <c r="P283" s="70" t="str">
        <f t="shared" ca="1" si="46"/>
        <v/>
      </c>
      <c r="Q283" s="70" t="str">
        <f t="shared" ca="1" si="47"/>
        <v/>
      </c>
      <c r="R283" s="70" t="str">
        <f t="shared" ca="1" si="48"/>
        <v/>
      </c>
      <c r="S283" s="70" t="str">
        <f t="shared" ca="1" si="49"/>
        <v/>
      </c>
      <c r="T283" s="147" t="str">
        <f t="shared" ca="1" si="50"/>
        <v/>
      </c>
      <c r="U283" s="146"/>
      <c r="V283" s="51"/>
      <c r="W283" s="51"/>
      <c r="X283" s="51"/>
      <c r="Y283" s="51"/>
      <c r="Z283" s="51"/>
      <c r="AA283" s="145"/>
    </row>
    <row r="284" spans="1:27" s="2" customFormat="1" ht="15.6" x14ac:dyDescent="0.3">
      <c r="A284" s="555">
        <v>45481</v>
      </c>
      <c r="B284" s="48" t="s">
        <v>307</v>
      </c>
      <c r="C284" s="45" t="s">
        <v>65</v>
      </c>
      <c r="D284" s="45">
        <v>1</v>
      </c>
      <c r="E284" s="45" t="s">
        <v>308</v>
      </c>
      <c r="F284" s="45">
        <v>9</v>
      </c>
      <c r="G284" s="52" t="s">
        <v>350</v>
      </c>
      <c r="H284" s="53" t="s">
        <v>30</v>
      </c>
      <c r="I284" s="53"/>
      <c r="J284" s="569"/>
      <c r="K284" s="42" t="s">
        <v>31</v>
      </c>
      <c r="L284" s="544">
        <v>45384</v>
      </c>
      <c r="M284" s="48"/>
      <c r="N284" s="513">
        <v>45656</v>
      </c>
      <c r="O284" s="51"/>
      <c r="P284" s="70" t="str">
        <f t="shared" ca="1" si="46"/>
        <v/>
      </c>
      <c r="Q284" s="70" t="str">
        <f t="shared" ca="1" si="47"/>
        <v/>
      </c>
      <c r="R284" s="70" t="str">
        <f t="shared" ca="1" si="48"/>
        <v/>
      </c>
      <c r="S284" s="70" t="str">
        <f t="shared" ca="1" si="49"/>
        <v/>
      </c>
      <c r="T284" s="147" t="str">
        <f t="shared" ca="1" si="50"/>
        <v/>
      </c>
      <c r="U284" s="146"/>
      <c r="V284" s="51"/>
      <c r="W284" s="51"/>
      <c r="X284" s="51"/>
      <c r="Y284" s="51"/>
      <c r="Z284" s="51"/>
      <c r="AA284" s="145"/>
    </row>
    <row r="285" spans="1:27" s="2" customFormat="1" ht="15.6" x14ac:dyDescent="0.3">
      <c r="A285" s="555">
        <v>45481</v>
      </c>
      <c r="B285" s="48" t="s">
        <v>307</v>
      </c>
      <c r="C285" s="45" t="s">
        <v>65</v>
      </c>
      <c r="D285" s="45">
        <v>1</v>
      </c>
      <c r="E285" s="45" t="s">
        <v>308</v>
      </c>
      <c r="F285" s="45">
        <v>8</v>
      </c>
      <c r="G285" s="52" t="s">
        <v>351</v>
      </c>
      <c r="H285" s="53" t="s">
        <v>30</v>
      </c>
      <c r="I285" s="53"/>
      <c r="J285" s="569"/>
      <c r="K285" s="42" t="s">
        <v>31</v>
      </c>
      <c r="L285" s="544">
        <v>45384</v>
      </c>
      <c r="M285" s="48"/>
      <c r="N285" s="513">
        <v>45656</v>
      </c>
      <c r="O285" s="51"/>
      <c r="P285" s="70" t="str">
        <f t="shared" ca="1" si="46"/>
        <v/>
      </c>
      <c r="Q285" s="70" t="str">
        <f t="shared" ca="1" si="47"/>
        <v/>
      </c>
      <c r="R285" s="70" t="str">
        <f t="shared" ca="1" si="48"/>
        <v/>
      </c>
      <c r="S285" s="70" t="str">
        <f t="shared" ca="1" si="49"/>
        <v/>
      </c>
      <c r="T285" s="147" t="str">
        <f t="shared" ca="1" si="50"/>
        <v/>
      </c>
      <c r="U285" s="146"/>
      <c r="V285" s="51"/>
      <c r="W285" s="51"/>
      <c r="X285" s="51"/>
      <c r="Y285" s="51"/>
      <c r="Z285" s="51"/>
      <c r="AA285" s="145"/>
    </row>
    <row r="286" spans="1:27" s="2" customFormat="1" ht="15.6" x14ac:dyDescent="0.3">
      <c r="A286" s="555">
        <v>45481</v>
      </c>
      <c r="B286" s="48" t="s">
        <v>307</v>
      </c>
      <c r="C286" s="45" t="s">
        <v>65</v>
      </c>
      <c r="D286" s="45">
        <v>1</v>
      </c>
      <c r="E286" s="45" t="s">
        <v>308</v>
      </c>
      <c r="F286" s="45">
        <v>7</v>
      </c>
      <c r="G286" s="52" t="s">
        <v>352</v>
      </c>
      <c r="H286" s="53" t="s">
        <v>30</v>
      </c>
      <c r="I286" s="53"/>
      <c r="J286" s="569"/>
      <c r="K286" s="42" t="s">
        <v>31</v>
      </c>
      <c r="L286" s="544">
        <v>45384</v>
      </c>
      <c r="M286" s="48"/>
      <c r="N286" s="513">
        <v>45656</v>
      </c>
      <c r="O286" s="51"/>
      <c r="P286" s="70" t="str">
        <f t="shared" ca="1" si="46"/>
        <v/>
      </c>
      <c r="Q286" s="70" t="str">
        <f t="shared" ca="1" si="47"/>
        <v/>
      </c>
      <c r="R286" s="70" t="str">
        <f t="shared" ca="1" si="48"/>
        <v/>
      </c>
      <c r="S286" s="70" t="str">
        <f t="shared" ca="1" si="49"/>
        <v/>
      </c>
      <c r="T286" s="147" t="str">
        <f t="shared" ca="1" si="50"/>
        <v/>
      </c>
      <c r="U286" s="146"/>
      <c r="V286" s="51"/>
      <c r="W286" s="51"/>
      <c r="X286" s="51"/>
      <c r="Y286" s="51"/>
      <c r="Z286" s="51"/>
      <c r="AA286" s="145"/>
    </row>
    <row r="287" spans="1:27" s="2" customFormat="1" ht="15.6" x14ac:dyDescent="0.3">
      <c r="A287" s="555">
        <v>45481</v>
      </c>
      <c r="B287" s="48" t="s">
        <v>307</v>
      </c>
      <c r="C287" s="45" t="s">
        <v>65</v>
      </c>
      <c r="D287" s="45">
        <v>1</v>
      </c>
      <c r="E287" s="45" t="s">
        <v>308</v>
      </c>
      <c r="F287" s="45">
        <v>6</v>
      </c>
      <c r="G287" s="52" t="s">
        <v>353</v>
      </c>
      <c r="H287" s="53" t="s">
        <v>30</v>
      </c>
      <c r="I287" s="53"/>
      <c r="J287" s="569"/>
      <c r="K287" s="42" t="s">
        <v>31</v>
      </c>
      <c r="L287" s="544">
        <v>45384</v>
      </c>
      <c r="M287" s="48"/>
      <c r="N287" s="513">
        <v>45656</v>
      </c>
      <c r="O287" s="51"/>
      <c r="P287" s="70" t="str">
        <f t="shared" ca="1" si="46"/>
        <v/>
      </c>
      <c r="Q287" s="70" t="str">
        <f t="shared" ca="1" si="47"/>
        <v/>
      </c>
      <c r="R287" s="70" t="str">
        <f t="shared" ca="1" si="48"/>
        <v/>
      </c>
      <c r="S287" s="70" t="str">
        <f t="shared" ca="1" si="49"/>
        <v/>
      </c>
      <c r="T287" s="147" t="str">
        <f t="shared" ca="1" si="50"/>
        <v/>
      </c>
      <c r="U287" s="146"/>
      <c r="V287" s="51"/>
      <c r="W287" s="51"/>
      <c r="X287" s="51"/>
      <c r="Y287" s="51"/>
      <c r="Z287" s="51"/>
      <c r="AA287" s="145"/>
    </row>
    <row r="288" spans="1:27" customFormat="1" ht="15.6" x14ac:dyDescent="0.3">
      <c r="A288" s="555">
        <v>45481</v>
      </c>
      <c r="B288" s="48" t="s">
        <v>307</v>
      </c>
      <c r="C288" s="45" t="s">
        <v>65</v>
      </c>
      <c r="D288" s="45">
        <v>1</v>
      </c>
      <c r="E288" s="45" t="s">
        <v>308</v>
      </c>
      <c r="F288" s="45">
        <v>5</v>
      </c>
      <c r="G288" s="52" t="s">
        <v>354</v>
      </c>
      <c r="H288" s="53" t="s">
        <v>30</v>
      </c>
      <c r="I288" s="53"/>
      <c r="J288" s="569"/>
      <c r="K288" s="42" t="s">
        <v>31</v>
      </c>
      <c r="L288" s="544">
        <v>45384</v>
      </c>
      <c r="M288" s="48"/>
      <c r="N288" s="513">
        <v>45656</v>
      </c>
      <c r="O288" s="51"/>
      <c r="P288" s="70" t="str">
        <f t="shared" ca="1" si="46"/>
        <v/>
      </c>
      <c r="Q288" s="70" t="str">
        <f t="shared" ca="1" si="47"/>
        <v/>
      </c>
      <c r="R288" s="70" t="str">
        <f t="shared" ca="1" si="48"/>
        <v/>
      </c>
      <c r="S288" s="70" t="str">
        <f t="shared" ca="1" si="49"/>
        <v/>
      </c>
      <c r="T288" s="147" t="str">
        <f t="shared" ca="1" si="50"/>
        <v/>
      </c>
      <c r="U288" s="146"/>
      <c r="V288" s="51"/>
      <c r="W288" s="51"/>
      <c r="X288" s="51"/>
      <c r="Y288" s="51"/>
      <c r="Z288" s="51"/>
      <c r="AA288" s="145"/>
    </row>
    <row r="289" spans="1:27" s="2" customFormat="1" ht="15.6" x14ac:dyDescent="0.3">
      <c r="A289" s="555">
        <v>45481</v>
      </c>
      <c r="B289" s="48" t="s">
        <v>307</v>
      </c>
      <c r="C289" s="45" t="s">
        <v>65</v>
      </c>
      <c r="D289" s="45">
        <v>1</v>
      </c>
      <c r="E289" s="45" t="s">
        <v>308</v>
      </c>
      <c r="F289" s="45">
        <v>4</v>
      </c>
      <c r="G289" s="52" t="s">
        <v>355</v>
      </c>
      <c r="H289" s="53" t="s">
        <v>30</v>
      </c>
      <c r="I289" s="53"/>
      <c r="J289" s="569"/>
      <c r="K289" s="42" t="s">
        <v>31</v>
      </c>
      <c r="L289" s="544">
        <v>45384</v>
      </c>
      <c r="M289" s="48"/>
      <c r="N289" s="513">
        <v>45656</v>
      </c>
      <c r="O289" s="51"/>
      <c r="P289" s="70" t="str">
        <f t="shared" ca="1" si="46"/>
        <v/>
      </c>
      <c r="Q289" s="70" t="str">
        <f t="shared" ca="1" si="47"/>
        <v/>
      </c>
      <c r="R289" s="70" t="str">
        <f t="shared" ca="1" si="48"/>
        <v/>
      </c>
      <c r="S289" s="70" t="str">
        <f t="shared" ca="1" si="49"/>
        <v/>
      </c>
      <c r="T289" s="147" t="str">
        <f t="shared" ca="1" si="50"/>
        <v/>
      </c>
      <c r="U289" s="146"/>
      <c r="V289" s="51"/>
      <c r="W289" s="51"/>
      <c r="X289" s="51"/>
      <c r="Y289" s="51"/>
      <c r="Z289" s="51"/>
      <c r="AA289" s="145"/>
    </row>
    <row r="290" spans="1:27" s="2" customFormat="1" ht="15.6" x14ac:dyDescent="0.3">
      <c r="A290" s="555">
        <v>45481</v>
      </c>
      <c r="B290" s="48" t="s">
        <v>307</v>
      </c>
      <c r="C290" s="45" t="s">
        <v>65</v>
      </c>
      <c r="D290" s="45">
        <v>1</v>
      </c>
      <c r="E290" s="45" t="s">
        <v>308</v>
      </c>
      <c r="F290" s="45">
        <v>3</v>
      </c>
      <c r="G290" s="52" t="s">
        <v>356</v>
      </c>
      <c r="H290" s="47" t="s">
        <v>54</v>
      </c>
      <c r="I290" s="53"/>
      <c r="J290" s="569"/>
      <c r="K290" s="42" t="s">
        <v>31</v>
      </c>
      <c r="L290" s="544">
        <v>45384</v>
      </c>
      <c r="M290" s="48"/>
      <c r="N290" s="513">
        <v>45491</v>
      </c>
      <c r="O290" s="51"/>
      <c r="P290" s="70" t="str">
        <f t="shared" ca="1" si="46"/>
        <v/>
      </c>
      <c r="Q290" s="70" t="str">
        <f t="shared" ca="1" si="47"/>
        <v/>
      </c>
      <c r="R290" s="70" t="str">
        <f t="shared" ca="1" si="48"/>
        <v/>
      </c>
      <c r="S290" s="70" t="str">
        <f t="shared" ca="1" si="49"/>
        <v/>
      </c>
      <c r="T290" s="147" t="str">
        <f t="shared" ca="1" si="50"/>
        <v/>
      </c>
      <c r="U290" s="146"/>
      <c r="V290" s="51"/>
      <c r="W290" s="51"/>
      <c r="X290" s="51"/>
      <c r="Y290" s="51"/>
      <c r="Z290" s="51"/>
      <c r="AA290" s="145"/>
    </row>
    <row r="291" spans="1:27" s="2" customFormat="1" ht="15.6" x14ac:dyDescent="0.3">
      <c r="A291" s="555">
        <v>45481</v>
      </c>
      <c r="B291" s="48" t="s">
        <v>307</v>
      </c>
      <c r="C291" s="45" t="s">
        <v>65</v>
      </c>
      <c r="D291" s="45">
        <v>1</v>
      </c>
      <c r="E291" s="45" t="s">
        <v>308</v>
      </c>
      <c r="F291" s="45">
        <v>2</v>
      </c>
      <c r="G291" s="52" t="s">
        <v>357</v>
      </c>
      <c r="H291" s="53" t="s">
        <v>44</v>
      </c>
      <c r="I291" s="53"/>
      <c r="J291" s="569"/>
      <c r="K291" s="42" t="s">
        <v>31</v>
      </c>
      <c r="L291" s="544">
        <v>45384</v>
      </c>
      <c r="M291" s="48"/>
      <c r="N291" s="513">
        <v>45656</v>
      </c>
      <c r="O291" s="51"/>
      <c r="P291" s="70" t="str">
        <f t="shared" ca="1" si="46"/>
        <v/>
      </c>
      <c r="Q291" s="70" t="str">
        <f t="shared" ca="1" si="47"/>
        <v/>
      </c>
      <c r="R291" s="70" t="str">
        <f t="shared" ca="1" si="48"/>
        <v/>
      </c>
      <c r="S291" s="70" t="str">
        <f t="shared" ca="1" si="49"/>
        <v/>
      </c>
      <c r="T291" s="147" t="str">
        <f t="shared" ca="1" si="50"/>
        <v/>
      </c>
      <c r="U291" s="146"/>
      <c r="V291" s="51"/>
      <c r="W291" s="51"/>
      <c r="X291" s="51"/>
      <c r="Y291" s="51"/>
      <c r="Z291" s="51"/>
      <c r="AA291" s="145"/>
    </row>
    <row r="292" spans="1:27" s="2" customFormat="1" ht="28.8" x14ac:dyDescent="0.3">
      <c r="A292" s="556">
        <v>45481</v>
      </c>
      <c r="B292" s="235" t="s">
        <v>307</v>
      </c>
      <c r="C292" s="236" t="s">
        <v>65</v>
      </c>
      <c r="D292" s="236">
        <v>1</v>
      </c>
      <c r="E292" s="236" t="s">
        <v>308</v>
      </c>
      <c r="F292" s="236">
        <v>1</v>
      </c>
      <c r="G292" s="257" t="s">
        <v>358</v>
      </c>
      <c r="H292" s="240" t="s">
        <v>359</v>
      </c>
      <c r="I292" s="240"/>
      <c r="J292" s="573">
        <v>45659</v>
      </c>
      <c r="K292" s="42" t="s">
        <v>31</v>
      </c>
      <c r="L292" s="544">
        <v>45384</v>
      </c>
      <c r="M292" s="235"/>
      <c r="N292" s="515">
        <v>45771</v>
      </c>
      <c r="O292" s="294">
        <v>45630</v>
      </c>
      <c r="P292" s="256" t="str">
        <f t="shared" ca="1" si="46"/>
        <v/>
      </c>
      <c r="Q292" s="256" t="str">
        <f t="shared" ca="1" si="47"/>
        <v/>
      </c>
      <c r="R292" s="256" t="str">
        <f t="shared" ca="1" si="48"/>
        <v/>
      </c>
      <c r="S292" s="256" t="str">
        <f t="shared" ca="1" si="49"/>
        <v/>
      </c>
      <c r="T292" s="275" t="str">
        <f t="shared" ca="1" si="50"/>
        <v/>
      </c>
      <c r="U292" s="276"/>
      <c r="V292" s="252"/>
      <c r="W292" s="252"/>
      <c r="X292" s="252"/>
      <c r="Y292" s="252"/>
      <c r="Z292" s="252"/>
      <c r="AA292" s="277"/>
    </row>
    <row r="293" spans="1:27" s="2" customFormat="1" ht="15.6" x14ac:dyDescent="0.3">
      <c r="A293" s="555">
        <v>45484</v>
      </c>
      <c r="B293" s="72" t="s">
        <v>360</v>
      </c>
      <c r="C293" s="44" t="s">
        <v>65</v>
      </c>
      <c r="D293" s="44">
        <v>1</v>
      </c>
      <c r="E293" s="44" t="s">
        <v>361</v>
      </c>
      <c r="F293" s="45">
        <v>17</v>
      </c>
      <c r="G293" s="226" t="s">
        <v>362</v>
      </c>
      <c r="H293" s="65" t="s">
        <v>52</v>
      </c>
      <c r="I293" s="65"/>
      <c r="J293" s="526">
        <v>45601</v>
      </c>
      <c r="K293" s="42" t="s">
        <v>31</v>
      </c>
      <c r="L293" s="544">
        <v>45482</v>
      </c>
      <c r="M293" s="43">
        <v>45722</v>
      </c>
      <c r="N293" s="513">
        <v>45730</v>
      </c>
      <c r="O293" s="189" t="s">
        <v>363</v>
      </c>
      <c r="P293" s="70" t="str">
        <f t="shared" ca="1" si="46"/>
        <v/>
      </c>
      <c r="Q293" s="70" t="str">
        <f t="shared" ca="1" si="47"/>
        <v/>
      </c>
      <c r="R293" s="70" t="str">
        <f t="shared" ca="1" si="48"/>
        <v/>
      </c>
      <c r="S293" s="70" t="str">
        <f t="shared" ca="1" si="49"/>
        <v/>
      </c>
      <c r="T293" s="147" t="str">
        <f t="shared" ca="1" si="50"/>
        <v/>
      </c>
      <c r="U293" s="146"/>
      <c r="V293" s="51"/>
      <c r="W293" s="51"/>
      <c r="X293" s="51"/>
      <c r="Y293" s="51"/>
      <c r="Z293" s="51"/>
      <c r="AA293" s="145"/>
    </row>
    <row r="294" spans="1:27" s="2" customFormat="1" ht="15.6" x14ac:dyDescent="0.3">
      <c r="A294" s="555">
        <v>45484</v>
      </c>
      <c r="B294" s="48" t="s">
        <v>360</v>
      </c>
      <c r="C294" s="45" t="s">
        <v>65</v>
      </c>
      <c r="D294" s="45">
        <v>1</v>
      </c>
      <c r="E294" s="45" t="s">
        <v>361</v>
      </c>
      <c r="F294" s="45">
        <v>2</v>
      </c>
      <c r="G294" s="64" t="s">
        <v>364</v>
      </c>
      <c r="H294" s="61" t="s">
        <v>84</v>
      </c>
      <c r="I294" s="65"/>
      <c r="J294" s="526">
        <v>45679</v>
      </c>
      <c r="K294" s="42" t="s">
        <v>31</v>
      </c>
      <c r="L294" s="544">
        <v>45482</v>
      </c>
      <c r="M294" s="57"/>
      <c r="N294" s="513">
        <v>45680</v>
      </c>
      <c r="O294" s="227"/>
      <c r="P294" s="70" t="str">
        <f t="shared" ca="1" si="46"/>
        <v/>
      </c>
      <c r="Q294" s="70" t="str">
        <f t="shared" ca="1" si="47"/>
        <v/>
      </c>
      <c r="R294" s="70" t="str">
        <f t="shared" ca="1" si="48"/>
        <v/>
      </c>
      <c r="S294" s="70" t="str">
        <f t="shared" ca="1" si="49"/>
        <v/>
      </c>
      <c r="T294" s="147" t="str">
        <f t="shared" ca="1" si="50"/>
        <v/>
      </c>
      <c r="U294" s="146"/>
      <c r="V294" s="51"/>
      <c r="W294" s="51"/>
      <c r="X294" s="51"/>
      <c r="Y294" s="51"/>
      <c r="Z294" s="51"/>
      <c r="AA294" s="145"/>
    </row>
    <row r="295" spans="1:27" s="2" customFormat="1" ht="15.6" x14ac:dyDescent="0.3">
      <c r="A295" s="555">
        <v>45484</v>
      </c>
      <c r="B295" s="72" t="s">
        <v>360</v>
      </c>
      <c r="C295" s="44" t="s">
        <v>65</v>
      </c>
      <c r="D295" s="44">
        <v>1</v>
      </c>
      <c r="E295" s="44" t="s">
        <v>361</v>
      </c>
      <c r="F295" s="45">
        <v>24</v>
      </c>
      <c r="G295" s="73" t="s">
        <v>365</v>
      </c>
      <c r="H295" s="65" t="s">
        <v>44</v>
      </c>
      <c r="I295" s="65"/>
      <c r="J295" s="526">
        <v>45636</v>
      </c>
      <c r="K295" s="42" t="s">
        <v>31</v>
      </c>
      <c r="L295" s="544">
        <v>45482</v>
      </c>
      <c r="M295" s="58"/>
      <c r="N295" s="513">
        <v>45638</v>
      </c>
      <c r="O295" s="227"/>
      <c r="P295" s="70" t="str">
        <f t="shared" ca="1" si="46"/>
        <v/>
      </c>
      <c r="Q295" s="70" t="str">
        <f t="shared" ca="1" si="47"/>
        <v/>
      </c>
      <c r="R295" s="70" t="str">
        <f t="shared" ca="1" si="48"/>
        <v/>
      </c>
      <c r="S295" s="70" t="str">
        <f t="shared" ca="1" si="49"/>
        <v/>
      </c>
      <c r="T295" s="147" t="str">
        <f t="shared" ca="1" si="50"/>
        <v/>
      </c>
      <c r="U295" s="146"/>
      <c r="V295" s="51"/>
      <c r="W295" s="51"/>
      <c r="X295" s="51"/>
      <c r="Y295" s="51"/>
      <c r="Z295" s="51"/>
      <c r="AA295" s="145"/>
    </row>
    <row r="296" spans="1:27" s="2" customFormat="1" ht="31.2" x14ac:dyDescent="0.3">
      <c r="A296" s="555">
        <v>45484</v>
      </c>
      <c r="B296" s="72" t="s">
        <v>360</v>
      </c>
      <c r="C296" s="44" t="s">
        <v>65</v>
      </c>
      <c r="D296" s="44">
        <v>1</v>
      </c>
      <c r="E296" s="44" t="s">
        <v>361</v>
      </c>
      <c r="F296" s="45">
        <v>23</v>
      </c>
      <c r="G296" s="127" t="s">
        <v>5626</v>
      </c>
      <c r="H296" s="65" t="s">
        <v>104</v>
      </c>
      <c r="I296" s="65"/>
      <c r="J296" s="526">
        <v>45635</v>
      </c>
      <c r="K296" s="190" t="s">
        <v>205</v>
      </c>
      <c r="L296" s="544">
        <v>45482</v>
      </c>
      <c r="M296" s="58"/>
      <c r="N296" s="513">
        <v>45673</v>
      </c>
      <c r="O296" s="227"/>
      <c r="P296" s="70" t="str">
        <f t="shared" ca="1" si="46"/>
        <v/>
      </c>
      <c r="Q296" s="70" t="str">
        <f t="shared" ca="1" si="47"/>
        <v/>
      </c>
      <c r="R296" s="70" t="str">
        <f t="shared" ca="1" si="48"/>
        <v/>
      </c>
      <c r="S296" s="70" t="str">
        <f t="shared" ca="1" si="49"/>
        <v/>
      </c>
      <c r="T296" s="147" t="str">
        <f t="shared" ca="1" si="50"/>
        <v/>
      </c>
      <c r="U296" s="146"/>
      <c r="V296" s="51"/>
      <c r="W296" s="51"/>
      <c r="X296" s="51"/>
      <c r="Y296" s="51"/>
      <c r="Z296" s="51"/>
      <c r="AA296" s="145"/>
    </row>
    <row r="297" spans="1:27" s="2" customFormat="1" ht="31.2" x14ac:dyDescent="0.3">
      <c r="A297" s="555">
        <v>45484</v>
      </c>
      <c r="B297" s="72" t="s">
        <v>360</v>
      </c>
      <c r="C297" s="44" t="s">
        <v>65</v>
      </c>
      <c r="D297" s="44">
        <v>1</v>
      </c>
      <c r="E297" s="44" t="s">
        <v>361</v>
      </c>
      <c r="F297" s="45">
        <v>22</v>
      </c>
      <c r="G297" s="127" t="s">
        <v>366</v>
      </c>
      <c r="H297" s="65" t="s">
        <v>367</v>
      </c>
      <c r="I297" s="65"/>
      <c r="J297" s="526">
        <v>45628</v>
      </c>
      <c r="K297" s="42" t="s">
        <v>31</v>
      </c>
      <c r="L297" s="544">
        <v>45482</v>
      </c>
      <c r="M297" s="58"/>
      <c r="N297" s="513">
        <v>45645</v>
      </c>
      <c r="O297" s="227"/>
      <c r="P297" s="70" t="str">
        <f t="shared" ca="1" si="46"/>
        <v/>
      </c>
      <c r="Q297" s="70" t="str">
        <f t="shared" ca="1" si="47"/>
        <v/>
      </c>
      <c r="R297" s="70" t="str">
        <f t="shared" ca="1" si="48"/>
        <v/>
      </c>
      <c r="S297" s="70" t="str">
        <f t="shared" ca="1" si="49"/>
        <v/>
      </c>
      <c r="T297" s="147" t="str">
        <f t="shared" ca="1" si="50"/>
        <v/>
      </c>
      <c r="U297" s="146"/>
      <c r="V297" s="51"/>
      <c r="W297" s="51"/>
      <c r="X297" s="51"/>
      <c r="Y297" s="51"/>
      <c r="Z297" s="51"/>
      <c r="AA297" s="145"/>
    </row>
    <row r="298" spans="1:27" s="2" customFormat="1" ht="15.6" x14ac:dyDescent="0.3">
      <c r="A298" s="555">
        <v>45484</v>
      </c>
      <c r="B298" s="72" t="s">
        <v>360</v>
      </c>
      <c r="C298" s="44" t="s">
        <v>65</v>
      </c>
      <c r="D298" s="44">
        <v>1</v>
      </c>
      <c r="E298" s="44" t="s">
        <v>361</v>
      </c>
      <c r="F298" s="45">
        <v>21</v>
      </c>
      <c r="G298" s="73" t="s">
        <v>368</v>
      </c>
      <c r="H298" s="65" t="s">
        <v>104</v>
      </c>
      <c r="I298" s="65"/>
      <c r="J298" s="526">
        <v>45628</v>
      </c>
      <c r="K298" s="42" t="s">
        <v>31</v>
      </c>
      <c r="L298" s="544">
        <v>45482</v>
      </c>
      <c r="M298" s="58"/>
      <c r="N298" s="513">
        <v>45673</v>
      </c>
      <c r="O298" s="227"/>
      <c r="P298" s="70" t="str">
        <f t="shared" ca="1" si="46"/>
        <v/>
      </c>
      <c r="Q298" s="70" t="str">
        <f t="shared" ca="1" si="47"/>
        <v/>
      </c>
      <c r="R298" s="70" t="str">
        <f t="shared" ca="1" si="48"/>
        <v/>
      </c>
      <c r="S298" s="70" t="str">
        <f t="shared" ca="1" si="49"/>
        <v/>
      </c>
      <c r="T298" s="147" t="str">
        <f t="shared" ca="1" si="50"/>
        <v/>
      </c>
      <c r="U298" s="146"/>
      <c r="V298" s="51"/>
      <c r="W298" s="51"/>
      <c r="X298" s="51"/>
      <c r="Y298" s="51"/>
      <c r="Z298" s="51"/>
      <c r="AA298" s="145"/>
    </row>
    <row r="299" spans="1:27" s="2" customFormat="1" ht="31.2" x14ac:dyDescent="0.3">
      <c r="A299" s="555">
        <v>45484</v>
      </c>
      <c r="B299" s="72" t="s">
        <v>360</v>
      </c>
      <c r="C299" s="44" t="s">
        <v>65</v>
      </c>
      <c r="D299" s="44">
        <v>1</v>
      </c>
      <c r="E299" s="44" t="s">
        <v>361</v>
      </c>
      <c r="F299" s="45">
        <v>20</v>
      </c>
      <c r="G299" s="127" t="s">
        <v>369</v>
      </c>
      <c r="H299" s="65" t="s">
        <v>84</v>
      </c>
      <c r="I299" s="65"/>
      <c r="J299" s="526">
        <v>45628</v>
      </c>
      <c r="K299" s="42" t="s">
        <v>31</v>
      </c>
      <c r="L299" s="544">
        <v>45482</v>
      </c>
      <c r="M299" s="58"/>
      <c r="N299" s="513">
        <v>45679</v>
      </c>
      <c r="O299" s="227"/>
      <c r="P299" s="70" t="str">
        <f t="shared" ca="1" si="46"/>
        <v/>
      </c>
      <c r="Q299" s="70" t="str">
        <f t="shared" ca="1" si="47"/>
        <v/>
      </c>
      <c r="R299" s="70" t="str">
        <f t="shared" ca="1" si="48"/>
        <v/>
      </c>
      <c r="S299" s="70" t="str">
        <f t="shared" ca="1" si="49"/>
        <v/>
      </c>
      <c r="T299" s="147" t="str">
        <f t="shared" ca="1" si="50"/>
        <v/>
      </c>
      <c r="U299" s="146"/>
      <c r="V299" s="51"/>
      <c r="W299" s="51"/>
      <c r="X299" s="51"/>
      <c r="Y299" s="51"/>
      <c r="Z299" s="51"/>
      <c r="AA299" s="145"/>
    </row>
    <row r="300" spans="1:27" s="2" customFormat="1" ht="15.6" x14ac:dyDescent="0.3">
      <c r="A300" s="555">
        <v>45484</v>
      </c>
      <c r="B300" s="72" t="s">
        <v>360</v>
      </c>
      <c r="C300" s="44" t="s">
        <v>65</v>
      </c>
      <c r="D300" s="44">
        <v>1</v>
      </c>
      <c r="E300" s="44" t="s">
        <v>361</v>
      </c>
      <c r="F300" s="45">
        <v>19</v>
      </c>
      <c r="G300" s="73" t="s">
        <v>370</v>
      </c>
      <c r="H300" s="65" t="s">
        <v>116</v>
      </c>
      <c r="I300" s="65"/>
      <c r="J300" s="526">
        <v>45601</v>
      </c>
      <c r="K300" s="42" t="s">
        <v>31</v>
      </c>
      <c r="L300" s="544">
        <v>45482</v>
      </c>
      <c r="M300" s="58"/>
      <c r="N300" s="513">
        <v>45623</v>
      </c>
      <c r="O300" s="227"/>
      <c r="P300" s="70" t="str">
        <f t="shared" ca="1" si="46"/>
        <v/>
      </c>
      <c r="Q300" s="70" t="str">
        <f t="shared" ca="1" si="47"/>
        <v/>
      </c>
      <c r="R300" s="70" t="str">
        <f t="shared" ca="1" si="48"/>
        <v/>
      </c>
      <c r="S300" s="70" t="str">
        <f t="shared" ca="1" si="49"/>
        <v/>
      </c>
      <c r="T300" s="147" t="str">
        <f t="shared" ca="1" si="50"/>
        <v/>
      </c>
      <c r="U300" s="146"/>
      <c r="V300" s="51"/>
      <c r="W300" s="51"/>
      <c r="X300" s="51"/>
      <c r="Y300" s="51"/>
      <c r="Z300" s="51"/>
      <c r="AA300" s="145"/>
    </row>
    <row r="301" spans="1:27" s="2" customFormat="1" ht="15.6" x14ac:dyDescent="0.3">
      <c r="A301" s="555">
        <v>45484</v>
      </c>
      <c r="B301" s="72" t="s">
        <v>360</v>
      </c>
      <c r="C301" s="44" t="s">
        <v>65</v>
      </c>
      <c r="D301" s="44">
        <v>1</v>
      </c>
      <c r="E301" s="44" t="s">
        <v>361</v>
      </c>
      <c r="F301" s="45">
        <v>18</v>
      </c>
      <c r="G301" s="73" t="s">
        <v>371</v>
      </c>
      <c r="H301" s="65" t="s">
        <v>116</v>
      </c>
      <c r="I301" s="65"/>
      <c r="J301" s="526">
        <v>45601</v>
      </c>
      <c r="K301" s="42" t="s">
        <v>31</v>
      </c>
      <c r="L301" s="544">
        <v>45482</v>
      </c>
      <c r="M301" s="58"/>
      <c r="N301" s="513">
        <v>45623</v>
      </c>
      <c r="O301" s="227"/>
      <c r="P301" s="70" t="str">
        <f t="shared" ca="1" si="46"/>
        <v/>
      </c>
      <c r="Q301" s="70" t="str">
        <f t="shared" ca="1" si="47"/>
        <v/>
      </c>
      <c r="R301" s="70" t="str">
        <f t="shared" ca="1" si="48"/>
        <v/>
      </c>
      <c r="S301" s="70" t="str">
        <f t="shared" ca="1" si="49"/>
        <v/>
      </c>
      <c r="T301" s="147" t="str">
        <f t="shared" ca="1" si="50"/>
        <v/>
      </c>
      <c r="U301" s="146"/>
      <c r="V301" s="51"/>
      <c r="W301" s="51"/>
      <c r="X301" s="51"/>
      <c r="Y301" s="51"/>
      <c r="Z301" s="51"/>
      <c r="AA301" s="145"/>
    </row>
    <row r="302" spans="1:27" s="2" customFormat="1" ht="31.2" x14ac:dyDescent="0.3">
      <c r="A302" s="555">
        <v>45484</v>
      </c>
      <c r="B302" s="72" t="s">
        <v>360</v>
      </c>
      <c r="C302" s="44" t="s">
        <v>65</v>
      </c>
      <c r="D302" s="44">
        <v>1</v>
      </c>
      <c r="E302" s="44" t="s">
        <v>361</v>
      </c>
      <c r="F302" s="45">
        <v>16</v>
      </c>
      <c r="G302" s="127" t="s">
        <v>372</v>
      </c>
      <c r="H302" s="65" t="s">
        <v>116</v>
      </c>
      <c r="I302" s="65"/>
      <c r="J302" s="526">
        <v>45601</v>
      </c>
      <c r="K302" s="42" t="s">
        <v>31</v>
      </c>
      <c r="L302" s="544">
        <v>45482</v>
      </c>
      <c r="M302" s="58"/>
      <c r="N302" s="513">
        <v>45623</v>
      </c>
      <c r="O302" s="227"/>
      <c r="P302" s="70" t="str">
        <f t="shared" ca="1" si="46"/>
        <v/>
      </c>
      <c r="Q302" s="70" t="str">
        <f t="shared" ca="1" si="47"/>
        <v/>
      </c>
      <c r="R302" s="70" t="str">
        <f t="shared" ca="1" si="48"/>
        <v/>
      </c>
      <c r="S302" s="70" t="str">
        <f t="shared" ca="1" si="49"/>
        <v/>
      </c>
      <c r="T302" s="147" t="str">
        <f t="shared" ca="1" si="50"/>
        <v/>
      </c>
      <c r="U302" s="146"/>
      <c r="V302" s="51"/>
      <c r="W302" s="51"/>
      <c r="X302" s="51"/>
      <c r="Y302" s="51"/>
      <c r="Z302" s="51"/>
      <c r="AA302" s="145"/>
    </row>
    <row r="303" spans="1:27" s="2" customFormat="1" ht="15.6" x14ac:dyDescent="0.3">
      <c r="A303" s="555">
        <v>45484</v>
      </c>
      <c r="B303" s="72" t="s">
        <v>360</v>
      </c>
      <c r="C303" s="44" t="s">
        <v>65</v>
      </c>
      <c r="D303" s="44">
        <v>1</v>
      </c>
      <c r="E303" s="44" t="s">
        <v>361</v>
      </c>
      <c r="F303" s="45">
        <v>15</v>
      </c>
      <c r="G303" s="73" t="s">
        <v>373</v>
      </c>
      <c r="H303" s="65" t="s">
        <v>84</v>
      </c>
      <c r="I303" s="65"/>
      <c r="J303" s="526">
        <v>45601</v>
      </c>
      <c r="K303" s="42" t="s">
        <v>31</v>
      </c>
      <c r="L303" s="544">
        <v>45482</v>
      </c>
      <c r="M303" s="58"/>
      <c r="N303" s="513">
        <v>45614</v>
      </c>
      <c r="O303" s="227"/>
      <c r="P303" s="70" t="str">
        <f t="shared" ca="1" si="46"/>
        <v/>
      </c>
      <c r="Q303" s="70" t="str">
        <f t="shared" ca="1" si="47"/>
        <v/>
      </c>
      <c r="R303" s="70" t="str">
        <f t="shared" ca="1" si="48"/>
        <v/>
      </c>
      <c r="S303" s="70" t="str">
        <f t="shared" ca="1" si="49"/>
        <v/>
      </c>
      <c r="T303" s="147" t="str">
        <f t="shared" ca="1" si="50"/>
        <v/>
      </c>
      <c r="U303" s="146"/>
      <c r="V303" s="51"/>
      <c r="W303" s="51"/>
      <c r="X303" s="51"/>
      <c r="Y303" s="51"/>
      <c r="Z303" s="51"/>
      <c r="AA303" s="145"/>
    </row>
    <row r="304" spans="1:27" s="2" customFormat="1" ht="15.6" x14ac:dyDescent="0.3">
      <c r="A304" s="555">
        <v>45484</v>
      </c>
      <c r="B304" s="72" t="s">
        <v>360</v>
      </c>
      <c r="C304" s="44" t="s">
        <v>65</v>
      </c>
      <c r="D304" s="44">
        <v>1</v>
      </c>
      <c r="E304" s="44" t="s">
        <v>361</v>
      </c>
      <c r="F304" s="45">
        <v>13</v>
      </c>
      <c r="G304" s="73" t="s">
        <v>374</v>
      </c>
      <c r="H304" s="65" t="s">
        <v>30</v>
      </c>
      <c r="I304" s="65"/>
      <c r="J304" s="526"/>
      <c r="K304" s="42" t="s">
        <v>31</v>
      </c>
      <c r="L304" s="544">
        <v>45482</v>
      </c>
      <c r="M304" s="58"/>
      <c r="N304" s="513">
        <v>45656</v>
      </c>
      <c r="O304" s="227"/>
      <c r="P304" s="70" t="str">
        <f t="shared" ca="1" si="46"/>
        <v/>
      </c>
      <c r="Q304" s="70" t="str">
        <f t="shared" ca="1" si="47"/>
        <v/>
      </c>
      <c r="R304" s="70" t="str">
        <f t="shared" ca="1" si="48"/>
        <v/>
      </c>
      <c r="S304" s="70" t="str">
        <f t="shared" ca="1" si="49"/>
        <v/>
      </c>
      <c r="T304" s="147" t="str">
        <f t="shared" ca="1" si="50"/>
        <v/>
      </c>
      <c r="U304" s="146"/>
      <c r="V304" s="51"/>
      <c r="W304" s="51"/>
      <c r="X304" s="51"/>
      <c r="Y304" s="51"/>
      <c r="Z304" s="51"/>
      <c r="AA304" s="145"/>
    </row>
    <row r="305" spans="1:27" s="2" customFormat="1" ht="15.6" x14ac:dyDescent="0.3">
      <c r="A305" s="555">
        <v>45484</v>
      </c>
      <c r="B305" s="72" t="s">
        <v>360</v>
      </c>
      <c r="C305" s="44" t="s">
        <v>65</v>
      </c>
      <c r="D305" s="44">
        <v>1</v>
      </c>
      <c r="E305" s="44" t="s">
        <v>361</v>
      </c>
      <c r="F305" s="45">
        <v>12</v>
      </c>
      <c r="G305" s="73" t="s">
        <v>375</v>
      </c>
      <c r="H305" s="65" t="s">
        <v>30</v>
      </c>
      <c r="I305" s="65"/>
      <c r="J305" s="526"/>
      <c r="K305" s="42" t="s">
        <v>31</v>
      </c>
      <c r="L305" s="544">
        <v>45482</v>
      </c>
      <c r="M305" s="58"/>
      <c r="N305" s="513">
        <v>45656</v>
      </c>
      <c r="O305" s="227"/>
      <c r="P305" s="70" t="str">
        <f t="shared" ca="1" si="46"/>
        <v/>
      </c>
      <c r="Q305" s="70" t="str">
        <f t="shared" ca="1" si="47"/>
        <v/>
      </c>
      <c r="R305" s="70" t="str">
        <f t="shared" ca="1" si="48"/>
        <v/>
      </c>
      <c r="S305" s="70" t="str">
        <f t="shared" ca="1" si="49"/>
        <v/>
      </c>
      <c r="T305" s="147" t="str">
        <f t="shared" ca="1" si="50"/>
        <v/>
      </c>
      <c r="U305" s="146"/>
      <c r="V305" s="51"/>
      <c r="W305" s="51"/>
      <c r="X305" s="51"/>
      <c r="Y305" s="51"/>
      <c r="Z305" s="51"/>
      <c r="AA305" s="145"/>
    </row>
    <row r="306" spans="1:27" s="2" customFormat="1" ht="15.6" x14ac:dyDescent="0.3">
      <c r="A306" s="555">
        <v>45484</v>
      </c>
      <c r="B306" s="72" t="s">
        <v>360</v>
      </c>
      <c r="C306" s="44" t="s">
        <v>65</v>
      </c>
      <c r="D306" s="44">
        <v>1</v>
      </c>
      <c r="E306" s="44" t="s">
        <v>361</v>
      </c>
      <c r="F306" s="45">
        <v>11</v>
      </c>
      <c r="G306" s="73" t="s">
        <v>376</v>
      </c>
      <c r="H306" s="65" t="s">
        <v>30</v>
      </c>
      <c r="I306" s="65"/>
      <c r="J306" s="526"/>
      <c r="K306" s="42" t="s">
        <v>31</v>
      </c>
      <c r="L306" s="544">
        <v>45482</v>
      </c>
      <c r="M306" s="58"/>
      <c r="N306" s="513">
        <v>45656</v>
      </c>
      <c r="O306" s="227"/>
      <c r="P306" s="70" t="str">
        <f t="shared" ca="1" si="46"/>
        <v/>
      </c>
      <c r="Q306" s="70" t="str">
        <f t="shared" ca="1" si="47"/>
        <v/>
      </c>
      <c r="R306" s="70" t="str">
        <f t="shared" ca="1" si="48"/>
        <v/>
      </c>
      <c r="S306" s="70" t="str">
        <f t="shared" ca="1" si="49"/>
        <v/>
      </c>
      <c r="T306" s="147" t="str">
        <f t="shared" ca="1" si="50"/>
        <v/>
      </c>
      <c r="U306" s="146"/>
      <c r="V306" s="51"/>
      <c r="W306" s="51"/>
      <c r="X306" s="51"/>
      <c r="Y306" s="51"/>
      <c r="Z306" s="51"/>
      <c r="AA306" s="145"/>
    </row>
    <row r="307" spans="1:27" s="2" customFormat="1" ht="15.6" x14ac:dyDescent="0.3">
      <c r="A307" s="555">
        <v>45484</v>
      </c>
      <c r="B307" s="72" t="s">
        <v>360</v>
      </c>
      <c r="C307" s="44" t="s">
        <v>65</v>
      </c>
      <c r="D307" s="44">
        <v>1</v>
      </c>
      <c r="E307" s="44" t="s">
        <v>361</v>
      </c>
      <c r="F307" s="45">
        <v>10</v>
      </c>
      <c r="G307" s="73" t="s">
        <v>377</v>
      </c>
      <c r="H307" s="65" t="s">
        <v>30</v>
      </c>
      <c r="I307" s="65"/>
      <c r="J307" s="526"/>
      <c r="K307" s="42" t="s">
        <v>31</v>
      </c>
      <c r="L307" s="544">
        <v>45482</v>
      </c>
      <c r="M307" s="58"/>
      <c r="N307" s="513">
        <v>45656</v>
      </c>
      <c r="O307" s="227"/>
      <c r="P307" s="70" t="str">
        <f t="shared" ca="1" si="46"/>
        <v/>
      </c>
      <c r="Q307" s="70" t="str">
        <f t="shared" ca="1" si="47"/>
        <v/>
      </c>
      <c r="R307" s="70" t="str">
        <f t="shared" ca="1" si="48"/>
        <v/>
      </c>
      <c r="S307" s="70" t="str">
        <f t="shared" ca="1" si="49"/>
        <v/>
      </c>
      <c r="T307" s="147" t="str">
        <f t="shared" ca="1" si="50"/>
        <v/>
      </c>
      <c r="U307" s="146"/>
      <c r="V307" s="51"/>
      <c r="W307" s="51"/>
      <c r="X307" s="51"/>
      <c r="Y307" s="51"/>
      <c r="Z307" s="51"/>
      <c r="AA307" s="145"/>
    </row>
    <row r="308" spans="1:27" s="2" customFormat="1" ht="15.6" x14ac:dyDescent="0.3">
      <c r="A308" s="555">
        <v>45484</v>
      </c>
      <c r="B308" s="72" t="s">
        <v>360</v>
      </c>
      <c r="C308" s="44" t="s">
        <v>65</v>
      </c>
      <c r="D308" s="44">
        <v>1</v>
      </c>
      <c r="E308" s="44" t="s">
        <v>361</v>
      </c>
      <c r="F308" s="45">
        <v>9</v>
      </c>
      <c r="G308" s="73" t="s">
        <v>378</v>
      </c>
      <c r="H308" s="65" t="s">
        <v>30</v>
      </c>
      <c r="I308" s="65"/>
      <c r="J308" s="526"/>
      <c r="K308" s="42" t="s">
        <v>31</v>
      </c>
      <c r="L308" s="544">
        <v>45482</v>
      </c>
      <c r="M308" s="58"/>
      <c r="N308" s="513">
        <v>45656</v>
      </c>
      <c r="O308" s="227"/>
      <c r="P308" s="70" t="str">
        <f t="shared" ca="1" si="46"/>
        <v/>
      </c>
      <c r="Q308" s="70" t="str">
        <f t="shared" ca="1" si="47"/>
        <v/>
      </c>
      <c r="R308" s="70" t="str">
        <f t="shared" ca="1" si="48"/>
        <v/>
      </c>
      <c r="S308" s="70" t="str">
        <f t="shared" ca="1" si="49"/>
        <v/>
      </c>
      <c r="T308" s="147" t="str">
        <f t="shared" ca="1" si="50"/>
        <v/>
      </c>
      <c r="U308" s="146"/>
      <c r="V308" s="51"/>
      <c r="W308" s="51"/>
      <c r="X308" s="51"/>
      <c r="Y308" s="51"/>
      <c r="Z308" s="51"/>
      <c r="AA308" s="145"/>
    </row>
    <row r="309" spans="1:27" s="2" customFormat="1" ht="15.6" x14ac:dyDescent="0.3">
      <c r="A309" s="555">
        <v>45484</v>
      </c>
      <c r="B309" s="72" t="s">
        <v>360</v>
      </c>
      <c r="C309" s="44" t="s">
        <v>65</v>
      </c>
      <c r="D309" s="44">
        <v>1</v>
      </c>
      <c r="E309" s="44" t="s">
        <v>361</v>
      </c>
      <c r="F309" s="45">
        <v>8</v>
      </c>
      <c r="G309" s="73" t="s">
        <v>379</v>
      </c>
      <c r="H309" s="65" t="s">
        <v>76</v>
      </c>
      <c r="I309" s="65"/>
      <c r="J309" s="526"/>
      <c r="K309" s="42" t="s">
        <v>31</v>
      </c>
      <c r="L309" s="544">
        <v>45482</v>
      </c>
      <c r="M309" s="58"/>
      <c r="N309" s="513">
        <v>45656</v>
      </c>
      <c r="O309" s="227"/>
      <c r="P309" s="70" t="str">
        <f t="shared" ref="P309:P317" ca="1" si="51">IF(K309="NÃO INTERVENCIONADO",TODAY()-J309,"")</f>
        <v/>
      </c>
      <c r="Q309" s="70" t="str">
        <f t="shared" ref="Q309:Q317" ca="1" si="52">IF(K309="ENCOMENDADO",TODAY()-J309,"")</f>
        <v/>
      </c>
      <c r="R309" s="70" t="str">
        <f t="shared" ref="R309:R317" ca="1" si="53">IF(K309="EM OBRA",TODAY()-J309,"")</f>
        <v/>
      </c>
      <c r="S309" s="70" t="str">
        <f t="shared" ref="S309:S317" ca="1" si="54">IF(K309="CORREÇÃO NÃO ACEITE",TODAY()-J309,"")</f>
        <v/>
      </c>
      <c r="T309" s="147" t="str">
        <f t="shared" ref="T309:T317" ca="1" si="55">IF(K309="A VERIFICAR",TODAY()-J309,"")</f>
        <v/>
      </c>
      <c r="U309" s="146"/>
      <c r="V309" s="51"/>
      <c r="W309" s="51"/>
      <c r="X309" s="51"/>
      <c r="Y309" s="51"/>
      <c r="Z309" s="51"/>
      <c r="AA309" s="145"/>
    </row>
    <row r="310" spans="1:27" s="2" customFormat="1" ht="15.6" x14ac:dyDescent="0.3">
      <c r="A310" s="555">
        <v>45484</v>
      </c>
      <c r="B310" s="72" t="s">
        <v>360</v>
      </c>
      <c r="C310" s="44" t="s">
        <v>65</v>
      </c>
      <c r="D310" s="44">
        <v>1</v>
      </c>
      <c r="E310" s="44" t="s">
        <v>361</v>
      </c>
      <c r="F310" s="45">
        <v>7</v>
      </c>
      <c r="G310" s="73" t="s">
        <v>380</v>
      </c>
      <c r="H310" s="65" t="s">
        <v>30</v>
      </c>
      <c r="I310" s="65"/>
      <c r="J310" s="526"/>
      <c r="K310" s="42" t="s">
        <v>31</v>
      </c>
      <c r="L310" s="544">
        <v>45482</v>
      </c>
      <c r="M310" s="58"/>
      <c r="N310" s="513">
        <v>45656</v>
      </c>
      <c r="O310" s="227"/>
      <c r="P310" s="70" t="str">
        <f t="shared" ca="1" si="51"/>
        <v/>
      </c>
      <c r="Q310" s="70" t="str">
        <f t="shared" ca="1" si="52"/>
        <v/>
      </c>
      <c r="R310" s="70" t="str">
        <f t="shared" ca="1" si="53"/>
        <v/>
      </c>
      <c r="S310" s="70" t="str">
        <f t="shared" ca="1" si="54"/>
        <v/>
      </c>
      <c r="T310" s="147" t="str">
        <f t="shared" ca="1" si="55"/>
        <v/>
      </c>
      <c r="U310" s="146"/>
      <c r="V310" s="51"/>
      <c r="W310" s="51"/>
      <c r="X310" s="51"/>
      <c r="Y310" s="51"/>
      <c r="Z310" s="51"/>
      <c r="AA310" s="145"/>
    </row>
    <row r="311" spans="1:27" s="2" customFormat="1" ht="15.6" x14ac:dyDescent="0.3">
      <c r="A311" s="555">
        <v>45484</v>
      </c>
      <c r="B311" s="72" t="s">
        <v>360</v>
      </c>
      <c r="C311" s="44" t="s">
        <v>65</v>
      </c>
      <c r="D311" s="44">
        <v>1</v>
      </c>
      <c r="E311" s="44" t="s">
        <v>361</v>
      </c>
      <c r="F311" s="45">
        <v>6</v>
      </c>
      <c r="G311" s="73" t="s">
        <v>381</v>
      </c>
      <c r="H311" s="65" t="s">
        <v>30</v>
      </c>
      <c r="I311" s="65"/>
      <c r="J311" s="526"/>
      <c r="K311" s="42" t="s">
        <v>31</v>
      </c>
      <c r="L311" s="544">
        <v>45482</v>
      </c>
      <c r="M311" s="58"/>
      <c r="N311" s="513">
        <v>45656</v>
      </c>
      <c r="O311" s="227"/>
      <c r="P311" s="70" t="str">
        <f t="shared" ca="1" si="51"/>
        <v/>
      </c>
      <c r="Q311" s="70" t="str">
        <f t="shared" ca="1" si="52"/>
        <v/>
      </c>
      <c r="R311" s="70" t="str">
        <f t="shared" ca="1" si="53"/>
        <v/>
      </c>
      <c r="S311" s="70" t="str">
        <f t="shared" ca="1" si="54"/>
        <v/>
      </c>
      <c r="T311" s="147" t="str">
        <f t="shared" ca="1" si="55"/>
        <v/>
      </c>
      <c r="U311" s="146"/>
      <c r="V311" s="51"/>
      <c r="W311" s="51"/>
      <c r="X311" s="51"/>
      <c r="Y311" s="51"/>
      <c r="Z311" s="51"/>
      <c r="AA311" s="145"/>
    </row>
    <row r="312" spans="1:27" s="2" customFormat="1" ht="15.6" x14ac:dyDescent="0.3">
      <c r="A312" s="555">
        <v>45484</v>
      </c>
      <c r="B312" s="72" t="s">
        <v>360</v>
      </c>
      <c r="C312" s="44" t="s">
        <v>65</v>
      </c>
      <c r="D312" s="44">
        <v>1</v>
      </c>
      <c r="E312" s="44" t="s">
        <v>361</v>
      </c>
      <c r="F312" s="45">
        <v>5</v>
      </c>
      <c r="G312" s="73" t="s">
        <v>382</v>
      </c>
      <c r="H312" s="65" t="s">
        <v>30</v>
      </c>
      <c r="I312" s="65"/>
      <c r="J312" s="526"/>
      <c r="K312" s="42" t="s">
        <v>31</v>
      </c>
      <c r="L312" s="544">
        <v>45482</v>
      </c>
      <c r="M312" s="58"/>
      <c r="N312" s="513">
        <v>45656</v>
      </c>
      <c r="O312" s="227"/>
      <c r="P312" s="70" t="str">
        <f t="shared" ca="1" si="51"/>
        <v/>
      </c>
      <c r="Q312" s="70" t="str">
        <f t="shared" ca="1" si="52"/>
        <v/>
      </c>
      <c r="R312" s="70" t="str">
        <f t="shared" ca="1" si="53"/>
        <v/>
      </c>
      <c r="S312" s="70" t="str">
        <f t="shared" ca="1" si="54"/>
        <v/>
      </c>
      <c r="T312" s="147" t="str">
        <f t="shared" ca="1" si="55"/>
        <v/>
      </c>
      <c r="U312" s="146"/>
      <c r="V312" s="51"/>
      <c r="W312" s="51"/>
      <c r="X312" s="51"/>
      <c r="Y312" s="51"/>
      <c r="Z312" s="51"/>
      <c r="AA312" s="145"/>
    </row>
    <row r="313" spans="1:27" s="2" customFormat="1" ht="15.6" x14ac:dyDescent="0.3">
      <c r="A313" s="555">
        <v>45484</v>
      </c>
      <c r="B313" s="72" t="s">
        <v>360</v>
      </c>
      <c r="C313" s="44" t="s">
        <v>65</v>
      </c>
      <c r="D313" s="44">
        <v>1</v>
      </c>
      <c r="E313" s="44" t="s">
        <v>361</v>
      </c>
      <c r="F313" s="45">
        <v>4</v>
      </c>
      <c r="G313" s="73" t="s">
        <v>383</v>
      </c>
      <c r="H313" s="65" t="s">
        <v>30</v>
      </c>
      <c r="I313" s="65"/>
      <c r="J313" s="526"/>
      <c r="K313" s="42" t="s">
        <v>31</v>
      </c>
      <c r="L313" s="544">
        <v>45482</v>
      </c>
      <c r="M313" s="58"/>
      <c r="N313" s="513">
        <v>45656</v>
      </c>
      <c r="O313" s="227"/>
      <c r="P313" s="70" t="str">
        <f t="shared" ca="1" si="51"/>
        <v/>
      </c>
      <c r="Q313" s="70" t="str">
        <f t="shared" ca="1" si="52"/>
        <v/>
      </c>
      <c r="R313" s="70" t="str">
        <f t="shared" ca="1" si="53"/>
        <v/>
      </c>
      <c r="S313" s="70" t="str">
        <f t="shared" ca="1" si="54"/>
        <v/>
      </c>
      <c r="T313" s="147" t="str">
        <f t="shared" ca="1" si="55"/>
        <v/>
      </c>
      <c r="U313" s="146"/>
      <c r="V313" s="51"/>
      <c r="W313" s="51"/>
      <c r="X313" s="51"/>
      <c r="Y313" s="51"/>
      <c r="Z313" s="51"/>
      <c r="AA313" s="145"/>
    </row>
    <row r="314" spans="1:27" s="2" customFormat="1" ht="15.6" x14ac:dyDescent="0.3">
      <c r="A314" s="555">
        <v>45484</v>
      </c>
      <c r="B314" s="72" t="s">
        <v>360</v>
      </c>
      <c r="C314" s="44" t="s">
        <v>65</v>
      </c>
      <c r="D314" s="44">
        <v>1</v>
      </c>
      <c r="E314" s="44" t="s">
        <v>361</v>
      </c>
      <c r="F314" s="45">
        <v>3</v>
      </c>
      <c r="G314" s="73" t="s">
        <v>384</v>
      </c>
      <c r="H314" s="65" t="s">
        <v>30</v>
      </c>
      <c r="I314" s="65"/>
      <c r="J314" s="526"/>
      <c r="K314" s="42" t="s">
        <v>31</v>
      </c>
      <c r="L314" s="544">
        <v>45482</v>
      </c>
      <c r="M314" s="58"/>
      <c r="N314" s="513">
        <v>45656</v>
      </c>
      <c r="O314" s="227"/>
      <c r="P314" s="70" t="str">
        <f t="shared" ca="1" si="51"/>
        <v/>
      </c>
      <c r="Q314" s="70" t="str">
        <f t="shared" ca="1" si="52"/>
        <v/>
      </c>
      <c r="R314" s="70" t="str">
        <f t="shared" ca="1" si="53"/>
        <v/>
      </c>
      <c r="S314" s="70" t="str">
        <f t="shared" ca="1" si="54"/>
        <v/>
      </c>
      <c r="T314" s="147" t="str">
        <f t="shared" ca="1" si="55"/>
        <v/>
      </c>
      <c r="U314" s="146"/>
      <c r="V314" s="51"/>
      <c r="W314" s="51"/>
      <c r="X314" s="51"/>
      <c r="Y314" s="51"/>
      <c r="Z314" s="51"/>
      <c r="AA314" s="145"/>
    </row>
    <row r="315" spans="1:27" s="2" customFormat="1" ht="15.6" x14ac:dyDescent="0.3">
      <c r="A315" s="555">
        <v>45484</v>
      </c>
      <c r="B315" s="72" t="s">
        <v>360</v>
      </c>
      <c r="C315" s="44" t="s">
        <v>65</v>
      </c>
      <c r="D315" s="44">
        <v>1</v>
      </c>
      <c r="E315" s="44" t="s">
        <v>361</v>
      </c>
      <c r="F315" s="45">
        <v>2</v>
      </c>
      <c r="G315" s="73" t="s">
        <v>385</v>
      </c>
      <c r="H315" s="65" t="s">
        <v>30</v>
      </c>
      <c r="I315" s="65"/>
      <c r="J315" s="526"/>
      <c r="K315" s="42" t="s">
        <v>31</v>
      </c>
      <c r="L315" s="544">
        <v>45482</v>
      </c>
      <c r="M315" s="58"/>
      <c r="N315" s="513">
        <v>45656</v>
      </c>
      <c r="O315" s="227"/>
      <c r="P315" s="70" t="str">
        <f t="shared" ca="1" si="51"/>
        <v/>
      </c>
      <c r="Q315" s="70" t="str">
        <f t="shared" ca="1" si="52"/>
        <v/>
      </c>
      <c r="R315" s="70" t="str">
        <f t="shared" ca="1" si="53"/>
        <v/>
      </c>
      <c r="S315" s="70" t="str">
        <f t="shared" ca="1" si="54"/>
        <v/>
      </c>
      <c r="T315" s="147" t="str">
        <f t="shared" ca="1" si="55"/>
        <v/>
      </c>
      <c r="U315" s="146"/>
      <c r="V315" s="51"/>
      <c r="W315" s="51"/>
      <c r="X315" s="51"/>
      <c r="Y315" s="51"/>
      <c r="Z315" s="51"/>
      <c r="AA315" s="145"/>
    </row>
    <row r="316" spans="1:27" s="2" customFormat="1" ht="15.6" x14ac:dyDescent="0.3">
      <c r="A316" s="555">
        <v>45484</v>
      </c>
      <c r="B316" s="72" t="s">
        <v>360</v>
      </c>
      <c r="C316" s="44" t="s">
        <v>65</v>
      </c>
      <c r="D316" s="44">
        <v>1</v>
      </c>
      <c r="E316" s="44" t="s">
        <v>361</v>
      </c>
      <c r="F316" s="45">
        <v>1</v>
      </c>
      <c r="G316" s="73" t="s">
        <v>386</v>
      </c>
      <c r="H316" s="65" t="s">
        <v>30</v>
      </c>
      <c r="I316" s="65"/>
      <c r="J316" s="526"/>
      <c r="K316" s="42" t="s">
        <v>31</v>
      </c>
      <c r="L316" s="544">
        <v>45482</v>
      </c>
      <c r="M316" s="58"/>
      <c r="N316" s="513">
        <v>45656</v>
      </c>
      <c r="O316" s="227"/>
      <c r="P316" s="70" t="str">
        <f t="shared" ca="1" si="51"/>
        <v/>
      </c>
      <c r="Q316" s="70" t="str">
        <f t="shared" ca="1" si="52"/>
        <v/>
      </c>
      <c r="R316" s="70" t="str">
        <f t="shared" ca="1" si="53"/>
        <v/>
      </c>
      <c r="S316" s="70" t="str">
        <f t="shared" ca="1" si="54"/>
        <v/>
      </c>
      <c r="T316" s="147" t="str">
        <f t="shared" ca="1" si="55"/>
        <v/>
      </c>
      <c r="U316" s="146"/>
      <c r="V316" s="51"/>
      <c r="W316" s="51"/>
      <c r="X316" s="51"/>
      <c r="Y316" s="51"/>
      <c r="Z316" s="51"/>
      <c r="AA316" s="145"/>
    </row>
    <row r="317" spans="1:27" s="2" customFormat="1" ht="15.6" x14ac:dyDescent="0.3">
      <c r="A317" s="556">
        <v>45484</v>
      </c>
      <c r="B317" s="291" t="s">
        <v>360</v>
      </c>
      <c r="C317" s="237" t="s">
        <v>65</v>
      </c>
      <c r="D317" s="237">
        <v>1</v>
      </c>
      <c r="E317" s="237" t="s">
        <v>361</v>
      </c>
      <c r="F317" s="236">
        <v>14</v>
      </c>
      <c r="G317" s="398" t="s">
        <v>387</v>
      </c>
      <c r="H317" s="364" t="s">
        <v>388</v>
      </c>
      <c r="I317" s="364"/>
      <c r="J317" s="571">
        <v>45601</v>
      </c>
      <c r="K317" s="42" t="s">
        <v>31</v>
      </c>
      <c r="L317" s="544">
        <v>45482</v>
      </c>
      <c r="M317" s="246"/>
      <c r="N317" s="515">
        <v>45789</v>
      </c>
      <c r="O317" s="296"/>
      <c r="P317" s="256" t="str">
        <f t="shared" ca="1" si="51"/>
        <v/>
      </c>
      <c r="Q317" s="256" t="str">
        <f t="shared" ca="1" si="52"/>
        <v/>
      </c>
      <c r="R317" s="256" t="str">
        <f t="shared" ca="1" si="53"/>
        <v/>
      </c>
      <c r="S317" s="256" t="str">
        <f t="shared" ca="1" si="54"/>
        <v/>
      </c>
      <c r="T317" s="275" t="str">
        <f t="shared" ca="1" si="55"/>
        <v/>
      </c>
      <c r="U317" s="276"/>
      <c r="V317" s="252"/>
      <c r="W317" s="252"/>
      <c r="X317" s="252"/>
      <c r="Y317" s="252"/>
      <c r="Z317" s="252"/>
      <c r="AA317" s="277"/>
    </row>
    <row r="318" spans="1:27" s="2" customFormat="1" ht="15.6" x14ac:dyDescent="0.3">
      <c r="A318" s="555">
        <v>45484</v>
      </c>
      <c r="B318" s="72" t="s">
        <v>360</v>
      </c>
      <c r="C318" s="44" t="s">
        <v>65</v>
      </c>
      <c r="D318" s="44">
        <v>1</v>
      </c>
      <c r="E318" s="44" t="s">
        <v>361</v>
      </c>
      <c r="F318" s="60"/>
      <c r="G318" s="73" t="s">
        <v>389</v>
      </c>
      <c r="H318" s="65" t="s">
        <v>84</v>
      </c>
      <c r="I318" s="65"/>
      <c r="J318" s="526"/>
      <c r="K318" s="42" t="s">
        <v>31</v>
      </c>
      <c r="L318" s="544">
        <v>45482</v>
      </c>
      <c r="M318" s="60"/>
      <c r="N318" s="520">
        <v>45680</v>
      </c>
      <c r="O318" s="227"/>
      <c r="P318" s="70"/>
      <c r="Q318" s="70"/>
      <c r="R318" s="70"/>
      <c r="S318" s="70"/>
      <c r="T318" s="147"/>
      <c r="U318" s="146"/>
      <c r="V318" s="51"/>
      <c r="W318" s="51"/>
      <c r="X318" s="51"/>
      <c r="Y318" s="51"/>
      <c r="Z318" s="51"/>
      <c r="AA318" s="145"/>
    </row>
    <row r="319" spans="1:27" s="2" customFormat="1" ht="15.6" x14ac:dyDescent="0.3">
      <c r="A319" s="555">
        <v>45617</v>
      </c>
      <c r="B319" s="48" t="s">
        <v>390</v>
      </c>
      <c r="C319" s="45" t="s">
        <v>65</v>
      </c>
      <c r="D319" s="45">
        <v>1</v>
      </c>
      <c r="E319" s="45" t="s">
        <v>391</v>
      </c>
      <c r="F319" s="45">
        <v>1</v>
      </c>
      <c r="G319" s="63" t="s">
        <v>392</v>
      </c>
      <c r="H319" s="53" t="s">
        <v>44</v>
      </c>
      <c r="I319" s="48"/>
      <c r="J319" s="513"/>
      <c r="K319" s="42" t="s">
        <v>31</v>
      </c>
      <c r="L319" s="544">
        <v>45520</v>
      </c>
      <c r="M319" s="57"/>
      <c r="N319" s="516">
        <v>45583</v>
      </c>
      <c r="O319" s="51"/>
      <c r="P319" s="70" t="str">
        <f ca="1">IF(K319="NÃO INTERVENCIONADO",TODAY()-J319,"")</f>
        <v/>
      </c>
      <c r="Q319" s="70" t="str">
        <f ca="1">IF(K319="ENCOMENDADO",TODAY()-J319,"")</f>
        <v/>
      </c>
      <c r="R319" s="70" t="str">
        <f ca="1">IF(K319="EM OBRA",TODAY()-J319,"")</f>
        <v/>
      </c>
      <c r="S319" s="70" t="str">
        <f ca="1">IF(K319="CORREÇÃO NÃO ACEITE",TODAY()-J319,"")</f>
        <v/>
      </c>
      <c r="T319" s="147" t="str">
        <f ca="1">IF(K319="A VERIFICAR",TODAY()-J319,"")</f>
        <v/>
      </c>
      <c r="U319" s="146"/>
      <c r="V319" s="51"/>
      <c r="W319" s="51"/>
      <c r="X319" s="51"/>
      <c r="Y319" s="51"/>
      <c r="Z319" s="51"/>
      <c r="AA319" s="145"/>
    </row>
    <row r="320" spans="1:27" s="2" customFormat="1" ht="15.6" x14ac:dyDescent="0.3">
      <c r="A320" s="555">
        <v>45617</v>
      </c>
      <c r="B320" s="48" t="s">
        <v>390</v>
      </c>
      <c r="C320" s="45" t="s">
        <v>65</v>
      </c>
      <c r="D320" s="45">
        <v>1</v>
      </c>
      <c r="E320" s="45" t="s">
        <v>391</v>
      </c>
      <c r="F320" s="45">
        <v>2</v>
      </c>
      <c r="G320" s="63" t="s">
        <v>233</v>
      </c>
      <c r="H320" s="47" t="s">
        <v>30</v>
      </c>
      <c r="I320" s="48"/>
      <c r="J320" s="513"/>
      <c r="K320" s="42" t="s">
        <v>31</v>
      </c>
      <c r="L320" s="544">
        <v>45520</v>
      </c>
      <c r="M320" s="57"/>
      <c r="N320" s="516">
        <v>45590</v>
      </c>
      <c r="O320" s="51"/>
      <c r="P320" s="70" t="str">
        <f ca="1">IF(K320="NÃO INTERVENCIONADO",TODAY()-J320,"")</f>
        <v/>
      </c>
      <c r="Q320" s="70" t="str">
        <f ca="1">IF(K320="ENCOMENDADO",TODAY()-J320,"")</f>
        <v/>
      </c>
      <c r="R320" s="70" t="str">
        <f ca="1">IF(K320="EM OBRA",TODAY()-J320,"")</f>
        <v/>
      </c>
      <c r="S320" s="70" t="str">
        <f ca="1">IF(K320="CORREÇÃO NÃO ACEITE",TODAY()-J320,"")</f>
        <v/>
      </c>
      <c r="T320" s="147" t="str">
        <f ca="1">IF(K320="A VERIFICAR",TODAY()-J320,"")</f>
        <v/>
      </c>
      <c r="U320" s="146"/>
      <c r="V320" s="51"/>
      <c r="W320" s="51"/>
      <c r="X320" s="51"/>
      <c r="Y320" s="51"/>
      <c r="Z320" s="51"/>
      <c r="AA320" s="145"/>
    </row>
    <row r="321" spans="1:27" s="2" customFormat="1" ht="15.6" x14ac:dyDescent="0.3">
      <c r="A321" s="555">
        <v>45617</v>
      </c>
      <c r="B321" s="48" t="s">
        <v>390</v>
      </c>
      <c r="C321" s="45" t="s">
        <v>65</v>
      </c>
      <c r="D321" s="45">
        <v>1</v>
      </c>
      <c r="E321" s="45" t="s">
        <v>391</v>
      </c>
      <c r="F321" s="45">
        <v>3</v>
      </c>
      <c r="G321" s="63" t="s">
        <v>393</v>
      </c>
      <c r="H321" s="47" t="s">
        <v>30</v>
      </c>
      <c r="I321" s="48"/>
      <c r="J321" s="513"/>
      <c r="K321" s="187" t="s">
        <v>31</v>
      </c>
      <c r="L321" s="544">
        <v>45520</v>
      </c>
      <c r="M321" s="57"/>
      <c r="N321" s="516">
        <v>45590</v>
      </c>
      <c r="O321" s="51"/>
      <c r="P321" s="70" t="str">
        <f ca="1">IF(K321="NÃO INTERVENCIONADO",TODAY()-J321,"")</f>
        <v/>
      </c>
      <c r="Q321" s="70" t="str">
        <f ca="1">IF(K321="ENCOMENDADO",TODAY()-J321,"")</f>
        <v/>
      </c>
      <c r="R321" s="70" t="str">
        <f ca="1">IF(K321="EM OBRA",TODAY()-J321,"")</f>
        <v/>
      </c>
      <c r="S321" s="70" t="str">
        <f ca="1">IF(K321="CORREÇÃO NÃO ACEITE",TODAY()-J321,"")</f>
        <v/>
      </c>
      <c r="T321" s="147" t="str">
        <f ca="1">IF(K321="A VERIFICAR",TODAY()-J321,"")</f>
        <v/>
      </c>
      <c r="U321" s="146"/>
      <c r="V321" s="51"/>
      <c r="W321" s="51"/>
      <c r="X321" s="51"/>
      <c r="Y321" s="51"/>
      <c r="Z321" s="51"/>
      <c r="AA321" s="145"/>
    </row>
    <row r="322" spans="1:27" s="2" customFormat="1" ht="15.6" x14ac:dyDescent="0.3">
      <c r="A322" s="556">
        <v>45617</v>
      </c>
      <c r="B322" s="235" t="s">
        <v>390</v>
      </c>
      <c r="C322" s="236" t="s">
        <v>65</v>
      </c>
      <c r="D322" s="236">
        <v>1</v>
      </c>
      <c r="E322" s="236" t="s">
        <v>391</v>
      </c>
      <c r="F322" s="236">
        <v>4</v>
      </c>
      <c r="G322" s="343" t="s">
        <v>5229</v>
      </c>
      <c r="H322" s="364" t="s">
        <v>84</v>
      </c>
      <c r="I322" s="304"/>
      <c r="J322" s="571">
        <v>45729</v>
      </c>
      <c r="K322" s="42" t="s">
        <v>31</v>
      </c>
      <c r="L322" s="544">
        <v>45520</v>
      </c>
      <c r="M322" s="247"/>
      <c r="N322" s="521">
        <v>45770</v>
      </c>
      <c r="O322" s="296"/>
      <c r="P322" s="256"/>
      <c r="Q322" s="256"/>
      <c r="R322" s="256"/>
      <c r="S322" s="256"/>
      <c r="T322" s="275"/>
      <c r="U322" s="276"/>
      <c r="V322" s="252"/>
      <c r="W322" s="252"/>
      <c r="X322" s="252"/>
      <c r="Y322" s="252"/>
      <c r="Z322" s="252"/>
      <c r="AA322" s="277"/>
    </row>
    <row r="323" spans="1:27" s="2" customFormat="1" ht="15.6" x14ac:dyDescent="0.3">
      <c r="A323" s="555">
        <v>45617</v>
      </c>
      <c r="B323" s="48" t="s">
        <v>390</v>
      </c>
      <c r="C323" s="45" t="s">
        <v>65</v>
      </c>
      <c r="D323" s="45">
        <v>1</v>
      </c>
      <c r="E323" s="45" t="s">
        <v>391</v>
      </c>
      <c r="F323" s="45">
        <v>5</v>
      </c>
      <c r="G323" s="63" t="s">
        <v>395</v>
      </c>
      <c r="H323" s="47" t="s">
        <v>30</v>
      </c>
      <c r="I323" s="48"/>
      <c r="J323" s="513">
        <v>45719</v>
      </c>
      <c r="K323" s="42" t="s">
        <v>31</v>
      </c>
      <c r="L323" s="544">
        <v>45520</v>
      </c>
      <c r="M323" s="57"/>
      <c r="N323" s="516">
        <v>45734</v>
      </c>
      <c r="O323" s="51"/>
      <c r="P323" s="70"/>
      <c r="Q323" s="70"/>
      <c r="R323" s="70"/>
      <c r="S323" s="70"/>
      <c r="T323" s="147"/>
      <c r="U323" s="146"/>
      <c r="V323" s="51"/>
      <c r="W323" s="51"/>
      <c r="X323" s="51"/>
      <c r="Y323" s="51"/>
      <c r="Z323" s="51"/>
      <c r="AA323" s="145"/>
    </row>
    <row r="324" spans="1:27" customFormat="1" ht="15.6" x14ac:dyDescent="0.3">
      <c r="A324" s="555">
        <v>45617</v>
      </c>
      <c r="B324" s="48" t="s">
        <v>390</v>
      </c>
      <c r="C324" s="45" t="s">
        <v>65</v>
      </c>
      <c r="D324" s="45">
        <v>1</v>
      </c>
      <c r="E324" s="45" t="s">
        <v>391</v>
      </c>
      <c r="F324" s="45">
        <v>6</v>
      </c>
      <c r="G324" s="63" t="s">
        <v>394</v>
      </c>
      <c r="H324" s="47" t="s">
        <v>30</v>
      </c>
      <c r="I324" s="48"/>
      <c r="J324" s="513">
        <v>45719</v>
      </c>
      <c r="K324" s="42" t="s">
        <v>31</v>
      </c>
      <c r="L324" s="544">
        <v>45520</v>
      </c>
      <c r="M324" s="57"/>
      <c r="N324" s="516">
        <v>45734</v>
      </c>
      <c r="O324" s="51"/>
      <c r="P324" s="70"/>
      <c r="Q324" s="70"/>
      <c r="R324" s="70"/>
      <c r="S324" s="70"/>
      <c r="T324" s="147"/>
      <c r="U324" s="146"/>
      <c r="V324" s="51"/>
      <c r="W324" s="51"/>
      <c r="X324" s="51"/>
      <c r="Y324" s="51"/>
      <c r="Z324" s="51"/>
      <c r="AA324" s="145"/>
    </row>
    <row r="325" spans="1:27" customFormat="1" ht="15.6" x14ac:dyDescent="0.3">
      <c r="A325" s="555">
        <v>45617</v>
      </c>
      <c r="B325" s="48" t="s">
        <v>390</v>
      </c>
      <c r="C325" s="45" t="s">
        <v>65</v>
      </c>
      <c r="D325" s="45">
        <v>1</v>
      </c>
      <c r="E325" s="45" t="s">
        <v>391</v>
      </c>
      <c r="F325" s="45">
        <v>7</v>
      </c>
      <c r="G325" s="63" t="s">
        <v>396</v>
      </c>
      <c r="H325" s="47" t="s">
        <v>30</v>
      </c>
      <c r="I325" s="48"/>
      <c r="J325" s="513">
        <v>45740</v>
      </c>
      <c r="K325" s="42" t="s">
        <v>31</v>
      </c>
      <c r="L325" s="544">
        <v>45520</v>
      </c>
      <c r="M325" s="57"/>
      <c r="N325" s="516">
        <v>45744</v>
      </c>
      <c r="O325" s="51"/>
      <c r="P325" s="70"/>
      <c r="Q325" s="70"/>
      <c r="R325" s="70"/>
      <c r="S325" s="70"/>
      <c r="T325" s="147"/>
      <c r="U325" s="146"/>
      <c r="V325" s="51"/>
      <c r="W325" s="51"/>
      <c r="X325" s="51"/>
      <c r="Y325" s="51"/>
      <c r="Z325" s="51"/>
      <c r="AA325" s="145"/>
    </row>
    <row r="326" spans="1:27" s="2" customFormat="1" ht="46.8" x14ac:dyDescent="0.3">
      <c r="A326" s="556">
        <v>45617</v>
      </c>
      <c r="B326" s="235" t="s">
        <v>390</v>
      </c>
      <c r="C326" s="236" t="s">
        <v>65</v>
      </c>
      <c r="D326" s="236">
        <v>1</v>
      </c>
      <c r="E326" s="236" t="s">
        <v>391</v>
      </c>
      <c r="F326" s="45">
        <v>8</v>
      </c>
      <c r="G326" s="64" t="s">
        <v>5230</v>
      </c>
      <c r="H326" s="65" t="s">
        <v>84</v>
      </c>
      <c r="I326" s="65"/>
      <c r="J326" s="526">
        <v>45925</v>
      </c>
      <c r="K326" s="191" t="s">
        <v>31</v>
      </c>
      <c r="L326" s="544">
        <v>45520</v>
      </c>
      <c r="M326" s="404"/>
      <c r="N326" s="516">
        <v>45938</v>
      </c>
      <c r="O326" s="51"/>
      <c r="P326" s="70"/>
      <c r="Q326" s="70"/>
      <c r="R326" s="70"/>
      <c r="S326" s="70"/>
      <c r="T326" s="147"/>
      <c r="U326" s="146"/>
      <c r="V326" s="51"/>
      <c r="W326" s="51"/>
      <c r="X326" s="51"/>
      <c r="Y326" s="51"/>
      <c r="Z326" s="51"/>
      <c r="AA326" s="145"/>
    </row>
    <row r="327" spans="1:27" s="2" customFormat="1" ht="31.2" x14ac:dyDescent="0.3">
      <c r="A327" s="555">
        <v>45625</v>
      </c>
      <c r="B327" s="48" t="s">
        <v>397</v>
      </c>
      <c r="C327" s="45" t="s">
        <v>65</v>
      </c>
      <c r="D327" s="45">
        <v>1</v>
      </c>
      <c r="E327" s="45" t="s">
        <v>28</v>
      </c>
      <c r="F327" s="45">
        <v>1</v>
      </c>
      <c r="G327" s="64" t="s">
        <v>398</v>
      </c>
      <c r="H327" s="65" t="s">
        <v>44</v>
      </c>
      <c r="I327" s="47"/>
      <c r="J327" s="522">
        <v>45663</v>
      </c>
      <c r="K327" s="42" t="s">
        <v>31</v>
      </c>
      <c r="L327" s="544">
        <v>45618</v>
      </c>
      <c r="M327" s="57"/>
      <c r="N327" s="522">
        <v>45695</v>
      </c>
      <c r="O327" s="51"/>
      <c r="P327" s="70" t="str">
        <f t="shared" ref="P327:P359" ca="1" si="56">IF(K327="NÃO INTERVENCIONADO",TODAY()-J327,"")</f>
        <v/>
      </c>
      <c r="Q327" s="70" t="str">
        <f t="shared" ref="Q327:Q359" ca="1" si="57">IF(K327="ENCOMENDADO",TODAY()-J327,"")</f>
        <v/>
      </c>
      <c r="R327" s="70" t="str">
        <f t="shared" ref="R327:R359" ca="1" si="58">IF(K327="EM OBRA",TODAY()-J327,"")</f>
        <v/>
      </c>
      <c r="S327" s="70" t="str">
        <f t="shared" ref="S327:S359" ca="1" si="59">IF(K327="CORREÇÃO NÃO ACEITE",TODAY()-J327,"")</f>
        <v/>
      </c>
      <c r="T327" s="147" t="str">
        <f t="shared" ref="T327:T359" ca="1" si="60">IF(K327="A VERIFICAR",TODAY()-J327,"")</f>
        <v/>
      </c>
      <c r="U327" s="146"/>
      <c r="V327" s="51"/>
      <c r="W327" s="51"/>
      <c r="X327" s="51"/>
      <c r="Y327" s="51"/>
      <c r="Z327" s="51"/>
      <c r="AA327" s="145"/>
    </row>
    <row r="328" spans="1:27" s="2" customFormat="1" ht="15.6" x14ac:dyDescent="0.3">
      <c r="A328" s="555">
        <v>45625</v>
      </c>
      <c r="B328" s="48" t="s">
        <v>397</v>
      </c>
      <c r="C328" s="45" t="s">
        <v>65</v>
      </c>
      <c r="D328" s="45">
        <v>1</v>
      </c>
      <c r="E328" s="45" t="s">
        <v>28</v>
      </c>
      <c r="F328" s="45">
        <v>2</v>
      </c>
      <c r="G328" s="92" t="s">
        <v>399</v>
      </c>
      <c r="H328" s="60" t="s">
        <v>30</v>
      </c>
      <c r="I328" s="47"/>
      <c r="J328" s="522">
        <v>45663</v>
      </c>
      <c r="K328" s="42" t="s">
        <v>31</v>
      </c>
      <c r="L328" s="544">
        <v>45618</v>
      </c>
      <c r="M328" s="57"/>
      <c r="N328" s="522">
        <v>45686</v>
      </c>
      <c r="O328" s="51"/>
      <c r="P328" s="70" t="str">
        <f t="shared" ca="1" si="56"/>
        <v/>
      </c>
      <c r="Q328" s="70" t="str">
        <f t="shared" ca="1" si="57"/>
        <v/>
      </c>
      <c r="R328" s="70" t="str">
        <f t="shared" ca="1" si="58"/>
        <v/>
      </c>
      <c r="S328" s="70" t="str">
        <f t="shared" ca="1" si="59"/>
        <v/>
      </c>
      <c r="T328" s="147" t="str">
        <f t="shared" ca="1" si="60"/>
        <v/>
      </c>
      <c r="U328" s="146"/>
      <c r="V328" s="51"/>
      <c r="W328" s="51"/>
      <c r="X328" s="51"/>
      <c r="Y328" s="51"/>
      <c r="Z328" s="51"/>
      <c r="AA328" s="145"/>
    </row>
    <row r="329" spans="1:27" s="2" customFormat="1" ht="31.2" x14ac:dyDescent="0.3">
      <c r="A329" s="555">
        <v>45625</v>
      </c>
      <c r="B329" s="48" t="s">
        <v>397</v>
      </c>
      <c r="C329" s="45" t="s">
        <v>65</v>
      </c>
      <c r="D329" s="45">
        <v>1</v>
      </c>
      <c r="E329" s="45" t="s">
        <v>28</v>
      </c>
      <c r="F329" s="45">
        <v>3</v>
      </c>
      <c r="G329" s="64" t="s">
        <v>400</v>
      </c>
      <c r="H329" s="65" t="s">
        <v>68</v>
      </c>
      <c r="I329" s="47"/>
      <c r="J329" s="522">
        <v>45663</v>
      </c>
      <c r="K329" s="191" t="s">
        <v>31</v>
      </c>
      <c r="L329" s="544">
        <v>45618</v>
      </c>
      <c r="M329" s="57"/>
      <c r="N329" s="522">
        <v>45691</v>
      </c>
      <c r="O329" s="51" t="s">
        <v>401</v>
      </c>
      <c r="P329" s="70" t="str">
        <f t="shared" ca="1" si="56"/>
        <v/>
      </c>
      <c r="Q329" s="70" t="str">
        <f t="shared" ca="1" si="57"/>
        <v/>
      </c>
      <c r="R329" s="70" t="str">
        <f t="shared" ca="1" si="58"/>
        <v/>
      </c>
      <c r="S329" s="70" t="str">
        <f t="shared" ca="1" si="59"/>
        <v/>
      </c>
      <c r="T329" s="147" t="str">
        <f t="shared" ca="1" si="60"/>
        <v/>
      </c>
      <c r="U329" s="146"/>
      <c r="V329" s="51"/>
      <c r="W329" s="51"/>
      <c r="X329" s="51"/>
      <c r="Y329" s="51"/>
      <c r="Z329" s="51"/>
      <c r="AA329" s="145"/>
    </row>
    <row r="330" spans="1:27" s="2" customFormat="1" ht="15.6" x14ac:dyDescent="0.3">
      <c r="A330" s="555">
        <v>45625</v>
      </c>
      <c r="B330" s="48" t="s">
        <v>397</v>
      </c>
      <c r="C330" s="45" t="s">
        <v>65</v>
      </c>
      <c r="D330" s="45">
        <v>1</v>
      </c>
      <c r="E330" s="45" t="s">
        <v>28</v>
      </c>
      <c r="F330" s="45">
        <v>4</v>
      </c>
      <c r="G330" s="63" t="s">
        <v>402</v>
      </c>
      <c r="H330" s="65" t="s">
        <v>116</v>
      </c>
      <c r="I330" s="47"/>
      <c r="J330" s="577">
        <v>45663</v>
      </c>
      <c r="K330" s="42" t="s">
        <v>31</v>
      </c>
      <c r="L330" s="544">
        <v>45618</v>
      </c>
      <c r="M330" s="76"/>
      <c r="N330" s="522">
        <v>45714</v>
      </c>
      <c r="O330" s="51"/>
      <c r="P330" s="70" t="str">
        <f t="shared" ca="1" si="56"/>
        <v/>
      </c>
      <c r="Q330" s="70" t="str">
        <f t="shared" ca="1" si="57"/>
        <v/>
      </c>
      <c r="R330" s="70" t="str">
        <f t="shared" ca="1" si="58"/>
        <v/>
      </c>
      <c r="S330" s="70" t="str">
        <f t="shared" ca="1" si="59"/>
        <v/>
      </c>
      <c r="T330" s="147" t="str">
        <f t="shared" ca="1" si="60"/>
        <v/>
      </c>
      <c r="U330" s="146"/>
      <c r="V330" s="51"/>
      <c r="W330" s="51"/>
      <c r="X330" s="51"/>
      <c r="Y330" s="51"/>
      <c r="Z330" s="51"/>
      <c r="AA330" s="145"/>
    </row>
    <row r="331" spans="1:27" s="2" customFormat="1" ht="15.6" x14ac:dyDescent="0.3">
      <c r="A331" s="555">
        <v>45625</v>
      </c>
      <c r="B331" s="48" t="s">
        <v>397</v>
      </c>
      <c r="C331" s="45" t="s">
        <v>65</v>
      </c>
      <c r="D331" s="45">
        <v>1</v>
      </c>
      <c r="E331" s="45" t="s">
        <v>28</v>
      </c>
      <c r="F331" s="45">
        <v>5</v>
      </c>
      <c r="G331" s="92" t="s">
        <v>403</v>
      </c>
      <c r="H331" s="60" t="s">
        <v>30</v>
      </c>
      <c r="I331" s="47"/>
      <c r="J331" s="522">
        <v>45663</v>
      </c>
      <c r="K331" s="42" t="s">
        <v>31</v>
      </c>
      <c r="L331" s="544">
        <v>45618</v>
      </c>
      <c r="M331" s="57"/>
      <c r="N331" s="522">
        <v>45686</v>
      </c>
      <c r="O331" s="51"/>
      <c r="P331" s="70" t="str">
        <f t="shared" ca="1" si="56"/>
        <v/>
      </c>
      <c r="Q331" s="70" t="str">
        <f t="shared" ca="1" si="57"/>
        <v/>
      </c>
      <c r="R331" s="70" t="str">
        <f t="shared" ca="1" si="58"/>
        <v/>
      </c>
      <c r="S331" s="70" t="str">
        <f t="shared" ca="1" si="59"/>
        <v/>
      </c>
      <c r="T331" s="147" t="str">
        <f t="shared" ca="1" si="60"/>
        <v/>
      </c>
      <c r="U331" s="146"/>
      <c r="V331" s="51"/>
      <c r="W331" s="51"/>
      <c r="X331" s="51"/>
      <c r="Y331" s="51"/>
      <c r="Z331" s="51"/>
      <c r="AA331" s="145"/>
    </row>
    <row r="332" spans="1:27" s="2" customFormat="1" ht="31.2" x14ac:dyDescent="0.3">
      <c r="A332" s="555">
        <v>45625</v>
      </c>
      <c r="B332" s="48" t="s">
        <v>397</v>
      </c>
      <c r="C332" s="45" t="s">
        <v>65</v>
      </c>
      <c r="D332" s="45">
        <v>1</v>
      </c>
      <c r="E332" s="45" t="s">
        <v>28</v>
      </c>
      <c r="F332" s="45">
        <v>6</v>
      </c>
      <c r="G332" s="63" t="s">
        <v>404</v>
      </c>
      <c r="H332" s="47" t="s">
        <v>54</v>
      </c>
      <c r="I332" s="47"/>
      <c r="J332" s="577">
        <v>45663</v>
      </c>
      <c r="K332" s="187" t="s">
        <v>31</v>
      </c>
      <c r="L332" s="544">
        <v>45618</v>
      </c>
      <c r="M332" s="57"/>
      <c r="N332" s="522">
        <v>45701</v>
      </c>
      <c r="O332" s="51"/>
      <c r="P332" s="70" t="str">
        <f t="shared" ca="1" si="56"/>
        <v/>
      </c>
      <c r="Q332" s="70" t="str">
        <f t="shared" ca="1" si="57"/>
        <v/>
      </c>
      <c r="R332" s="70" t="str">
        <f t="shared" ca="1" si="58"/>
        <v/>
      </c>
      <c r="S332" s="70" t="str">
        <f t="shared" ca="1" si="59"/>
        <v/>
      </c>
      <c r="T332" s="147" t="str">
        <f t="shared" ca="1" si="60"/>
        <v/>
      </c>
      <c r="U332" s="146"/>
      <c r="V332" s="51"/>
      <c r="W332" s="51"/>
      <c r="X332" s="51"/>
      <c r="Y332" s="51"/>
      <c r="Z332" s="51"/>
      <c r="AA332" s="145"/>
    </row>
    <row r="333" spans="1:27" s="2" customFormat="1" ht="15.6" x14ac:dyDescent="0.3">
      <c r="A333" s="555">
        <v>45625</v>
      </c>
      <c r="B333" s="48" t="s">
        <v>397</v>
      </c>
      <c r="C333" s="45" t="s">
        <v>65</v>
      </c>
      <c r="D333" s="45">
        <v>1</v>
      </c>
      <c r="E333" s="45" t="s">
        <v>28</v>
      </c>
      <c r="F333" s="45">
        <v>7</v>
      </c>
      <c r="G333" s="64" t="s">
        <v>405</v>
      </c>
      <c r="H333" s="61" t="s">
        <v>30</v>
      </c>
      <c r="I333" s="47"/>
      <c r="J333" s="522">
        <v>45663</v>
      </c>
      <c r="K333" s="42" t="s">
        <v>31</v>
      </c>
      <c r="L333" s="544">
        <v>45618</v>
      </c>
      <c r="M333" s="57"/>
      <c r="N333" s="522">
        <v>45686</v>
      </c>
      <c r="O333" s="51"/>
      <c r="P333" s="70" t="str">
        <f t="shared" ca="1" si="56"/>
        <v/>
      </c>
      <c r="Q333" s="70" t="str">
        <f t="shared" ca="1" si="57"/>
        <v/>
      </c>
      <c r="R333" s="70" t="str">
        <f t="shared" ca="1" si="58"/>
        <v/>
      </c>
      <c r="S333" s="70" t="str">
        <f t="shared" ca="1" si="59"/>
        <v/>
      </c>
      <c r="T333" s="147" t="str">
        <f t="shared" ca="1" si="60"/>
        <v/>
      </c>
      <c r="U333" s="146"/>
      <c r="V333" s="51"/>
      <c r="W333" s="51"/>
      <c r="X333" s="51"/>
      <c r="Y333" s="51"/>
      <c r="Z333" s="51"/>
      <c r="AA333" s="145"/>
    </row>
    <row r="334" spans="1:27" s="2" customFormat="1" ht="15.6" x14ac:dyDescent="0.3">
      <c r="A334" s="555">
        <v>45625</v>
      </c>
      <c r="B334" s="48" t="s">
        <v>397</v>
      </c>
      <c r="C334" s="45" t="s">
        <v>65</v>
      </c>
      <c r="D334" s="45">
        <v>1</v>
      </c>
      <c r="E334" s="45" t="s">
        <v>28</v>
      </c>
      <c r="F334" s="45">
        <v>8</v>
      </c>
      <c r="G334" s="63" t="s">
        <v>406</v>
      </c>
      <c r="H334" s="47" t="s">
        <v>54</v>
      </c>
      <c r="I334" s="48"/>
      <c r="J334" s="577">
        <v>45688</v>
      </c>
      <c r="K334" s="42" t="s">
        <v>31</v>
      </c>
      <c r="L334" s="544">
        <v>45618</v>
      </c>
      <c r="M334" s="57"/>
      <c r="N334" s="522">
        <v>45701</v>
      </c>
      <c r="O334" s="51"/>
      <c r="P334" s="70" t="str">
        <f t="shared" ca="1" si="56"/>
        <v/>
      </c>
      <c r="Q334" s="70" t="str">
        <f t="shared" ca="1" si="57"/>
        <v/>
      </c>
      <c r="R334" s="70" t="str">
        <f t="shared" ca="1" si="58"/>
        <v/>
      </c>
      <c r="S334" s="70" t="str">
        <f t="shared" ca="1" si="59"/>
        <v/>
      </c>
      <c r="T334" s="147" t="str">
        <f t="shared" ca="1" si="60"/>
        <v/>
      </c>
      <c r="U334" s="146"/>
      <c r="V334" s="51"/>
      <c r="W334" s="51"/>
      <c r="X334" s="51"/>
      <c r="Y334" s="51"/>
      <c r="Z334" s="51"/>
      <c r="AA334" s="145"/>
    </row>
    <row r="335" spans="1:27" s="2" customFormat="1" ht="15.6" x14ac:dyDescent="0.3">
      <c r="A335" s="555">
        <v>45625</v>
      </c>
      <c r="B335" s="48" t="s">
        <v>397</v>
      </c>
      <c r="C335" s="45" t="s">
        <v>65</v>
      </c>
      <c r="D335" s="45">
        <v>1</v>
      </c>
      <c r="E335" s="45" t="s">
        <v>28</v>
      </c>
      <c r="F335" s="45">
        <v>8</v>
      </c>
      <c r="G335" s="63" t="s">
        <v>407</v>
      </c>
      <c r="H335" s="47" t="s">
        <v>30</v>
      </c>
      <c r="I335" s="47"/>
      <c r="J335" s="568">
        <v>45624</v>
      </c>
      <c r="K335" s="42" t="s">
        <v>31</v>
      </c>
      <c r="L335" s="544">
        <v>45618</v>
      </c>
      <c r="M335" s="57"/>
      <c r="N335" s="516">
        <v>45624</v>
      </c>
      <c r="O335" s="51"/>
      <c r="P335" s="70" t="str">
        <f t="shared" ca="1" si="56"/>
        <v/>
      </c>
      <c r="Q335" s="70" t="str">
        <f t="shared" ca="1" si="57"/>
        <v/>
      </c>
      <c r="R335" s="70" t="str">
        <f t="shared" ca="1" si="58"/>
        <v/>
      </c>
      <c r="S335" s="70" t="str">
        <f t="shared" ca="1" si="59"/>
        <v/>
      </c>
      <c r="T335" s="147" t="str">
        <f t="shared" ca="1" si="60"/>
        <v/>
      </c>
      <c r="U335" s="146"/>
      <c r="V335" s="51"/>
      <c r="W335" s="51"/>
      <c r="X335" s="51"/>
      <c r="Y335" s="51"/>
      <c r="Z335" s="51"/>
      <c r="AA335" s="145"/>
    </row>
    <row r="336" spans="1:27" s="2" customFormat="1" ht="15.6" x14ac:dyDescent="0.3">
      <c r="A336" s="555">
        <v>45625</v>
      </c>
      <c r="B336" s="48" t="s">
        <v>397</v>
      </c>
      <c r="C336" s="45" t="s">
        <v>65</v>
      </c>
      <c r="D336" s="45">
        <v>1</v>
      </c>
      <c r="E336" s="45" t="s">
        <v>28</v>
      </c>
      <c r="F336" s="45">
        <v>9</v>
      </c>
      <c r="G336" s="63" t="s">
        <v>408</v>
      </c>
      <c r="H336" s="47" t="s">
        <v>30</v>
      </c>
      <c r="I336" s="47"/>
      <c r="J336" s="568">
        <v>45624</v>
      </c>
      <c r="K336" s="42" t="s">
        <v>31</v>
      </c>
      <c r="L336" s="544">
        <v>45618</v>
      </c>
      <c r="M336" s="57"/>
      <c r="N336" s="516">
        <v>45624</v>
      </c>
      <c r="O336" s="51"/>
      <c r="P336" s="70" t="str">
        <f t="shared" ca="1" si="56"/>
        <v/>
      </c>
      <c r="Q336" s="70" t="str">
        <f t="shared" ca="1" si="57"/>
        <v/>
      </c>
      <c r="R336" s="70" t="str">
        <f t="shared" ca="1" si="58"/>
        <v/>
      </c>
      <c r="S336" s="70" t="str">
        <f t="shared" ca="1" si="59"/>
        <v/>
      </c>
      <c r="T336" s="147" t="str">
        <f t="shared" ca="1" si="60"/>
        <v/>
      </c>
      <c r="U336" s="146"/>
      <c r="V336" s="51"/>
      <c r="W336" s="51"/>
      <c r="X336" s="51"/>
      <c r="Y336" s="51"/>
      <c r="Z336" s="51"/>
      <c r="AA336" s="145"/>
    </row>
    <row r="337" spans="1:27" s="2" customFormat="1" ht="15.6" x14ac:dyDescent="0.3">
      <c r="A337" s="555">
        <v>45625</v>
      </c>
      <c r="B337" s="48" t="s">
        <v>397</v>
      </c>
      <c r="C337" s="45" t="s">
        <v>65</v>
      </c>
      <c r="D337" s="45">
        <v>1</v>
      </c>
      <c r="E337" s="45" t="s">
        <v>28</v>
      </c>
      <c r="F337" s="45">
        <v>10</v>
      </c>
      <c r="G337" s="63" t="s">
        <v>409</v>
      </c>
      <c r="H337" s="47" t="s">
        <v>30</v>
      </c>
      <c r="I337" s="47"/>
      <c r="J337" s="568">
        <v>45624</v>
      </c>
      <c r="K337" s="42" t="s">
        <v>31</v>
      </c>
      <c r="L337" s="544">
        <v>45618</v>
      </c>
      <c r="M337" s="57"/>
      <c r="N337" s="516">
        <v>45624</v>
      </c>
      <c r="O337" s="51"/>
      <c r="P337" s="70" t="str">
        <f t="shared" ca="1" si="56"/>
        <v/>
      </c>
      <c r="Q337" s="70" t="str">
        <f t="shared" ca="1" si="57"/>
        <v/>
      </c>
      <c r="R337" s="70" t="str">
        <f t="shared" ca="1" si="58"/>
        <v/>
      </c>
      <c r="S337" s="70" t="str">
        <f t="shared" ca="1" si="59"/>
        <v/>
      </c>
      <c r="T337" s="147" t="str">
        <f t="shared" ca="1" si="60"/>
        <v/>
      </c>
      <c r="U337" s="146"/>
      <c r="V337" s="51"/>
      <c r="W337" s="51"/>
      <c r="X337" s="51"/>
      <c r="Y337" s="51"/>
      <c r="Z337" s="51"/>
      <c r="AA337" s="145"/>
    </row>
    <row r="338" spans="1:27" s="2" customFormat="1" ht="15.6" x14ac:dyDescent="0.3">
      <c r="A338" s="555">
        <v>45625</v>
      </c>
      <c r="B338" s="48" t="s">
        <v>397</v>
      </c>
      <c r="C338" s="45" t="s">
        <v>65</v>
      </c>
      <c r="D338" s="45">
        <v>1</v>
      </c>
      <c r="E338" s="45" t="s">
        <v>28</v>
      </c>
      <c r="F338" s="45">
        <v>11</v>
      </c>
      <c r="G338" s="63" t="s">
        <v>410</v>
      </c>
      <c r="H338" s="47" t="s">
        <v>30</v>
      </c>
      <c r="I338" s="47"/>
      <c r="J338" s="568">
        <v>45624</v>
      </c>
      <c r="K338" s="42" t="s">
        <v>31</v>
      </c>
      <c r="L338" s="544">
        <v>45618</v>
      </c>
      <c r="M338" s="57"/>
      <c r="N338" s="516">
        <v>45624</v>
      </c>
      <c r="O338" s="51"/>
      <c r="P338" s="70" t="str">
        <f t="shared" ca="1" si="56"/>
        <v/>
      </c>
      <c r="Q338" s="70" t="str">
        <f t="shared" ca="1" si="57"/>
        <v/>
      </c>
      <c r="R338" s="70" t="str">
        <f t="shared" ca="1" si="58"/>
        <v/>
      </c>
      <c r="S338" s="70" t="str">
        <f t="shared" ca="1" si="59"/>
        <v/>
      </c>
      <c r="T338" s="147" t="str">
        <f t="shared" ca="1" si="60"/>
        <v/>
      </c>
      <c r="U338" s="146"/>
      <c r="V338" s="51"/>
      <c r="W338" s="51"/>
      <c r="X338" s="51"/>
      <c r="Y338" s="51"/>
      <c r="Z338" s="51"/>
      <c r="AA338" s="145"/>
    </row>
    <row r="339" spans="1:27" s="2" customFormat="1" ht="15.6" x14ac:dyDescent="0.3">
      <c r="A339" s="555">
        <v>45625</v>
      </c>
      <c r="B339" s="48" t="s">
        <v>397</v>
      </c>
      <c r="C339" s="45" t="s">
        <v>65</v>
      </c>
      <c r="D339" s="45">
        <v>1</v>
      </c>
      <c r="E339" s="45" t="s">
        <v>28</v>
      </c>
      <c r="F339" s="45">
        <v>12</v>
      </c>
      <c r="G339" s="63" t="s">
        <v>411</v>
      </c>
      <c r="H339" s="47" t="s">
        <v>30</v>
      </c>
      <c r="I339" s="47"/>
      <c r="J339" s="568">
        <v>45624</v>
      </c>
      <c r="K339" s="42" t="s">
        <v>31</v>
      </c>
      <c r="L339" s="544">
        <v>45618</v>
      </c>
      <c r="M339" s="57"/>
      <c r="N339" s="516">
        <v>45624</v>
      </c>
      <c r="O339" s="51"/>
      <c r="P339" s="70" t="str">
        <f t="shared" ca="1" si="56"/>
        <v/>
      </c>
      <c r="Q339" s="70" t="str">
        <f t="shared" ca="1" si="57"/>
        <v/>
      </c>
      <c r="R339" s="70" t="str">
        <f t="shared" ca="1" si="58"/>
        <v/>
      </c>
      <c r="S339" s="70" t="str">
        <f t="shared" ca="1" si="59"/>
        <v/>
      </c>
      <c r="T339" s="147" t="str">
        <f t="shared" ca="1" si="60"/>
        <v/>
      </c>
      <c r="U339" s="146"/>
      <c r="V339" s="51"/>
      <c r="W339" s="51"/>
      <c r="X339" s="51"/>
      <c r="Y339" s="51"/>
      <c r="Z339" s="51"/>
      <c r="AA339" s="145"/>
    </row>
    <row r="340" spans="1:27" s="2" customFormat="1" ht="15.6" x14ac:dyDescent="0.3">
      <c r="A340" s="555">
        <v>45625</v>
      </c>
      <c r="B340" s="48" t="s">
        <v>397</v>
      </c>
      <c r="C340" s="45" t="s">
        <v>65</v>
      </c>
      <c r="D340" s="45">
        <v>1</v>
      </c>
      <c r="E340" s="45" t="s">
        <v>28</v>
      </c>
      <c r="F340" s="45">
        <v>13</v>
      </c>
      <c r="G340" s="77" t="s">
        <v>412</v>
      </c>
      <c r="H340" s="65" t="s">
        <v>44</v>
      </c>
      <c r="I340" s="48"/>
      <c r="J340" s="513">
        <v>45624</v>
      </c>
      <c r="K340" s="42" t="s">
        <v>31</v>
      </c>
      <c r="L340" s="544">
        <v>45618</v>
      </c>
      <c r="M340" s="76"/>
      <c r="N340" s="523">
        <v>45695</v>
      </c>
      <c r="O340" s="51"/>
      <c r="P340" s="70" t="str">
        <f t="shared" ca="1" si="56"/>
        <v/>
      </c>
      <c r="Q340" s="70" t="str">
        <f t="shared" ca="1" si="57"/>
        <v/>
      </c>
      <c r="R340" s="70" t="str">
        <f t="shared" ca="1" si="58"/>
        <v/>
      </c>
      <c r="S340" s="70" t="str">
        <f t="shared" ca="1" si="59"/>
        <v/>
      </c>
      <c r="T340" s="147" t="str">
        <f t="shared" ca="1" si="60"/>
        <v/>
      </c>
      <c r="U340" s="146"/>
      <c r="V340" s="51"/>
      <c r="W340" s="51"/>
      <c r="X340" s="51"/>
      <c r="Y340" s="51"/>
      <c r="Z340" s="51"/>
      <c r="AA340" s="145"/>
    </row>
    <row r="341" spans="1:27" s="2" customFormat="1" ht="15.6" x14ac:dyDescent="0.3">
      <c r="A341" s="555">
        <v>45625</v>
      </c>
      <c r="B341" s="48" t="s">
        <v>397</v>
      </c>
      <c r="C341" s="45" t="s">
        <v>65</v>
      </c>
      <c r="D341" s="45">
        <v>1</v>
      </c>
      <c r="E341" s="45" t="s">
        <v>28</v>
      </c>
      <c r="F341" s="45">
        <v>14</v>
      </c>
      <c r="G341" s="63" t="s">
        <v>413</v>
      </c>
      <c r="H341" s="47" t="s">
        <v>30</v>
      </c>
      <c r="I341" s="47"/>
      <c r="J341" s="568">
        <v>45624</v>
      </c>
      <c r="K341" s="42" t="s">
        <v>31</v>
      </c>
      <c r="L341" s="544">
        <v>45618</v>
      </c>
      <c r="M341" s="57"/>
      <c r="N341" s="516">
        <v>45624</v>
      </c>
      <c r="O341" s="51"/>
      <c r="P341" s="70" t="str">
        <f t="shared" ca="1" si="56"/>
        <v/>
      </c>
      <c r="Q341" s="70" t="str">
        <f t="shared" ca="1" si="57"/>
        <v/>
      </c>
      <c r="R341" s="70" t="str">
        <f t="shared" ca="1" si="58"/>
        <v/>
      </c>
      <c r="S341" s="70" t="str">
        <f t="shared" ca="1" si="59"/>
        <v/>
      </c>
      <c r="T341" s="147" t="str">
        <f t="shared" ca="1" si="60"/>
        <v/>
      </c>
      <c r="U341" s="146"/>
      <c r="V341" s="51"/>
      <c r="W341" s="51"/>
      <c r="X341" s="51"/>
      <c r="Y341" s="51"/>
      <c r="Z341" s="51"/>
      <c r="AA341" s="145"/>
    </row>
    <row r="342" spans="1:27" s="2" customFormat="1" ht="15.6" x14ac:dyDescent="0.3">
      <c r="A342" s="555">
        <v>45625</v>
      </c>
      <c r="B342" s="48" t="s">
        <v>397</v>
      </c>
      <c r="C342" s="45" t="s">
        <v>65</v>
      </c>
      <c r="D342" s="45">
        <v>1</v>
      </c>
      <c r="E342" s="45" t="s">
        <v>28</v>
      </c>
      <c r="F342" s="45">
        <v>15</v>
      </c>
      <c r="G342" s="77" t="s">
        <v>414</v>
      </c>
      <c r="H342" s="47" t="s">
        <v>104</v>
      </c>
      <c r="I342" s="48"/>
      <c r="J342" s="513">
        <v>45624</v>
      </c>
      <c r="K342" s="42" t="s">
        <v>31</v>
      </c>
      <c r="L342" s="544">
        <v>45618</v>
      </c>
      <c r="M342" s="57"/>
      <c r="N342" s="516">
        <v>45698</v>
      </c>
      <c r="O342" s="51"/>
      <c r="P342" s="70" t="str">
        <f t="shared" ca="1" si="56"/>
        <v/>
      </c>
      <c r="Q342" s="70" t="str">
        <f t="shared" ca="1" si="57"/>
        <v/>
      </c>
      <c r="R342" s="70" t="str">
        <f t="shared" ca="1" si="58"/>
        <v/>
      </c>
      <c r="S342" s="70" t="str">
        <f t="shared" ca="1" si="59"/>
        <v/>
      </c>
      <c r="T342" s="147" t="str">
        <f t="shared" ca="1" si="60"/>
        <v/>
      </c>
      <c r="U342" s="146"/>
      <c r="V342" s="51"/>
      <c r="W342" s="51"/>
      <c r="X342" s="51"/>
      <c r="Y342" s="51"/>
      <c r="Z342" s="51"/>
      <c r="AA342" s="145"/>
    </row>
    <row r="343" spans="1:27" s="2" customFormat="1" ht="15.6" x14ac:dyDescent="0.3">
      <c r="A343" s="555">
        <v>45625</v>
      </c>
      <c r="B343" s="48" t="s">
        <v>397</v>
      </c>
      <c r="C343" s="45" t="s">
        <v>65</v>
      </c>
      <c r="D343" s="45">
        <v>1</v>
      </c>
      <c r="E343" s="45" t="s">
        <v>28</v>
      </c>
      <c r="F343" s="45">
        <v>16</v>
      </c>
      <c r="G343" s="63" t="s">
        <v>415</v>
      </c>
      <c r="H343" s="53" t="s">
        <v>76</v>
      </c>
      <c r="I343" s="47"/>
      <c r="J343" s="568">
        <v>45624</v>
      </c>
      <c r="K343" s="42" t="s">
        <v>31</v>
      </c>
      <c r="L343" s="544">
        <v>45618</v>
      </c>
      <c r="M343" s="57"/>
      <c r="N343" s="516">
        <v>45624</v>
      </c>
      <c r="O343" s="51"/>
      <c r="P343" s="70" t="str">
        <f t="shared" ca="1" si="56"/>
        <v/>
      </c>
      <c r="Q343" s="70" t="str">
        <f t="shared" ca="1" si="57"/>
        <v/>
      </c>
      <c r="R343" s="70" t="str">
        <f t="shared" ca="1" si="58"/>
        <v/>
      </c>
      <c r="S343" s="70" t="str">
        <f t="shared" ca="1" si="59"/>
        <v/>
      </c>
      <c r="T343" s="147" t="str">
        <f t="shared" ca="1" si="60"/>
        <v/>
      </c>
      <c r="U343" s="146"/>
      <c r="V343" s="51"/>
      <c r="W343" s="51"/>
      <c r="X343" s="51"/>
      <c r="Y343" s="51"/>
      <c r="Z343" s="51"/>
      <c r="AA343" s="145"/>
    </row>
    <row r="344" spans="1:27" s="2" customFormat="1" ht="15.6" x14ac:dyDescent="0.3">
      <c r="A344" s="555">
        <v>45625</v>
      </c>
      <c r="B344" s="48" t="s">
        <v>397</v>
      </c>
      <c r="C344" s="45" t="s">
        <v>65</v>
      </c>
      <c r="D344" s="45">
        <v>1</v>
      </c>
      <c r="E344" s="45" t="s">
        <v>28</v>
      </c>
      <c r="F344" s="45">
        <v>17</v>
      </c>
      <c r="G344" s="77" t="s">
        <v>416</v>
      </c>
      <c r="H344" s="65" t="s">
        <v>40</v>
      </c>
      <c r="I344" s="48"/>
      <c r="J344" s="513">
        <v>45624</v>
      </c>
      <c r="K344" s="42" t="s">
        <v>31</v>
      </c>
      <c r="L344" s="544">
        <v>45618</v>
      </c>
      <c r="M344" s="57"/>
      <c r="N344" s="516">
        <v>45677</v>
      </c>
      <c r="O344" s="51"/>
      <c r="P344" s="70" t="str">
        <f t="shared" ca="1" si="56"/>
        <v/>
      </c>
      <c r="Q344" s="70" t="str">
        <f t="shared" ca="1" si="57"/>
        <v/>
      </c>
      <c r="R344" s="70" t="str">
        <f t="shared" ca="1" si="58"/>
        <v/>
      </c>
      <c r="S344" s="70" t="str">
        <f t="shared" ca="1" si="59"/>
        <v/>
      </c>
      <c r="T344" s="147" t="str">
        <f t="shared" ca="1" si="60"/>
        <v/>
      </c>
      <c r="U344" s="146"/>
      <c r="V344" s="51"/>
      <c r="W344" s="51"/>
      <c r="X344" s="51"/>
      <c r="Y344" s="51"/>
      <c r="Z344" s="51"/>
      <c r="AA344" s="145"/>
    </row>
    <row r="345" spans="1:27" s="2" customFormat="1" ht="15.6" x14ac:dyDescent="0.3">
      <c r="A345" s="555">
        <v>45625</v>
      </c>
      <c r="B345" s="48" t="s">
        <v>397</v>
      </c>
      <c r="C345" s="45" t="s">
        <v>65</v>
      </c>
      <c r="D345" s="45">
        <v>1</v>
      </c>
      <c r="E345" s="45" t="s">
        <v>28</v>
      </c>
      <c r="F345" s="45">
        <v>18</v>
      </c>
      <c r="G345" s="63" t="s">
        <v>417</v>
      </c>
      <c r="H345" s="47" t="s">
        <v>30</v>
      </c>
      <c r="I345" s="47"/>
      <c r="J345" s="568">
        <v>45624</v>
      </c>
      <c r="K345" s="42" t="s">
        <v>31</v>
      </c>
      <c r="L345" s="544">
        <v>45618</v>
      </c>
      <c r="M345" s="57"/>
      <c r="N345" s="516">
        <v>45624</v>
      </c>
      <c r="O345" s="51"/>
      <c r="P345" s="70" t="str">
        <f t="shared" ca="1" si="56"/>
        <v/>
      </c>
      <c r="Q345" s="70" t="str">
        <f t="shared" ca="1" si="57"/>
        <v/>
      </c>
      <c r="R345" s="70" t="str">
        <f t="shared" ca="1" si="58"/>
        <v/>
      </c>
      <c r="S345" s="70" t="str">
        <f t="shared" ca="1" si="59"/>
        <v/>
      </c>
      <c r="T345" s="147" t="str">
        <f t="shared" ca="1" si="60"/>
        <v/>
      </c>
      <c r="U345" s="146"/>
      <c r="V345" s="51"/>
      <c r="W345" s="51"/>
      <c r="X345" s="51"/>
      <c r="Y345" s="51"/>
      <c r="Z345" s="51"/>
      <c r="AA345" s="145"/>
    </row>
    <row r="346" spans="1:27" s="2" customFormat="1" ht="15.6" x14ac:dyDescent="0.3">
      <c r="A346" s="555">
        <v>45625</v>
      </c>
      <c r="B346" s="48" t="s">
        <v>397</v>
      </c>
      <c r="C346" s="45" t="s">
        <v>65</v>
      </c>
      <c r="D346" s="45">
        <v>1</v>
      </c>
      <c r="E346" s="45" t="s">
        <v>28</v>
      </c>
      <c r="F346" s="45">
        <v>19</v>
      </c>
      <c r="G346" s="64" t="s">
        <v>418</v>
      </c>
      <c r="H346" s="65" t="s">
        <v>40</v>
      </c>
      <c r="I346" s="48"/>
      <c r="J346" s="513">
        <v>45624</v>
      </c>
      <c r="K346" s="187" t="s">
        <v>31</v>
      </c>
      <c r="L346" s="544">
        <v>45618</v>
      </c>
      <c r="M346" s="57"/>
      <c r="N346" s="516">
        <v>45677</v>
      </c>
      <c r="O346" s="51"/>
      <c r="P346" s="70" t="str">
        <f t="shared" ca="1" si="56"/>
        <v/>
      </c>
      <c r="Q346" s="70" t="str">
        <f t="shared" ca="1" si="57"/>
        <v/>
      </c>
      <c r="R346" s="70" t="str">
        <f t="shared" ca="1" si="58"/>
        <v/>
      </c>
      <c r="S346" s="70" t="str">
        <f t="shared" ca="1" si="59"/>
        <v/>
      </c>
      <c r="T346" s="147" t="str">
        <f t="shared" ca="1" si="60"/>
        <v/>
      </c>
      <c r="U346" s="146"/>
      <c r="V346" s="51"/>
      <c r="W346" s="51"/>
      <c r="X346" s="51"/>
      <c r="Y346" s="51"/>
      <c r="Z346" s="51"/>
      <c r="AA346" s="145"/>
    </row>
    <row r="347" spans="1:27" s="2" customFormat="1" ht="15.6" x14ac:dyDescent="0.3">
      <c r="A347" s="555">
        <v>45625</v>
      </c>
      <c r="B347" s="48" t="s">
        <v>397</v>
      </c>
      <c r="C347" s="45" t="s">
        <v>65</v>
      </c>
      <c r="D347" s="45">
        <v>1</v>
      </c>
      <c r="E347" s="45" t="s">
        <v>28</v>
      </c>
      <c r="F347" s="45">
        <v>20</v>
      </c>
      <c r="G347" s="63" t="s">
        <v>419</v>
      </c>
      <c r="H347" s="53" t="s">
        <v>76</v>
      </c>
      <c r="I347" s="47"/>
      <c r="J347" s="568">
        <v>45624</v>
      </c>
      <c r="K347" s="42" t="s">
        <v>31</v>
      </c>
      <c r="L347" s="544">
        <v>45618</v>
      </c>
      <c r="M347" s="57"/>
      <c r="N347" s="516">
        <v>45624</v>
      </c>
      <c r="O347" s="51"/>
      <c r="P347" s="70" t="str">
        <f t="shared" ca="1" si="56"/>
        <v/>
      </c>
      <c r="Q347" s="70" t="str">
        <f t="shared" ca="1" si="57"/>
        <v/>
      </c>
      <c r="R347" s="70" t="str">
        <f t="shared" ca="1" si="58"/>
        <v/>
      </c>
      <c r="S347" s="70" t="str">
        <f t="shared" ca="1" si="59"/>
        <v/>
      </c>
      <c r="T347" s="147" t="str">
        <f t="shared" ca="1" si="60"/>
        <v/>
      </c>
      <c r="U347" s="146"/>
      <c r="V347" s="51"/>
      <c r="W347" s="51"/>
      <c r="X347" s="51"/>
      <c r="Y347" s="51"/>
      <c r="Z347" s="51"/>
      <c r="AA347" s="145"/>
    </row>
    <row r="348" spans="1:27" s="2" customFormat="1" ht="15.6" customHeight="1" x14ac:dyDescent="0.3">
      <c r="A348" s="555">
        <v>45625</v>
      </c>
      <c r="B348" s="48" t="s">
        <v>397</v>
      </c>
      <c r="C348" s="45" t="s">
        <v>65</v>
      </c>
      <c r="D348" s="45">
        <v>1</v>
      </c>
      <c r="E348" s="45" t="s">
        <v>28</v>
      </c>
      <c r="F348" s="45">
        <v>21</v>
      </c>
      <c r="G348" s="63" t="s">
        <v>420</v>
      </c>
      <c r="H348" s="47" t="s">
        <v>30</v>
      </c>
      <c r="I348" s="47"/>
      <c r="J348" s="568">
        <v>45624</v>
      </c>
      <c r="K348" s="42" t="s">
        <v>31</v>
      </c>
      <c r="L348" s="544">
        <v>45618</v>
      </c>
      <c r="M348" s="57"/>
      <c r="N348" s="516">
        <v>45624</v>
      </c>
      <c r="O348" s="51"/>
      <c r="P348" s="70" t="str">
        <f t="shared" ca="1" si="56"/>
        <v/>
      </c>
      <c r="Q348" s="70" t="str">
        <f t="shared" ca="1" si="57"/>
        <v/>
      </c>
      <c r="R348" s="70" t="str">
        <f t="shared" ca="1" si="58"/>
        <v/>
      </c>
      <c r="S348" s="70" t="str">
        <f t="shared" ca="1" si="59"/>
        <v/>
      </c>
      <c r="T348" s="147" t="str">
        <f t="shared" ca="1" si="60"/>
        <v/>
      </c>
      <c r="U348" s="146"/>
      <c r="V348" s="51"/>
      <c r="W348" s="51"/>
      <c r="X348" s="51"/>
      <c r="Y348" s="51"/>
      <c r="Z348" s="51"/>
      <c r="AA348" s="145"/>
    </row>
    <row r="349" spans="1:27" s="2" customFormat="1" ht="15.6" x14ac:dyDescent="0.3">
      <c r="A349" s="555">
        <v>45625</v>
      </c>
      <c r="B349" s="48" t="s">
        <v>397</v>
      </c>
      <c r="C349" s="45" t="s">
        <v>65</v>
      </c>
      <c r="D349" s="45">
        <v>1</v>
      </c>
      <c r="E349" s="45" t="s">
        <v>28</v>
      </c>
      <c r="F349" s="45">
        <v>22</v>
      </c>
      <c r="G349" s="63" t="s">
        <v>421</v>
      </c>
      <c r="H349" s="53" t="s">
        <v>76</v>
      </c>
      <c r="I349" s="47"/>
      <c r="J349" s="568">
        <v>45624</v>
      </c>
      <c r="K349" s="42" t="s">
        <v>31</v>
      </c>
      <c r="L349" s="544">
        <v>45618</v>
      </c>
      <c r="M349" s="57"/>
      <c r="N349" s="516">
        <v>45624</v>
      </c>
      <c r="O349" s="51"/>
      <c r="P349" s="70" t="str">
        <f t="shared" ca="1" si="56"/>
        <v/>
      </c>
      <c r="Q349" s="70" t="str">
        <f t="shared" ca="1" si="57"/>
        <v/>
      </c>
      <c r="R349" s="70" t="str">
        <f t="shared" ca="1" si="58"/>
        <v/>
      </c>
      <c r="S349" s="70" t="str">
        <f t="shared" ca="1" si="59"/>
        <v/>
      </c>
      <c r="T349" s="147" t="str">
        <f t="shared" ca="1" si="60"/>
        <v/>
      </c>
      <c r="U349" s="146"/>
      <c r="V349" s="51"/>
      <c r="W349" s="51"/>
      <c r="X349" s="51"/>
      <c r="Y349" s="51"/>
      <c r="Z349" s="51"/>
      <c r="AA349" s="145"/>
    </row>
    <row r="350" spans="1:27" s="2" customFormat="1" ht="15.6" x14ac:dyDescent="0.3">
      <c r="A350" s="555">
        <v>45625</v>
      </c>
      <c r="B350" s="48" t="s">
        <v>397</v>
      </c>
      <c r="C350" s="45" t="s">
        <v>65</v>
      </c>
      <c r="D350" s="45">
        <v>1</v>
      </c>
      <c r="E350" s="45" t="s">
        <v>28</v>
      </c>
      <c r="F350" s="45">
        <v>23</v>
      </c>
      <c r="G350" s="63" t="s">
        <v>422</v>
      </c>
      <c r="H350" s="47" t="s">
        <v>30</v>
      </c>
      <c r="I350" s="47"/>
      <c r="J350" s="568">
        <v>45624</v>
      </c>
      <c r="K350" s="187" t="s">
        <v>31</v>
      </c>
      <c r="L350" s="544">
        <v>45618</v>
      </c>
      <c r="M350" s="57"/>
      <c r="N350" s="516">
        <v>45624</v>
      </c>
      <c r="O350" s="51"/>
      <c r="P350" s="70" t="str">
        <f t="shared" ca="1" si="56"/>
        <v/>
      </c>
      <c r="Q350" s="70" t="str">
        <f t="shared" ca="1" si="57"/>
        <v/>
      </c>
      <c r="R350" s="70" t="str">
        <f t="shared" ca="1" si="58"/>
        <v/>
      </c>
      <c r="S350" s="70" t="str">
        <f t="shared" ca="1" si="59"/>
        <v/>
      </c>
      <c r="T350" s="147" t="str">
        <f t="shared" ca="1" si="60"/>
        <v/>
      </c>
      <c r="U350" s="146"/>
      <c r="V350" s="51"/>
      <c r="W350" s="51"/>
      <c r="X350" s="51"/>
      <c r="Y350" s="51"/>
      <c r="Z350" s="51"/>
      <c r="AA350" s="145"/>
    </row>
    <row r="351" spans="1:27" s="2" customFormat="1" ht="15.6" x14ac:dyDescent="0.3">
      <c r="A351" s="555">
        <v>45625</v>
      </c>
      <c r="B351" s="48" t="s">
        <v>397</v>
      </c>
      <c r="C351" s="45" t="s">
        <v>65</v>
      </c>
      <c r="D351" s="45">
        <v>1</v>
      </c>
      <c r="E351" s="45" t="s">
        <v>28</v>
      </c>
      <c r="F351" s="45">
        <v>24</v>
      </c>
      <c r="G351" s="63" t="s">
        <v>423</v>
      </c>
      <c r="H351" s="47" t="s">
        <v>30</v>
      </c>
      <c r="I351" s="47"/>
      <c r="J351" s="568">
        <v>45624</v>
      </c>
      <c r="K351" s="42" t="s">
        <v>31</v>
      </c>
      <c r="L351" s="544">
        <v>45618</v>
      </c>
      <c r="M351" s="57"/>
      <c r="N351" s="516">
        <v>45624</v>
      </c>
      <c r="O351" s="51"/>
      <c r="P351" s="70" t="str">
        <f t="shared" ca="1" si="56"/>
        <v/>
      </c>
      <c r="Q351" s="70" t="str">
        <f t="shared" ca="1" si="57"/>
        <v/>
      </c>
      <c r="R351" s="70" t="str">
        <f t="shared" ca="1" si="58"/>
        <v/>
      </c>
      <c r="S351" s="70" t="str">
        <f t="shared" ca="1" si="59"/>
        <v/>
      </c>
      <c r="T351" s="147" t="str">
        <f t="shared" ca="1" si="60"/>
        <v/>
      </c>
      <c r="U351" s="146"/>
      <c r="V351" s="51"/>
      <c r="W351" s="51"/>
      <c r="X351" s="51"/>
      <c r="Y351" s="51"/>
      <c r="Z351" s="51"/>
      <c r="AA351" s="145"/>
    </row>
    <row r="352" spans="1:27" s="2" customFormat="1" ht="15.6" customHeight="1" x14ac:dyDescent="0.3">
      <c r="A352" s="555">
        <v>45625</v>
      </c>
      <c r="B352" s="48" t="s">
        <v>397</v>
      </c>
      <c r="C352" s="45" t="s">
        <v>65</v>
      </c>
      <c r="D352" s="45">
        <v>1</v>
      </c>
      <c r="E352" s="45" t="s">
        <v>28</v>
      </c>
      <c r="F352" s="45">
        <v>25</v>
      </c>
      <c r="G352" s="63" t="s">
        <v>424</v>
      </c>
      <c r="H352" s="47" t="s">
        <v>30</v>
      </c>
      <c r="I352" s="47"/>
      <c r="J352" s="568">
        <v>45624</v>
      </c>
      <c r="K352" s="187" t="s">
        <v>31</v>
      </c>
      <c r="L352" s="544">
        <v>45618</v>
      </c>
      <c r="M352" s="57"/>
      <c r="N352" s="516">
        <v>45624</v>
      </c>
      <c r="O352" s="51"/>
      <c r="P352" s="70" t="str">
        <f t="shared" ca="1" si="56"/>
        <v/>
      </c>
      <c r="Q352" s="70" t="str">
        <f t="shared" ca="1" si="57"/>
        <v/>
      </c>
      <c r="R352" s="70" t="str">
        <f t="shared" ca="1" si="58"/>
        <v/>
      </c>
      <c r="S352" s="70" t="str">
        <f t="shared" ca="1" si="59"/>
        <v/>
      </c>
      <c r="T352" s="147" t="str">
        <f t="shared" ca="1" si="60"/>
        <v/>
      </c>
      <c r="U352" s="146"/>
      <c r="V352" s="51"/>
      <c r="W352" s="51"/>
      <c r="X352" s="51"/>
      <c r="Y352" s="51"/>
      <c r="Z352" s="51"/>
      <c r="AA352" s="145"/>
    </row>
    <row r="353" spans="1:27" s="2" customFormat="1" ht="15.6" x14ac:dyDescent="0.3">
      <c r="A353" s="555">
        <v>45625</v>
      </c>
      <c r="B353" s="48" t="s">
        <v>397</v>
      </c>
      <c r="C353" s="45" t="s">
        <v>65</v>
      </c>
      <c r="D353" s="45">
        <v>1</v>
      </c>
      <c r="E353" s="45" t="s">
        <v>28</v>
      </c>
      <c r="F353" s="45">
        <v>26</v>
      </c>
      <c r="G353" s="63" t="s">
        <v>425</v>
      </c>
      <c r="H353" s="53" t="s">
        <v>76</v>
      </c>
      <c r="I353" s="47"/>
      <c r="J353" s="568">
        <v>45624</v>
      </c>
      <c r="K353" s="42" t="s">
        <v>31</v>
      </c>
      <c r="L353" s="544">
        <v>45618</v>
      </c>
      <c r="M353" s="57"/>
      <c r="N353" s="516">
        <v>45624</v>
      </c>
      <c r="O353" s="51"/>
      <c r="P353" s="70" t="str">
        <f t="shared" ca="1" si="56"/>
        <v/>
      </c>
      <c r="Q353" s="70" t="str">
        <f t="shared" ca="1" si="57"/>
        <v/>
      </c>
      <c r="R353" s="70" t="str">
        <f t="shared" ca="1" si="58"/>
        <v/>
      </c>
      <c r="S353" s="70" t="str">
        <f t="shared" ca="1" si="59"/>
        <v/>
      </c>
      <c r="T353" s="147" t="str">
        <f t="shared" ca="1" si="60"/>
        <v/>
      </c>
      <c r="U353" s="146"/>
      <c r="V353" s="51"/>
      <c r="W353" s="51"/>
      <c r="X353" s="51"/>
      <c r="Y353" s="51"/>
      <c r="Z353" s="51"/>
      <c r="AA353" s="145"/>
    </row>
    <row r="354" spans="1:27" s="2" customFormat="1" ht="15.6" x14ac:dyDescent="0.3">
      <c r="A354" s="555">
        <v>45625</v>
      </c>
      <c r="B354" s="48" t="s">
        <v>397</v>
      </c>
      <c r="C354" s="45" t="s">
        <v>65</v>
      </c>
      <c r="D354" s="45">
        <v>1</v>
      </c>
      <c r="E354" s="45" t="s">
        <v>28</v>
      </c>
      <c r="F354" s="45">
        <v>27</v>
      </c>
      <c r="G354" s="63" t="s">
        <v>426</v>
      </c>
      <c r="H354" s="47" t="s">
        <v>30</v>
      </c>
      <c r="I354" s="47"/>
      <c r="J354" s="568">
        <v>45624</v>
      </c>
      <c r="K354" s="42" t="s">
        <v>31</v>
      </c>
      <c r="L354" s="544">
        <v>45618</v>
      </c>
      <c r="M354" s="57"/>
      <c r="N354" s="516">
        <v>45624</v>
      </c>
      <c r="O354" s="51"/>
      <c r="P354" s="70" t="str">
        <f t="shared" ca="1" si="56"/>
        <v/>
      </c>
      <c r="Q354" s="70" t="str">
        <f t="shared" ca="1" si="57"/>
        <v/>
      </c>
      <c r="R354" s="70" t="str">
        <f t="shared" ca="1" si="58"/>
        <v/>
      </c>
      <c r="S354" s="70" t="str">
        <f t="shared" ca="1" si="59"/>
        <v/>
      </c>
      <c r="T354" s="147" t="str">
        <f t="shared" ca="1" si="60"/>
        <v/>
      </c>
      <c r="U354" s="146"/>
      <c r="V354" s="51"/>
      <c r="W354" s="51"/>
      <c r="X354" s="51"/>
      <c r="Y354" s="51"/>
      <c r="Z354" s="51"/>
      <c r="AA354" s="145"/>
    </row>
    <row r="355" spans="1:27" s="2" customFormat="1" ht="15.6" x14ac:dyDescent="0.3">
      <c r="A355" s="555">
        <v>45625</v>
      </c>
      <c r="B355" s="48" t="s">
        <v>397</v>
      </c>
      <c r="C355" s="45" t="s">
        <v>65</v>
      </c>
      <c r="D355" s="45">
        <v>1</v>
      </c>
      <c r="E355" s="45" t="s">
        <v>28</v>
      </c>
      <c r="F355" s="45">
        <v>28</v>
      </c>
      <c r="G355" s="63" t="s">
        <v>427</v>
      </c>
      <c r="H355" s="47" t="s">
        <v>30</v>
      </c>
      <c r="I355" s="47"/>
      <c r="J355" s="568">
        <v>45624</v>
      </c>
      <c r="K355" s="42" t="s">
        <v>31</v>
      </c>
      <c r="L355" s="544">
        <v>45618</v>
      </c>
      <c r="M355" s="57"/>
      <c r="N355" s="516">
        <v>45624</v>
      </c>
      <c r="O355" s="51"/>
      <c r="P355" s="70" t="str">
        <f t="shared" ca="1" si="56"/>
        <v/>
      </c>
      <c r="Q355" s="70" t="str">
        <f t="shared" ca="1" si="57"/>
        <v/>
      </c>
      <c r="R355" s="70" t="str">
        <f t="shared" ca="1" si="58"/>
        <v/>
      </c>
      <c r="S355" s="70" t="str">
        <f t="shared" ca="1" si="59"/>
        <v/>
      </c>
      <c r="T355" s="147" t="str">
        <f t="shared" ca="1" si="60"/>
        <v/>
      </c>
      <c r="U355" s="146"/>
      <c r="V355" s="51"/>
      <c r="W355" s="51"/>
      <c r="X355" s="51"/>
      <c r="Y355" s="51"/>
      <c r="Z355" s="51"/>
      <c r="AA355" s="145"/>
    </row>
    <row r="356" spans="1:27" s="2" customFormat="1" ht="15.6" x14ac:dyDescent="0.3">
      <c r="A356" s="555">
        <v>45625</v>
      </c>
      <c r="B356" s="48" t="s">
        <v>397</v>
      </c>
      <c r="C356" s="45" t="s">
        <v>65</v>
      </c>
      <c r="D356" s="45">
        <v>1</v>
      </c>
      <c r="E356" s="45" t="s">
        <v>28</v>
      </c>
      <c r="F356" s="45">
        <v>29</v>
      </c>
      <c r="G356" s="63" t="s">
        <v>428</v>
      </c>
      <c r="H356" s="47" t="s">
        <v>30</v>
      </c>
      <c r="I356" s="47"/>
      <c r="J356" s="568">
        <v>45624</v>
      </c>
      <c r="K356" s="42" t="s">
        <v>31</v>
      </c>
      <c r="L356" s="544">
        <v>45618</v>
      </c>
      <c r="M356" s="57"/>
      <c r="N356" s="516">
        <v>45624</v>
      </c>
      <c r="O356" s="51"/>
      <c r="P356" s="70" t="str">
        <f t="shared" ca="1" si="56"/>
        <v/>
      </c>
      <c r="Q356" s="70" t="str">
        <f t="shared" ca="1" si="57"/>
        <v/>
      </c>
      <c r="R356" s="70" t="str">
        <f t="shared" ca="1" si="58"/>
        <v/>
      </c>
      <c r="S356" s="70" t="str">
        <f t="shared" ca="1" si="59"/>
        <v/>
      </c>
      <c r="T356" s="147" t="str">
        <f t="shared" ca="1" si="60"/>
        <v/>
      </c>
      <c r="U356" s="146"/>
      <c r="V356" s="51"/>
      <c r="W356" s="51"/>
      <c r="X356" s="51"/>
      <c r="Y356" s="51"/>
      <c r="Z356" s="51"/>
      <c r="AA356" s="145"/>
    </row>
    <row r="357" spans="1:27" s="2" customFormat="1" ht="15.6" x14ac:dyDescent="0.3">
      <c r="A357" s="555">
        <v>45625</v>
      </c>
      <c r="B357" s="48" t="s">
        <v>397</v>
      </c>
      <c r="C357" s="45" t="s">
        <v>65</v>
      </c>
      <c r="D357" s="45">
        <v>1</v>
      </c>
      <c r="E357" s="45" t="s">
        <v>28</v>
      </c>
      <c r="F357" s="45">
        <v>30</v>
      </c>
      <c r="G357" s="63" t="s">
        <v>429</v>
      </c>
      <c r="H357" s="47" t="s">
        <v>30</v>
      </c>
      <c r="I357" s="47"/>
      <c r="J357" s="568">
        <v>45624</v>
      </c>
      <c r="K357" s="42" t="s">
        <v>31</v>
      </c>
      <c r="L357" s="544">
        <v>45618</v>
      </c>
      <c r="M357" s="57"/>
      <c r="N357" s="516">
        <v>45624</v>
      </c>
      <c r="O357" s="51"/>
      <c r="P357" s="70" t="str">
        <f t="shared" ca="1" si="56"/>
        <v/>
      </c>
      <c r="Q357" s="70" t="str">
        <f t="shared" ca="1" si="57"/>
        <v/>
      </c>
      <c r="R357" s="70" t="str">
        <f t="shared" ca="1" si="58"/>
        <v/>
      </c>
      <c r="S357" s="70" t="str">
        <f t="shared" ca="1" si="59"/>
        <v/>
      </c>
      <c r="T357" s="147" t="str">
        <f t="shared" ca="1" si="60"/>
        <v/>
      </c>
      <c r="U357" s="146"/>
      <c r="V357" s="51"/>
      <c r="W357" s="51"/>
      <c r="X357" s="51"/>
      <c r="Y357" s="51"/>
      <c r="Z357" s="51"/>
      <c r="AA357" s="145"/>
    </row>
    <row r="358" spans="1:27" s="2" customFormat="1" ht="15.6" x14ac:dyDescent="0.3">
      <c r="A358" s="555">
        <v>45625</v>
      </c>
      <c r="B358" s="48" t="s">
        <v>397</v>
      </c>
      <c r="C358" s="45" t="s">
        <v>65</v>
      </c>
      <c r="D358" s="45">
        <v>1</v>
      </c>
      <c r="E358" s="45" t="s">
        <v>28</v>
      </c>
      <c r="F358" s="45">
        <v>31</v>
      </c>
      <c r="G358" s="63" t="s">
        <v>430</v>
      </c>
      <c r="H358" s="47" t="s">
        <v>30</v>
      </c>
      <c r="I358" s="47"/>
      <c r="J358" s="568">
        <v>45624</v>
      </c>
      <c r="K358" s="42" t="s">
        <v>31</v>
      </c>
      <c r="L358" s="544">
        <v>45618</v>
      </c>
      <c r="M358" s="57"/>
      <c r="N358" s="516">
        <v>45624</v>
      </c>
      <c r="O358" s="51"/>
      <c r="P358" s="70" t="str">
        <f t="shared" ca="1" si="56"/>
        <v/>
      </c>
      <c r="Q358" s="70" t="str">
        <f t="shared" ca="1" si="57"/>
        <v/>
      </c>
      <c r="R358" s="70" t="str">
        <f t="shared" ca="1" si="58"/>
        <v/>
      </c>
      <c r="S358" s="70" t="str">
        <f t="shared" ca="1" si="59"/>
        <v/>
      </c>
      <c r="T358" s="147" t="str">
        <f t="shared" ca="1" si="60"/>
        <v/>
      </c>
      <c r="U358" s="146"/>
      <c r="V358" s="51"/>
      <c r="W358" s="51"/>
      <c r="X358" s="51"/>
      <c r="Y358" s="51"/>
      <c r="Z358" s="51"/>
      <c r="AA358" s="145"/>
    </row>
    <row r="359" spans="1:27" s="2" customFormat="1" ht="15.6" x14ac:dyDescent="0.3">
      <c r="A359" s="555">
        <v>45625</v>
      </c>
      <c r="B359" s="48" t="s">
        <v>397</v>
      </c>
      <c r="C359" s="45" t="s">
        <v>65</v>
      </c>
      <c r="D359" s="45">
        <v>1</v>
      </c>
      <c r="E359" s="45" t="s">
        <v>28</v>
      </c>
      <c r="F359" s="45">
        <v>32</v>
      </c>
      <c r="G359" s="63" t="s">
        <v>431</v>
      </c>
      <c r="H359" s="47" t="s">
        <v>30</v>
      </c>
      <c r="I359" s="47"/>
      <c r="J359" s="568">
        <v>45624</v>
      </c>
      <c r="K359" s="42" t="s">
        <v>31</v>
      </c>
      <c r="L359" s="544">
        <v>45618</v>
      </c>
      <c r="M359" s="57"/>
      <c r="N359" s="516">
        <v>45624</v>
      </c>
      <c r="O359" s="51"/>
      <c r="P359" s="70" t="str">
        <f t="shared" ca="1" si="56"/>
        <v/>
      </c>
      <c r="Q359" s="70" t="str">
        <f t="shared" ca="1" si="57"/>
        <v/>
      </c>
      <c r="R359" s="70" t="str">
        <f t="shared" ca="1" si="58"/>
        <v/>
      </c>
      <c r="S359" s="70" t="str">
        <f t="shared" ca="1" si="59"/>
        <v/>
      </c>
      <c r="T359" s="147" t="str">
        <f t="shared" ca="1" si="60"/>
        <v/>
      </c>
      <c r="U359" s="146"/>
      <c r="V359" s="51"/>
      <c r="W359" s="51"/>
      <c r="X359" s="51"/>
      <c r="Y359" s="51"/>
      <c r="Z359" s="51"/>
      <c r="AA359" s="145"/>
    </row>
    <row r="360" spans="1:27" s="2" customFormat="1" ht="15.6" x14ac:dyDescent="0.3">
      <c r="A360" s="555">
        <v>45625</v>
      </c>
      <c r="B360" s="48" t="s">
        <v>397</v>
      </c>
      <c r="C360" s="45" t="s">
        <v>65</v>
      </c>
      <c r="D360" s="45">
        <v>1</v>
      </c>
      <c r="E360" s="45" t="s">
        <v>28</v>
      </c>
      <c r="F360" s="45">
        <v>33</v>
      </c>
      <c r="G360" s="111" t="s">
        <v>432</v>
      </c>
      <c r="H360" s="47" t="s">
        <v>54</v>
      </c>
      <c r="I360" s="48"/>
      <c r="J360" s="568">
        <v>45688</v>
      </c>
      <c r="K360" s="42" t="s">
        <v>31</v>
      </c>
      <c r="L360" s="544">
        <v>45618</v>
      </c>
      <c r="M360" s="57"/>
      <c r="N360" s="516">
        <v>45701</v>
      </c>
      <c r="O360" s="51"/>
      <c r="P360" s="70"/>
      <c r="Q360" s="70"/>
      <c r="R360" s="70"/>
      <c r="S360" s="70"/>
      <c r="T360" s="147"/>
      <c r="U360" s="146"/>
      <c r="V360" s="51"/>
      <c r="W360" s="51"/>
      <c r="X360" s="51"/>
      <c r="Y360" s="51"/>
      <c r="Z360" s="51"/>
      <c r="AA360" s="145"/>
    </row>
    <row r="361" spans="1:27" s="2" customFormat="1" ht="15.6" x14ac:dyDescent="0.3">
      <c r="A361" s="555">
        <v>45625</v>
      </c>
      <c r="B361" s="48" t="s">
        <v>397</v>
      </c>
      <c r="C361" s="45" t="s">
        <v>65</v>
      </c>
      <c r="D361" s="45">
        <v>1</v>
      </c>
      <c r="E361" s="45" t="s">
        <v>28</v>
      </c>
      <c r="F361" s="45">
        <v>34</v>
      </c>
      <c r="G361" s="111" t="s">
        <v>433</v>
      </c>
      <c r="H361" s="65" t="s">
        <v>116</v>
      </c>
      <c r="I361" s="48"/>
      <c r="J361" s="568">
        <v>45688</v>
      </c>
      <c r="K361" s="42" t="s">
        <v>31</v>
      </c>
      <c r="L361" s="544">
        <v>45618</v>
      </c>
      <c r="M361" s="57"/>
      <c r="N361" s="516">
        <v>45692</v>
      </c>
      <c r="O361" s="51"/>
      <c r="P361" s="70"/>
      <c r="Q361" s="70"/>
      <c r="R361" s="70"/>
      <c r="S361" s="70"/>
      <c r="T361" s="147"/>
      <c r="U361" s="146"/>
      <c r="V361" s="51"/>
      <c r="W361" s="51"/>
      <c r="X361" s="51"/>
      <c r="Y361" s="51"/>
      <c r="Z361" s="51"/>
      <c r="AA361" s="145"/>
    </row>
    <row r="362" spans="1:27" s="2" customFormat="1" ht="15.6" x14ac:dyDescent="0.3">
      <c r="A362" s="555">
        <v>45625</v>
      </c>
      <c r="B362" s="48" t="s">
        <v>397</v>
      </c>
      <c r="C362" s="45" t="s">
        <v>65</v>
      </c>
      <c r="D362" s="45">
        <v>1</v>
      </c>
      <c r="E362" s="45" t="s">
        <v>28</v>
      </c>
      <c r="F362" s="45">
        <v>35</v>
      </c>
      <c r="G362" s="77" t="s">
        <v>434</v>
      </c>
      <c r="H362" s="65" t="s">
        <v>44</v>
      </c>
      <c r="I362" s="48"/>
      <c r="J362" s="513">
        <v>45688</v>
      </c>
      <c r="K362" s="42" t="s">
        <v>31</v>
      </c>
      <c r="L362" s="544">
        <v>45618</v>
      </c>
      <c r="M362" s="57"/>
      <c r="N362" s="523">
        <v>45695</v>
      </c>
      <c r="O362" s="51"/>
      <c r="P362" s="70"/>
      <c r="Q362" s="70"/>
      <c r="R362" s="70"/>
      <c r="S362" s="70"/>
      <c r="T362" s="147"/>
      <c r="U362" s="146"/>
      <c r="V362" s="51"/>
      <c r="W362" s="51"/>
      <c r="X362" s="51"/>
      <c r="Y362" s="51"/>
      <c r="Z362" s="51"/>
      <c r="AA362" s="145"/>
    </row>
    <row r="363" spans="1:27" s="2" customFormat="1" ht="31.2" x14ac:dyDescent="0.3">
      <c r="A363" s="555">
        <v>45625</v>
      </c>
      <c r="B363" s="48" t="s">
        <v>397</v>
      </c>
      <c r="C363" s="45" t="s">
        <v>65</v>
      </c>
      <c r="D363" s="45">
        <v>1</v>
      </c>
      <c r="E363" s="45" t="s">
        <v>28</v>
      </c>
      <c r="F363" s="45">
        <v>36</v>
      </c>
      <c r="G363" s="77" t="s">
        <v>5374</v>
      </c>
      <c r="H363" s="65" t="s">
        <v>104</v>
      </c>
      <c r="I363" s="48"/>
      <c r="J363" s="526">
        <v>45877</v>
      </c>
      <c r="K363" s="191" t="s">
        <v>31</v>
      </c>
      <c r="L363" s="544">
        <v>45618</v>
      </c>
      <c r="M363" s="405"/>
      <c r="N363" s="516">
        <v>46002</v>
      </c>
      <c r="O363" s="51"/>
      <c r="P363" s="70"/>
      <c r="Q363" s="70"/>
      <c r="R363" s="70"/>
      <c r="S363" s="70"/>
      <c r="T363" s="147"/>
      <c r="U363" s="146"/>
      <c r="V363" s="51"/>
      <c r="W363" s="51"/>
      <c r="X363" s="51"/>
      <c r="Y363" s="51"/>
      <c r="Z363" s="51"/>
      <c r="AA363" s="145"/>
    </row>
    <row r="364" spans="1:27" s="2" customFormat="1" ht="15.6" x14ac:dyDescent="0.3">
      <c r="A364" s="555">
        <v>45499</v>
      </c>
      <c r="B364" s="48" t="s">
        <v>435</v>
      </c>
      <c r="C364" s="45" t="s">
        <v>65</v>
      </c>
      <c r="D364" s="45">
        <v>2</v>
      </c>
      <c r="E364" s="45" t="s">
        <v>66</v>
      </c>
      <c r="F364" s="45">
        <v>1</v>
      </c>
      <c r="G364" s="64" t="s">
        <v>436</v>
      </c>
      <c r="H364" s="65" t="s">
        <v>30</v>
      </c>
      <c r="I364" s="48"/>
      <c r="J364" s="513">
        <v>45531</v>
      </c>
      <c r="K364" s="42" t="s">
        <v>31</v>
      </c>
      <c r="L364" s="544">
        <v>45398</v>
      </c>
      <c r="M364" s="48"/>
      <c r="N364" s="513">
        <v>45687</v>
      </c>
      <c r="O364" s="51"/>
      <c r="P364" s="70" t="str">
        <f t="shared" ref="P364:P395" ca="1" si="61">IF(K364="NÃO INTERVENCIONADO",TODAY()-J364,"")</f>
        <v/>
      </c>
      <c r="Q364" s="70" t="str">
        <f t="shared" ref="Q364:Q395" ca="1" si="62">IF(K364="ENCOMENDADO",TODAY()-J364,"")</f>
        <v/>
      </c>
      <c r="R364" s="70" t="str">
        <f t="shared" ref="R364:R395" ca="1" si="63">IF(K364="EM OBRA",TODAY()-J364,"")</f>
        <v/>
      </c>
      <c r="S364" s="70" t="str">
        <f t="shared" ref="S364:S395" ca="1" si="64">IF(K364="CORREÇÃO NÃO ACEITE",TODAY()-J364,"")</f>
        <v/>
      </c>
      <c r="T364" s="147" t="str">
        <f t="shared" ref="T364:T395" ca="1" si="65">IF(K364="A VERIFICAR",TODAY()-J364,"")</f>
        <v/>
      </c>
      <c r="U364" s="146"/>
      <c r="V364" s="51"/>
      <c r="W364" s="51"/>
      <c r="X364" s="51"/>
      <c r="Y364" s="51"/>
      <c r="Z364" s="51"/>
      <c r="AA364" s="145"/>
    </row>
    <row r="365" spans="1:27" s="2" customFormat="1" ht="15.6" x14ac:dyDescent="0.3">
      <c r="A365" s="555">
        <v>45499</v>
      </c>
      <c r="B365" s="48" t="s">
        <v>435</v>
      </c>
      <c r="C365" s="45" t="s">
        <v>65</v>
      </c>
      <c r="D365" s="45">
        <v>2</v>
      </c>
      <c r="E365" s="45" t="s">
        <v>66</v>
      </c>
      <c r="F365" s="45">
        <v>2</v>
      </c>
      <c r="G365" s="52" t="s">
        <v>437</v>
      </c>
      <c r="H365" s="53" t="s">
        <v>30</v>
      </c>
      <c r="I365" s="53"/>
      <c r="J365" s="569"/>
      <c r="K365" s="42" t="s">
        <v>31</v>
      </c>
      <c r="L365" s="544">
        <v>45398</v>
      </c>
      <c r="M365" s="48"/>
      <c r="N365" s="513">
        <v>45656</v>
      </c>
      <c r="O365" s="51"/>
      <c r="P365" s="70" t="str">
        <f t="shared" ca="1" si="61"/>
        <v/>
      </c>
      <c r="Q365" s="70" t="str">
        <f t="shared" ca="1" si="62"/>
        <v/>
      </c>
      <c r="R365" s="70" t="str">
        <f t="shared" ca="1" si="63"/>
        <v/>
      </c>
      <c r="S365" s="70" t="str">
        <f t="shared" ca="1" si="64"/>
        <v/>
      </c>
      <c r="T365" s="147" t="str">
        <f t="shared" ca="1" si="65"/>
        <v/>
      </c>
      <c r="U365" s="146"/>
      <c r="V365" s="51"/>
      <c r="W365" s="51"/>
      <c r="X365" s="51"/>
      <c r="Y365" s="51"/>
      <c r="Z365" s="51"/>
      <c r="AA365" s="145"/>
    </row>
    <row r="366" spans="1:27" s="2" customFormat="1" ht="15.6" x14ac:dyDescent="0.3">
      <c r="A366" s="555">
        <v>45499</v>
      </c>
      <c r="B366" s="48" t="s">
        <v>435</v>
      </c>
      <c r="C366" s="45" t="s">
        <v>65</v>
      </c>
      <c r="D366" s="45">
        <v>2</v>
      </c>
      <c r="E366" s="45" t="s">
        <v>66</v>
      </c>
      <c r="F366" s="45">
        <v>3</v>
      </c>
      <c r="G366" s="52" t="s">
        <v>438</v>
      </c>
      <c r="H366" s="53" t="s">
        <v>30</v>
      </c>
      <c r="I366" s="53"/>
      <c r="J366" s="569"/>
      <c r="K366" s="42" t="s">
        <v>31</v>
      </c>
      <c r="L366" s="544">
        <v>45398</v>
      </c>
      <c r="M366" s="48"/>
      <c r="N366" s="513">
        <v>45656</v>
      </c>
      <c r="O366" s="51"/>
      <c r="P366" s="70" t="str">
        <f t="shared" ca="1" si="61"/>
        <v/>
      </c>
      <c r="Q366" s="70" t="str">
        <f t="shared" ca="1" si="62"/>
        <v/>
      </c>
      <c r="R366" s="70" t="str">
        <f t="shared" ca="1" si="63"/>
        <v/>
      </c>
      <c r="S366" s="70" t="str">
        <f t="shared" ca="1" si="64"/>
        <v/>
      </c>
      <c r="T366" s="147" t="str">
        <f t="shared" ca="1" si="65"/>
        <v/>
      </c>
      <c r="U366" s="146"/>
      <c r="V366" s="51"/>
      <c r="W366" s="51"/>
      <c r="X366" s="51"/>
      <c r="Y366" s="51"/>
      <c r="Z366" s="51"/>
      <c r="AA366" s="145"/>
    </row>
    <row r="367" spans="1:27" s="2" customFormat="1" ht="15.6" x14ac:dyDescent="0.3">
      <c r="A367" s="555">
        <v>45499</v>
      </c>
      <c r="B367" s="48" t="s">
        <v>435</v>
      </c>
      <c r="C367" s="45" t="s">
        <v>65</v>
      </c>
      <c r="D367" s="45">
        <v>2</v>
      </c>
      <c r="E367" s="45" t="s">
        <v>66</v>
      </c>
      <c r="F367" s="45">
        <v>4</v>
      </c>
      <c r="G367" s="52" t="s">
        <v>439</v>
      </c>
      <c r="H367" s="53" t="s">
        <v>30</v>
      </c>
      <c r="I367" s="53"/>
      <c r="J367" s="569"/>
      <c r="K367" s="42" t="s">
        <v>31</v>
      </c>
      <c r="L367" s="544">
        <v>45398</v>
      </c>
      <c r="M367" s="48"/>
      <c r="N367" s="513">
        <v>45656</v>
      </c>
      <c r="O367" s="51"/>
      <c r="P367" s="70" t="str">
        <f t="shared" ca="1" si="61"/>
        <v/>
      </c>
      <c r="Q367" s="70" t="str">
        <f t="shared" ca="1" si="62"/>
        <v/>
      </c>
      <c r="R367" s="70" t="str">
        <f t="shared" ca="1" si="63"/>
        <v/>
      </c>
      <c r="S367" s="70" t="str">
        <f t="shared" ca="1" si="64"/>
        <v/>
      </c>
      <c r="T367" s="147" t="str">
        <f t="shared" ca="1" si="65"/>
        <v/>
      </c>
      <c r="U367" s="146"/>
      <c r="V367" s="51"/>
      <c r="W367" s="51"/>
      <c r="X367" s="51"/>
      <c r="Y367" s="51"/>
      <c r="Z367" s="51"/>
      <c r="AA367" s="145"/>
    </row>
    <row r="368" spans="1:27" s="2" customFormat="1" ht="15.6" x14ac:dyDescent="0.3">
      <c r="A368" s="555">
        <v>45499</v>
      </c>
      <c r="B368" s="48" t="s">
        <v>435</v>
      </c>
      <c r="C368" s="45" t="s">
        <v>65</v>
      </c>
      <c r="D368" s="45">
        <v>2</v>
      </c>
      <c r="E368" s="45" t="s">
        <v>66</v>
      </c>
      <c r="F368" s="45">
        <v>5</v>
      </c>
      <c r="G368" s="52" t="s">
        <v>440</v>
      </c>
      <c r="H368" s="53" t="s">
        <v>30</v>
      </c>
      <c r="I368" s="53"/>
      <c r="J368" s="569"/>
      <c r="K368" s="42" t="s">
        <v>31</v>
      </c>
      <c r="L368" s="544">
        <v>45398</v>
      </c>
      <c r="M368" s="48"/>
      <c r="N368" s="513">
        <v>45656</v>
      </c>
      <c r="O368" s="51"/>
      <c r="P368" s="70" t="str">
        <f t="shared" ca="1" si="61"/>
        <v/>
      </c>
      <c r="Q368" s="70" t="str">
        <f t="shared" ca="1" si="62"/>
        <v/>
      </c>
      <c r="R368" s="70" t="str">
        <f t="shared" ca="1" si="63"/>
        <v/>
      </c>
      <c r="S368" s="70" t="str">
        <f t="shared" ca="1" si="64"/>
        <v/>
      </c>
      <c r="T368" s="147" t="str">
        <f t="shared" ca="1" si="65"/>
        <v/>
      </c>
      <c r="U368" s="146"/>
      <c r="V368" s="51"/>
      <c r="W368" s="51"/>
      <c r="X368" s="51"/>
      <c r="Y368" s="51"/>
      <c r="Z368" s="51"/>
      <c r="AA368" s="145"/>
    </row>
    <row r="369" spans="1:27" s="2" customFormat="1" ht="15.6" x14ac:dyDescent="0.3">
      <c r="A369" s="555">
        <v>45499</v>
      </c>
      <c r="B369" s="48" t="s">
        <v>435</v>
      </c>
      <c r="C369" s="45" t="s">
        <v>65</v>
      </c>
      <c r="D369" s="45">
        <v>2</v>
      </c>
      <c r="E369" s="45" t="s">
        <v>66</v>
      </c>
      <c r="F369" s="45">
        <v>6</v>
      </c>
      <c r="G369" s="52" t="s">
        <v>441</v>
      </c>
      <c r="H369" s="53" t="s">
        <v>76</v>
      </c>
      <c r="I369" s="53"/>
      <c r="J369" s="569"/>
      <c r="K369" s="42" t="s">
        <v>31</v>
      </c>
      <c r="L369" s="544">
        <v>45398</v>
      </c>
      <c r="M369" s="48"/>
      <c r="N369" s="513">
        <v>45656</v>
      </c>
      <c r="O369" s="51"/>
      <c r="P369" s="70" t="str">
        <f t="shared" ca="1" si="61"/>
        <v/>
      </c>
      <c r="Q369" s="70" t="str">
        <f t="shared" ca="1" si="62"/>
        <v/>
      </c>
      <c r="R369" s="70" t="str">
        <f t="shared" ca="1" si="63"/>
        <v/>
      </c>
      <c r="S369" s="70" t="str">
        <f t="shared" ca="1" si="64"/>
        <v/>
      </c>
      <c r="T369" s="147" t="str">
        <f t="shared" ca="1" si="65"/>
        <v/>
      </c>
      <c r="U369" s="146"/>
      <c r="V369" s="51"/>
      <c r="W369" s="51"/>
      <c r="X369" s="51"/>
      <c r="Y369" s="51"/>
      <c r="Z369" s="51"/>
      <c r="AA369" s="145"/>
    </row>
    <row r="370" spans="1:27" s="2" customFormat="1" ht="15.6" x14ac:dyDescent="0.3">
      <c r="A370" s="555">
        <v>45499</v>
      </c>
      <c r="B370" s="48" t="s">
        <v>435</v>
      </c>
      <c r="C370" s="45" t="s">
        <v>65</v>
      </c>
      <c r="D370" s="45">
        <v>2</v>
      </c>
      <c r="E370" s="45" t="s">
        <v>66</v>
      </c>
      <c r="F370" s="45">
        <v>7</v>
      </c>
      <c r="G370" s="52" t="s">
        <v>442</v>
      </c>
      <c r="H370" s="53" t="s">
        <v>30</v>
      </c>
      <c r="I370" s="53"/>
      <c r="J370" s="569"/>
      <c r="K370" s="42" t="s">
        <v>31</v>
      </c>
      <c r="L370" s="544">
        <v>45398</v>
      </c>
      <c r="M370" s="48"/>
      <c r="N370" s="513">
        <v>45656</v>
      </c>
      <c r="O370" s="51"/>
      <c r="P370" s="70" t="str">
        <f t="shared" ca="1" si="61"/>
        <v/>
      </c>
      <c r="Q370" s="70" t="str">
        <f t="shared" ca="1" si="62"/>
        <v/>
      </c>
      <c r="R370" s="70" t="str">
        <f t="shared" ca="1" si="63"/>
        <v/>
      </c>
      <c r="S370" s="70" t="str">
        <f t="shared" ca="1" si="64"/>
        <v/>
      </c>
      <c r="T370" s="147" t="str">
        <f t="shared" ca="1" si="65"/>
        <v/>
      </c>
      <c r="U370" s="146"/>
      <c r="V370" s="51"/>
      <c r="W370" s="51"/>
      <c r="X370" s="51"/>
      <c r="Y370" s="51"/>
      <c r="Z370" s="51"/>
      <c r="AA370" s="145"/>
    </row>
    <row r="371" spans="1:27" s="2" customFormat="1" ht="15.6" x14ac:dyDescent="0.3">
      <c r="A371" s="555">
        <v>45499</v>
      </c>
      <c r="B371" s="48" t="s">
        <v>435</v>
      </c>
      <c r="C371" s="45" t="s">
        <v>65</v>
      </c>
      <c r="D371" s="45">
        <v>2</v>
      </c>
      <c r="E371" s="45" t="s">
        <v>66</v>
      </c>
      <c r="F371" s="45">
        <v>8</v>
      </c>
      <c r="G371" s="52" t="s">
        <v>443</v>
      </c>
      <c r="H371" s="53" t="s">
        <v>30</v>
      </c>
      <c r="I371" s="53"/>
      <c r="J371" s="569"/>
      <c r="K371" s="187" t="s">
        <v>31</v>
      </c>
      <c r="L371" s="544">
        <v>45398</v>
      </c>
      <c r="M371" s="48"/>
      <c r="N371" s="513">
        <v>45656</v>
      </c>
      <c r="O371" s="51"/>
      <c r="P371" s="70" t="str">
        <f t="shared" ca="1" si="61"/>
        <v/>
      </c>
      <c r="Q371" s="70" t="str">
        <f t="shared" ca="1" si="62"/>
        <v/>
      </c>
      <c r="R371" s="70" t="str">
        <f t="shared" ca="1" si="63"/>
        <v/>
      </c>
      <c r="S371" s="70" t="str">
        <f t="shared" ca="1" si="64"/>
        <v/>
      </c>
      <c r="T371" s="147" t="str">
        <f t="shared" ca="1" si="65"/>
        <v/>
      </c>
      <c r="U371" s="146"/>
      <c r="V371" s="51"/>
      <c r="W371" s="51"/>
      <c r="X371" s="51"/>
      <c r="Y371" s="51"/>
      <c r="Z371" s="51"/>
      <c r="AA371" s="145"/>
    </row>
    <row r="372" spans="1:27" s="2" customFormat="1" ht="15.6" x14ac:dyDescent="0.3">
      <c r="A372" s="555">
        <v>45499</v>
      </c>
      <c r="B372" s="48" t="s">
        <v>435</v>
      </c>
      <c r="C372" s="45" t="s">
        <v>65</v>
      </c>
      <c r="D372" s="45">
        <v>2</v>
      </c>
      <c r="E372" s="45" t="s">
        <v>66</v>
      </c>
      <c r="F372" s="45">
        <v>9</v>
      </c>
      <c r="G372" s="52" t="s">
        <v>444</v>
      </c>
      <c r="H372" s="53" t="s">
        <v>30</v>
      </c>
      <c r="I372" s="53"/>
      <c r="J372" s="569"/>
      <c r="K372" s="42" t="s">
        <v>31</v>
      </c>
      <c r="L372" s="544">
        <v>45398</v>
      </c>
      <c r="M372" s="48"/>
      <c r="N372" s="513">
        <v>45656</v>
      </c>
      <c r="O372" s="51"/>
      <c r="P372" s="70" t="str">
        <f t="shared" ca="1" si="61"/>
        <v/>
      </c>
      <c r="Q372" s="70" t="str">
        <f t="shared" ca="1" si="62"/>
        <v/>
      </c>
      <c r="R372" s="70" t="str">
        <f t="shared" ca="1" si="63"/>
        <v/>
      </c>
      <c r="S372" s="70" t="str">
        <f t="shared" ca="1" si="64"/>
        <v/>
      </c>
      <c r="T372" s="147" t="str">
        <f t="shared" ca="1" si="65"/>
        <v/>
      </c>
      <c r="U372" s="146"/>
      <c r="V372" s="51"/>
      <c r="W372" s="51"/>
      <c r="X372" s="51"/>
      <c r="Y372" s="51"/>
      <c r="Z372" s="51"/>
      <c r="AA372" s="145"/>
    </row>
    <row r="373" spans="1:27" s="2" customFormat="1" ht="15.6" x14ac:dyDescent="0.3">
      <c r="A373" s="555">
        <v>45499</v>
      </c>
      <c r="B373" s="48" t="s">
        <v>435</v>
      </c>
      <c r="C373" s="45" t="s">
        <v>65</v>
      </c>
      <c r="D373" s="45">
        <v>2</v>
      </c>
      <c r="E373" s="45" t="s">
        <v>66</v>
      </c>
      <c r="F373" s="45">
        <v>10</v>
      </c>
      <c r="G373" s="52" t="s">
        <v>445</v>
      </c>
      <c r="H373" s="53" t="s">
        <v>44</v>
      </c>
      <c r="I373" s="79"/>
      <c r="J373" s="578"/>
      <c r="K373" s="187" t="s">
        <v>31</v>
      </c>
      <c r="L373" s="544">
        <v>45398</v>
      </c>
      <c r="M373" s="45"/>
      <c r="N373" s="513">
        <v>45656</v>
      </c>
      <c r="O373" s="51"/>
      <c r="P373" s="70" t="str">
        <f t="shared" ca="1" si="61"/>
        <v/>
      </c>
      <c r="Q373" s="70" t="str">
        <f t="shared" ca="1" si="62"/>
        <v/>
      </c>
      <c r="R373" s="70" t="str">
        <f t="shared" ca="1" si="63"/>
        <v/>
      </c>
      <c r="S373" s="70" t="str">
        <f t="shared" ca="1" si="64"/>
        <v/>
      </c>
      <c r="T373" s="147" t="str">
        <f t="shared" ca="1" si="65"/>
        <v/>
      </c>
      <c r="U373" s="146"/>
      <c r="V373" s="51"/>
      <c r="W373" s="51"/>
      <c r="X373" s="51"/>
      <c r="Y373" s="51"/>
      <c r="Z373" s="51"/>
      <c r="AA373" s="145"/>
    </row>
    <row r="374" spans="1:27" s="2" customFormat="1" ht="15.6" x14ac:dyDescent="0.3">
      <c r="A374" s="555">
        <v>45499</v>
      </c>
      <c r="B374" s="48" t="s">
        <v>435</v>
      </c>
      <c r="C374" s="45" t="s">
        <v>65</v>
      </c>
      <c r="D374" s="45">
        <v>2</v>
      </c>
      <c r="E374" s="45" t="s">
        <v>66</v>
      </c>
      <c r="F374" s="45">
        <v>11</v>
      </c>
      <c r="G374" s="52" t="s">
        <v>446</v>
      </c>
      <c r="H374" s="53" t="s">
        <v>30</v>
      </c>
      <c r="I374" s="53"/>
      <c r="J374" s="569"/>
      <c r="K374" s="42" t="s">
        <v>31</v>
      </c>
      <c r="L374" s="544">
        <v>45398</v>
      </c>
      <c r="M374" s="48"/>
      <c r="N374" s="513">
        <v>45656</v>
      </c>
      <c r="O374" s="51"/>
      <c r="P374" s="70" t="str">
        <f t="shared" ca="1" si="61"/>
        <v/>
      </c>
      <c r="Q374" s="70" t="str">
        <f t="shared" ca="1" si="62"/>
        <v/>
      </c>
      <c r="R374" s="70" t="str">
        <f t="shared" ca="1" si="63"/>
        <v/>
      </c>
      <c r="S374" s="70" t="str">
        <f t="shared" ca="1" si="64"/>
        <v/>
      </c>
      <c r="T374" s="147" t="str">
        <f t="shared" ca="1" si="65"/>
        <v/>
      </c>
      <c r="U374" s="146"/>
      <c r="V374" s="51"/>
      <c r="W374" s="51"/>
      <c r="X374" s="51"/>
      <c r="Y374" s="51"/>
      <c r="Z374" s="51"/>
      <c r="AA374" s="145"/>
    </row>
    <row r="375" spans="1:27" s="2" customFormat="1" ht="15.6" x14ac:dyDescent="0.3">
      <c r="A375" s="555">
        <v>45499</v>
      </c>
      <c r="B375" s="48" t="s">
        <v>435</v>
      </c>
      <c r="C375" s="45" t="s">
        <v>65</v>
      </c>
      <c r="D375" s="45">
        <v>2</v>
      </c>
      <c r="E375" s="45" t="s">
        <v>66</v>
      </c>
      <c r="F375" s="60">
        <v>12</v>
      </c>
      <c r="G375" s="52" t="s">
        <v>447</v>
      </c>
      <c r="H375" s="47" t="s">
        <v>104</v>
      </c>
      <c r="I375" s="70"/>
      <c r="J375" s="522"/>
      <c r="K375" s="42" t="s">
        <v>31</v>
      </c>
      <c r="L375" s="544">
        <v>45398</v>
      </c>
      <c r="M375" s="48"/>
      <c r="N375" s="513">
        <v>45544</v>
      </c>
      <c r="O375" s="51"/>
      <c r="P375" s="70" t="str">
        <f t="shared" ca="1" si="61"/>
        <v/>
      </c>
      <c r="Q375" s="70" t="str">
        <f t="shared" ca="1" si="62"/>
        <v/>
      </c>
      <c r="R375" s="70" t="str">
        <f t="shared" ca="1" si="63"/>
        <v/>
      </c>
      <c r="S375" s="70" t="str">
        <f t="shared" ca="1" si="64"/>
        <v/>
      </c>
      <c r="T375" s="147" t="str">
        <f t="shared" ca="1" si="65"/>
        <v/>
      </c>
      <c r="U375" s="146"/>
      <c r="V375" s="51"/>
      <c r="W375" s="51"/>
      <c r="X375" s="51"/>
      <c r="Y375" s="51"/>
      <c r="Z375" s="51"/>
      <c r="AA375" s="145"/>
    </row>
    <row r="376" spans="1:27" s="2" customFormat="1" ht="15.6" x14ac:dyDescent="0.3">
      <c r="A376" s="555">
        <v>45499</v>
      </c>
      <c r="B376" s="48" t="s">
        <v>435</v>
      </c>
      <c r="C376" s="45" t="s">
        <v>65</v>
      </c>
      <c r="D376" s="45">
        <v>2</v>
      </c>
      <c r="E376" s="45" t="s">
        <v>66</v>
      </c>
      <c r="F376" s="45">
        <v>13</v>
      </c>
      <c r="G376" s="52" t="s">
        <v>448</v>
      </c>
      <c r="H376" s="53" t="s">
        <v>30</v>
      </c>
      <c r="I376" s="53"/>
      <c r="J376" s="569"/>
      <c r="K376" s="42" t="s">
        <v>31</v>
      </c>
      <c r="L376" s="544">
        <v>45398</v>
      </c>
      <c r="M376" s="45"/>
      <c r="N376" s="513">
        <v>45656</v>
      </c>
      <c r="O376" s="51"/>
      <c r="P376" s="70" t="str">
        <f t="shared" ca="1" si="61"/>
        <v/>
      </c>
      <c r="Q376" s="70" t="str">
        <f t="shared" ca="1" si="62"/>
        <v/>
      </c>
      <c r="R376" s="70" t="str">
        <f t="shared" ca="1" si="63"/>
        <v/>
      </c>
      <c r="S376" s="70" t="str">
        <f t="shared" ca="1" si="64"/>
        <v/>
      </c>
      <c r="T376" s="147" t="str">
        <f t="shared" ca="1" si="65"/>
        <v/>
      </c>
      <c r="U376" s="146"/>
      <c r="V376" s="51"/>
      <c r="W376" s="51"/>
      <c r="X376" s="51"/>
      <c r="Y376" s="51"/>
      <c r="Z376" s="51"/>
      <c r="AA376" s="145"/>
    </row>
    <row r="377" spans="1:27" s="2" customFormat="1" ht="15.6" x14ac:dyDescent="0.3">
      <c r="A377" s="555">
        <v>45499</v>
      </c>
      <c r="B377" s="48" t="s">
        <v>435</v>
      </c>
      <c r="C377" s="45" t="s">
        <v>65</v>
      </c>
      <c r="D377" s="45">
        <v>2</v>
      </c>
      <c r="E377" s="45" t="s">
        <v>66</v>
      </c>
      <c r="F377" s="45">
        <v>14</v>
      </c>
      <c r="G377" s="61" t="s">
        <v>449</v>
      </c>
      <c r="H377" s="65" t="s">
        <v>450</v>
      </c>
      <c r="I377" s="48"/>
      <c r="J377" s="513">
        <v>45610</v>
      </c>
      <c r="K377" s="42" t="s">
        <v>31</v>
      </c>
      <c r="L377" s="544">
        <v>45398</v>
      </c>
      <c r="M377" s="45"/>
      <c r="N377" s="524">
        <v>45684</v>
      </c>
      <c r="O377" s="51"/>
      <c r="P377" s="70" t="str">
        <f t="shared" ca="1" si="61"/>
        <v/>
      </c>
      <c r="Q377" s="70" t="str">
        <f t="shared" ca="1" si="62"/>
        <v/>
      </c>
      <c r="R377" s="70" t="str">
        <f t="shared" ca="1" si="63"/>
        <v/>
      </c>
      <c r="S377" s="70" t="str">
        <f t="shared" ca="1" si="64"/>
        <v/>
      </c>
      <c r="T377" s="147" t="str">
        <f t="shared" ca="1" si="65"/>
        <v/>
      </c>
      <c r="U377" s="146"/>
      <c r="V377" s="51"/>
      <c r="W377" s="51"/>
      <c r="X377" s="51"/>
      <c r="Y377" s="51"/>
      <c r="Z377" s="51"/>
      <c r="AA377" s="145"/>
    </row>
    <row r="378" spans="1:27" s="2" customFormat="1" ht="15.6" x14ac:dyDescent="0.3">
      <c r="A378" s="555">
        <v>45499</v>
      </c>
      <c r="B378" s="48" t="s">
        <v>435</v>
      </c>
      <c r="C378" s="45" t="s">
        <v>65</v>
      </c>
      <c r="D378" s="45">
        <v>2</v>
      </c>
      <c r="E378" s="45" t="s">
        <v>66</v>
      </c>
      <c r="F378" s="45">
        <v>15</v>
      </c>
      <c r="G378" s="52" t="s">
        <v>451</v>
      </c>
      <c r="H378" s="53" t="s">
        <v>30</v>
      </c>
      <c r="I378" s="53"/>
      <c r="J378" s="569"/>
      <c r="K378" s="42" t="s">
        <v>31</v>
      </c>
      <c r="L378" s="544">
        <v>45398</v>
      </c>
      <c r="M378" s="45"/>
      <c r="N378" s="513">
        <v>45656</v>
      </c>
      <c r="O378" s="51"/>
      <c r="P378" s="70" t="str">
        <f t="shared" ca="1" si="61"/>
        <v/>
      </c>
      <c r="Q378" s="70" t="str">
        <f t="shared" ca="1" si="62"/>
        <v/>
      </c>
      <c r="R378" s="70" t="str">
        <f t="shared" ca="1" si="63"/>
        <v/>
      </c>
      <c r="S378" s="70" t="str">
        <f t="shared" ca="1" si="64"/>
        <v/>
      </c>
      <c r="T378" s="147" t="str">
        <f t="shared" ca="1" si="65"/>
        <v/>
      </c>
      <c r="U378" s="146"/>
      <c r="V378" s="51"/>
      <c r="W378" s="51"/>
      <c r="X378" s="51"/>
      <c r="Y378" s="51"/>
      <c r="Z378" s="51"/>
      <c r="AA378" s="145"/>
    </row>
    <row r="379" spans="1:27" s="2" customFormat="1" ht="15.6" x14ac:dyDescent="0.3">
      <c r="A379" s="555">
        <v>45499</v>
      </c>
      <c r="B379" s="48" t="s">
        <v>435</v>
      </c>
      <c r="C379" s="45" t="s">
        <v>65</v>
      </c>
      <c r="D379" s="45">
        <v>2</v>
      </c>
      <c r="E379" s="45" t="s">
        <v>66</v>
      </c>
      <c r="F379" s="45">
        <v>16</v>
      </c>
      <c r="G379" s="52" t="s">
        <v>452</v>
      </c>
      <c r="H379" s="53" t="s">
        <v>30</v>
      </c>
      <c r="I379" s="53"/>
      <c r="J379" s="569"/>
      <c r="K379" s="187" t="s">
        <v>31</v>
      </c>
      <c r="L379" s="544">
        <v>45398</v>
      </c>
      <c r="M379" s="45"/>
      <c r="N379" s="513">
        <v>45656</v>
      </c>
      <c r="O379" s="51"/>
      <c r="P379" s="70" t="str">
        <f t="shared" ca="1" si="61"/>
        <v/>
      </c>
      <c r="Q379" s="70" t="str">
        <f t="shared" ca="1" si="62"/>
        <v/>
      </c>
      <c r="R379" s="70" t="str">
        <f t="shared" ca="1" si="63"/>
        <v/>
      </c>
      <c r="S379" s="70" t="str">
        <f t="shared" ca="1" si="64"/>
        <v/>
      </c>
      <c r="T379" s="147" t="str">
        <f t="shared" ca="1" si="65"/>
        <v/>
      </c>
      <c r="U379" s="146"/>
      <c r="V379" s="51"/>
      <c r="W379" s="51"/>
      <c r="X379" s="51"/>
      <c r="Y379" s="51"/>
      <c r="Z379" s="51"/>
      <c r="AA379" s="145"/>
    </row>
    <row r="380" spans="1:27" s="2" customFormat="1" ht="15.6" customHeight="1" x14ac:dyDescent="0.3">
      <c r="A380" s="555">
        <v>45499</v>
      </c>
      <c r="B380" s="48" t="s">
        <v>435</v>
      </c>
      <c r="C380" s="45" t="s">
        <v>65</v>
      </c>
      <c r="D380" s="45">
        <v>2</v>
      </c>
      <c r="E380" s="45" t="s">
        <v>66</v>
      </c>
      <c r="F380" s="45">
        <v>17</v>
      </c>
      <c r="G380" s="52" t="s">
        <v>453</v>
      </c>
      <c r="H380" s="53" t="s">
        <v>30</v>
      </c>
      <c r="I380" s="53"/>
      <c r="J380" s="569"/>
      <c r="K380" s="42" t="s">
        <v>31</v>
      </c>
      <c r="L380" s="544">
        <v>45398</v>
      </c>
      <c r="M380" s="45"/>
      <c r="N380" s="513">
        <v>45656</v>
      </c>
      <c r="O380" s="51"/>
      <c r="P380" s="70" t="str">
        <f t="shared" ca="1" si="61"/>
        <v/>
      </c>
      <c r="Q380" s="70" t="str">
        <f t="shared" ca="1" si="62"/>
        <v/>
      </c>
      <c r="R380" s="70" t="str">
        <f t="shared" ca="1" si="63"/>
        <v/>
      </c>
      <c r="S380" s="70" t="str">
        <f t="shared" ca="1" si="64"/>
        <v/>
      </c>
      <c r="T380" s="147" t="str">
        <f t="shared" ca="1" si="65"/>
        <v/>
      </c>
      <c r="U380" s="146"/>
      <c r="V380" s="51"/>
      <c r="W380" s="51"/>
      <c r="X380" s="51"/>
      <c r="Y380" s="51"/>
      <c r="Z380" s="51"/>
      <c r="AA380" s="145"/>
    </row>
    <row r="381" spans="1:27" s="2" customFormat="1" ht="15.6" x14ac:dyDescent="0.3">
      <c r="A381" s="555">
        <v>45499</v>
      </c>
      <c r="B381" s="48" t="s">
        <v>435</v>
      </c>
      <c r="C381" s="45" t="s">
        <v>65</v>
      </c>
      <c r="D381" s="45">
        <v>2</v>
      </c>
      <c r="E381" s="45" t="s">
        <v>66</v>
      </c>
      <c r="F381" s="45">
        <v>18</v>
      </c>
      <c r="G381" s="46" t="s">
        <v>454</v>
      </c>
      <c r="H381" s="47" t="s">
        <v>30</v>
      </c>
      <c r="I381" s="48"/>
      <c r="J381" s="513"/>
      <c r="K381" s="187" t="s">
        <v>31</v>
      </c>
      <c r="L381" s="544">
        <v>45398</v>
      </c>
      <c r="M381" s="45"/>
      <c r="N381" s="513">
        <v>45621</v>
      </c>
      <c r="O381" s="51"/>
      <c r="P381" s="70" t="str">
        <f t="shared" ca="1" si="61"/>
        <v/>
      </c>
      <c r="Q381" s="70" t="str">
        <f t="shared" ca="1" si="62"/>
        <v/>
      </c>
      <c r="R381" s="70" t="str">
        <f t="shared" ca="1" si="63"/>
        <v/>
      </c>
      <c r="S381" s="70" t="str">
        <f t="shared" ca="1" si="64"/>
        <v/>
      </c>
      <c r="T381" s="147" t="str">
        <f t="shared" ca="1" si="65"/>
        <v/>
      </c>
      <c r="U381" s="146"/>
      <c r="V381" s="51"/>
      <c r="W381" s="51"/>
      <c r="X381" s="51"/>
      <c r="Y381" s="51"/>
      <c r="Z381" s="51"/>
      <c r="AA381" s="145"/>
    </row>
    <row r="382" spans="1:27" s="2" customFormat="1" ht="15.6" x14ac:dyDescent="0.3">
      <c r="A382" s="555">
        <v>45499</v>
      </c>
      <c r="B382" s="48" t="s">
        <v>435</v>
      </c>
      <c r="C382" s="45" t="s">
        <v>65</v>
      </c>
      <c r="D382" s="45">
        <v>2</v>
      </c>
      <c r="E382" s="45" t="s">
        <v>66</v>
      </c>
      <c r="F382" s="45">
        <v>19</v>
      </c>
      <c r="G382" s="52" t="s">
        <v>455</v>
      </c>
      <c r="H382" s="53" t="s">
        <v>30</v>
      </c>
      <c r="I382" s="53"/>
      <c r="J382" s="569"/>
      <c r="K382" s="42" t="s">
        <v>31</v>
      </c>
      <c r="L382" s="544">
        <v>45398</v>
      </c>
      <c r="M382" s="45"/>
      <c r="N382" s="513">
        <v>45656</v>
      </c>
      <c r="O382" s="51"/>
      <c r="P382" s="70" t="str">
        <f t="shared" ca="1" si="61"/>
        <v/>
      </c>
      <c r="Q382" s="70" t="str">
        <f t="shared" ca="1" si="62"/>
        <v/>
      </c>
      <c r="R382" s="70" t="str">
        <f t="shared" ca="1" si="63"/>
        <v/>
      </c>
      <c r="S382" s="70" t="str">
        <f t="shared" ca="1" si="64"/>
        <v/>
      </c>
      <c r="T382" s="147" t="str">
        <f t="shared" ca="1" si="65"/>
        <v/>
      </c>
      <c r="U382" s="146"/>
      <c r="V382" s="51"/>
      <c r="W382" s="51"/>
      <c r="X382" s="51"/>
      <c r="Y382" s="51"/>
      <c r="Z382" s="51"/>
      <c r="AA382" s="145"/>
    </row>
    <row r="383" spans="1:27" s="2" customFormat="1" ht="15.6" x14ac:dyDescent="0.3">
      <c r="A383" s="555">
        <v>45499</v>
      </c>
      <c r="B383" s="48" t="s">
        <v>435</v>
      </c>
      <c r="C383" s="45" t="s">
        <v>65</v>
      </c>
      <c r="D383" s="45">
        <v>2</v>
      </c>
      <c r="E383" s="45" t="s">
        <v>66</v>
      </c>
      <c r="F383" s="45">
        <v>20</v>
      </c>
      <c r="G383" s="52" t="s">
        <v>456</v>
      </c>
      <c r="H383" s="53" t="s">
        <v>76</v>
      </c>
      <c r="I383" s="53"/>
      <c r="J383" s="569"/>
      <c r="K383" s="187" t="s">
        <v>31</v>
      </c>
      <c r="L383" s="544">
        <v>45398</v>
      </c>
      <c r="M383" s="45"/>
      <c r="N383" s="513">
        <v>45656</v>
      </c>
      <c r="O383" s="51"/>
      <c r="P383" s="70" t="str">
        <f t="shared" ca="1" si="61"/>
        <v/>
      </c>
      <c r="Q383" s="70" t="str">
        <f t="shared" ca="1" si="62"/>
        <v/>
      </c>
      <c r="R383" s="70" t="str">
        <f t="shared" ca="1" si="63"/>
        <v/>
      </c>
      <c r="S383" s="70" t="str">
        <f t="shared" ca="1" si="64"/>
        <v/>
      </c>
      <c r="T383" s="147" t="str">
        <f t="shared" ca="1" si="65"/>
        <v/>
      </c>
      <c r="U383" s="146"/>
      <c r="V383" s="51"/>
      <c r="W383" s="51"/>
      <c r="X383" s="51"/>
      <c r="Y383" s="51"/>
      <c r="Z383" s="51"/>
      <c r="AA383" s="145"/>
    </row>
    <row r="384" spans="1:27" s="2" customFormat="1" ht="15.6" x14ac:dyDescent="0.3">
      <c r="A384" s="555">
        <v>45499</v>
      </c>
      <c r="B384" s="48" t="s">
        <v>435</v>
      </c>
      <c r="C384" s="45" t="s">
        <v>65</v>
      </c>
      <c r="D384" s="45">
        <v>2</v>
      </c>
      <c r="E384" s="45" t="s">
        <v>66</v>
      </c>
      <c r="F384" s="45">
        <v>21</v>
      </c>
      <c r="G384" s="52" t="s">
        <v>457</v>
      </c>
      <c r="H384" s="53" t="s">
        <v>30</v>
      </c>
      <c r="I384" s="53"/>
      <c r="J384" s="569"/>
      <c r="K384" s="187" t="s">
        <v>31</v>
      </c>
      <c r="L384" s="544">
        <v>45398</v>
      </c>
      <c r="M384" s="45"/>
      <c r="N384" s="513">
        <v>45656</v>
      </c>
      <c r="O384" s="51"/>
      <c r="P384" s="70" t="str">
        <f t="shared" ca="1" si="61"/>
        <v/>
      </c>
      <c r="Q384" s="70" t="str">
        <f t="shared" ca="1" si="62"/>
        <v/>
      </c>
      <c r="R384" s="70" t="str">
        <f t="shared" ca="1" si="63"/>
        <v/>
      </c>
      <c r="S384" s="70" t="str">
        <f t="shared" ca="1" si="64"/>
        <v/>
      </c>
      <c r="T384" s="147" t="str">
        <f t="shared" ca="1" si="65"/>
        <v/>
      </c>
      <c r="U384" s="146"/>
      <c r="V384" s="51"/>
      <c r="W384" s="51"/>
      <c r="X384" s="51"/>
      <c r="Y384" s="51"/>
      <c r="Z384" s="51"/>
      <c r="AA384" s="145"/>
    </row>
    <row r="385" spans="1:27" s="2" customFormat="1" ht="15.6" x14ac:dyDescent="0.3">
      <c r="A385" s="555">
        <v>45499</v>
      </c>
      <c r="B385" s="48" t="s">
        <v>435</v>
      </c>
      <c r="C385" s="45" t="s">
        <v>65</v>
      </c>
      <c r="D385" s="45">
        <v>2</v>
      </c>
      <c r="E385" s="45" t="s">
        <v>66</v>
      </c>
      <c r="F385" s="45">
        <v>22</v>
      </c>
      <c r="G385" s="52" t="s">
        <v>458</v>
      </c>
      <c r="H385" s="47" t="s">
        <v>54</v>
      </c>
      <c r="I385" s="48"/>
      <c r="J385" s="513"/>
      <c r="K385" s="42" t="s">
        <v>31</v>
      </c>
      <c r="L385" s="544">
        <v>45398</v>
      </c>
      <c r="M385" s="45"/>
      <c r="N385" s="513">
        <v>45562</v>
      </c>
      <c r="O385" s="51"/>
      <c r="P385" s="70" t="str">
        <f t="shared" ca="1" si="61"/>
        <v/>
      </c>
      <c r="Q385" s="70" t="str">
        <f t="shared" ca="1" si="62"/>
        <v/>
      </c>
      <c r="R385" s="70" t="str">
        <f t="shared" ca="1" si="63"/>
        <v/>
      </c>
      <c r="S385" s="70" t="str">
        <f t="shared" ca="1" si="64"/>
        <v/>
      </c>
      <c r="T385" s="147" t="str">
        <f t="shared" ca="1" si="65"/>
        <v/>
      </c>
      <c r="U385" s="146"/>
      <c r="V385" s="51"/>
      <c r="W385" s="51"/>
      <c r="X385" s="51"/>
      <c r="Y385" s="51"/>
      <c r="Z385" s="51"/>
      <c r="AA385" s="145"/>
    </row>
    <row r="386" spans="1:27" s="2" customFormat="1" ht="15.6" x14ac:dyDescent="0.3">
      <c r="A386" s="555">
        <v>45499</v>
      </c>
      <c r="B386" s="48" t="s">
        <v>435</v>
      </c>
      <c r="C386" s="45" t="s">
        <v>65</v>
      </c>
      <c r="D386" s="45">
        <v>2</v>
      </c>
      <c r="E386" s="45" t="s">
        <v>66</v>
      </c>
      <c r="F386" s="45">
        <v>23</v>
      </c>
      <c r="G386" s="52" t="s">
        <v>459</v>
      </c>
      <c r="H386" s="53" t="s">
        <v>30</v>
      </c>
      <c r="I386" s="53"/>
      <c r="J386" s="569"/>
      <c r="K386" s="42" t="s">
        <v>31</v>
      </c>
      <c r="L386" s="544">
        <v>45398</v>
      </c>
      <c r="M386" s="45"/>
      <c r="N386" s="513">
        <v>45656</v>
      </c>
      <c r="O386" s="51"/>
      <c r="P386" s="70" t="str">
        <f t="shared" ca="1" si="61"/>
        <v/>
      </c>
      <c r="Q386" s="70" t="str">
        <f t="shared" ca="1" si="62"/>
        <v/>
      </c>
      <c r="R386" s="70" t="str">
        <f t="shared" ca="1" si="63"/>
        <v/>
      </c>
      <c r="S386" s="70" t="str">
        <f t="shared" ca="1" si="64"/>
        <v/>
      </c>
      <c r="T386" s="147" t="str">
        <f t="shared" ca="1" si="65"/>
        <v/>
      </c>
      <c r="U386" s="146"/>
      <c r="V386" s="51"/>
      <c r="W386" s="51"/>
      <c r="X386" s="51"/>
      <c r="Y386" s="51"/>
      <c r="Z386" s="51"/>
      <c r="AA386" s="145"/>
    </row>
    <row r="387" spans="1:27" s="2" customFormat="1" ht="15.6" x14ac:dyDescent="0.3">
      <c r="A387" s="555">
        <v>45499</v>
      </c>
      <c r="B387" s="48" t="s">
        <v>435</v>
      </c>
      <c r="C387" s="45" t="s">
        <v>65</v>
      </c>
      <c r="D387" s="45">
        <v>2</v>
      </c>
      <c r="E387" s="45" t="s">
        <v>66</v>
      </c>
      <c r="F387" s="45">
        <v>24</v>
      </c>
      <c r="G387" s="52" t="s">
        <v>460</v>
      </c>
      <c r="H387" s="53" t="s">
        <v>30</v>
      </c>
      <c r="I387" s="53"/>
      <c r="J387" s="569"/>
      <c r="K387" s="42" t="s">
        <v>31</v>
      </c>
      <c r="L387" s="544">
        <v>45398</v>
      </c>
      <c r="M387" s="45"/>
      <c r="N387" s="513">
        <v>45656</v>
      </c>
      <c r="O387" s="51"/>
      <c r="P387" s="70" t="str">
        <f t="shared" ca="1" si="61"/>
        <v/>
      </c>
      <c r="Q387" s="70" t="str">
        <f t="shared" ca="1" si="62"/>
        <v/>
      </c>
      <c r="R387" s="70" t="str">
        <f t="shared" ca="1" si="63"/>
        <v/>
      </c>
      <c r="S387" s="70" t="str">
        <f t="shared" ca="1" si="64"/>
        <v/>
      </c>
      <c r="T387" s="147" t="str">
        <f t="shared" ca="1" si="65"/>
        <v/>
      </c>
      <c r="U387" s="146"/>
      <c r="V387" s="51"/>
      <c r="W387" s="51"/>
      <c r="X387" s="51"/>
      <c r="Y387" s="51"/>
      <c r="Z387" s="51"/>
      <c r="AA387" s="145"/>
    </row>
    <row r="388" spans="1:27" s="2" customFormat="1" ht="15.6" x14ac:dyDescent="0.3">
      <c r="A388" s="555">
        <v>45499</v>
      </c>
      <c r="B388" s="48" t="s">
        <v>435</v>
      </c>
      <c r="C388" s="45" t="s">
        <v>65</v>
      </c>
      <c r="D388" s="45">
        <v>2</v>
      </c>
      <c r="E388" s="45" t="s">
        <v>66</v>
      </c>
      <c r="F388" s="45">
        <v>25</v>
      </c>
      <c r="G388" s="52" t="s">
        <v>461</v>
      </c>
      <c r="H388" s="53" t="s">
        <v>30</v>
      </c>
      <c r="I388" s="53"/>
      <c r="J388" s="569"/>
      <c r="K388" s="42" t="s">
        <v>31</v>
      </c>
      <c r="L388" s="544">
        <v>45398</v>
      </c>
      <c r="M388" s="45"/>
      <c r="N388" s="513">
        <v>45656</v>
      </c>
      <c r="O388" s="51"/>
      <c r="P388" s="70" t="str">
        <f t="shared" ca="1" si="61"/>
        <v/>
      </c>
      <c r="Q388" s="70" t="str">
        <f t="shared" ca="1" si="62"/>
        <v/>
      </c>
      <c r="R388" s="70" t="str">
        <f t="shared" ca="1" si="63"/>
        <v/>
      </c>
      <c r="S388" s="70" t="str">
        <f t="shared" ca="1" si="64"/>
        <v/>
      </c>
      <c r="T388" s="147" t="str">
        <f t="shared" ca="1" si="65"/>
        <v/>
      </c>
      <c r="U388" s="146"/>
      <c r="V388" s="51"/>
      <c r="W388" s="51"/>
      <c r="X388" s="51"/>
      <c r="Y388" s="51"/>
      <c r="Z388" s="51"/>
      <c r="AA388" s="145"/>
    </row>
    <row r="389" spans="1:27" s="2" customFormat="1" ht="15.6" x14ac:dyDescent="0.3">
      <c r="A389" s="555">
        <v>45499</v>
      </c>
      <c r="B389" s="48" t="s">
        <v>435</v>
      </c>
      <c r="C389" s="45" t="s">
        <v>65</v>
      </c>
      <c r="D389" s="45">
        <v>2</v>
      </c>
      <c r="E389" s="45" t="s">
        <v>66</v>
      </c>
      <c r="F389" s="45">
        <v>26</v>
      </c>
      <c r="G389" s="52" t="s">
        <v>462</v>
      </c>
      <c r="H389" s="53" t="s">
        <v>76</v>
      </c>
      <c r="I389" s="53"/>
      <c r="J389" s="569"/>
      <c r="K389" s="42" t="s">
        <v>31</v>
      </c>
      <c r="L389" s="544">
        <v>45398</v>
      </c>
      <c r="M389" s="45"/>
      <c r="N389" s="513">
        <v>45656</v>
      </c>
      <c r="O389" s="51"/>
      <c r="P389" s="70" t="str">
        <f t="shared" ca="1" si="61"/>
        <v/>
      </c>
      <c r="Q389" s="70" t="str">
        <f t="shared" ca="1" si="62"/>
        <v/>
      </c>
      <c r="R389" s="70" t="str">
        <f t="shared" ca="1" si="63"/>
        <v/>
      </c>
      <c r="S389" s="70" t="str">
        <f t="shared" ca="1" si="64"/>
        <v/>
      </c>
      <c r="T389" s="147" t="str">
        <f t="shared" ca="1" si="65"/>
        <v/>
      </c>
      <c r="U389" s="146"/>
      <c r="V389" s="51"/>
      <c r="W389" s="51"/>
      <c r="X389" s="51"/>
      <c r="Y389" s="51"/>
      <c r="Z389" s="51"/>
      <c r="AA389" s="145"/>
    </row>
    <row r="390" spans="1:27" s="2" customFormat="1" ht="15.6" x14ac:dyDescent="0.3">
      <c r="A390" s="555">
        <v>45499</v>
      </c>
      <c r="B390" s="48" t="s">
        <v>435</v>
      </c>
      <c r="C390" s="45" t="s">
        <v>65</v>
      </c>
      <c r="D390" s="45">
        <v>2</v>
      </c>
      <c r="E390" s="45" t="s">
        <v>66</v>
      </c>
      <c r="F390" s="45">
        <v>27</v>
      </c>
      <c r="G390" s="52" t="s">
        <v>463</v>
      </c>
      <c r="H390" s="53" t="s">
        <v>30</v>
      </c>
      <c r="I390" s="53"/>
      <c r="J390" s="569"/>
      <c r="K390" s="42" t="s">
        <v>31</v>
      </c>
      <c r="L390" s="544">
        <v>45398</v>
      </c>
      <c r="M390" s="45"/>
      <c r="N390" s="513">
        <v>45656</v>
      </c>
      <c r="O390" s="51"/>
      <c r="P390" s="70" t="str">
        <f t="shared" ca="1" si="61"/>
        <v/>
      </c>
      <c r="Q390" s="70" t="str">
        <f t="shared" ca="1" si="62"/>
        <v/>
      </c>
      <c r="R390" s="70" t="str">
        <f t="shared" ca="1" si="63"/>
        <v/>
      </c>
      <c r="S390" s="70" t="str">
        <f t="shared" ca="1" si="64"/>
        <v/>
      </c>
      <c r="T390" s="147" t="str">
        <f t="shared" ca="1" si="65"/>
        <v/>
      </c>
      <c r="U390" s="146"/>
      <c r="V390" s="51"/>
      <c r="W390" s="51"/>
      <c r="X390" s="51"/>
      <c r="Y390" s="51"/>
      <c r="Z390" s="51"/>
      <c r="AA390" s="145"/>
    </row>
    <row r="391" spans="1:27" s="2" customFormat="1" ht="15.6" x14ac:dyDescent="0.3">
      <c r="A391" s="555">
        <v>45499</v>
      </c>
      <c r="B391" s="48" t="s">
        <v>435</v>
      </c>
      <c r="C391" s="45" t="s">
        <v>65</v>
      </c>
      <c r="D391" s="45">
        <v>2</v>
      </c>
      <c r="E391" s="45" t="s">
        <v>66</v>
      </c>
      <c r="F391" s="45">
        <v>28</v>
      </c>
      <c r="G391" s="52" t="s">
        <v>464</v>
      </c>
      <c r="H391" s="53" t="s">
        <v>76</v>
      </c>
      <c r="I391" s="53"/>
      <c r="J391" s="569"/>
      <c r="K391" s="42" t="s">
        <v>31</v>
      </c>
      <c r="L391" s="544">
        <v>45398</v>
      </c>
      <c r="M391" s="48"/>
      <c r="N391" s="513">
        <v>45656</v>
      </c>
      <c r="O391" s="51"/>
      <c r="P391" s="70" t="str">
        <f t="shared" ca="1" si="61"/>
        <v/>
      </c>
      <c r="Q391" s="70" t="str">
        <f t="shared" ca="1" si="62"/>
        <v/>
      </c>
      <c r="R391" s="70" t="str">
        <f t="shared" ca="1" si="63"/>
        <v/>
      </c>
      <c r="S391" s="70" t="str">
        <f t="shared" ca="1" si="64"/>
        <v/>
      </c>
      <c r="T391" s="147" t="str">
        <f t="shared" ca="1" si="65"/>
        <v/>
      </c>
      <c r="U391" s="146"/>
      <c r="V391" s="51"/>
      <c r="W391" s="51"/>
      <c r="X391" s="51"/>
      <c r="Y391" s="51"/>
      <c r="Z391" s="51"/>
      <c r="AA391" s="145"/>
    </row>
    <row r="392" spans="1:27" s="2" customFormat="1" ht="15.6" x14ac:dyDescent="0.3">
      <c r="A392" s="555">
        <v>45499</v>
      </c>
      <c r="B392" s="48" t="s">
        <v>435</v>
      </c>
      <c r="C392" s="45" t="s">
        <v>65</v>
      </c>
      <c r="D392" s="45">
        <v>2</v>
      </c>
      <c r="E392" s="45" t="s">
        <v>66</v>
      </c>
      <c r="F392" s="45">
        <v>29</v>
      </c>
      <c r="G392" s="52" t="s">
        <v>465</v>
      </c>
      <c r="H392" s="53" t="s">
        <v>30</v>
      </c>
      <c r="I392" s="53"/>
      <c r="J392" s="569"/>
      <c r="K392" s="42" t="s">
        <v>31</v>
      </c>
      <c r="L392" s="544">
        <v>45398</v>
      </c>
      <c r="M392" s="48"/>
      <c r="N392" s="513">
        <v>45656</v>
      </c>
      <c r="O392" s="51"/>
      <c r="P392" s="70" t="str">
        <f t="shared" ca="1" si="61"/>
        <v/>
      </c>
      <c r="Q392" s="70" t="str">
        <f t="shared" ca="1" si="62"/>
        <v/>
      </c>
      <c r="R392" s="70" t="str">
        <f t="shared" ca="1" si="63"/>
        <v/>
      </c>
      <c r="S392" s="70" t="str">
        <f t="shared" ca="1" si="64"/>
        <v/>
      </c>
      <c r="T392" s="147" t="str">
        <f t="shared" ca="1" si="65"/>
        <v/>
      </c>
      <c r="U392" s="146"/>
      <c r="V392" s="51"/>
      <c r="W392" s="51"/>
      <c r="X392" s="51"/>
      <c r="Y392" s="51"/>
      <c r="Z392" s="51"/>
      <c r="AA392" s="145"/>
    </row>
    <row r="393" spans="1:27" s="2" customFormat="1" ht="15.6" x14ac:dyDescent="0.3">
      <c r="A393" s="555">
        <v>45499</v>
      </c>
      <c r="B393" s="48" t="s">
        <v>435</v>
      </c>
      <c r="C393" s="45" t="s">
        <v>65</v>
      </c>
      <c r="D393" s="45">
        <v>2</v>
      </c>
      <c r="E393" s="45" t="s">
        <v>66</v>
      </c>
      <c r="F393" s="45">
        <v>30</v>
      </c>
      <c r="G393" s="52" t="s">
        <v>466</v>
      </c>
      <c r="H393" s="53" t="s">
        <v>30</v>
      </c>
      <c r="I393" s="53"/>
      <c r="J393" s="569"/>
      <c r="K393" s="42" t="s">
        <v>31</v>
      </c>
      <c r="L393" s="544">
        <v>45398</v>
      </c>
      <c r="M393" s="48"/>
      <c r="N393" s="513">
        <v>45656</v>
      </c>
      <c r="O393" s="51"/>
      <c r="P393" s="70" t="str">
        <f t="shared" ca="1" si="61"/>
        <v/>
      </c>
      <c r="Q393" s="70" t="str">
        <f t="shared" ca="1" si="62"/>
        <v/>
      </c>
      <c r="R393" s="70" t="str">
        <f t="shared" ca="1" si="63"/>
        <v/>
      </c>
      <c r="S393" s="70" t="str">
        <f t="shared" ca="1" si="64"/>
        <v/>
      </c>
      <c r="T393" s="147" t="str">
        <f t="shared" ca="1" si="65"/>
        <v/>
      </c>
      <c r="U393" s="146"/>
      <c r="V393" s="51"/>
      <c r="W393" s="51"/>
      <c r="X393" s="51"/>
      <c r="Y393" s="51"/>
      <c r="Z393" s="51"/>
      <c r="AA393" s="145"/>
    </row>
    <row r="394" spans="1:27" s="2" customFormat="1" ht="15.6" x14ac:dyDescent="0.3">
      <c r="A394" s="555">
        <v>45499</v>
      </c>
      <c r="B394" s="48" t="s">
        <v>435</v>
      </c>
      <c r="C394" s="45" t="s">
        <v>65</v>
      </c>
      <c r="D394" s="45">
        <v>2</v>
      </c>
      <c r="E394" s="45" t="s">
        <v>66</v>
      </c>
      <c r="F394" s="45">
        <v>31</v>
      </c>
      <c r="G394" s="52" t="s">
        <v>467</v>
      </c>
      <c r="H394" s="53" t="s">
        <v>44</v>
      </c>
      <c r="I394" s="79"/>
      <c r="J394" s="578"/>
      <c r="K394" s="42" t="s">
        <v>31</v>
      </c>
      <c r="L394" s="544">
        <v>45398</v>
      </c>
      <c r="M394" s="45"/>
      <c r="N394" s="513">
        <v>45656</v>
      </c>
      <c r="O394" s="51"/>
      <c r="P394" s="70" t="str">
        <f t="shared" ca="1" si="61"/>
        <v/>
      </c>
      <c r="Q394" s="70" t="str">
        <f t="shared" ca="1" si="62"/>
        <v/>
      </c>
      <c r="R394" s="70" t="str">
        <f t="shared" ca="1" si="63"/>
        <v/>
      </c>
      <c r="S394" s="70" t="str">
        <f t="shared" ca="1" si="64"/>
        <v/>
      </c>
      <c r="T394" s="147" t="str">
        <f t="shared" ca="1" si="65"/>
        <v/>
      </c>
      <c r="U394" s="146"/>
      <c r="V394" s="51"/>
      <c r="W394" s="51"/>
      <c r="X394" s="51"/>
      <c r="Y394" s="51"/>
      <c r="Z394" s="51"/>
      <c r="AA394" s="145"/>
    </row>
    <row r="395" spans="1:27" s="2" customFormat="1" ht="15.6" x14ac:dyDescent="0.3">
      <c r="A395" s="555">
        <v>45499</v>
      </c>
      <c r="B395" s="48" t="s">
        <v>435</v>
      </c>
      <c r="C395" s="45" t="s">
        <v>65</v>
      </c>
      <c r="D395" s="45">
        <v>2</v>
      </c>
      <c r="E395" s="45" t="s">
        <v>66</v>
      </c>
      <c r="F395" s="45">
        <v>32</v>
      </c>
      <c r="G395" s="52" t="s">
        <v>468</v>
      </c>
      <c r="H395" s="53" t="s">
        <v>30</v>
      </c>
      <c r="I395" s="53"/>
      <c r="J395" s="569"/>
      <c r="K395" s="42" t="s">
        <v>31</v>
      </c>
      <c r="L395" s="544">
        <v>45398</v>
      </c>
      <c r="M395" s="48"/>
      <c r="N395" s="513">
        <v>45656</v>
      </c>
      <c r="O395" s="51"/>
      <c r="P395" s="70" t="str">
        <f t="shared" ca="1" si="61"/>
        <v/>
      </c>
      <c r="Q395" s="70" t="str">
        <f t="shared" ca="1" si="62"/>
        <v/>
      </c>
      <c r="R395" s="70" t="str">
        <f t="shared" ca="1" si="63"/>
        <v/>
      </c>
      <c r="S395" s="70" t="str">
        <f t="shared" ca="1" si="64"/>
        <v/>
      </c>
      <c r="T395" s="147" t="str">
        <f t="shared" ca="1" si="65"/>
        <v/>
      </c>
      <c r="U395" s="146"/>
      <c r="V395" s="51"/>
      <c r="W395" s="51"/>
      <c r="X395" s="51"/>
      <c r="Y395" s="51"/>
      <c r="Z395" s="51"/>
      <c r="AA395" s="145"/>
    </row>
    <row r="396" spans="1:27" s="2" customFormat="1" ht="15.6" x14ac:dyDescent="0.3">
      <c r="A396" s="555">
        <v>45499</v>
      </c>
      <c r="B396" s="48" t="s">
        <v>435</v>
      </c>
      <c r="C396" s="45" t="s">
        <v>65</v>
      </c>
      <c r="D396" s="45">
        <v>2</v>
      </c>
      <c r="E396" s="45" t="s">
        <v>66</v>
      </c>
      <c r="F396" s="45">
        <v>33</v>
      </c>
      <c r="G396" s="52" t="s">
        <v>469</v>
      </c>
      <c r="H396" s="53" t="s">
        <v>76</v>
      </c>
      <c r="I396" s="53"/>
      <c r="J396" s="569"/>
      <c r="K396" s="42" t="s">
        <v>31</v>
      </c>
      <c r="L396" s="544">
        <v>45398</v>
      </c>
      <c r="M396" s="48"/>
      <c r="N396" s="513">
        <v>45656</v>
      </c>
      <c r="O396" s="51"/>
      <c r="P396" s="70" t="str">
        <f t="shared" ref="P396:P417" ca="1" si="66">IF(K396="NÃO INTERVENCIONADO",TODAY()-J396,"")</f>
        <v/>
      </c>
      <c r="Q396" s="70" t="str">
        <f t="shared" ref="Q396:Q417" ca="1" si="67">IF(K396="ENCOMENDADO",TODAY()-J396,"")</f>
        <v/>
      </c>
      <c r="R396" s="70" t="str">
        <f t="shared" ref="R396:R417" ca="1" si="68">IF(K396="EM OBRA",TODAY()-J396,"")</f>
        <v/>
      </c>
      <c r="S396" s="70" t="str">
        <f t="shared" ref="S396:S417" ca="1" si="69">IF(K396="CORREÇÃO NÃO ACEITE",TODAY()-J396,"")</f>
        <v/>
      </c>
      <c r="T396" s="147" t="str">
        <f t="shared" ref="T396:T417" ca="1" si="70">IF(K396="A VERIFICAR",TODAY()-J396,"")</f>
        <v/>
      </c>
      <c r="U396" s="146"/>
      <c r="V396" s="51"/>
      <c r="W396" s="51"/>
      <c r="X396" s="51"/>
      <c r="Y396" s="51"/>
      <c r="Z396" s="51"/>
      <c r="AA396" s="145"/>
    </row>
    <row r="397" spans="1:27" s="2" customFormat="1" ht="15.6" x14ac:dyDescent="0.3">
      <c r="A397" s="555">
        <v>45499</v>
      </c>
      <c r="B397" s="48" t="s">
        <v>435</v>
      </c>
      <c r="C397" s="45" t="s">
        <v>65</v>
      </c>
      <c r="D397" s="45">
        <v>2</v>
      </c>
      <c r="E397" s="45" t="s">
        <v>66</v>
      </c>
      <c r="F397" s="45">
        <v>34</v>
      </c>
      <c r="G397" s="52" t="s">
        <v>470</v>
      </c>
      <c r="H397" s="53" t="s">
        <v>76</v>
      </c>
      <c r="I397" s="53"/>
      <c r="J397" s="569"/>
      <c r="K397" s="42" t="s">
        <v>31</v>
      </c>
      <c r="L397" s="544">
        <v>45398</v>
      </c>
      <c r="M397" s="78"/>
      <c r="N397" s="513">
        <v>45656</v>
      </c>
      <c r="O397" s="51"/>
      <c r="P397" s="70" t="str">
        <f t="shared" ca="1" si="66"/>
        <v/>
      </c>
      <c r="Q397" s="70" t="str">
        <f t="shared" ca="1" si="67"/>
        <v/>
      </c>
      <c r="R397" s="70" t="str">
        <f t="shared" ca="1" si="68"/>
        <v/>
      </c>
      <c r="S397" s="70" t="str">
        <f t="shared" ca="1" si="69"/>
        <v/>
      </c>
      <c r="T397" s="147" t="str">
        <f t="shared" ca="1" si="70"/>
        <v/>
      </c>
      <c r="U397" s="146"/>
      <c r="V397" s="51"/>
      <c r="W397" s="51"/>
      <c r="X397" s="51"/>
      <c r="Y397" s="51"/>
      <c r="Z397" s="51"/>
      <c r="AA397" s="145"/>
    </row>
    <row r="398" spans="1:27" s="2" customFormat="1" ht="15.6" x14ac:dyDescent="0.3">
      <c r="A398" s="555">
        <v>45499</v>
      </c>
      <c r="B398" s="48" t="s">
        <v>435</v>
      </c>
      <c r="C398" s="45" t="s">
        <v>65</v>
      </c>
      <c r="D398" s="45">
        <v>2</v>
      </c>
      <c r="E398" s="45" t="s">
        <v>66</v>
      </c>
      <c r="F398" s="45">
        <v>35</v>
      </c>
      <c r="G398" s="52" t="s">
        <v>471</v>
      </c>
      <c r="H398" s="53" t="s">
        <v>30</v>
      </c>
      <c r="I398" s="53"/>
      <c r="J398" s="569"/>
      <c r="K398" s="42" t="s">
        <v>31</v>
      </c>
      <c r="L398" s="544">
        <v>45398</v>
      </c>
      <c r="M398" s="48"/>
      <c r="N398" s="513">
        <v>45656</v>
      </c>
      <c r="O398" s="51"/>
      <c r="P398" s="70" t="str">
        <f t="shared" ca="1" si="66"/>
        <v/>
      </c>
      <c r="Q398" s="70" t="str">
        <f t="shared" ca="1" si="67"/>
        <v/>
      </c>
      <c r="R398" s="70" t="str">
        <f t="shared" ca="1" si="68"/>
        <v/>
      </c>
      <c r="S398" s="70" t="str">
        <f t="shared" ca="1" si="69"/>
        <v/>
      </c>
      <c r="T398" s="147" t="str">
        <f t="shared" ca="1" si="70"/>
        <v/>
      </c>
      <c r="U398" s="146"/>
      <c r="V398" s="51"/>
      <c r="W398" s="51"/>
      <c r="X398" s="51"/>
      <c r="Y398" s="51"/>
      <c r="Z398" s="51"/>
      <c r="AA398" s="145"/>
    </row>
    <row r="399" spans="1:27" s="2" customFormat="1" ht="15.6" x14ac:dyDescent="0.3">
      <c r="A399" s="555">
        <v>45499</v>
      </c>
      <c r="B399" s="48" t="s">
        <v>435</v>
      </c>
      <c r="C399" s="45" t="s">
        <v>65</v>
      </c>
      <c r="D399" s="45">
        <v>2</v>
      </c>
      <c r="E399" s="45" t="s">
        <v>66</v>
      </c>
      <c r="F399" s="45">
        <v>36</v>
      </c>
      <c r="G399" s="52" t="s">
        <v>472</v>
      </c>
      <c r="H399" s="53" t="s">
        <v>30</v>
      </c>
      <c r="I399" s="53"/>
      <c r="J399" s="569"/>
      <c r="K399" s="42" t="s">
        <v>31</v>
      </c>
      <c r="L399" s="544">
        <v>45398</v>
      </c>
      <c r="M399" s="48"/>
      <c r="N399" s="513">
        <v>45656</v>
      </c>
      <c r="O399" s="51"/>
      <c r="P399" s="70" t="str">
        <f t="shared" ca="1" si="66"/>
        <v/>
      </c>
      <c r="Q399" s="70" t="str">
        <f t="shared" ca="1" si="67"/>
        <v/>
      </c>
      <c r="R399" s="70" t="str">
        <f t="shared" ca="1" si="68"/>
        <v/>
      </c>
      <c r="S399" s="70" t="str">
        <f t="shared" ca="1" si="69"/>
        <v/>
      </c>
      <c r="T399" s="147" t="str">
        <f t="shared" ca="1" si="70"/>
        <v/>
      </c>
      <c r="U399" s="146"/>
      <c r="V399" s="51"/>
      <c r="W399" s="51"/>
      <c r="X399" s="51"/>
      <c r="Y399" s="51"/>
      <c r="Z399" s="51"/>
      <c r="AA399" s="145"/>
    </row>
    <row r="400" spans="1:27" s="2" customFormat="1" ht="15.6" x14ac:dyDescent="0.3">
      <c r="A400" s="555">
        <v>45499</v>
      </c>
      <c r="B400" s="48" t="s">
        <v>435</v>
      </c>
      <c r="C400" s="45" t="s">
        <v>65</v>
      </c>
      <c r="D400" s="45">
        <v>2</v>
      </c>
      <c r="E400" s="45" t="s">
        <v>66</v>
      </c>
      <c r="F400" s="45">
        <v>37</v>
      </c>
      <c r="G400" s="52" t="s">
        <v>473</v>
      </c>
      <c r="H400" s="47" t="s">
        <v>54</v>
      </c>
      <c r="I400" s="53"/>
      <c r="J400" s="569"/>
      <c r="K400" s="42" t="s">
        <v>31</v>
      </c>
      <c r="L400" s="544">
        <v>45398</v>
      </c>
      <c r="M400" s="48"/>
      <c r="N400" s="513">
        <v>45491</v>
      </c>
      <c r="O400" s="51"/>
      <c r="P400" s="70" t="str">
        <f t="shared" ca="1" si="66"/>
        <v/>
      </c>
      <c r="Q400" s="70" t="str">
        <f t="shared" ca="1" si="67"/>
        <v/>
      </c>
      <c r="R400" s="70" t="str">
        <f t="shared" ca="1" si="68"/>
        <v/>
      </c>
      <c r="S400" s="70" t="str">
        <f t="shared" ca="1" si="69"/>
        <v/>
      </c>
      <c r="T400" s="147" t="str">
        <f t="shared" ca="1" si="70"/>
        <v/>
      </c>
      <c r="U400" s="146"/>
      <c r="V400" s="51"/>
      <c r="W400" s="51"/>
      <c r="X400" s="51"/>
      <c r="Y400" s="51"/>
      <c r="Z400" s="51"/>
      <c r="AA400" s="145"/>
    </row>
    <row r="401" spans="1:27" s="2" customFormat="1" ht="15.6" x14ac:dyDescent="0.3">
      <c r="A401" s="555">
        <v>45499</v>
      </c>
      <c r="B401" s="48" t="s">
        <v>435</v>
      </c>
      <c r="C401" s="45" t="s">
        <v>65</v>
      </c>
      <c r="D401" s="45">
        <v>2</v>
      </c>
      <c r="E401" s="45" t="s">
        <v>66</v>
      </c>
      <c r="F401" s="45">
        <v>38</v>
      </c>
      <c r="G401" s="52" t="s">
        <v>474</v>
      </c>
      <c r="H401" s="53" t="s">
        <v>30</v>
      </c>
      <c r="I401" s="53"/>
      <c r="J401" s="569"/>
      <c r="K401" s="42" t="s">
        <v>31</v>
      </c>
      <c r="L401" s="544">
        <v>45398</v>
      </c>
      <c r="M401" s="48"/>
      <c r="N401" s="513">
        <v>45656</v>
      </c>
      <c r="O401" s="51"/>
      <c r="P401" s="70" t="str">
        <f t="shared" ca="1" si="66"/>
        <v/>
      </c>
      <c r="Q401" s="70" t="str">
        <f t="shared" ca="1" si="67"/>
        <v/>
      </c>
      <c r="R401" s="70" t="str">
        <f t="shared" ca="1" si="68"/>
        <v/>
      </c>
      <c r="S401" s="70" t="str">
        <f t="shared" ca="1" si="69"/>
        <v/>
      </c>
      <c r="T401" s="147" t="str">
        <f t="shared" ca="1" si="70"/>
        <v/>
      </c>
      <c r="U401" s="146"/>
      <c r="V401" s="51"/>
      <c r="W401" s="51"/>
      <c r="X401" s="51"/>
      <c r="Y401" s="51"/>
      <c r="Z401" s="51"/>
      <c r="AA401" s="145"/>
    </row>
    <row r="402" spans="1:27" s="2" customFormat="1" ht="15.6" x14ac:dyDescent="0.3">
      <c r="A402" s="555">
        <v>45499</v>
      </c>
      <c r="B402" s="48" t="s">
        <v>435</v>
      </c>
      <c r="C402" s="45" t="s">
        <v>65</v>
      </c>
      <c r="D402" s="45">
        <v>2</v>
      </c>
      <c r="E402" s="45" t="s">
        <v>66</v>
      </c>
      <c r="F402" s="45">
        <v>39</v>
      </c>
      <c r="G402" s="94" t="s">
        <v>475</v>
      </c>
      <c r="H402" s="95" t="s">
        <v>84</v>
      </c>
      <c r="I402" s="95"/>
      <c r="J402" s="570"/>
      <c r="K402" s="42" t="s">
        <v>31</v>
      </c>
      <c r="L402" s="544">
        <v>45398</v>
      </c>
      <c r="M402" s="48"/>
      <c r="N402" s="513">
        <v>45656</v>
      </c>
      <c r="O402" s="51"/>
      <c r="P402" s="70" t="str">
        <f t="shared" ca="1" si="66"/>
        <v/>
      </c>
      <c r="Q402" s="70" t="str">
        <f t="shared" ca="1" si="67"/>
        <v/>
      </c>
      <c r="R402" s="70" t="str">
        <f t="shared" ca="1" si="68"/>
        <v/>
      </c>
      <c r="S402" s="70" t="str">
        <f t="shared" ca="1" si="69"/>
        <v/>
      </c>
      <c r="T402" s="147" t="str">
        <f t="shared" ca="1" si="70"/>
        <v/>
      </c>
      <c r="U402" s="146"/>
      <c r="V402" s="51"/>
      <c r="W402" s="51"/>
      <c r="X402" s="51"/>
      <c r="Y402" s="51"/>
      <c r="Z402" s="51"/>
      <c r="AA402" s="145"/>
    </row>
    <row r="403" spans="1:27" s="2" customFormat="1" ht="15.6" x14ac:dyDescent="0.3">
      <c r="A403" s="555">
        <v>45499</v>
      </c>
      <c r="B403" s="48" t="s">
        <v>435</v>
      </c>
      <c r="C403" s="45" t="s">
        <v>65</v>
      </c>
      <c r="D403" s="45">
        <v>2</v>
      </c>
      <c r="E403" s="45" t="s">
        <v>66</v>
      </c>
      <c r="F403" s="45">
        <v>40</v>
      </c>
      <c r="G403" s="52" t="s">
        <v>476</v>
      </c>
      <c r="H403" s="53" t="s">
        <v>30</v>
      </c>
      <c r="I403" s="53"/>
      <c r="J403" s="569"/>
      <c r="K403" s="42" t="s">
        <v>31</v>
      </c>
      <c r="L403" s="544">
        <v>45398</v>
      </c>
      <c r="M403" s="48"/>
      <c r="N403" s="513">
        <v>45656</v>
      </c>
      <c r="O403" s="51"/>
      <c r="P403" s="70" t="str">
        <f t="shared" ca="1" si="66"/>
        <v/>
      </c>
      <c r="Q403" s="70" t="str">
        <f t="shared" ca="1" si="67"/>
        <v/>
      </c>
      <c r="R403" s="70" t="str">
        <f t="shared" ca="1" si="68"/>
        <v/>
      </c>
      <c r="S403" s="70" t="str">
        <f t="shared" ca="1" si="69"/>
        <v/>
      </c>
      <c r="T403" s="147" t="str">
        <f t="shared" ca="1" si="70"/>
        <v/>
      </c>
      <c r="U403" s="146"/>
      <c r="V403" s="51"/>
      <c r="W403" s="51"/>
      <c r="X403" s="51"/>
      <c r="Y403" s="51"/>
      <c r="Z403" s="51"/>
      <c r="AA403" s="145"/>
    </row>
    <row r="404" spans="1:27" s="2" customFormat="1" ht="15.6" x14ac:dyDescent="0.3">
      <c r="A404" s="555">
        <v>45499</v>
      </c>
      <c r="B404" s="48" t="s">
        <v>435</v>
      </c>
      <c r="C404" s="45" t="s">
        <v>65</v>
      </c>
      <c r="D404" s="45">
        <v>2</v>
      </c>
      <c r="E404" s="45" t="s">
        <v>66</v>
      </c>
      <c r="F404" s="45">
        <v>41</v>
      </c>
      <c r="G404" s="46" t="s">
        <v>477</v>
      </c>
      <c r="H404" s="47" t="s">
        <v>54</v>
      </c>
      <c r="I404" s="48"/>
      <c r="J404" s="568">
        <v>45525</v>
      </c>
      <c r="K404" s="42" t="s">
        <v>31</v>
      </c>
      <c r="L404" s="544">
        <v>45398</v>
      </c>
      <c r="M404" s="48"/>
      <c r="N404" s="513">
        <v>45565</v>
      </c>
      <c r="O404" s="51"/>
      <c r="P404" s="70" t="str">
        <f t="shared" ca="1" si="66"/>
        <v/>
      </c>
      <c r="Q404" s="70" t="str">
        <f t="shared" ca="1" si="67"/>
        <v/>
      </c>
      <c r="R404" s="70" t="str">
        <f t="shared" ca="1" si="68"/>
        <v/>
      </c>
      <c r="S404" s="70" t="str">
        <f t="shared" ca="1" si="69"/>
        <v/>
      </c>
      <c r="T404" s="147" t="str">
        <f t="shared" ca="1" si="70"/>
        <v/>
      </c>
      <c r="U404" s="146"/>
      <c r="V404" s="51"/>
      <c r="W404" s="51"/>
      <c r="X404" s="51"/>
      <c r="Y404" s="51"/>
      <c r="Z404" s="51"/>
      <c r="AA404" s="145"/>
    </row>
    <row r="405" spans="1:27" s="2" customFormat="1" ht="15.6" x14ac:dyDescent="0.3">
      <c r="A405" s="555">
        <v>45499</v>
      </c>
      <c r="B405" s="48" t="s">
        <v>435</v>
      </c>
      <c r="C405" s="45" t="s">
        <v>65</v>
      </c>
      <c r="D405" s="45">
        <v>2</v>
      </c>
      <c r="E405" s="45" t="s">
        <v>66</v>
      </c>
      <c r="F405" s="45">
        <v>43</v>
      </c>
      <c r="G405" s="111" t="s">
        <v>478</v>
      </c>
      <c r="H405" s="47" t="s">
        <v>52</v>
      </c>
      <c r="I405" s="47"/>
      <c r="J405" s="568">
        <v>45525</v>
      </c>
      <c r="K405" s="42" t="s">
        <v>31</v>
      </c>
      <c r="L405" s="544">
        <v>45398</v>
      </c>
      <c r="M405" s="131">
        <v>45702</v>
      </c>
      <c r="N405" s="513">
        <v>45719</v>
      </c>
      <c r="O405" s="189" t="s">
        <v>479</v>
      </c>
      <c r="P405" s="70" t="str">
        <f t="shared" ca="1" si="66"/>
        <v/>
      </c>
      <c r="Q405" s="70" t="str">
        <f t="shared" ca="1" si="67"/>
        <v/>
      </c>
      <c r="R405" s="70" t="str">
        <f t="shared" ca="1" si="68"/>
        <v/>
      </c>
      <c r="S405" s="70" t="str">
        <f t="shared" ca="1" si="69"/>
        <v/>
      </c>
      <c r="T405" s="147" t="str">
        <f t="shared" ca="1" si="70"/>
        <v/>
      </c>
      <c r="U405" s="146"/>
      <c r="V405" s="51"/>
      <c r="W405" s="51"/>
      <c r="X405" s="51"/>
      <c r="Y405" s="51"/>
      <c r="Z405" s="51"/>
      <c r="AA405" s="145"/>
    </row>
    <row r="406" spans="1:27" s="2" customFormat="1" ht="15.6" x14ac:dyDescent="0.3">
      <c r="A406" s="555">
        <v>45499</v>
      </c>
      <c r="B406" s="48" t="s">
        <v>435</v>
      </c>
      <c r="C406" s="45" t="s">
        <v>65</v>
      </c>
      <c r="D406" s="45">
        <v>2</v>
      </c>
      <c r="E406" s="45" t="s">
        <v>66</v>
      </c>
      <c r="F406" s="45">
        <v>44</v>
      </c>
      <c r="G406" s="63" t="s">
        <v>480</v>
      </c>
      <c r="H406" s="47" t="s">
        <v>481</v>
      </c>
      <c r="I406" s="48"/>
      <c r="J406" s="568">
        <v>45525</v>
      </c>
      <c r="K406" s="42" t="s">
        <v>31</v>
      </c>
      <c r="L406" s="544">
        <v>45398</v>
      </c>
      <c r="M406" s="48"/>
      <c r="N406" s="513">
        <v>45586</v>
      </c>
      <c r="O406" s="51" t="s">
        <v>482</v>
      </c>
      <c r="P406" s="70" t="str">
        <f t="shared" ca="1" si="66"/>
        <v/>
      </c>
      <c r="Q406" s="70" t="str">
        <f t="shared" ca="1" si="67"/>
        <v/>
      </c>
      <c r="R406" s="70" t="str">
        <f t="shared" ca="1" si="68"/>
        <v/>
      </c>
      <c r="S406" s="70" t="str">
        <f t="shared" ca="1" si="69"/>
        <v/>
      </c>
      <c r="T406" s="147" t="str">
        <f t="shared" ca="1" si="70"/>
        <v/>
      </c>
      <c r="U406" s="146"/>
      <c r="V406" s="51"/>
      <c r="W406" s="51"/>
      <c r="X406" s="51"/>
      <c r="Y406" s="51"/>
      <c r="Z406" s="51"/>
      <c r="AA406" s="145"/>
    </row>
    <row r="407" spans="1:27" s="2" customFormat="1" ht="15.6" x14ac:dyDescent="0.3">
      <c r="A407" s="555">
        <v>45499</v>
      </c>
      <c r="B407" s="48" t="s">
        <v>435</v>
      </c>
      <c r="C407" s="45" t="s">
        <v>65</v>
      </c>
      <c r="D407" s="45">
        <v>2</v>
      </c>
      <c r="E407" s="45" t="s">
        <v>66</v>
      </c>
      <c r="F407" s="45">
        <v>45</v>
      </c>
      <c r="G407" s="61" t="s">
        <v>483</v>
      </c>
      <c r="H407" s="65" t="s">
        <v>30</v>
      </c>
      <c r="I407" s="48"/>
      <c r="J407" s="513">
        <v>45525</v>
      </c>
      <c r="K407" s="42" t="s">
        <v>31</v>
      </c>
      <c r="L407" s="544">
        <v>45398</v>
      </c>
      <c r="M407" s="48"/>
      <c r="N407" s="513">
        <v>45677</v>
      </c>
      <c r="O407" s="51"/>
      <c r="P407" s="70" t="str">
        <f t="shared" ca="1" si="66"/>
        <v/>
      </c>
      <c r="Q407" s="70" t="str">
        <f t="shared" ca="1" si="67"/>
        <v/>
      </c>
      <c r="R407" s="70" t="str">
        <f t="shared" ca="1" si="68"/>
        <v/>
      </c>
      <c r="S407" s="70" t="str">
        <f t="shared" ca="1" si="69"/>
        <v/>
      </c>
      <c r="T407" s="147" t="str">
        <f t="shared" ca="1" si="70"/>
        <v/>
      </c>
      <c r="U407" s="146"/>
      <c r="V407" s="51"/>
      <c r="W407" s="51"/>
      <c r="X407" s="51"/>
      <c r="Y407" s="51"/>
      <c r="Z407" s="51"/>
      <c r="AA407" s="145"/>
    </row>
    <row r="408" spans="1:27" s="2" customFormat="1" ht="15.6" x14ac:dyDescent="0.3">
      <c r="A408" s="555">
        <v>45499</v>
      </c>
      <c r="B408" s="48" t="s">
        <v>435</v>
      </c>
      <c r="C408" s="45" t="s">
        <v>65</v>
      </c>
      <c r="D408" s="45">
        <v>2</v>
      </c>
      <c r="E408" s="45" t="s">
        <v>66</v>
      </c>
      <c r="F408" s="45">
        <v>46</v>
      </c>
      <c r="G408" s="64" t="s">
        <v>484</v>
      </c>
      <c r="H408" s="65" t="s">
        <v>30</v>
      </c>
      <c r="I408" s="48"/>
      <c r="J408" s="513">
        <v>45525</v>
      </c>
      <c r="K408" s="42" t="s">
        <v>31</v>
      </c>
      <c r="L408" s="544">
        <v>45398</v>
      </c>
      <c r="M408" s="48"/>
      <c r="N408" s="513">
        <v>45677</v>
      </c>
      <c r="O408" s="51"/>
      <c r="P408" s="70" t="str">
        <f t="shared" ca="1" si="66"/>
        <v/>
      </c>
      <c r="Q408" s="70" t="str">
        <f t="shared" ca="1" si="67"/>
        <v/>
      </c>
      <c r="R408" s="70" t="str">
        <f t="shared" ca="1" si="68"/>
        <v/>
      </c>
      <c r="S408" s="70" t="str">
        <f t="shared" ca="1" si="69"/>
        <v/>
      </c>
      <c r="T408" s="147" t="str">
        <f t="shared" ca="1" si="70"/>
        <v/>
      </c>
      <c r="U408" s="146"/>
      <c r="V408" s="51"/>
      <c r="W408" s="51"/>
      <c r="X408" s="51"/>
      <c r="Y408" s="51"/>
      <c r="Z408" s="51"/>
      <c r="AA408" s="145"/>
    </row>
    <row r="409" spans="1:27" s="2" customFormat="1" ht="31.2" x14ac:dyDescent="0.3">
      <c r="A409" s="555">
        <v>45499</v>
      </c>
      <c r="B409" s="48" t="s">
        <v>435</v>
      </c>
      <c r="C409" s="45" t="s">
        <v>65</v>
      </c>
      <c r="D409" s="45">
        <v>2</v>
      </c>
      <c r="E409" s="45" t="s">
        <v>66</v>
      </c>
      <c r="F409" s="45">
        <v>47</v>
      </c>
      <c r="G409" s="63" t="s">
        <v>485</v>
      </c>
      <c r="H409" s="65" t="s">
        <v>116</v>
      </c>
      <c r="I409" s="48"/>
      <c r="J409" s="568">
        <v>45525</v>
      </c>
      <c r="K409" s="42" t="s">
        <v>31</v>
      </c>
      <c r="L409" s="544">
        <v>45398</v>
      </c>
      <c r="M409" s="48"/>
      <c r="N409" s="513">
        <v>45553</v>
      </c>
      <c r="O409" s="51"/>
      <c r="P409" s="70" t="str">
        <f t="shared" ca="1" si="66"/>
        <v/>
      </c>
      <c r="Q409" s="70" t="str">
        <f t="shared" ca="1" si="67"/>
        <v/>
      </c>
      <c r="R409" s="70" t="str">
        <f t="shared" ca="1" si="68"/>
        <v/>
      </c>
      <c r="S409" s="70" t="str">
        <f t="shared" ca="1" si="69"/>
        <v/>
      </c>
      <c r="T409" s="147" t="str">
        <f t="shared" ca="1" si="70"/>
        <v/>
      </c>
      <c r="U409" s="146"/>
      <c r="V409" s="51"/>
      <c r="W409" s="51"/>
      <c r="X409" s="51"/>
      <c r="Y409" s="51"/>
      <c r="Z409" s="51"/>
      <c r="AA409" s="145"/>
    </row>
    <row r="410" spans="1:27" s="2" customFormat="1" ht="15.6" x14ac:dyDescent="0.3">
      <c r="A410" s="555">
        <v>45499</v>
      </c>
      <c r="B410" s="48" t="s">
        <v>435</v>
      </c>
      <c r="C410" s="45" t="s">
        <v>65</v>
      </c>
      <c r="D410" s="45">
        <v>2</v>
      </c>
      <c r="E410" s="45" t="s">
        <v>66</v>
      </c>
      <c r="F410" s="45">
        <v>48</v>
      </c>
      <c r="G410" s="218" t="s">
        <v>486</v>
      </c>
      <c r="H410" s="95" t="s">
        <v>84</v>
      </c>
      <c r="I410" s="95"/>
      <c r="J410" s="570">
        <v>45525</v>
      </c>
      <c r="K410" s="42" t="s">
        <v>31</v>
      </c>
      <c r="L410" s="544">
        <v>45398</v>
      </c>
      <c r="M410" s="48"/>
      <c r="N410" s="513">
        <v>45586</v>
      </c>
      <c r="O410" s="51"/>
      <c r="P410" s="70" t="str">
        <f t="shared" ca="1" si="66"/>
        <v/>
      </c>
      <c r="Q410" s="70" t="str">
        <f t="shared" ca="1" si="67"/>
        <v/>
      </c>
      <c r="R410" s="70" t="str">
        <f t="shared" ca="1" si="68"/>
        <v/>
      </c>
      <c r="S410" s="70" t="str">
        <f t="shared" ca="1" si="69"/>
        <v/>
      </c>
      <c r="T410" s="147" t="str">
        <f t="shared" ca="1" si="70"/>
        <v/>
      </c>
      <c r="U410" s="146"/>
      <c r="V410" s="51"/>
      <c r="W410" s="51"/>
      <c r="X410" s="51"/>
      <c r="Y410" s="51"/>
      <c r="Z410" s="51"/>
      <c r="AA410" s="145"/>
    </row>
    <row r="411" spans="1:27" s="2" customFormat="1" ht="15.6" x14ac:dyDescent="0.3">
      <c r="A411" s="555">
        <v>45499</v>
      </c>
      <c r="B411" s="48" t="s">
        <v>435</v>
      </c>
      <c r="C411" s="45" t="s">
        <v>65</v>
      </c>
      <c r="D411" s="45">
        <v>2</v>
      </c>
      <c r="E411" s="45" t="s">
        <v>66</v>
      </c>
      <c r="F411" s="45">
        <v>49</v>
      </c>
      <c r="G411" s="63" t="s">
        <v>487</v>
      </c>
      <c r="H411" s="65" t="s">
        <v>158</v>
      </c>
      <c r="I411" s="48"/>
      <c r="J411" s="568">
        <v>45574</v>
      </c>
      <c r="K411" s="42" t="s">
        <v>31</v>
      </c>
      <c r="L411" s="544">
        <v>45398</v>
      </c>
      <c r="M411" s="48"/>
      <c r="N411" s="513">
        <v>45604</v>
      </c>
      <c r="O411" s="51" t="s">
        <v>488</v>
      </c>
      <c r="P411" s="70" t="str">
        <f t="shared" ca="1" si="66"/>
        <v/>
      </c>
      <c r="Q411" s="70" t="str">
        <f t="shared" ca="1" si="67"/>
        <v/>
      </c>
      <c r="R411" s="70" t="str">
        <f t="shared" ca="1" si="68"/>
        <v/>
      </c>
      <c r="S411" s="70" t="str">
        <f t="shared" ca="1" si="69"/>
        <v/>
      </c>
      <c r="T411" s="147" t="str">
        <f t="shared" ca="1" si="70"/>
        <v/>
      </c>
      <c r="U411" s="146"/>
      <c r="V411" s="51"/>
      <c r="W411" s="51"/>
      <c r="X411" s="51"/>
      <c r="Y411" s="51"/>
      <c r="Z411" s="51"/>
      <c r="AA411" s="145"/>
    </row>
    <row r="412" spans="1:27" s="2" customFormat="1" ht="15.6" x14ac:dyDescent="0.3">
      <c r="A412" s="555">
        <v>45499</v>
      </c>
      <c r="B412" s="48" t="s">
        <v>435</v>
      </c>
      <c r="C412" s="45" t="s">
        <v>65</v>
      </c>
      <c r="D412" s="45">
        <v>2</v>
      </c>
      <c r="E412" s="45" t="s">
        <v>66</v>
      </c>
      <c r="F412" s="45">
        <v>50</v>
      </c>
      <c r="G412" s="63" t="s">
        <v>489</v>
      </c>
      <c r="H412" s="47" t="s">
        <v>104</v>
      </c>
      <c r="I412" s="48"/>
      <c r="J412" s="568">
        <v>45574</v>
      </c>
      <c r="K412" s="42" t="s">
        <v>31</v>
      </c>
      <c r="L412" s="544">
        <v>45398</v>
      </c>
      <c r="M412" s="48"/>
      <c r="N412" s="513">
        <v>45586</v>
      </c>
      <c r="O412" s="51"/>
      <c r="P412" s="70" t="str">
        <f t="shared" ca="1" si="66"/>
        <v/>
      </c>
      <c r="Q412" s="70" t="str">
        <f t="shared" ca="1" si="67"/>
        <v/>
      </c>
      <c r="R412" s="70" t="str">
        <f t="shared" ca="1" si="68"/>
        <v/>
      </c>
      <c r="S412" s="70" t="str">
        <f t="shared" ca="1" si="69"/>
        <v/>
      </c>
      <c r="T412" s="147" t="str">
        <f t="shared" ca="1" si="70"/>
        <v/>
      </c>
      <c r="U412" s="146"/>
      <c r="V412" s="51"/>
      <c r="W412" s="51"/>
      <c r="X412" s="51"/>
      <c r="Y412" s="51"/>
      <c r="Z412" s="51"/>
      <c r="AA412" s="145"/>
    </row>
    <row r="413" spans="1:27" s="2" customFormat="1" ht="46.8" x14ac:dyDescent="0.3">
      <c r="A413" s="555">
        <v>45499</v>
      </c>
      <c r="B413" s="48" t="s">
        <v>435</v>
      </c>
      <c r="C413" s="45" t="s">
        <v>65</v>
      </c>
      <c r="D413" s="45">
        <v>2</v>
      </c>
      <c r="E413" s="45" t="s">
        <v>66</v>
      </c>
      <c r="F413" s="45">
        <v>51</v>
      </c>
      <c r="G413" s="218" t="s">
        <v>490</v>
      </c>
      <c r="H413" s="95" t="s">
        <v>84</v>
      </c>
      <c r="I413" s="95"/>
      <c r="J413" s="570">
        <v>45574</v>
      </c>
      <c r="K413" s="42" t="s">
        <v>31</v>
      </c>
      <c r="L413" s="544">
        <v>45398</v>
      </c>
      <c r="M413" s="48"/>
      <c r="N413" s="513">
        <v>45586</v>
      </c>
      <c r="O413" s="51"/>
      <c r="P413" s="70" t="str">
        <f t="shared" ca="1" si="66"/>
        <v/>
      </c>
      <c r="Q413" s="70" t="str">
        <f t="shared" ca="1" si="67"/>
        <v/>
      </c>
      <c r="R413" s="70" t="str">
        <f t="shared" ca="1" si="68"/>
        <v/>
      </c>
      <c r="S413" s="70" t="str">
        <f t="shared" ca="1" si="69"/>
        <v/>
      </c>
      <c r="T413" s="147" t="str">
        <f t="shared" ca="1" si="70"/>
        <v/>
      </c>
      <c r="U413" s="146"/>
      <c r="V413" s="51"/>
      <c r="W413" s="51"/>
      <c r="X413" s="51"/>
      <c r="Y413" s="51"/>
      <c r="Z413" s="51"/>
      <c r="AA413" s="145"/>
    </row>
    <row r="414" spans="1:27" s="2" customFormat="1" ht="15.6" x14ac:dyDescent="0.3">
      <c r="A414" s="555">
        <v>45499</v>
      </c>
      <c r="B414" s="48" t="s">
        <v>435</v>
      </c>
      <c r="C414" s="45" t="s">
        <v>65</v>
      </c>
      <c r="D414" s="45">
        <v>2</v>
      </c>
      <c r="E414" s="45" t="s">
        <v>66</v>
      </c>
      <c r="F414" s="45">
        <v>52</v>
      </c>
      <c r="G414" s="63" t="s">
        <v>491</v>
      </c>
      <c r="H414" s="47" t="s">
        <v>30</v>
      </c>
      <c r="I414" s="47"/>
      <c r="J414" s="568">
        <v>45576</v>
      </c>
      <c r="K414" s="42" t="s">
        <v>31</v>
      </c>
      <c r="L414" s="544">
        <v>45398</v>
      </c>
      <c r="M414" s="48"/>
      <c r="N414" s="513">
        <v>45576</v>
      </c>
      <c r="O414" s="51"/>
      <c r="P414" s="70" t="str">
        <f t="shared" ca="1" si="66"/>
        <v/>
      </c>
      <c r="Q414" s="70" t="str">
        <f t="shared" ca="1" si="67"/>
        <v/>
      </c>
      <c r="R414" s="70" t="str">
        <f t="shared" ca="1" si="68"/>
        <v/>
      </c>
      <c r="S414" s="70" t="str">
        <f t="shared" ca="1" si="69"/>
        <v/>
      </c>
      <c r="T414" s="147" t="str">
        <f t="shared" ca="1" si="70"/>
        <v/>
      </c>
      <c r="U414" s="146"/>
      <c r="V414" s="51"/>
      <c r="W414" s="51"/>
      <c r="X414" s="51"/>
      <c r="Y414" s="51"/>
      <c r="Z414" s="51"/>
      <c r="AA414" s="145"/>
    </row>
    <row r="415" spans="1:27" s="2" customFormat="1" ht="15.6" x14ac:dyDescent="0.3">
      <c r="A415" s="555">
        <v>45499</v>
      </c>
      <c r="B415" s="48" t="s">
        <v>435</v>
      </c>
      <c r="C415" s="45" t="s">
        <v>65</v>
      </c>
      <c r="D415" s="45">
        <v>2</v>
      </c>
      <c r="E415" s="45" t="s">
        <v>66</v>
      </c>
      <c r="F415" s="45">
        <v>53</v>
      </c>
      <c r="G415" s="63" t="s">
        <v>492</v>
      </c>
      <c r="H415" s="65" t="s">
        <v>116</v>
      </c>
      <c r="I415" s="48"/>
      <c r="J415" s="568">
        <v>45608</v>
      </c>
      <c r="K415" s="188" t="s">
        <v>227</v>
      </c>
      <c r="L415" s="544">
        <v>45398</v>
      </c>
      <c r="M415" s="48"/>
      <c r="N415" s="513">
        <v>45576</v>
      </c>
      <c r="O415" s="51"/>
      <c r="P415" s="70" t="str">
        <f t="shared" ca="1" si="66"/>
        <v/>
      </c>
      <c r="Q415" s="70" t="str">
        <f t="shared" ca="1" si="67"/>
        <v/>
      </c>
      <c r="R415" s="70" t="str">
        <f t="shared" ca="1" si="68"/>
        <v/>
      </c>
      <c r="S415" s="70" t="str">
        <f t="shared" ca="1" si="69"/>
        <v/>
      </c>
      <c r="T415" s="147" t="str">
        <f t="shared" ca="1" si="70"/>
        <v/>
      </c>
      <c r="U415" s="146"/>
      <c r="V415" s="51"/>
      <c r="W415" s="51"/>
      <c r="X415" s="51"/>
      <c r="Y415" s="51"/>
      <c r="Z415" s="51"/>
      <c r="AA415" s="145"/>
    </row>
    <row r="416" spans="1:27" s="2" customFormat="1" ht="15.6" x14ac:dyDescent="0.3">
      <c r="A416" s="555">
        <v>45499</v>
      </c>
      <c r="B416" s="48" t="s">
        <v>435</v>
      </c>
      <c r="C416" s="45" t="s">
        <v>65</v>
      </c>
      <c r="D416" s="45">
        <v>2</v>
      </c>
      <c r="E416" s="45" t="s">
        <v>66</v>
      </c>
      <c r="F416" s="45">
        <v>54</v>
      </c>
      <c r="G416" s="63" t="s">
        <v>477</v>
      </c>
      <c r="H416" s="47" t="s">
        <v>54</v>
      </c>
      <c r="I416" s="48"/>
      <c r="J416" s="568">
        <v>45590</v>
      </c>
      <c r="K416" s="188" t="s">
        <v>227</v>
      </c>
      <c r="L416" s="544">
        <v>45398</v>
      </c>
      <c r="M416" s="48"/>
      <c r="N416" s="513">
        <v>45616</v>
      </c>
      <c r="O416" s="51"/>
      <c r="P416" s="70" t="str">
        <f t="shared" ca="1" si="66"/>
        <v/>
      </c>
      <c r="Q416" s="70" t="str">
        <f t="shared" ca="1" si="67"/>
        <v/>
      </c>
      <c r="R416" s="70" t="str">
        <f t="shared" ca="1" si="68"/>
        <v/>
      </c>
      <c r="S416" s="70" t="str">
        <f t="shared" ca="1" si="69"/>
        <v/>
      </c>
      <c r="T416" s="147" t="str">
        <f t="shared" ca="1" si="70"/>
        <v/>
      </c>
      <c r="U416" s="146"/>
      <c r="V416" s="51"/>
      <c r="W416" s="51"/>
      <c r="X416" s="51"/>
      <c r="Y416" s="51"/>
      <c r="Z416" s="51"/>
      <c r="AA416" s="145"/>
    </row>
    <row r="417" spans="1:27" s="2" customFormat="1" ht="15.6" x14ac:dyDescent="0.3">
      <c r="A417" s="555">
        <v>45499</v>
      </c>
      <c r="B417" s="48" t="s">
        <v>435</v>
      </c>
      <c r="C417" s="45" t="s">
        <v>65</v>
      </c>
      <c r="D417" s="45">
        <v>2</v>
      </c>
      <c r="E417" s="45" t="s">
        <v>66</v>
      </c>
      <c r="F417" s="45">
        <v>55</v>
      </c>
      <c r="G417" s="218" t="s">
        <v>493</v>
      </c>
      <c r="H417" s="95" t="s">
        <v>84</v>
      </c>
      <c r="I417" s="95"/>
      <c r="J417" s="570">
        <v>45608</v>
      </c>
      <c r="K417" s="42" t="s">
        <v>31</v>
      </c>
      <c r="L417" s="544">
        <v>45398</v>
      </c>
      <c r="M417" s="48"/>
      <c r="N417" s="513">
        <v>45614</v>
      </c>
      <c r="O417" s="51"/>
      <c r="P417" s="70" t="str">
        <f t="shared" ca="1" si="66"/>
        <v/>
      </c>
      <c r="Q417" s="70" t="str">
        <f t="shared" ca="1" si="67"/>
        <v/>
      </c>
      <c r="R417" s="70" t="str">
        <f t="shared" ca="1" si="68"/>
        <v/>
      </c>
      <c r="S417" s="70" t="str">
        <f t="shared" ca="1" si="69"/>
        <v/>
      </c>
      <c r="T417" s="147" t="str">
        <f t="shared" ca="1" si="70"/>
        <v/>
      </c>
      <c r="U417" s="146"/>
      <c r="V417" s="51"/>
      <c r="W417" s="51"/>
      <c r="X417" s="51"/>
      <c r="Y417" s="51"/>
      <c r="Z417" s="51"/>
      <c r="AA417" s="145"/>
    </row>
    <row r="418" spans="1:27" s="2" customFormat="1" ht="46.8" x14ac:dyDescent="0.3">
      <c r="A418" s="555">
        <v>45499</v>
      </c>
      <c r="B418" s="48" t="s">
        <v>435</v>
      </c>
      <c r="C418" s="48" t="s">
        <v>494</v>
      </c>
      <c r="D418" s="48">
        <v>3</v>
      </c>
      <c r="E418" s="48" t="s">
        <v>391</v>
      </c>
      <c r="F418" s="48">
        <v>55</v>
      </c>
      <c r="G418" s="77" t="s">
        <v>495</v>
      </c>
      <c r="H418" s="64" t="s">
        <v>111</v>
      </c>
      <c r="I418" s="64"/>
      <c r="J418" s="579">
        <v>45817</v>
      </c>
      <c r="K418" s="42" t="s">
        <v>31</v>
      </c>
      <c r="L418" s="544">
        <v>45446</v>
      </c>
      <c r="M418" s="57"/>
      <c r="N418" s="516">
        <v>45833</v>
      </c>
      <c r="O418" s="51"/>
      <c r="P418" s="70"/>
      <c r="Q418" s="70"/>
      <c r="R418" s="70"/>
      <c r="S418" s="70"/>
      <c r="T418" s="147"/>
      <c r="U418" s="146"/>
      <c r="V418" s="51"/>
      <c r="W418" s="51"/>
      <c r="X418" s="51"/>
      <c r="Y418" s="51"/>
      <c r="Z418" s="51"/>
      <c r="AA418" s="145"/>
    </row>
    <row r="419" spans="1:27" s="2" customFormat="1" ht="15.6" x14ac:dyDescent="0.3">
      <c r="A419" s="555">
        <v>45499</v>
      </c>
      <c r="B419" s="48" t="s">
        <v>435</v>
      </c>
      <c r="C419" s="48" t="s">
        <v>65</v>
      </c>
      <c r="D419" s="48">
        <v>2</v>
      </c>
      <c r="E419" s="48" t="s">
        <v>66</v>
      </c>
      <c r="F419" s="48">
        <v>56</v>
      </c>
      <c r="G419" s="111" t="s">
        <v>496</v>
      </c>
      <c r="H419" s="47" t="s">
        <v>44</v>
      </c>
      <c r="I419" s="47"/>
      <c r="J419" s="568">
        <v>45608</v>
      </c>
      <c r="K419" s="42" t="s">
        <v>31</v>
      </c>
      <c r="L419" s="544">
        <v>45398</v>
      </c>
      <c r="M419" s="131">
        <v>45622</v>
      </c>
      <c r="N419" s="513">
        <v>45716</v>
      </c>
      <c r="O419" s="189" t="s">
        <v>497</v>
      </c>
      <c r="P419" s="70" t="str">
        <f t="shared" ref="P419:P450" ca="1" si="71">IF(K419="NÃO INTERVENCIONADO",TODAY()-J419,"")</f>
        <v/>
      </c>
      <c r="Q419" s="70" t="str">
        <f t="shared" ref="Q419:Q450" ca="1" si="72">IF(K419="ENCOMENDADO",TODAY()-J419,"")</f>
        <v/>
      </c>
      <c r="R419" s="70" t="str">
        <f t="shared" ref="R419:R450" ca="1" si="73">IF(K419="EM OBRA",TODAY()-J419,"")</f>
        <v/>
      </c>
      <c r="S419" s="70" t="str">
        <f t="shared" ref="S419:S450" ca="1" si="74">IF(K419="CORREÇÃO NÃO ACEITE",TODAY()-J419,"")</f>
        <v/>
      </c>
      <c r="T419" s="147" t="str">
        <f t="shared" ref="T419:T450" ca="1" si="75">IF(K419="A VERIFICAR",TODAY()-J419,"")</f>
        <v/>
      </c>
      <c r="U419" s="146"/>
      <c r="V419" s="51"/>
      <c r="W419" s="51"/>
      <c r="X419" s="51"/>
      <c r="Y419" s="51"/>
      <c r="Z419" s="51"/>
      <c r="AA419" s="145"/>
    </row>
    <row r="420" spans="1:27" s="2" customFormat="1" ht="21" x14ac:dyDescent="0.3">
      <c r="A420" s="555">
        <v>45499</v>
      </c>
      <c r="B420" s="48" t="s">
        <v>435</v>
      </c>
      <c r="C420" s="45" t="s">
        <v>65</v>
      </c>
      <c r="D420" s="45">
        <v>2</v>
      </c>
      <c r="E420" s="45" t="s">
        <v>66</v>
      </c>
      <c r="F420" s="45">
        <v>57</v>
      </c>
      <c r="G420" s="63" t="s">
        <v>1755</v>
      </c>
      <c r="H420" s="65" t="s">
        <v>116</v>
      </c>
      <c r="I420" s="48"/>
      <c r="J420" s="568">
        <v>45636</v>
      </c>
      <c r="K420" s="42" t="s">
        <v>31</v>
      </c>
      <c r="L420" s="527">
        <v>45398</v>
      </c>
      <c r="M420" s="48"/>
      <c r="N420" s="513">
        <v>45645</v>
      </c>
      <c r="O420" s="471"/>
      <c r="P420" s="70" t="str">
        <f t="shared" ca="1" si="71"/>
        <v/>
      </c>
      <c r="Q420" s="70" t="str">
        <f t="shared" ca="1" si="72"/>
        <v/>
      </c>
      <c r="R420" s="70" t="str">
        <f t="shared" ca="1" si="73"/>
        <v/>
      </c>
      <c r="S420" s="70" t="str">
        <f t="shared" ca="1" si="74"/>
        <v/>
      </c>
      <c r="T420" s="147" t="str">
        <f t="shared" ca="1" si="75"/>
        <v/>
      </c>
      <c r="U420" s="146"/>
      <c r="V420" s="51"/>
      <c r="W420" s="51"/>
      <c r="X420" s="51"/>
      <c r="Y420" s="51"/>
      <c r="Z420" s="51"/>
      <c r="AA420" s="145"/>
    </row>
    <row r="421" spans="1:27" s="2" customFormat="1" ht="15.6" x14ac:dyDescent="0.3">
      <c r="A421" s="555">
        <v>45512</v>
      </c>
      <c r="B421" s="48" t="s">
        <v>498</v>
      </c>
      <c r="C421" s="45" t="s">
        <v>65</v>
      </c>
      <c r="D421" s="45">
        <v>2</v>
      </c>
      <c r="E421" s="45" t="s">
        <v>108</v>
      </c>
      <c r="F421" s="45">
        <v>1</v>
      </c>
      <c r="G421" s="46" t="s">
        <v>509</v>
      </c>
      <c r="H421" s="53" t="s">
        <v>30</v>
      </c>
      <c r="I421" s="53"/>
      <c r="J421" s="569"/>
      <c r="K421" s="42" t="s">
        <v>31</v>
      </c>
      <c r="L421" s="544">
        <v>45370</v>
      </c>
      <c r="M421" s="48"/>
      <c r="N421" s="513">
        <v>45656</v>
      </c>
      <c r="O421" s="51"/>
      <c r="P421" s="70" t="str">
        <f t="shared" ca="1" si="71"/>
        <v/>
      </c>
      <c r="Q421" s="70" t="str">
        <f t="shared" ca="1" si="72"/>
        <v/>
      </c>
      <c r="R421" s="70" t="str">
        <f t="shared" ca="1" si="73"/>
        <v/>
      </c>
      <c r="S421" s="70" t="str">
        <f t="shared" ca="1" si="74"/>
        <v/>
      </c>
      <c r="T421" s="147" t="str">
        <f t="shared" ca="1" si="75"/>
        <v/>
      </c>
      <c r="U421" s="146"/>
      <c r="V421" s="51"/>
      <c r="W421" s="51"/>
      <c r="X421" s="51"/>
      <c r="Y421" s="51"/>
      <c r="Z421" s="51"/>
      <c r="AA421" s="145"/>
    </row>
    <row r="422" spans="1:27" s="2" customFormat="1" ht="15.6" x14ac:dyDescent="0.3">
      <c r="A422" s="555">
        <v>45512</v>
      </c>
      <c r="B422" s="48" t="s">
        <v>498</v>
      </c>
      <c r="C422" s="45" t="s">
        <v>65</v>
      </c>
      <c r="D422" s="45">
        <v>2</v>
      </c>
      <c r="E422" s="45" t="s">
        <v>108</v>
      </c>
      <c r="F422" s="45">
        <v>2</v>
      </c>
      <c r="G422" s="46" t="s">
        <v>508</v>
      </c>
      <c r="H422" s="53" t="s">
        <v>44</v>
      </c>
      <c r="I422" s="70"/>
      <c r="J422" s="522"/>
      <c r="K422" s="42" t="s">
        <v>31</v>
      </c>
      <c r="L422" s="544">
        <v>45370</v>
      </c>
      <c r="M422" s="48"/>
      <c r="N422" s="513">
        <v>45656</v>
      </c>
      <c r="O422" s="51"/>
      <c r="P422" s="70" t="str">
        <f t="shared" ca="1" si="71"/>
        <v/>
      </c>
      <c r="Q422" s="70" t="str">
        <f t="shared" ca="1" si="72"/>
        <v/>
      </c>
      <c r="R422" s="70" t="str">
        <f t="shared" ca="1" si="73"/>
        <v/>
      </c>
      <c r="S422" s="70" t="str">
        <f t="shared" ca="1" si="74"/>
        <v/>
      </c>
      <c r="T422" s="147" t="str">
        <f t="shared" ca="1" si="75"/>
        <v/>
      </c>
      <c r="U422" s="146"/>
      <c r="V422" s="51"/>
      <c r="W422" s="51"/>
      <c r="X422" s="51"/>
      <c r="Y422" s="51"/>
      <c r="Z422" s="51"/>
      <c r="AA422" s="145"/>
    </row>
    <row r="423" spans="1:27" s="2" customFormat="1" ht="15.6" x14ac:dyDescent="0.3">
      <c r="A423" s="555">
        <v>45512</v>
      </c>
      <c r="B423" s="48" t="s">
        <v>498</v>
      </c>
      <c r="C423" s="45" t="s">
        <v>65</v>
      </c>
      <c r="D423" s="45">
        <v>2</v>
      </c>
      <c r="E423" s="45" t="s">
        <v>108</v>
      </c>
      <c r="F423" s="45">
        <v>3</v>
      </c>
      <c r="G423" s="46" t="s">
        <v>507</v>
      </c>
      <c r="H423" s="53" t="s">
        <v>30</v>
      </c>
      <c r="I423" s="53"/>
      <c r="J423" s="569"/>
      <c r="K423" s="42" t="s">
        <v>31</v>
      </c>
      <c r="L423" s="544">
        <v>45370</v>
      </c>
      <c r="M423" s="48"/>
      <c r="N423" s="513">
        <v>45656</v>
      </c>
      <c r="O423" s="51"/>
      <c r="P423" s="70" t="str">
        <f t="shared" ca="1" si="71"/>
        <v/>
      </c>
      <c r="Q423" s="70" t="str">
        <f t="shared" ca="1" si="72"/>
        <v/>
      </c>
      <c r="R423" s="70" t="str">
        <f t="shared" ca="1" si="73"/>
        <v/>
      </c>
      <c r="S423" s="70" t="str">
        <f t="shared" ca="1" si="74"/>
        <v/>
      </c>
      <c r="T423" s="147" t="str">
        <f t="shared" ca="1" si="75"/>
        <v/>
      </c>
      <c r="U423" s="146"/>
      <c r="V423" s="51"/>
      <c r="W423" s="51"/>
      <c r="X423" s="51"/>
      <c r="Y423" s="51"/>
      <c r="Z423" s="51"/>
      <c r="AA423" s="145"/>
    </row>
    <row r="424" spans="1:27" s="2" customFormat="1" ht="15.6" x14ac:dyDescent="0.3">
      <c r="A424" s="555">
        <v>45512</v>
      </c>
      <c r="B424" s="48" t="s">
        <v>498</v>
      </c>
      <c r="C424" s="45" t="s">
        <v>65</v>
      </c>
      <c r="D424" s="45">
        <v>2</v>
      </c>
      <c r="E424" s="45" t="s">
        <v>108</v>
      </c>
      <c r="F424" s="45">
        <v>4</v>
      </c>
      <c r="G424" s="46" t="s">
        <v>506</v>
      </c>
      <c r="H424" s="53" t="s">
        <v>30</v>
      </c>
      <c r="I424" s="53"/>
      <c r="J424" s="569"/>
      <c r="K424" s="42" t="s">
        <v>31</v>
      </c>
      <c r="L424" s="544">
        <v>45370</v>
      </c>
      <c r="M424" s="48"/>
      <c r="N424" s="513">
        <v>45656</v>
      </c>
      <c r="O424" s="51"/>
      <c r="P424" s="70" t="str">
        <f t="shared" ca="1" si="71"/>
        <v/>
      </c>
      <c r="Q424" s="70" t="str">
        <f t="shared" ca="1" si="72"/>
        <v/>
      </c>
      <c r="R424" s="70" t="str">
        <f t="shared" ca="1" si="73"/>
        <v/>
      </c>
      <c r="S424" s="70" t="str">
        <f t="shared" ca="1" si="74"/>
        <v/>
      </c>
      <c r="T424" s="147" t="str">
        <f t="shared" ca="1" si="75"/>
        <v/>
      </c>
      <c r="U424" s="146"/>
      <c r="V424" s="51"/>
      <c r="W424" s="51"/>
      <c r="X424" s="51"/>
      <c r="Y424" s="51"/>
      <c r="Z424" s="51"/>
      <c r="AA424" s="145"/>
    </row>
    <row r="425" spans="1:27" s="2" customFormat="1" ht="15.6" x14ac:dyDescent="0.3">
      <c r="A425" s="555">
        <v>45512</v>
      </c>
      <c r="B425" s="48" t="s">
        <v>498</v>
      </c>
      <c r="C425" s="45" t="s">
        <v>65</v>
      </c>
      <c r="D425" s="45">
        <v>2</v>
      </c>
      <c r="E425" s="45" t="s">
        <v>108</v>
      </c>
      <c r="F425" s="45">
        <v>5</v>
      </c>
      <c r="G425" s="46" t="s">
        <v>505</v>
      </c>
      <c r="H425" s="53" t="s">
        <v>30</v>
      </c>
      <c r="I425" s="53"/>
      <c r="J425" s="569"/>
      <c r="K425" s="42" t="s">
        <v>31</v>
      </c>
      <c r="L425" s="544">
        <v>45370</v>
      </c>
      <c r="M425" s="48"/>
      <c r="N425" s="513">
        <v>45656</v>
      </c>
      <c r="O425" s="51"/>
      <c r="P425" s="70" t="str">
        <f t="shared" ca="1" si="71"/>
        <v/>
      </c>
      <c r="Q425" s="70" t="str">
        <f t="shared" ca="1" si="72"/>
        <v/>
      </c>
      <c r="R425" s="70" t="str">
        <f t="shared" ca="1" si="73"/>
        <v/>
      </c>
      <c r="S425" s="70" t="str">
        <f t="shared" ca="1" si="74"/>
        <v/>
      </c>
      <c r="T425" s="147" t="str">
        <f t="shared" ca="1" si="75"/>
        <v/>
      </c>
      <c r="U425" s="146"/>
      <c r="V425" s="51"/>
      <c r="W425" s="51"/>
      <c r="X425" s="51"/>
      <c r="Y425" s="51"/>
      <c r="Z425" s="51"/>
      <c r="AA425" s="145"/>
    </row>
    <row r="426" spans="1:27" s="2" customFormat="1" ht="15.6" x14ac:dyDescent="0.3">
      <c r="A426" s="555">
        <v>45512</v>
      </c>
      <c r="B426" s="48" t="s">
        <v>498</v>
      </c>
      <c r="C426" s="45" t="s">
        <v>65</v>
      </c>
      <c r="D426" s="45">
        <v>2</v>
      </c>
      <c r="E426" s="45" t="s">
        <v>108</v>
      </c>
      <c r="F426" s="45">
        <v>6</v>
      </c>
      <c r="G426" s="46" t="s">
        <v>504</v>
      </c>
      <c r="H426" s="53" t="s">
        <v>30</v>
      </c>
      <c r="I426" s="53"/>
      <c r="J426" s="569"/>
      <c r="K426" s="42" t="s">
        <v>31</v>
      </c>
      <c r="L426" s="544">
        <v>45370</v>
      </c>
      <c r="M426" s="48"/>
      <c r="N426" s="513">
        <v>45656</v>
      </c>
      <c r="O426" s="51"/>
      <c r="P426" s="70" t="str">
        <f t="shared" ca="1" si="71"/>
        <v/>
      </c>
      <c r="Q426" s="70" t="str">
        <f t="shared" ca="1" si="72"/>
        <v/>
      </c>
      <c r="R426" s="70" t="str">
        <f t="shared" ca="1" si="73"/>
        <v/>
      </c>
      <c r="S426" s="70" t="str">
        <f t="shared" ca="1" si="74"/>
        <v/>
      </c>
      <c r="T426" s="147" t="str">
        <f t="shared" ca="1" si="75"/>
        <v/>
      </c>
      <c r="U426" s="146"/>
      <c r="V426" s="51"/>
      <c r="W426" s="51"/>
      <c r="X426" s="51"/>
      <c r="Y426" s="51"/>
      <c r="Z426" s="51"/>
      <c r="AA426" s="145"/>
    </row>
    <row r="427" spans="1:27" s="2" customFormat="1" ht="15.6" x14ac:dyDescent="0.3">
      <c r="A427" s="555">
        <v>45512</v>
      </c>
      <c r="B427" s="48" t="s">
        <v>498</v>
      </c>
      <c r="C427" s="45" t="s">
        <v>65</v>
      </c>
      <c r="D427" s="45">
        <v>2</v>
      </c>
      <c r="E427" s="45" t="s">
        <v>108</v>
      </c>
      <c r="F427" s="45">
        <v>7</v>
      </c>
      <c r="G427" s="80" t="s">
        <v>503</v>
      </c>
      <c r="H427" s="75" t="s">
        <v>30</v>
      </c>
      <c r="I427" s="48"/>
      <c r="J427" s="528">
        <v>45546</v>
      </c>
      <c r="K427" s="42" t="s">
        <v>31</v>
      </c>
      <c r="L427" s="544">
        <v>45370</v>
      </c>
      <c r="M427" s="43"/>
      <c r="N427" s="513">
        <v>45668</v>
      </c>
      <c r="O427" s="51"/>
      <c r="P427" s="70" t="str">
        <f t="shared" ca="1" si="71"/>
        <v/>
      </c>
      <c r="Q427" s="70" t="str">
        <f t="shared" ca="1" si="72"/>
        <v/>
      </c>
      <c r="R427" s="70" t="str">
        <f t="shared" ca="1" si="73"/>
        <v/>
      </c>
      <c r="S427" s="70" t="str">
        <f t="shared" ca="1" si="74"/>
        <v/>
      </c>
      <c r="T427" s="147" t="str">
        <f t="shared" ca="1" si="75"/>
        <v/>
      </c>
      <c r="U427" s="146"/>
      <c r="V427" s="51"/>
      <c r="W427" s="51"/>
      <c r="X427" s="51"/>
      <c r="Y427" s="51"/>
      <c r="Z427" s="51"/>
      <c r="AA427" s="145"/>
    </row>
    <row r="428" spans="1:27" s="2" customFormat="1" ht="15.6" x14ac:dyDescent="0.3">
      <c r="A428" s="555">
        <v>45512</v>
      </c>
      <c r="B428" s="48" t="s">
        <v>498</v>
      </c>
      <c r="C428" s="45" t="s">
        <v>65</v>
      </c>
      <c r="D428" s="45">
        <v>2</v>
      </c>
      <c r="E428" s="45" t="s">
        <v>108</v>
      </c>
      <c r="F428" s="45">
        <v>8</v>
      </c>
      <c r="G428" s="46" t="s">
        <v>502</v>
      </c>
      <c r="H428" s="47" t="s">
        <v>30</v>
      </c>
      <c r="I428" s="48"/>
      <c r="J428" s="568">
        <v>45546</v>
      </c>
      <c r="K428" s="42" t="s">
        <v>31</v>
      </c>
      <c r="L428" s="544">
        <v>45370</v>
      </c>
      <c r="M428" s="43"/>
      <c r="N428" s="513">
        <v>45665</v>
      </c>
      <c r="O428" s="51"/>
      <c r="P428" s="70" t="str">
        <f t="shared" ca="1" si="71"/>
        <v/>
      </c>
      <c r="Q428" s="70" t="str">
        <f t="shared" ca="1" si="72"/>
        <v/>
      </c>
      <c r="R428" s="70" t="str">
        <f t="shared" ca="1" si="73"/>
        <v/>
      </c>
      <c r="S428" s="70" t="str">
        <f t="shared" ca="1" si="74"/>
        <v/>
      </c>
      <c r="T428" s="147" t="str">
        <f t="shared" ca="1" si="75"/>
        <v/>
      </c>
      <c r="U428" s="146"/>
      <c r="V428" s="51"/>
      <c r="W428" s="51"/>
      <c r="X428" s="51"/>
      <c r="Y428" s="51"/>
      <c r="Z428" s="51"/>
      <c r="AA428" s="145"/>
    </row>
    <row r="429" spans="1:27" s="2" customFormat="1" ht="15.6" x14ac:dyDescent="0.3">
      <c r="A429" s="555">
        <v>45512</v>
      </c>
      <c r="B429" s="48" t="s">
        <v>498</v>
      </c>
      <c r="C429" s="45" t="s">
        <v>65</v>
      </c>
      <c r="D429" s="45">
        <v>2</v>
      </c>
      <c r="E429" s="45" t="s">
        <v>108</v>
      </c>
      <c r="F429" s="45">
        <v>9</v>
      </c>
      <c r="G429" s="80" t="s">
        <v>501</v>
      </c>
      <c r="H429" s="75" t="s">
        <v>30</v>
      </c>
      <c r="I429" s="48"/>
      <c r="J429" s="528">
        <v>45546</v>
      </c>
      <c r="K429" s="42" t="s">
        <v>31</v>
      </c>
      <c r="L429" s="544">
        <v>45370</v>
      </c>
      <c r="M429" s="43"/>
      <c r="N429" s="513">
        <v>45668</v>
      </c>
      <c r="O429" s="51"/>
      <c r="P429" s="70" t="str">
        <f t="shared" ca="1" si="71"/>
        <v/>
      </c>
      <c r="Q429" s="70" t="str">
        <f t="shared" ca="1" si="72"/>
        <v/>
      </c>
      <c r="R429" s="70" t="str">
        <f t="shared" ca="1" si="73"/>
        <v/>
      </c>
      <c r="S429" s="70" t="str">
        <f t="shared" ca="1" si="74"/>
        <v/>
      </c>
      <c r="T429" s="147" t="str">
        <f t="shared" ca="1" si="75"/>
        <v/>
      </c>
      <c r="U429" s="146"/>
      <c r="V429" s="51"/>
      <c r="W429" s="51"/>
      <c r="X429" s="51"/>
      <c r="Y429" s="51"/>
      <c r="Z429" s="51"/>
      <c r="AA429" s="145"/>
    </row>
    <row r="430" spans="1:27" s="2" customFormat="1" ht="15.6" x14ac:dyDescent="0.3">
      <c r="A430" s="555">
        <v>45512</v>
      </c>
      <c r="B430" s="48" t="s">
        <v>498</v>
      </c>
      <c r="C430" s="45" t="s">
        <v>65</v>
      </c>
      <c r="D430" s="45">
        <v>2</v>
      </c>
      <c r="E430" s="45" t="s">
        <v>108</v>
      </c>
      <c r="F430" s="45">
        <v>10</v>
      </c>
      <c r="G430" s="80" t="s">
        <v>500</v>
      </c>
      <c r="H430" s="75" t="s">
        <v>30</v>
      </c>
      <c r="I430" s="48"/>
      <c r="J430" s="528">
        <v>45546</v>
      </c>
      <c r="K430" s="42" t="s">
        <v>31</v>
      </c>
      <c r="L430" s="544">
        <v>45370</v>
      </c>
      <c r="M430" s="43"/>
      <c r="N430" s="513">
        <v>45668</v>
      </c>
      <c r="O430" s="51"/>
      <c r="P430" s="70" t="str">
        <f t="shared" ca="1" si="71"/>
        <v/>
      </c>
      <c r="Q430" s="70" t="str">
        <f t="shared" ca="1" si="72"/>
        <v/>
      </c>
      <c r="R430" s="70" t="str">
        <f t="shared" ca="1" si="73"/>
        <v/>
      </c>
      <c r="S430" s="70" t="str">
        <f t="shared" ca="1" si="74"/>
        <v/>
      </c>
      <c r="T430" s="147" t="str">
        <f t="shared" ca="1" si="75"/>
        <v/>
      </c>
      <c r="U430" s="146"/>
      <c r="V430" s="51"/>
      <c r="W430" s="51"/>
      <c r="X430" s="51"/>
      <c r="Y430" s="51"/>
      <c r="Z430" s="51"/>
      <c r="AA430" s="145"/>
    </row>
    <row r="431" spans="1:27" s="2" customFormat="1" ht="15.6" x14ac:dyDescent="0.3">
      <c r="A431" s="555">
        <v>45512</v>
      </c>
      <c r="B431" s="48" t="s">
        <v>498</v>
      </c>
      <c r="C431" s="45" t="s">
        <v>65</v>
      </c>
      <c r="D431" s="45">
        <v>2</v>
      </c>
      <c r="E431" s="45" t="s">
        <v>108</v>
      </c>
      <c r="F431" s="45">
        <v>11</v>
      </c>
      <c r="G431" s="80" t="s">
        <v>499</v>
      </c>
      <c r="H431" s="75" t="s">
        <v>30</v>
      </c>
      <c r="I431" s="48"/>
      <c r="J431" s="528">
        <v>45546</v>
      </c>
      <c r="K431" s="42" t="s">
        <v>31</v>
      </c>
      <c r="L431" s="544">
        <v>45370</v>
      </c>
      <c r="M431" s="43"/>
      <c r="N431" s="513">
        <v>45668</v>
      </c>
      <c r="O431" s="51"/>
      <c r="P431" s="70" t="str">
        <f t="shared" ca="1" si="71"/>
        <v/>
      </c>
      <c r="Q431" s="70" t="str">
        <f t="shared" ca="1" si="72"/>
        <v/>
      </c>
      <c r="R431" s="70" t="str">
        <f t="shared" ca="1" si="73"/>
        <v/>
      </c>
      <c r="S431" s="70" t="str">
        <f t="shared" ca="1" si="74"/>
        <v/>
      </c>
      <c r="T431" s="147" t="str">
        <f t="shared" ca="1" si="75"/>
        <v/>
      </c>
      <c r="U431" s="146"/>
      <c r="V431" s="51"/>
      <c r="W431" s="51"/>
      <c r="X431" s="51"/>
      <c r="Y431" s="51"/>
      <c r="Z431" s="51"/>
      <c r="AA431" s="145"/>
    </row>
    <row r="432" spans="1:27" s="2" customFormat="1" ht="15.6" x14ac:dyDescent="0.3">
      <c r="A432" s="555">
        <v>45504</v>
      </c>
      <c r="B432" s="48" t="s">
        <v>510</v>
      </c>
      <c r="C432" s="45" t="s">
        <v>65</v>
      </c>
      <c r="D432" s="45">
        <v>2</v>
      </c>
      <c r="E432" s="45" t="s">
        <v>278</v>
      </c>
      <c r="F432" s="45">
        <v>1</v>
      </c>
      <c r="G432" s="46" t="s">
        <v>546</v>
      </c>
      <c r="H432" s="47" t="s">
        <v>30</v>
      </c>
      <c r="I432" s="48"/>
      <c r="J432" s="513"/>
      <c r="K432" s="42" t="s">
        <v>31</v>
      </c>
      <c r="L432" s="544">
        <v>45385</v>
      </c>
      <c r="M432" s="48"/>
      <c r="N432" s="513">
        <v>45656</v>
      </c>
      <c r="O432" s="51"/>
      <c r="P432" s="70" t="str">
        <f t="shared" ca="1" si="71"/>
        <v/>
      </c>
      <c r="Q432" s="70" t="str">
        <f t="shared" ca="1" si="72"/>
        <v/>
      </c>
      <c r="R432" s="70" t="str">
        <f t="shared" ca="1" si="73"/>
        <v/>
      </c>
      <c r="S432" s="70" t="str">
        <f t="shared" ca="1" si="74"/>
        <v/>
      </c>
      <c r="T432" s="147" t="str">
        <f t="shared" ca="1" si="75"/>
        <v/>
      </c>
      <c r="U432" s="146"/>
      <c r="V432" s="51"/>
      <c r="W432" s="51"/>
      <c r="X432" s="51"/>
      <c r="Y432" s="51"/>
      <c r="Z432" s="51"/>
      <c r="AA432" s="145"/>
    </row>
    <row r="433" spans="1:27" s="2" customFormat="1" ht="15.6" x14ac:dyDescent="0.3">
      <c r="A433" s="555">
        <v>45504</v>
      </c>
      <c r="B433" s="48" t="s">
        <v>510</v>
      </c>
      <c r="C433" s="45" t="s">
        <v>65</v>
      </c>
      <c r="D433" s="45">
        <v>2</v>
      </c>
      <c r="E433" s="45" t="s">
        <v>278</v>
      </c>
      <c r="F433" s="45">
        <v>2</v>
      </c>
      <c r="G433" s="46" t="s">
        <v>545</v>
      </c>
      <c r="H433" s="53" t="s">
        <v>44</v>
      </c>
      <c r="I433" s="48"/>
      <c r="J433" s="513"/>
      <c r="K433" s="42" t="s">
        <v>31</v>
      </c>
      <c r="L433" s="544">
        <v>45385</v>
      </c>
      <c r="M433" s="48"/>
      <c r="N433" s="513">
        <v>45656</v>
      </c>
      <c r="O433" s="51"/>
      <c r="P433" s="70" t="str">
        <f t="shared" ca="1" si="71"/>
        <v/>
      </c>
      <c r="Q433" s="70" t="str">
        <f t="shared" ca="1" si="72"/>
        <v/>
      </c>
      <c r="R433" s="70" t="str">
        <f t="shared" ca="1" si="73"/>
        <v/>
      </c>
      <c r="S433" s="70" t="str">
        <f t="shared" ca="1" si="74"/>
        <v/>
      </c>
      <c r="T433" s="147" t="str">
        <f t="shared" ca="1" si="75"/>
        <v/>
      </c>
      <c r="U433" s="146"/>
      <c r="V433" s="51"/>
      <c r="W433" s="51"/>
      <c r="X433" s="51"/>
      <c r="Y433" s="51"/>
      <c r="Z433" s="51"/>
      <c r="AA433" s="145"/>
    </row>
    <row r="434" spans="1:27" s="2" customFormat="1" ht="15.6" x14ac:dyDescent="0.3">
      <c r="A434" s="555">
        <v>45504</v>
      </c>
      <c r="B434" s="48" t="s">
        <v>510</v>
      </c>
      <c r="C434" s="45" t="s">
        <v>65</v>
      </c>
      <c r="D434" s="45">
        <v>2</v>
      </c>
      <c r="E434" s="45" t="s">
        <v>278</v>
      </c>
      <c r="F434" s="45">
        <v>3</v>
      </c>
      <c r="G434" s="46" t="s">
        <v>544</v>
      </c>
      <c r="H434" s="53" t="s">
        <v>44</v>
      </c>
      <c r="I434" s="48"/>
      <c r="J434" s="513"/>
      <c r="K434" s="42" t="s">
        <v>31</v>
      </c>
      <c r="L434" s="544">
        <v>45385</v>
      </c>
      <c r="M434" s="48"/>
      <c r="N434" s="513">
        <v>45656</v>
      </c>
      <c r="O434" s="51"/>
      <c r="P434" s="70" t="str">
        <f t="shared" ca="1" si="71"/>
        <v/>
      </c>
      <c r="Q434" s="70" t="str">
        <f t="shared" ca="1" si="72"/>
        <v/>
      </c>
      <c r="R434" s="70" t="str">
        <f t="shared" ca="1" si="73"/>
        <v/>
      </c>
      <c r="S434" s="70" t="str">
        <f t="shared" ca="1" si="74"/>
        <v/>
      </c>
      <c r="T434" s="147" t="str">
        <f t="shared" ca="1" si="75"/>
        <v/>
      </c>
      <c r="U434" s="146"/>
      <c r="V434" s="51"/>
      <c r="W434" s="51"/>
      <c r="X434" s="51"/>
      <c r="Y434" s="51"/>
      <c r="Z434" s="51"/>
      <c r="AA434" s="145"/>
    </row>
    <row r="435" spans="1:27" s="2" customFormat="1" ht="15.6" x14ac:dyDescent="0.3">
      <c r="A435" s="555">
        <v>45504</v>
      </c>
      <c r="B435" s="48" t="s">
        <v>510</v>
      </c>
      <c r="C435" s="45" t="s">
        <v>65</v>
      </c>
      <c r="D435" s="45">
        <v>2</v>
      </c>
      <c r="E435" s="45" t="s">
        <v>278</v>
      </c>
      <c r="F435" s="45">
        <v>4</v>
      </c>
      <c r="G435" s="46" t="s">
        <v>543</v>
      </c>
      <c r="H435" s="47" t="s">
        <v>30</v>
      </c>
      <c r="I435" s="48"/>
      <c r="J435" s="513"/>
      <c r="K435" s="42" t="s">
        <v>31</v>
      </c>
      <c r="L435" s="544">
        <v>45385</v>
      </c>
      <c r="M435" s="48"/>
      <c r="N435" s="513">
        <v>45656</v>
      </c>
      <c r="O435" s="51"/>
      <c r="P435" s="70" t="str">
        <f t="shared" ca="1" si="71"/>
        <v/>
      </c>
      <c r="Q435" s="70" t="str">
        <f t="shared" ca="1" si="72"/>
        <v/>
      </c>
      <c r="R435" s="70" t="str">
        <f t="shared" ca="1" si="73"/>
        <v/>
      </c>
      <c r="S435" s="70" t="str">
        <f t="shared" ca="1" si="74"/>
        <v/>
      </c>
      <c r="T435" s="147" t="str">
        <f t="shared" ca="1" si="75"/>
        <v/>
      </c>
      <c r="U435" s="146"/>
      <c r="V435" s="51"/>
      <c r="W435" s="51"/>
      <c r="X435" s="51"/>
      <c r="Y435" s="51"/>
      <c r="Z435" s="51"/>
      <c r="AA435" s="145"/>
    </row>
    <row r="436" spans="1:27" s="2" customFormat="1" ht="15.6" x14ac:dyDescent="0.3">
      <c r="A436" s="555">
        <v>45504</v>
      </c>
      <c r="B436" s="48" t="s">
        <v>510</v>
      </c>
      <c r="C436" s="45" t="s">
        <v>65</v>
      </c>
      <c r="D436" s="45">
        <v>2</v>
      </c>
      <c r="E436" s="45" t="s">
        <v>278</v>
      </c>
      <c r="F436" s="45">
        <v>5</v>
      </c>
      <c r="G436" s="46" t="s">
        <v>542</v>
      </c>
      <c r="H436" s="47" t="s">
        <v>30</v>
      </c>
      <c r="I436" s="48"/>
      <c r="J436" s="513"/>
      <c r="K436" s="42" t="s">
        <v>31</v>
      </c>
      <c r="L436" s="544">
        <v>45385</v>
      </c>
      <c r="M436" s="48"/>
      <c r="N436" s="513">
        <v>45656</v>
      </c>
      <c r="O436" s="51"/>
      <c r="P436" s="70" t="str">
        <f t="shared" ca="1" si="71"/>
        <v/>
      </c>
      <c r="Q436" s="70" t="str">
        <f t="shared" ca="1" si="72"/>
        <v/>
      </c>
      <c r="R436" s="70" t="str">
        <f t="shared" ca="1" si="73"/>
        <v/>
      </c>
      <c r="S436" s="70" t="str">
        <f t="shared" ca="1" si="74"/>
        <v/>
      </c>
      <c r="T436" s="147" t="str">
        <f t="shared" ca="1" si="75"/>
        <v/>
      </c>
      <c r="U436" s="146"/>
      <c r="V436" s="51"/>
      <c r="W436" s="51"/>
      <c r="X436" s="51"/>
      <c r="Y436" s="51"/>
      <c r="Z436" s="51"/>
      <c r="AA436" s="145"/>
    </row>
    <row r="437" spans="1:27" s="2" customFormat="1" ht="15.6" x14ac:dyDescent="0.3">
      <c r="A437" s="555">
        <v>45504</v>
      </c>
      <c r="B437" s="48" t="s">
        <v>510</v>
      </c>
      <c r="C437" s="45" t="s">
        <v>65</v>
      </c>
      <c r="D437" s="45">
        <v>2</v>
      </c>
      <c r="E437" s="45" t="s">
        <v>278</v>
      </c>
      <c r="F437" s="45">
        <v>6</v>
      </c>
      <c r="G437" s="46" t="s">
        <v>541</v>
      </c>
      <c r="H437" s="47" t="s">
        <v>30</v>
      </c>
      <c r="I437" s="48"/>
      <c r="J437" s="513"/>
      <c r="K437" s="42" t="s">
        <v>31</v>
      </c>
      <c r="L437" s="544">
        <v>45385</v>
      </c>
      <c r="M437" s="48"/>
      <c r="N437" s="513">
        <v>45656</v>
      </c>
      <c r="O437" s="51"/>
      <c r="P437" s="70" t="str">
        <f t="shared" ca="1" si="71"/>
        <v/>
      </c>
      <c r="Q437" s="70" t="str">
        <f t="shared" ca="1" si="72"/>
        <v/>
      </c>
      <c r="R437" s="70" t="str">
        <f t="shared" ca="1" si="73"/>
        <v/>
      </c>
      <c r="S437" s="70" t="str">
        <f t="shared" ca="1" si="74"/>
        <v/>
      </c>
      <c r="T437" s="147" t="str">
        <f t="shared" ca="1" si="75"/>
        <v/>
      </c>
      <c r="U437" s="146"/>
      <c r="V437" s="51"/>
      <c r="W437" s="51"/>
      <c r="X437" s="51"/>
      <c r="Y437" s="51"/>
      <c r="Z437" s="51"/>
      <c r="AA437" s="145"/>
    </row>
    <row r="438" spans="1:27" s="2" customFormat="1" ht="15.6" x14ac:dyDescent="0.3">
      <c r="A438" s="555">
        <v>45504</v>
      </c>
      <c r="B438" s="48" t="s">
        <v>510</v>
      </c>
      <c r="C438" s="45" t="s">
        <v>65</v>
      </c>
      <c r="D438" s="45">
        <v>2</v>
      </c>
      <c r="E438" s="45" t="s">
        <v>278</v>
      </c>
      <c r="F438" s="45">
        <v>7</v>
      </c>
      <c r="G438" s="46" t="s">
        <v>540</v>
      </c>
      <c r="H438" s="47" t="s">
        <v>30</v>
      </c>
      <c r="I438" s="48"/>
      <c r="J438" s="513"/>
      <c r="K438" s="42" t="s">
        <v>31</v>
      </c>
      <c r="L438" s="544">
        <v>45385</v>
      </c>
      <c r="M438" s="48"/>
      <c r="N438" s="513">
        <v>45656</v>
      </c>
      <c r="O438" s="51"/>
      <c r="P438" s="70" t="str">
        <f t="shared" ca="1" si="71"/>
        <v/>
      </c>
      <c r="Q438" s="70" t="str">
        <f t="shared" ca="1" si="72"/>
        <v/>
      </c>
      <c r="R438" s="70" t="str">
        <f t="shared" ca="1" si="73"/>
        <v/>
      </c>
      <c r="S438" s="70" t="str">
        <f t="shared" ca="1" si="74"/>
        <v/>
      </c>
      <c r="T438" s="147" t="str">
        <f t="shared" ca="1" si="75"/>
        <v/>
      </c>
      <c r="U438" s="146"/>
      <c r="V438" s="51"/>
      <c r="W438" s="51"/>
      <c r="X438" s="51"/>
      <c r="Y438" s="51"/>
      <c r="Z438" s="51"/>
      <c r="AA438" s="145"/>
    </row>
    <row r="439" spans="1:27" s="2" customFormat="1" ht="15.6" x14ac:dyDescent="0.3">
      <c r="A439" s="555">
        <v>45504</v>
      </c>
      <c r="B439" s="48" t="s">
        <v>510</v>
      </c>
      <c r="C439" s="45" t="s">
        <v>65</v>
      </c>
      <c r="D439" s="45">
        <v>2</v>
      </c>
      <c r="E439" s="45" t="s">
        <v>278</v>
      </c>
      <c r="F439" s="45">
        <v>8</v>
      </c>
      <c r="G439" s="46" t="s">
        <v>539</v>
      </c>
      <c r="H439" s="47" t="s">
        <v>30</v>
      </c>
      <c r="I439" s="48"/>
      <c r="J439" s="513"/>
      <c r="K439" s="42" t="s">
        <v>31</v>
      </c>
      <c r="L439" s="544">
        <v>45385</v>
      </c>
      <c r="M439" s="48"/>
      <c r="N439" s="513">
        <v>45656</v>
      </c>
      <c r="O439" s="51"/>
      <c r="P439" s="70" t="str">
        <f t="shared" ca="1" si="71"/>
        <v/>
      </c>
      <c r="Q439" s="70" t="str">
        <f t="shared" ca="1" si="72"/>
        <v/>
      </c>
      <c r="R439" s="70" t="str">
        <f t="shared" ca="1" si="73"/>
        <v/>
      </c>
      <c r="S439" s="70" t="str">
        <f t="shared" ca="1" si="74"/>
        <v/>
      </c>
      <c r="T439" s="147" t="str">
        <f t="shared" ca="1" si="75"/>
        <v/>
      </c>
      <c r="U439" s="146"/>
      <c r="V439" s="51"/>
      <c r="W439" s="51"/>
      <c r="X439" s="51"/>
      <c r="Y439" s="51"/>
      <c r="Z439" s="51"/>
      <c r="AA439" s="145"/>
    </row>
    <row r="440" spans="1:27" s="2" customFormat="1" ht="15.6" x14ac:dyDescent="0.3">
      <c r="A440" s="555">
        <v>45504</v>
      </c>
      <c r="B440" s="48" t="s">
        <v>510</v>
      </c>
      <c r="C440" s="45" t="s">
        <v>65</v>
      </c>
      <c r="D440" s="45">
        <v>2</v>
      </c>
      <c r="E440" s="45" t="s">
        <v>278</v>
      </c>
      <c r="F440" s="45">
        <v>9</v>
      </c>
      <c r="G440" s="46" t="s">
        <v>538</v>
      </c>
      <c r="H440" s="47" t="s">
        <v>40</v>
      </c>
      <c r="I440" s="48"/>
      <c r="J440" s="513"/>
      <c r="K440" s="42" t="s">
        <v>31</v>
      </c>
      <c r="L440" s="544">
        <v>45385</v>
      </c>
      <c r="M440" s="48"/>
      <c r="N440" s="513">
        <v>45656</v>
      </c>
      <c r="O440" s="51"/>
      <c r="P440" s="70" t="str">
        <f t="shared" ca="1" si="71"/>
        <v/>
      </c>
      <c r="Q440" s="70" t="str">
        <f t="shared" ca="1" si="72"/>
        <v/>
      </c>
      <c r="R440" s="70" t="str">
        <f t="shared" ca="1" si="73"/>
        <v/>
      </c>
      <c r="S440" s="70" t="str">
        <f t="shared" ca="1" si="74"/>
        <v/>
      </c>
      <c r="T440" s="147" t="str">
        <f t="shared" ca="1" si="75"/>
        <v/>
      </c>
      <c r="U440" s="146"/>
      <c r="V440" s="51"/>
      <c r="W440" s="51"/>
      <c r="X440" s="51"/>
      <c r="Y440" s="51"/>
      <c r="Z440" s="51"/>
      <c r="AA440" s="145"/>
    </row>
    <row r="441" spans="1:27" s="2" customFormat="1" ht="15.6" x14ac:dyDescent="0.3">
      <c r="A441" s="555">
        <v>45504</v>
      </c>
      <c r="B441" s="48" t="s">
        <v>510</v>
      </c>
      <c r="C441" s="45" t="s">
        <v>65</v>
      </c>
      <c r="D441" s="45">
        <v>2</v>
      </c>
      <c r="E441" s="45" t="s">
        <v>278</v>
      </c>
      <c r="F441" s="45">
        <v>10</v>
      </c>
      <c r="G441" s="46" t="s">
        <v>537</v>
      </c>
      <c r="H441" s="47" t="s">
        <v>30</v>
      </c>
      <c r="I441" s="48"/>
      <c r="J441" s="513"/>
      <c r="K441" s="42" t="s">
        <v>31</v>
      </c>
      <c r="L441" s="544">
        <v>45385</v>
      </c>
      <c r="M441" s="48"/>
      <c r="N441" s="513">
        <v>45656</v>
      </c>
      <c r="O441" s="51"/>
      <c r="P441" s="70" t="str">
        <f t="shared" ca="1" si="71"/>
        <v/>
      </c>
      <c r="Q441" s="70" t="str">
        <f t="shared" ca="1" si="72"/>
        <v/>
      </c>
      <c r="R441" s="70" t="str">
        <f t="shared" ca="1" si="73"/>
        <v/>
      </c>
      <c r="S441" s="70" t="str">
        <f t="shared" ca="1" si="74"/>
        <v/>
      </c>
      <c r="T441" s="147" t="str">
        <f t="shared" ca="1" si="75"/>
        <v/>
      </c>
      <c r="U441" s="146"/>
      <c r="V441" s="51"/>
      <c r="W441" s="51"/>
      <c r="X441" s="51"/>
      <c r="Y441" s="51"/>
      <c r="Z441" s="51"/>
      <c r="AA441" s="145"/>
    </row>
    <row r="442" spans="1:27" s="2" customFormat="1" ht="15.6" x14ac:dyDescent="0.3">
      <c r="A442" s="555">
        <v>45504</v>
      </c>
      <c r="B442" s="48" t="s">
        <v>510</v>
      </c>
      <c r="C442" s="45" t="s">
        <v>65</v>
      </c>
      <c r="D442" s="45">
        <v>2</v>
      </c>
      <c r="E442" s="45" t="s">
        <v>278</v>
      </c>
      <c r="F442" s="45">
        <v>11</v>
      </c>
      <c r="G442" s="46" t="s">
        <v>536</v>
      </c>
      <c r="H442" s="53" t="s">
        <v>76</v>
      </c>
      <c r="I442" s="48"/>
      <c r="J442" s="513"/>
      <c r="K442" s="42" t="s">
        <v>31</v>
      </c>
      <c r="L442" s="544">
        <v>45385</v>
      </c>
      <c r="M442" s="48"/>
      <c r="N442" s="513">
        <v>45656</v>
      </c>
      <c r="O442" s="51"/>
      <c r="P442" s="70" t="str">
        <f t="shared" ca="1" si="71"/>
        <v/>
      </c>
      <c r="Q442" s="70" t="str">
        <f t="shared" ca="1" si="72"/>
        <v/>
      </c>
      <c r="R442" s="70" t="str">
        <f t="shared" ca="1" si="73"/>
        <v/>
      </c>
      <c r="S442" s="70" t="str">
        <f t="shared" ca="1" si="74"/>
        <v/>
      </c>
      <c r="T442" s="147" t="str">
        <f t="shared" ca="1" si="75"/>
        <v/>
      </c>
      <c r="U442" s="146"/>
      <c r="V442" s="51"/>
      <c r="W442" s="51"/>
      <c r="X442" s="51"/>
      <c r="Y442" s="51"/>
      <c r="Z442" s="51"/>
      <c r="AA442" s="145"/>
    </row>
    <row r="443" spans="1:27" s="2" customFormat="1" ht="15.6" x14ac:dyDescent="0.3">
      <c r="A443" s="555">
        <v>45504</v>
      </c>
      <c r="B443" s="48" t="s">
        <v>510</v>
      </c>
      <c r="C443" s="45" t="s">
        <v>65</v>
      </c>
      <c r="D443" s="45">
        <v>2</v>
      </c>
      <c r="E443" s="45" t="s">
        <v>278</v>
      </c>
      <c r="F443" s="45">
        <v>12</v>
      </c>
      <c r="G443" s="46" t="s">
        <v>535</v>
      </c>
      <c r="H443" s="47" t="s">
        <v>54</v>
      </c>
      <c r="I443" s="48"/>
      <c r="J443" s="513"/>
      <c r="K443" s="42" t="s">
        <v>31</v>
      </c>
      <c r="L443" s="544">
        <v>45385</v>
      </c>
      <c r="M443" s="48"/>
      <c r="N443" s="513">
        <v>45491</v>
      </c>
      <c r="O443" s="51"/>
      <c r="P443" s="70" t="str">
        <f t="shared" ca="1" si="71"/>
        <v/>
      </c>
      <c r="Q443" s="70" t="str">
        <f t="shared" ca="1" si="72"/>
        <v/>
      </c>
      <c r="R443" s="70" t="str">
        <f t="shared" ca="1" si="73"/>
        <v/>
      </c>
      <c r="S443" s="70" t="str">
        <f t="shared" ca="1" si="74"/>
        <v/>
      </c>
      <c r="T443" s="147" t="str">
        <f t="shared" ca="1" si="75"/>
        <v/>
      </c>
      <c r="U443" s="146"/>
      <c r="V443" s="51"/>
      <c r="W443" s="51"/>
      <c r="X443" s="51"/>
      <c r="Y443" s="51"/>
      <c r="Z443" s="51"/>
      <c r="AA443" s="145"/>
    </row>
    <row r="444" spans="1:27" s="2" customFormat="1" ht="15.6" x14ac:dyDescent="0.3">
      <c r="A444" s="555">
        <v>45504</v>
      </c>
      <c r="B444" s="48" t="s">
        <v>510</v>
      </c>
      <c r="C444" s="45" t="s">
        <v>65</v>
      </c>
      <c r="D444" s="45">
        <v>2</v>
      </c>
      <c r="E444" s="45" t="s">
        <v>278</v>
      </c>
      <c r="F444" s="45">
        <v>13</v>
      </c>
      <c r="G444" s="46" t="s">
        <v>534</v>
      </c>
      <c r="H444" s="47" t="s">
        <v>30</v>
      </c>
      <c r="I444" s="48"/>
      <c r="J444" s="513"/>
      <c r="K444" s="42" t="s">
        <v>31</v>
      </c>
      <c r="L444" s="544">
        <v>45385</v>
      </c>
      <c r="M444" s="48"/>
      <c r="N444" s="513">
        <v>45656</v>
      </c>
      <c r="O444" s="51"/>
      <c r="P444" s="70" t="str">
        <f t="shared" ca="1" si="71"/>
        <v/>
      </c>
      <c r="Q444" s="70" t="str">
        <f t="shared" ca="1" si="72"/>
        <v/>
      </c>
      <c r="R444" s="70" t="str">
        <f t="shared" ca="1" si="73"/>
        <v/>
      </c>
      <c r="S444" s="70" t="str">
        <f t="shared" ca="1" si="74"/>
        <v/>
      </c>
      <c r="T444" s="147" t="str">
        <f t="shared" ca="1" si="75"/>
        <v/>
      </c>
      <c r="U444" s="146"/>
      <c r="V444" s="51"/>
      <c r="W444" s="51"/>
      <c r="X444" s="51"/>
      <c r="Y444" s="51"/>
      <c r="Z444" s="51"/>
      <c r="AA444" s="145"/>
    </row>
    <row r="445" spans="1:27" s="2" customFormat="1" ht="15.6" x14ac:dyDescent="0.3">
      <c r="A445" s="555">
        <v>45504</v>
      </c>
      <c r="B445" s="48" t="s">
        <v>510</v>
      </c>
      <c r="C445" s="45" t="s">
        <v>65</v>
      </c>
      <c r="D445" s="45">
        <v>2</v>
      </c>
      <c r="E445" s="45" t="s">
        <v>278</v>
      </c>
      <c r="F445" s="45">
        <v>14</v>
      </c>
      <c r="G445" s="46" t="s">
        <v>532</v>
      </c>
      <c r="H445" s="47" t="s">
        <v>533</v>
      </c>
      <c r="I445" s="48"/>
      <c r="J445" s="513"/>
      <c r="K445" s="42" t="s">
        <v>31</v>
      </c>
      <c r="L445" s="544">
        <v>45385</v>
      </c>
      <c r="M445" s="48"/>
      <c r="N445" s="513">
        <v>45656</v>
      </c>
      <c r="O445" s="51"/>
      <c r="P445" s="70" t="str">
        <f t="shared" ca="1" si="71"/>
        <v/>
      </c>
      <c r="Q445" s="70" t="str">
        <f t="shared" ca="1" si="72"/>
        <v/>
      </c>
      <c r="R445" s="70" t="str">
        <f t="shared" ca="1" si="73"/>
        <v/>
      </c>
      <c r="S445" s="70" t="str">
        <f t="shared" ca="1" si="74"/>
        <v/>
      </c>
      <c r="T445" s="147" t="str">
        <f t="shared" ca="1" si="75"/>
        <v/>
      </c>
      <c r="U445" s="146"/>
      <c r="V445" s="51"/>
      <c r="W445" s="51"/>
      <c r="X445" s="51"/>
      <c r="Y445" s="51"/>
      <c r="Z445" s="51"/>
      <c r="AA445" s="145"/>
    </row>
    <row r="446" spans="1:27" s="2" customFormat="1" ht="15.6" x14ac:dyDescent="0.3">
      <c r="A446" s="555">
        <v>45504</v>
      </c>
      <c r="B446" s="48" t="s">
        <v>510</v>
      </c>
      <c r="C446" s="45" t="s">
        <v>65</v>
      </c>
      <c r="D446" s="45">
        <v>2</v>
      </c>
      <c r="E446" s="45" t="s">
        <v>278</v>
      </c>
      <c r="F446" s="45">
        <v>15</v>
      </c>
      <c r="G446" s="46" t="s">
        <v>531</v>
      </c>
      <c r="H446" s="47" t="s">
        <v>104</v>
      </c>
      <c r="I446" s="48"/>
      <c r="J446" s="513"/>
      <c r="K446" s="187" t="s">
        <v>31</v>
      </c>
      <c r="L446" s="544">
        <v>45385</v>
      </c>
      <c r="M446" s="48"/>
      <c r="N446" s="513">
        <v>45656</v>
      </c>
      <c r="O446" s="51"/>
      <c r="P446" s="70" t="str">
        <f t="shared" ca="1" si="71"/>
        <v/>
      </c>
      <c r="Q446" s="70" t="str">
        <f t="shared" ca="1" si="72"/>
        <v/>
      </c>
      <c r="R446" s="70" t="str">
        <f t="shared" ca="1" si="73"/>
        <v/>
      </c>
      <c r="S446" s="70" t="str">
        <f t="shared" ca="1" si="74"/>
        <v/>
      </c>
      <c r="T446" s="147" t="str">
        <f t="shared" ca="1" si="75"/>
        <v/>
      </c>
      <c r="U446" s="146"/>
      <c r="V446" s="51"/>
      <c r="W446" s="51"/>
      <c r="X446" s="51"/>
      <c r="Y446" s="51"/>
      <c r="Z446" s="51"/>
      <c r="AA446" s="145"/>
    </row>
    <row r="447" spans="1:27" s="2" customFormat="1" ht="15.6" x14ac:dyDescent="0.3">
      <c r="A447" s="555">
        <v>45504</v>
      </c>
      <c r="B447" s="48" t="s">
        <v>510</v>
      </c>
      <c r="C447" s="45" t="s">
        <v>65</v>
      </c>
      <c r="D447" s="45">
        <v>2</v>
      </c>
      <c r="E447" s="45" t="s">
        <v>278</v>
      </c>
      <c r="F447" s="45">
        <v>16</v>
      </c>
      <c r="G447" s="46" t="s">
        <v>530</v>
      </c>
      <c r="H447" s="53" t="s">
        <v>44</v>
      </c>
      <c r="I447" s="48"/>
      <c r="J447" s="513"/>
      <c r="K447" s="187" t="s">
        <v>31</v>
      </c>
      <c r="L447" s="544">
        <v>45385</v>
      </c>
      <c r="M447" s="48"/>
      <c r="N447" s="513">
        <v>45656</v>
      </c>
      <c r="O447" s="51"/>
      <c r="P447" s="70" t="str">
        <f t="shared" ca="1" si="71"/>
        <v/>
      </c>
      <c r="Q447" s="70" t="str">
        <f t="shared" ca="1" si="72"/>
        <v/>
      </c>
      <c r="R447" s="70" t="str">
        <f t="shared" ca="1" si="73"/>
        <v/>
      </c>
      <c r="S447" s="70" t="str">
        <f t="shared" ca="1" si="74"/>
        <v/>
      </c>
      <c r="T447" s="147" t="str">
        <f t="shared" ca="1" si="75"/>
        <v/>
      </c>
      <c r="U447" s="146"/>
      <c r="V447" s="51"/>
      <c r="W447" s="51"/>
      <c r="X447" s="51"/>
      <c r="Y447" s="51"/>
      <c r="Z447" s="51"/>
      <c r="AA447" s="145"/>
    </row>
    <row r="448" spans="1:27" s="2" customFormat="1" ht="15.6" x14ac:dyDescent="0.3">
      <c r="A448" s="555">
        <v>45504</v>
      </c>
      <c r="B448" s="48" t="s">
        <v>510</v>
      </c>
      <c r="C448" s="45" t="s">
        <v>65</v>
      </c>
      <c r="D448" s="45">
        <v>2</v>
      </c>
      <c r="E448" s="45" t="s">
        <v>278</v>
      </c>
      <c r="F448" s="45">
        <v>17</v>
      </c>
      <c r="G448" s="46" t="s">
        <v>529</v>
      </c>
      <c r="H448" s="47" t="s">
        <v>30</v>
      </c>
      <c r="I448" s="48"/>
      <c r="J448" s="513"/>
      <c r="K448" s="187" t="s">
        <v>31</v>
      </c>
      <c r="L448" s="544">
        <v>45385</v>
      </c>
      <c r="M448" s="48"/>
      <c r="N448" s="513">
        <v>45656</v>
      </c>
      <c r="O448" s="51"/>
      <c r="P448" s="70" t="str">
        <f t="shared" ca="1" si="71"/>
        <v/>
      </c>
      <c r="Q448" s="70" t="str">
        <f t="shared" ca="1" si="72"/>
        <v/>
      </c>
      <c r="R448" s="70" t="str">
        <f t="shared" ca="1" si="73"/>
        <v/>
      </c>
      <c r="S448" s="70" t="str">
        <f t="shared" ca="1" si="74"/>
        <v/>
      </c>
      <c r="T448" s="147" t="str">
        <f t="shared" ca="1" si="75"/>
        <v/>
      </c>
      <c r="U448" s="146"/>
      <c r="V448" s="51"/>
      <c r="W448" s="51"/>
      <c r="X448" s="51"/>
      <c r="Y448" s="51"/>
      <c r="Z448" s="51"/>
      <c r="AA448" s="145"/>
    </row>
    <row r="449" spans="1:27" s="2" customFormat="1" ht="15.6" x14ac:dyDescent="0.3">
      <c r="A449" s="555">
        <v>45504</v>
      </c>
      <c r="B449" s="48" t="s">
        <v>510</v>
      </c>
      <c r="C449" s="45" t="s">
        <v>65</v>
      </c>
      <c r="D449" s="45">
        <v>2</v>
      </c>
      <c r="E449" s="45" t="s">
        <v>278</v>
      </c>
      <c r="F449" s="45">
        <v>18</v>
      </c>
      <c r="G449" s="46" t="s">
        <v>528</v>
      </c>
      <c r="H449" s="47" t="s">
        <v>30</v>
      </c>
      <c r="I449" s="48"/>
      <c r="J449" s="513"/>
      <c r="K449" s="187" t="s">
        <v>31</v>
      </c>
      <c r="L449" s="544">
        <v>45385</v>
      </c>
      <c r="M449" s="48"/>
      <c r="N449" s="513">
        <v>45656</v>
      </c>
      <c r="O449" s="51"/>
      <c r="P449" s="70" t="str">
        <f t="shared" ca="1" si="71"/>
        <v/>
      </c>
      <c r="Q449" s="70" t="str">
        <f t="shared" ca="1" si="72"/>
        <v/>
      </c>
      <c r="R449" s="70" t="str">
        <f t="shared" ca="1" si="73"/>
        <v/>
      </c>
      <c r="S449" s="70" t="str">
        <f t="shared" ca="1" si="74"/>
        <v/>
      </c>
      <c r="T449" s="147" t="str">
        <f t="shared" ca="1" si="75"/>
        <v/>
      </c>
      <c r="U449" s="146"/>
      <c r="V449" s="51"/>
      <c r="W449" s="51"/>
      <c r="X449" s="51"/>
      <c r="Y449" s="51"/>
      <c r="Z449" s="51"/>
      <c r="AA449" s="145"/>
    </row>
    <row r="450" spans="1:27" s="2" customFormat="1" ht="15.6" x14ac:dyDescent="0.3">
      <c r="A450" s="555">
        <v>45504</v>
      </c>
      <c r="B450" s="48" t="s">
        <v>510</v>
      </c>
      <c r="C450" s="45" t="s">
        <v>65</v>
      </c>
      <c r="D450" s="45">
        <v>2</v>
      </c>
      <c r="E450" s="45" t="s">
        <v>278</v>
      </c>
      <c r="F450" s="45">
        <v>19</v>
      </c>
      <c r="G450" s="46" t="s">
        <v>527</v>
      </c>
      <c r="H450" s="47" t="s">
        <v>30</v>
      </c>
      <c r="I450" s="48"/>
      <c r="J450" s="513"/>
      <c r="K450" s="42" t="s">
        <v>31</v>
      </c>
      <c r="L450" s="544">
        <v>45385</v>
      </c>
      <c r="M450" s="48"/>
      <c r="N450" s="513">
        <v>45656</v>
      </c>
      <c r="O450" s="51"/>
      <c r="P450" s="70" t="str">
        <f t="shared" ca="1" si="71"/>
        <v/>
      </c>
      <c r="Q450" s="70" t="str">
        <f t="shared" ca="1" si="72"/>
        <v/>
      </c>
      <c r="R450" s="70" t="str">
        <f t="shared" ca="1" si="73"/>
        <v/>
      </c>
      <c r="S450" s="70" t="str">
        <f t="shared" ca="1" si="74"/>
        <v/>
      </c>
      <c r="T450" s="147" t="str">
        <f t="shared" ca="1" si="75"/>
        <v/>
      </c>
      <c r="U450" s="146"/>
      <c r="V450" s="51"/>
      <c r="W450" s="51"/>
      <c r="X450" s="51"/>
      <c r="Y450" s="51"/>
      <c r="Z450" s="51"/>
      <c r="AA450" s="145"/>
    </row>
    <row r="451" spans="1:27" s="2" customFormat="1" ht="15.6" x14ac:dyDescent="0.3">
      <c r="A451" s="555">
        <v>45504</v>
      </c>
      <c r="B451" s="48" t="s">
        <v>510</v>
      </c>
      <c r="C451" s="45" t="s">
        <v>65</v>
      </c>
      <c r="D451" s="45">
        <v>2</v>
      </c>
      <c r="E451" s="45" t="s">
        <v>278</v>
      </c>
      <c r="F451" s="45">
        <v>20</v>
      </c>
      <c r="G451" s="46" t="s">
        <v>526</v>
      </c>
      <c r="H451" s="47" t="s">
        <v>104</v>
      </c>
      <c r="I451" s="48"/>
      <c r="J451" s="513"/>
      <c r="K451" s="42" t="s">
        <v>31</v>
      </c>
      <c r="L451" s="544">
        <v>45385</v>
      </c>
      <c r="M451" s="48"/>
      <c r="N451" s="513">
        <v>45656</v>
      </c>
      <c r="O451" s="51"/>
      <c r="P451" s="70" t="str">
        <f t="shared" ref="P451:P468" ca="1" si="76">IF(K451="NÃO INTERVENCIONADO",TODAY()-J451,"")</f>
        <v/>
      </c>
      <c r="Q451" s="70" t="str">
        <f t="shared" ref="Q451:Q468" ca="1" si="77">IF(K451="ENCOMENDADO",TODAY()-J451,"")</f>
        <v/>
      </c>
      <c r="R451" s="70" t="str">
        <f t="shared" ref="R451:R468" ca="1" si="78">IF(K451="EM OBRA",TODAY()-J451,"")</f>
        <v/>
      </c>
      <c r="S451" s="70" t="str">
        <f t="shared" ref="S451:S468" ca="1" si="79">IF(K451="CORREÇÃO NÃO ACEITE",TODAY()-J451,"")</f>
        <v/>
      </c>
      <c r="T451" s="147" t="str">
        <f t="shared" ref="T451:T468" ca="1" si="80">IF(K451="A VERIFICAR",TODAY()-J451,"")</f>
        <v/>
      </c>
      <c r="U451" s="146"/>
      <c r="V451" s="51"/>
      <c r="W451" s="51"/>
      <c r="X451" s="51"/>
      <c r="Y451" s="51"/>
      <c r="Z451" s="51"/>
      <c r="AA451" s="145"/>
    </row>
    <row r="452" spans="1:27" s="2" customFormat="1" ht="15.6" x14ac:dyDescent="0.3">
      <c r="A452" s="555">
        <v>45504</v>
      </c>
      <c r="B452" s="48" t="s">
        <v>510</v>
      </c>
      <c r="C452" s="45" t="s">
        <v>65</v>
      </c>
      <c r="D452" s="45">
        <v>2</v>
      </c>
      <c r="E452" s="45" t="s">
        <v>278</v>
      </c>
      <c r="F452" s="45">
        <v>21</v>
      </c>
      <c r="G452" s="46" t="s">
        <v>525</v>
      </c>
      <c r="H452" s="47" t="s">
        <v>30</v>
      </c>
      <c r="I452" s="48"/>
      <c r="J452" s="513"/>
      <c r="K452" s="42" t="s">
        <v>31</v>
      </c>
      <c r="L452" s="544">
        <v>45385</v>
      </c>
      <c r="M452" s="48"/>
      <c r="N452" s="513">
        <v>45656</v>
      </c>
      <c r="O452" s="51"/>
      <c r="P452" s="70" t="str">
        <f t="shared" ca="1" si="76"/>
        <v/>
      </c>
      <c r="Q452" s="70" t="str">
        <f t="shared" ca="1" si="77"/>
        <v/>
      </c>
      <c r="R452" s="70" t="str">
        <f t="shared" ca="1" si="78"/>
        <v/>
      </c>
      <c r="S452" s="70" t="str">
        <f t="shared" ca="1" si="79"/>
        <v/>
      </c>
      <c r="T452" s="147" t="str">
        <f t="shared" ca="1" si="80"/>
        <v/>
      </c>
      <c r="U452" s="146"/>
      <c r="V452" s="51"/>
      <c r="W452" s="51"/>
      <c r="X452" s="51"/>
      <c r="Y452" s="51"/>
      <c r="Z452" s="51"/>
      <c r="AA452" s="145"/>
    </row>
    <row r="453" spans="1:27" s="2" customFormat="1" ht="15.6" x14ac:dyDescent="0.3">
      <c r="A453" s="555">
        <v>45504</v>
      </c>
      <c r="B453" s="48" t="s">
        <v>510</v>
      </c>
      <c r="C453" s="45" t="s">
        <v>65</v>
      </c>
      <c r="D453" s="45">
        <v>2</v>
      </c>
      <c r="E453" s="45" t="s">
        <v>278</v>
      </c>
      <c r="F453" s="45">
        <v>22</v>
      </c>
      <c r="G453" s="46" t="s">
        <v>524</v>
      </c>
      <c r="H453" s="47" t="s">
        <v>30</v>
      </c>
      <c r="I453" s="48"/>
      <c r="J453" s="513"/>
      <c r="K453" s="42" t="s">
        <v>31</v>
      </c>
      <c r="L453" s="544">
        <v>45385</v>
      </c>
      <c r="M453" s="48"/>
      <c r="N453" s="513">
        <v>45656</v>
      </c>
      <c r="O453" s="51"/>
      <c r="P453" s="70" t="str">
        <f t="shared" ca="1" si="76"/>
        <v/>
      </c>
      <c r="Q453" s="70" t="str">
        <f t="shared" ca="1" si="77"/>
        <v/>
      </c>
      <c r="R453" s="70" t="str">
        <f t="shared" ca="1" si="78"/>
        <v/>
      </c>
      <c r="S453" s="70" t="str">
        <f t="shared" ca="1" si="79"/>
        <v/>
      </c>
      <c r="T453" s="147" t="str">
        <f t="shared" ca="1" si="80"/>
        <v/>
      </c>
      <c r="U453" s="146"/>
      <c r="V453" s="51"/>
      <c r="W453" s="51"/>
      <c r="X453" s="51"/>
      <c r="Y453" s="51"/>
      <c r="Z453" s="51"/>
      <c r="AA453" s="145"/>
    </row>
    <row r="454" spans="1:27" s="2" customFormat="1" ht="15.6" x14ac:dyDescent="0.3">
      <c r="A454" s="555">
        <v>45504</v>
      </c>
      <c r="B454" s="48" t="s">
        <v>510</v>
      </c>
      <c r="C454" s="45" t="s">
        <v>65</v>
      </c>
      <c r="D454" s="45">
        <v>2</v>
      </c>
      <c r="E454" s="45" t="s">
        <v>278</v>
      </c>
      <c r="F454" s="45">
        <v>23</v>
      </c>
      <c r="G454" s="46" t="s">
        <v>523</v>
      </c>
      <c r="H454" s="47" t="s">
        <v>54</v>
      </c>
      <c r="I454" s="48"/>
      <c r="J454" s="513"/>
      <c r="K454" s="42" t="s">
        <v>31</v>
      </c>
      <c r="L454" s="544">
        <v>45385</v>
      </c>
      <c r="M454" s="48"/>
      <c r="N454" s="513">
        <v>45491</v>
      </c>
      <c r="O454" s="51"/>
      <c r="P454" s="70" t="str">
        <f t="shared" ca="1" si="76"/>
        <v/>
      </c>
      <c r="Q454" s="70" t="str">
        <f t="shared" ca="1" si="77"/>
        <v/>
      </c>
      <c r="R454" s="70" t="str">
        <f t="shared" ca="1" si="78"/>
        <v/>
      </c>
      <c r="S454" s="70" t="str">
        <f t="shared" ca="1" si="79"/>
        <v/>
      </c>
      <c r="T454" s="147" t="str">
        <f t="shared" ca="1" si="80"/>
        <v/>
      </c>
      <c r="U454" s="146"/>
      <c r="V454" s="51"/>
      <c r="W454" s="51"/>
      <c r="X454" s="51"/>
      <c r="Y454" s="51"/>
      <c r="Z454" s="51"/>
      <c r="AA454" s="145"/>
    </row>
    <row r="455" spans="1:27" s="2" customFormat="1" ht="15.6" x14ac:dyDescent="0.3">
      <c r="A455" s="555">
        <v>45504</v>
      </c>
      <c r="B455" s="48" t="s">
        <v>510</v>
      </c>
      <c r="C455" s="45" t="s">
        <v>65</v>
      </c>
      <c r="D455" s="45">
        <v>2</v>
      </c>
      <c r="E455" s="45" t="s">
        <v>278</v>
      </c>
      <c r="F455" s="45">
        <v>24</v>
      </c>
      <c r="G455" s="46" t="s">
        <v>522</v>
      </c>
      <c r="H455" s="47" t="s">
        <v>30</v>
      </c>
      <c r="I455" s="48"/>
      <c r="J455" s="513"/>
      <c r="K455" s="42" t="s">
        <v>31</v>
      </c>
      <c r="L455" s="544">
        <v>45385</v>
      </c>
      <c r="M455" s="48"/>
      <c r="N455" s="513">
        <v>45656</v>
      </c>
      <c r="O455" s="51"/>
      <c r="P455" s="70" t="str">
        <f t="shared" ca="1" si="76"/>
        <v/>
      </c>
      <c r="Q455" s="70" t="str">
        <f t="shared" ca="1" si="77"/>
        <v/>
      </c>
      <c r="R455" s="70" t="str">
        <f t="shared" ca="1" si="78"/>
        <v/>
      </c>
      <c r="S455" s="70" t="str">
        <f t="shared" ca="1" si="79"/>
        <v/>
      </c>
      <c r="T455" s="147" t="str">
        <f t="shared" ca="1" si="80"/>
        <v/>
      </c>
      <c r="U455" s="146"/>
      <c r="V455" s="51"/>
      <c r="W455" s="51"/>
      <c r="X455" s="51"/>
      <c r="Y455" s="51"/>
      <c r="Z455" s="51"/>
      <c r="AA455" s="145"/>
    </row>
    <row r="456" spans="1:27" s="2" customFormat="1" ht="15.6" x14ac:dyDescent="0.3">
      <c r="A456" s="555">
        <v>45504</v>
      </c>
      <c r="B456" s="48" t="s">
        <v>510</v>
      </c>
      <c r="C456" s="45" t="s">
        <v>65</v>
      </c>
      <c r="D456" s="45">
        <v>2</v>
      </c>
      <c r="E456" s="45" t="s">
        <v>278</v>
      </c>
      <c r="F456" s="45">
        <v>25</v>
      </c>
      <c r="G456" s="46" t="s">
        <v>521</v>
      </c>
      <c r="H456" s="47" t="s">
        <v>30</v>
      </c>
      <c r="I456" s="48"/>
      <c r="J456" s="513"/>
      <c r="K456" s="42" t="s">
        <v>31</v>
      </c>
      <c r="L456" s="544">
        <v>45385</v>
      </c>
      <c r="M456" s="48"/>
      <c r="N456" s="513">
        <v>45656</v>
      </c>
      <c r="O456" s="51"/>
      <c r="P456" s="70" t="str">
        <f t="shared" ca="1" si="76"/>
        <v/>
      </c>
      <c r="Q456" s="70" t="str">
        <f t="shared" ca="1" si="77"/>
        <v/>
      </c>
      <c r="R456" s="70" t="str">
        <f t="shared" ca="1" si="78"/>
        <v/>
      </c>
      <c r="S456" s="70" t="str">
        <f t="shared" ca="1" si="79"/>
        <v/>
      </c>
      <c r="T456" s="147" t="str">
        <f t="shared" ca="1" si="80"/>
        <v/>
      </c>
      <c r="U456" s="146"/>
      <c r="V456" s="51"/>
      <c r="W456" s="51"/>
      <c r="X456" s="51"/>
      <c r="Y456" s="51"/>
      <c r="Z456" s="51"/>
      <c r="AA456" s="145"/>
    </row>
    <row r="457" spans="1:27" s="2" customFormat="1" ht="15.6" x14ac:dyDescent="0.3">
      <c r="A457" s="555">
        <v>45504</v>
      </c>
      <c r="B457" s="48" t="s">
        <v>510</v>
      </c>
      <c r="C457" s="45" t="s">
        <v>65</v>
      </c>
      <c r="D457" s="45">
        <v>2</v>
      </c>
      <c r="E457" s="45" t="s">
        <v>278</v>
      </c>
      <c r="F457" s="45">
        <v>26</v>
      </c>
      <c r="G457" s="46" t="s">
        <v>520</v>
      </c>
      <c r="H457" s="47" t="s">
        <v>30</v>
      </c>
      <c r="I457" s="48"/>
      <c r="J457" s="513"/>
      <c r="K457" s="42" t="s">
        <v>31</v>
      </c>
      <c r="L457" s="544">
        <v>45385</v>
      </c>
      <c r="M457" s="48"/>
      <c r="N457" s="513">
        <v>45656</v>
      </c>
      <c r="O457" s="51"/>
      <c r="P457" s="70" t="str">
        <f t="shared" ca="1" si="76"/>
        <v/>
      </c>
      <c r="Q457" s="70" t="str">
        <f t="shared" ca="1" si="77"/>
        <v/>
      </c>
      <c r="R457" s="70" t="str">
        <f t="shared" ca="1" si="78"/>
        <v/>
      </c>
      <c r="S457" s="70" t="str">
        <f t="shared" ca="1" si="79"/>
        <v/>
      </c>
      <c r="T457" s="147" t="str">
        <f t="shared" ca="1" si="80"/>
        <v/>
      </c>
      <c r="U457" s="146"/>
      <c r="V457" s="51"/>
      <c r="W457" s="51"/>
      <c r="X457" s="51"/>
      <c r="Y457" s="51"/>
      <c r="Z457" s="51"/>
      <c r="AA457" s="145"/>
    </row>
    <row r="458" spans="1:27" s="2" customFormat="1" ht="15.6" x14ac:dyDescent="0.3">
      <c r="A458" s="555">
        <v>45504</v>
      </c>
      <c r="B458" s="48" t="s">
        <v>510</v>
      </c>
      <c r="C458" s="45" t="s">
        <v>65</v>
      </c>
      <c r="D458" s="45">
        <v>2</v>
      </c>
      <c r="E458" s="45" t="s">
        <v>278</v>
      </c>
      <c r="F458" s="45">
        <v>27</v>
      </c>
      <c r="G458" s="46" t="s">
        <v>519</v>
      </c>
      <c r="H458" s="47" t="s">
        <v>30</v>
      </c>
      <c r="I458" s="48"/>
      <c r="J458" s="513"/>
      <c r="K458" s="42" t="s">
        <v>31</v>
      </c>
      <c r="L458" s="544">
        <v>45385</v>
      </c>
      <c r="M458" s="48"/>
      <c r="N458" s="513">
        <v>45656</v>
      </c>
      <c r="O458" s="51"/>
      <c r="P458" s="70" t="str">
        <f t="shared" ca="1" si="76"/>
        <v/>
      </c>
      <c r="Q458" s="70" t="str">
        <f t="shared" ca="1" si="77"/>
        <v/>
      </c>
      <c r="R458" s="70" t="str">
        <f t="shared" ca="1" si="78"/>
        <v/>
      </c>
      <c r="S458" s="70" t="str">
        <f t="shared" ca="1" si="79"/>
        <v/>
      </c>
      <c r="T458" s="147" t="str">
        <f t="shared" ca="1" si="80"/>
        <v/>
      </c>
      <c r="U458" s="146"/>
      <c r="V458" s="51"/>
      <c r="W458" s="51"/>
      <c r="X458" s="51"/>
      <c r="Y458" s="51"/>
      <c r="Z458" s="51"/>
      <c r="AA458" s="145"/>
    </row>
    <row r="459" spans="1:27" s="2" customFormat="1" ht="15.6" x14ac:dyDescent="0.3">
      <c r="A459" s="555">
        <v>45504</v>
      </c>
      <c r="B459" s="48" t="s">
        <v>510</v>
      </c>
      <c r="C459" s="45" t="s">
        <v>65</v>
      </c>
      <c r="D459" s="45">
        <v>2</v>
      </c>
      <c r="E459" s="45" t="s">
        <v>278</v>
      </c>
      <c r="F459" s="45">
        <v>28</v>
      </c>
      <c r="G459" s="46" t="s">
        <v>518</v>
      </c>
      <c r="H459" s="53" t="s">
        <v>76</v>
      </c>
      <c r="I459" s="48"/>
      <c r="J459" s="513"/>
      <c r="K459" s="42" t="s">
        <v>31</v>
      </c>
      <c r="L459" s="544">
        <v>45385</v>
      </c>
      <c r="M459" s="48"/>
      <c r="N459" s="513">
        <v>45576</v>
      </c>
      <c r="O459" s="51"/>
      <c r="P459" s="70" t="str">
        <f t="shared" ca="1" si="76"/>
        <v/>
      </c>
      <c r="Q459" s="70" t="str">
        <f t="shared" ca="1" si="77"/>
        <v/>
      </c>
      <c r="R459" s="70" t="str">
        <f t="shared" ca="1" si="78"/>
        <v/>
      </c>
      <c r="S459" s="70" t="str">
        <f t="shared" ca="1" si="79"/>
        <v/>
      </c>
      <c r="T459" s="147" t="str">
        <f t="shared" ca="1" si="80"/>
        <v/>
      </c>
      <c r="U459" s="146"/>
      <c r="V459" s="51"/>
      <c r="W459" s="51"/>
      <c r="X459" s="51"/>
      <c r="Y459" s="51"/>
      <c r="Z459" s="51"/>
      <c r="AA459" s="145"/>
    </row>
    <row r="460" spans="1:27" s="2" customFormat="1" ht="15.6" x14ac:dyDescent="0.3">
      <c r="A460" s="555">
        <v>45504</v>
      </c>
      <c r="B460" s="48" t="s">
        <v>510</v>
      </c>
      <c r="C460" s="45" t="s">
        <v>65</v>
      </c>
      <c r="D460" s="45">
        <v>2</v>
      </c>
      <c r="E460" s="45" t="s">
        <v>278</v>
      </c>
      <c r="F460" s="45">
        <v>29</v>
      </c>
      <c r="G460" s="46" t="s">
        <v>517</v>
      </c>
      <c r="H460" s="47" t="s">
        <v>104</v>
      </c>
      <c r="I460" s="47"/>
      <c r="J460" s="513"/>
      <c r="K460" s="42" t="s">
        <v>31</v>
      </c>
      <c r="L460" s="544">
        <v>45385</v>
      </c>
      <c r="M460" s="48"/>
      <c r="N460" s="513">
        <v>45527</v>
      </c>
      <c r="O460" s="51"/>
      <c r="P460" s="70" t="str">
        <f t="shared" ca="1" si="76"/>
        <v/>
      </c>
      <c r="Q460" s="70" t="str">
        <f t="shared" ca="1" si="77"/>
        <v/>
      </c>
      <c r="R460" s="70" t="str">
        <f t="shared" ca="1" si="78"/>
        <v/>
      </c>
      <c r="S460" s="70" t="str">
        <f t="shared" ca="1" si="79"/>
        <v/>
      </c>
      <c r="T460" s="147" t="str">
        <f t="shared" ca="1" si="80"/>
        <v/>
      </c>
      <c r="U460" s="146"/>
      <c r="V460" s="51"/>
      <c r="W460" s="51"/>
      <c r="X460" s="51"/>
      <c r="Y460" s="51"/>
      <c r="Z460" s="51"/>
      <c r="AA460" s="145"/>
    </row>
    <row r="461" spans="1:27" s="2" customFormat="1" ht="15.6" x14ac:dyDescent="0.3">
      <c r="A461" s="555">
        <v>45504</v>
      </c>
      <c r="B461" s="48" t="s">
        <v>510</v>
      </c>
      <c r="C461" s="45" t="s">
        <v>65</v>
      </c>
      <c r="D461" s="45">
        <v>2</v>
      </c>
      <c r="E461" s="45" t="s">
        <v>278</v>
      </c>
      <c r="F461" s="45">
        <v>30</v>
      </c>
      <c r="G461" s="46" t="s">
        <v>516</v>
      </c>
      <c r="H461" s="47" t="s">
        <v>30</v>
      </c>
      <c r="I461" s="48"/>
      <c r="J461" s="513"/>
      <c r="K461" s="42" t="s">
        <v>31</v>
      </c>
      <c r="L461" s="544">
        <v>45385</v>
      </c>
      <c r="M461" s="48"/>
      <c r="N461" s="513">
        <v>45527</v>
      </c>
      <c r="O461" s="51"/>
      <c r="P461" s="70" t="str">
        <f t="shared" ca="1" si="76"/>
        <v/>
      </c>
      <c r="Q461" s="70" t="str">
        <f t="shared" ca="1" si="77"/>
        <v/>
      </c>
      <c r="R461" s="70" t="str">
        <f t="shared" ca="1" si="78"/>
        <v/>
      </c>
      <c r="S461" s="70" t="str">
        <f t="shared" ca="1" si="79"/>
        <v/>
      </c>
      <c r="T461" s="147" t="str">
        <f t="shared" ca="1" si="80"/>
        <v/>
      </c>
      <c r="U461" s="146"/>
      <c r="V461" s="51"/>
      <c r="W461" s="51"/>
      <c r="X461" s="51"/>
      <c r="Y461" s="51"/>
      <c r="Z461" s="51"/>
      <c r="AA461" s="145"/>
    </row>
    <row r="462" spans="1:27" s="2" customFormat="1" ht="15.6" x14ac:dyDescent="0.3">
      <c r="A462" s="555">
        <v>45504</v>
      </c>
      <c r="B462" s="48" t="s">
        <v>510</v>
      </c>
      <c r="C462" s="45" t="s">
        <v>65</v>
      </c>
      <c r="D462" s="45">
        <v>2</v>
      </c>
      <c r="E462" s="45" t="s">
        <v>278</v>
      </c>
      <c r="F462" s="45">
        <v>31</v>
      </c>
      <c r="G462" s="46" t="s">
        <v>515</v>
      </c>
      <c r="H462" s="47" t="s">
        <v>30</v>
      </c>
      <c r="I462" s="48"/>
      <c r="J462" s="513"/>
      <c r="K462" s="42" t="s">
        <v>31</v>
      </c>
      <c r="L462" s="544">
        <v>45385</v>
      </c>
      <c r="M462" s="48"/>
      <c r="N462" s="513">
        <v>45527</v>
      </c>
      <c r="O462" s="51"/>
      <c r="P462" s="70" t="str">
        <f t="shared" ca="1" si="76"/>
        <v/>
      </c>
      <c r="Q462" s="70" t="str">
        <f t="shared" ca="1" si="77"/>
        <v/>
      </c>
      <c r="R462" s="70" t="str">
        <f t="shared" ca="1" si="78"/>
        <v/>
      </c>
      <c r="S462" s="70" t="str">
        <f t="shared" ca="1" si="79"/>
        <v/>
      </c>
      <c r="T462" s="147" t="str">
        <f t="shared" ca="1" si="80"/>
        <v/>
      </c>
      <c r="U462" s="146"/>
      <c r="V462" s="51"/>
      <c r="W462" s="51"/>
      <c r="X462" s="51"/>
      <c r="Y462" s="51"/>
      <c r="Z462" s="51"/>
      <c r="AA462" s="145"/>
    </row>
    <row r="463" spans="1:27" s="2" customFormat="1" ht="15.6" x14ac:dyDescent="0.3">
      <c r="A463" s="555">
        <v>45504</v>
      </c>
      <c r="B463" s="48" t="s">
        <v>510</v>
      </c>
      <c r="C463" s="45" t="s">
        <v>65</v>
      </c>
      <c r="D463" s="45">
        <v>2</v>
      </c>
      <c r="E463" s="45" t="s">
        <v>278</v>
      </c>
      <c r="F463" s="45">
        <v>32</v>
      </c>
      <c r="G463" s="46" t="s">
        <v>514</v>
      </c>
      <c r="H463" s="47" t="s">
        <v>54</v>
      </c>
      <c r="I463" s="48"/>
      <c r="J463" s="513"/>
      <c r="K463" s="42" t="s">
        <v>31</v>
      </c>
      <c r="L463" s="544">
        <v>45385</v>
      </c>
      <c r="M463" s="48"/>
      <c r="N463" s="513">
        <v>45534</v>
      </c>
      <c r="O463" s="51"/>
      <c r="P463" s="70" t="str">
        <f t="shared" ca="1" si="76"/>
        <v/>
      </c>
      <c r="Q463" s="70" t="str">
        <f t="shared" ca="1" si="77"/>
        <v/>
      </c>
      <c r="R463" s="70" t="str">
        <f t="shared" ca="1" si="78"/>
        <v/>
      </c>
      <c r="S463" s="70" t="str">
        <f t="shared" ca="1" si="79"/>
        <v/>
      </c>
      <c r="T463" s="147" t="str">
        <f t="shared" ca="1" si="80"/>
        <v/>
      </c>
      <c r="U463" s="146"/>
      <c r="V463" s="51"/>
      <c r="W463" s="51"/>
      <c r="X463" s="51"/>
      <c r="Y463" s="51"/>
      <c r="Z463" s="51"/>
      <c r="AA463" s="145"/>
    </row>
    <row r="464" spans="1:27" s="2" customFormat="1" ht="15.6" x14ac:dyDescent="0.3">
      <c r="A464" s="555">
        <v>45504</v>
      </c>
      <c r="B464" s="48" t="s">
        <v>510</v>
      </c>
      <c r="C464" s="45" t="s">
        <v>65</v>
      </c>
      <c r="D464" s="45">
        <v>2</v>
      </c>
      <c r="E464" s="45" t="s">
        <v>278</v>
      </c>
      <c r="F464" s="45">
        <v>33</v>
      </c>
      <c r="G464" s="64" t="s">
        <v>548</v>
      </c>
      <c r="H464" s="65" t="s">
        <v>84</v>
      </c>
      <c r="I464" s="65"/>
      <c r="J464" s="526">
        <v>45587</v>
      </c>
      <c r="K464" s="381" t="s">
        <v>205</v>
      </c>
      <c r="L464" s="544">
        <v>45385</v>
      </c>
      <c r="M464" s="48"/>
      <c r="N464" s="513">
        <v>45730</v>
      </c>
      <c r="O464" s="48"/>
      <c r="P464" s="70" t="str">
        <f t="shared" ca="1" si="76"/>
        <v/>
      </c>
      <c r="Q464" s="70" t="str">
        <f t="shared" ca="1" si="77"/>
        <v/>
      </c>
      <c r="R464" s="70" t="str">
        <f t="shared" ca="1" si="78"/>
        <v/>
      </c>
      <c r="S464" s="70" t="str">
        <f t="shared" ca="1" si="79"/>
        <v/>
      </c>
      <c r="T464" s="147" t="str">
        <f t="shared" ca="1" si="80"/>
        <v/>
      </c>
      <c r="U464" s="146"/>
      <c r="V464" s="51"/>
      <c r="W464" s="51"/>
      <c r="X464" s="51"/>
      <c r="Y464" s="51"/>
      <c r="Z464" s="51"/>
      <c r="AA464" s="145"/>
    </row>
    <row r="465" spans="1:27" s="2" customFormat="1" ht="15.6" x14ac:dyDescent="0.3">
      <c r="A465" s="555">
        <v>45504</v>
      </c>
      <c r="B465" s="48" t="s">
        <v>510</v>
      </c>
      <c r="C465" s="45" t="s">
        <v>65</v>
      </c>
      <c r="D465" s="45">
        <v>2</v>
      </c>
      <c r="E465" s="45" t="s">
        <v>278</v>
      </c>
      <c r="F465" s="45">
        <v>34</v>
      </c>
      <c r="G465" s="63" t="s">
        <v>511</v>
      </c>
      <c r="H465" s="47" t="s">
        <v>52</v>
      </c>
      <c r="I465" s="47"/>
      <c r="J465" s="568">
        <v>45587</v>
      </c>
      <c r="K465" s="42" t="s">
        <v>31</v>
      </c>
      <c r="L465" s="544">
        <v>45385</v>
      </c>
      <c r="M465" s="131">
        <v>45716</v>
      </c>
      <c r="N465" s="513">
        <v>45719</v>
      </c>
      <c r="O465" s="189" t="s">
        <v>512</v>
      </c>
      <c r="P465" s="70" t="str">
        <f t="shared" ca="1" si="76"/>
        <v/>
      </c>
      <c r="Q465" s="70" t="str">
        <f t="shared" ca="1" si="77"/>
        <v/>
      </c>
      <c r="R465" s="70" t="str">
        <f t="shared" ca="1" si="78"/>
        <v/>
      </c>
      <c r="S465" s="70" t="str">
        <f t="shared" ca="1" si="79"/>
        <v/>
      </c>
      <c r="T465" s="147" t="str">
        <f t="shared" ca="1" si="80"/>
        <v/>
      </c>
      <c r="U465" s="146"/>
      <c r="V465" s="51"/>
      <c r="W465" s="51"/>
      <c r="X465" s="51"/>
      <c r="Y465" s="51"/>
      <c r="Z465" s="51"/>
      <c r="AA465" s="145"/>
    </row>
    <row r="466" spans="1:27" s="2" customFormat="1" ht="15.6" x14ac:dyDescent="0.3">
      <c r="A466" s="555">
        <v>45504</v>
      </c>
      <c r="B466" s="48" t="s">
        <v>510</v>
      </c>
      <c r="C466" s="45" t="s">
        <v>65</v>
      </c>
      <c r="D466" s="45">
        <v>2</v>
      </c>
      <c r="E466" s="45" t="s">
        <v>278</v>
      </c>
      <c r="F466" s="45">
        <v>35</v>
      </c>
      <c r="G466" s="63" t="s">
        <v>547</v>
      </c>
      <c r="H466" s="47" t="s">
        <v>54</v>
      </c>
      <c r="I466" s="47"/>
      <c r="J466" s="568">
        <v>45587</v>
      </c>
      <c r="K466" s="42" t="s">
        <v>31</v>
      </c>
      <c r="L466" s="544">
        <v>45385</v>
      </c>
      <c r="M466" s="48"/>
      <c r="N466" s="513">
        <v>45719</v>
      </c>
      <c r="O466" s="48"/>
      <c r="P466" s="70" t="str">
        <f t="shared" ca="1" si="76"/>
        <v/>
      </c>
      <c r="Q466" s="70" t="str">
        <f t="shared" ca="1" si="77"/>
        <v/>
      </c>
      <c r="R466" s="70" t="str">
        <f t="shared" ca="1" si="78"/>
        <v/>
      </c>
      <c r="S466" s="70" t="str">
        <f t="shared" ca="1" si="79"/>
        <v/>
      </c>
      <c r="T466" s="147" t="str">
        <f t="shared" ca="1" si="80"/>
        <v/>
      </c>
      <c r="U466" s="146"/>
      <c r="V466" s="51"/>
      <c r="W466" s="51"/>
      <c r="X466" s="51"/>
      <c r="Y466" s="51"/>
      <c r="Z466" s="51"/>
      <c r="AA466" s="145"/>
    </row>
    <row r="467" spans="1:27" s="2" customFormat="1" ht="15.6" x14ac:dyDescent="0.3">
      <c r="A467" s="555">
        <v>45504</v>
      </c>
      <c r="B467" s="48" t="s">
        <v>510</v>
      </c>
      <c r="C467" s="45" t="s">
        <v>65</v>
      </c>
      <c r="D467" s="45">
        <v>2</v>
      </c>
      <c r="E467" s="45" t="s">
        <v>278</v>
      </c>
      <c r="F467" s="45">
        <v>36</v>
      </c>
      <c r="G467" s="46" t="s">
        <v>513</v>
      </c>
      <c r="H467" s="65" t="s">
        <v>116</v>
      </c>
      <c r="I467" s="47"/>
      <c r="J467" s="568">
        <v>45671</v>
      </c>
      <c r="K467" s="42" t="s">
        <v>31</v>
      </c>
      <c r="L467" s="544">
        <v>45385</v>
      </c>
      <c r="M467" s="48"/>
      <c r="N467" s="513">
        <v>45671</v>
      </c>
      <c r="O467" s="48"/>
      <c r="P467" s="70" t="str">
        <f t="shared" ca="1" si="76"/>
        <v/>
      </c>
      <c r="Q467" s="70" t="str">
        <f t="shared" ca="1" si="77"/>
        <v/>
      </c>
      <c r="R467" s="70" t="str">
        <f t="shared" ca="1" si="78"/>
        <v/>
      </c>
      <c r="S467" s="70" t="str">
        <f t="shared" ca="1" si="79"/>
        <v/>
      </c>
      <c r="T467" s="147" t="str">
        <f t="shared" ca="1" si="80"/>
        <v/>
      </c>
      <c r="U467" s="146"/>
      <c r="V467" s="51"/>
      <c r="W467" s="51"/>
      <c r="X467" s="51"/>
      <c r="Y467" s="51"/>
      <c r="Z467" s="51"/>
      <c r="AA467" s="145"/>
    </row>
    <row r="468" spans="1:27" s="2" customFormat="1" ht="15.6" x14ac:dyDescent="0.3">
      <c r="A468" s="555">
        <v>45504</v>
      </c>
      <c r="B468" s="48" t="s">
        <v>510</v>
      </c>
      <c r="C468" s="45" t="s">
        <v>65</v>
      </c>
      <c r="D468" s="45">
        <v>2</v>
      </c>
      <c r="E468" s="45" t="s">
        <v>278</v>
      </c>
      <c r="F468" s="45">
        <v>36</v>
      </c>
      <c r="G468" s="64" t="s">
        <v>5198</v>
      </c>
      <c r="H468" s="65" t="s">
        <v>533</v>
      </c>
      <c r="I468" s="65"/>
      <c r="J468" s="526">
        <v>45908</v>
      </c>
      <c r="K468" s="191" t="s">
        <v>31</v>
      </c>
      <c r="L468" s="544">
        <v>45385</v>
      </c>
      <c r="M468" s="48"/>
      <c r="N468" s="513">
        <v>45922</v>
      </c>
      <c r="O468" s="48"/>
      <c r="P468" s="70" t="str">
        <f t="shared" ca="1" si="76"/>
        <v/>
      </c>
      <c r="Q468" s="70" t="str">
        <f t="shared" ca="1" si="77"/>
        <v/>
      </c>
      <c r="R468" s="70" t="str">
        <f t="shared" ca="1" si="78"/>
        <v/>
      </c>
      <c r="S468" s="70" t="str">
        <f t="shared" ca="1" si="79"/>
        <v/>
      </c>
      <c r="T468" s="147" t="str">
        <f t="shared" ca="1" si="80"/>
        <v/>
      </c>
      <c r="U468" s="146"/>
      <c r="V468" s="51"/>
      <c r="W468" s="51"/>
      <c r="X468" s="51"/>
      <c r="Y468" s="51"/>
      <c r="Z468" s="51"/>
      <c r="AA468" s="145"/>
    </row>
    <row r="469" spans="1:27" s="2" customFormat="1" ht="15.6" x14ac:dyDescent="0.3">
      <c r="A469" s="555">
        <v>45504</v>
      </c>
      <c r="B469" s="48" t="s">
        <v>510</v>
      </c>
      <c r="C469" s="45" t="s">
        <v>65</v>
      </c>
      <c r="D469" s="45">
        <v>2</v>
      </c>
      <c r="E469" s="45" t="s">
        <v>278</v>
      </c>
      <c r="F469" s="45">
        <v>37</v>
      </c>
      <c r="G469" s="64" t="s">
        <v>5196</v>
      </c>
      <c r="H469" s="65" t="s">
        <v>158</v>
      </c>
      <c r="I469" s="65"/>
      <c r="J469" s="526">
        <v>45908</v>
      </c>
      <c r="K469" s="191" t="s">
        <v>31</v>
      </c>
      <c r="L469" s="544">
        <v>45385</v>
      </c>
      <c r="M469" s="48"/>
      <c r="N469" s="513">
        <v>45922</v>
      </c>
      <c r="O469" s="48"/>
      <c r="P469" s="70"/>
      <c r="Q469" s="70"/>
      <c r="R469" s="70"/>
      <c r="S469" s="70"/>
      <c r="T469" s="147"/>
      <c r="U469" s="146"/>
      <c r="V469" s="51"/>
      <c r="W469" s="51"/>
      <c r="X469" s="51"/>
      <c r="Y469" s="51"/>
      <c r="Z469" s="51"/>
      <c r="AA469" s="145"/>
    </row>
    <row r="470" spans="1:27" s="2" customFormat="1" ht="72" x14ac:dyDescent="0.3">
      <c r="A470" s="555">
        <v>45504</v>
      </c>
      <c r="B470" s="48" t="s">
        <v>510</v>
      </c>
      <c r="C470" s="45" t="s">
        <v>65</v>
      </c>
      <c r="D470" s="45">
        <v>2</v>
      </c>
      <c r="E470" s="45" t="s">
        <v>278</v>
      </c>
      <c r="F470" s="45">
        <v>38</v>
      </c>
      <c r="G470" s="64" t="s">
        <v>5436</v>
      </c>
      <c r="H470" s="65" t="s">
        <v>84</v>
      </c>
      <c r="I470" s="65"/>
      <c r="J470" s="526">
        <v>46003</v>
      </c>
      <c r="K470" s="191" t="s">
        <v>31</v>
      </c>
      <c r="L470" s="544">
        <v>45385</v>
      </c>
      <c r="M470" s="48"/>
      <c r="N470" s="513"/>
      <c r="O470" s="473" t="s">
        <v>5396</v>
      </c>
      <c r="P470" s="70" t="str">
        <f ca="1">IF(K470="NÃO INTERVENCIONADO",TODAY()-J470,"")</f>
        <v/>
      </c>
      <c r="Q470" s="70" t="str">
        <f ca="1">IF(K470="ENCOMENDADO",TODAY()-J470,"")</f>
        <v/>
      </c>
      <c r="R470" s="70" t="str">
        <f ca="1">IF(K470="EM OBRA",TODAY()-J470,"")</f>
        <v/>
      </c>
      <c r="S470" s="70" t="str">
        <f ca="1">IF(K470="CORREÇÃO NÃO ACEITE",TODAY()-J470,"")</f>
        <v/>
      </c>
      <c r="T470" s="147" t="str">
        <f ca="1">IF(K470="A VERIFICAR",TODAY()-J470,"")</f>
        <v/>
      </c>
      <c r="U470" s="146"/>
      <c r="V470" s="51"/>
      <c r="W470" s="51"/>
      <c r="X470" s="51"/>
      <c r="Y470" s="51"/>
      <c r="Z470" s="51"/>
      <c r="AA470" s="145"/>
    </row>
    <row r="471" spans="1:27" s="2" customFormat="1" ht="31.2" x14ac:dyDescent="0.3">
      <c r="A471" s="555">
        <v>45504</v>
      </c>
      <c r="B471" s="48" t="s">
        <v>510</v>
      </c>
      <c r="C471" s="45" t="s">
        <v>65</v>
      </c>
      <c r="D471" s="45">
        <v>2</v>
      </c>
      <c r="E471" s="45" t="s">
        <v>278</v>
      </c>
      <c r="F471" s="45">
        <v>39</v>
      </c>
      <c r="G471" s="64" t="s">
        <v>5551</v>
      </c>
      <c r="H471" s="65" t="s">
        <v>158</v>
      </c>
      <c r="I471" s="65"/>
      <c r="J471" s="526">
        <v>46113</v>
      </c>
      <c r="K471" s="191" t="s">
        <v>31</v>
      </c>
      <c r="L471" s="544">
        <v>45385</v>
      </c>
      <c r="M471" s="125"/>
      <c r="N471" s="513">
        <v>46125</v>
      </c>
      <c r="O471" s="672" t="s">
        <v>5568</v>
      </c>
      <c r="P471" s="70"/>
      <c r="Q471" s="70"/>
      <c r="R471" s="70"/>
      <c r="S471" s="70"/>
      <c r="T471" s="147"/>
      <c r="U471" s="146"/>
      <c r="V471" s="51"/>
      <c r="W471" s="51"/>
      <c r="X471" s="51"/>
      <c r="Y471" s="51"/>
      <c r="Z471" s="51"/>
      <c r="AA471" s="145"/>
    </row>
    <row r="472" spans="1:27" s="2" customFormat="1" ht="15.6" x14ac:dyDescent="0.3">
      <c r="A472" s="557">
        <v>45583</v>
      </c>
      <c r="B472" s="83" t="s">
        <v>549</v>
      </c>
      <c r="C472" s="83" t="s">
        <v>65</v>
      </c>
      <c r="D472" s="83">
        <v>2</v>
      </c>
      <c r="E472" s="83" t="s">
        <v>308</v>
      </c>
      <c r="F472" s="84">
        <v>1</v>
      </c>
      <c r="G472" s="46" t="s">
        <v>560</v>
      </c>
      <c r="H472" s="47" t="s">
        <v>30</v>
      </c>
      <c r="I472" s="48"/>
      <c r="J472" s="513"/>
      <c r="K472" s="42" t="s">
        <v>31</v>
      </c>
      <c r="L472" s="543">
        <v>45504</v>
      </c>
      <c r="M472" s="85"/>
      <c r="N472" s="525">
        <v>45526</v>
      </c>
      <c r="O472" s="51"/>
      <c r="P472" s="70" t="str">
        <f t="shared" ref="P472:P484" ca="1" si="81">IF(K472="NÃO INTERVENCIONADO",TODAY()-J472,"")</f>
        <v/>
      </c>
      <c r="Q472" s="70" t="str">
        <f t="shared" ref="Q472:Q484" ca="1" si="82">IF(K472="ENCOMENDADO",TODAY()-J472,"")</f>
        <v/>
      </c>
      <c r="R472" s="70" t="str">
        <f t="shared" ref="R472:R484" ca="1" si="83">IF(K472="EM OBRA",TODAY()-J472,"")</f>
        <v/>
      </c>
      <c r="S472" s="70" t="str">
        <f t="shared" ref="S472:S484" ca="1" si="84">IF(K472="CORREÇÃO NÃO ACEITE",TODAY()-J472,"")</f>
        <v/>
      </c>
      <c r="T472" s="147" t="str">
        <f t="shared" ref="T472:T484" ca="1" si="85">IF(K472="A VERIFICAR",TODAY()-J472,"")</f>
        <v/>
      </c>
      <c r="U472" s="146"/>
      <c r="V472" s="51"/>
      <c r="W472" s="51"/>
      <c r="X472" s="51"/>
      <c r="Y472" s="51"/>
      <c r="Z472" s="51"/>
      <c r="AA472" s="145"/>
    </row>
    <row r="473" spans="1:27" s="2" customFormat="1" ht="15.6" x14ac:dyDescent="0.3">
      <c r="A473" s="557">
        <v>45583</v>
      </c>
      <c r="B473" s="83" t="s">
        <v>549</v>
      </c>
      <c r="C473" s="83" t="s">
        <v>65</v>
      </c>
      <c r="D473" s="83">
        <v>2</v>
      </c>
      <c r="E473" s="83" t="s">
        <v>308</v>
      </c>
      <c r="F473" s="84">
        <v>2</v>
      </c>
      <c r="G473" s="46" t="s">
        <v>559</v>
      </c>
      <c r="H473" s="47" t="s">
        <v>30</v>
      </c>
      <c r="I473" s="48"/>
      <c r="J473" s="513"/>
      <c r="K473" s="42" t="s">
        <v>31</v>
      </c>
      <c r="L473" s="543">
        <v>45504</v>
      </c>
      <c r="M473" s="85"/>
      <c r="N473" s="525">
        <v>45526</v>
      </c>
      <c r="O473" s="51"/>
      <c r="P473" s="70" t="str">
        <f t="shared" ca="1" si="81"/>
        <v/>
      </c>
      <c r="Q473" s="70" t="str">
        <f t="shared" ca="1" si="82"/>
        <v/>
      </c>
      <c r="R473" s="70" t="str">
        <f t="shared" ca="1" si="83"/>
        <v/>
      </c>
      <c r="S473" s="70" t="str">
        <f t="shared" ca="1" si="84"/>
        <v/>
      </c>
      <c r="T473" s="147" t="str">
        <f t="shared" ca="1" si="85"/>
        <v/>
      </c>
      <c r="U473" s="146"/>
      <c r="V473" s="51"/>
      <c r="W473" s="51"/>
      <c r="X473" s="51"/>
      <c r="Y473" s="51"/>
      <c r="Z473" s="51"/>
      <c r="AA473" s="145"/>
    </row>
    <row r="474" spans="1:27" s="2" customFormat="1" ht="15.6" x14ac:dyDescent="0.3">
      <c r="A474" s="557">
        <v>45583</v>
      </c>
      <c r="B474" s="83" t="s">
        <v>549</v>
      </c>
      <c r="C474" s="83" t="s">
        <v>65</v>
      </c>
      <c r="D474" s="83">
        <v>2</v>
      </c>
      <c r="E474" s="83" t="s">
        <v>308</v>
      </c>
      <c r="F474" s="84">
        <v>3</v>
      </c>
      <c r="G474" s="46" t="s">
        <v>238</v>
      </c>
      <c r="H474" s="47" t="s">
        <v>30</v>
      </c>
      <c r="I474" s="48"/>
      <c r="J474" s="513"/>
      <c r="K474" s="42" t="s">
        <v>31</v>
      </c>
      <c r="L474" s="543">
        <v>45504</v>
      </c>
      <c r="M474" s="85"/>
      <c r="N474" s="525">
        <v>45526</v>
      </c>
      <c r="O474" s="51"/>
      <c r="P474" s="70" t="str">
        <f t="shared" ca="1" si="81"/>
        <v/>
      </c>
      <c r="Q474" s="70" t="str">
        <f t="shared" ca="1" si="82"/>
        <v/>
      </c>
      <c r="R474" s="70" t="str">
        <f t="shared" ca="1" si="83"/>
        <v/>
      </c>
      <c r="S474" s="70" t="str">
        <f t="shared" ca="1" si="84"/>
        <v/>
      </c>
      <c r="T474" s="147" t="str">
        <f t="shared" ca="1" si="85"/>
        <v/>
      </c>
      <c r="U474" s="146"/>
      <c r="V474" s="51"/>
      <c r="W474" s="51"/>
      <c r="X474" s="51"/>
      <c r="Y474" s="51"/>
      <c r="Z474" s="51"/>
      <c r="AA474" s="145"/>
    </row>
    <row r="475" spans="1:27" s="2" customFormat="1" ht="15.6" x14ac:dyDescent="0.3">
      <c r="A475" s="557">
        <v>45583</v>
      </c>
      <c r="B475" s="83" t="s">
        <v>549</v>
      </c>
      <c r="C475" s="83" t="s">
        <v>65</v>
      </c>
      <c r="D475" s="83">
        <v>2</v>
      </c>
      <c r="E475" s="83" t="s">
        <v>308</v>
      </c>
      <c r="F475" s="84">
        <v>4</v>
      </c>
      <c r="G475" s="647" t="s">
        <v>558</v>
      </c>
      <c r="H475" s="47" t="s">
        <v>30</v>
      </c>
      <c r="I475" s="48"/>
      <c r="J475" s="513">
        <v>45583</v>
      </c>
      <c r="K475" s="42" t="s">
        <v>31</v>
      </c>
      <c r="L475" s="543">
        <v>45504</v>
      </c>
      <c r="M475" s="85"/>
      <c r="N475" s="525">
        <v>45646</v>
      </c>
      <c r="O475" s="51"/>
      <c r="P475" s="70" t="str">
        <f t="shared" ca="1" si="81"/>
        <v/>
      </c>
      <c r="Q475" s="70" t="str">
        <f t="shared" ca="1" si="82"/>
        <v/>
      </c>
      <c r="R475" s="70" t="str">
        <f t="shared" ca="1" si="83"/>
        <v/>
      </c>
      <c r="S475" s="70" t="str">
        <f t="shared" ca="1" si="84"/>
        <v/>
      </c>
      <c r="T475" s="147" t="str">
        <f t="shared" ca="1" si="85"/>
        <v/>
      </c>
      <c r="U475" s="146"/>
      <c r="V475" s="51"/>
      <c r="W475" s="51"/>
      <c r="X475" s="51"/>
      <c r="Y475" s="51"/>
      <c r="Z475" s="51"/>
      <c r="AA475" s="145"/>
    </row>
    <row r="476" spans="1:27" s="2" customFormat="1" ht="15.6" x14ac:dyDescent="0.3">
      <c r="A476" s="557">
        <v>45583</v>
      </c>
      <c r="B476" s="83" t="s">
        <v>549</v>
      </c>
      <c r="C476" s="83" t="s">
        <v>65</v>
      </c>
      <c r="D476" s="83">
        <v>2</v>
      </c>
      <c r="E476" s="83" t="s">
        <v>308</v>
      </c>
      <c r="F476" s="84">
        <v>5</v>
      </c>
      <c r="G476" s="647" t="s">
        <v>71</v>
      </c>
      <c r="H476" s="47" t="s">
        <v>30</v>
      </c>
      <c r="I476" s="48"/>
      <c r="J476" s="513">
        <v>45583</v>
      </c>
      <c r="K476" s="42" t="s">
        <v>31</v>
      </c>
      <c r="L476" s="543">
        <v>45504</v>
      </c>
      <c r="M476" s="85"/>
      <c r="N476" s="525">
        <v>45646</v>
      </c>
      <c r="O476" s="51"/>
      <c r="P476" s="70" t="str">
        <f t="shared" ca="1" si="81"/>
        <v/>
      </c>
      <c r="Q476" s="70" t="str">
        <f t="shared" ca="1" si="82"/>
        <v/>
      </c>
      <c r="R476" s="70" t="str">
        <f t="shared" ca="1" si="83"/>
        <v/>
      </c>
      <c r="S476" s="70" t="str">
        <f t="shared" ca="1" si="84"/>
        <v/>
      </c>
      <c r="T476" s="147" t="str">
        <f t="shared" ca="1" si="85"/>
        <v/>
      </c>
      <c r="U476" s="146"/>
      <c r="V476" s="51"/>
      <c r="W476" s="51"/>
      <c r="X476" s="51"/>
      <c r="Y476" s="51"/>
      <c r="Z476" s="51"/>
      <c r="AA476" s="145"/>
    </row>
    <row r="477" spans="1:27" s="2" customFormat="1" ht="15.6" x14ac:dyDescent="0.3">
      <c r="A477" s="557">
        <v>45583</v>
      </c>
      <c r="B477" s="83" t="s">
        <v>549</v>
      </c>
      <c r="C477" s="83" t="s">
        <v>65</v>
      </c>
      <c r="D477" s="83">
        <v>2</v>
      </c>
      <c r="E477" s="83" t="s">
        <v>308</v>
      </c>
      <c r="F477" s="84">
        <v>6</v>
      </c>
      <c r="G477" s="46" t="s">
        <v>557</v>
      </c>
      <c r="H477" s="47" t="s">
        <v>30</v>
      </c>
      <c r="I477" s="48"/>
      <c r="J477" s="513"/>
      <c r="K477" s="42" t="s">
        <v>31</v>
      </c>
      <c r="L477" s="543">
        <v>45504</v>
      </c>
      <c r="M477" s="85"/>
      <c r="N477" s="525">
        <v>45526</v>
      </c>
      <c r="O477" s="51"/>
      <c r="P477" s="70" t="str">
        <f t="shared" ca="1" si="81"/>
        <v/>
      </c>
      <c r="Q477" s="70" t="str">
        <f t="shared" ca="1" si="82"/>
        <v/>
      </c>
      <c r="R477" s="70" t="str">
        <f t="shared" ca="1" si="83"/>
        <v/>
      </c>
      <c r="S477" s="70" t="str">
        <f t="shared" ca="1" si="84"/>
        <v/>
      </c>
      <c r="T477" s="147" t="str">
        <f t="shared" ca="1" si="85"/>
        <v/>
      </c>
      <c r="U477" s="146"/>
      <c r="V477" s="51"/>
      <c r="W477" s="51"/>
      <c r="X477" s="51"/>
      <c r="Y477" s="51"/>
      <c r="Z477" s="51"/>
      <c r="AA477" s="145"/>
    </row>
    <row r="478" spans="1:27" s="2" customFormat="1" ht="15.6" x14ac:dyDescent="0.3">
      <c r="A478" s="557">
        <v>45583</v>
      </c>
      <c r="B478" s="83" t="s">
        <v>549</v>
      </c>
      <c r="C478" s="83" t="s">
        <v>65</v>
      </c>
      <c r="D478" s="83">
        <v>2</v>
      </c>
      <c r="E478" s="83" t="s">
        <v>308</v>
      </c>
      <c r="F478" s="84">
        <v>7</v>
      </c>
      <c r="G478" s="67" t="s">
        <v>556</v>
      </c>
      <c r="H478" s="53" t="s">
        <v>44</v>
      </c>
      <c r="I478" s="48"/>
      <c r="J478" s="513"/>
      <c r="K478" s="42" t="s">
        <v>31</v>
      </c>
      <c r="L478" s="543">
        <v>45504</v>
      </c>
      <c r="M478" s="85"/>
      <c r="N478" s="513">
        <v>45656</v>
      </c>
      <c r="O478" s="51"/>
      <c r="P478" s="70" t="str">
        <f t="shared" ca="1" si="81"/>
        <v/>
      </c>
      <c r="Q478" s="70" t="str">
        <f t="shared" ca="1" si="82"/>
        <v/>
      </c>
      <c r="R478" s="70" t="str">
        <f t="shared" ca="1" si="83"/>
        <v/>
      </c>
      <c r="S478" s="70" t="str">
        <f t="shared" ca="1" si="84"/>
        <v/>
      </c>
      <c r="T478" s="147" t="str">
        <f t="shared" ca="1" si="85"/>
        <v/>
      </c>
      <c r="U478" s="146"/>
      <c r="V478" s="51"/>
      <c r="W478" s="51"/>
      <c r="X478" s="51"/>
      <c r="Y478" s="51"/>
      <c r="Z478" s="51"/>
      <c r="AA478" s="145"/>
    </row>
    <row r="479" spans="1:27" s="2" customFormat="1" ht="15.6" x14ac:dyDescent="0.3">
      <c r="A479" s="557">
        <v>45583</v>
      </c>
      <c r="B479" s="83" t="s">
        <v>549</v>
      </c>
      <c r="C479" s="83" t="s">
        <v>65</v>
      </c>
      <c r="D479" s="83">
        <v>2</v>
      </c>
      <c r="E479" s="83" t="s">
        <v>308</v>
      </c>
      <c r="F479" s="84">
        <v>8</v>
      </c>
      <c r="G479" s="67" t="s">
        <v>554</v>
      </c>
      <c r="H479" s="47" t="s">
        <v>68</v>
      </c>
      <c r="I479" s="48"/>
      <c r="J479" s="568">
        <v>45583</v>
      </c>
      <c r="K479" s="42" t="s">
        <v>31</v>
      </c>
      <c r="L479" s="543">
        <v>45504</v>
      </c>
      <c r="M479" s="85"/>
      <c r="N479" s="525">
        <v>45588</v>
      </c>
      <c r="O479" s="51" t="s">
        <v>555</v>
      </c>
      <c r="P479" s="70" t="str">
        <f t="shared" ca="1" si="81"/>
        <v/>
      </c>
      <c r="Q479" s="70" t="str">
        <f t="shared" ca="1" si="82"/>
        <v/>
      </c>
      <c r="R479" s="70" t="str">
        <f t="shared" ca="1" si="83"/>
        <v/>
      </c>
      <c r="S479" s="70" t="str">
        <f t="shared" ca="1" si="84"/>
        <v/>
      </c>
      <c r="T479" s="147" t="str">
        <f t="shared" ca="1" si="85"/>
        <v/>
      </c>
      <c r="U479" s="146"/>
      <c r="V479" s="51"/>
      <c r="W479" s="51"/>
      <c r="X479" s="51"/>
      <c r="Y479" s="51"/>
      <c r="Z479" s="51"/>
      <c r="AA479" s="145"/>
    </row>
    <row r="480" spans="1:27" s="2" customFormat="1" ht="15.6" x14ac:dyDescent="0.3">
      <c r="A480" s="557">
        <v>45583</v>
      </c>
      <c r="B480" s="83" t="s">
        <v>549</v>
      </c>
      <c r="C480" s="83" t="s">
        <v>65</v>
      </c>
      <c r="D480" s="83">
        <v>2</v>
      </c>
      <c r="E480" s="83" t="s">
        <v>308</v>
      </c>
      <c r="F480" s="84">
        <v>9</v>
      </c>
      <c r="G480" s="67" t="s">
        <v>553</v>
      </c>
      <c r="H480" s="47" t="s">
        <v>30</v>
      </c>
      <c r="I480" s="48"/>
      <c r="J480" s="513">
        <v>45586</v>
      </c>
      <c r="K480" s="42" t="s">
        <v>31</v>
      </c>
      <c r="L480" s="543">
        <v>45504</v>
      </c>
      <c r="M480" s="85"/>
      <c r="N480" s="525">
        <v>45646</v>
      </c>
      <c r="O480" s="51"/>
      <c r="P480" s="70" t="str">
        <f t="shared" ca="1" si="81"/>
        <v/>
      </c>
      <c r="Q480" s="70" t="str">
        <f t="shared" ca="1" si="82"/>
        <v/>
      </c>
      <c r="R480" s="70" t="str">
        <f t="shared" ca="1" si="83"/>
        <v/>
      </c>
      <c r="S480" s="70" t="str">
        <f t="shared" ca="1" si="84"/>
        <v/>
      </c>
      <c r="T480" s="147" t="str">
        <f t="shared" ca="1" si="85"/>
        <v/>
      </c>
      <c r="U480" s="146"/>
      <c r="V480" s="51"/>
      <c r="W480" s="51"/>
      <c r="X480" s="51"/>
      <c r="Y480" s="51"/>
      <c r="Z480" s="51"/>
      <c r="AA480" s="145"/>
    </row>
    <row r="481" spans="1:27" s="2" customFormat="1" ht="15.6" x14ac:dyDescent="0.3">
      <c r="A481" s="557">
        <v>45583</v>
      </c>
      <c r="B481" s="83" t="s">
        <v>549</v>
      </c>
      <c r="C481" s="83" t="s">
        <v>65</v>
      </c>
      <c r="D481" s="83">
        <v>2</v>
      </c>
      <c r="E481" s="83" t="s">
        <v>308</v>
      </c>
      <c r="F481" s="84">
        <v>10</v>
      </c>
      <c r="G481" s="67" t="s">
        <v>552</v>
      </c>
      <c r="H481" s="47" t="s">
        <v>30</v>
      </c>
      <c r="I481" s="48"/>
      <c r="J481" s="513">
        <v>45586</v>
      </c>
      <c r="K481" s="42" t="s">
        <v>31</v>
      </c>
      <c r="L481" s="543">
        <v>45504</v>
      </c>
      <c r="M481" s="85"/>
      <c r="N481" s="525">
        <v>45646</v>
      </c>
      <c r="O481" s="51"/>
      <c r="P481" s="70" t="str">
        <f t="shared" ca="1" si="81"/>
        <v/>
      </c>
      <c r="Q481" s="70" t="str">
        <f t="shared" ca="1" si="82"/>
        <v/>
      </c>
      <c r="R481" s="70" t="str">
        <f t="shared" ca="1" si="83"/>
        <v/>
      </c>
      <c r="S481" s="70" t="str">
        <f t="shared" ca="1" si="84"/>
        <v/>
      </c>
      <c r="T481" s="147" t="str">
        <f t="shared" ca="1" si="85"/>
        <v/>
      </c>
      <c r="U481" s="146"/>
      <c r="V481" s="51"/>
      <c r="W481" s="51"/>
      <c r="X481" s="51"/>
      <c r="Y481" s="51"/>
      <c r="Z481" s="51"/>
      <c r="AA481" s="145"/>
    </row>
    <row r="482" spans="1:27" s="2" customFormat="1" ht="15.6" x14ac:dyDescent="0.3">
      <c r="A482" s="557">
        <v>45583</v>
      </c>
      <c r="B482" s="83" t="s">
        <v>549</v>
      </c>
      <c r="C482" s="83" t="s">
        <v>65</v>
      </c>
      <c r="D482" s="83">
        <v>2</v>
      </c>
      <c r="E482" s="83" t="s">
        <v>308</v>
      </c>
      <c r="F482" s="84">
        <v>11</v>
      </c>
      <c r="G482" s="67" t="s">
        <v>551</v>
      </c>
      <c r="H482" s="47" t="s">
        <v>30</v>
      </c>
      <c r="I482" s="48"/>
      <c r="J482" s="513">
        <v>45586</v>
      </c>
      <c r="K482" s="42" t="s">
        <v>31</v>
      </c>
      <c r="L482" s="543">
        <v>45504</v>
      </c>
      <c r="M482" s="85"/>
      <c r="N482" s="525">
        <v>45646</v>
      </c>
      <c r="O482" s="51"/>
      <c r="P482" s="70" t="str">
        <f t="shared" ca="1" si="81"/>
        <v/>
      </c>
      <c r="Q482" s="70" t="str">
        <f t="shared" ca="1" si="82"/>
        <v/>
      </c>
      <c r="R482" s="70" t="str">
        <f t="shared" ca="1" si="83"/>
        <v/>
      </c>
      <c r="S482" s="70" t="str">
        <f t="shared" ca="1" si="84"/>
        <v/>
      </c>
      <c r="T482" s="147" t="str">
        <f t="shared" ca="1" si="85"/>
        <v/>
      </c>
      <c r="U482" s="146"/>
      <c r="V482" s="51"/>
      <c r="W482" s="51"/>
      <c r="X482" s="51"/>
      <c r="Y482" s="51"/>
      <c r="Z482" s="51"/>
      <c r="AA482" s="145"/>
    </row>
    <row r="483" spans="1:27" s="2" customFormat="1" ht="15.6" x14ac:dyDescent="0.3">
      <c r="A483" s="557">
        <v>45583</v>
      </c>
      <c r="B483" s="83" t="s">
        <v>549</v>
      </c>
      <c r="C483" s="83" t="s">
        <v>65</v>
      </c>
      <c r="D483" s="83">
        <v>2</v>
      </c>
      <c r="E483" s="83" t="s">
        <v>308</v>
      </c>
      <c r="F483" s="84">
        <v>12</v>
      </c>
      <c r="G483" s="67" t="s">
        <v>550</v>
      </c>
      <c r="H483" s="53" t="s">
        <v>44</v>
      </c>
      <c r="I483" s="48"/>
      <c r="J483" s="568">
        <v>45601</v>
      </c>
      <c r="K483" s="42" t="s">
        <v>31</v>
      </c>
      <c r="L483" s="543">
        <v>45504</v>
      </c>
      <c r="M483" s="85"/>
      <c r="N483" s="525">
        <v>45656</v>
      </c>
      <c r="O483" s="51"/>
      <c r="P483" s="70" t="str">
        <f t="shared" ca="1" si="81"/>
        <v/>
      </c>
      <c r="Q483" s="70" t="str">
        <f t="shared" ca="1" si="82"/>
        <v/>
      </c>
      <c r="R483" s="70" t="str">
        <f t="shared" ca="1" si="83"/>
        <v/>
      </c>
      <c r="S483" s="70" t="str">
        <f t="shared" ca="1" si="84"/>
        <v/>
      </c>
      <c r="T483" s="147" t="str">
        <f t="shared" ca="1" si="85"/>
        <v/>
      </c>
      <c r="U483" s="146"/>
      <c r="V483" s="51"/>
      <c r="W483" s="51"/>
      <c r="X483" s="51"/>
      <c r="Y483" s="51"/>
      <c r="Z483" s="51"/>
      <c r="AA483" s="145"/>
    </row>
    <row r="484" spans="1:27" s="2" customFormat="1" ht="15.6" x14ac:dyDescent="0.3">
      <c r="A484" s="557">
        <v>45583</v>
      </c>
      <c r="B484" s="83" t="s">
        <v>549</v>
      </c>
      <c r="C484" s="83" t="s">
        <v>65</v>
      </c>
      <c r="D484" s="83">
        <v>2</v>
      </c>
      <c r="E484" s="83" t="s">
        <v>308</v>
      </c>
      <c r="F484" s="84">
        <v>13</v>
      </c>
      <c r="G484" s="67" t="s">
        <v>561</v>
      </c>
      <c r="H484" s="47" t="s">
        <v>52</v>
      </c>
      <c r="I484" s="48"/>
      <c r="J484" s="513">
        <v>45624</v>
      </c>
      <c r="K484" s="42" t="s">
        <v>31</v>
      </c>
      <c r="L484" s="543">
        <v>45504</v>
      </c>
      <c r="M484" s="85"/>
      <c r="N484" s="525">
        <v>45656</v>
      </c>
      <c r="O484" s="51"/>
      <c r="P484" s="70" t="str">
        <f t="shared" ca="1" si="81"/>
        <v/>
      </c>
      <c r="Q484" s="70" t="str">
        <f t="shared" ca="1" si="82"/>
        <v/>
      </c>
      <c r="R484" s="70" t="str">
        <f t="shared" ca="1" si="83"/>
        <v/>
      </c>
      <c r="S484" s="70" t="str">
        <f t="shared" ca="1" si="84"/>
        <v/>
      </c>
      <c r="T484" s="147" t="str">
        <f t="shared" ca="1" si="85"/>
        <v/>
      </c>
      <c r="U484" s="146"/>
      <c r="V484" s="51"/>
      <c r="W484" s="51"/>
      <c r="X484" s="51"/>
      <c r="Y484" s="51"/>
      <c r="Z484" s="51"/>
      <c r="AA484" s="145"/>
    </row>
    <row r="485" spans="1:27" s="2" customFormat="1" ht="15.6" x14ac:dyDescent="0.3">
      <c r="A485" s="557">
        <v>45583</v>
      </c>
      <c r="B485" s="83" t="s">
        <v>549</v>
      </c>
      <c r="C485" s="83" t="s">
        <v>65</v>
      </c>
      <c r="D485" s="83">
        <v>2</v>
      </c>
      <c r="E485" s="83" t="s">
        <v>308</v>
      </c>
      <c r="F485" s="84">
        <v>14</v>
      </c>
      <c r="G485" s="61" t="s">
        <v>5269</v>
      </c>
      <c r="H485" s="65" t="s">
        <v>30</v>
      </c>
      <c r="I485" s="48"/>
      <c r="J485" s="526">
        <v>45939</v>
      </c>
      <c r="K485" s="42" t="s">
        <v>31</v>
      </c>
      <c r="L485" s="543">
        <v>45504</v>
      </c>
      <c r="M485" s="412"/>
      <c r="N485" s="525">
        <v>45943</v>
      </c>
      <c r="O485" s="51"/>
      <c r="P485" s="70"/>
      <c r="Q485" s="70"/>
      <c r="R485" s="70"/>
      <c r="S485" s="70"/>
      <c r="T485" s="147"/>
      <c r="U485" s="146"/>
      <c r="V485" s="51"/>
      <c r="W485" s="51"/>
      <c r="X485" s="51"/>
      <c r="Y485" s="51"/>
      <c r="Z485" s="51"/>
      <c r="AA485" s="145"/>
    </row>
    <row r="486" spans="1:27" s="2" customFormat="1" ht="31.2" x14ac:dyDescent="0.3">
      <c r="A486" s="557">
        <v>45583</v>
      </c>
      <c r="B486" s="83" t="s">
        <v>549</v>
      </c>
      <c r="C486" s="83" t="s">
        <v>65</v>
      </c>
      <c r="D486" s="83">
        <v>2</v>
      </c>
      <c r="E486" s="83" t="s">
        <v>308</v>
      </c>
      <c r="F486" s="84">
        <v>15</v>
      </c>
      <c r="G486" s="64" t="s">
        <v>5270</v>
      </c>
      <c r="H486" s="65" t="s">
        <v>116</v>
      </c>
      <c r="I486" s="65"/>
      <c r="J486" s="526">
        <v>45939</v>
      </c>
      <c r="K486" s="42" t="s">
        <v>31</v>
      </c>
      <c r="L486" s="543">
        <v>45504</v>
      </c>
      <c r="M486" s="412"/>
      <c r="N486" s="525">
        <v>45953</v>
      </c>
      <c r="O486" s="51"/>
      <c r="P486" s="70"/>
      <c r="Q486" s="70"/>
      <c r="R486" s="70"/>
      <c r="S486" s="70"/>
      <c r="T486" s="147"/>
      <c r="U486" s="146"/>
      <c r="V486" s="51"/>
      <c r="W486" s="51"/>
      <c r="X486" s="51"/>
      <c r="Y486" s="51"/>
      <c r="Z486" s="51"/>
      <c r="AA486" s="145"/>
    </row>
    <row r="487" spans="1:27" s="2" customFormat="1" ht="15.6" x14ac:dyDescent="0.3">
      <c r="A487" s="557">
        <v>45583</v>
      </c>
      <c r="B487" s="83" t="s">
        <v>549</v>
      </c>
      <c r="C487" s="83" t="s">
        <v>65</v>
      </c>
      <c r="D487" s="83">
        <v>2</v>
      </c>
      <c r="E487" s="83" t="s">
        <v>308</v>
      </c>
      <c r="F487" s="84">
        <v>16</v>
      </c>
      <c r="G487" s="61" t="s">
        <v>5271</v>
      </c>
      <c r="H487" s="65" t="s">
        <v>111</v>
      </c>
      <c r="I487" s="65"/>
      <c r="J487" s="526">
        <v>45939</v>
      </c>
      <c r="K487" s="191" t="s">
        <v>31</v>
      </c>
      <c r="L487" s="543">
        <v>45504</v>
      </c>
      <c r="M487" s="88"/>
      <c r="N487" s="526">
        <v>45979</v>
      </c>
      <c r="O487" s="51"/>
      <c r="P487" s="70"/>
      <c r="Q487" s="70"/>
      <c r="R487" s="70"/>
      <c r="S487" s="70"/>
      <c r="T487" s="147"/>
      <c r="U487" s="146"/>
      <c r="V487" s="51"/>
      <c r="W487" s="51"/>
      <c r="X487" s="51"/>
      <c r="Y487" s="51"/>
      <c r="Z487" s="51"/>
      <c r="AA487" s="145"/>
    </row>
    <row r="488" spans="1:27" s="2" customFormat="1" ht="15.6" x14ac:dyDescent="0.3">
      <c r="A488" s="555">
        <v>45492</v>
      </c>
      <c r="B488" s="72" t="s">
        <v>367</v>
      </c>
      <c r="C488" s="72" t="s">
        <v>65</v>
      </c>
      <c r="D488" s="72">
        <v>2</v>
      </c>
      <c r="E488" s="72" t="s">
        <v>361</v>
      </c>
      <c r="F488" s="45">
        <v>1</v>
      </c>
      <c r="G488" s="46" t="s">
        <v>562</v>
      </c>
      <c r="H488" s="47" t="s">
        <v>30</v>
      </c>
      <c r="I488" s="59"/>
      <c r="J488" s="528"/>
      <c r="K488" s="42" t="s">
        <v>31</v>
      </c>
      <c r="L488" s="543">
        <v>45364</v>
      </c>
      <c r="M488" s="48"/>
      <c r="N488" s="513">
        <v>45652</v>
      </c>
      <c r="O488" s="48" t="s">
        <v>563</v>
      </c>
      <c r="P488" s="70" t="str">
        <f t="shared" ref="P488:P510" ca="1" si="86">IF(K488="NÃO INTERVENCIONADO",TODAY()-L488,"")</f>
        <v/>
      </c>
      <c r="Q488" s="70" t="str">
        <f ca="1">IF(K488="ENCOMENDADO",TODAY()-J488,"")</f>
        <v/>
      </c>
      <c r="R488" s="70" t="str">
        <f t="shared" ref="R488:R510" ca="1" si="87">IF(K488="EM OBRA",TODAY()-J488,"")</f>
        <v/>
      </c>
      <c r="S488" s="70" t="str">
        <f t="shared" ref="S488:S510" ca="1" si="88">IF(K488="CORREÇÃO NÃO ACEITE",TODAY()-J488,"")</f>
        <v/>
      </c>
      <c r="T488" s="147" t="str">
        <f t="shared" ref="T488:T510" ca="1" si="89">IF(K488="A VERIFICAR",TODAY()-J488,"")</f>
        <v/>
      </c>
      <c r="U488" s="146"/>
      <c r="V488" s="51"/>
      <c r="W488" s="51"/>
      <c r="X488" s="51"/>
      <c r="Y488" s="51"/>
      <c r="Z488" s="51"/>
      <c r="AA488" s="145"/>
    </row>
    <row r="489" spans="1:27" s="2" customFormat="1" ht="15.6" x14ac:dyDescent="0.3">
      <c r="A489" s="555">
        <v>45492</v>
      </c>
      <c r="B489" s="72" t="s">
        <v>367</v>
      </c>
      <c r="C489" s="72" t="s">
        <v>65</v>
      </c>
      <c r="D489" s="72">
        <v>2</v>
      </c>
      <c r="E489" s="72" t="s">
        <v>361</v>
      </c>
      <c r="F489" s="45">
        <v>2</v>
      </c>
      <c r="G489" s="46" t="s">
        <v>564</v>
      </c>
      <c r="H489" s="47" t="s">
        <v>30</v>
      </c>
      <c r="I489" s="59"/>
      <c r="J489" s="528"/>
      <c r="K489" s="42" t="s">
        <v>31</v>
      </c>
      <c r="L489" s="543">
        <v>45364</v>
      </c>
      <c r="M489" s="48"/>
      <c r="N489" s="513">
        <v>45652</v>
      </c>
      <c r="O489" s="48" t="s">
        <v>563</v>
      </c>
      <c r="P489" s="70" t="str">
        <f t="shared" ca="1" si="86"/>
        <v/>
      </c>
      <c r="Q489" s="70" t="str">
        <f ca="1">IF(K489="ENCOMENDADO",TODAY()-L489,"")</f>
        <v/>
      </c>
      <c r="R489" s="70" t="str">
        <f t="shared" ca="1" si="87"/>
        <v/>
      </c>
      <c r="S489" s="70" t="str">
        <f t="shared" ca="1" si="88"/>
        <v/>
      </c>
      <c r="T489" s="147" t="str">
        <f t="shared" ca="1" si="89"/>
        <v/>
      </c>
      <c r="U489" s="146"/>
      <c r="V489" s="51"/>
      <c r="W489" s="51"/>
      <c r="X489" s="51"/>
      <c r="Y489" s="51"/>
      <c r="Z489" s="51"/>
      <c r="AA489" s="145"/>
    </row>
    <row r="490" spans="1:27" s="2" customFormat="1" ht="15.6" x14ac:dyDescent="0.3">
      <c r="A490" s="555">
        <v>45492</v>
      </c>
      <c r="B490" s="72" t="s">
        <v>367</v>
      </c>
      <c r="C490" s="72" t="s">
        <v>65</v>
      </c>
      <c r="D490" s="72">
        <v>2</v>
      </c>
      <c r="E490" s="72" t="s">
        <v>361</v>
      </c>
      <c r="F490" s="45">
        <v>3</v>
      </c>
      <c r="G490" s="46" t="s">
        <v>565</v>
      </c>
      <c r="H490" s="47" t="s">
        <v>30</v>
      </c>
      <c r="I490" s="59"/>
      <c r="J490" s="528"/>
      <c r="K490" s="42" t="s">
        <v>31</v>
      </c>
      <c r="L490" s="543">
        <v>45364</v>
      </c>
      <c r="M490" s="48"/>
      <c r="N490" s="513">
        <v>45652</v>
      </c>
      <c r="O490" s="48" t="s">
        <v>563</v>
      </c>
      <c r="P490" s="70" t="str">
        <f t="shared" ca="1" si="86"/>
        <v/>
      </c>
      <c r="Q490" s="70" t="str">
        <f t="shared" ref="Q490:Q510" ca="1" si="90">IF(K490="ENCOMENDADO",TODAY()-J490,"")</f>
        <v/>
      </c>
      <c r="R490" s="70" t="str">
        <f t="shared" ca="1" si="87"/>
        <v/>
      </c>
      <c r="S490" s="70" t="str">
        <f t="shared" ca="1" si="88"/>
        <v/>
      </c>
      <c r="T490" s="147" t="str">
        <f t="shared" ca="1" si="89"/>
        <v/>
      </c>
      <c r="U490" s="146"/>
      <c r="V490" s="51"/>
      <c r="W490" s="51"/>
      <c r="X490" s="51"/>
      <c r="Y490" s="51"/>
      <c r="Z490" s="51"/>
      <c r="AA490" s="145"/>
    </row>
    <row r="491" spans="1:27" s="2" customFormat="1" ht="15.6" x14ac:dyDescent="0.3">
      <c r="A491" s="555">
        <v>45492</v>
      </c>
      <c r="B491" s="72" t="s">
        <v>367</v>
      </c>
      <c r="C491" s="72" t="s">
        <v>65</v>
      </c>
      <c r="D491" s="72">
        <v>2</v>
      </c>
      <c r="E491" s="72" t="s">
        <v>361</v>
      </c>
      <c r="F491" s="45">
        <v>4</v>
      </c>
      <c r="G491" s="46" t="s">
        <v>566</v>
      </c>
      <c r="H491" s="47" t="s">
        <v>40</v>
      </c>
      <c r="I491" s="59"/>
      <c r="J491" s="528"/>
      <c r="K491" s="187" t="s">
        <v>31</v>
      </c>
      <c r="L491" s="543">
        <v>45364</v>
      </c>
      <c r="M491" s="48"/>
      <c r="N491" s="513">
        <v>45652</v>
      </c>
      <c r="O491" s="48" t="s">
        <v>563</v>
      </c>
      <c r="P491" s="70" t="str">
        <f t="shared" ca="1" si="86"/>
        <v/>
      </c>
      <c r="Q491" s="70" t="str">
        <f t="shared" ca="1" si="90"/>
        <v/>
      </c>
      <c r="R491" s="70" t="str">
        <f t="shared" ca="1" si="87"/>
        <v/>
      </c>
      <c r="S491" s="70" t="str">
        <f t="shared" ca="1" si="88"/>
        <v/>
      </c>
      <c r="T491" s="147" t="str">
        <f t="shared" ca="1" si="89"/>
        <v/>
      </c>
      <c r="U491" s="146"/>
      <c r="V491" s="51"/>
      <c r="W491" s="51"/>
      <c r="X491" s="51"/>
      <c r="Y491" s="51"/>
      <c r="Z491" s="51"/>
      <c r="AA491" s="145"/>
    </row>
    <row r="492" spans="1:27" s="2" customFormat="1" ht="15.6" x14ac:dyDescent="0.3">
      <c r="A492" s="555">
        <v>45492</v>
      </c>
      <c r="B492" s="72" t="s">
        <v>367</v>
      </c>
      <c r="C492" s="72" t="s">
        <v>65</v>
      </c>
      <c r="D492" s="72">
        <v>2</v>
      </c>
      <c r="E492" s="72" t="s">
        <v>361</v>
      </c>
      <c r="F492" s="45">
        <v>5</v>
      </c>
      <c r="G492" s="46" t="s">
        <v>567</v>
      </c>
      <c r="H492" s="47" t="s">
        <v>40</v>
      </c>
      <c r="I492" s="59"/>
      <c r="J492" s="528"/>
      <c r="K492" s="42" t="s">
        <v>31</v>
      </c>
      <c r="L492" s="543">
        <v>45364</v>
      </c>
      <c r="M492" s="48"/>
      <c r="N492" s="513">
        <v>45652</v>
      </c>
      <c r="O492" s="48" t="s">
        <v>563</v>
      </c>
      <c r="P492" s="70" t="str">
        <f t="shared" ca="1" si="86"/>
        <v/>
      </c>
      <c r="Q492" s="70" t="str">
        <f t="shared" ca="1" si="90"/>
        <v/>
      </c>
      <c r="R492" s="70" t="str">
        <f t="shared" ca="1" si="87"/>
        <v/>
      </c>
      <c r="S492" s="70" t="str">
        <f t="shared" ca="1" si="88"/>
        <v/>
      </c>
      <c r="T492" s="147" t="str">
        <f t="shared" ca="1" si="89"/>
        <v/>
      </c>
      <c r="U492" s="146"/>
      <c r="V492" s="51"/>
      <c r="W492" s="51"/>
      <c r="X492" s="51"/>
      <c r="Y492" s="51"/>
      <c r="Z492" s="51"/>
      <c r="AA492" s="145"/>
    </row>
    <row r="493" spans="1:27" s="2" customFormat="1" ht="15.6" x14ac:dyDescent="0.3">
      <c r="A493" s="555">
        <v>45492</v>
      </c>
      <c r="B493" s="72" t="s">
        <v>367</v>
      </c>
      <c r="C493" s="72" t="s">
        <v>65</v>
      </c>
      <c r="D493" s="72">
        <v>2</v>
      </c>
      <c r="E493" s="72" t="s">
        <v>361</v>
      </c>
      <c r="F493" s="45">
        <v>6</v>
      </c>
      <c r="G493" s="46" t="s">
        <v>568</v>
      </c>
      <c r="H493" s="47" t="s">
        <v>30</v>
      </c>
      <c r="I493" s="59"/>
      <c r="J493" s="528"/>
      <c r="K493" s="42" t="s">
        <v>31</v>
      </c>
      <c r="L493" s="543">
        <v>45364</v>
      </c>
      <c r="M493" s="48"/>
      <c r="N493" s="513">
        <v>45652</v>
      </c>
      <c r="O493" s="48" t="s">
        <v>563</v>
      </c>
      <c r="P493" s="70" t="str">
        <f t="shared" ca="1" si="86"/>
        <v/>
      </c>
      <c r="Q493" s="70" t="str">
        <f t="shared" ca="1" si="90"/>
        <v/>
      </c>
      <c r="R493" s="70" t="str">
        <f t="shared" ca="1" si="87"/>
        <v/>
      </c>
      <c r="S493" s="70" t="str">
        <f t="shared" ca="1" si="88"/>
        <v/>
      </c>
      <c r="T493" s="147" t="str">
        <f t="shared" ca="1" si="89"/>
        <v/>
      </c>
      <c r="U493" s="146"/>
      <c r="V493" s="51"/>
      <c r="W493" s="51"/>
      <c r="X493" s="51"/>
      <c r="Y493" s="51"/>
      <c r="Z493" s="51"/>
      <c r="AA493" s="145"/>
    </row>
    <row r="494" spans="1:27" s="2" customFormat="1" ht="15.6" x14ac:dyDescent="0.3">
      <c r="A494" s="555">
        <v>45492</v>
      </c>
      <c r="B494" s="72" t="s">
        <v>367</v>
      </c>
      <c r="C494" s="72" t="s">
        <v>65</v>
      </c>
      <c r="D494" s="72">
        <v>2</v>
      </c>
      <c r="E494" s="72" t="s">
        <v>361</v>
      </c>
      <c r="F494" s="45">
        <v>7</v>
      </c>
      <c r="G494" s="46" t="s">
        <v>569</v>
      </c>
      <c r="H494" s="47" t="s">
        <v>30</v>
      </c>
      <c r="I494" s="59"/>
      <c r="J494" s="528"/>
      <c r="K494" s="42" t="s">
        <v>31</v>
      </c>
      <c r="L494" s="543">
        <v>45364</v>
      </c>
      <c r="M494" s="48"/>
      <c r="N494" s="513">
        <v>45652</v>
      </c>
      <c r="O494" s="48" t="s">
        <v>563</v>
      </c>
      <c r="P494" s="70" t="str">
        <f t="shared" ca="1" si="86"/>
        <v/>
      </c>
      <c r="Q494" s="70" t="str">
        <f t="shared" ca="1" si="90"/>
        <v/>
      </c>
      <c r="R494" s="70" t="str">
        <f t="shared" ca="1" si="87"/>
        <v/>
      </c>
      <c r="S494" s="70" t="str">
        <f t="shared" ca="1" si="88"/>
        <v/>
      </c>
      <c r="T494" s="147" t="str">
        <f t="shared" ca="1" si="89"/>
        <v/>
      </c>
      <c r="U494" s="146"/>
      <c r="V494" s="51"/>
      <c r="W494" s="51"/>
      <c r="X494" s="51"/>
      <c r="Y494" s="51"/>
      <c r="Z494" s="51"/>
      <c r="AA494" s="145"/>
    </row>
    <row r="495" spans="1:27" s="2" customFormat="1" ht="15.6" x14ac:dyDescent="0.3">
      <c r="A495" s="555">
        <v>45492</v>
      </c>
      <c r="B495" s="72" t="s">
        <v>367</v>
      </c>
      <c r="C495" s="72" t="s">
        <v>65</v>
      </c>
      <c r="D495" s="72">
        <v>2</v>
      </c>
      <c r="E495" s="72" t="s">
        <v>361</v>
      </c>
      <c r="F495" s="45">
        <v>8</v>
      </c>
      <c r="G495" s="46" t="s">
        <v>570</v>
      </c>
      <c r="H495" s="47" t="s">
        <v>533</v>
      </c>
      <c r="I495" s="59"/>
      <c r="J495" s="568"/>
      <c r="K495" s="42" t="s">
        <v>31</v>
      </c>
      <c r="L495" s="543">
        <v>45364</v>
      </c>
      <c r="M495" s="43"/>
      <c r="N495" s="513">
        <v>45607</v>
      </c>
      <c r="O495" s="48" t="s">
        <v>563</v>
      </c>
      <c r="P495" s="70" t="str">
        <f t="shared" ca="1" si="86"/>
        <v/>
      </c>
      <c r="Q495" s="70" t="str">
        <f t="shared" ca="1" si="90"/>
        <v/>
      </c>
      <c r="R495" s="70" t="str">
        <f t="shared" ca="1" si="87"/>
        <v/>
      </c>
      <c r="S495" s="70" t="str">
        <f t="shared" ca="1" si="88"/>
        <v/>
      </c>
      <c r="T495" s="147" t="str">
        <f t="shared" ca="1" si="89"/>
        <v/>
      </c>
      <c r="U495" s="146"/>
      <c r="V495" s="51"/>
      <c r="W495" s="51"/>
      <c r="X495" s="51"/>
      <c r="Y495" s="51"/>
      <c r="Z495" s="51"/>
      <c r="AA495" s="145"/>
    </row>
    <row r="496" spans="1:27" s="2" customFormat="1" ht="15.6" x14ac:dyDescent="0.3">
      <c r="A496" s="555">
        <v>45492</v>
      </c>
      <c r="B496" s="72" t="s">
        <v>367</v>
      </c>
      <c r="C496" s="72" t="s">
        <v>65</v>
      </c>
      <c r="D496" s="72">
        <v>2</v>
      </c>
      <c r="E496" s="72" t="s">
        <v>361</v>
      </c>
      <c r="F496" s="45">
        <v>9</v>
      </c>
      <c r="G496" s="52" t="s">
        <v>571</v>
      </c>
      <c r="H496" s="59"/>
      <c r="I496" s="59"/>
      <c r="J496" s="528"/>
      <c r="K496" s="188" t="s">
        <v>227</v>
      </c>
      <c r="L496" s="543">
        <v>45364</v>
      </c>
      <c r="M496" s="55"/>
      <c r="N496" s="513"/>
      <c r="O496" s="48" t="s">
        <v>563</v>
      </c>
      <c r="P496" s="70" t="str">
        <f t="shared" ca="1" si="86"/>
        <v/>
      </c>
      <c r="Q496" s="70" t="str">
        <f t="shared" ca="1" si="90"/>
        <v/>
      </c>
      <c r="R496" s="70" t="str">
        <f t="shared" ca="1" si="87"/>
        <v/>
      </c>
      <c r="S496" s="70" t="str">
        <f t="shared" ca="1" si="88"/>
        <v/>
      </c>
      <c r="T496" s="147" t="str">
        <f t="shared" ca="1" si="89"/>
        <v/>
      </c>
      <c r="U496" s="146"/>
      <c r="V496" s="51"/>
      <c r="W496" s="51"/>
      <c r="X496" s="51"/>
      <c r="Y496" s="51"/>
      <c r="Z496" s="51"/>
      <c r="AA496" s="145"/>
    </row>
    <row r="497" spans="1:27" s="2" customFormat="1" ht="15.6" x14ac:dyDescent="0.3">
      <c r="A497" s="555">
        <v>45492</v>
      </c>
      <c r="B497" s="72" t="s">
        <v>367</v>
      </c>
      <c r="C497" s="72" t="s">
        <v>65</v>
      </c>
      <c r="D497" s="72">
        <v>2</v>
      </c>
      <c r="E497" s="72" t="s">
        <v>361</v>
      </c>
      <c r="F497" s="45">
        <v>10</v>
      </c>
      <c r="G497" s="46" t="s">
        <v>572</v>
      </c>
      <c r="H497" s="47" t="s">
        <v>30</v>
      </c>
      <c r="I497" s="59"/>
      <c r="J497" s="528"/>
      <c r="K497" s="42" t="s">
        <v>31</v>
      </c>
      <c r="L497" s="543">
        <v>45364</v>
      </c>
      <c r="M497" s="55"/>
      <c r="N497" s="513">
        <v>45652</v>
      </c>
      <c r="O497" s="48" t="s">
        <v>563</v>
      </c>
      <c r="P497" s="70" t="str">
        <f t="shared" ca="1" si="86"/>
        <v/>
      </c>
      <c r="Q497" s="70" t="str">
        <f t="shared" ca="1" si="90"/>
        <v/>
      </c>
      <c r="R497" s="70" t="str">
        <f t="shared" ca="1" si="87"/>
        <v/>
      </c>
      <c r="S497" s="70" t="str">
        <f t="shared" ca="1" si="88"/>
        <v/>
      </c>
      <c r="T497" s="147" t="str">
        <f t="shared" ca="1" si="89"/>
        <v/>
      </c>
      <c r="U497" s="146"/>
      <c r="V497" s="51"/>
      <c r="W497" s="51"/>
      <c r="X497" s="51"/>
      <c r="Y497" s="51"/>
      <c r="Z497" s="51"/>
      <c r="AA497" s="145"/>
    </row>
    <row r="498" spans="1:27" s="2" customFormat="1" ht="15.6" x14ac:dyDescent="0.3">
      <c r="A498" s="555">
        <v>45492</v>
      </c>
      <c r="B498" s="72" t="s">
        <v>367</v>
      </c>
      <c r="C498" s="72" t="s">
        <v>65</v>
      </c>
      <c r="D498" s="72">
        <v>2</v>
      </c>
      <c r="E498" s="72" t="s">
        <v>361</v>
      </c>
      <c r="F498" s="45">
        <v>11</v>
      </c>
      <c r="G498" s="46" t="s">
        <v>573</v>
      </c>
      <c r="H498" s="47" t="s">
        <v>30</v>
      </c>
      <c r="I498" s="59"/>
      <c r="J498" s="528"/>
      <c r="K498" s="42" t="s">
        <v>31</v>
      </c>
      <c r="L498" s="543">
        <v>45364</v>
      </c>
      <c r="M498" s="55"/>
      <c r="N498" s="513">
        <v>45652</v>
      </c>
      <c r="O498" s="48" t="s">
        <v>563</v>
      </c>
      <c r="P498" s="70" t="str">
        <f t="shared" ca="1" si="86"/>
        <v/>
      </c>
      <c r="Q498" s="70" t="str">
        <f t="shared" ca="1" si="90"/>
        <v/>
      </c>
      <c r="R498" s="70" t="str">
        <f t="shared" ca="1" si="87"/>
        <v/>
      </c>
      <c r="S498" s="70" t="str">
        <f t="shared" ca="1" si="88"/>
        <v/>
      </c>
      <c r="T498" s="147" t="str">
        <f t="shared" ca="1" si="89"/>
        <v/>
      </c>
      <c r="U498" s="146"/>
      <c r="V498" s="51"/>
      <c r="W498" s="51"/>
      <c r="X498" s="51"/>
      <c r="Y498" s="51"/>
      <c r="Z498" s="51"/>
      <c r="AA498" s="145"/>
    </row>
    <row r="499" spans="1:27" s="2" customFormat="1" ht="15.6" x14ac:dyDescent="0.3">
      <c r="A499" s="555">
        <v>45492</v>
      </c>
      <c r="B499" s="72" t="s">
        <v>367</v>
      </c>
      <c r="C499" s="72" t="s">
        <v>65</v>
      </c>
      <c r="D499" s="72">
        <v>2</v>
      </c>
      <c r="E499" s="72" t="s">
        <v>361</v>
      </c>
      <c r="F499" s="45">
        <v>12</v>
      </c>
      <c r="G499" s="46" t="s">
        <v>574</v>
      </c>
      <c r="H499" s="47" t="s">
        <v>30</v>
      </c>
      <c r="I499" s="59"/>
      <c r="J499" s="528"/>
      <c r="K499" s="42" t="s">
        <v>31</v>
      </c>
      <c r="L499" s="543">
        <v>45364</v>
      </c>
      <c r="M499" s="55"/>
      <c r="N499" s="513">
        <v>45652</v>
      </c>
      <c r="O499" s="48" t="s">
        <v>563</v>
      </c>
      <c r="P499" s="70" t="str">
        <f t="shared" ca="1" si="86"/>
        <v/>
      </c>
      <c r="Q499" s="70" t="str">
        <f t="shared" ca="1" si="90"/>
        <v/>
      </c>
      <c r="R499" s="70" t="str">
        <f t="shared" ca="1" si="87"/>
        <v/>
      </c>
      <c r="S499" s="70" t="str">
        <f t="shared" ca="1" si="88"/>
        <v/>
      </c>
      <c r="T499" s="147" t="str">
        <f t="shared" ca="1" si="89"/>
        <v/>
      </c>
      <c r="U499" s="146"/>
      <c r="V499" s="51"/>
      <c r="W499" s="51"/>
      <c r="X499" s="51"/>
      <c r="Y499" s="51"/>
      <c r="Z499" s="51"/>
      <c r="AA499" s="145"/>
    </row>
    <row r="500" spans="1:27" s="2" customFormat="1" ht="15.6" x14ac:dyDescent="0.3">
      <c r="A500" s="555">
        <v>45492</v>
      </c>
      <c r="B500" s="72" t="s">
        <v>367</v>
      </c>
      <c r="C500" s="72" t="s">
        <v>65</v>
      </c>
      <c r="D500" s="72">
        <v>2</v>
      </c>
      <c r="E500" s="72" t="s">
        <v>361</v>
      </c>
      <c r="F500" s="45">
        <v>13</v>
      </c>
      <c r="G500" s="46" t="s">
        <v>575</v>
      </c>
      <c r="H500" s="53" t="s">
        <v>44</v>
      </c>
      <c r="I500" s="59"/>
      <c r="J500" s="513"/>
      <c r="K500" s="42" t="s">
        <v>31</v>
      </c>
      <c r="L500" s="543">
        <v>45364</v>
      </c>
      <c r="M500" s="55"/>
      <c r="N500" s="513">
        <v>45607</v>
      </c>
      <c r="O500" s="48" t="s">
        <v>563</v>
      </c>
      <c r="P500" s="70" t="str">
        <f t="shared" ca="1" si="86"/>
        <v/>
      </c>
      <c r="Q500" s="70" t="str">
        <f t="shared" ca="1" si="90"/>
        <v/>
      </c>
      <c r="R500" s="70" t="str">
        <f t="shared" ca="1" si="87"/>
        <v/>
      </c>
      <c r="S500" s="70" t="str">
        <f t="shared" ca="1" si="88"/>
        <v/>
      </c>
      <c r="T500" s="147" t="str">
        <f t="shared" ca="1" si="89"/>
        <v/>
      </c>
      <c r="U500" s="146"/>
      <c r="V500" s="51"/>
      <c r="W500" s="51"/>
      <c r="X500" s="51"/>
      <c r="Y500" s="51"/>
      <c r="Z500" s="51"/>
      <c r="AA500" s="145"/>
    </row>
    <row r="501" spans="1:27" s="2" customFormat="1" ht="15.6" x14ac:dyDescent="0.3">
      <c r="A501" s="555">
        <v>45492</v>
      </c>
      <c r="B501" s="72" t="s">
        <v>367</v>
      </c>
      <c r="C501" s="72" t="s">
        <v>65</v>
      </c>
      <c r="D501" s="72">
        <v>2</v>
      </c>
      <c r="E501" s="72" t="s">
        <v>361</v>
      </c>
      <c r="F501" s="45">
        <v>14</v>
      </c>
      <c r="G501" s="46" t="s">
        <v>576</v>
      </c>
      <c r="H501" s="47" t="s">
        <v>30</v>
      </c>
      <c r="I501" s="59"/>
      <c r="J501" s="528"/>
      <c r="K501" s="42" t="s">
        <v>31</v>
      </c>
      <c r="L501" s="543">
        <v>45364</v>
      </c>
      <c r="M501" s="55"/>
      <c r="N501" s="513">
        <v>45652</v>
      </c>
      <c r="O501" s="48" t="s">
        <v>563</v>
      </c>
      <c r="P501" s="70" t="str">
        <f t="shared" ca="1" si="86"/>
        <v/>
      </c>
      <c r="Q501" s="70" t="str">
        <f t="shared" ca="1" si="90"/>
        <v/>
      </c>
      <c r="R501" s="70" t="str">
        <f t="shared" ca="1" si="87"/>
        <v/>
      </c>
      <c r="S501" s="70" t="str">
        <f t="shared" ca="1" si="88"/>
        <v/>
      </c>
      <c r="T501" s="147" t="str">
        <f t="shared" ca="1" si="89"/>
        <v/>
      </c>
      <c r="U501" s="146"/>
      <c r="V501" s="51"/>
      <c r="W501" s="51"/>
      <c r="X501" s="51"/>
      <c r="Y501" s="51"/>
      <c r="Z501" s="51"/>
      <c r="AA501" s="145"/>
    </row>
    <row r="502" spans="1:27" s="2" customFormat="1" ht="15.6" x14ac:dyDescent="0.3">
      <c r="A502" s="555">
        <v>45492</v>
      </c>
      <c r="B502" s="72" t="s">
        <v>367</v>
      </c>
      <c r="C502" s="72" t="s">
        <v>65</v>
      </c>
      <c r="D502" s="72">
        <v>2</v>
      </c>
      <c r="E502" s="72" t="s">
        <v>361</v>
      </c>
      <c r="F502" s="45">
        <v>15</v>
      </c>
      <c r="G502" s="46" t="s">
        <v>577</v>
      </c>
      <c r="H502" s="53" t="s">
        <v>76</v>
      </c>
      <c r="I502" s="59"/>
      <c r="J502" s="528"/>
      <c r="K502" s="42" t="s">
        <v>31</v>
      </c>
      <c r="L502" s="543">
        <v>45364</v>
      </c>
      <c r="M502" s="55"/>
      <c r="N502" s="513">
        <v>45656</v>
      </c>
      <c r="O502" s="48" t="s">
        <v>563</v>
      </c>
      <c r="P502" s="70" t="str">
        <f t="shared" ca="1" si="86"/>
        <v/>
      </c>
      <c r="Q502" s="70" t="str">
        <f t="shared" ca="1" si="90"/>
        <v/>
      </c>
      <c r="R502" s="70" t="str">
        <f t="shared" ca="1" si="87"/>
        <v/>
      </c>
      <c r="S502" s="70" t="str">
        <f t="shared" ca="1" si="88"/>
        <v/>
      </c>
      <c r="T502" s="147" t="str">
        <f t="shared" ca="1" si="89"/>
        <v/>
      </c>
      <c r="U502" s="146"/>
      <c r="V502" s="51"/>
      <c r="W502" s="51"/>
      <c r="X502" s="51"/>
      <c r="Y502" s="51"/>
      <c r="Z502" s="51"/>
      <c r="AA502" s="145"/>
    </row>
    <row r="503" spans="1:27" s="2" customFormat="1" ht="15.6" x14ac:dyDescent="0.3">
      <c r="A503" s="555">
        <v>45492</v>
      </c>
      <c r="B503" s="72" t="s">
        <v>367</v>
      </c>
      <c r="C503" s="72" t="s">
        <v>65</v>
      </c>
      <c r="D503" s="72">
        <v>2</v>
      </c>
      <c r="E503" s="72" t="s">
        <v>361</v>
      </c>
      <c r="F503" s="45">
        <v>16</v>
      </c>
      <c r="G503" s="52" t="s">
        <v>578</v>
      </c>
      <c r="H503" s="53" t="s">
        <v>533</v>
      </c>
      <c r="I503" s="59"/>
      <c r="J503" s="568"/>
      <c r="K503" s="42" t="s">
        <v>31</v>
      </c>
      <c r="L503" s="543">
        <v>45364</v>
      </c>
      <c r="M503" s="55"/>
      <c r="N503" s="513">
        <v>45544</v>
      </c>
      <c r="O503" s="48" t="s">
        <v>563</v>
      </c>
      <c r="P503" s="70" t="str">
        <f t="shared" ca="1" si="86"/>
        <v/>
      </c>
      <c r="Q503" s="70" t="str">
        <f t="shared" ca="1" si="90"/>
        <v/>
      </c>
      <c r="R503" s="70" t="str">
        <f t="shared" ca="1" si="87"/>
        <v/>
      </c>
      <c r="S503" s="70" t="str">
        <f t="shared" ca="1" si="88"/>
        <v/>
      </c>
      <c r="T503" s="147" t="str">
        <f t="shared" ca="1" si="89"/>
        <v/>
      </c>
      <c r="U503" s="146"/>
      <c r="V503" s="51"/>
      <c r="W503" s="51"/>
      <c r="X503" s="51"/>
      <c r="Y503" s="51"/>
      <c r="Z503" s="51"/>
      <c r="AA503" s="145"/>
    </row>
    <row r="504" spans="1:27" s="2" customFormat="1" ht="15.6" x14ac:dyDescent="0.3">
      <c r="A504" s="555">
        <v>45492</v>
      </c>
      <c r="B504" s="72" t="s">
        <v>367</v>
      </c>
      <c r="C504" s="72" t="s">
        <v>65</v>
      </c>
      <c r="D504" s="72">
        <v>2</v>
      </c>
      <c r="E504" s="72" t="s">
        <v>361</v>
      </c>
      <c r="F504" s="45">
        <v>17</v>
      </c>
      <c r="G504" s="46" t="s">
        <v>579</v>
      </c>
      <c r="H504" s="47" t="s">
        <v>30</v>
      </c>
      <c r="I504" s="59"/>
      <c r="J504" s="528"/>
      <c r="K504" s="42" t="s">
        <v>31</v>
      </c>
      <c r="L504" s="543">
        <v>45364</v>
      </c>
      <c r="M504" s="55"/>
      <c r="N504" s="513">
        <v>45653</v>
      </c>
      <c r="O504" s="48" t="s">
        <v>563</v>
      </c>
      <c r="P504" s="70" t="str">
        <f t="shared" ca="1" si="86"/>
        <v/>
      </c>
      <c r="Q504" s="70" t="str">
        <f t="shared" ca="1" si="90"/>
        <v/>
      </c>
      <c r="R504" s="70" t="str">
        <f t="shared" ca="1" si="87"/>
        <v/>
      </c>
      <c r="S504" s="70" t="str">
        <f t="shared" ca="1" si="88"/>
        <v/>
      </c>
      <c r="T504" s="147" t="str">
        <f t="shared" ca="1" si="89"/>
        <v/>
      </c>
      <c r="U504" s="146"/>
      <c r="V504" s="51"/>
      <c r="W504" s="51"/>
      <c r="X504" s="51"/>
      <c r="Y504" s="51"/>
      <c r="Z504" s="51"/>
      <c r="AA504" s="145"/>
    </row>
    <row r="505" spans="1:27" s="2" customFormat="1" ht="15.6" x14ac:dyDescent="0.3">
      <c r="A505" s="555">
        <v>45492</v>
      </c>
      <c r="B505" s="72" t="s">
        <v>367</v>
      </c>
      <c r="C505" s="72" t="s">
        <v>65</v>
      </c>
      <c r="D505" s="72">
        <v>2</v>
      </c>
      <c r="E505" s="72" t="s">
        <v>361</v>
      </c>
      <c r="F505" s="45">
        <v>18</v>
      </c>
      <c r="G505" s="52" t="s">
        <v>580</v>
      </c>
      <c r="H505" s="47" t="s">
        <v>104</v>
      </c>
      <c r="I505" s="59"/>
      <c r="J505" s="528"/>
      <c r="K505" s="42" t="s">
        <v>31</v>
      </c>
      <c r="L505" s="543">
        <v>45364</v>
      </c>
      <c r="M505" s="55"/>
      <c r="N505" s="513">
        <v>45544</v>
      </c>
      <c r="O505" s="86" t="s">
        <v>563</v>
      </c>
      <c r="P505" s="70" t="str">
        <f t="shared" ca="1" si="86"/>
        <v/>
      </c>
      <c r="Q505" s="70" t="str">
        <f t="shared" ca="1" si="90"/>
        <v/>
      </c>
      <c r="R505" s="70" t="str">
        <f t="shared" ca="1" si="87"/>
        <v/>
      </c>
      <c r="S505" s="70" t="str">
        <f t="shared" ca="1" si="88"/>
        <v/>
      </c>
      <c r="T505" s="147" t="str">
        <f t="shared" ca="1" si="89"/>
        <v/>
      </c>
      <c r="U505" s="146"/>
      <c r="V505" s="51"/>
      <c r="W505" s="51"/>
      <c r="X505" s="51"/>
      <c r="Y505" s="51"/>
      <c r="Z505" s="51"/>
      <c r="AA505" s="145"/>
    </row>
    <row r="506" spans="1:27" s="2" customFormat="1" ht="31.2" x14ac:dyDescent="0.3">
      <c r="A506" s="555">
        <v>45492</v>
      </c>
      <c r="B506" s="72" t="s">
        <v>367</v>
      </c>
      <c r="C506" s="72" t="s">
        <v>65</v>
      </c>
      <c r="D506" s="72">
        <v>2</v>
      </c>
      <c r="E506" s="72" t="s">
        <v>361</v>
      </c>
      <c r="F506" s="45">
        <v>19</v>
      </c>
      <c r="G506" s="63" t="s">
        <v>581</v>
      </c>
      <c r="H506" s="47" t="s">
        <v>30</v>
      </c>
      <c r="I506" s="59"/>
      <c r="J506" s="528"/>
      <c r="K506" s="42" t="s">
        <v>31</v>
      </c>
      <c r="L506" s="543">
        <v>45364</v>
      </c>
      <c r="M506" s="55"/>
      <c r="N506" s="513">
        <v>45652</v>
      </c>
      <c r="O506" s="48" t="s">
        <v>563</v>
      </c>
      <c r="P506" s="70" t="str">
        <f t="shared" ca="1" si="86"/>
        <v/>
      </c>
      <c r="Q506" s="70" t="str">
        <f t="shared" ca="1" si="90"/>
        <v/>
      </c>
      <c r="R506" s="70" t="str">
        <f t="shared" ca="1" si="87"/>
        <v/>
      </c>
      <c r="S506" s="70" t="str">
        <f t="shared" ca="1" si="88"/>
        <v/>
      </c>
      <c r="T506" s="147" t="str">
        <f t="shared" ca="1" si="89"/>
        <v/>
      </c>
      <c r="U506" s="146"/>
      <c r="V506" s="51"/>
      <c r="W506" s="51"/>
      <c r="X506" s="51"/>
      <c r="Y506" s="51"/>
      <c r="Z506" s="51"/>
      <c r="AA506" s="145"/>
    </row>
    <row r="507" spans="1:27" s="2" customFormat="1" ht="31.2" x14ac:dyDescent="0.3">
      <c r="A507" s="555">
        <v>45492</v>
      </c>
      <c r="B507" s="72" t="s">
        <v>367</v>
      </c>
      <c r="C507" s="72" t="s">
        <v>65</v>
      </c>
      <c r="D507" s="72">
        <v>2</v>
      </c>
      <c r="E507" s="72" t="s">
        <v>361</v>
      </c>
      <c r="F507" s="45">
        <v>20</v>
      </c>
      <c r="G507" s="63" t="s">
        <v>582</v>
      </c>
      <c r="H507" s="53" t="s">
        <v>76</v>
      </c>
      <c r="I507" s="59"/>
      <c r="J507" s="528"/>
      <c r="K507" s="42" t="s">
        <v>31</v>
      </c>
      <c r="L507" s="543">
        <v>45364</v>
      </c>
      <c r="M507" s="55"/>
      <c r="N507" s="513">
        <v>45656</v>
      </c>
      <c r="O507" s="48" t="s">
        <v>563</v>
      </c>
      <c r="P507" s="70" t="str">
        <f t="shared" ca="1" si="86"/>
        <v/>
      </c>
      <c r="Q507" s="70" t="str">
        <f t="shared" ca="1" si="90"/>
        <v/>
      </c>
      <c r="R507" s="70" t="str">
        <f t="shared" ca="1" si="87"/>
        <v/>
      </c>
      <c r="S507" s="70" t="str">
        <f t="shared" ca="1" si="88"/>
        <v/>
      </c>
      <c r="T507" s="147" t="str">
        <f t="shared" ca="1" si="89"/>
        <v/>
      </c>
      <c r="U507" s="146"/>
      <c r="V507" s="51"/>
      <c r="W507" s="51"/>
      <c r="X507" s="51"/>
      <c r="Y507" s="51"/>
      <c r="Z507" s="51"/>
      <c r="AA507" s="145"/>
    </row>
    <row r="508" spans="1:27" s="2" customFormat="1" ht="15.6" x14ac:dyDescent="0.3">
      <c r="A508" s="555">
        <v>45492</v>
      </c>
      <c r="B508" s="72" t="s">
        <v>367</v>
      </c>
      <c r="C508" s="72" t="s">
        <v>65</v>
      </c>
      <c r="D508" s="72">
        <v>2</v>
      </c>
      <c r="E508" s="72" t="s">
        <v>361</v>
      </c>
      <c r="F508" s="45">
        <v>21</v>
      </c>
      <c r="G508" s="46" t="s">
        <v>583</v>
      </c>
      <c r="H508" s="47" t="s">
        <v>68</v>
      </c>
      <c r="I508" s="59"/>
      <c r="J508" s="568">
        <v>45575</v>
      </c>
      <c r="K508" s="42" t="s">
        <v>31</v>
      </c>
      <c r="L508" s="543">
        <v>45364</v>
      </c>
      <c r="M508" s="55"/>
      <c r="N508" s="513">
        <v>45587</v>
      </c>
      <c r="O508" s="48" t="s">
        <v>563</v>
      </c>
      <c r="P508" s="70" t="str">
        <f t="shared" ca="1" si="86"/>
        <v/>
      </c>
      <c r="Q508" s="70" t="str">
        <f t="shared" ca="1" si="90"/>
        <v/>
      </c>
      <c r="R508" s="70" t="str">
        <f t="shared" ca="1" si="87"/>
        <v/>
      </c>
      <c r="S508" s="70" t="str">
        <f t="shared" ca="1" si="88"/>
        <v/>
      </c>
      <c r="T508" s="147" t="str">
        <f t="shared" ca="1" si="89"/>
        <v/>
      </c>
      <c r="U508" s="146"/>
      <c r="V508" s="51"/>
      <c r="W508" s="51"/>
      <c r="X508" s="51"/>
      <c r="Y508" s="51"/>
      <c r="Z508" s="51"/>
      <c r="AA508" s="145"/>
    </row>
    <row r="509" spans="1:27" s="2" customFormat="1" ht="15.6" x14ac:dyDescent="0.3">
      <c r="A509" s="555">
        <v>45492</v>
      </c>
      <c r="B509" s="72" t="s">
        <v>367</v>
      </c>
      <c r="C509" s="72" t="s">
        <v>65</v>
      </c>
      <c r="D509" s="72">
        <v>2</v>
      </c>
      <c r="E509" s="72" t="s">
        <v>361</v>
      </c>
      <c r="F509" s="45">
        <v>22</v>
      </c>
      <c r="G509" s="46" t="s">
        <v>584</v>
      </c>
      <c r="H509" s="53" t="s">
        <v>76</v>
      </c>
      <c r="I509" s="59"/>
      <c r="J509" s="528"/>
      <c r="K509" s="42" t="s">
        <v>31</v>
      </c>
      <c r="L509" s="543">
        <v>45364</v>
      </c>
      <c r="M509" s="55"/>
      <c r="N509" s="513">
        <v>45653</v>
      </c>
      <c r="O509" s="48" t="s">
        <v>563</v>
      </c>
      <c r="P509" s="70" t="str">
        <f t="shared" ca="1" si="86"/>
        <v/>
      </c>
      <c r="Q509" s="70" t="str">
        <f t="shared" ca="1" si="90"/>
        <v/>
      </c>
      <c r="R509" s="70" t="str">
        <f t="shared" ca="1" si="87"/>
        <v/>
      </c>
      <c r="S509" s="70" t="str">
        <f t="shared" ca="1" si="88"/>
        <v/>
      </c>
      <c r="T509" s="147" t="str">
        <f t="shared" ca="1" si="89"/>
        <v/>
      </c>
      <c r="U509" s="146"/>
      <c r="V509" s="51"/>
      <c r="W509" s="51"/>
      <c r="X509" s="51"/>
      <c r="Y509" s="51"/>
      <c r="Z509" s="51"/>
      <c r="AA509" s="145"/>
    </row>
    <row r="510" spans="1:27" s="2" customFormat="1" ht="15.6" x14ac:dyDescent="0.3">
      <c r="A510" s="555">
        <v>45492</v>
      </c>
      <c r="B510" s="72" t="s">
        <v>367</v>
      </c>
      <c r="C510" s="72" t="s">
        <v>65</v>
      </c>
      <c r="D510" s="72">
        <v>2</v>
      </c>
      <c r="E510" s="72" t="s">
        <v>361</v>
      </c>
      <c r="F510" s="45">
        <v>23</v>
      </c>
      <c r="G510" s="46" t="s">
        <v>585</v>
      </c>
      <c r="H510" s="47" t="s">
        <v>30</v>
      </c>
      <c r="I510" s="47"/>
      <c r="J510" s="568">
        <v>45583</v>
      </c>
      <c r="K510" s="42" t="s">
        <v>31</v>
      </c>
      <c r="L510" s="543">
        <v>45364</v>
      </c>
      <c r="M510" s="55"/>
      <c r="N510" s="513">
        <v>45583</v>
      </c>
      <c r="O510" s="48" t="s">
        <v>563</v>
      </c>
      <c r="P510" s="70" t="str">
        <f t="shared" ca="1" si="86"/>
        <v/>
      </c>
      <c r="Q510" s="70" t="str">
        <f t="shared" ca="1" si="90"/>
        <v/>
      </c>
      <c r="R510" s="70" t="str">
        <f t="shared" ca="1" si="87"/>
        <v/>
      </c>
      <c r="S510" s="70" t="str">
        <f t="shared" ca="1" si="88"/>
        <v/>
      </c>
      <c r="T510" s="147" t="str">
        <f t="shared" ca="1" si="89"/>
        <v/>
      </c>
      <c r="U510" s="146"/>
      <c r="V510" s="51"/>
      <c r="W510" s="51"/>
      <c r="X510" s="51"/>
      <c r="Y510" s="51"/>
      <c r="Z510" s="51"/>
      <c r="AA510" s="145"/>
    </row>
    <row r="511" spans="1:27" s="2" customFormat="1" ht="46.8" x14ac:dyDescent="0.3">
      <c r="A511" s="555">
        <v>45492</v>
      </c>
      <c r="B511" s="72" t="s">
        <v>367</v>
      </c>
      <c r="C511" s="72" t="s">
        <v>65</v>
      </c>
      <c r="D511" s="72">
        <v>2</v>
      </c>
      <c r="E511" s="72" t="s">
        <v>361</v>
      </c>
      <c r="F511" s="45">
        <v>24</v>
      </c>
      <c r="G511" s="64" t="s">
        <v>586</v>
      </c>
      <c r="H511" s="65" t="s">
        <v>84</v>
      </c>
      <c r="I511" s="65"/>
      <c r="J511" s="526">
        <v>45845</v>
      </c>
      <c r="K511" s="191" t="s">
        <v>31</v>
      </c>
      <c r="L511" s="543">
        <v>45364</v>
      </c>
      <c r="M511" s="48"/>
      <c r="N511" s="513">
        <v>45874</v>
      </c>
      <c r="O511" s="48"/>
      <c r="P511" s="70"/>
      <c r="Q511" s="70"/>
      <c r="R511" s="70"/>
      <c r="S511" s="70"/>
      <c r="T511" s="147"/>
      <c r="U511" s="146"/>
      <c r="V511" s="51"/>
      <c r="W511" s="51"/>
      <c r="X511" s="51"/>
      <c r="Y511" s="51"/>
      <c r="Z511" s="51"/>
      <c r="AA511" s="145"/>
    </row>
    <row r="512" spans="1:27" s="2" customFormat="1" ht="15.6" x14ac:dyDescent="0.3">
      <c r="A512" s="555">
        <v>45492</v>
      </c>
      <c r="B512" s="72" t="s">
        <v>367</v>
      </c>
      <c r="C512" s="72" t="s">
        <v>65</v>
      </c>
      <c r="D512" s="72">
        <v>2</v>
      </c>
      <c r="E512" s="72" t="s">
        <v>361</v>
      </c>
      <c r="F512" s="45">
        <v>25</v>
      </c>
      <c r="G512" s="46" t="s">
        <v>5274</v>
      </c>
      <c r="H512" s="47" t="s">
        <v>30</v>
      </c>
      <c r="I512" s="47"/>
      <c r="J512" s="568">
        <v>45942</v>
      </c>
      <c r="K512" s="42" t="s">
        <v>31</v>
      </c>
      <c r="L512" s="543">
        <v>45364</v>
      </c>
      <c r="M512" s="55"/>
      <c r="N512" s="513">
        <v>45943</v>
      </c>
      <c r="O512" s="48"/>
      <c r="P512" s="70"/>
      <c r="Q512" s="70" t="str">
        <f ca="1">IF(K512="ENCOMENDADO",TODAY()-J512,"")</f>
        <v/>
      </c>
      <c r="R512" s="70" t="str">
        <f ca="1">IF(K512="EM OBRA",TODAY()-J512,"")</f>
        <v/>
      </c>
      <c r="S512" s="70" t="str">
        <f ca="1">IF(K512="CORREÇÃO NÃO ACEITE",TODAY()-J512,"")</f>
        <v/>
      </c>
      <c r="T512" s="147" t="str">
        <f ca="1">IF(K512="A VERIFICAR",TODAY()-J512,"")</f>
        <v/>
      </c>
      <c r="U512" s="146"/>
      <c r="V512" s="51"/>
      <c r="W512" s="51"/>
      <c r="X512" s="51"/>
      <c r="Y512" s="51"/>
      <c r="Z512" s="51"/>
      <c r="AA512" s="145"/>
    </row>
    <row r="513" spans="1:27" s="2" customFormat="1" ht="15.6" x14ac:dyDescent="0.3">
      <c r="A513" s="555">
        <v>45492</v>
      </c>
      <c r="B513" s="72" t="s">
        <v>367</v>
      </c>
      <c r="C513" s="72" t="s">
        <v>65</v>
      </c>
      <c r="D513" s="72">
        <v>2</v>
      </c>
      <c r="E513" s="72" t="s">
        <v>361</v>
      </c>
      <c r="F513" s="45">
        <v>26</v>
      </c>
      <c r="G513" s="64" t="s">
        <v>5275</v>
      </c>
      <c r="H513" s="65" t="s">
        <v>158</v>
      </c>
      <c r="I513" s="65"/>
      <c r="J513" s="526">
        <v>45942</v>
      </c>
      <c r="K513" s="191" t="s">
        <v>31</v>
      </c>
      <c r="L513" s="543">
        <v>45364</v>
      </c>
      <c r="M513" s="48"/>
      <c r="N513" s="513"/>
      <c r="O513" s="48"/>
      <c r="P513" s="70"/>
      <c r="Q513" s="70"/>
      <c r="R513" s="70"/>
      <c r="S513" s="70"/>
      <c r="T513" s="147"/>
      <c r="U513" s="146"/>
      <c r="V513" s="51"/>
      <c r="W513" s="51"/>
      <c r="X513" s="51"/>
      <c r="Y513" s="51"/>
      <c r="Z513" s="51"/>
      <c r="AA513" s="145"/>
    </row>
    <row r="514" spans="1:27" s="2" customFormat="1" ht="31.2" x14ac:dyDescent="0.3">
      <c r="A514" s="555">
        <v>45492</v>
      </c>
      <c r="B514" s="72" t="s">
        <v>367</v>
      </c>
      <c r="C514" s="72" t="s">
        <v>65</v>
      </c>
      <c r="D514" s="72">
        <v>2</v>
      </c>
      <c r="E514" s="72" t="s">
        <v>361</v>
      </c>
      <c r="F514" s="45">
        <v>27</v>
      </c>
      <c r="G514" s="400" t="s">
        <v>5440</v>
      </c>
      <c r="H514" s="389" t="s">
        <v>54</v>
      </c>
      <c r="I514" s="389"/>
      <c r="J514" s="576">
        <v>46017</v>
      </c>
      <c r="K514" s="642" t="s">
        <v>5552</v>
      </c>
      <c r="L514" s="543">
        <v>45364</v>
      </c>
      <c r="M514" s="55"/>
      <c r="N514" s="513"/>
      <c r="O514" s="48"/>
      <c r="P514" s="70"/>
      <c r="Q514" s="70" t="str">
        <f t="shared" ref="Q514:Q545" ca="1" si="91">IF(K514="ENCOMENDADO",TODAY()-J514,"")</f>
        <v/>
      </c>
      <c r="R514" s="70" t="str">
        <f t="shared" ref="R514:R545" ca="1" si="92">IF(K514="EM OBRA",TODAY()-J514,"")</f>
        <v/>
      </c>
      <c r="S514" s="70" t="str">
        <f t="shared" ref="S514:S545" ca="1" si="93">IF(K514="CORREÇÃO NÃO ACEITE",TODAY()-J514,"")</f>
        <v/>
      </c>
      <c r="T514" s="147" t="str">
        <f t="shared" ref="T514:T545" ca="1" si="94">IF(K514="A VERIFICAR",TODAY()-J514,"")</f>
        <v/>
      </c>
      <c r="U514" s="146"/>
      <c r="V514" s="51"/>
      <c r="W514" s="51"/>
      <c r="X514" s="51"/>
      <c r="Y514" s="51"/>
      <c r="Z514" s="51"/>
      <c r="AA514" s="145"/>
    </row>
    <row r="515" spans="1:27" s="2" customFormat="1" ht="15.6" x14ac:dyDescent="0.3">
      <c r="A515" s="555">
        <v>45525</v>
      </c>
      <c r="B515" s="48" t="s">
        <v>587</v>
      </c>
      <c r="C515" s="45" t="s">
        <v>65</v>
      </c>
      <c r="D515" s="45">
        <v>2</v>
      </c>
      <c r="E515" s="45" t="s">
        <v>391</v>
      </c>
      <c r="F515" s="45">
        <v>32</v>
      </c>
      <c r="G515" s="218" t="s">
        <v>588</v>
      </c>
      <c r="H515" s="95" t="s">
        <v>84</v>
      </c>
      <c r="I515" s="95"/>
      <c r="J515" s="570">
        <v>45583</v>
      </c>
      <c r="K515" s="42" t="s">
        <v>31</v>
      </c>
      <c r="L515" s="544">
        <v>45373</v>
      </c>
      <c r="M515" s="57"/>
      <c r="N515" s="516">
        <v>45593</v>
      </c>
      <c r="O515" s="51" t="s">
        <v>589</v>
      </c>
      <c r="P515" s="70" t="str">
        <f t="shared" ref="P515:P546" ca="1" si="95">IF(K515="NÃO INTERVENCIONADO",TODAY()-J515,"")</f>
        <v/>
      </c>
      <c r="Q515" s="70" t="str">
        <f t="shared" ca="1" si="91"/>
        <v/>
      </c>
      <c r="R515" s="70" t="str">
        <f t="shared" ca="1" si="92"/>
        <v/>
      </c>
      <c r="S515" s="70" t="str">
        <f t="shared" ca="1" si="93"/>
        <v/>
      </c>
      <c r="T515" s="147" t="str">
        <f t="shared" ca="1" si="94"/>
        <v/>
      </c>
      <c r="U515" s="146"/>
      <c r="V515" s="51"/>
      <c r="W515" s="51"/>
      <c r="X515" s="51"/>
      <c r="Y515" s="51"/>
      <c r="Z515" s="51"/>
      <c r="AA515" s="145"/>
    </row>
    <row r="516" spans="1:27" s="2" customFormat="1" ht="15.6" x14ac:dyDescent="0.3">
      <c r="A516" s="555">
        <v>45525</v>
      </c>
      <c r="B516" s="48" t="s">
        <v>587</v>
      </c>
      <c r="C516" s="45" t="s">
        <v>65</v>
      </c>
      <c r="D516" s="45">
        <v>2</v>
      </c>
      <c r="E516" s="45" t="s">
        <v>391</v>
      </c>
      <c r="F516" s="45">
        <v>31</v>
      </c>
      <c r="G516" s="63" t="s">
        <v>590</v>
      </c>
      <c r="H516" s="47" t="s">
        <v>30</v>
      </c>
      <c r="I516" s="48"/>
      <c r="J516" s="568">
        <v>45583</v>
      </c>
      <c r="K516" s="42" t="s">
        <v>31</v>
      </c>
      <c r="L516" s="544">
        <v>45373</v>
      </c>
      <c r="M516" s="57"/>
      <c r="N516" s="516">
        <v>45610</v>
      </c>
      <c r="O516" s="51" t="s">
        <v>589</v>
      </c>
      <c r="P516" s="70" t="str">
        <f t="shared" ca="1" si="95"/>
        <v/>
      </c>
      <c r="Q516" s="70" t="str">
        <f t="shared" ca="1" si="91"/>
        <v/>
      </c>
      <c r="R516" s="70" t="str">
        <f t="shared" ca="1" si="92"/>
        <v/>
      </c>
      <c r="S516" s="70" t="str">
        <f t="shared" ca="1" si="93"/>
        <v/>
      </c>
      <c r="T516" s="147" t="str">
        <f t="shared" ca="1" si="94"/>
        <v/>
      </c>
      <c r="U516" s="146"/>
      <c r="V516" s="51"/>
      <c r="W516" s="51"/>
      <c r="X516" s="51"/>
      <c r="Y516" s="51"/>
      <c r="Z516" s="51"/>
      <c r="AA516" s="145"/>
    </row>
    <row r="517" spans="1:27" s="2" customFormat="1" ht="15.6" x14ac:dyDescent="0.3">
      <c r="A517" s="555">
        <v>45525</v>
      </c>
      <c r="B517" s="48" t="s">
        <v>587</v>
      </c>
      <c r="C517" s="45" t="s">
        <v>65</v>
      </c>
      <c r="D517" s="45">
        <v>2</v>
      </c>
      <c r="E517" s="45" t="s">
        <v>391</v>
      </c>
      <c r="F517" s="45">
        <v>30</v>
      </c>
      <c r="G517" s="63" t="s">
        <v>591</v>
      </c>
      <c r="H517" s="47" t="s">
        <v>592</v>
      </c>
      <c r="I517" s="48"/>
      <c r="J517" s="568">
        <v>45581</v>
      </c>
      <c r="K517" s="42" t="s">
        <v>31</v>
      </c>
      <c r="L517" s="544">
        <v>45373</v>
      </c>
      <c r="M517" s="57"/>
      <c r="N517" s="516">
        <v>45615</v>
      </c>
      <c r="O517" s="51" t="s">
        <v>589</v>
      </c>
      <c r="P517" s="70" t="str">
        <f t="shared" ca="1" si="95"/>
        <v/>
      </c>
      <c r="Q517" s="70" t="str">
        <f t="shared" ca="1" si="91"/>
        <v/>
      </c>
      <c r="R517" s="70" t="str">
        <f t="shared" ca="1" si="92"/>
        <v/>
      </c>
      <c r="S517" s="70" t="str">
        <f t="shared" ca="1" si="93"/>
        <v/>
      </c>
      <c r="T517" s="147" t="str">
        <f t="shared" ca="1" si="94"/>
        <v/>
      </c>
      <c r="U517" s="146"/>
      <c r="V517" s="51"/>
      <c r="W517" s="51"/>
      <c r="X517" s="51"/>
      <c r="Y517" s="51"/>
      <c r="Z517" s="51"/>
      <c r="AA517" s="145"/>
    </row>
    <row r="518" spans="1:27" s="2" customFormat="1" ht="15.6" x14ac:dyDescent="0.3">
      <c r="A518" s="555">
        <v>45525</v>
      </c>
      <c r="B518" s="48" t="s">
        <v>587</v>
      </c>
      <c r="C518" s="45" t="s">
        <v>65</v>
      </c>
      <c r="D518" s="45">
        <v>2</v>
      </c>
      <c r="E518" s="45" t="s">
        <v>391</v>
      </c>
      <c r="F518" s="45">
        <v>29</v>
      </c>
      <c r="G518" s="63" t="s">
        <v>593</v>
      </c>
      <c r="H518" s="47" t="s">
        <v>30</v>
      </c>
      <c r="I518" s="48"/>
      <c r="J518" s="568">
        <v>45581</v>
      </c>
      <c r="K518" s="42" t="s">
        <v>31</v>
      </c>
      <c r="L518" s="544">
        <v>45373</v>
      </c>
      <c r="M518" s="57"/>
      <c r="N518" s="516">
        <v>45593</v>
      </c>
      <c r="O518" s="51" t="s">
        <v>589</v>
      </c>
      <c r="P518" s="70" t="str">
        <f t="shared" ca="1" si="95"/>
        <v/>
      </c>
      <c r="Q518" s="70" t="str">
        <f t="shared" ca="1" si="91"/>
        <v/>
      </c>
      <c r="R518" s="70" t="str">
        <f t="shared" ca="1" si="92"/>
        <v/>
      </c>
      <c r="S518" s="70" t="str">
        <f t="shared" ca="1" si="93"/>
        <v/>
      </c>
      <c r="T518" s="147" t="str">
        <f t="shared" ca="1" si="94"/>
        <v/>
      </c>
      <c r="U518" s="146"/>
      <c r="V518" s="51"/>
      <c r="W518" s="51"/>
      <c r="X518" s="51"/>
      <c r="Y518" s="51"/>
      <c r="Z518" s="51"/>
      <c r="AA518" s="145"/>
    </row>
    <row r="519" spans="1:27" s="2" customFormat="1" ht="15.6" x14ac:dyDescent="0.3">
      <c r="A519" s="555">
        <v>45525</v>
      </c>
      <c r="B519" s="48" t="s">
        <v>587</v>
      </c>
      <c r="C519" s="45" t="s">
        <v>65</v>
      </c>
      <c r="D519" s="45">
        <v>2</v>
      </c>
      <c r="E519" s="45" t="s">
        <v>391</v>
      </c>
      <c r="F519" s="45">
        <v>28</v>
      </c>
      <c r="G519" s="63" t="s">
        <v>594</v>
      </c>
      <c r="H519" s="47" t="s">
        <v>30</v>
      </c>
      <c r="I519" s="47"/>
      <c r="J519" s="568">
        <v>45581</v>
      </c>
      <c r="K519" s="42" t="s">
        <v>31</v>
      </c>
      <c r="L519" s="544">
        <v>45373</v>
      </c>
      <c r="M519" s="57"/>
      <c r="N519" s="516">
        <v>45583</v>
      </c>
      <c r="O519" s="51" t="s">
        <v>589</v>
      </c>
      <c r="P519" s="70" t="str">
        <f t="shared" ca="1" si="95"/>
        <v/>
      </c>
      <c r="Q519" s="70" t="str">
        <f t="shared" ca="1" si="91"/>
        <v/>
      </c>
      <c r="R519" s="70" t="str">
        <f t="shared" ca="1" si="92"/>
        <v/>
      </c>
      <c r="S519" s="70" t="str">
        <f t="shared" ca="1" si="93"/>
        <v/>
      </c>
      <c r="T519" s="147" t="str">
        <f t="shared" ca="1" si="94"/>
        <v/>
      </c>
      <c r="U519" s="146"/>
      <c r="V519" s="51"/>
      <c r="W519" s="51"/>
      <c r="X519" s="51"/>
      <c r="Y519" s="51"/>
      <c r="Z519" s="51"/>
      <c r="AA519" s="145"/>
    </row>
    <row r="520" spans="1:27" s="2" customFormat="1" ht="15.6" x14ac:dyDescent="0.3">
      <c r="A520" s="555">
        <v>45525</v>
      </c>
      <c r="B520" s="48" t="s">
        <v>587</v>
      </c>
      <c r="C520" s="45" t="s">
        <v>65</v>
      </c>
      <c r="D520" s="45">
        <v>2</v>
      </c>
      <c r="E520" s="45" t="s">
        <v>391</v>
      </c>
      <c r="F520" s="45">
        <v>27</v>
      </c>
      <c r="G520" s="63" t="s">
        <v>595</v>
      </c>
      <c r="H520" s="47"/>
      <c r="I520" s="48"/>
      <c r="J520" s="568">
        <v>45579</v>
      </c>
      <c r="K520" s="188" t="s">
        <v>227</v>
      </c>
      <c r="L520" s="544">
        <v>45373</v>
      </c>
      <c r="M520" s="57"/>
      <c r="N520" s="516"/>
      <c r="O520" s="51" t="s">
        <v>589</v>
      </c>
      <c r="P520" s="70" t="str">
        <f t="shared" ca="1" si="95"/>
        <v/>
      </c>
      <c r="Q520" s="70" t="str">
        <f t="shared" ca="1" si="91"/>
        <v/>
      </c>
      <c r="R520" s="70" t="str">
        <f t="shared" ca="1" si="92"/>
        <v/>
      </c>
      <c r="S520" s="70" t="str">
        <f t="shared" ca="1" si="93"/>
        <v/>
      </c>
      <c r="T520" s="147" t="str">
        <f t="shared" ca="1" si="94"/>
        <v/>
      </c>
      <c r="U520" s="146"/>
      <c r="V520" s="51"/>
      <c r="W520" s="51"/>
      <c r="X520" s="51"/>
      <c r="Y520" s="51"/>
      <c r="Z520" s="51"/>
      <c r="AA520" s="145"/>
    </row>
    <row r="521" spans="1:27" s="2" customFormat="1" ht="15.6" x14ac:dyDescent="0.3">
      <c r="A521" s="555">
        <v>45525</v>
      </c>
      <c r="B521" s="48" t="s">
        <v>587</v>
      </c>
      <c r="C521" s="45" t="s">
        <v>65</v>
      </c>
      <c r="D521" s="45">
        <v>2</v>
      </c>
      <c r="E521" s="45" t="s">
        <v>391</v>
      </c>
      <c r="F521" s="45">
        <v>26</v>
      </c>
      <c r="G521" s="63" t="s">
        <v>596</v>
      </c>
      <c r="H521" s="47" t="s">
        <v>68</v>
      </c>
      <c r="I521" s="48"/>
      <c r="J521" s="568">
        <v>45579</v>
      </c>
      <c r="K521" s="42" t="s">
        <v>31</v>
      </c>
      <c r="L521" s="544">
        <v>45373</v>
      </c>
      <c r="M521" s="57"/>
      <c r="N521" s="516">
        <v>45583</v>
      </c>
      <c r="O521" s="51" t="s">
        <v>589</v>
      </c>
      <c r="P521" s="70" t="str">
        <f t="shared" ca="1" si="95"/>
        <v/>
      </c>
      <c r="Q521" s="70" t="str">
        <f t="shared" ca="1" si="91"/>
        <v/>
      </c>
      <c r="R521" s="70" t="str">
        <f t="shared" ca="1" si="92"/>
        <v/>
      </c>
      <c r="S521" s="70" t="str">
        <f t="shared" ca="1" si="93"/>
        <v/>
      </c>
      <c r="T521" s="147" t="str">
        <f t="shared" ca="1" si="94"/>
        <v/>
      </c>
      <c r="U521" s="146"/>
      <c r="V521" s="51"/>
      <c r="W521" s="51"/>
      <c r="X521" s="51"/>
      <c r="Y521" s="51"/>
      <c r="Z521" s="51"/>
      <c r="AA521" s="145"/>
    </row>
    <row r="522" spans="1:27" s="2" customFormat="1" ht="15.6" x14ac:dyDescent="0.3">
      <c r="A522" s="555">
        <v>45525</v>
      </c>
      <c r="B522" s="48" t="s">
        <v>587</v>
      </c>
      <c r="C522" s="45" t="s">
        <v>65</v>
      </c>
      <c r="D522" s="45">
        <v>2</v>
      </c>
      <c r="E522" s="45" t="s">
        <v>391</v>
      </c>
      <c r="F522" s="45">
        <v>25</v>
      </c>
      <c r="G522" s="63" t="s">
        <v>597</v>
      </c>
      <c r="H522" s="47" t="s">
        <v>68</v>
      </c>
      <c r="I522" s="48"/>
      <c r="J522" s="568">
        <v>45579</v>
      </c>
      <c r="K522" s="42" t="s">
        <v>31</v>
      </c>
      <c r="L522" s="544">
        <v>45373</v>
      </c>
      <c r="M522" s="57"/>
      <c r="N522" s="516">
        <v>45610</v>
      </c>
      <c r="O522" s="51" t="s">
        <v>589</v>
      </c>
      <c r="P522" s="70" t="str">
        <f t="shared" ca="1" si="95"/>
        <v/>
      </c>
      <c r="Q522" s="70" t="str">
        <f t="shared" ca="1" si="91"/>
        <v/>
      </c>
      <c r="R522" s="70" t="str">
        <f t="shared" ca="1" si="92"/>
        <v/>
      </c>
      <c r="S522" s="70" t="str">
        <f t="shared" ca="1" si="93"/>
        <v/>
      </c>
      <c r="T522" s="147" t="str">
        <f t="shared" ca="1" si="94"/>
        <v/>
      </c>
      <c r="U522" s="146"/>
      <c r="V522" s="51"/>
      <c r="W522" s="51"/>
      <c r="X522" s="51"/>
      <c r="Y522" s="51"/>
      <c r="Z522" s="51"/>
      <c r="AA522" s="145"/>
    </row>
    <row r="523" spans="1:27" s="2" customFormat="1" ht="15.6" x14ac:dyDescent="0.3">
      <c r="A523" s="555">
        <v>45525</v>
      </c>
      <c r="B523" s="48" t="s">
        <v>587</v>
      </c>
      <c r="C523" s="45" t="s">
        <v>65</v>
      </c>
      <c r="D523" s="45">
        <v>2</v>
      </c>
      <c r="E523" s="45" t="s">
        <v>391</v>
      </c>
      <c r="F523" s="45">
        <v>24</v>
      </c>
      <c r="G523" s="63" t="s">
        <v>598</v>
      </c>
      <c r="H523" s="47" t="s">
        <v>30</v>
      </c>
      <c r="I523" s="48"/>
      <c r="J523" s="568">
        <v>45579</v>
      </c>
      <c r="K523" s="187" t="s">
        <v>31</v>
      </c>
      <c r="L523" s="544">
        <v>45373</v>
      </c>
      <c r="M523" s="57"/>
      <c r="N523" s="516">
        <v>45610</v>
      </c>
      <c r="O523" s="51" t="s">
        <v>589</v>
      </c>
      <c r="P523" s="70" t="str">
        <f t="shared" ca="1" si="95"/>
        <v/>
      </c>
      <c r="Q523" s="70" t="str">
        <f t="shared" ca="1" si="91"/>
        <v/>
      </c>
      <c r="R523" s="70" t="str">
        <f t="shared" ca="1" si="92"/>
        <v/>
      </c>
      <c r="S523" s="70" t="str">
        <f t="shared" ca="1" si="93"/>
        <v/>
      </c>
      <c r="T523" s="147" t="str">
        <f t="shared" ca="1" si="94"/>
        <v/>
      </c>
      <c r="U523" s="146"/>
      <c r="V523" s="51"/>
      <c r="W523" s="51"/>
      <c r="X523" s="51"/>
      <c r="Y523" s="51"/>
      <c r="Z523" s="51"/>
      <c r="AA523" s="145"/>
    </row>
    <row r="524" spans="1:27" s="2" customFormat="1" ht="15.6" x14ac:dyDescent="0.3">
      <c r="A524" s="555">
        <v>45525</v>
      </c>
      <c r="B524" s="48" t="s">
        <v>587</v>
      </c>
      <c r="C524" s="45" t="s">
        <v>65</v>
      </c>
      <c r="D524" s="45">
        <v>2</v>
      </c>
      <c r="E524" s="45" t="s">
        <v>391</v>
      </c>
      <c r="F524" s="45">
        <v>23</v>
      </c>
      <c r="G524" s="63" t="s">
        <v>599</v>
      </c>
      <c r="H524" s="47" t="s">
        <v>30</v>
      </c>
      <c r="I524" s="48"/>
      <c r="J524" s="568">
        <v>45579</v>
      </c>
      <c r="K524" s="42" t="s">
        <v>31</v>
      </c>
      <c r="L524" s="544">
        <v>45373</v>
      </c>
      <c r="M524" s="57"/>
      <c r="N524" s="516">
        <v>45583</v>
      </c>
      <c r="O524" s="51" t="s">
        <v>589</v>
      </c>
      <c r="P524" s="70" t="str">
        <f t="shared" ca="1" si="95"/>
        <v/>
      </c>
      <c r="Q524" s="70" t="str">
        <f t="shared" ca="1" si="91"/>
        <v/>
      </c>
      <c r="R524" s="70" t="str">
        <f t="shared" ca="1" si="92"/>
        <v/>
      </c>
      <c r="S524" s="70" t="str">
        <f t="shared" ca="1" si="93"/>
        <v/>
      </c>
      <c r="T524" s="147" t="str">
        <f t="shared" ca="1" si="94"/>
        <v/>
      </c>
      <c r="U524" s="146"/>
      <c r="V524" s="51"/>
      <c r="W524" s="51"/>
      <c r="X524" s="51"/>
      <c r="Y524" s="51"/>
      <c r="Z524" s="51"/>
      <c r="AA524" s="145"/>
    </row>
    <row r="525" spans="1:27" s="2" customFormat="1" ht="15.6" x14ac:dyDescent="0.3">
      <c r="A525" s="555">
        <v>45525</v>
      </c>
      <c r="B525" s="48" t="s">
        <v>587</v>
      </c>
      <c r="C525" s="45" t="s">
        <v>65</v>
      </c>
      <c r="D525" s="45">
        <v>2</v>
      </c>
      <c r="E525" s="45" t="s">
        <v>391</v>
      </c>
      <c r="F525" s="45">
        <v>22</v>
      </c>
      <c r="G525" s="63" t="s">
        <v>600</v>
      </c>
      <c r="H525" s="47" t="s">
        <v>30</v>
      </c>
      <c r="I525" s="48"/>
      <c r="J525" s="568">
        <v>45579</v>
      </c>
      <c r="K525" s="42" t="s">
        <v>31</v>
      </c>
      <c r="L525" s="544">
        <v>45373</v>
      </c>
      <c r="M525" s="57"/>
      <c r="N525" s="516">
        <v>45583</v>
      </c>
      <c r="O525" s="51" t="s">
        <v>589</v>
      </c>
      <c r="P525" s="70" t="str">
        <f t="shared" ca="1" si="95"/>
        <v/>
      </c>
      <c r="Q525" s="70" t="str">
        <f t="shared" ca="1" si="91"/>
        <v/>
      </c>
      <c r="R525" s="70" t="str">
        <f t="shared" ca="1" si="92"/>
        <v/>
      </c>
      <c r="S525" s="70" t="str">
        <f t="shared" ca="1" si="93"/>
        <v/>
      </c>
      <c r="T525" s="147" t="str">
        <f t="shared" ca="1" si="94"/>
        <v/>
      </c>
      <c r="U525" s="146"/>
      <c r="V525" s="51"/>
      <c r="W525" s="51"/>
      <c r="X525" s="51"/>
      <c r="Y525" s="51"/>
      <c r="Z525" s="51"/>
      <c r="AA525" s="145"/>
    </row>
    <row r="526" spans="1:27" s="2" customFormat="1" ht="15.6" x14ac:dyDescent="0.3">
      <c r="A526" s="555">
        <v>45525</v>
      </c>
      <c r="B526" s="48" t="s">
        <v>587</v>
      </c>
      <c r="C526" s="45" t="s">
        <v>65</v>
      </c>
      <c r="D526" s="45">
        <v>2</v>
      </c>
      <c r="E526" s="45" t="s">
        <v>391</v>
      </c>
      <c r="F526" s="45">
        <v>21</v>
      </c>
      <c r="G526" s="63" t="s">
        <v>601</v>
      </c>
      <c r="H526" s="47" t="s">
        <v>30</v>
      </c>
      <c r="I526" s="48"/>
      <c r="J526" s="568">
        <v>45579</v>
      </c>
      <c r="K526" s="42" t="s">
        <v>31</v>
      </c>
      <c r="L526" s="544">
        <v>45373</v>
      </c>
      <c r="M526" s="57"/>
      <c r="N526" s="516">
        <v>45593</v>
      </c>
      <c r="O526" s="51" t="s">
        <v>589</v>
      </c>
      <c r="P526" s="70" t="str">
        <f t="shared" ca="1" si="95"/>
        <v/>
      </c>
      <c r="Q526" s="70" t="str">
        <f t="shared" ca="1" si="91"/>
        <v/>
      </c>
      <c r="R526" s="70" t="str">
        <f t="shared" ca="1" si="92"/>
        <v/>
      </c>
      <c r="S526" s="70" t="str">
        <f t="shared" ca="1" si="93"/>
        <v/>
      </c>
      <c r="T526" s="147" t="str">
        <f t="shared" ca="1" si="94"/>
        <v/>
      </c>
      <c r="U526" s="146"/>
      <c r="V526" s="51"/>
      <c r="W526" s="51"/>
      <c r="X526" s="51"/>
      <c r="Y526" s="51"/>
      <c r="Z526" s="51"/>
      <c r="AA526" s="145"/>
    </row>
    <row r="527" spans="1:27" s="2" customFormat="1" ht="15.6" x14ac:dyDescent="0.3">
      <c r="A527" s="555">
        <v>45525</v>
      </c>
      <c r="B527" s="48" t="s">
        <v>587</v>
      </c>
      <c r="C527" s="45" t="s">
        <v>65</v>
      </c>
      <c r="D527" s="45">
        <v>2</v>
      </c>
      <c r="E527" s="45" t="s">
        <v>391</v>
      </c>
      <c r="F527" s="45">
        <v>20</v>
      </c>
      <c r="G527" s="63" t="s">
        <v>602</v>
      </c>
      <c r="H527" s="47" t="s">
        <v>30</v>
      </c>
      <c r="I527" s="48"/>
      <c r="J527" s="513"/>
      <c r="K527" s="42" t="s">
        <v>31</v>
      </c>
      <c r="L527" s="544">
        <v>45373</v>
      </c>
      <c r="M527" s="57"/>
      <c r="N527" s="516">
        <v>45610</v>
      </c>
      <c r="O527" s="51" t="s">
        <v>589</v>
      </c>
      <c r="P527" s="70" t="str">
        <f t="shared" ca="1" si="95"/>
        <v/>
      </c>
      <c r="Q527" s="70" t="str">
        <f t="shared" ca="1" si="91"/>
        <v/>
      </c>
      <c r="R527" s="70" t="str">
        <f t="shared" ca="1" si="92"/>
        <v/>
      </c>
      <c r="S527" s="70" t="str">
        <f t="shared" ca="1" si="93"/>
        <v/>
      </c>
      <c r="T527" s="147" t="str">
        <f t="shared" ca="1" si="94"/>
        <v/>
      </c>
      <c r="U527" s="146"/>
      <c r="V527" s="51"/>
      <c r="W527" s="51"/>
      <c r="X527" s="51"/>
      <c r="Y527" s="51"/>
      <c r="Z527" s="51"/>
      <c r="AA527" s="145"/>
    </row>
    <row r="528" spans="1:27" s="2" customFormat="1" ht="15.6" x14ac:dyDescent="0.3">
      <c r="A528" s="555">
        <v>45525</v>
      </c>
      <c r="B528" s="48" t="s">
        <v>587</v>
      </c>
      <c r="C528" s="45" t="s">
        <v>65</v>
      </c>
      <c r="D528" s="45">
        <v>2</v>
      </c>
      <c r="E528" s="45" t="s">
        <v>391</v>
      </c>
      <c r="F528" s="45">
        <v>19</v>
      </c>
      <c r="G528" s="63" t="s">
        <v>603</v>
      </c>
      <c r="H528" s="53" t="s">
        <v>76</v>
      </c>
      <c r="I528" s="48"/>
      <c r="J528" s="513"/>
      <c r="K528" s="42" t="s">
        <v>31</v>
      </c>
      <c r="L528" s="544">
        <v>45373</v>
      </c>
      <c r="M528" s="57"/>
      <c r="N528" s="516">
        <v>45471</v>
      </c>
      <c r="O528" s="51" t="s">
        <v>589</v>
      </c>
      <c r="P528" s="70" t="str">
        <f t="shared" ca="1" si="95"/>
        <v/>
      </c>
      <c r="Q528" s="70" t="str">
        <f t="shared" ca="1" si="91"/>
        <v/>
      </c>
      <c r="R528" s="70" t="str">
        <f t="shared" ca="1" si="92"/>
        <v/>
      </c>
      <c r="S528" s="70" t="str">
        <f t="shared" ca="1" si="93"/>
        <v/>
      </c>
      <c r="T528" s="147" t="str">
        <f t="shared" ca="1" si="94"/>
        <v/>
      </c>
      <c r="U528" s="146"/>
      <c r="V528" s="51"/>
      <c r="W528" s="51"/>
      <c r="X528" s="51"/>
      <c r="Y528" s="51"/>
      <c r="Z528" s="51"/>
      <c r="AA528" s="145"/>
    </row>
    <row r="529" spans="1:27" s="2" customFormat="1" ht="15.6" x14ac:dyDescent="0.3">
      <c r="A529" s="555">
        <v>45525</v>
      </c>
      <c r="B529" s="48" t="s">
        <v>587</v>
      </c>
      <c r="C529" s="45" t="s">
        <v>65</v>
      </c>
      <c r="D529" s="45">
        <v>2</v>
      </c>
      <c r="E529" s="45" t="s">
        <v>391</v>
      </c>
      <c r="F529" s="45">
        <v>18</v>
      </c>
      <c r="G529" s="63" t="s">
        <v>604</v>
      </c>
      <c r="H529" s="47" t="s">
        <v>30</v>
      </c>
      <c r="I529" s="48"/>
      <c r="J529" s="513"/>
      <c r="K529" s="42" t="s">
        <v>31</v>
      </c>
      <c r="L529" s="544">
        <v>45373</v>
      </c>
      <c r="M529" s="57"/>
      <c r="N529" s="516">
        <v>45471</v>
      </c>
      <c r="O529" s="51" t="s">
        <v>589</v>
      </c>
      <c r="P529" s="70" t="str">
        <f t="shared" ca="1" si="95"/>
        <v/>
      </c>
      <c r="Q529" s="70" t="str">
        <f t="shared" ca="1" si="91"/>
        <v/>
      </c>
      <c r="R529" s="70" t="str">
        <f t="shared" ca="1" si="92"/>
        <v/>
      </c>
      <c r="S529" s="70" t="str">
        <f t="shared" ca="1" si="93"/>
        <v/>
      </c>
      <c r="T529" s="147" t="str">
        <f t="shared" ca="1" si="94"/>
        <v/>
      </c>
      <c r="U529" s="146"/>
      <c r="V529" s="51"/>
      <c r="W529" s="51"/>
      <c r="X529" s="51"/>
      <c r="Y529" s="51"/>
      <c r="Z529" s="51"/>
      <c r="AA529" s="145"/>
    </row>
    <row r="530" spans="1:27" s="2" customFormat="1" ht="15.6" x14ac:dyDescent="0.3">
      <c r="A530" s="555">
        <v>45525</v>
      </c>
      <c r="B530" s="48" t="s">
        <v>587</v>
      </c>
      <c r="C530" s="45" t="s">
        <v>65</v>
      </c>
      <c r="D530" s="45">
        <v>2</v>
      </c>
      <c r="E530" s="45" t="s">
        <v>391</v>
      </c>
      <c r="F530" s="45">
        <v>17</v>
      </c>
      <c r="G530" s="63" t="s">
        <v>605</v>
      </c>
      <c r="H530" s="47" t="s">
        <v>30</v>
      </c>
      <c r="I530" s="48"/>
      <c r="J530" s="513"/>
      <c r="K530" s="42" t="s">
        <v>31</v>
      </c>
      <c r="L530" s="544">
        <v>45373</v>
      </c>
      <c r="M530" s="57"/>
      <c r="N530" s="516">
        <v>45471</v>
      </c>
      <c r="O530" s="51" t="s">
        <v>589</v>
      </c>
      <c r="P530" s="70" t="str">
        <f t="shared" ca="1" si="95"/>
        <v/>
      </c>
      <c r="Q530" s="70" t="str">
        <f t="shared" ca="1" si="91"/>
        <v/>
      </c>
      <c r="R530" s="70" t="str">
        <f t="shared" ca="1" si="92"/>
        <v/>
      </c>
      <c r="S530" s="70" t="str">
        <f t="shared" ca="1" si="93"/>
        <v/>
      </c>
      <c r="T530" s="147" t="str">
        <f t="shared" ca="1" si="94"/>
        <v/>
      </c>
      <c r="U530" s="146"/>
      <c r="V530" s="51"/>
      <c r="W530" s="51"/>
      <c r="X530" s="51"/>
      <c r="Y530" s="51"/>
      <c r="Z530" s="51"/>
      <c r="AA530" s="145"/>
    </row>
    <row r="531" spans="1:27" s="2" customFormat="1" ht="15.6" x14ac:dyDescent="0.3">
      <c r="A531" s="555">
        <v>45525</v>
      </c>
      <c r="B531" s="48" t="s">
        <v>587</v>
      </c>
      <c r="C531" s="45" t="s">
        <v>65</v>
      </c>
      <c r="D531" s="45">
        <v>2</v>
      </c>
      <c r="E531" s="45" t="s">
        <v>391</v>
      </c>
      <c r="F531" s="45">
        <v>16</v>
      </c>
      <c r="G531" s="63" t="s">
        <v>606</v>
      </c>
      <c r="H531" s="47" t="s">
        <v>30</v>
      </c>
      <c r="I531" s="48"/>
      <c r="J531" s="513"/>
      <c r="K531" s="42" t="s">
        <v>31</v>
      </c>
      <c r="L531" s="544">
        <v>45373</v>
      </c>
      <c r="M531" s="57"/>
      <c r="N531" s="516">
        <v>45471</v>
      </c>
      <c r="O531" s="51" t="s">
        <v>589</v>
      </c>
      <c r="P531" s="70" t="str">
        <f t="shared" ca="1" si="95"/>
        <v/>
      </c>
      <c r="Q531" s="70" t="str">
        <f t="shared" ca="1" si="91"/>
        <v/>
      </c>
      <c r="R531" s="70" t="str">
        <f t="shared" ca="1" si="92"/>
        <v/>
      </c>
      <c r="S531" s="70" t="str">
        <f t="shared" ca="1" si="93"/>
        <v/>
      </c>
      <c r="T531" s="147" t="str">
        <f t="shared" ca="1" si="94"/>
        <v/>
      </c>
      <c r="U531" s="210"/>
      <c r="V531" s="119"/>
      <c r="W531" s="119"/>
      <c r="X531" s="119"/>
      <c r="Y531" s="119"/>
      <c r="Z531" s="119"/>
      <c r="AA531" s="211"/>
    </row>
    <row r="532" spans="1:27" s="2" customFormat="1" ht="15.6" x14ac:dyDescent="0.3">
      <c r="A532" s="555">
        <v>45525</v>
      </c>
      <c r="B532" s="48" t="s">
        <v>587</v>
      </c>
      <c r="C532" s="45" t="s">
        <v>65</v>
      </c>
      <c r="D532" s="45">
        <v>2</v>
      </c>
      <c r="E532" s="45" t="s">
        <v>391</v>
      </c>
      <c r="F532" s="45">
        <v>15</v>
      </c>
      <c r="G532" s="63" t="s">
        <v>607</v>
      </c>
      <c r="H532" s="47" t="s">
        <v>30</v>
      </c>
      <c r="I532" s="48"/>
      <c r="J532" s="513"/>
      <c r="K532" s="42" t="s">
        <v>31</v>
      </c>
      <c r="L532" s="544">
        <v>45373</v>
      </c>
      <c r="M532" s="57"/>
      <c r="N532" s="516">
        <v>45471</v>
      </c>
      <c r="O532" s="51" t="s">
        <v>589</v>
      </c>
      <c r="P532" s="70" t="str">
        <f t="shared" ca="1" si="95"/>
        <v/>
      </c>
      <c r="Q532" s="70" t="str">
        <f t="shared" ca="1" si="91"/>
        <v/>
      </c>
      <c r="R532" s="70" t="str">
        <f t="shared" ca="1" si="92"/>
        <v/>
      </c>
      <c r="S532" s="70" t="str">
        <f t="shared" ca="1" si="93"/>
        <v/>
      </c>
      <c r="T532" s="147" t="str">
        <f t="shared" ca="1" si="94"/>
        <v/>
      </c>
      <c r="U532" s="146"/>
      <c r="V532" s="51"/>
      <c r="W532" s="51"/>
      <c r="X532" s="51"/>
      <c r="Y532" s="51"/>
      <c r="Z532" s="51"/>
      <c r="AA532" s="145"/>
    </row>
    <row r="533" spans="1:27" s="2" customFormat="1" ht="15.6" x14ac:dyDescent="0.3">
      <c r="A533" s="555">
        <v>45525</v>
      </c>
      <c r="B533" s="48" t="s">
        <v>587</v>
      </c>
      <c r="C533" s="45" t="s">
        <v>65</v>
      </c>
      <c r="D533" s="45">
        <v>2</v>
      </c>
      <c r="E533" s="45" t="s">
        <v>391</v>
      </c>
      <c r="F533" s="45">
        <v>14</v>
      </c>
      <c r="G533" s="63" t="s">
        <v>608</v>
      </c>
      <c r="H533" s="47" t="s">
        <v>30</v>
      </c>
      <c r="I533" s="48"/>
      <c r="J533" s="513"/>
      <c r="K533" s="42" t="s">
        <v>31</v>
      </c>
      <c r="L533" s="544">
        <v>45373</v>
      </c>
      <c r="M533" s="57"/>
      <c r="N533" s="516">
        <v>45471</v>
      </c>
      <c r="O533" s="51" t="s">
        <v>589</v>
      </c>
      <c r="P533" s="70" t="str">
        <f t="shared" ca="1" si="95"/>
        <v/>
      </c>
      <c r="Q533" s="70" t="str">
        <f t="shared" ca="1" si="91"/>
        <v/>
      </c>
      <c r="R533" s="70" t="str">
        <f t="shared" ca="1" si="92"/>
        <v/>
      </c>
      <c r="S533" s="70" t="str">
        <f t="shared" ca="1" si="93"/>
        <v/>
      </c>
      <c r="T533" s="147" t="str">
        <f t="shared" ca="1" si="94"/>
        <v/>
      </c>
      <c r="U533" s="146"/>
      <c r="V533" s="51"/>
      <c r="W533" s="51"/>
      <c r="X533" s="51"/>
      <c r="Y533" s="51"/>
      <c r="Z533" s="51"/>
      <c r="AA533" s="145"/>
    </row>
    <row r="534" spans="1:27" s="2" customFormat="1" ht="15.6" x14ac:dyDescent="0.3">
      <c r="A534" s="555">
        <v>45525</v>
      </c>
      <c r="B534" s="48" t="s">
        <v>587</v>
      </c>
      <c r="C534" s="45" t="s">
        <v>65</v>
      </c>
      <c r="D534" s="45">
        <v>2</v>
      </c>
      <c r="E534" s="45" t="s">
        <v>391</v>
      </c>
      <c r="F534" s="45">
        <v>13</v>
      </c>
      <c r="G534" s="63" t="s">
        <v>609</v>
      </c>
      <c r="H534" s="47" t="s">
        <v>30</v>
      </c>
      <c r="I534" s="48"/>
      <c r="J534" s="513"/>
      <c r="K534" s="42" t="s">
        <v>31</v>
      </c>
      <c r="L534" s="544">
        <v>45373</v>
      </c>
      <c r="M534" s="57"/>
      <c r="N534" s="516">
        <v>45471</v>
      </c>
      <c r="O534" s="51" t="s">
        <v>589</v>
      </c>
      <c r="P534" s="70" t="str">
        <f t="shared" ca="1" si="95"/>
        <v/>
      </c>
      <c r="Q534" s="70" t="str">
        <f t="shared" ca="1" si="91"/>
        <v/>
      </c>
      <c r="R534" s="70" t="str">
        <f t="shared" ca="1" si="92"/>
        <v/>
      </c>
      <c r="S534" s="70" t="str">
        <f t="shared" ca="1" si="93"/>
        <v/>
      </c>
      <c r="T534" s="147" t="str">
        <f t="shared" ca="1" si="94"/>
        <v/>
      </c>
      <c r="U534" s="146"/>
      <c r="V534" s="51"/>
      <c r="W534" s="51"/>
      <c r="X534" s="51"/>
      <c r="Y534" s="51"/>
      <c r="Z534" s="51"/>
      <c r="AA534" s="145"/>
    </row>
    <row r="535" spans="1:27" s="2" customFormat="1" ht="15.6" x14ac:dyDescent="0.3">
      <c r="A535" s="555">
        <v>45525</v>
      </c>
      <c r="B535" s="48" t="s">
        <v>587</v>
      </c>
      <c r="C535" s="45" t="s">
        <v>65</v>
      </c>
      <c r="D535" s="45">
        <v>2</v>
      </c>
      <c r="E535" s="45" t="s">
        <v>391</v>
      </c>
      <c r="F535" s="45">
        <v>12</v>
      </c>
      <c r="G535" s="63" t="s">
        <v>610</v>
      </c>
      <c r="H535" s="47" t="s">
        <v>30</v>
      </c>
      <c r="I535" s="48"/>
      <c r="J535" s="513"/>
      <c r="K535" s="42" t="s">
        <v>31</v>
      </c>
      <c r="L535" s="544">
        <v>45373</v>
      </c>
      <c r="M535" s="57"/>
      <c r="N535" s="516">
        <v>45471</v>
      </c>
      <c r="O535" s="51" t="s">
        <v>589</v>
      </c>
      <c r="P535" s="70" t="str">
        <f t="shared" ca="1" si="95"/>
        <v/>
      </c>
      <c r="Q535" s="70" t="str">
        <f t="shared" ca="1" si="91"/>
        <v/>
      </c>
      <c r="R535" s="70" t="str">
        <f t="shared" ca="1" si="92"/>
        <v/>
      </c>
      <c r="S535" s="70" t="str">
        <f t="shared" ca="1" si="93"/>
        <v/>
      </c>
      <c r="T535" s="147" t="str">
        <f t="shared" ca="1" si="94"/>
        <v/>
      </c>
      <c r="U535" s="146"/>
      <c r="V535" s="51"/>
      <c r="W535" s="51"/>
      <c r="X535" s="51"/>
      <c r="Y535" s="51"/>
      <c r="Z535" s="51"/>
      <c r="AA535" s="145"/>
    </row>
    <row r="536" spans="1:27" s="2" customFormat="1" ht="15.6" x14ac:dyDescent="0.3">
      <c r="A536" s="555">
        <v>45525</v>
      </c>
      <c r="B536" s="48" t="s">
        <v>587</v>
      </c>
      <c r="C536" s="45" t="s">
        <v>65</v>
      </c>
      <c r="D536" s="45">
        <v>2</v>
      </c>
      <c r="E536" s="45" t="s">
        <v>391</v>
      </c>
      <c r="F536" s="45">
        <v>11</v>
      </c>
      <c r="G536" s="63" t="s">
        <v>611</v>
      </c>
      <c r="H536" s="47" t="s">
        <v>30</v>
      </c>
      <c r="I536" s="48"/>
      <c r="J536" s="513"/>
      <c r="K536" s="42" t="s">
        <v>31</v>
      </c>
      <c r="L536" s="544">
        <v>45373</v>
      </c>
      <c r="M536" s="57"/>
      <c r="N536" s="516">
        <v>45471</v>
      </c>
      <c r="O536" s="51" t="s">
        <v>589</v>
      </c>
      <c r="P536" s="70" t="str">
        <f t="shared" ca="1" si="95"/>
        <v/>
      </c>
      <c r="Q536" s="70" t="str">
        <f t="shared" ca="1" si="91"/>
        <v/>
      </c>
      <c r="R536" s="70" t="str">
        <f t="shared" ca="1" si="92"/>
        <v/>
      </c>
      <c r="S536" s="70" t="str">
        <f t="shared" ca="1" si="93"/>
        <v/>
      </c>
      <c r="T536" s="147" t="str">
        <f t="shared" ca="1" si="94"/>
        <v/>
      </c>
      <c r="U536" s="146"/>
      <c r="V536" s="51"/>
      <c r="W536" s="51"/>
      <c r="X536" s="51"/>
      <c r="Y536" s="51"/>
      <c r="Z536" s="51"/>
      <c r="AA536" s="145"/>
    </row>
    <row r="537" spans="1:27" s="2" customFormat="1" ht="15.6" x14ac:dyDescent="0.3">
      <c r="A537" s="555">
        <v>45525</v>
      </c>
      <c r="B537" s="48" t="s">
        <v>587</v>
      </c>
      <c r="C537" s="45" t="s">
        <v>65</v>
      </c>
      <c r="D537" s="45">
        <v>2</v>
      </c>
      <c r="E537" s="45" t="s">
        <v>391</v>
      </c>
      <c r="F537" s="45">
        <v>10</v>
      </c>
      <c r="G537" s="63" t="s">
        <v>612</v>
      </c>
      <c r="H537" s="47" t="s">
        <v>30</v>
      </c>
      <c r="I537" s="48"/>
      <c r="J537" s="513"/>
      <c r="K537" s="187" t="s">
        <v>31</v>
      </c>
      <c r="L537" s="544">
        <v>45373</v>
      </c>
      <c r="M537" s="57"/>
      <c r="N537" s="516">
        <v>45471</v>
      </c>
      <c r="O537" s="51" t="s">
        <v>589</v>
      </c>
      <c r="P537" s="70" t="str">
        <f t="shared" ca="1" si="95"/>
        <v/>
      </c>
      <c r="Q537" s="70" t="str">
        <f t="shared" ca="1" si="91"/>
        <v/>
      </c>
      <c r="R537" s="70" t="str">
        <f t="shared" ca="1" si="92"/>
        <v/>
      </c>
      <c r="S537" s="70" t="str">
        <f t="shared" ca="1" si="93"/>
        <v/>
      </c>
      <c r="T537" s="147" t="str">
        <f t="shared" ca="1" si="94"/>
        <v/>
      </c>
      <c r="U537" s="146"/>
      <c r="V537" s="51"/>
      <c r="W537" s="51"/>
      <c r="X537" s="51"/>
      <c r="Y537" s="51"/>
      <c r="Z537" s="51"/>
      <c r="AA537" s="145"/>
    </row>
    <row r="538" spans="1:27" s="2" customFormat="1" ht="15.6" x14ac:dyDescent="0.3">
      <c r="A538" s="555">
        <v>45525</v>
      </c>
      <c r="B538" s="48" t="s">
        <v>587</v>
      </c>
      <c r="C538" s="45" t="s">
        <v>65</v>
      </c>
      <c r="D538" s="45">
        <v>2</v>
      </c>
      <c r="E538" s="45" t="s">
        <v>391</v>
      </c>
      <c r="F538" s="45">
        <v>9</v>
      </c>
      <c r="G538" s="63" t="s">
        <v>407</v>
      </c>
      <c r="H538" s="47" t="s">
        <v>30</v>
      </c>
      <c r="I538" s="48"/>
      <c r="J538" s="513"/>
      <c r="K538" s="42" t="s">
        <v>31</v>
      </c>
      <c r="L538" s="544">
        <v>45373</v>
      </c>
      <c r="M538" s="57"/>
      <c r="N538" s="516">
        <v>45471</v>
      </c>
      <c r="O538" s="51" t="s">
        <v>589</v>
      </c>
      <c r="P538" s="70" t="str">
        <f t="shared" ca="1" si="95"/>
        <v/>
      </c>
      <c r="Q538" s="70" t="str">
        <f t="shared" ca="1" si="91"/>
        <v/>
      </c>
      <c r="R538" s="70" t="str">
        <f t="shared" ca="1" si="92"/>
        <v/>
      </c>
      <c r="S538" s="70" t="str">
        <f t="shared" ca="1" si="93"/>
        <v/>
      </c>
      <c r="T538" s="147" t="str">
        <f t="shared" ca="1" si="94"/>
        <v/>
      </c>
      <c r="U538" s="146"/>
      <c r="V538" s="51"/>
      <c r="W538" s="51"/>
      <c r="X538" s="51"/>
      <c r="Y538" s="51"/>
      <c r="Z538" s="51"/>
      <c r="AA538" s="145"/>
    </row>
    <row r="539" spans="1:27" s="2" customFormat="1" ht="15.6" x14ac:dyDescent="0.3">
      <c r="A539" s="555">
        <v>45525</v>
      </c>
      <c r="B539" s="48" t="s">
        <v>587</v>
      </c>
      <c r="C539" s="45" t="s">
        <v>65</v>
      </c>
      <c r="D539" s="45">
        <v>2</v>
      </c>
      <c r="E539" s="45" t="s">
        <v>391</v>
      </c>
      <c r="F539" s="45">
        <v>8</v>
      </c>
      <c r="G539" s="63" t="s">
        <v>613</v>
      </c>
      <c r="H539" s="53" t="s">
        <v>76</v>
      </c>
      <c r="I539" s="48"/>
      <c r="J539" s="513"/>
      <c r="K539" s="42" t="s">
        <v>31</v>
      </c>
      <c r="L539" s="544">
        <v>45373</v>
      </c>
      <c r="M539" s="57"/>
      <c r="N539" s="516">
        <v>45471</v>
      </c>
      <c r="O539" s="51" t="s">
        <v>589</v>
      </c>
      <c r="P539" s="70" t="str">
        <f t="shared" ca="1" si="95"/>
        <v/>
      </c>
      <c r="Q539" s="70" t="str">
        <f t="shared" ca="1" si="91"/>
        <v/>
      </c>
      <c r="R539" s="70" t="str">
        <f t="shared" ca="1" si="92"/>
        <v/>
      </c>
      <c r="S539" s="70" t="str">
        <f t="shared" ca="1" si="93"/>
        <v/>
      </c>
      <c r="T539" s="147" t="str">
        <f t="shared" ca="1" si="94"/>
        <v/>
      </c>
      <c r="U539" s="146"/>
      <c r="V539" s="51"/>
      <c r="W539" s="51"/>
      <c r="X539" s="51"/>
      <c r="Y539" s="51"/>
      <c r="Z539" s="51"/>
      <c r="AA539" s="145"/>
    </row>
    <row r="540" spans="1:27" s="2" customFormat="1" ht="15.6" x14ac:dyDescent="0.3">
      <c r="A540" s="555">
        <v>45525</v>
      </c>
      <c r="B540" s="48" t="s">
        <v>587</v>
      </c>
      <c r="C540" s="45" t="s">
        <v>65</v>
      </c>
      <c r="D540" s="45">
        <v>2</v>
      </c>
      <c r="E540" s="45" t="s">
        <v>391</v>
      </c>
      <c r="F540" s="45">
        <v>7</v>
      </c>
      <c r="G540" s="63" t="s">
        <v>614</v>
      </c>
      <c r="H540" s="53" t="s">
        <v>76</v>
      </c>
      <c r="I540" s="48"/>
      <c r="J540" s="513"/>
      <c r="K540" s="42" t="s">
        <v>31</v>
      </c>
      <c r="L540" s="544">
        <v>45373</v>
      </c>
      <c r="M540" s="57"/>
      <c r="N540" s="516">
        <v>45471</v>
      </c>
      <c r="O540" s="51" t="s">
        <v>589</v>
      </c>
      <c r="P540" s="70" t="str">
        <f t="shared" ca="1" si="95"/>
        <v/>
      </c>
      <c r="Q540" s="70" t="str">
        <f t="shared" ca="1" si="91"/>
        <v/>
      </c>
      <c r="R540" s="70" t="str">
        <f t="shared" ca="1" si="92"/>
        <v/>
      </c>
      <c r="S540" s="70" t="str">
        <f t="shared" ca="1" si="93"/>
        <v/>
      </c>
      <c r="T540" s="147" t="str">
        <f t="shared" ca="1" si="94"/>
        <v/>
      </c>
      <c r="U540" s="146"/>
      <c r="V540" s="51"/>
      <c r="W540" s="51"/>
      <c r="X540" s="51"/>
      <c r="Y540" s="51"/>
      <c r="Z540" s="51"/>
      <c r="AA540" s="145"/>
    </row>
    <row r="541" spans="1:27" s="2" customFormat="1" ht="15.6" x14ac:dyDescent="0.3">
      <c r="A541" s="555">
        <v>45525</v>
      </c>
      <c r="B541" s="48" t="s">
        <v>587</v>
      </c>
      <c r="C541" s="45" t="s">
        <v>65</v>
      </c>
      <c r="D541" s="45">
        <v>2</v>
      </c>
      <c r="E541" s="45" t="s">
        <v>391</v>
      </c>
      <c r="F541" s="45">
        <v>6</v>
      </c>
      <c r="G541" s="63" t="s">
        <v>615</v>
      </c>
      <c r="H541" s="47" t="s">
        <v>30</v>
      </c>
      <c r="I541" s="48"/>
      <c r="J541" s="513"/>
      <c r="K541" s="42" t="s">
        <v>31</v>
      </c>
      <c r="L541" s="544">
        <v>45373</v>
      </c>
      <c r="M541" s="57"/>
      <c r="N541" s="513">
        <v>45656</v>
      </c>
      <c r="O541" s="51" t="s">
        <v>589</v>
      </c>
      <c r="P541" s="70" t="str">
        <f t="shared" ca="1" si="95"/>
        <v/>
      </c>
      <c r="Q541" s="70" t="str">
        <f t="shared" ca="1" si="91"/>
        <v/>
      </c>
      <c r="R541" s="70" t="str">
        <f t="shared" ca="1" si="92"/>
        <v/>
      </c>
      <c r="S541" s="70" t="str">
        <f t="shared" ca="1" si="93"/>
        <v/>
      </c>
      <c r="T541" s="147" t="str">
        <f t="shared" ca="1" si="94"/>
        <v/>
      </c>
      <c r="U541" s="146"/>
      <c r="V541" s="51"/>
      <c r="W541" s="51"/>
      <c r="X541" s="51"/>
      <c r="Y541" s="51"/>
      <c r="Z541" s="51"/>
      <c r="AA541" s="145"/>
    </row>
    <row r="542" spans="1:27" s="2" customFormat="1" ht="15.6" x14ac:dyDescent="0.3">
      <c r="A542" s="555">
        <v>45525</v>
      </c>
      <c r="B542" s="48" t="s">
        <v>587</v>
      </c>
      <c r="C542" s="45" t="s">
        <v>65</v>
      </c>
      <c r="D542" s="45">
        <v>2</v>
      </c>
      <c r="E542" s="45" t="s">
        <v>391</v>
      </c>
      <c r="F542" s="45">
        <v>5</v>
      </c>
      <c r="G542" s="63" t="s">
        <v>616</v>
      </c>
      <c r="H542" s="53" t="s">
        <v>76</v>
      </c>
      <c r="I542" s="48"/>
      <c r="J542" s="513"/>
      <c r="K542" s="42" t="s">
        <v>31</v>
      </c>
      <c r="L542" s="544">
        <v>45373</v>
      </c>
      <c r="M542" s="57"/>
      <c r="N542" s="513">
        <v>45656</v>
      </c>
      <c r="O542" s="51" t="s">
        <v>589</v>
      </c>
      <c r="P542" s="70" t="str">
        <f t="shared" ca="1" si="95"/>
        <v/>
      </c>
      <c r="Q542" s="70" t="str">
        <f t="shared" ca="1" si="91"/>
        <v/>
      </c>
      <c r="R542" s="70" t="str">
        <f t="shared" ca="1" si="92"/>
        <v/>
      </c>
      <c r="S542" s="70" t="str">
        <f t="shared" ca="1" si="93"/>
        <v/>
      </c>
      <c r="T542" s="147" t="str">
        <f t="shared" ca="1" si="94"/>
        <v/>
      </c>
      <c r="U542" s="146"/>
      <c r="V542" s="51"/>
      <c r="W542" s="51"/>
      <c r="X542" s="51"/>
      <c r="Y542" s="51"/>
      <c r="Z542" s="51"/>
      <c r="AA542" s="145"/>
    </row>
    <row r="543" spans="1:27" s="2" customFormat="1" ht="15.6" x14ac:dyDescent="0.3">
      <c r="A543" s="555">
        <v>45525</v>
      </c>
      <c r="B543" s="48" t="s">
        <v>587</v>
      </c>
      <c r="C543" s="45" t="s">
        <v>65</v>
      </c>
      <c r="D543" s="45">
        <v>2</v>
      </c>
      <c r="E543" s="45" t="s">
        <v>391</v>
      </c>
      <c r="F543" s="45">
        <v>4</v>
      </c>
      <c r="G543" s="63" t="s">
        <v>415</v>
      </c>
      <c r="H543" s="47" t="s">
        <v>68</v>
      </c>
      <c r="I543" s="48"/>
      <c r="J543" s="513"/>
      <c r="K543" s="42" t="s">
        <v>31</v>
      </c>
      <c r="L543" s="544">
        <v>45373</v>
      </c>
      <c r="M543" s="57"/>
      <c r="N543" s="516">
        <v>45583</v>
      </c>
      <c r="O543" s="51" t="s">
        <v>589</v>
      </c>
      <c r="P543" s="70" t="str">
        <f t="shared" ca="1" si="95"/>
        <v/>
      </c>
      <c r="Q543" s="70" t="str">
        <f t="shared" ca="1" si="91"/>
        <v/>
      </c>
      <c r="R543" s="70" t="str">
        <f t="shared" ca="1" si="92"/>
        <v/>
      </c>
      <c r="S543" s="70" t="str">
        <f t="shared" ca="1" si="93"/>
        <v/>
      </c>
      <c r="T543" s="147" t="str">
        <f t="shared" ca="1" si="94"/>
        <v/>
      </c>
      <c r="U543" s="146"/>
      <c r="V543" s="51"/>
      <c r="W543" s="51"/>
      <c r="X543" s="51"/>
      <c r="Y543" s="51"/>
      <c r="Z543" s="51"/>
      <c r="AA543" s="145"/>
    </row>
    <row r="544" spans="1:27" s="2" customFormat="1" ht="15.6" x14ac:dyDescent="0.3">
      <c r="A544" s="555">
        <v>45525</v>
      </c>
      <c r="B544" s="48" t="s">
        <v>587</v>
      </c>
      <c r="C544" s="45" t="s">
        <v>65</v>
      </c>
      <c r="D544" s="45">
        <v>2</v>
      </c>
      <c r="E544" s="45" t="s">
        <v>391</v>
      </c>
      <c r="F544" s="45">
        <v>3</v>
      </c>
      <c r="G544" s="63" t="s">
        <v>617</v>
      </c>
      <c r="H544" s="47" t="s">
        <v>30</v>
      </c>
      <c r="I544" s="48"/>
      <c r="J544" s="513"/>
      <c r="K544" s="42" t="s">
        <v>31</v>
      </c>
      <c r="L544" s="544">
        <v>45373</v>
      </c>
      <c r="M544" s="57"/>
      <c r="N544" s="516">
        <v>45471</v>
      </c>
      <c r="O544" s="51" t="s">
        <v>589</v>
      </c>
      <c r="P544" s="70" t="str">
        <f t="shared" ca="1" si="95"/>
        <v/>
      </c>
      <c r="Q544" s="70" t="str">
        <f t="shared" ca="1" si="91"/>
        <v/>
      </c>
      <c r="R544" s="70" t="str">
        <f t="shared" ca="1" si="92"/>
        <v/>
      </c>
      <c r="S544" s="70" t="str">
        <f t="shared" ca="1" si="93"/>
        <v/>
      </c>
      <c r="T544" s="147" t="str">
        <f t="shared" ca="1" si="94"/>
        <v/>
      </c>
      <c r="U544" s="146"/>
      <c r="V544" s="51"/>
      <c r="W544" s="51"/>
      <c r="X544" s="51"/>
      <c r="Y544" s="51"/>
      <c r="Z544" s="51"/>
      <c r="AA544" s="145"/>
    </row>
    <row r="545" spans="1:27" s="2" customFormat="1" ht="15.6" x14ac:dyDescent="0.3">
      <c r="A545" s="555">
        <v>45525</v>
      </c>
      <c r="B545" s="48" t="s">
        <v>587</v>
      </c>
      <c r="C545" s="45" t="s">
        <v>65</v>
      </c>
      <c r="D545" s="45">
        <v>2</v>
      </c>
      <c r="E545" s="45" t="s">
        <v>391</v>
      </c>
      <c r="F545" s="45">
        <v>2</v>
      </c>
      <c r="G545" s="71" t="s">
        <v>618</v>
      </c>
      <c r="H545" s="48"/>
      <c r="I545" s="48"/>
      <c r="J545" s="513"/>
      <c r="K545" s="188" t="s">
        <v>227</v>
      </c>
      <c r="L545" s="544">
        <v>45373</v>
      </c>
      <c r="M545" s="57"/>
      <c r="N545" s="516"/>
      <c r="O545" s="51" t="s">
        <v>589</v>
      </c>
      <c r="P545" s="70" t="str">
        <f t="shared" ca="1" si="95"/>
        <v/>
      </c>
      <c r="Q545" s="70" t="str">
        <f t="shared" ca="1" si="91"/>
        <v/>
      </c>
      <c r="R545" s="70" t="str">
        <f t="shared" ca="1" si="92"/>
        <v/>
      </c>
      <c r="S545" s="70" t="str">
        <f t="shared" ca="1" si="93"/>
        <v/>
      </c>
      <c r="T545" s="147" t="str">
        <f t="shared" ca="1" si="94"/>
        <v/>
      </c>
      <c r="U545" s="146"/>
      <c r="V545" s="51"/>
      <c r="W545" s="51"/>
      <c r="X545" s="51"/>
      <c r="Y545" s="51"/>
      <c r="Z545" s="51"/>
      <c r="AA545" s="145"/>
    </row>
    <row r="546" spans="1:27" s="2" customFormat="1" ht="15.6" x14ac:dyDescent="0.3">
      <c r="A546" s="555">
        <v>45525</v>
      </c>
      <c r="B546" s="48" t="s">
        <v>587</v>
      </c>
      <c r="C546" s="45" t="s">
        <v>65</v>
      </c>
      <c r="D546" s="45">
        <v>2</v>
      </c>
      <c r="E546" s="45" t="s">
        <v>391</v>
      </c>
      <c r="F546" s="45">
        <v>1</v>
      </c>
      <c r="G546" s="63" t="s">
        <v>619</v>
      </c>
      <c r="H546" s="47" t="s">
        <v>30</v>
      </c>
      <c r="I546" s="48"/>
      <c r="J546" s="513"/>
      <c r="K546" s="42" t="s">
        <v>31</v>
      </c>
      <c r="L546" s="544">
        <v>45373</v>
      </c>
      <c r="M546" s="57"/>
      <c r="N546" s="516">
        <v>45471</v>
      </c>
      <c r="O546" s="51" t="s">
        <v>589</v>
      </c>
      <c r="P546" s="70" t="str">
        <f t="shared" ca="1" si="95"/>
        <v/>
      </c>
      <c r="Q546" s="70" t="str">
        <f t="shared" ref="Q546:Q577" ca="1" si="96">IF(K546="ENCOMENDADO",TODAY()-J546,"")</f>
        <v/>
      </c>
      <c r="R546" s="70" t="str">
        <f t="shared" ref="R546:R577" ca="1" si="97">IF(K546="EM OBRA",TODAY()-J546,"")</f>
        <v/>
      </c>
      <c r="S546" s="70" t="str">
        <f t="shared" ref="S546:S577" ca="1" si="98">IF(K546="CORREÇÃO NÃO ACEITE",TODAY()-J546,"")</f>
        <v/>
      </c>
      <c r="T546" s="147" t="str">
        <f t="shared" ref="T546:T577" ca="1" si="99">IF(K546="A VERIFICAR",TODAY()-J546,"")</f>
        <v/>
      </c>
      <c r="U546" s="146"/>
      <c r="V546" s="51"/>
      <c r="W546" s="51"/>
      <c r="X546" s="51"/>
      <c r="Y546" s="51"/>
      <c r="Z546" s="51"/>
      <c r="AA546" s="145"/>
    </row>
    <row r="547" spans="1:27" s="2" customFormat="1" ht="31.2" x14ac:dyDescent="0.3">
      <c r="A547" s="555">
        <v>45525</v>
      </c>
      <c r="B547" s="48" t="s">
        <v>587</v>
      </c>
      <c r="C547" s="45" t="s">
        <v>65</v>
      </c>
      <c r="D547" s="45">
        <v>2</v>
      </c>
      <c r="E547" s="45" t="s">
        <v>391</v>
      </c>
      <c r="F547" s="45">
        <v>1</v>
      </c>
      <c r="G547" s="64" t="s">
        <v>620</v>
      </c>
      <c r="H547" s="61" t="s">
        <v>30</v>
      </c>
      <c r="I547" s="65"/>
      <c r="J547" s="580">
        <v>45671</v>
      </c>
      <c r="K547" s="42" t="s">
        <v>31</v>
      </c>
      <c r="L547" s="544">
        <v>45373</v>
      </c>
      <c r="M547" s="57"/>
      <c r="N547" s="518">
        <v>45686</v>
      </c>
      <c r="O547" s="51"/>
      <c r="P547" s="70" t="str">
        <f t="shared" ref="P547:P583" ca="1" si="100">IF(K547="NÃO INTERVENCIONADO",TODAY()-J547,"")</f>
        <v/>
      </c>
      <c r="Q547" s="70" t="str">
        <f t="shared" ca="1" si="96"/>
        <v/>
      </c>
      <c r="R547" s="70" t="str">
        <f t="shared" ca="1" si="97"/>
        <v/>
      </c>
      <c r="S547" s="70" t="str">
        <f t="shared" ca="1" si="98"/>
        <v/>
      </c>
      <c r="T547" s="147" t="str">
        <f t="shared" ca="1" si="99"/>
        <v/>
      </c>
      <c r="U547" s="146"/>
      <c r="V547" s="51"/>
      <c r="W547" s="51"/>
      <c r="X547" s="51"/>
      <c r="Y547" s="51"/>
      <c r="Z547" s="51"/>
      <c r="AA547" s="145"/>
    </row>
    <row r="548" spans="1:27" s="209" customFormat="1" ht="31.2" x14ac:dyDescent="0.3">
      <c r="A548" s="555">
        <v>45525</v>
      </c>
      <c r="B548" s="48" t="s">
        <v>587</v>
      </c>
      <c r="C548" s="45" t="s">
        <v>65</v>
      </c>
      <c r="D548" s="45">
        <v>2</v>
      </c>
      <c r="E548" s="45" t="s">
        <v>391</v>
      </c>
      <c r="F548" s="45">
        <v>2</v>
      </c>
      <c r="G548" s="64" t="s">
        <v>621</v>
      </c>
      <c r="H548" s="61" t="s">
        <v>30</v>
      </c>
      <c r="I548" s="65"/>
      <c r="J548" s="580">
        <v>45671</v>
      </c>
      <c r="K548" s="42" t="s">
        <v>31</v>
      </c>
      <c r="L548" s="544">
        <v>45373</v>
      </c>
      <c r="M548" s="57"/>
      <c r="N548" s="518">
        <v>45686</v>
      </c>
      <c r="O548" s="51"/>
      <c r="P548" s="70" t="str">
        <f t="shared" ca="1" si="100"/>
        <v/>
      </c>
      <c r="Q548" s="70" t="str">
        <f t="shared" ca="1" si="96"/>
        <v/>
      </c>
      <c r="R548" s="70" t="str">
        <f t="shared" ca="1" si="97"/>
        <v/>
      </c>
      <c r="S548" s="70" t="str">
        <f t="shared" ca="1" si="98"/>
        <v/>
      </c>
      <c r="T548" s="147" t="str">
        <f t="shared" ca="1" si="99"/>
        <v/>
      </c>
      <c r="U548" s="146"/>
      <c r="V548" s="51"/>
      <c r="W548" s="51"/>
      <c r="X548" s="51"/>
      <c r="Y548" s="51"/>
      <c r="Z548" s="51"/>
      <c r="AA548" s="145"/>
    </row>
    <row r="549" spans="1:27" s="2" customFormat="1" ht="31.2" x14ac:dyDescent="0.3">
      <c r="A549" s="555">
        <v>45525</v>
      </c>
      <c r="B549" s="48" t="s">
        <v>587</v>
      </c>
      <c r="C549" s="45" t="s">
        <v>65</v>
      </c>
      <c r="D549" s="45">
        <v>2</v>
      </c>
      <c r="E549" s="45" t="s">
        <v>391</v>
      </c>
      <c r="F549" s="45">
        <v>3</v>
      </c>
      <c r="G549" s="64" t="s">
        <v>622</v>
      </c>
      <c r="H549" s="61" t="s">
        <v>84</v>
      </c>
      <c r="I549" s="65"/>
      <c r="J549" s="580">
        <v>45671</v>
      </c>
      <c r="K549" s="42" t="s">
        <v>31</v>
      </c>
      <c r="L549" s="544">
        <v>45373</v>
      </c>
      <c r="M549" s="57"/>
      <c r="N549" s="522">
        <v>45677</v>
      </c>
      <c r="O549" s="51"/>
      <c r="P549" s="70" t="str">
        <f t="shared" ca="1" si="100"/>
        <v/>
      </c>
      <c r="Q549" s="70" t="str">
        <f t="shared" ca="1" si="96"/>
        <v/>
      </c>
      <c r="R549" s="70" t="str">
        <f t="shared" ca="1" si="97"/>
        <v/>
      </c>
      <c r="S549" s="70" t="str">
        <f t="shared" ca="1" si="98"/>
        <v/>
      </c>
      <c r="T549" s="147" t="str">
        <f t="shared" ca="1" si="99"/>
        <v/>
      </c>
      <c r="U549" s="146"/>
      <c r="V549" s="51"/>
      <c r="W549" s="51"/>
      <c r="X549" s="51"/>
      <c r="Y549" s="51"/>
      <c r="Z549" s="51"/>
      <c r="AA549" s="145"/>
    </row>
    <row r="550" spans="1:27" s="2" customFormat="1" ht="31.2" x14ac:dyDescent="0.3">
      <c r="A550" s="555">
        <v>45525</v>
      </c>
      <c r="B550" s="48" t="s">
        <v>587</v>
      </c>
      <c r="C550" s="45" t="s">
        <v>65</v>
      </c>
      <c r="D550" s="45">
        <v>2</v>
      </c>
      <c r="E550" s="45" t="s">
        <v>391</v>
      </c>
      <c r="F550" s="45">
        <v>4</v>
      </c>
      <c r="G550" s="64" t="s">
        <v>623</v>
      </c>
      <c r="H550" s="61" t="s">
        <v>30</v>
      </c>
      <c r="I550" s="65"/>
      <c r="J550" s="580">
        <v>45671</v>
      </c>
      <c r="K550" s="42" t="s">
        <v>31</v>
      </c>
      <c r="L550" s="544">
        <v>45373</v>
      </c>
      <c r="M550" s="57"/>
      <c r="N550" s="518">
        <v>45686</v>
      </c>
      <c r="O550" s="51"/>
      <c r="P550" s="70" t="str">
        <f t="shared" ca="1" si="100"/>
        <v/>
      </c>
      <c r="Q550" s="70" t="str">
        <f t="shared" ca="1" si="96"/>
        <v/>
      </c>
      <c r="R550" s="70" t="str">
        <f t="shared" ca="1" si="97"/>
        <v/>
      </c>
      <c r="S550" s="70" t="str">
        <f t="shared" ca="1" si="98"/>
        <v/>
      </c>
      <c r="T550" s="147" t="str">
        <f t="shared" ca="1" si="99"/>
        <v/>
      </c>
      <c r="U550" s="146"/>
      <c r="V550" s="51"/>
      <c r="W550" s="51"/>
      <c r="X550" s="51"/>
      <c r="Y550" s="51"/>
      <c r="Z550" s="51"/>
      <c r="AA550" s="145"/>
    </row>
    <row r="551" spans="1:27" s="2" customFormat="1" ht="15.6" customHeight="1" x14ac:dyDescent="0.3">
      <c r="A551" s="555">
        <v>45525</v>
      </c>
      <c r="B551" s="48" t="s">
        <v>587</v>
      </c>
      <c r="C551" s="45" t="s">
        <v>65</v>
      </c>
      <c r="D551" s="45">
        <v>2</v>
      </c>
      <c r="E551" s="45" t="s">
        <v>391</v>
      </c>
      <c r="F551" s="45">
        <v>5</v>
      </c>
      <c r="G551" s="218" t="s">
        <v>624</v>
      </c>
      <c r="H551" s="94" t="s">
        <v>84</v>
      </c>
      <c r="I551" s="95"/>
      <c r="J551" s="574">
        <v>45671</v>
      </c>
      <c r="K551" s="42" t="s">
        <v>31</v>
      </c>
      <c r="L551" s="544">
        <v>45373</v>
      </c>
      <c r="M551" s="57"/>
      <c r="N551" s="522">
        <v>45677</v>
      </c>
      <c r="O551" s="51"/>
      <c r="P551" s="70" t="str">
        <f t="shared" ca="1" si="100"/>
        <v/>
      </c>
      <c r="Q551" s="70" t="str">
        <f t="shared" ca="1" si="96"/>
        <v/>
      </c>
      <c r="R551" s="70" t="str">
        <f t="shared" ca="1" si="97"/>
        <v/>
      </c>
      <c r="S551" s="70" t="str">
        <f t="shared" ca="1" si="98"/>
        <v/>
      </c>
      <c r="T551" s="147" t="str">
        <f t="shared" ca="1" si="99"/>
        <v/>
      </c>
      <c r="U551" s="146"/>
      <c r="V551" s="51"/>
      <c r="W551" s="51"/>
      <c r="X551" s="51"/>
      <c r="Y551" s="51"/>
      <c r="Z551" s="51"/>
      <c r="AA551" s="145"/>
    </row>
    <row r="552" spans="1:27" s="2" customFormat="1" ht="15.6" x14ac:dyDescent="0.3">
      <c r="A552" s="555">
        <v>45617</v>
      </c>
      <c r="B552" s="48" t="s">
        <v>625</v>
      </c>
      <c r="C552" s="45" t="s">
        <v>65</v>
      </c>
      <c r="D552" s="45">
        <v>2</v>
      </c>
      <c r="E552" s="45" t="s">
        <v>28</v>
      </c>
      <c r="F552" s="45">
        <v>1</v>
      </c>
      <c r="G552" s="71" t="s">
        <v>626</v>
      </c>
      <c r="H552" s="53" t="s">
        <v>30</v>
      </c>
      <c r="I552" s="48"/>
      <c r="J552" s="569">
        <v>45594</v>
      </c>
      <c r="K552" s="42" t="s">
        <v>31</v>
      </c>
      <c r="L552" s="544">
        <v>45590</v>
      </c>
      <c r="M552" s="57"/>
      <c r="N552" s="516">
        <v>45594</v>
      </c>
      <c r="O552" s="128" t="s">
        <v>627</v>
      </c>
      <c r="P552" s="70" t="str">
        <f t="shared" ca="1" si="100"/>
        <v/>
      </c>
      <c r="Q552" s="70" t="str">
        <f t="shared" ca="1" si="96"/>
        <v/>
      </c>
      <c r="R552" s="70" t="str">
        <f t="shared" ca="1" si="97"/>
        <v/>
      </c>
      <c r="S552" s="70" t="str">
        <f t="shared" ca="1" si="98"/>
        <v/>
      </c>
      <c r="T552" s="147" t="str">
        <f t="shared" ca="1" si="99"/>
        <v/>
      </c>
      <c r="U552" s="146"/>
      <c r="V552" s="51"/>
      <c r="W552" s="51"/>
      <c r="X552" s="51"/>
      <c r="Y552" s="51"/>
      <c r="Z552" s="51"/>
      <c r="AA552" s="145"/>
    </row>
    <row r="553" spans="1:27" s="2" customFormat="1" ht="15.6" x14ac:dyDescent="0.3">
      <c r="A553" s="555">
        <v>45617</v>
      </c>
      <c r="B553" s="48" t="s">
        <v>625</v>
      </c>
      <c r="C553" s="45" t="s">
        <v>65</v>
      </c>
      <c r="D553" s="45">
        <v>2</v>
      </c>
      <c r="E553" s="45" t="s">
        <v>28</v>
      </c>
      <c r="F553" s="45">
        <v>2</v>
      </c>
      <c r="G553" s="71" t="s">
        <v>628</v>
      </c>
      <c r="H553" s="53" t="s">
        <v>30</v>
      </c>
      <c r="I553" s="48"/>
      <c r="J553" s="569">
        <v>45594</v>
      </c>
      <c r="K553" s="42" t="s">
        <v>31</v>
      </c>
      <c r="L553" s="544">
        <v>45590</v>
      </c>
      <c r="M553" s="57"/>
      <c r="N553" s="516">
        <v>45594</v>
      </c>
      <c r="O553" s="128" t="s">
        <v>627</v>
      </c>
      <c r="P553" s="70" t="str">
        <f t="shared" ca="1" si="100"/>
        <v/>
      </c>
      <c r="Q553" s="70" t="str">
        <f t="shared" ca="1" si="96"/>
        <v/>
      </c>
      <c r="R553" s="70" t="str">
        <f t="shared" ca="1" si="97"/>
        <v/>
      </c>
      <c r="S553" s="70" t="str">
        <f t="shared" ca="1" si="98"/>
        <v/>
      </c>
      <c r="T553" s="147" t="str">
        <f t="shared" ca="1" si="99"/>
        <v/>
      </c>
      <c r="U553" s="146"/>
      <c r="V553" s="51"/>
      <c r="W553" s="51"/>
      <c r="X553" s="51"/>
      <c r="Y553" s="51"/>
      <c r="Z553" s="51"/>
      <c r="AA553" s="145"/>
    </row>
    <row r="554" spans="1:27" s="2" customFormat="1" ht="15.6" x14ac:dyDescent="0.3">
      <c r="A554" s="555">
        <v>45617</v>
      </c>
      <c r="B554" s="48" t="s">
        <v>625</v>
      </c>
      <c r="C554" s="45" t="s">
        <v>65</v>
      </c>
      <c r="D554" s="45">
        <v>2</v>
      </c>
      <c r="E554" s="45" t="s">
        <v>28</v>
      </c>
      <c r="F554" s="45">
        <v>3</v>
      </c>
      <c r="G554" s="71" t="s">
        <v>629</v>
      </c>
      <c r="H554" s="53" t="s">
        <v>30</v>
      </c>
      <c r="I554" s="48"/>
      <c r="J554" s="569">
        <v>45594</v>
      </c>
      <c r="K554" s="42" t="s">
        <v>31</v>
      </c>
      <c r="L554" s="544">
        <v>45590</v>
      </c>
      <c r="M554" s="57"/>
      <c r="N554" s="516">
        <v>45594</v>
      </c>
      <c r="O554" s="128" t="s">
        <v>627</v>
      </c>
      <c r="P554" s="70" t="str">
        <f t="shared" ca="1" si="100"/>
        <v/>
      </c>
      <c r="Q554" s="70" t="str">
        <f t="shared" ca="1" si="96"/>
        <v/>
      </c>
      <c r="R554" s="70" t="str">
        <f t="shared" ca="1" si="97"/>
        <v/>
      </c>
      <c r="S554" s="70" t="str">
        <f t="shared" ca="1" si="98"/>
        <v/>
      </c>
      <c r="T554" s="147" t="str">
        <f t="shared" ca="1" si="99"/>
        <v/>
      </c>
      <c r="U554" s="146"/>
      <c r="V554" s="51"/>
      <c r="W554" s="51"/>
      <c r="X554" s="51"/>
      <c r="Y554" s="51"/>
      <c r="Z554" s="51"/>
      <c r="AA554" s="145"/>
    </row>
    <row r="555" spans="1:27" s="2" customFormat="1" ht="15.6" x14ac:dyDescent="0.3">
      <c r="A555" s="555">
        <v>45617</v>
      </c>
      <c r="B555" s="48" t="s">
        <v>625</v>
      </c>
      <c r="C555" s="45" t="s">
        <v>65</v>
      </c>
      <c r="D555" s="45">
        <v>2</v>
      </c>
      <c r="E555" s="45" t="s">
        <v>28</v>
      </c>
      <c r="F555" s="45">
        <v>4</v>
      </c>
      <c r="G555" s="71" t="s">
        <v>630</v>
      </c>
      <c r="H555" s="53" t="s">
        <v>30</v>
      </c>
      <c r="I555" s="48"/>
      <c r="J555" s="569">
        <v>45594</v>
      </c>
      <c r="K555" s="42" t="s">
        <v>31</v>
      </c>
      <c r="L555" s="544">
        <v>45590</v>
      </c>
      <c r="M555" s="57"/>
      <c r="N555" s="516">
        <v>45594</v>
      </c>
      <c r="O555" s="128" t="s">
        <v>627</v>
      </c>
      <c r="P555" s="70" t="str">
        <f t="shared" ca="1" si="100"/>
        <v/>
      </c>
      <c r="Q555" s="70" t="str">
        <f t="shared" ca="1" si="96"/>
        <v/>
      </c>
      <c r="R555" s="70" t="str">
        <f t="shared" ca="1" si="97"/>
        <v/>
      </c>
      <c r="S555" s="70" t="str">
        <f t="shared" ca="1" si="98"/>
        <v/>
      </c>
      <c r="T555" s="147" t="str">
        <f t="shared" ca="1" si="99"/>
        <v/>
      </c>
      <c r="U555" s="146"/>
      <c r="V555" s="51"/>
      <c r="W555" s="51"/>
      <c r="X555" s="51"/>
      <c r="Y555" s="51"/>
      <c r="Z555" s="51"/>
      <c r="AA555" s="145"/>
    </row>
    <row r="556" spans="1:27" s="2" customFormat="1" ht="15.6" x14ac:dyDescent="0.3">
      <c r="A556" s="555">
        <v>45617</v>
      </c>
      <c r="B556" s="48" t="s">
        <v>625</v>
      </c>
      <c r="C556" s="45" t="s">
        <v>65</v>
      </c>
      <c r="D556" s="45">
        <v>2</v>
      </c>
      <c r="E556" s="45" t="s">
        <v>28</v>
      </c>
      <c r="F556" s="45">
        <v>5</v>
      </c>
      <c r="G556" s="71" t="s">
        <v>631</v>
      </c>
      <c r="H556" s="53" t="s">
        <v>30</v>
      </c>
      <c r="I556" s="48"/>
      <c r="J556" s="569">
        <v>45594</v>
      </c>
      <c r="K556" s="42" t="s">
        <v>31</v>
      </c>
      <c r="L556" s="544">
        <v>45590</v>
      </c>
      <c r="M556" s="57"/>
      <c r="N556" s="516">
        <v>45594</v>
      </c>
      <c r="O556" s="128" t="s">
        <v>627</v>
      </c>
      <c r="P556" s="70" t="str">
        <f t="shared" ca="1" si="100"/>
        <v/>
      </c>
      <c r="Q556" s="70" t="str">
        <f t="shared" ca="1" si="96"/>
        <v/>
      </c>
      <c r="R556" s="70" t="str">
        <f t="shared" ca="1" si="97"/>
        <v/>
      </c>
      <c r="S556" s="70" t="str">
        <f t="shared" ca="1" si="98"/>
        <v/>
      </c>
      <c r="T556" s="147" t="str">
        <f t="shared" ca="1" si="99"/>
        <v/>
      </c>
      <c r="U556" s="146"/>
      <c r="V556" s="51"/>
      <c r="W556" s="51"/>
      <c r="X556" s="51"/>
      <c r="Y556" s="51"/>
      <c r="Z556" s="51"/>
      <c r="AA556" s="145"/>
    </row>
    <row r="557" spans="1:27" s="2" customFormat="1" ht="15.6" x14ac:dyDescent="0.3">
      <c r="A557" s="555">
        <v>45617</v>
      </c>
      <c r="B557" s="48" t="s">
        <v>625</v>
      </c>
      <c r="C557" s="45" t="s">
        <v>65</v>
      </c>
      <c r="D557" s="45">
        <v>2</v>
      </c>
      <c r="E557" s="45" t="s">
        <v>28</v>
      </c>
      <c r="F557" s="45">
        <v>6</v>
      </c>
      <c r="G557" s="71" t="s">
        <v>632</v>
      </c>
      <c r="H557" s="53" t="s">
        <v>30</v>
      </c>
      <c r="I557" s="48"/>
      <c r="J557" s="569">
        <v>45594</v>
      </c>
      <c r="K557" s="42" t="s">
        <v>31</v>
      </c>
      <c r="L557" s="544">
        <v>45590</v>
      </c>
      <c r="M557" s="57"/>
      <c r="N557" s="516">
        <v>45594</v>
      </c>
      <c r="O557" s="128" t="s">
        <v>627</v>
      </c>
      <c r="P557" s="70" t="str">
        <f t="shared" ca="1" si="100"/>
        <v/>
      </c>
      <c r="Q557" s="70" t="str">
        <f t="shared" ca="1" si="96"/>
        <v/>
      </c>
      <c r="R557" s="70" t="str">
        <f t="shared" ca="1" si="97"/>
        <v/>
      </c>
      <c r="S557" s="70" t="str">
        <f t="shared" ca="1" si="98"/>
        <v/>
      </c>
      <c r="T557" s="147" t="str">
        <f t="shared" ca="1" si="99"/>
        <v/>
      </c>
      <c r="U557" s="146"/>
      <c r="V557" s="51"/>
      <c r="W557" s="51"/>
      <c r="X557" s="51"/>
      <c r="Y557" s="51"/>
      <c r="Z557" s="51"/>
      <c r="AA557" s="145"/>
    </row>
    <row r="558" spans="1:27" s="2" customFormat="1" ht="15.6" x14ac:dyDescent="0.3">
      <c r="A558" s="555">
        <v>45617</v>
      </c>
      <c r="B558" s="48" t="s">
        <v>625</v>
      </c>
      <c r="C558" s="45" t="s">
        <v>65</v>
      </c>
      <c r="D558" s="45">
        <v>2</v>
      </c>
      <c r="E558" s="45" t="s">
        <v>28</v>
      </c>
      <c r="F558" s="45">
        <v>7</v>
      </c>
      <c r="G558" s="71" t="s">
        <v>633</v>
      </c>
      <c r="H558" s="53" t="s">
        <v>30</v>
      </c>
      <c r="I558" s="48"/>
      <c r="J558" s="569">
        <v>45594</v>
      </c>
      <c r="K558" s="42" t="s">
        <v>31</v>
      </c>
      <c r="L558" s="544">
        <v>45590</v>
      </c>
      <c r="M558" s="57"/>
      <c r="N558" s="525">
        <v>45656</v>
      </c>
      <c r="O558" s="128" t="s">
        <v>627</v>
      </c>
      <c r="P558" s="70" t="str">
        <f t="shared" ca="1" si="100"/>
        <v/>
      </c>
      <c r="Q558" s="70" t="str">
        <f t="shared" ca="1" si="96"/>
        <v/>
      </c>
      <c r="R558" s="70" t="str">
        <f t="shared" ca="1" si="97"/>
        <v/>
      </c>
      <c r="S558" s="70" t="str">
        <f t="shared" ca="1" si="98"/>
        <v/>
      </c>
      <c r="T558" s="147" t="str">
        <f t="shared" ca="1" si="99"/>
        <v/>
      </c>
      <c r="U558" s="146"/>
      <c r="V558" s="51"/>
      <c r="W558" s="51"/>
      <c r="X558" s="51"/>
      <c r="Y558" s="51"/>
      <c r="Z558" s="51"/>
      <c r="AA558" s="145"/>
    </row>
    <row r="559" spans="1:27" s="2" customFormat="1" ht="15.6" x14ac:dyDescent="0.3">
      <c r="A559" s="555">
        <v>45617</v>
      </c>
      <c r="B559" s="48" t="s">
        <v>625</v>
      </c>
      <c r="C559" s="45" t="s">
        <v>65</v>
      </c>
      <c r="D559" s="45">
        <v>2</v>
      </c>
      <c r="E559" s="45" t="s">
        <v>28</v>
      </c>
      <c r="F559" s="45">
        <v>8</v>
      </c>
      <c r="G559" s="71" t="s">
        <v>634</v>
      </c>
      <c r="H559" s="53" t="s">
        <v>481</v>
      </c>
      <c r="I559" s="48"/>
      <c r="J559" s="569">
        <v>45594</v>
      </c>
      <c r="K559" s="42" t="s">
        <v>31</v>
      </c>
      <c r="L559" s="544">
        <v>45590</v>
      </c>
      <c r="M559" s="57"/>
      <c r="N559" s="516">
        <v>45616</v>
      </c>
      <c r="O559" s="128" t="s">
        <v>627</v>
      </c>
      <c r="P559" s="70" t="str">
        <f t="shared" ca="1" si="100"/>
        <v/>
      </c>
      <c r="Q559" s="70" t="str">
        <f t="shared" ca="1" si="96"/>
        <v/>
      </c>
      <c r="R559" s="70" t="str">
        <f t="shared" ca="1" si="97"/>
        <v/>
      </c>
      <c r="S559" s="70" t="str">
        <f t="shared" ca="1" si="98"/>
        <v/>
      </c>
      <c r="T559" s="147" t="str">
        <f t="shared" ca="1" si="99"/>
        <v/>
      </c>
      <c r="U559" s="146"/>
      <c r="V559" s="51"/>
      <c r="W559" s="51"/>
      <c r="X559" s="51"/>
      <c r="Y559" s="51"/>
      <c r="Z559" s="51"/>
      <c r="AA559" s="145"/>
    </row>
    <row r="560" spans="1:27" s="2" customFormat="1" ht="15.6" x14ac:dyDescent="0.3">
      <c r="A560" s="555">
        <v>45617</v>
      </c>
      <c r="B560" s="48" t="s">
        <v>625</v>
      </c>
      <c r="C560" s="45" t="s">
        <v>65</v>
      </c>
      <c r="D560" s="45">
        <v>2</v>
      </c>
      <c r="E560" s="45" t="s">
        <v>28</v>
      </c>
      <c r="F560" s="45">
        <v>9</v>
      </c>
      <c r="G560" s="71" t="s">
        <v>635</v>
      </c>
      <c r="H560" s="53" t="s">
        <v>30</v>
      </c>
      <c r="I560" s="47"/>
      <c r="J560" s="569">
        <v>45594</v>
      </c>
      <c r="K560" s="42" t="s">
        <v>31</v>
      </c>
      <c r="L560" s="544">
        <v>45590</v>
      </c>
      <c r="M560" s="57"/>
      <c r="N560" s="516">
        <v>45616</v>
      </c>
      <c r="O560" s="128" t="s">
        <v>627</v>
      </c>
      <c r="P560" s="70" t="str">
        <f t="shared" ca="1" si="100"/>
        <v/>
      </c>
      <c r="Q560" s="70" t="str">
        <f t="shared" ca="1" si="96"/>
        <v/>
      </c>
      <c r="R560" s="70" t="str">
        <f t="shared" ca="1" si="97"/>
        <v/>
      </c>
      <c r="S560" s="70" t="str">
        <f t="shared" ca="1" si="98"/>
        <v/>
      </c>
      <c r="T560" s="147" t="str">
        <f t="shared" ca="1" si="99"/>
        <v/>
      </c>
      <c r="U560" s="146"/>
      <c r="V560" s="51"/>
      <c r="W560" s="51"/>
      <c r="X560" s="51"/>
      <c r="Y560" s="51"/>
      <c r="Z560" s="51"/>
      <c r="AA560" s="145"/>
    </row>
    <row r="561" spans="1:27" s="2" customFormat="1" ht="15.6" x14ac:dyDescent="0.3">
      <c r="A561" s="555">
        <v>45617</v>
      </c>
      <c r="B561" s="48" t="s">
        <v>625</v>
      </c>
      <c r="C561" s="45" t="s">
        <v>65</v>
      </c>
      <c r="D561" s="45">
        <v>2</v>
      </c>
      <c r="E561" s="45" t="s">
        <v>28</v>
      </c>
      <c r="F561" s="45">
        <v>10</v>
      </c>
      <c r="G561" s="71" t="s">
        <v>636</v>
      </c>
      <c r="H561" s="47" t="s">
        <v>54</v>
      </c>
      <c r="I561" s="47"/>
      <c r="J561" s="569">
        <v>45617</v>
      </c>
      <c r="K561" s="42" t="s">
        <v>31</v>
      </c>
      <c r="L561" s="544">
        <v>45590</v>
      </c>
      <c r="M561" s="57"/>
      <c r="N561" s="516">
        <v>45616</v>
      </c>
      <c r="O561" s="128" t="s">
        <v>627</v>
      </c>
      <c r="P561" s="70" t="str">
        <f t="shared" ca="1" si="100"/>
        <v/>
      </c>
      <c r="Q561" s="70" t="str">
        <f t="shared" ca="1" si="96"/>
        <v/>
      </c>
      <c r="R561" s="70" t="str">
        <f t="shared" ca="1" si="97"/>
        <v/>
      </c>
      <c r="S561" s="70" t="str">
        <f t="shared" ca="1" si="98"/>
        <v/>
      </c>
      <c r="T561" s="147" t="str">
        <f t="shared" ca="1" si="99"/>
        <v/>
      </c>
      <c r="U561" s="146"/>
      <c r="V561" s="51"/>
      <c r="W561" s="51"/>
      <c r="X561" s="51"/>
      <c r="Y561" s="51"/>
      <c r="Z561" s="51"/>
      <c r="AA561" s="145"/>
    </row>
    <row r="562" spans="1:27" s="2" customFormat="1" ht="15.6" x14ac:dyDescent="0.3">
      <c r="A562" s="555">
        <v>45617</v>
      </c>
      <c r="B562" s="48" t="s">
        <v>625</v>
      </c>
      <c r="C562" s="45" t="s">
        <v>65</v>
      </c>
      <c r="D562" s="45">
        <v>2</v>
      </c>
      <c r="E562" s="45" t="s">
        <v>28</v>
      </c>
      <c r="F562" s="45">
        <v>11</v>
      </c>
      <c r="G562" s="71" t="s">
        <v>637</v>
      </c>
      <c r="H562" s="53" t="s">
        <v>30</v>
      </c>
      <c r="I562" s="47"/>
      <c r="J562" s="569">
        <v>45617</v>
      </c>
      <c r="K562" s="187" t="s">
        <v>31</v>
      </c>
      <c r="L562" s="544">
        <v>45590</v>
      </c>
      <c r="M562" s="57"/>
      <c r="N562" s="516">
        <v>45616</v>
      </c>
      <c r="O562" s="128" t="s">
        <v>627</v>
      </c>
      <c r="P562" s="70" t="str">
        <f t="shared" ca="1" si="100"/>
        <v/>
      </c>
      <c r="Q562" s="70" t="str">
        <f t="shared" ca="1" si="96"/>
        <v/>
      </c>
      <c r="R562" s="70" t="str">
        <f t="shared" ca="1" si="97"/>
        <v/>
      </c>
      <c r="S562" s="70" t="str">
        <f t="shared" ca="1" si="98"/>
        <v/>
      </c>
      <c r="T562" s="147" t="str">
        <f t="shared" ca="1" si="99"/>
        <v/>
      </c>
      <c r="U562" s="146"/>
      <c r="V562" s="51"/>
      <c r="W562" s="51"/>
      <c r="X562" s="51"/>
      <c r="Y562" s="51"/>
      <c r="Z562" s="51"/>
      <c r="AA562" s="145"/>
    </row>
    <row r="563" spans="1:27" s="2" customFormat="1" ht="15.6" x14ac:dyDescent="0.3">
      <c r="A563" s="555">
        <v>45617</v>
      </c>
      <c r="B563" s="288" t="s">
        <v>625</v>
      </c>
      <c r="C563" s="313" t="s">
        <v>65</v>
      </c>
      <c r="D563" s="313">
        <v>2</v>
      </c>
      <c r="E563" s="313" t="s">
        <v>28</v>
      </c>
      <c r="F563" s="45">
        <v>12</v>
      </c>
      <c r="G563" s="71" t="s">
        <v>638</v>
      </c>
      <c r="H563" s="53" t="s">
        <v>30</v>
      </c>
      <c r="I563" s="47"/>
      <c r="J563" s="569">
        <v>45617</v>
      </c>
      <c r="K563" s="42" t="s">
        <v>31</v>
      </c>
      <c r="L563" s="544">
        <v>45590</v>
      </c>
      <c r="M563" s="57"/>
      <c r="N563" s="516">
        <v>45616</v>
      </c>
      <c r="O563" s="128" t="s">
        <v>627</v>
      </c>
      <c r="P563" s="70" t="str">
        <f t="shared" ca="1" si="100"/>
        <v/>
      </c>
      <c r="Q563" s="70" t="str">
        <f t="shared" ca="1" si="96"/>
        <v/>
      </c>
      <c r="R563" s="70" t="str">
        <f t="shared" ca="1" si="97"/>
        <v/>
      </c>
      <c r="S563" s="70" t="str">
        <f t="shared" ca="1" si="98"/>
        <v/>
      </c>
      <c r="T563" s="147" t="str">
        <f t="shared" ca="1" si="99"/>
        <v/>
      </c>
      <c r="U563" s="146"/>
      <c r="V563" s="51"/>
      <c r="W563" s="51"/>
      <c r="X563" s="51"/>
      <c r="Y563" s="51"/>
      <c r="Z563" s="51"/>
      <c r="AA563" s="145"/>
    </row>
    <row r="564" spans="1:27" s="2" customFormat="1" ht="15.6" x14ac:dyDescent="0.3">
      <c r="A564" s="555">
        <v>45617</v>
      </c>
      <c r="B564" s="288" t="s">
        <v>625</v>
      </c>
      <c r="C564" s="313" t="s">
        <v>65</v>
      </c>
      <c r="D564" s="313">
        <v>2</v>
      </c>
      <c r="E564" s="313" t="s">
        <v>28</v>
      </c>
      <c r="F564" s="45">
        <v>13</v>
      </c>
      <c r="G564" s="71" t="s">
        <v>639</v>
      </c>
      <c r="H564" s="53" t="s">
        <v>30</v>
      </c>
      <c r="I564" s="47"/>
      <c r="J564" s="569">
        <v>45617</v>
      </c>
      <c r="K564" s="42" t="s">
        <v>31</v>
      </c>
      <c r="L564" s="544">
        <v>45590</v>
      </c>
      <c r="M564" s="57"/>
      <c r="N564" s="516">
        <v>45616</v>
      </c>
      <c r="O564" s="128" t="s">
        <v>627</v>
      </c>
      <c r="P564" s="70" t="str">
        <f t="shared" ca="1" si="100"/>
        <v/>
      </c>
      <c r="Q564" s="70" t="str">
        <f t="shared" ca="1" si="96"/>
        <v/>
      </c>
      <c r="R564" s="70" t="str">
        <f t="shared" ca="1" si="97"/>
        <v/>
      </c>
      <c r="S564" s="70" t="str">
        <f t="shared" ca="1" si="98"/>
        <v/>
      </c>
      <c r="T564" s="147" t="str">
        <f t="shared" ca="1" si="99"/>
        <v/>
      </c>
      <c r="U564" s="146"/>
      <c r="V564" s="51"/>
      <c r="W564" s="51"/>
      <c r="X564" s="51"/>
      <c r="Y564" s="51"/>
      <c r="Z564" s="51"/>
      <c r="AA564" s="145"/>
    </row>
    <row r="565" spans="1:27" s="2" customFormat="1" ht="15.6" x14ac:dyDescent="0.3">
      <c r="A565" s="555">
        <v>45617</v>
      </c>
      <c r="B565" s="48" t="s">
        <v>625</v>
      </c>
      <c r="C565" s="45" t="s">
        <v>65</v>
      </c>
      <c r="D565" s="45">
        <v>2</v>
      </c>
      <c r="E565" s="45" t="s">
        <v>28</v>
      </c>
      <c r="F565" s="45">
        <v>14</v>
      </c>
      <c r="G565" s="71" t="s">
        <v>640</v>
      </c>
      <c r="H565" s="47" t="s">
        <v>54</v>
      </c>
      <c r="I565" s="47"/>
      <c r="J565" s="569">
        <v>45617</v>
      </c>
      <c r="K565" s="42" t="s">
        <v>31</v>
      </c>
      <c r="L565" s="544">
        <v>45590</v>
      </c>
      <c r="M565" s="57"/>
      <c r="N565" s="516">
        <v>45616</v>
      </c>
      <c r="O565" s="128" t="s">
        <v>627</v>
      </c>
      <c r="P565" s="70" t="str">
        <f t="shared" ca="1" si="100"/>
        <v/>
      </c>
      <c r="Q565" s="70" t="str">
        <f t="shared" ca="1" si="96"/>
        <v/>
      </c>
      <c r="R565" s="70" t="str">
        <f t="shared" ca="1" si="97"/>
        <v/>
      </c>
      <c r="S565" s="70" t="str">
        <f t="shared" ca="1" si="98"/>
        <v/>
      </c>
      <c r="T565" s="147" t="str">
        <f t="shared" ca="1" si="99"/>
        <v/>
      </c>
      <c r="U565" s="146"/>
      <c r="V565" s="51"/>
      <c r="W565" s="51"/>
      <c r="X565" s="51"/>
      <c r="Y565" s="51"/>
      <c r="Z565" s="51"/>
      <c r="AA565" s="145"/>
    </row>
    <row r="566" spans="1:27" s="2" customFormat="1" ht="15.6" x14ac:dyDescent="0.3">
      <c r="A566" s="555">
        <v>45617</v>
      </c>
      <c r="B566" s="48" t="s">
        <v>625</v>
      </c>
      <c r="C566" s="45" t="s">
        <v>65</v>
      </c>
      <c r="D566" s="45">
        <v>2</v>
      </c>
      <c r="E566" s="45" t="s">
        <v>28</v>
      </c>
      <c r="F566" s="45">
        <v>15</v>
      </c>
      <c r="G566" s="71" t="s">
        <v>641</v>
      </c>
      <c r="H566" s="47" t="s">
        <v>54</v>
      </c>
      <c r="I566" s="47"/>
      <c r="J566" s="569">
        <v>45617</v>
      </c>
      <c r="K566" s="42" t="s">
        <v>31</v>
      </c>
      <c r="L566" s="544">
        <v>45590</v>
      </c>
      <c r="M566" s="57"/>
      <c r="N566" s="516">
        <v>45616</v>
      </c>
      <c r="O566" s="128" t="s">
        <v>627</v>
      </c>
      <c r="P566" s="70" t="str">
        <f t="shared" ca="1" si="100"/>
        <v/>
      </c>
      <c r="Q566" s="70" t="str">
        <f t="shared" ca="1" si="96"/>
        <v/>
      </c>
      <c r="R566" s="70" t="str">
        <f t="shared" ca="1" si="97"/>
        <v/>
      </c>
      <c r="S566" s="70" t="str">
        <f t="shared" ca="1" si="98"/>
        <v/>
      </c>
      <c r="T566" s="147" t="str">
        <f t="shared" ca="1" si="99"/>
        <v/>
      </c>
      <c r="U566" s="146"/>
      <c r="V566" s="51"/>
      <c r="W566" s="51"/>
      <c r="X566" s="51"/>
      <c r="Y566" s="51"/>
      <c r="Z566" s="51"/>
      <c r="AA566" s="145"/>
    </row>
    <row r="567" spans="1:27" s="2" customFormat="1" ht="15.6" x14ac:dyDescent="0.3">
      <c r="A567" s="555">
        <v>45617</v>
      </c>
      <c r="B567" s="48" t="s">
        <v>625</v>
      </c>
      <c r="C567" s="45" t="s">
        <v>65</v>
      </c>
      <c r="D567" s="45">
        <v>2</v>
      </c>
      <c r="E567" s="45" t="s">
        <v>28</v>
      </c>
      <c r="F567" s="45">
        <v>16</v>
      </c>
      <c r="G567" s="71" t="s">
        <v>642</v>
      </c>
      <c r="H567" s="53" t="s">
        <v>30</v>
      </c>
      <c r="I567" s="47"/>
      <c r="J567" s="569">
        <v>45617</v>
      </c>
      <c r="K567" s="42" t="s">
        <v>31</v>
      </c>
      <c r="L567" s="544">
        <v>45590</v>
      </c>
      <c r="M567" s="57"/>
      <c r="N567" s="516">
        <v>45616</v>
      </c>
      <c r="O567" s="128" t="s">
        <v>627</v>
      </c>
      <c r="P567" s="70" t="str">
        <f t="shared" ca="1" si="100"/>
        <v/>
      </c>
      <c r="Q567" s="70" t="str">
        <f t="shared" ca="1" si="96"/>
        <v/>
      </c>
      <c r="R567" s="70" t="str">
        <f t="shared" ca="1" si="97"/>
        <v/>
      </c>
      <c r="S567" s="70" t="str">
        <f t="shared" ca="1" si="98"/>
        <v/>
      </c>
      <c r="T567" s="147" t="str">
        <f t="shared" ca="1" si="99"/>
        <v/>
      </c>
      <c r="U567" s="146"/>
      <c r="V567" s="51"/>
      <c r="W567" s="51"/>
      <c r="X567" s="51"/>
      <c r="Y567" s="51"/>
      <c r="Z567" s="51"/>
      <c r="AA567" s="145"/>
    </row>
    <row r="568" spans="1:27" s="2" customFormat="1" ht="15.6" x14ac:dyDescent="0.3">
      <c r="A568" s="555">
        <v>45617</v>
      </c>
      <c r="B568" s="48" t="s">
        <v>625</v>
      </c>
      <c r="C568" s="45" t="s">
        <v>65</v>
      </c>
      <c r="D568" s="45">
        <v>2</v>
      </c>
      <c r="E568" s="45" t="s">
        <v>28</v>
      </c>
      <c r="F568" s="45">
        <v>17</v>
      </c>
      <c r="G568" s="71" t="s">
        <v>643</v>
      </c>
      <c r="H568" s="53" t="s">
        <v>30</v>
      </c>
      <c r="I568" s="47"/>
      <c r="J568" s="569">
        <v>45617</v>
      </c>
      <c r="K568" s="42" t="s">
        <v>31</v>
      </c>
      <c r="L568" s="544">
        <v>45590</v>
      </c>
      <c r="M568" s="57"/>
      <c r="N568" s="516">
        <v>45616</v>
      </c>
      <c r="O568" s="128" t="s">
        <v>627</v>
      </c>
      <c r="P568" s="70" t="str">
        <f t="shared" ca="1" si="100"/>
        <v/>
      </c>
      <c r="Q568" s="70" t="str">
        <f t="shared" ca="1" si="96"/>
        <v/>
      </c>
      <c r="R568" s="70" t="str">
        <f t="shared" ca="1" si="97"/>
        <v/>
      </c>
      <c r="S568" s="70" t="str">
        <f t="shared" ca="1" si="98"/>
        <v/>
      </c>
      <c r="T568" s="147" t="str">
        <f t="shared" ca="1" si="99"/>
        <v/>
      </c>
      <c r="U568" s="146"/>
      <c r="V568" s="51"/>
      <c r="W568" s="51"/>
      <c r="X568" s="51"/>
      <c r="Y568" s="51"/>
      <c r="Z568" s="51"/>
      <c r="AA568" s="145"/>
    </row>
    <row r="569" spans="1:27" s="2" customFormat="1" ht="15.6" x14ac:dyDescent="0.3">
      <c r="A569" s="555">
        <v>45617</v>
      </c>
      <c r="B569" s="48" t="s">
        <v>625</v>
      </c>
      <c r="C569" s="45" t="s">
        <v>65</v>
      </c>
      <c r="D569" s="45">
        <v>2</v>
      </c>
      <c r="E569" s="45" t="s">
        <v>28</v>
      </c>
      <c r="F569" s="45">
        <v>18</v>
      </c>
      <c r="G569" s="71" t="s">
        <v>644</v>
      </c>
      <c r="H569" s="53" t="s">
        <v>30</v>
      </c>
      <c r="I569" s="47"/>
      <c r="J569" s="569">
        <v>45617</v>
      </c>
      <c r="K569" s="42" t="s">
        <v>31</v>
      </c>
      <c r="L569" s="544">
        <v>45590</v>
      </c>
      <c r="M569" s="57"/>
      <c r="N569" s="516">
        <v>45616</v>
      </c>
      <c r="O569" s="128" t="s">
        <v>627</v>
      </c>
      <c r="P569" s="70" t="str">
        <f t="shared" ca="1" si="100"/>
        <v/>
      </c>
      <c r="Q569" s="70" t="str">
        <f t="shared" ca="1" si="96"/>
        <v/>
      </c>
      <c r="R569" s="70" t="str">
        <f t="shared" ca="1" si="97"/>
        <v/>
      </c>
      <c r="S569" s="70" t="str">
        <f t="shared" ca="1" si="98"/>
        <v/>
      </c>
      <c r="T569" s="147" t="str">
        <f t="shared" ca="1" si="99"/>
        <v/>
      </c>
      <c r="U569" s="146"/>
      <c r="V569" s="51"/>
      <c r="W569" s="51"/>
      <c r="X569" s="51"/>
      <c r="Y569" s="51"/>
      <c r="Z569" s="51"/>
      <c r="AA569" s="145"/>
    </row>
    <row r="570" spans="1:27" s="2" customFormat="1" ht="15.6" x14ac:dyDescent="0.3">
      <c r="A570" s="555">
        <v>45617</v>
      </c>
      <c r="B570" s="48" t="s">
        <v>625</v>
      </c>
      <c r="C570" s="45" t="s">
        <v>65</v>
      </c>
      <c r="D570" s="45">
        <v>2</v>
      </c>
      <c r="E570" s="45" t="s">
        <v>28</v>
      </c>
      <c r="F570" s="45">
        <v>19</v>
      </c>
      <c r="G570" s="71" t="s">
        <v>645</v>
      </c>
      <c r="H570" s="53" t="s">
        <v>30</v>
      </c>
      <c r="I570" s="47"/>
      <c r="J570" s="569">
        <v>45617</v>
      </c>
      <c r="K570" s="42" t="s">
        <v>31</v>
      </c>
      <c r="L570" s="544">
        <v>45590</v>
      </c>
      <c r="M570" s="57"/>
      <c r="N570" s="516">
        <v>45616</v>
      </c>
      <c r="O570" s="128" t="s">
        <v>627</v>
      </c>
      <c r="P570" s="70" t="str">
        <f t="shared" ca="1" si="100"/>
        <v/>
      </c>
      <c r="Q570" s="70" t="str">
        <f t="shared" ca="1" si="96"/>
        <v/>
      </c>
      <c r="R570" s="70" t="str">
        <f t="shared" ca="1" si="97"/>
        <v/>
      </c>
      <c r="S570" s="70" t="str">
        <f t="shared" ca="1" si="98"/>
        <v/>
      </c>
      <c r="T570" s="147" t="str">
        <f t="shared" ca="1" si="99"/>
        <v/>
      </c>
      <c r="U570" s="146"/>
      <c r="V570" s="51"/>
      <c r="W570" s="51"/>
      <c r="X570" s="51"/>
      <c r="Y570" s="51"/>
      <c r="Z570" s="51"/>
      <c r="AA570" s="145"/>
    </row>
    <row r="571" spans="1:27" s="2" customFormat="1" ht="15.6" x14ac:dyDescent="0.3">
      <c r="A571" s="555">
        <v>45617</v>
      </c>
      <c r="B571" s="48" t="s">
        <v>625</v>
      </c>
      <c r="C571" s="45" t="s">
        <v>65</v>
      </c>
      <c r="D571" s="45">
        <v>2</v>
      </c>
      <c r="E571" s="45" t="s">
        <v>28</v>
      </c>
      <c r="F571" s="45">
        <v>20</v>
      </c>
      <c r="G571" s="71" t="s">
        <v>646</v>
      </c>
      <c r="H571" s="53" t="s">
        <v>30</v>
      </c>
      <c r="I571" s="47"/>
      <c r="J571" s="569">
        <v>45617</v>
      </c>
      <c r="K571" s="187" t="s">
        <v>31</v>
      </c>
      <c r="L571" s="544">
        <v>45590</v>
      </c>
      <c r="M571" s="57"/>
      <c r="N571" s="516">
        <v>45616</v>
      </c>
      <c r="O571" s="128" t="s">
        <v>627</v>
      </c>
      <c r="P571" s="70" t="str">
        <f t="shared" ca="1" si="100"/>
        <v/>
      </c>
      <c r="Q571" s="70" t="str">
        <f t="shared" ca="1" si="96"/>
        <v/>
      </c>
      <c r="R571" s="70" t="str">
        <f t="shared" ca="1" si="97"/>
        <v/>
      </c>
      <c r="S571" s="70" t="str">
        <f t="shared" ca="1" si="98"/>
        <v/>
      </c>
      <c r="T571" s="147" t="str">
        <f t="shared" ca="1" si="99"/>
        <v/>
      </c>
      <c r="U571" s="146"/>
      <c r="V571" s="51"/>
      <c r="W571" s="51"/>
      <c r="X571" s="51"/>
      <c r="Y571" s="51"/>
      <c r="Z571" s="51"/>
      <c r="AA571" s="145"/>
    </row>
    <row r="572" spans="1:27" s="2" customFormat="1" ht="15.6" x14ac:dyDescent="0.3">
      <c r="A572" s="555">
        <v>45617</v>
      </c>
      <c r="B572" s="48" t="s">
        <v>625</v>
      </c>
      <c r="C572" s="45" t="s">
        <v>65</v>
      </c>
      <c r="D572" s="45">
        <v>2</v>
      </c>
      <c r="E572" s="45" t="s">
        <v>28</v>
      </c>
      <c r="F572" s="45">
        <v>21</v>
      </c>
      <c r="G572" s="71" t="s">
        <v>647</v>
      </c>
      <c r="H572" s="53" t="s">
        <v>30</v>
      </c>
      <c r="I572" s="47"/>
      <c r="J572" s="569">
        <v>45617</v>
      </c>
      <c r="K572" s="42" t="s">
        <v>31</v>
      </c>
      <c r="L572" s="544">
        <v>45590</v>
      </c>
      <c r="M572" s="57"/>
      <c r="N572" s="516">
        <v>45616</v>
      </c>
      <c r="O572" s="128" t="s">
        <v>627</v>
      </c>
      <c r="P572" s="70" t="str">
        <f t="shared" ca="1" si="100"/>
        <v/>
      </c>
      <c r="Q572" s="70" t="str">
        <f t="shared" ca="1" si="96"/>
        <v/>
      </c>
      <c r="R572" s="70" t="str">
        <f t="shared" ca="1" si="97"/>
        <v/>
      </c>
      <c r="S572" s="70" t="str">
        <f t="shared" ca="1" si="98"/>
        <v/>
      </c>
      <c r="T572" s="147" t="str">
        <f t="shared" ca="1" si="99"/>
        <v/>
      </c>
      <c r="U572" s="146"/>
      <c r="V572" s="51"/>
      <c r="W572" s="51"/>
      <c r="X572" s="51"/>
      <c r="Y572" s="51"/>
      <c r="Z572" s="51"/>
      <c r="AA572" s="145"/>
    </row>
    <row r="573" spans="1:27" s="2" customFormat="1" ht="15.6" x14ac:dyDescent="0.3">
      <c r="A573" s="555">
        <v>45617</v>
      </c>
      <c r="B573" s="48" t="s">
        <v>625</v>
      </c>
      <c r="C573" s="45" t="s">
        <v>65</v>
      </c>
      <c r="D573" s="45">
        <v>2</v>
      </c>
      <c r="E573" s="45" t="s">
        <v>28</v>
      </c>
      <c r="F573" s="45">
        <v>22</v>
      </c>
      <c r="G573" s="71" t="s">
        <v>648</v>
      </c>
      <c r="H573" s="53" t="s">
        <v>30</v>
      </c>
      <c r="I573" s="47"/>
      <c r="J573" s="569">
        <v>45617</v>
      </c>
      <c r="K573" s="42" t="s">
        <v>31</v>
      </c>
      <c r="L573" s="544">
        <v>45590</v>
      </c>
      <c r="M573" s="57"/>
      <c r="N573" s="516">
        <v>45616</v>
      </c>
      <c r="O573" s="128" t="s">
        <v>627</v>
      </c>
      <c r="P573" s="70" t="str">
        <f t="shared" ca="1" si="100"/>
        <v/>
      </c>
      <c r="Q573" s="70" t="str">
        <f t="shared" ca="1" si="96"/>
        <v/>
      </c>
      <c r="R573" s="70" t="str">
        <f t="shared" ca="1" si="97"/>
        <v/>
      </c>
      <c r="S573" s="70" t="str">
        <f t="shared" ca="1" si="98"/>
        <v/>
      </c>
      <c r="T573" s="147" t="str">
        <f t="shared" ca="1" si="99"/>
        <v/>
      </c>
      <c r="U573" s="146"/>
      <c r="V573" s="51"/>
      <c r="W573" s="51"/>
      <c r="X573" s="51"/>
      <c r="Y573" s="51"/>
      <c r="Z573" s="51"/>
      <c r="AA573" s="145"/>
    </row>
    <row r="574" spans="1:27" s="2" customFormat="1" ht="15.6" x14ac:dyDescent="0.3">
      <c r="A574" s="555">
        <v>45617</v>
      </c>
      <c r="B574" s="48" t="s">
        <v>625</v>
      </c>
      <c r="C574" s="45" t="s">
        <v>65</v>
      </c>
      <c r="D574" s="45">
        <v>2</v>
      </c>
      <c r="E574" s="45" t="s">
        <v>28</v>
      </c>
      <c r="F574" s="45">
        <v>23</v>
      </c>
      <c r="G574" s="71" t="s">
        <v>649</v>
      </c>
      <c r="H574" s="53" t="s">
        <v>30</v>
      </c>
      <c r="I574" s="47"/>
      <c r="J574" s="569">
        <v>45617</v>
      </c>
      <c r="K574" s="42" t="s">
        <v>31</v>
      </c>
      <c r="L574" s="544">
        <v>45590</v>
      </c>
      <c r="M574" s="57"/>
      <c r="N574" s="516">
        <v>45616</v>
      </c>
      <c r="O574" s="128" t="s">
        <v>627</v>
      </c>
      <c r="P574" s="70" t="str">
        <f t="shared" ca="1" si="100"/>
        <v/>
      </c>
      <c r="Q574" s="70" t="str">
        <f t="shared" ca="1" si="96"/>
        <v/>
      </c>
      <c r="R574" s="70" t="str">
        <f t="shared" ca="1" si="97"/>
        <v/>
      </c>
      <c r="S574" s="70" t="str">
        <f t="shared" ca="1" si="98"/>
        <v/>
      </c>
      <c r="T574" s="147" t="str">
        <f t="shared" ca="1" si="99"/>
        <v/>
      </c>
      <c r="U574" s="146"/>
      <c r="V574" s="51"/>
      <c r="W574" s="51"/>
      <c r="X574" s="51"/>
      <c r="Y574" s="51"/>
      <c r="Z574" s="51"/>
      <c r="AA574" s="145"/>
    </row>
    <row r="575" spans="1:27" s="2" customFormat="1" ht="15.6" x14ac:dyDescent="0.3">
      <c r="A575" s="555">
        <v>45617</v>
      </c>
      <c r="B575" s="48" t="s">
        <v>625</v>
      </c>
      <c r="C575" s="45" t="s">
        <v>65</v>
      </c>
      <c r="D575" s="45">
        <v>2</v>
      </c>
      <c r="E575" s="45" t="s">
        <v>28</v>
      </c>
      <c r="F575" s="45">
        <v>24</v>
      </c>
      <c r="G575" s="71" t="s">
        <v>650</v>
      </c>
      <c r="H575" s="53" t="s">
        <v>84</v>
      </c>
      <c r="I575" s="95"/>
      <c r="J575" s="569">
        <v>45617</v>
      </c>
      <c r="K575" s="42" t="s">
        <v>31</v>
      </c>
      <c r="L575" s="544">
        <v>45590</v>
      </c>
      <c r="M575" s="57"/>
      <c r="N575" s="516">
        <v>45616</v>
      </c>
      <c r="O575" s="128" t="s">
        <v>627</v>
      </c>
      <c r="P575" s="70" t="str">
        <f t="shared" ca="1" si="100"/>
        <v/>
      </c>
      <c r="Q575" s="70" t="str">
        <f t="shared" ca="1" si="96"/>
        <v/>
      </c>
      <c r="R575" s="70" t="str">
        <f t="shared" ca="1" si="97"/>
        <v/>
      </c>
      <c r="S575" s="70" t="str">
        <f t="shared" ca="1" si="98"/>
        <v/>
      </c>
      <c r="T575" s="147" t="str">
        <f t="shared" ca="1" si="99"/>
        <v/>
      </c>
      <c r="U575" s="146"/>
      <c r="V575" s="51"/>
      <c r="W575" s="51"/>
      <c r="X575" s="51"/>
      <c r="Y575" s="51"/>
      <c r="Z575" s="51"/>
      <c r="AA575" s="145"/>
    </row>
    <row r="576" spans="1:27" s="2" customFormat="1" ht="15.6" x14ac:dyDescent="0.3">
      <c r="A576" s="555">
        <v>45617</v>
      </c>
      <c r="B576" s="48" t="s">
        <v>625</v>
      </c>
      <c r="C576" s="45" t="s">
        <v>65</v>
      </c>
      <c r="D576" s="45">
        <v>2</v>
      </c>
      <c r="E576" s="45" t="s">
        <v>28</v>
      </c>
      <c r="F576" s="45">
        <v>25</v>
      </c>
      <c r="G576" s="71" t="s">
        <v>651</v>
      </c>
      <c r="H576" s="53" t="s">
        <v>30</v>
      </c>
      <c r="I576" s="47"/>
      <c r="J576" s="569">
        <v>45617</v>
      </c>
      <c r="K576" s="42" t="s">
        <v>31</v>
      </c>
      <c r="L576" s="544">
        <v>45590</v>
      </c>
      <c r="M576" s="57"/>
      <c r="N576" s="516">
        <v>45616</v>
      </c>
      <c r="O576" s="128" t="s">
        <v>627</v>
      </c>
      <c r="P576" s="70" t="str">
        <f t="shared" ca="1" si="100"/>
        <v/>
      </c>
      <c r="Q576" s="70" t="str">
        <f t="shared" ca="1" si="96"/>
        <v/>
      </c>
      <c r="R576" s="70" t="str">
        <f t="shared" ca="1" si="97"/>
        <v/>
      </c>
      <c r="S576" s="70" t="str">
        <f t="shared" ca="1" si="98"/>
        <v/>
      </c>
      <c r="T576" s="147" t="str">
        <f t="shared" ca="1" si="99"/>
        <v/>
      </c>
      <c r="U576" s="146"/>
      <c r="V576" s="51"/>
      <c r="W576" s="51"/>
      <c r="X576" s="51"/>
      <c r="Y576" s="51"/>
      <c r="Z576" s="51"/>
      <c r="AA576" s="145"/>
    </row>
    <row r="577" spans="1:27" s="2" customFormat="1" ht="15.6" x14ac:dyDescent="0.3">
      <c r="A577" s="555">
        <v>45617</v>
      </c>
      <c r="B577" s="48" t="s">
        <v>625</v>
      </c>
      <c r="C577" s="45" t="s">
        <v>65</v>
      </c>
      <c r="D577" s="45">
        <v>2</v>
      </c>
      <c r="E577" s="45" t="s">
        <v>28</v>
      </c>
      <c r="F577" s="45">
        <v>26</v>
      </c>
      <c r="G577" s="71" t="s">
        <v>652</v>
      </c>
      <c r="H577" s="53" t="s">
        <v>30</v>
      </c>
      <c r="I577" s="47"/>
      <c r="J577" s="569">
        <v>45617</v>
      </c>
      <c r="K577" s="42" t="s">
        <v>31</v>
      </c>
      <c r="L577" s="544">
        <v>45590</v>
      </c>
      <c r="M577" s="57"/>
      <c r="N577" s="516">
        <v>45616</v>
      </c>
      <c r="O577" s="128" t="s">
        <v>627</v>
      </c>
      <c r="P577" s="70" t="str">
        <f t="shared" ca="1" si="100"/>
        <v/>
      </c>
      <c r="Q577" s="70" t="str">
        <f t="shared" ca="1" si="96"/>
        <v/>
      </c>
      <c r="R577" s="70" t="str">
        <f t="shared" ca="1" si="97"/>
        <v/>
      </c>
      <c r="S577" s="70" t="str">
        <f t="shared" ca="1" si="98"/>
        <v/>
      </c>
      <c r="T577" s="147" t="str">
        <f t="shared" ca="1" si="99"/>
        <v/>
      </c>
      <c r="U577" s="146"/>
      <c r="V577" s="51"/>
      <c r="W577" s="51"/>
      <c r="X577" s="51"/>
      <c r="Y577" s="51"/>
      <c r="Z577" s="51"/>
      <c r="AA577" s="145"/>
    </row>
    <row r="578" spans="1:27" s="2" customFormat="1" ht="15.6" x14ac:dyDescent="0.3">
      <c r="A578" s="555">
        <v>45617</v>
      </c>
      <c r="B578" s="48" t="s">
        <v>625</v>
      </c>
      <c r="C578" s="45" t="s">
        <v>65</v>
      </c>
      <c r="D578" s="45">
        <v>2</v>
      </c>
      <c r="E578" s="45" t="s">
        <v>28</v>
      </c>
      <c r="F578" s="45">
        <v>27</v>
      </c>
      <c r="G578" s="71" t="s">
        <v>653</v>
      </c>
      <c r="H578" s="53" t="s">
        <v>30</v>
      </c>
      <c r="I578" s="47"/>
      <c r="J578" s="569">
        <v>45617</v>
      </c>
      <c r="K578" s="42" t="s">
        <v>31</v>
      </c>
      <c r="L578" s="544">
        <v>45590</v>
      </c>
      <c r="M578" s="57"/>
      <c r="N578" s="516">
        <v>45616</v>
      </c>
      <c r="O578" s="128" t="s">
        <v>627</v>
      </c>
      <c r="P578" s="70" t="str">
        <f t="shared" ca="1" si="100"/>
        <v/>
      </c>
      <c r="Q578" s="70" t="str">
        <f t="shared" ref="Q578:Q583" ca="1" si="101">IF(K578="ENCOMENDADO",TODAY()-J578,"")</f>
        <v/>
      </c>
      <c r="R578" s="70" t="str">
        <f t="shared" ref="R578:R583" ca="1" si="102">IF(K578="EM OBRA",TODAY()-J578,"")</f>
        <v/>
      </c>
      <c r="S578" s="70" t="str">
        <f t="shared" ref="S578:S583" ca="1" si="103">IF(K578="CORREÇÃO NÃO ACEITE",TODAY()-J578,"")</f>
        <v/>
      </c>
      <c r="T578" s="147" t="str">
        <f t="shared" ref="T578:T583" ca="1" si="104">IF(K578="A VERIFICAR",TODAY()-J578,"")</f>
        <v/>
      </c>
      <c r="U578" s="146"/>
      <c r="V578" s="51"/>
      <c r="W578" s="51"/>
      <c r="X578" s="51"/>
      <c r="Y578" s="51"/>
      <c r="Z578" s="51"/>
      <c r="AA578" s="145"/>
    </row>
    <row r="579" spans="1:27" s="2" customFormat="1" ht="15.6" x14ac:dyDescent="0.3">
      <c r="A579" s="555">
        <v>45617</v>
      </c>
      <c r="B579" s="48" t="s">
        <v>625</v>
      </c>
      <c r="C579" s="45" t="s">
        <v>65</v>
      </c>
      <c r="D579" s="45">
        <v>2</v>
      </c>
      <c r="E579" s="45" t="s">
        <v>28</v>
      </c>
      <c r="F579" s="45">
        <v>28</v>
      </c>
      <c r="G579" s="71" t="s">
        <v>415</v>
      </c>
      <c r="H579" s="53" t="s">
        <v>30</v>
      </c>
      <c r="I579" s="47"/>
      <c r="J579" s="569">
        <v>45617</v>
      </c>
      <c r="K579" s="42" t="s">
        <v>31</v>
      </c>
      <c r="L579" s="544">
        <v>45590</v>
      </c>
      <c r="M579" s="57"/>
      <c r="N579" s="516">
        <v>45616</v>
      </c>
      <c r="O579" s="341" t="s">
        <v>627</v>
      </c>
      <c r="P579" s="70" t="str">
        <f t="shared" ca="1" si="100"/>
        <v/>
      </c>
      <c r="Q579" s="70" t="str">
        <f t="shared" ca="1" si="101"/>
        <v/>
      </c>
      <c r="R579" s="70" t="str">
        <f t="shared" ca="1" si="102"/>
        <v/>
      </c>
      <c r="S579" s="70" t="str">
        <f t="shared" ca="1" si="103"/>
        <v/>
      </c>
      <c r="T579" s="147" t="str">
        <f t="shared" ca="1" si="104"/>
        <v/>
      </c>
      <c r="U579" s="146"/>
      <c r="V579" s="51"/>
      <c r="W579" s="51"/>
      <c r="X579" s="51"/>
      <c r="Y579" s="51"/>
      <c r="Z579" s="51"/>
      <c r="AA579" s="145"/>
    </row>
    <row r="580" spans="1:27" s="2" customFormat="1" ht="15.6" x14ac:dyDescent="0.3">
      <c r="A580" s="555">
        <v>45617</v>
      </c>
      <c r="B580" s="48" t="s">
        <v>625</v>
      </c>
      <c r="C580" s="45" t="s">
        <v>65</v>
      </c>
      <c r="D580" s="45">
        <v>2</v>
      </c>
      <c r="E580" s="45" t="s">
        <v>28</v>
      </c>
      <c r="F580" s="45">
        <v>29</v>
      </c>
      <c r="G580" s="71" t="s">
        <v>654</v>
      </c>
      <c r="H580" s="53" t="s">
        <v>30</v>
      </c>
      <c r="I580" s="47"/>
      <c r="J580" s="569">
        <v>45617</v>
      </c>
      <c r="K580" s="42" t="s">
        <v>31</v>
      </c>
      <c r="L580" s="544">
        <v>45590</v>
      </c>
      <c r="M580" s="57"/>
      <c r="N580" s="516">
        <v>45616</v>
      </c>
      <c r="O580" s="341" t="s">
        <v>627</v>
      </c>
      <c r="P580" s="70" t="str">
        <f t="shared" ca="1" si="100"/>
        <v/>
      </c>
      <c r="Q580" s="70" t="str">
        <f t="shared" ca="1" si="101"/>
        <v/>
      </c>
      <c r="R580" s="70" t="str">
        <f t="shared" ca="1" si="102"/>
        <v/>
      </c>
      <c r="S580" s="70" t="str">
        <f t="shared" ca="1" si="103"/>
        <v/>
      </c>
      <c r="T580" s="147" t="str">
        <f t="shared" ca="1" si="104"/>
        <v/>
      </c>
      <c r="U580" s="146"/>
      <c r="V580" s="51"/>
      <c r="W580" s="51"/>
      <c r="X580" s="51"/>
      <c r="Y580" s="51"/>
      <c r="Z580" s="51"/>
      <c r="AA580" s="145"/>
    </row>
    <row r="581" spans="1:27" s="2" customFormat="1" ht="15.6" x14ac:dyDescent="0.3">
      <c r="A581" s="555">
        <v>45617</v>
      </c>
      <c r="B581" s="48" t="s">
        <v>625</v>
      </c>
      <c r="C581" s="45" t="s">
        <v>65</v>
      </c>
      <c r="D581" s="45">
        <v>2</v>
      </c>
      <c r="E581" s="45" t="s">
        <v>28</v>
      </c>
      <c r="F581" s="45">
        <v>30</v>
      </c>
      <c r="G581" s="71" t="s">
        <v>655</v>
      </c>
      <c r="H581" s="53" t="s">
        <v>30</v>
      </c>
      <c r="I581" s="47"/>
      <c r="J581" s="569">
        <v>45617</v>
      </c>
      <c r="K581" s="42" t="s">
        <v>31</v>
      </c>
      <c r="L581" s="544">
        <v>45590</v>
      </c>
      <c r="M581" s="57"/>
      <c r="N581" s="516">
        <v>45616</v>
      </c>
      <c r="O581" s="341" t="s">
        <v>627</v>
      </c>
      <c r="P581" s="70" t="str">
        <f t="shared" ca="1" si="100"/>
        <v/>
      </c>
      <c r="Q581" s="70" t="str">
        <f t="shared" ca="1" si="101"/>
        <v/>
      </c>
      <c r="R581" s="70" t="str">
        <f t="shared" ca="1" si="102"/>
        <v/>
      </c>
      <c r="S581" s="70" t="str">
        <f t="shared" ca="1" si="103"/>
        <v/>
      </c>
      <c r="T581" s="147" t="str">
        <f t="shared" ca="1" si="104"/>
        <v/>
      </c>
      <c r="U581" s="146"/>
      <c r="V581" s="51"/>
      <c r="W581" s="51"/>
      <c r="X581" s="51"/>
      <c r="Y581" s="51"/>
      <c r="Z581" s="51"/>
      <c r="AA581" s="145"/>
    </row>
    <row r="582" spans="1:27" s="2" customFormat="1" ht="15.6" x14ac:dyDescent="0.3">
      <c r="A582" s="555">
        <v>45617</v>
      </c>
      <c r="B582" s="48" t="s">
        <v>625</v>
      </c>
      <c r="C582" s="48" t="s">
        <v>65</v>
      </c>
      <c r="D582" s="48">
        <v>2</v>
      </c>
      <c r="E582" s="48" t="s">
        <v>28</v>
      </c>
      <c r="F582" s="48">
        <v>31</v>
      </c>
      <c r="G582" s="116" t="s">
        <v>656</v>
      </c>
      <c r="H582" s="53" t="s">
        <v>76</v>
      </c>
      <c r="I582" s="48"/>
      <c r="J582" s="569">
        <v>45617</v>
      </c>
      <c r="K582" s="42" t="s">
        <v>31</v>
      </c>
      <c r="L582" s="544">
        <v>45590</v>
      </c>
      <c r="M582" s="57"/>
      <c r="N582" s="516">
        <v>45702</v>
      </c>
      <c r="O582" s="341" t="s">
        <v>627</v>
      </c>
      <c r="P582" s="70" t="str">
        <f t="shared" ca="1" si="100"/>
        <v/>
      </c>
      <c r="Q582" s="70" t="str">
        <f t="shared" ca="1" si="101"/>
        <v/>
      </c>
      <c r="R582" s="70" t="str">
        <f t="shared" ca="1" si="102"/>
        <v/>
      </c>
      <c r="S582" s="70" t="str">
        <f t="shared" ca="1" si="103"/>
        <v/>
      </c>
      <c r="T582" s="147" t="str">
        <f t="shared" ca="1" si="104"/>
        <v/>
      </c>
      <c r="U582" s="146"/>
      <c r="V582" s="51"/>
      <c r="W582" s="51"/>
      <c r="X582" s="51"/>
      <c r="Y582" s="51"/>
      <c r="Z582" s="51"/>
      <c r="AA582" s="145"/>
    </row>
    <row r="583" spans="1:27" s="2" customFormat="1" ht="15.6" x14ac:dyDescent="0.3">
      <c r="A583" s="555">
        <v>45617</v>
      </c>
      <c r="B583" s="48" t="s">
        <v>625</v>
      </c>
      <c r="C583" s="45" t="s">
        <v>65</v>
      </c>
      <c r="D583" s="45">
        <v>2</v>
      </c>
      <c r="E583" s="45" t="s">
        <v>28</v>
      </c>
      <c r="F583" s="45">
        <v>32</v>
      </c>
      <c r="G583" s="71" t="s">
        <v>657</v>
      </c>
      <c r="H583" s="53" t="s">
        <v>84</v>
      </c>
      <c r="I583" s="95"/>
      <c r="J583" s="569">
        <v>45617</v>
      </c>
      <c r="K583" s="42" t="s">
        <v>31</v>
      </c>
      <c r="L583" s="544">
        <v>45590</v>
      </c>
      <c r="M583" s="57"/>
      <c r="N583" s="514">
        <v>45680</v>
      </c>
      <c r="O583" s="341" t="s">
        <v>627</v>
      </c>
      <c r="P583" s="70" t="str">
        <f t="shared" ca="1" si="100"/>
        <v/>
      </c>
      <c r="Q583" s="70" t="str">
        <f t="shared" ca="1" si="101"/>
        <v/>
      </c>
      <c r="R583" s="70" t="str">
        <f t="shared" ca="1" si="102"/>
        <v/>
      </c>
      <c r="S583" s="70" t="str">
        <f t="shared" ca="1" si="103"/>
        <v/>
      </c>
      <c r="T583" s="147" t="str">
        <f t="shared" ca="1" si="104"/>
        <v/>
      </c>
      <c r="U583" s="146"/>
      <c r="V583" s="51"/>
      <c r="W583" s="51"/>
      <c r="X583" s="51"/>
      <c r="Y583" s="51"/>
      <c r="Z583" s="51"/>
      <c r="AA583" s="145"/>
    </row>
    <row r="584" spans="1:27" s="2" customFormat="1" ht="15.6" x14ac:dyDescent="0.3">
      <c r="A584" s="555">
        <v>45617</v>
      </c>
      <c r="B584" s="48" t="s">
        <v>625</v>
      </c>
      <c r="C584" s="48" t="s">
        <v>65</v>
      </c>
      <c r="D584" s="48">
        <v>2</v>
      </c>
      <c r="E584" s="48" t="s">
        <v>28</v>
      </c>
      <c r="F584" s="48">
        <v>32</v>
      </c>
      <c r="G584" s="116" t="s">
        <v>658</v>
      </c>
      <c r="H584" s="53" t="s">
        <v>659</v>
      </c>
      <c r="I584" s="48"/>
      <c r="J584" s="569">
        <v>45707</v>
      </c>
      <c r="K584" s="42" t="s">
        <v>31</v>
      </c>
      <c r="L584" s="544">
        <v>45590</v>
      </c>
      <c r="M584" s="76"/>
      <c r="N584" s="516">
        <v>45734</v>
      </c>
      <c r="O584" s="341"/>
      <c r="P584" s="70"/>
      <c r="Q584" s="70"/>
      <c r="R584" s="70"/>
      <c r="S584" s="70"/>
      <c r="T584" s="147"/>
      <c r="U584" s="146"/>
      <c r="V584" s="51"/>
      <c r="W584" s="51"/>
      <c r="X584" s="51"/>
      <c r="Y584" s="51"/>
      <c r="Z584" s="51"/>
      <c r="AA584" s="145"/>
    </row>
    <row r="585" spans="1:27" s="2" customFormat="1" ht="15.6" x14ac:dyDescent="0.3">
      <c r="A585" s="555">
        <v>45617</v>
      </c>
      <c r="B585" s="48" t="s">
        <v>625</v>
      </c>
      <c r="C585" s="45" t="s">
        <v>65</v>
      </c>
      <c r="D585" s="45">
        <v>2</v>
      </c>
      <c r="E585" s="45" t="s">
        <v>28</v>
      </c>
      <c r="F585" s="45">
        <v>33</v>
      </c>
      <c r="G585" s="71" t="s">
        <v>660</v>
      </c>
      <c r="H585" s="53" t="s">
        <v>44</v>
      </c>
      <c r="I585" s="48"/>
      <c r="J585" s="569">
        <v>45603</v>
      </c>
      <c r="K585" s="42" t="s">
        <v>31</v>
      </c>
      <c r="L585" s="544">
        <v>45590</v>
      </c>
      <c r="M585" s="57"/>
      <c r="N585" s="516">
        <v>45617</v>
      </c>
      <c r="O585" s="341" t="s">
        <v>627</v>
      </c>
      <c r="P585" s="70" t="str">
        <f t="shared" ref="P585:P591" ca="1" si="105">IF(K585="NÃO INTERVENCIONADO",TODAY()-J585,"")</f>
        <v/>
      </c>
      <c r="Q585" s="70" t="str">
        <f t="shared" ref="Q585:Q591" ca="1" si="106">IF(K585="ENCOMENDADO",TODAY()-J585,"")</f>
        <v/>
      </c>
      <c r="R585" s="70" t="str">
        <f t="shared" ref="R585:R591" ca="1" si="107">IF(K585="EM OBRA",TODAY()-J585,"")</f>
        <v/>
      </c>
      <c r="S585" s="70" t="str">
        <f t="shared" ref="S585:S591" ca="1" si="108">IF(K585="CORREÇÃO NÃO ACEITE",TODAY()-J585,"")</f>
        <v/>
      </c>
      <c r="T585" s="147" t="str">
        <f t="shared" ref="T585:T591" ca="1" si="109">IF(K585="A VERIFICAR",TODAY()-J585,"")</f>
        <v/>
      </c>
      <c r="U585" s="146"/>
      <c r="V585" s="51"/>
      <c r="W585" s="51"/>
      <c r="X585" s="51"/>
      <c r="Y585" s="51"/>
      <c r="Z585" s="51"/>
      <c r="AA585" s="145"/>
    </row>
    <row r="586" spans="1:27" s="2" customFormat="1" ht="15.6" x14ac:dyDescent="0.3">
      <c r="A586" s="555">
        <v>45617</v>
      </c>
      <c r="B586" s="48" t="s">
        <v>625</v>
      </c>
      <c r="C586" s="45" t="s">
        <v>65</v>
      </c>
      <c r="D586" s="45">
        <v>2</v>
      </c>
      <c r="E586" s="45" t="s">
        <v>28</v>
      </c>
      <c r="F586" s="45">
        <v>34</v>
      </c>
      <c r="G586" s="71" t="s">
        <v>661</v>
      </c>
      <c r="H586" s="53" t="s">
        <v>30</v>
      </c>
      <c r="I586" s="47"/>
      <c r="J586" s="569">
        <v>45616</v>
      </c>
      <c r="K586" s="42" t="s">
        <v>31</v>
      </c>
      <c r="L586" s="544">
        <v>45590</v>
      </c>
      <c r="M586" s="57"/>
      <c r="N586" s="516">
        <v>45616</v>
      </c>
      <c r="O586" s="341" t="s">
        <v>627</v>
      </c>
      <c r="P586" s="70" t="str">
        <f t="shared" ca="1" si="105"/>
        <v/>
      </c>
      <c r="Q586" s="70" t="str">
        <f t="shared" ca="1" si="106"/>
        <v/>
      </c>
      <c r="R586" s="70" t="str">
        <f t="shared" ca="1" si="107"/>
        <v/>
      </c>
      <c r="S586" s="70" t="str">
        <f t="shared" ca="1" si="108"/>
        <v/>
      </c>
      <c r="T586" s="147" t="str">
        <f t="shared" ca="1" si="109"/>
        <v/>
      </c>
      <c r="U586" s="146"/>
      <c r="V586" s="51"/>
      <c r="W586" s="51"/>
      <c r="X586" s="51"/>
      <c r="Y586" s="51"/>
      <c r="Z586" s="51"/>
      <c r="AA586" s="145"/>
    </row>
    <row r="587" spans="1:27" s="2" customFormat="1" ht="15.6" x14ac:dyDescent="0.3">
      <c r="A587" s="555">
        <v>45617</v>
      </c>
      <c r="B587" s="48" t="s">
        <v>625</v>
      </c>
      <c r="C587" s="45" t="s">
        <v>65</v>
      </c>
      <c r="D587" s="45">
        <v>2</v>
      </c>
      <c r="E587" s="45" t="s">
        <v>28</v>
      </c>
      <c r="F587" s="45">
        <v>35</v>
      </c>
      <c r="G587" s="71" t="s">
        <v>662</v>
      </c>
      <c r="H587" s="53" t="s">
        <v>30</v>
      </c>
      <c r="I587" s="47"/>
      <c r="J587" s="569">
        <v>45621</v>
      </c>
      <c r="K587" s="42" t="s">
        <v>31</v>
      </c>
      <c r="L587" s="544">
        <v>45590</v>
      </c>
      <c r="M587" s="57"/>
      <c r="N587" s="516">
        <v>45621</v>
      </c>
      <c r="O587" s="341" t="s">
        <v>627</v>
      </c>
      <c r="P587" s="70" t="str">
        <f t="shared" ca="1" si="105"/>
        <v/>
      </c>
      <c r="Q587" s="70" t="str">
        <f t="shared" ca="1" si="106"/>
        <v/>
      </c>
      <c r="R587" s="70" t="str">
        <f t="shared" ca="1" si="107"/>
        <v/>
      </c>
      <c r="S587" s="70" t="str">
        <f t="shared" ca="1" si="108"/>
        <v/>
      </c>
      <c r="T587" s="147" t="str">
        <f t="shared" ca="1" si="109"/>
        <v/>
      </c>
      <c r="U587" s="146"/>
      <c r="V587" s="51"/>
      <c r="W587" s="51"/>
      <c r="X587" s="51"/>
      <c r="Y587" s="51"/>
      <c r="Z587" s="51"/>
      <c r="AA587" s="145"/>
    </row>
    <row r="588" spans="1:27" s="2" customFormat="1" ht="62.4" x14ac:dyDescent="0.3">
      <c r="A588" s="555">
        <v>45617</v>
      </c>
      <c r="B588" s="48" t="s">
        <v>625</v>
      </c>
      <c r="C588" s="45" t="s">
        <v>65</v>
      </c>
      <c r="D588" s="45">
        <v>2</v>
      </c>
      <c r="E588" s="45" t="s">
        <v>28</v>
      </c>
      <c r="F588" s="45">
        <v>36</v>
      </c>
      <c r="G588" s="44" t="s">
        <v>5589</v>
      </c>
      <c r="H588" s="689" t="s">
        <v>44</v>
      </c>
      <c r="I588" s="689"/>
      <c r="J588" s="513">
        <v>45935</v>
      </c>
      <c r="K588" s="642" t="s">
        <v>5552</v>
      </c>
      <c r="L588" s="544">
        <v>45590</v>
      </c>
      <c r="M588" s="460"/>
      <c r="N588" s="516">
        <v>46002</v>
      </c>
      <c r="O588" s="341" t="s">
        <v>627</v>
      </c>
      <c r="P588" s="70" t="str">
        <f t="shared" ca="1" si="105"/>
        <v/>
      </c>
      <c r="Q588" s="70" t="str">
        <f t="shared" ca="1" si="106"/>
        <v/>
      </c>
      <c r="R588" s="70" t="str">
        <f t="shared" ca="1" si="107"/>
        <v/>
      </c>
      <c r="S588" s="70" t="str">
        <f t="shared" ca="1" si="108"/>
        <v/>
      </c>
      <c r="T588" s="147" t="str">
        <f t="shared" ca="1" si="109"/>
        <v/>
      </c>
      <c r="U588" s="146"/>
      <c r="V588" s="51"/>
      <c r="W588" s="51"/>
      <c r="X588" s="51"/>
      <c r="Y588" s="51"/>
      <c r="Z588" s="51"/>
      <c r="AA588" s="145"/>
    </row>
    <row r="589" spans="1:27" s="2" customFormat="1" ht="15.6" x14ac:dyDescent="0.3">
      <c r="A589" s="555">
        <v>45617</v>
      </c>
      <c r="B589" s="48" t="s">
        <v>625</v>
      </c>
      <c r="C589" s="45" t="s">
        <v>65</v>
      </c>
      <c r="D589" s="45">
        <v>2</v>
      </c>
      <c r="E589" s="45" t="s">
        <v>28</v>
      </c>
      <c r="F589" s="45">
        <v>37</v>
      </c>
      <c r="G589" s="71" t="s">
        <v>663</v>
      </c>
      <c r="H589" s="47" t="s">
        <v>54</v>
      </c>
      <c r="I589" s="48"/>
      <c r="J589" s="569">
        <v>45639</v>
      </c>
      <c r="K589" s="42" t="s">
        <v>31</v>
      </c>
      <c r="L589" s="544">
        <v>45590</v>
      </c>
      <c r="M589" s="57"/>
      <c r="N589" s="514">
        <v>45680</v>
      </c>
      <c r="O589" s="341" t="s">
        <v>627</v>
      </c>
      <c r="P589" s="70" t="str">
        <f t="shared" ca="1" si="105"/>
        <v/>
      </c>
      <c r="Q589" s="70" t="str">
        <f t="shared" ca="1" si="106"/>
        <v/>
      </c>
      <c r="R589" s="70" t="str">
        <f t="shared" ca="1" si="107"/>
        <v/>
      </c>
      <c r="S589" s="70" t="str">
        <f t="shared" ca="1" si="108"/>
        <v/>
      </c>
      <c r="T589" s="147" t="str">
        <f t="shared" ca="1" si="109"/>
        <v/>
      </c>
      <c r="U589" s="146"/>
      <c r="V589" s="51"/>
      <c r="W589" s="51"/>
      <c r="X589" s="51"/>
      <c r="Y589" s="51"/>
      <c r="Z589" s="51"/>
      <c r="AA589" s="145"/>
    </row>
    <row r="590" spans="1:27" s="2" customFormat="1" ht="31.2" x14ac:dyDescent="0.3">
      <c r="A590" s="555">
        <v>45617</v>
      </c>
      <c r="B590" s="48" t="s">
        <v>625</v>
      </c>
      <c r="C590" s="45" t="s">
        <v>65</v>
      </c>
      <c r="D590" s="45">
        <v>2</v>
      </c>
      <c r="E590" s="45" t="s">
        <v>28</v>
      </c>
      <c r="F590" s="45">
        <v>38</v>
      </c>
      <c r="G590" s="71" t="s">
        <v>664</v>
      </c>
      <c r="H590" s="47" t="s">
        <v>104</v>
      </c>
      <c r="I590" s="47"/>
      <c r="J590" s="578">
        <v>45652</v>
      </c>
      <c r="K590" s="42" t="s">
        <v>31</v>
      </c>
      <c r="L590" s="544">
        <v>45590</v>
      </c>
      <c r="M590" s="57"/>
      <c r="N590" s="522">
        <v>45681</v>
      </c>
      <c r="O590" s="341" t="s">
        <v>627</v>
      </c>
      <c r="P590" s="70" t="str">
        <f t="shared" ca="1" si="105"/>
        <v/>
      </c>
      <c r="Q590" s="70" t="str">
        <f t="shared" ca="1" si="106"/>
        <v/>
      </c>
      <c r="R590" s="70" t="str">
        <f t="shared" ca="1" si="107"/>
        <v/>
      </c>
      <c r="S590" s="70" t="str">
        <f t="shared" ca="1" si="108"/>
        <v/>
      </c>
      <c r="T590" s="147" t="str">
        <f t="shared" ca="1" si="109"/>
        <v/>
      </c>
      <c r="U590" s="146"/>
      <c r="V590" s="51"/>
      <c r="W590" s="51"/>
      <c r="X590" s="51"/>
      <c r="Y590" s="51"/>
      <c r="Z590" s="51"/>
      <c r="AA590" s="145"/>
    </row>
    <row r="591" spans="1:27" s="2" customFormat="1" ht="15.6" x14ac:dyDescent="0.3">
      <c r="A591" s="555">
        <v>45617</v>
      </c>
      <c r="B591" s="48" t="s">
        <v>625</v>
      </c>
      <c r="C591" s="45" t="s">
        <v>65</v>
      </c>
      <c r="D591" s="45">
        <v>2</v>
      </c>
      <c r="E591" s="45" t="s">
        <v>28</v>
      </c>
      <c r="F591" s="45">
        <v>39</v>
      </c>
      <c r="G591" s="71" t="s">
        <v>665</v>
      </c>
      <c r="H591" s="47" t="s">
        <v>104</v>
      </c>
      <c r="I591" s="47"/>
      <c r="J591" s="578">
        <v>45681</v>
      </c>
      <c r="K591" s="190" t="s">
        <v>205</v>
      </c>
      <c r="L591" s="544">
        <v>45590</v>
      </c>
      <c r="M591" s="76"/>
      <c r="N591" s="522">
        <v>45735</v>
      </c>
      <c r="O591" s="341" t="s">
        <v>627</v>
      </c>
      <c r="P591" s="70" t="str">
        <f t="shared" ca="1" si="105"/>
        <v/>
      </c>
      <c r="Q591" s="70" t="str">
        <f t="shared" ca="1" si="106"/>
        <v/>
      </c>
      <c r="R591" s="70" t="str">
        <f t="shared" ca="1" si="107"/>
        <v/>
      </c>
      <c r="S591" s="70" t="str">
        <f t="shared" ca="1" si="108"/>
        <v/>
      </c>
      <c r="T591" s="147" t="str">
        <f t="shared" ca="1" si="109"/>
        <v/>
      </c>
      <c r="U591" s="146"/>
      <c r="V591" s="51"/>
      <c r="W591" s="51"/>
      <c r="X591" s="51"/>
      <c r="Y591" s="51"/>
      <c r="Z591" s="51"/>
      <c r="AA591" s="145"/>
    </row>
    <row r="592" spans="1:27" s="2" customFormat="1" ht="15.6" x14ac:dyDescent="0.3">
      <c r="A592" s="555">
        <v>45617</v>
      </c>
      <c r="B592" s="48" t="s">
        <v>625</v>
      </c>
      <c r="C592" s="45" t="s">
        <v>65</v>
      </c>
      <c r="D592" s="45">
        <v>2</v>
      </c>
      <c r="E592" s="45" t="s">
        <v>28</v>
      </c>
      <c r="F592" s="45">
        <v>40</v>
      </c>
      <c r="G592" s="71" t="s">
        <v>666</v>
      </c>
      <c r="H592" s="47" t="s">
        <v>54</v>
      </c>
      <c r="I592" s="235"/>
      <c r="J592" s="578">
        <v>45735</v>
      </c>
      <c r="K592" s="42" t="s">
        <v>31</v>
      </c>
      <c r="L592" s="544">
        <v>45590</v>
      </c>
      <c r="M592" s="248"/>
      <c r="N592" s="519">
        <v>45786</v>
      </c>
      <c r="O592"/>
      <c r="P592" s="256"/>
      <c r="Q592" s="256"/>
      <c r="R592" s="256"/>
      <c r="S592" s="256"/>
      <c r="T592" s="275"/>
      <c r="U592" s="276"/>
      <c r="V592" s="252"/>
      <c r="W592" s="252"/>
      <c r="X592" s="252"/>
      <c r="Y592" s="252"/>
      <c r="Z592" s="252"/>
      <c r="AA592" s="277"/>
    </row>
    <row r="593" spans="1:27" s="2" customFormat="1" ht="15.6" x14ac:dyDescent="0.3">
      <c r="A593" s="555">
        <v>45617</v>
      </c>
      <c r="B593" s="48" t="s">
        <v>625</v>
      </c>
      <c r="C593" s="45" t="s">
        <v>65</v>
      </c>
      <c r="D593" s="45">
        <v>2</v>
      </c>
      <c r="E593" s="45" t="s">
        <v>28</v>
      </c>
      <c r="F593" s="45">
        <v>41</v>
      </c>
      <c r="G593" s="329" t="s">
        <v>667</v>
      </c>
      <c r="H593" s="52" t="s">
        <v>30</v>
      </c>
      <c r="I593" s="47"/>
      <c r="J593" s="578">
        <v>45785</v>
      </c>
      <c r="K593" s="42" t="s">
        <v>31</v>
      </c>
      <c r="L593" s="544">
        <v>45590</v>
      </c>
      <c r="M593" s="57"/>
      <c r="N593" s="522">
        <v>45799</v>
      </c>
      <c r="O593" s="341"/>
      <c r="P593" s="70"/>
      <c r="Q593" s="70"/>
      <c r="R593" s="70"/>
      <c r="S593" s="70"/>
      <c r="T593" s="147"/>
      <c r="U593" s="146"/>
      <c r="V593" s="51"/>
      <c r="W593" s="51"/>
      <c r="X593" s="51"/>
      <c r="Y593" s="51"/>
      <c r="Z593" s="51"/>
      <c r="AA593" s="145"/>
    </row>
    <row r="594" spans="1:27" s="2" customFormat="1" ht="15.6" customHeight="1" x14ac:dyDescent="0.3">
      <c r="A594" s="555">
        <v>45617</v>
      </c>
      <c r="B594" s="48" t="s">
        <v>625</v>
      </c>
      <c r="C594" s="45" t="s">
        <v>65</v>
      </c>
      <c r="D594" s="45">
        <v>2</v>
      </c>
      <c r="E594" s="45" t="s">
        <v>28</v>
      </c>
      <c r="F594" s="45">
        <v>42</v>
      </c>
      <c r="G594" s="329" t="s">
        <v>668</v>
      </c>
      <c r="H594" s="52" t="s">
        <v>669</v>
      </c>
      <c r="I594" s="235"/>
      <c r="J594" s="578">
        <v>45785</v>
      </c>
      <c r="K594" s="188" t="s">
        <v>227</v>
      </c>
      <c r="L594" s="544">
        <v>45590</v>
      </c>
      <c r="M594" s="248"/>
      <c r="N594" s="519"/>
      <c r="O594"/>
      <c r="P594" s="256"/>
      <c r="Q594" s="256"/>
      <c r="R594" s="256"/>
      <c r="S594" s="256"/>
      <c r="T594" s="275"/>
      <c r="U594" s="276"/>
      <c r="V594" s="252"/>
      <c r="W594" s="252"/>
      <c r="X594" s="252"/>
      <c r="Y594" s="252"/>
      <c r="Z594" s="252"/>
      <c r="AA594" s="277"/>
    </row>
    <row r="595" spans="1:27" s="2" customFormat="1" ht="28.8" customHeight="1" x14ac:dyDescent="0.35">
      <c r="A595" s="555">
        <v>45617</v>
      </c>
      <c r="B595" s="48" t="s">
        <v>625</v>
      </c>
      <c r="C595" s="45" t="s">
        <v>65</v>
      </c>
      <c r="D595" s="45">
        <v>2</v>
      </c>
      <c r="E595" s="45" t="s">
        <v>28</v>
      </c>
      <c r="F595" s="45">
        <v>43</v>
      </c>
      <c r="G595" s="472" t="s">
        <v>5356</v>
      </c>
      <c r="H595" s="45" t="s">
        <v>54</v>
      </c>
      <c r="I595" s="48"/>
      <c r="J595" s="522">
        <v>45980</v>
      </c>
      <c r="K595" s="642" t="s">
        <v>5552</v>
      </c>
      <c r="L595" s="544">
        <v>45590</v>
      </c>
      <c r="M595" s="462"/>
      <c r="N595" s="522"/>
      <c r="O595" s="476"/>
      <c r="P595" s="70"/>
      <c r="Q595" s="70"/>
      <c r="R595" s="70"/>
      <c r="S595" s="70"/>
      <c r="T595" s="147"/>
      <c r="U595" s="146"/>
      <c r="V595" s="51"/>
      <c r="W595" s="51"/>
      <c r="X595" s="51"/>
      <c r="Y595" s="51"/>
      <c r="Z595" s="51"/>
      <c r="AA595" s="145"/>
    </row>
    <row r="596" spans="1:27" s="2" customFormat="1" ht="41.4" customHeight="1" x14ac:dyDescent="0.35">
      <c r="A596" s="555">
        <v>45617</v>
      </c>
      <c r="B596" s="48" t="s">
        <v>625</v>
      </c>
      <c r="C596" s="45" t="s">
        <v>65</v>
      </c>
      <c r="D596" s="45">
        <v>2</v>
      </c>
      <c r="E596" s="45" t="s">
        <v>28</v>
      </c>
      <c r="F596" s="45">
        <v>44</v>
      </c>
      <c r="G596" s="626" t="s">
        <v>5357</v>
      </c>
      <c r="H596" s="65" t="s">
        <v>116</v>
      </c>
      <c r="I596" s="364"/>
      <c r="J596" s="580">
        <v>45980</v>
      </c>
      <c r="K596" s="42" t="s">
        <v>31</v>
      </c>
      <c r="L596" s="544">
        <v>45590</v>
      </c>
      <c r="M596" s="482"/>
      <c r="N596" s="519">
        <v>46035</v>
      </c>
      <c r="O596" s="477"/>
      <c r="P596" s="256"/>
      <c r="Q596" s="256"/>
      <c r="R596" s="256"/>
      <c r="S596" s="256"/>
      <c r="T596" s="275"/>
      <c r="U596" s="276"/>
      <c r="V596" s="252"/>
      <c r="W596" s="252"/>
      <c r="X596" s="252"/>
      <c r="Y596" s="252"/>
      <c r="Z596" s="252"/>
      <c r="AA596" s="277"/>
    </row>
    <row r="597" spans="1:27" s="2" customFormat="1" ht="41.4" customHeight="1" x14ac:dyDescent="0.35">
      <c r="A597" s="555">
        <v>45617</v>
      </c>
      <c r="B597" s="48" t="s">
        <v>625</v>
      </c>
      <c r="C597" s="45" t="s">
        <v>65</v>
      </c>
      <c r="D597" s="45">
        <v>2</v>
      </c>
      <c r="E597" s="45" t="s">
        <v>28</v>
      </c>
      <c r="F597" s="45">
        <v>45</v>
      </c>
      <c r="G597" s="64" t="s">
        <v>5574</v>
      </c>
      <c r="H597" s="61" t="s">
        <v>30</v>
      </c>
      <c r="I597" s="48"/>
      <c r="J597" s="580">
        <v>45980</v>
      </c>
      <c r="K597" s="42" t="s">
        <v>31</v>
      </c>
      <c r="L597" s="544">
        <v>45590</v>
      </c>
      <c r="M597" s="462"/>
      <c r="N597" s="522">
        <v>46133</v>
      </c>
      <c r="O597" s="476"/>
      <c r="P597" s="70"/>
      <c r="Q597" s="70"/>
      <c r="R597" s="70"/>
      <c r="S597" s="70"/>
      <c r="T597" s="147"/>
      <c r="U597" s="146"/>
      <c r="V597" s="51"/>
      <c r="W597" s="51"/>
      <c r="X597" s="51"/>
      <c r="Y597" s="51"/>
      <c r="Z597" s="51"/>
      <c r="AA597" s="145"/>
    </row>
    <row r="598" spans="1:27" s="2" customFormat="1" x14ac:dyDescent="0.35">
      <c r="A598" s="555">
        <v>45617</v>
      </c>
      <c r="B598" s="48" t="s">
        <v>625</v>
      </c>
      <c r="C598" s="45" t="s">
        <v>65</v>
      </c>
      <c r="D598" s="45">
        <v>2</v>
      </c>
      <c r="E598" s="45" t="s">
        <v>28</v>
      </c>
      <c r="F598" s="45">
        <v>46</v>
      </c>
      <c r="G598" s="400" t="s">
        <v>5603</v>
      </c>
      <c r="H598" s="389" t="s">
        <v>481</v>
      </c>
      <c r="I598" s="458"/>
      <c r="J598" s="682">
        <v>46153</v>
      </c>
      <c r="K598" s="642" t="s">
        <v>5552</v>
      </c>
      <c r="L598" s="544">
        <v>45590</v>
      </c>
      <c r="M598" s="482"/>
      <c r="N598" s="519"/>
      <c r="O598" s="477"/>
      <c r="P598" s="256"/>
      <c r="Q598" s="256"/>
      <c r="R598" s="256"/>
      <c r="S598" s="256"/>
      <c r="T598" s="275"/>
      <c r="U598" s="276"/>
      <c r="V598" s="252"/>
      <c r="W598" s="252"/>
      <c r="X598" s="252"/>
      <c r="Y598" s="252"/>
      <c r="Z598" s="252"/>
      <c r="AA598" s="277"/>
    </row>
    <row r="599" spans="1:27" s="2" customFormat="1" ht="15.6" x14ac:dyDescent="0.3">
      <c r="A599" s="555">
        <v>45517</v>
      </c>
      <c r="B599" s="48" t="s">
        <v>670</v>
      </c>
      <c r="C599" s="45" t="s">
        <v>65</v>
      </c>
      <c r="D599" s="45">
        <v>3</v>
      </c>
      <c r="E599" s="45" t="s">
        <v>66</v>
      </c>
      <c r="F599" s="263">
        <v>1</v>
      </c>
      <c r="G599" s="322" t="s">
        <v>671</v>
      </c>
      <c r="H599" s="332"/>
      <c r="I599" s="48"/>
      <c r="J599" s="513"/>
      <c r="K599" s="188" t="s">
        <v>227</v>
      </c>
      <c r="L599" s="544">
        <v>45376</v>
      </c>
      <c r="M599" s="48"/>
      <c r="N599" s="513"/>
      <c r="P599" s="70" t="str">
        <f t="shared" ref="P599:P613" ca="1" si="110">IF(K599="NÃO INTERVENCIONADO",TODAY()-J599,"")</f>
        <v/>
      </c>
      <c r="Q599" s="70" t="str">
        <f t="shared" ref="Q599:Q622" ca="1" si="111">IF(K599="ENCOMENDADO",TODAY()-J599,"")</f>
        <v/>
      </c>
      <c r="R599" s="70" t="str">
        <f t="shared" ref="R599:R622" ca="1" si="112">IF(K599="EM OBRA",TODAY()-J599,"")</f>
        <v/>
      </c>
      <c r="S599" s="70" t="str">
        <f t="shared" ref="S599:S622" ca="1" si="113">IF(K599="CORREÇÃO NÃO ACEITE",TODAY()-J599,"")</f>
        <v/>
      </c>
      <c r="T599" s="147" t="str">
        <f t="shared" ref="T599:T622" ca="1" si="114">IF(K599="A VERIFICAR",TODAY()-J599,"")</f>
        <v/>
      </c>
      <c r="U599" s="146"/>
      <c r="V599" s="51"/>
      <c r="W599" s="51"/>
      <c r="X599" s="51"/>
      <c r="Y599" s="51"/>
      <c r="Z599" s="51"/>
      <c r="AA599" s="145"/>
    </row>
    <row r="600" spans="1:27" s="2" customFormat="1" ht="15.6" x14ac:dyDescent="0.3">
      <c r="A600" s="555">
        <v>45517</v>
      </c>
      <c r="B600" s="48" t="s">
        <v>670</v>
      </c>
      <c r="C600" s="45" t="s">
        <v>65</v>
      </c>
      <c r="D600" s="45">
        <v>3</v>
      </c>
      <c r="E600" s="45" t="s">
        <v>66</v>
      </c>
      <c r="F600" s="263">
        <v>2</v>
      </c>
      <c r="G600" s="271" t="s">
        <v>672</v>
      </c>
      <c r="H600" s="268" t="s">
        <v>30</v>
      </c>
      <c r="I600" s="53"/>
      <c r="J600" s="569"/>
      <c r="K600" s="42" t="s">
        <v>31</v>
      </c>
      <c r="L600" s="544">
        <v>45376</v>
      </c>
      <c r="M600" s="48"/>
      <c r="N600" s="513">
        <v>45656</v>
      </c>
      <c r="P600" s="70" t="str">
        <f t="shared" ca="1" si="110"/>
        <v/>
      </c>
      <c r="Q600" s="70" t="str">
        <f t="shared" ca="1" si="111"/>
        <v/>
      </c>
      <c r="R600" s="70" t="str">
        <f t="shared" ca="1" si="112"/>
        <v/>
      </c>
      <c r="S600" s="70" t="str">
        <f t="shared" ca="1" si="113"/>
        <v/>
      </c>
      <c r="T600" s="147" t="str">
        <f t="shared" ca="1" si="114"/>
        <v/>
      </c>
      <c r="U600" s="146"/>
      <c r="V600" s="51"/>
      <c r="W600" s="51"/>
      <c r="X600" s="51"/>
      <c r="Y600" s="51"/>
      <c r="Z600" s="51"/>
      <c r="AA600" s="145"/>
    </row>
    <row r="601" spans="1:27" customFormat="1" ht="15.6" x14ac:dyDescent="0.3">
      <c r="A601" s="555">
        <v>45517</v>
      </c>
      <c r="B601" s="48" t="s">
        <v>670</v>
      </c>
      <c r="C601" s="45" t="s">
        <v>65</v>
      </c>
      <c r="D601" s="45">
        <v>3</v>
      </c>
      <c r="E601" s="45" t="s">
        <v>66</v>
      </c>
      <c r="F601" s="45">
        <v>3</v>
      </c>
      <c r="G601" s="320" t="s">
        <v>673</v>
      </c>
      <c r="H601" s="53" t="s">
        <v>30</v>
      </c>
      <c r="I601" s="53"/>
      <c r="J601" s="569"/>
      <c r="K601" s="42" t="s">
        <v>31</v>
      </c>
      <c r="L601" s="544">
        <v>45376</v>
      </c>
      <c r="M601" s="48"/>
      <c r="N601" s="513">
        <v>45656</v>
      </c>
      <c r="O601" s="2"/>
      <c r="P601" s="70" t="str">
        <f t="shared" ca="1" si="110"/>
        <v/>
      </c>
      <c r="Q601" s="70" t="str">
        <f t="shared" ca="1" si="111"/>
        <v/>
      </c>
      <c r="R601" s="70" t="str">
        <f t="shared" ca="1" si="112"/>
        <v/>
      </c>
      <c r="S601" s="70" t="str">
        <f t="shared" ca="1" si="113"/>
        <v/>
      </c>
      <c r="T601" s="147" t="str">
        <f t="shared" ca="1" si="114"/>
        <v/>
      </c>
      <c r="U601" s="146"/>
      <c r="V601" s="51"/>
      <c r="W601" s="51"/>
      <c r="X601" s="51"/>
      <c r="Y601" s="51"/>
      <c r="Z601" s="51"/>
      <c r="AA601" s="145"/>
    </row>
    <row r="602" spans="1:27" s="2" customFormat="1" ht="15.6" x14ac:dyDescent="0.3">
      <c r="A602" s="555">
        <v>45517</v>
      </c>
      <c r="B602" s="48" t="s">
        <v>670</v>
      </c>
      <c r="C602" s="45" t="s">
        <v>65</v>
      </c>
      <c r="D602" s="45">
        <v>3</v>
      </c>
      <c r="E602" s="45" t="s">
        <v>66</v>
      </c>
      <c r="F602" s="45">
        <v>4</v>
      </c>
      <c r="G602" s="46" t="s">
        <v>674</v>
      </c>
      <c r="H602" s="53" t="s">
        <v>30</v>
      </c>
      <c r="I602" s="53"/>
      <c r="J602" s="569"/>
      <c r="K602" s="42" t="s">
        <v>31</v>
      </c>
      <c r="L602" s="544">
        <v>45376</v>
      </c>
      <c r="M602" s="48"/>
      <c r="N602" s="513">
        <v>45656</v>
      </c>
      <c r="P602" s="70" t="str">
        <f t="shared" ca="1" si="110"/>
        <v/>
      </c>
      <c r="Q602" s="70" t="str">
        <f t="shared" ca="1" si="111"/>
        <v/>
      </c>
      <c r="R602" s="70" t="str">
        <f t="shared" ca="1" si="112"/>
        <v/>
      </c>
      <c r="S602" s="70" t="str">
        <f t="shared" ca="1" si="113"/>
        <v/>
      </c>
      <c r="T602" s="147" t="str">
        <f t="shared" ca="1" si="114"/>
        <v/>
      </c>
      <c r="U602" s="146"/>
      <c r="V602" s="51"/>
      <c r="W602" s="51"/>
      <c r="X602" s="51"/>
      <c r="Y602" s="51"/>
      <c r="Z602" s="51"/>
      <c r="AA602" s="145"/>
    </row>
    <row r="603" spans="1:27" s="2" customFormat="1" ht="15.6" x14ac:dyDescent="0.3">
      <c r="A603" s="555">
        <v>45517</v>
      </c>
      <c r="B603" s="48" t="s">
        <v>670</v>
      </c>
      <c r="C603" s="45" t="s">
        <v>65</v>
      </c>
      <c r="D603" s="45">
        <v>3</v>
      </c>
      <c r="E603" s="45" t="s">
        <v>66</v>
      </c>
      <c r="F603" s="45">
        <v>5</v>
      </c>
      <c r="G603" s="46" t="s">
        <v>675</v>
      </c>
      <c r="H603" s="53" t="s">
        <v>30</v>
      </c>
      <c r="I603" s="53"/>
      <c r="J603" s="569"/>
      <c r="K603" s="42" t="s">
        <v>31</v>
      </c>
      <c r="L603" s="544">
        <v>45376</v>
      </c>
      <c r="M603" s="48"/>
      <c r="N603" s="513">
        <v>45656</v>
      </c>
      <c r="P603" s="70" t="str">
        <f t="shared" ca="1" si="110"/>
        <v/>
      </c>
      <c r="Q603" s="70" t="str">
        <f t="shared" ca="1" si="111"/>
        <v/>
      </c>
      <c r="R603" s="70" t="str">
        <f t="shared" ca="1" si="112"/>
        <v/>
      </c>
      <c r="S603" s="70" t="str">
        <f t="shared" ca="1" si="113"/>
        <v/>
      </c>
      <c r="T603" s="147" t="str">
        <f t="shared" ca="1" si="114"/>
        <v/>
      </c>
      <c r="U603" s="146"/>
      <c r="V603" s="51"/>
      <c r="W603" s="51"/>
      <c r="X603" s="51"/>
      <c r="Y603" s="51"/>
      <c r="Z603" s="51"/>
      <c r="AA603" s="145"/>
    </row>
    <row r="604" spans="1:27" s="2" customFormat="1" ht="15.6" x14ac:dyDescent="0.3">
      <c r="A604" s="555">
        <v>45517</v>
      </c>
      <c r="B604" s="48" t="s">
        <v>670</v>
      </c>
      <c r="C604" s="45" t="s">
        <v>65</v>
      </c>
      <c r="D604" s="45">
        <v>3</v>
      </c>
      <c r="E604" s="45" t="s">
        <v>66</v>
      </c>
      <c r="F604" s="45">
        <v>6</v>
      </c>
      <c r="G604" s="46" t="s">
        <v>676</v>
      </c>
      <c r="H604" s="53" t="s">
        <v>30</v>
      </c>
      <c r="I604" s="53"/>
      <c r="J604" s="569"/>
      <c r="K604" s="42" t="s">
        <v>31</v>
      </c>
      <c r="L604" s="544">
        <v>45376</v>
      </c>
      <c r="M604" s="48"/>
      <c r="N604" s="513">
        <v>45656</v>
      </c>
      <c r="P604" s="70" t="str">
        <f t="shared" ca="1" si="110"/>
        <v/>
      </c>
      <c r="Q604" s="70" t="str">
        <f t="shared" ca="1" si="111"/>
        <v/>
      </c>
      <c r="R604" s="70" t="str">
        <f t="shared" ca="1" si="112"/>
        <v/>
      </c>
      <c r="S604" s="70" t="str">
        <f t="shared" ca="1" si="113"/>
        <v/>
      </c>
      <c r="T604" s="147" t="str">
        <f t="shared" ca="1" si="114"/>
        <v/>
      </c>
      <c r="U604" s="146"/>
      <c r="V604" s="51"/>
      <c r="W604" s="51"/>
      <c r="X604" s="51"/>
      <c r="Y604" s="51"/>
      <c r="Z604" s="51"/>
      <c r="AA604" s="145"/>
    </row>
    <row r="605" spans="1:27" s="2" customFormat="1" ht="15.6" x14ac:dyDescent="0.3">
      <c r="A605" s="555">
        <v>45517</v>
      </c>
      <c r="B605" s="48" t="s">
        <v>670</v>
      </c>
      <c r="C605" s="45" t="s">
        <v>65</v>
      </c>
      <c r="D605" s="45">
        <v>3</v>
      </c>
      <c r="E605" s="45" t="s">
        <v>66</v>
      </c>
      <c r="F605" s="45">
        <v>7</v>
      </c>
      <c r="G605" s="46" t="s">
        <v>677</v>
      </c>
      <c r="H605" s="53" t="s">
        <v>30</v>
      </c>
      <c r="I605" s="53"/>
      <c r="J605" s="569"/>
      <c r="K605" s="42" t="s">
        <v>31</v>
      </c>
      <c r="L605" s="544">
        <v>45376</v>
      </c>
      <c r="M605" s="48"/>
      <c r="N605" s="513">
        <v>45656</v>
      </c>
      <c r="P605" s="70" t="str">
        <f t="shared" ca="1" si="110"/>
        <v/>
      </c>
      <c r="Q605" s="70" t="str">
        <f t="shared" ca="1" si="111"/>
        <v/>
      </c>
      <c r="R605" s="70" t="str">
        <f t="shared" ca="1" si="112"/>
        <v/>
      </c>
      <c r="S605" s="70" t="str">
        <f t="shared" ca="1" si="113"/>
        <v/>
      </c>
      <c r="T605" s="147" t="str">
        <f t="shared" ca="1" si="114"/>
        <v/>
      </c>
      <c r="U605" s="146"/>
      <c r="V605" s="51"/>
      <c r="W605" s="51"/>
      <c r="X605" s="51"/>
      <c r="Y605" s="51"/>
      <c r="Z605" s="51"/>
      <c r="AA605" s="145"/>
    </row>
    <row r="606" spans="1:27" s="2" customFormat="1" ht="15.6" x14ac:dyDescent="0.3">
      <c r="A606" s="556">
        <v>45517</v>
      </c>
      <c r="B606" s="48" t="s">
        <v>670</v>
      </c>
      <c r="C606" s="45" t="s">
        <v>65</v>
      </c>
      <c r="D606" s="45">
        <v>3</v>
      </c>
      <c r="E606" s="45" t="s">
        <v>66</v>
      </c>
      <c r="F606" s="45">
        <v>8</v>
      </c>
      <c r="G606" s="46" t="s">
        <v>678</v>
      </c>
      <c r="H606" s="47" t="s">
        <v>68</v>
      </c>
      <c r="I606" s="53"/>
      <c r="J606" s="569"/>
      <c r="K606" s="42" t="s">
        <v>31</v>
      </c>
      <c r="L606" s="544">
        <v>45376</v>
      </c>
      <c r="M606" s="48"/>
      <c r="N606" s="513">
        <v>45656</v>
      </c>
      <c r="P606" s="70" t="str">
        <f t="shared" ca="1" si="110"/>
        <v/>
      </c>
      <c r="Q606" s="70" t="str">
        <f t="shared" ca="1" si="111"/>
        <v/>
      </c>
      <c r="R606" s="70" t="str">
        <f t="shared" ca="1" si="112"/>
        <v/>
      </c>
      <c r="S606" s="70" t="str">
        <f t="shared" ca="1" si="113"/>
        <v/>
      </c>
      <c r="T606" s="147" t="str">
        <f t="shared" ca="1" si="114"/>
        <v/>
      </c>
      <c r="U606" s="146"/>
      <c r="V606" s="51"/>
      <c r="W606" s="51"/>
      <c r="X606" s="51"/>
      <c r="Y606" s="51"/>
      <c r="Z606" s="51"/>
      <c r="AA606" s="145"/>
    </row>
    <row r="607" spans="1:27" s="2" customFormat="1" ht="15.6" x14ac:dyDescent="0.3">
      <c r="A607" s="555">
        <v>45517</v>
      </c>
      <c r="B607" s="235" t="s">
        <v>670</v>
      </c>
      <c r="C607" s="236" t="s">
        <v>65</v>
      </c>
      <c r="D607" s="236">
        <v>3</v>
      </c>
      <c r="E607" s="236" t="s">
        <v>66</v>
      </c>
      <c r="F607" s="236">
        <v>9</v>
      </c>
      <c r="G607" s="305" t="s">
        <v>679</v>
      </c>
      <c r="H607" s="304" t="s">
        <v>84</v>
      </c>
      <c r="I607" s="304"/>
      <c r="J607" s="572">
        <v>45743</v>
      </c>
      <c r="K607" s="42" t="s">
        <v>31</v>
      </c>
      <c r="L607" s="544">
        <v>45376</v>
      </c>
      <c r="M607" s="238"/>
      <c r="N607" s="513">
        <v>45783</v>
      </c>
      <c r="O607"/>
      <c r="P607" s="256" t="str">
        <f t="shared" ca="1" si="110"/>
        <v/>
      </c>
      <c r="Q607" s="256" t="str">
        <f t="shared" ca="1" si="111"/>
        <v/>
      </c>
      <c r="R607" s="256" t="str">
        <f t="shared" ca="1" si="112"/>
        <v/>
      </c>
      <c r="S607" s="256" t="str">
        <f t="shared" ca="1" si="113"/>
        <v/>
      </c>
      <c r="T607" s="275" t="str">
        <f t="shared" ca="1" si="114"/>
        <v/>
      </c>
      <c r="U607" s="276"/>
      <c r="V607" s="252"/>
      <c r="W607" s="252"/>
      <c r="X607" s="252"/>
      <c r="Y607" s="252"/>
      <c r="Z607" s="252"/>
      <c r="AA607" s="277"/>
    </row>
    <row r="608" spans="1:27" s="2" customFormat="1" ht="15.6" x14ac:dyDescent="0.3">
      <c r="A608" s="555">
        <v>45517</v>
      </c>
      <c r="B608" s="48" t="s">
        <v>670</v>
      </c>
      <c r="C608" s="45" t="s">
        <v>65</v>
      </c>
      <c r="D608" s="45">
        <v>3</v>
      </c>
      <c r="E608" s="45" t="s">
        <v>66</v>
      </c>
      <c r="F608" s="45">
        <v>10</v>
      </c>
      <c r="G608" s="46" t="s">
        <v>680</v>
      </c>
      <c r="H608" s="53" t="s">
        <v>30</v>
      </c>
      <c r="I608" s="53"/>
      <c r="J608" s="569"/>
      <c r="K608" s="42" t="s">
        <v>31</v>
      </c>
      <c r="L608" s="544">
        <v>45376</v>
      </c>
      <c r="M608" s="48"/>
      <c r="N608" s="513">
        <v>45656</v>
      </c>
      <c r="P608" s="70" t="str">
        <f t="shared" ca="1" si="110"/>
        <v/>
      </c>
      <c r="Q608" s="70" t="str">
        <f t="shared" ca="1" si="111"/>
        <v/>
      </c>
      <c r="R608" s="70" t="str">
        <f t="shared" ca="1" si="112"/>
        <v/>
      </c>
      <c r="S608" s="70" t="str">
        <f t="shared" ca="1" si="113"/>
        <v/>
      </c>
      <c r="T608" s="147" t="str">
        <f t="shared" ca="1" si="114"/>
        <v/>
      </c>
      <c r="U608" s="146"/>
      <c r="V608" s="51"/>
      <c r="W608" s="51"/>
      <c r="X608" s="51"/>
      <c r="Y608" s="51"/>
      <c r="Z608" s="51"/>
      <c r="AA608" s="145"/>
    </row>
    <row r="609" spans="1:27" s="2" customFormat="1" ht="15.6" x14ac:dyDescent="0.3">
      <c r="A609" s="555">
        <v>45517</v>
      </c>
      <c r="B609" s="48" t="s">
        <v>670</v>
      </c>
      <c r="C609" s="45" t="s">
        <v>65</v>
      </c>
      <c r="D609" s="45">
        <v>3</v>
      </c>
      <c r="E609" s="45" t="s">
        <v>66</v>
      </c>
      <c r="F609" s="45">
        <v>11</v>
      </c>
      <c r="G609" s="46" t="s">
        <v>681</v>
      </c>
      <c r="H609" s="53" t="s">
        <v>30</v>
      </c>
      <c r="I609" s="53"/>
      <c r="J609" s="569"/>
      <c r="K609" s="42" t="s">
        <v>31</v>
      </c>
      <c r="L609" s="544">
        <v>45376</v>
      </c>
      <c r="M609" s="48"/>
      <c r="N609" s="513">
        <v>45656</v>
      </c>
      <c r="P609" s="70" t="str">
        <f t="shared" ca="1" si="110"/>
        <v/>
      </c>
      <c r="Q609" s="70" t="str">
        <f t="shared" ca="1" si="111"/>
        <v/>
      </c>
      <c r="R609" s="70" t="str">
        <f t="shared" ca="1" si="112"/>
        <v/>
      </c>
      <c r="S609" s="70" t="str">
        <f t="shared" ca="1" si="113"/>
        <v/>
      </c>
      <c r="T609" s="147" t="str">
        <f t="shared" ca="1" si="114"/>
        <v/>
      </c>
      <c r="U609" s="146"/>
      <c r="V609" s="51"/>
      <c r="W609" s="51"/>
      <c r="X609" s="51"/>
      <c r="Y609" s="51"/>
      <c r="Z609" s="51"/>
      <c r="AA609" s="145"/>
    </row>
    <row r="610" spans="1:27" s="2" customFormat="1" ht="15.6" x14ac:dyDescent="0.3">
      <c r="A610" s="555">
        <v>45517</v>
      </c>
      <c r="B610" s="48" t="s">
        <v>670</v>
      </c>
      <c r="C610" s="45" t="s">
        <v>65</v>
      </c>
      <c r="D610" s="45">
        <v>3</v>
      </c>
      <c r="E610" s="45" t="s">
        <v>66</v>
      </c>
      <c r="F610" s="45">
        <v>12</v>
      </c>
      <c r="G610" s="52" t="s">
        <v>682</v>
      </c>
      <c r="H610" s="53" t="s">
        <v>30</v>
      </c>
      <c r="I610" s="53"/>
      <c r="J610" s="569"/>
      <c r="K610" s="42" t="s">
        <v>31</v>
      </c>
      <c r="L610" s="544">
        <v>45376</v>
      </c>
      <c r="M610" s="48"/>
      <c r="N610" s="513">
        <v>45656</v>
      </c>
      <c r="P610" s="70" t="str">
        <f t="shared" ca="1" si="110"/>
        <v/>
      </c>
      <c r="Q610" s="70" t="str">
        <f t="shared" ca="1" si="111"/>
        <v/>
      </c>
      <c r="R610" s="70" t="str">
        <f t="shared" ca="1" si="112"/>
        <v/>
      </c>
      <c r="S610" s="70" t="str">
        <f t="shared" ca="1" si="113"/>
        <v/>
      </c>
      <c r="T610" s="147" t="str">
        <f t="shared" ca="1" si="114"/>
        <v/>
      </c>
      <c r="U610" s="146"/>
      <c r="V610" s="51"/>
      <c r="W610" s="51"/>
      <c r="X610" s="51"/>
      <c r="Y610" s="51"/>
      <c r="Z610" s="51"/>
      <c r="AA610" s="145"/>
    </row>
    <row r="611" spans="1:27" s="2" customFormat="1" ht="15.6" x14ac:dyDescent="0.3">
      <c r="A611" s="555">
        <v>45517</v>
      </c>
      <c r="B611" s="48" t="s">
        <v>670</v>
      </c>
      <c r="C611" s="45" t="s">
        <v>65</v>
      </c>
      <c r="D611" s="45">
        <v>3</v>
      </c>
      <c r="E611" s="45" t="s">
        <v>66</v>
      </c>
      <c r="F611" s="45">
        <v>13</v>
      </c>
      <c r="G611" s="52" t="s">
        <v>683</v>
      </c>
      <c r="H611" s="53" t="s">
        <v>30</v>
      </c>
      <c r="I611" s="53"/>
      <c r="J611" s="569"/>
      <c r="K611" s="42" t="s">
        <v>31</v>
      </c>
      <c r="L611" s="544">
        <v>45376</v>
      </c>
      <c r="M611" s="48"/>
      <c r="N611" s="513">
        <v>45656</v>
      </c>
      <c r="P611" s="70" t="str">
        <f t="shared" ca="1" si="110"/>
        <v/>
      </c>
      <c r="Q611" s="70" t="str">
        <f t="shared" ca="1" si="111"/>
        <v/>
      </c>
      <c r="R611" s="70" t="str">
        <f t="shared" ca="1" si="112"/>
        <v/>
      </c>
      <c r="S611" s="70" t="str">
        <f t="shared" ca="1" si="113"/>
        <v/>
      </c>
      <c r="T611" s="147" t="str">
        <f t="shared" ca="1" si="114"/>
        <v/>
      </c>
      <c r="U611" s="146"/>
      <c r="V611" s="51"/>
      <c r="W611" s="51"/>
      <c r="X611" s="51"/>
      <c r="Y611" s="51"/>
      <c r="Z611" s="51"/>
      <c r="AA611" s="145"/>
    </row>
    <row r="612" spans="1:27" s="2" customFormat="1" ht="15.6" x14ac:dyDescent="0.3">
      <c r="A612" s="555">
        <v>45517</v>
      </c>
      <c r="B612" s="48" t="s">
        <v>670</v>
      </c>
      <c r="C612" s="45" t="s">
        <v>65</v>
      </c>
      <c r="D612" s="45">
        <v>3</v>
      </c>
      <c r="E612" s="45" t="s">
        <v>66</v>
      </c>
      <c r="F612" s="45">
        <v>14</v>
      </c>
      <c r="G612" s="52" t="s">
        <v>684</v>
      </c>
      <c r="H612" s="53" t="s">
        <v>30</v>
      </c>
      <c r="I612" s="53"/>
      <c r="J612" s="569"/>
      <c r="K612" s="42" t="s">
        <v>31</v>
      </c>
      <c r="L612" s="544">
        <v>45376</v>
      </c>
      <c r="M612" s="48"/>
      <c r="N612" s="513">
        <v>45656</v>
      </c>
      <c r="P612" s="70" t="str">
        <f t="shared" ca="1" si="110"/>
        <v/>
      </c>
      <c r="Q612" s="70" t="str">
        <f t="shared" ca="1" si="111"/>
        <v/>
      </c>
      <c r="R612" s="70" t="str">
        <f t="shared" ca="1" si="112"/>
        <v/>
      </c>
      <c r="S612" s="70" t="str">
        <f t="shared" ca="1" si="113"/>
        <v/>
      </c>
      <c r="T612" s="147" t="str">
        <f t="shared" ca="1" si="114"/>
        <v/>
      </c>
      <c r="U612" s="146"/>
      <c r="V612" s="51"/>
      <c r="W612" s="51"/>
      <c r="X612" s="51"/>
      <c r="Y612" s="51"/>
      <c r="Z612" s="51"/>
      <c r="AA612" s="145"/>
    </row>
    <row r="613" spans="1:27" s="2" customFormat="1" ht="15.6" x14ac:dyDescent="0.3">
      <c r="A613" s="555">
        <v>45517</v>
      </c>
      <c r="B613" s="48" t="s">
        <v>670</v>
      </c>
      <c r="C613" s="45" t="s">
        <v>65</v>
      </c>
      <c r="D613" s="45">
        <v>3</v>
      </c>
      <c r="E613" s="45" t="s">
        <v>66</v>
      </c>
      <c r="F613" s="45">
        <v>15</v>
      </c>
      <c r="G613" s="52" t="s">
        <v>685</v>
      </c>
      <c r="H613" s="53" t="s">
        <v>30</v>
      </c>
      <c r="I613" s="53"/>
      <c r="J613" s="569"/>
      <c r="K613" s="42" t="s">
        <v>31</v>
      </c>
      <c r="L613" s="544">
        <v>45376</v>
      </c>
      <c r="M613" s="48"/>
      <c r="N613" s="513">
        <v>45656</v>
      </c>
      <c r="P613" s="70" t="str">
        <f t="shared" ca="1" si="110"/>
        <v/>
      </c>
      <c r="Q613" s="70" t="str">
        <f t="shared" ca="1" si="111"/>
        <v/>
      </c>
      <c r="R613" s="70" t="str">
        <f t="shared" ca="1" si="112"/>
        <v/>
      </c>
      <c r="S613" s="70" t="str">
        <f t="shared" ca="1" si="113"/>
        <v/>
      </c>
      <c r="T613" s="147" t="str">
        <f t="shared" ca="1" si="114"/>
        <v/>
      </c>
      <c r="U613" s="146"/>
      <c r="V613" s="51"/>
      <c r="W613" s="51"/>
      <c r="X613" s="51"/>
      <c r="Y613" s="51"/>
      <c r="Z613" s="51"/>
      <c r="AA613" s="145"/>
    </row>
    <row r="614" spans="1:27" s="2" customFormat="1" ht="15.6" x14ac:dyDescent="0.3">
      <c r="A614" s="555">
        <v>45517</v>
      </c>
      <c r="B614" s="48" t="s">
        <v>670</v>
      </c>
      <c r="C614" s="45" t="s">
        <v>65</v>
      </c>
      <c r="D614" s="45">
        <v>3</v>
      </c>
      <c r="E614" s="45" t="s">
        <v>66</v>
      </c>
      <c r="F614" s="45">
        <v>16</v>
      </c>
      <c r="G614" s="52" t="s">
        <v>686</v>
      </c>
      <c r="H614" s="53" t="s">
        <v>30</v>
      </c>
      <c r="I614" s="53"/>
      <c r="J614" s="569"/>
      <c r="K614" s="42" t="s">
        <v>31</v>
      </c>
      <c r="L614" s="544">
        <v>45376</v>
      </c>
      <c r="M614" s="48"/>
      <c r="N614" s="513">
        <v>45656</v>
      </c>
      <c r="P614" s="70" t="str">
        <f ca="1">IF(K614="NÃO INTERVENCIONADO",TODAY()-L614,"")</f>
        <v/>
      </c>
      <c r="Q614" s="70" t="str">
        <f t="shared" ca="1" si="111"/>
        <v/>
      </c>
      <c r="R614" s="70" t="str">
        <f t="shared" ca="1" si="112"/>
        <v/>
      </c>
      <c r="S614" s="70" t="str">
        <f t="shared" ca="1" si="113"/>
        <v/>
      </c>
      <c r="T614" s="147" t="str">
        <f t="shared" ca="1" si="114"/>
        <v/>
      </c>
      <c r="U614" s="146"/>
      <c r="V614" s="51"/>
      <c r="W614" s="51"/>
      <c r="X614" s="51"/>
      <c r="Y614" s="51"/>
      <c r="Z614" s="51"/>
      <c r="AA614" s="145"/>
    </row>
    <row r="615" spans="1:27" s="2" customFormat="1" ht="15.6" x14ac:dyDescent="0.3">
      <c r="A615" s="555">
        <v>45517</v>
      </c>
      <c r="B615" s="48" t="s">
        <v>670</v>
      </c>
      <c r="C615" s="45" t="s">
        <v>65</v>
      </c>
      <c r="D615" s="45">
        <v>3</v>
      </c>
      <c r="E615" s="45" t="s">
        <v>66</v>
      </c>
      <c r="F615" s="45">
        <v>17</v>
      </c>
      <c r="G615" s="52" t="s">
        <v>687</v>
      </c>
      <c r="H615" s="53" t="s">
        <v>30</v>
      </c>
      <c r="I615" s="53"/>
      <c r="J615" s="569"/>
      <c r="K615" s="42" t="s">
        <v>31</v>
      </c>
      <c r="L615" s="544">
        <v>45376</v>
      </c>
      <c r="M615" s="48"/>
      <c r="N615" s="513">
        <v>45656</v>
      </c>
      <c r="P615" s="70" t="str">
        <f ca="1">IF(K615="NÃO INTERVENCIONADO",TODAY()-J615,"")</f>
        <v/>
      </c>
      <c r="Q615" s="70" t="str">
        <f t="shared" ca="1" si="111"/>
        <v/>
      </c>
      <c r="R615" s="70" t="str">
        <f t="shared" ca="1" si="112"/>
        <v/>
      </c>
      <c r="S615" s="70" t="str">
        <f t="shared" ca="1" si="113"/>
        <v/>
      </c>
      <c r="T615" s="147" t="str">
        <f t="shared" ca="1" si="114"/>
        <v/>
      </c>
      <c r="U615" s="146"/>
      <c r="V615" s="51"/>
      <c r="W615" s="51"/>
      <c r="X615" s="51"/>
      <c r="Y615" s="51"/>
      <c r="Z615" s="51"/>
      <c r="AA615" s="145"/>
    </row>
    <row r="616" spans="1:27" s="2" customFormat="1" ht="15.6" x14ac:dyDescent="0.3">
      <c r="A616" s="555">
        <v>45517</v>
      </c>
      <c r="B616" s="48" t="s">
        <v>670</v>
      </c>
      <c r="C616" s="45" t="s">
        <v>65</v>
      </c>
      <c r="D616" s="45">
        <v>3</v>
      </c>
      <c r="E616" s="45" t="s">
        <v>66</v>
      </c>
      <c r="F616" s="45">
        <v>18</v>
      </c>
      <c r="G616" s="52" t="s">
        <v>688</v>
      </c>
      <c r="H616" s="53" t="s">
        <v>30</v>
      </c>
      <c r="I616" s="53"/>
      <c r="J616" s="569"/>
      <c r="K616" s="42" t="s">
        <v>31</v>
      </c>
      <c r="L616" s="544">
        <v>45376</v>
      </c>
      <c r="M616" s="48"/>
      <c r="N616" s="513">
        <v>45656</v>
      </c>
      <c r="P616" s="70" t="str">
        <f ca="1">IF(K616="NÃO INTERVENCIONADO",TODAY()-L616,"")</f>
        <v/>
      </c>
      <c r="Q616" s="70" t="str">
        <f t="shared" ca="1" si="111"/>
        <v/>
      </c>
      <c r="R616" s="70" t="str">
        <f t="shared" ca="1" si="112"/>
        <v/>
      </c>
      <c r="S616" s="70" t="str">
        <f t="shared" ca="1" si="113"/>
        <v/>
      </c>
      <c r="T616" s="147" t="str">
        <f t="shared" ca="1" si="114"/>
        <v/>
      </c>
      <c r="U616" s="146"/>
      <c r="V616" s="51"/>
      <c r="W616" s="51"/>
      <c r="X616" s="51"/>
      <c r="Y616" s="51"/>
      <c r="Z616" s="51"/>
      <c r="AA616" s="145"/>
    </row>
    <row r="617" spans="1:27" s="2" customFormat="1" ht="15.6" x14ac:dyDescent="0.3">
      <c r="A617" s="555">
        <v>45517</v>
      </c>
      <c r="B617" s="48" t="s">
        <v>670</v>
      </c>
      <c r="C617" s="45" t="s">
        <v>65</v>
      </c>
      <c r="D617" s="45">
        <v>3</v>
      </c>
      <c r="E617" s="45" t="s">
        <v>66</v>
      </c>
      <c r="F617" s="45">
        <v>19</v>
      </c>
      <c r="G617" s="52" t="s">
        <v>689</v>
      </c>
      <c r="H617" s="53" t="s">
        <v>30</v>
      </c>
      <c r="I617" s="53"/>
      <c r="J617" s="569"/>
      <c r="K617" s="42" t="s">
        <v>31</v>
      </c>
      <c r="L617" s="544">
        <v>45376</v>
      </c>
      <c r="M617" s="48"/>
      <c r="N617" s="513">
        <v>45656</v>
      </c>
      <c r="P617" s="70" t="str">
        <f t="shared" ref="P617:P622" ca="1" si="115">IF(K617="NÃO INTERVENCIONADO",TODAY()-J617,"")</f>
        <v/>
      </c>
      <c r="Q617" s="70" t="str">
        <f t="shared" ca="1" si="111"/>
        <v/>
      </c>
      <c r="R617" s="70" t="str">
        <f t="shared" ca="1" si="112"/>
        <v/>
      </c>
      <c r="S617" s="70" t="str">
        <f t="shared" ca="1" si="113"/>
        <v/>
      </c>
      <c r="T617" s="147" t="str">
        <f t="shared" ca="1" si="114"/>
        <v/>
      </c>
      <c r="U617" s="146"/>
      <c r="V617" s="51"/>
      <c r="W617" s="51"/>
      <c r="X617" s="51"/>
      <c r="Y617" s="51"/>
      <c r="Z617" s="51"/>
      <c r="AA617" s="145"/>
    </row>
    <row r="618" spans="1:27" s="2" customFormat="1" ht="15.6" x14ac:dyDescent="0.3">
      <c r="A618" s="555">
        <v>45517</v>
      </c>
      <c r="B618" s="48" t="s">
        <v>670</v>
      </c>
      <c r="C618" s="45" t="s">
        <v>65</v>
      </c>
      <c r="D618" s="45">
        <v>3</v>
      </c>
      <c r="E618" s="45" t="s">
        <v>66</v>
      </c>
      <c r="F618" s="45">
        <v>20</v>
      </c>
      <c r="G618" s="52" t="s">
        <v>690</v>
      </c>
      <c r="H618" s="53" t="s">
        <v>30</v>
      </c>
      <c r="I618" s="53"/>
      <c r="J618" s="569"/>
      <c r="K618" s="42" t="s">
        <v>31</v>
      </c>
      <c r="L618" s="544">
        <v>45376</v>
      </c>
      <c r="M618" s="48"/>
      <c r="N618" s="513">
        <v>45656</v>
      </c>
      <c r="P618" s="70" t="str">
        <f t="shared" ca="1" si="115"/>
        <v/>
      </c>
      <c r="Q618" s="70" t="str">
        <f t="shared" ca="1" si="111"/>
        <v/>
      </c>
      <c r="R618" s="70" t="str">
        <f t="shared" ca="1" si="112"/>
        <v/>
      </c>
      <c r="S618" s="70" t="str">
        <f t="shared" ca="1" si="113"/>
        <v/>
      </c>
      <c r="T618" s="147" t="str">
        <f t="shared" ca="1" si="114"/>
        <v/>
      </c>
      <c r="U618" s="146"/>
      <c r="V618" s="51"/>
      <c r="W618" s="51"/>
      <c r="X618" s="51"/>
      <c r="Y618" s="51"/>
      <c r="Z618" s="51"/>
      <c r="AA618" s="145"/>
    </row>
    <row r="619" spans="1:27" s="2" customFormat="1" ht="15.6" x14ac:dyDescent="0.3">
      <c r="A619" s="555">
        <v>45517</v>
      </c>
      <c r="B619" s="48" t="s">
        <v>670</v>
      </c>
      <c r="C619" s="45" t="s">
        <v>65</v>
      </c>
      <c r="D619" s="45">
        <v>3</v>
      </c>
      <c r="E619" s="45" t="s">
        <v>66</v>
      </c>
      <c r="F619" s="45">
        <v>21</v>
      </c>
      <c r="G619" s="52" t="s">
        <v>691</v>
      </c>
      <c r="H619" s="53" t="s">
        <v>30</v>
      </c>
      <c r="I619" s="53"/>
      <c r="J619" s="569"/>
      <c r="K619" s="42" t="s">
        <v>31</v>
      </c>
      <c r="L619" s="544">
        <v>45376</v>
      </c>
      <c r="M619" s="48"/>
      <c r="N619" s="513">
        <v>45656</v>
      </c>
      <c r="P619" s="70" t="str">
        <f t="shared" ca="1" si="115"/>
        <v/>
      </c>
      <c r="Q619" s="70" t="str">
        <f t="shared" ca="1" si="111"/>
        <v/>
      </c>
      <c r="R619" s="70" t="str">
        <f t="shared" ca="1" si="112"/>
        <v/>
      </c>
      <c r="S619" s="70" t="str">
        <f t="shared" ca="1" si="113"/>
        <v/>
      </c>
      <c r="T619" s="147" t="str">
        <f t="shared" ca="1" si="114"/>
        <v/>
      </c>
      <c r="U619" s="146"/>
      <c r="V619" s="51"/>
      <c r="W619" s="51"/>
      <c r="X619" s="51"/>
      <c r="Y619" s="51"/>
      <c r="Z619" s="51"/>
      <c r="AA619" s="145"/>
    </row>
    <row r="620" spans="1:27" s="2" customFormat="1" ht="15.6" x14ac:dyDescent="0.3">
      <c r="A620" s="555">
        <v>45517</v>
      </c>
      <c r="B620" s="48" t="s">
        <v>670</v>
      </c>
      <c r="C620" s="45" t="s">
        <v>65</v>
      </c>
      <c r="D620" s="45">
        <v>3</v>
      </c>
      <c r="E620" s="45" t="s">
        <v>66</v>
      </c>
      <c r="F620" s="45">
        <v>22</v>
      </c>
      <c r="G620" s="52" t="s">
        <v>692</v>
      </c>
      <c r="H620" s="53" t="s">
        <v>30</v>
      </c>
      <c r="I620" s="53"/>
      <c r="J620" s="569"/>
      <c r="K620" s="42" t="s">
        <v>31</v>
      </c>
      <c r="L620" s="544">
        <v>45376</v>
      </c>
      <c r="M620" s="48"/>
      <c r="N620" s="513">
        <v>45656</v>
      </c>
      <c r="P620" s="70" t="str">
        <f t="shared" ca="1" si="115"/>
        <v/>
      </c>
      <c r="Q620" s="70" t="str">
        <f t="shared" ca="1" si="111"/>
        <v/>
      </c>
      <c r="R620" s="70" t="str">
        <f t="shared" ca="1" si="112"/>
        <v/>
      </c>
      <c r="S620" s="70" t="str">
        <f t="shared" ca="1" si="113"/>
        <v/>
      </c>
      <c r="T620" s="147" t="str">
        <f t="shared" ca="1" si="114"/>
        <v/>
      </c>
      <c r="U620" s="146"/>
      <c r="V620" s="51"/>
      <c r="W620" s="51"/>
      <c r="X620" s="51"/>
      <c r="Y620" s="51"/>
      <c r="Z620" s="51"/>
      <c r="AA620" s="145"/>
    </row>
    <row r="621" spans="1:27" s="2" customFormat="1" ht="15.6" x14ac:dyDescent="0.3">
      <c r="A621" s="555">
        <v>45517</v>
      </c>
      <c r="B621" s="48" t="s">
        <v>670</v>
      </c>
      <c r="C621" s="45" t="s">
        <v>65</v>
      </c>
      <c r="D621" s="45">
        <v>3</v>
      </c>
      <c r="E621" s="45" t="s">
        <v>66</v>
      </c>
      <c r="F621" s="45">
        <v>24</v>
      </c>
      <c r="G621" s="52" t="s">
        <v>693</v>
      </c>
      <c r="H621" s="53" t="s">
        <v>30</v>
      </c>
      <c r="I621" s="53"/>
      <c r="J621" s="569"/>
      <c r="K621" s="42" t="s">
        <v>31</v>
      </c>
      <c r="L621" s="544">
        <v>45376</v>
      </c>
      <c r="M621" s="48"/>
      <c r="N621" s="513">
        <v>45656</v>
      </c>
      <c r="P621" s="70" t="str">
        <f t="shared" ca="1" si="115"/>
        <v/>
      </c>
      <c r="Q621" s="70" t="str">
        <f t="shared" ca="1" si="111"/>
        <v/>
      </c>
      <c r="R621" s="70" t="str">
        <f t="shared" ca="1" si="112"/>
        <v/>
      </c>
      <c r="S621" s="70" t="str">
        <f t="shared" ca="1" si="113"/>
        <v/>
      </c>
      <c r="T621" s="147" t="str">
        <f t="shared" ca="1" si="114"/>
        <v/>
      </c>
      <c r="U621" s="146"/>
      <c r="V621" s="51"/>
      <c r="W621" s="51"/>
      <c r="X621" s="51"/>
      <c r="Y621" s="51"/>
      <c r="Z621" s="51"/>
      <c r="AA621" s="145"/>
    </row>
    <row r="622" spans="1:27" s="2" customFormat="1" ht="15.6" x14ac:dyDescent="0.3">
      <c r="A622" s="555">
        <v>45517</v>
      </c>
      <c r="B622" s="48" t="s">
        <v>670</v>
      </c>
      <c r="C622" s="45" t="s">
        <v>65</v>
      </c>
      <c r="D622" s="45">
        <v>3</v>
      </c>
      <c r="E622" s="45" t="s">
        <v>66</v>
      </c>
      <c r="F622" s="45">
        <v>25</v>
      </c>
      <c r="G622" s="52" t="s">
        <v>694</v>
      </c>
      <c r="H622" s="53" t="s">
        <v>30</v>
      </c>
      <c r="I622" s="53"/>
      <c r="J622" s="569"/>
      <c r="K622" s="42" t="s">
        <v>31</v>
      </c>
      <c r="L622" s="544">
        <v>45376</v>
      </c>
      <c r="M622" s="48"/>
      <c r="N622" s="513">
        <v>45656</v>
      </c>
      <c r="P622" s="70" t="str">
        <f t="shared" ca="1" si="115"/>
        <v/>
      </c>
      <c r="Q622" s="70" t="str">
        <f t="shared" ca="1" si="111"/>
        <v/>
      </c>
      <c r="R622" s="70" t="str">
        <f t="shared" ca="1" si="112"/>
        <v/>
      </c>
      <c r="S622" s="70" t="str">
        <f t="shared" ca="1" si="113"/>
        <v/>
      </c>
      <c r="T622" s="147" t="str">
        <f t="shared" ca="1" si="114"/>
        <v/>
      </c>
      <c r="U622" s="146"/>
      <c r="V622" s="51"/>
      <c r="W622" s="51"/>
      <c r="X622" s="51"/>
      <c r="Y622" s="51"/>
      <c r="Z622" s="51"/>
      <c r="AA622" s="145"/>
    </row>
    <row r="623" spans="1:27" s="2" customFormat="1" ht="15.6" x14ac:dyDescent="0.3">
      <c r="A623" s="556">
        <v>45517</v>
      </c>
      <c r="B623" s="48" t="s">
        <v>670</v>
      </c>
      <c r="C623" s="45" t="s">
        <v>65</v>
      </c>
      <c r="D623" s="45">
        <v>3</v>
      </c>
      <c r="E623" s="45" t="s">
        <v>66</v>
      </c>
      <c r="F623" s="45">
        <v>26</v>
      </c>
      <c r="G623" s="46" t="s">
        <v>695</v>
      </c>
      <c r="H623" s="47" t="s">
        <v>68</v>
      </c>
      <c r="I623" s="235"/>
      <c r="J623" s="568">
        <v>45728</v>
      </c>
      <c r="K623" s="42" t="s">
        <v>31</v>
      </c>
      <c r="L623" s="544">
        <v>45376</v>
      </c>
      <c r="M623" s="235"/>
      <c r="N623" s="515">
        <v>45804</v>
      </c>
      <c r="O623"/>
      <c r="P623" s="256"/>
      <c r="Q623" s="256"/>
      <c r="R623" s="256"/>
      <c r="S623" s="256"/>
      <c r="T623" s="275"/>
      <c r="U623" s="276"/>
      <c r="V623" s="252"/>
      <c r="W623" s="252"/>
      <c r="X623" s="252"/>
      <c r="Y623" s="252"/>
      <c r="Z623" s="252"/>
      <c r="AA623" s="277"/>
    </row>
    <row r="624" spans="1:27" s="2" customFormat="1" ht="15.6" x14ac:dyDescent="0.3">
      <c r="A624" s="555">
        <v>45517</v>
      </c>
      <c r="B624" s="235" t="s">
        <v>670</v>
      </c>
      <c r="C624" s="236" t="s">
        <v>65</v>
      </c>
      <c r="D624" s="236">
        <v>3</v>
      </c>
      <c r="E624" s="236" t="s">
        <v>66</v>
      </c>
      <c r="F624" s="236">
        <v>27</v>
      </c>
      <c r="G624" s="307" t="s">
        <v>696</v>
      </c>
      <c r="H624" s="304" t="s">
        <v>84</v>
      </c>
      <c r="I624" s="304"/>
      <c r="J624" s="572">
        <v>45728</v>
      </c>
      <c r="K624" s="42" t="s">
        <v>31</v>
      </c>
      <c r="L624" s="544">
        <v>45376</v>
      </c>
      <c r="M624" s="235"/>
      <c r="N624" s="513">
        <v>45783</v>
      </c>
      <c r="O624"/>
      <c r="P624" s="256"/>
      <c r="Q624" s="256"/>
      <c r="R624" s="256"/>
      <c r="S624" s="256"/>
      <c r="T624" s="275"/>
      <c r="U624" s="276"/>
      <c r="V624" s="252"/>
      <c r="W624" s="252"/>
      <c r="X624" s="252"/>
      <c r="Y624" s="252"/>
      <c r="Z624" s="252"/>
      <c r="AA624" s="277"/>
    </row>
    <row r="625" spans="1:27" s="2" customFormat="1" ht="15.6" x14ac:dyDescent="0.3">
      <c r="A625" s="555">
        <v>45517</v>
      </c>
      <c r="B625" s="48" t="s">
        <v>670</v>
      </c>
      <c r="C625" s="45" t="s">
        <v>65</v>
      </c>
      <c r="D625" s="45">
        <v>3</v>
      </c>
      <c r="E625" s="45" t="s">
        <v>66</v>
      </c>
      <c r="F625" s="45">
        <v>29</v>
      </c>
      <c r="G625" s="52" t="s">
        <v>697</v>
      </c>
      <c r="H625" s="53" t="s">
        <v>30</v>
      </c>
      <c r="I625" s="43"/>
      <c r="J625" s="569"/>
      <c r="K625" s="42" t="s">
        <v>31</v>
      </c>
      <c r="L625" s="544">
        <v>45376</v>
      </c>
      <c r="M625" s="48"/>
      <c r="N625" s="513">
        <v>45728</v>
      </c>
      <c r="O625" s="51"/>
      <c r="P625" s="70"/>
      <c r="Q625" s="70"/>
      <c r="R625" s="70"/>
      <c r="S625" s="70"/>
      <c r="T625" s="147"/>
      <c r="U625" s="146"/>
      <c r="V625" s="51"/>
      <c r="W625" s="51"/>
      <c r="X625" s="51"/>
      <c r="Y625" s="51"/>
      <c r="Z625" s="51"/>
      <c r="AA625" s="145"/>
    </row>
    <row r="626" spans="1:27" s="2" customFormat="1" ht="15.6" x14ac:dyDescent="0.3">
      <c r="A626" s="555">
        <v>45517</v>
      </c>
      <c r="B626" s="48" t="s">
        <v>670</v>
      </c>
      <c r="C626" s="45" t="s">
        <v>65</v>
      </c>
      <c r="D626" s="45">
        <v>3</v>
      </c>
      <c r="E626" s="45" t="s">
        <v>66</v>
      </c>
      <c r="F626" s="45">
        <v>30</v>
      </c>
      <c r="G626" s="52" t="s">
        <v>698</v>
      </c>
      <c r="H626" s="53" t="s">
        <v>30</v>
      </c>
      <c r="I626" s="43"/>
      <c r="J626" s="569"/>
      <c r="K626" s="229" t="s">
        <v>227</v>
      </c>
      <c r="L626" s="544">
        <v>45376</v>
      </c>
      <c r="M626" s="48"/>
      <c r="N626" s="513">
        <v>45728</v>
      </c>
      <c r="O626" s="51"/>
      <c r="P626" s="70"/>
      <c r="Q626" s="70"/>
      <c r="R626" s="70"/>
      <c r="S626" s="70"/>
      <c r="T626" s="147"/>
      <c r="U626" s="146"/>
      <c r="V626" s="51"/>
      <c r="W626" s="51"/>
      <c r="X626" s="51"/>
      <c r="Y626" s="51"/>
      <c r="Z626" s="51"/>
      <c r="AA626" s="145"/>
    </row>
    <row r="627" spans="1:27" s="2" customFormat="1" ht="15.6" x14ac:dyDescent="0.3">
      <c r="A627" s="555">
        <v>45517</v>
      </c>
      <c r="B627" s="48" t="s">
        <v>670</v>
      </c>
      <c r="C627" s="45" t="s">
        <v>65</v>
      </c>
      <c r="D627" s="45">
        <v>3</v>
      </c>
      <c r="E627" s="45" t="s">
        <v>66</v>
      </c>
      <c r="F627" s="45">
        <v>31</v>
      </c>
      <c r="G627" s="52" t="s">
        <v>699</v>
      </c>
      <c r="H627" s="53" t="s">
        <v>30</v>
      </c>
      <c r="I627" s="48"/>
      <c r="J627" s="569"/>
      <c r="K627" s="190" t="s">
        <v>205</v>
      </c>
      <c r="L627" s="544">
        <v>45376</v>
      </c>
      <c r="M627" s="48"/>
      <c r="N627" s="513"/>
      <c r="O627" s="51"/>
      <c r="P627" s="70"/>
      <c r="Q627" s="70"/>
      <c r="R627" s="70"/>
      <c r="S627" s="70"/>
      <c r="T627" s="147"/>
      <c r="U627" s="146"/>
      <c r="V627" s="51"/>
      <c r="W627" s="51"/>
      <c r="X627" s="51"/>
      <c r="Y627" s="51"/>
      <c r="Z627" s="51"/>
      <c r="AA627" s="145"/>
    </row>
    <row r="628" spans="1:27" s="2" customFormat="1" ht="15.6" x14ac:dyDescent="0.3">
      <c r="A628" s="555">
        <v>45517</v>
      </c>
      <c r="B628" s="48" t="s">
        <v>670</v>
      </c>
      <c r="C628" s="45" t="s">
        <v>65</v>
      </c>
      <c r="D628" s="45">
        <v>3</v>
      </c>
      <c r="E628" s="45" t="s">
        <v>66</v>
      </c>
      <c r="F628" s="45">
        <v>32</v>
      </c>
      <c r="G628" s="52" t="s">
        <v>700</v>
      </c>
      <c r="H628" s="53" t="s">
        <v>30</v>
      </c>
      <c r="I628" s="43"/>
      <c r="J628" s="569"/>
      <c r="K628" s="42" t="s">
        <v>31</v>
      </c>
      <c r="L628" s="544">
        <v>45376</v>
      </c>
      <c r="M628" s="48"/>
      <c r="N628" s="513">
        <v>45728</v>
      </c>
      <c r="O628" s="51"/>
      <c r="P628" s="70"/>
      <c r="Q628" s="70"/>
      <c r="R628" s="70"/>
      <c r="S628" s="70"/>
      <c r="T628" s="147"/>
      <c r="U628" s="146"/>
      <c r="V628" s="51"/>
      <c r="W628" s="51"/>
      <c r="X628" s="51"/>
      <c r="Y628" s="51"/>
      <c r="Z628" s="51"/>
      <c r="AA628" s="145"/>
    </row>
    <row r="629" spans="1:27" s="2" customFormat="1" ht="15.6" x14ac:dyDescent="0.3">
      <c r="A629" s="555">
        <v>45517</v>
      </c>
      <c r="B629" s="48" t="s">
        <v>670</v>
      </c>
      <c r="C629" s="45" t="s">
        <v>65</v>
      </c>
      <c r="D629" s="45">
        <v>3</v>
      </c>
      <c r="E629" s="45" t="s">
        <v>66</v>
      </c>
      <c r="F629" s="45">
        <v>28</v>
      </c>
      <c r="G629" s="52" t="s">
        <v>701</v>
      </c>
      <c r="H629" s="53" t="s">
        <v>30</v>
      </c>
      <c r="I629" s="43"/>
      <c r="J629" s="569"/>
      <c r="K629" s="42" t="s">
        <v>31</v>
      </c>
      <c r="L629" s="544">
        <v>45376</v>
      </c>
      <c r="M629" s="48"/>
      <c r="N629" s="513">
        <v>45728</v>
      </c>
      <c r="O629" s="51"/>
      <c r="P629" s="70"/>
      <c r="Q629" s="70"/>
      <c r="R629" s="70"/>
      <c r="S629" s="70"/>
      <c r="T629" s="147"/>
      <c r="U629" s="146"/>
      <c r="V629" s="51"/>
      <c r="W629" s="51"/>
      <c r="X629" s="51"/>
      <c r="Y629" s="51"/>
      <c r="Z629" s="51"/>
      <c r="AA629" s="145"/>
    </row>
    <row r="630" spans="1:27" s="2" customFormat="1" ht="15.6" x14ac:dyDescent="0.3">
      <c r="A630" s="558">
        <v>45567</v>
      </c>
      <c r="B630" s="59" t="s">
        <v>702</v>
      </c>
      <c r="C630" s="60" t="s">
        <v>65</v>
      </c>
      <c r="D630" s="60">
        <v>3</v>
      </c>
      <c r="E630" s="60" t="s">
        <v>108</v>
      </c>
      <c r="F630" s="60">
        <v>1</v>
      </c>
      <c r="G630" s="52" t="s">
        <v>703</v>
      </c>
      <c r="H630" s="60"/>
      <c r="I630" s="60"/>
      <c r="J630" s="527">
        <v>45735</v>
      </c>
      <c r="K630" s="188" t="s">
        <v>227</v>
      </c>
      <c r="L630" s="544">
        <v>45376</v>
      </c>
      <c r="M630" s="60"/>
      <c r="N630" s="513">
        <v>45737</v>
      </c>
      <c r="O630" s="51"/>
      <c r="P630" s="70" t="str">
        <f t="shared" ref="P630:P646" ca="1" si="116">IF(K630="NÃO INTERVENCIONADO",TODAY()-J630,"")</f>
        <v/>
      </c>
      <c r="Q630" s="70" t="str">
        <f t="shared" ref="Q630:Q646" ca="1" si="117">IF(K630="ENCOMENDADO",TODAY()-J630,"")</f>
        <v/>
      </c>
      <c r="R630" s="70" t="str">
        <f t="shared" ref="R630:R646" ca="1" si="118">IF(K630="EM OBRA",TODAY()-J630,"")</f>
        <v/>
      </c>
      <c r="S630" s="70" t="str">
        <f t="shared" ref="S630:S646" ca="1" si="119">IF(K630="CORREÇÃO NÃO ACEITE",TODAY()-J630,"")</f>
        <v/>
      </c>
      <c r="T630" s="147" t="str">
        <f t="shared" ref="T630:T646" ca="1" si="120">IF(K630="A VERIFICAR",TODAY()-J630,"")</f>
        <v/>
      </c>
      <c r="U630" s="146"/>
      <c r="V630" s="51"/>
      <c r="W630" s="51"/>
      <c r="X630" s="51"/>
      <c r="Y630" s="51"/>
      <c r="Z630" s="51"/>
      <c r="AA630" s="145"/>
    </row>
    <row r="631" spans="1:27" s="2" customFormat="1" ht="15.6" x14ac:dyDescent="0.3">
      <c r="A631" s="558">
        <v>45567</v>
      </c>
      <c r="B631" s="59" t="s">
        <v>702</v>
      </c>
      <c r="C631" s="60" t="s">
        <v>65</v>
      </c>
      <c r="D631" s="60">
        <v>3</v>
      </c>
      <c r="E631" s="60" t="s">
        <v>108</v>
      </c>
      <c r="F631" s="60">
        <v>2</v>
      </c>
      <c r="G631" s="46" t="s">
        <v>704</v>
      </c>
      <c r="H631" s="47" t="s">
        <v>30</v>
      </c>
      <c r="I631" s="48"/>
      <c r="J631" s="513"/>
      <c r="K631" s="42" t="s">
        <v>31</v>
      </c>
      <c r="L631" s="544">
        <v>45376</v>
      </c>
      <c r="M631" s="60"/>
      <c r="N631" s="513">
        <v>45656</v>
      </c>
      <c r="O631" s="51"/>
      <c r="P631" s="70" t="str">
        <f t="shared" ca="1" si="116"/>
        <v/>
      </c>
      <c r="Q631" s="70" t="str">
        <f t="shared" ca="1" si="117"/>
        <v/>
      </c>
      <c r="R631" s="70" t="str">
        <f t="shared" ca="1" si="118"/>
        <v/>
      </c>
      <c r="S631" s="70" t="str">
        <f t="shared" ca="1" si="119"/>
        <v/>
      </c>
      <c r="T631" s="147" t="str">
        <f t="shared" ca="1" si="120"/>
        <v/>
      </c>
      <c r="U631" s="146"/>
      <c r="V631" s="51"/>
      <c r="W631" s="51"/>
      <c r="X631" s="51"/>
      <c r="Y631" s="51"/>
      <c r="Z631" s="51"/>
      <c r="AA631" s="145"/>
    </row>
    <row r="632" spans="1:27" s="2" customFormat="1" ht="15.6" x14ac:dyDescent="0.3">
      <c r="A632" s="558">
        <v>45567</v>
      </c>
      <c r="B632" s="59" t="s">
        <v>702</v>
      </c>
      <c r="C632" s="60" t="s">
        <v>65</v>
      </c>
      <c r="D632" s="60">
        <v>3</v>
      </c>
      <c r="E632" s="60" t="s">
        <v>108</v>
      </c>
      <c r="F632" s="60">
        <v>3</v>
      </c>
      <c r="G632" s="46" t="s">
        <v>705</v>
      </c>
      <c r="H632" s="47" t="s">
        <v>30</v>
      </c>
      <c r="I632" s="48"/>
      <c r="J632" s="513"/>
      <c r="K632" s="187" t="s">
        <v>31</v>
      </c>
      <c r="L632" s="544">
        <v>45376</v>
      </c>
      <c r="M632" s="60"/>
      <c r="N632" s="513">
        <v>45656</v>
      </c>
      <c r="O632" s="51"/>
      <c r="P632" s="70" t="str">
        <f t="shared" ca="1" si="116"/>
        <v/>
      </c>
      <c r="Q632" s="70" t="str">
        <f t="shared" ca="1" si="117"/>
        <v/>
      </c>
      <c r="R632" s="70" t="str">
        <f t="shared" ca="1" si="118"/>
        <v/>
      </c>
      <c r="S632" s="70" t="str">
        <f t="shared" ca="1" si="119"/>
        <v/>
      </c>
      <c r="T632" s="147" t="str">
        <f t="shared" ca="1" si="120"/>
        <v/>
      </c>
      <c r="U632" s="146"/>
      <c r="V632" s="51"/>
      <c r="W632" s="51"/>
      <c r="X632" s="51"/>
      <c r="Y632" s="51"/>
      <c r="Z632" s="51"/>
      <c r="AA632" s="145"/>
    </row>
    <row r="633" spans="1:27" s="2" customFormat="1" ht="15.6" x14ac:dyDescent="0.3">
      <c r="A633" s="558">
        <v>45567</v>
      </c>
      <c r="B633" s="59" t="s">
        <v>702</v>
      </c>
      <c r="C633" s="60" t="s">
        <v>65</v>
      </c>
      <c r="D633" s="60">
        <v>3</v>
      </c>
      <c r="E633" s="60" t="s">
        <v>108</v>
      </c>
      <c r="F633" s="60">
        <v>4</v>
      </c>
      <c r="G633" s="46" t="s">
        <v>706</v>
      </c>
      <c r="H633" s="53" t="s">
        <v>44</v>
      </c>
      <c r="I633" s="48"/>
      <c r="J633" s="513"/>
      <c r="K633" s="42" t="s">
        <v>31</v>
      </c>
      <c r="L633" s="544">
        <v>45376</v>
      </c>
      <c r="M633" s="60"/>
      <c r="N633" s="513">
        <v>45656</v>
      </c>
      <c r="O633" s="51"/>
      <c r="P633" s="70" t="str">
        <f t="shared" ca="1" si="116"/>
        <v/>
      </c>
      <c r="Q633" s="70" t="str">
        <f t="shared" ca="1" si="117"/>
        <v/>
      </c>
      <c r="R633" s="70" t="str">
        <f t="shared" ca="1" si="118"/>
        <v/>
      </c>
      <c r="S633" s="70" t="str">
        <f t="shared" ca="1" si="119"/>
        <v/>
      </c>
      <c r="T633" s="147" t="str">
        <f t="shared" ca="1" si="120"/>
        <v/>
      </c>
      <c r="U633" s="146"/>
      <c r="V633" s="51"/>
      <c r="W633" s="51"/>
      <c r="X633" s="51"/>
      <c r="Y633" s="51"/>
      <c r="Z633" s="51"/>
      <c r="AA633" s="145"/>
    </row>
    <row r="634" spans="1:27" s="2" customFormat="1" ht="15.6" x14ac:dyDescent="0.3">
      <c r="A634" s="558">
        <v>45567</v>
      </c>
      <c r="B634" s="59" t="s">
        <v>702</v>
      </c>
      <c r="C634" s="60" t="s">
        <v>65</v>
      </c>
      <c r="D634" s="60">
        <v>3</v>
      </c>
      <c r="E634" s="60" t="s">
        <v>108</v>
      </c>
      <c r="F634" s="60">
        <v>5</v>
      </c>
      <c r="G634" s="46" t="s">
        <v>707</v>
      </c>
      <c r="H634" s="47" t="s">
        <v>30</v>
      </c>
      <c r="I634" s="48"/>
      <c r="J634" s="513"/>
      <c r="K634" s="42" t="s">
        <v>31</v>
      </c>
      <c r="L634" s="544">
        <v>45376</v>
      </c>
      <c r="M634" s="60"/>
      <c r="N634" s="513">
        <v>45656</v>
      </c>
      <c r="O634" s="51"/>
      <c r="P634" s="70" t="str">
        <f t="shared" ca="1" si="116"/>
        <v/>
      </c>
      <c r="Q634" s="70" t="str">
        <f t="shared" ca="1" si="117"/>
        <v/>
      </c>
      <c r="R634" s="70" t="str">
        <f t="shared" ca="1" si="118"/>
        <v/>
      </c>
      <c r="S634" s="70" t="str">
        <f t="shared" ca="1" si="119"/>
        <v/>
      </c>
      <c r="T634" s="147" t="str">
        <f t="shared" ca="1" si="120"/>
        <v/>
      </c>
      <c r="U634" s="146"/>
      <c r="V634" s="51"/>
      <c r="W634" s="51"/>
      <c r="X634" s="51"/>
      <c r="Y634" s="51"/>
      <c r="Z634" s="51"/>
      <c r="AA634" s="145"/>
    </row>
    <row r="635" spans="1:27" s="2" customFormat="1" ht="15.6" x14ac:dyDescent="0.3">
      <c r="A635" s="558">
        <v>45567</v>
      </c>
      <c r="B635" s="59" t="s">
        <v>702</v>
      </c>
      <c r="C635" s="60" t="s">
        <v>65</v>
      </c>
      <c r="D635" s="60">
        <v>3</v>
      </c>
      <c r="E635" s="60" t="s">
        <v>108</v>
      </c>
      <c r="F635" s="60">
        <v>6</v>
      </c>
      <c r="G635" s="46" t="s">
        <v>506</v>
      </c>
      <c r="H635" s="47" t="s">
        <v>104</v>
      </c>
      <c r="I635" s="59"/>
      <c r="J635" s="528"/>
      <c r="K635" s="42" t="s">
        <v>31</v>
      </c>
      <c r="L635" s="544">
        <v>45376</v>
      </c>
      <c r="M635" s="60"/>
      <c r="N635" s="513">
        <v>45656</v>
      </c>
      <c r="O635" s="51"/>
      <c r="P635" s="70" t="str">
        <f t="shared" ca="1" si="116"/>
        <v/>
      </c>
      <c r="Q635" s="70" t="str">
        <f t="shared" ca="1" si="117"/>
        <v/>
      </c>
      <c r="R635" s="70" t="str">
        <f t="shared" ca="1" si="118"/>
        <v/>
      </c>
      <c r="S635" s="70" t="str">
        <f t="shared" ca="1" si="119"/>
        <v/>
      </c>
      <c r="T635" s="147" t="str">
        <f t="shared" ca="1" si="120"/>
        <v/>
      </c>
      <c r="U635" s="146"/>
      <c r="V635" s="51"/>
      <c r="W635" s="51"/>
      <c r="X635" s="51"/>
      <c r="Y635" s="51"/>
      <c r="Z635" s="51"/>
      <c r="AA635" s="145"/>
    </row>
    <row r="636" spans="1:27" s="2" customFormat="1" ht="15.6" x14ac:dyDescent="0.3">
      <c r="A636" s="558">
        <v>45567</v>
      </c>
      <c r="B636" s="59" t="s">
        <v>702</v>
      </c>
      <c r="C636" s="60" t="s">
        <v>65</v>
      </c>
      <c r="D636" s="60">
        <v>3</v>
      </c>
      <c r="E636" s="60" t="s">
        <v>108</v>
      </c>
      <c r="F636" s="60">
        <v>7</v>
      </c>
      <c r="G636" s="46" t="s">
        <v>708</v>
      </c>
      <c r="H636" s="47" t="s">
        <v>30</v>
      </c>
      <c r="I636" s="48"/>
      <c r="J636" s="513"/>
      <c r="K636" s="42" t="s">
        <v>31</v>
      </c>
      <c r="L636" s="544">
        <v>45376</v>
      </c>
      <c r="M636" s="60"/>
      <c r="N636" s="513">
        <v>45656</v>
      </c>
      <c r="O636" s="51"/>
      <c r="P636" s="70" t="str">
        <f t="shared" ca="1" si="116"/>
        <v/>
      </c>
      <c r="Q636" s="70" t="str">
        <f t="shared" ca="1" si="117"/>
        <v/>
      </c>
      <c r="R636" s="70" t="str">
        <f t="shared" ca="1" si="118"/>
        <v/>
      </c>
      <c r="S636" s="70" t="str">
        <f t="shared" ca="1" si="119"/>
        <v/>
      </c>
      <c r="T636" s="147" t="str">
        <f t="shared" ca="1" si="120"/>
        <v/>
      </c>
      <c r="U636" s="146"/>
      <c r="V636" s="51"/>
      <c r="W636" s="51"/>
      <c r="X636" s="51"/>
      <c r="Y636" s="51"/>
      <c r="Z636" s="51"/>
      <c r="AA636" s="145"/>
    </row>
    <row r="637" spans="1:27" s="2" customFormat="1" ht="15.6" x14ac:dyDescent="0.3">
      <c r="A637" s="558">
        <v>45567</v>
      </c>
      <c r="B637" s="59" t="s">
        <v>702</v>
      </c>
      <c r="C637" s="60" t="s">
        <v>65</v>
      </c>
      <c r="D637" s="60">
        <v>3</v>
      </c>
      <c r="E637" s="60" t="s">
        <v>108</v>
      </c>
      <c r="F637" s="60">
        <v>8</v>
      </c>
      <c r="G637" s="46" t="s">
        <v>709</v>
      </c>
      <c r="H637" s="47" t="s">
        <v>30</v>
      </c>
      <c r="I637" s="48"/>
      <c r="J637" s="513"/>
      <c r="K637" s="42" t="s">
        <v>31</v>
      </c>
      <c r="L637" s="544">
        <v>45376</v>
      </c>
      <c r="M637" s="60"/>
      <c r="N637" s="513">
        <v>45656</v>
      </c>
      <c r="O637" s="51"/>
      <c r="P637" s="70" t="str">
        <f t="shared" ca="1" si="116"/>
        <v/>
      </c>
      <c r="Q637" s="70" t="str">
        <f t="shared" ca="1" si="117"/>
        <v/>
      </c>
      <c r="R637" s="70" t="str">
        <f t="shared" ca="1" si="118"/>
        <v/>
      </c>
      <c r="S637" s="70" t="str">
        <f t="shared" ca="1" si="119"/>
        <v/>
      </c>
      <c r="T637" s="147" t="str">
        <f t="shared" ca="1" si="120"/>
        <v/>
      </c>
      <c r="U637" s="146"/>
      <c r="V637" s="51"/>
      <c r="W637" s="51"/>
      <c r="X637" s="51"/>
      <c r="Y637" s="51"/>
      <c r="Z637" s="51"/>
      <c r="AA637" s="145"/>
    </row>
    <row r="638" spans="1:27" s="2" customFormat="1" ht="15.6" x14ac:dyDescent="0.3">
      <c r="A638" s="558">
        <v>45567</v>
      </c>
      <c r="B638" s="59" t="s">
        <v>702</v>
      </c>
      <c r="C638" s="60" t="s">
        <v>65</v>
      </c>
      <c r="D638" s="60">
        <v>3</v>
      </c>
      <c r="E638" s="60" t="s">
        <v>108</v>
      </c>
      <c r="F638" s="60">
        <v>9</v>
      </c>
      <c r="G638" s="46" t="s">
        <v>536</v>
      </c>
      <c r="H638" s="53" t="s">
        <v>76</v>
      </c>
      <c r="I638" s="48"/>
      <c r="J638" s="513"/>
      <c r="K638" s="42" t="s">
        <v>31</v>
      </c>
      <c r="L638" s="544">
        <v>45376</v>
      </c>
      <c r="M638" s="60"/>
      <c r="N638" s="513">
        <v>45656</v>
      </c>
      <c r="O638" s="51"/>
      <c r="P638" s="70" t="str">
        <f t="shared" ca="1" si="116"/>
        <v/>
      </c>
      <c r="Q638" s="70" t="str">
        <f t="shared" ca="1" si="117"/>
        <v/>
      </c>
      <c r="R638" s="70" t="str">
        <f t="shared" ca="1" si="118"/>
        <v/>
      </c>
      <c r="S638" s="70" t="str">
        <f t="shared" ca="1" si="119"/>
        <v/>
      </c>
      <c r="T638" s="147" t="str">
        <f t="shared" ca="1" si="120"/>
        <v/>
      </c>
      <c r="U638" s="146"/>
      <c r="V638" s="51"/>
      <c r="W638" s="51"/>
      <c r="X638" s="51"/>
      <c r="Y638" s="51"/>
      <c r="Z638" s="51"/>
      <c r="AA638" s="145"/>
    </row>
    <row r="639" spans="1:27" s="2" customFormat="1" ht="15.6" x14ac:dyDescent="0.3">
      <c r="A639" s="558">
        <v>45567</v>
      </c>
      <c r="B639" s="59" t="s">
        <v>702</v>
      </c>
      <c r="C639" s="60" t="s">
        <v>65</v>
      </c>
      <c r="D639" s="60">
        <v>3</v>
      </c>
      <c r="E639" s="60" t="s">
        <v>108</v>
      </c>
      <c r="F639" s="60">
        <v>10</v>
      </c>
      <c r="G639" s="46" t="s">
        <v>710</v>
      </c>
      <c r="H639" s="47" t="s">
        <v>30</v>
      </c>
      <c r="I639" s="48"/>
      <c r="J639" s="513"/>
      <c r="K639" s="42" t="s">
        <v>31</v>
      </c>
      <c r="L639" s="544">
        <v>45376</v>
      </c>
      <c r="M639" s="60"/>
      <c r="N639" s="513">
        <v>45656</v>
      </c>
      <c r="O639" s="51"/>
      <c r="P639" s="70" t="str">
        <f t="shared" ca="1" si="116"/>
        <v/>
      </c>
      <c r="Q639" s="70" t="str">
        <f t="shared" ca="1" si="117"/>
        <v/>
      </c>
      <c r="R639" s="70" t="str">
        <f t="shared" ca="1" si="118"/>
        <v/>
      </c>
      <c r="S639" s="70" t="str">
        <f t="shared" ca="1" si="119"/>
        <v/>
      </c>
      <c r="T639" s="147" t="str">
        <f t="shared" ca="1" si="120"/>
        <v/>
      </c>
      <c r="U639" s="146"/>
      <c r="V639" s="51"/>
      <c r="W639" s="51"/>
      <c r="X639" s="51"/>
      <c r="Y639" s="51"/>
      <c r="Z639" s="51"/>
      <c r="AA639" s="145"/>
    </row>
    <row r="640" spans="1:27" s="2" customFormat="1" ht="15.6" x14ac:dyDescent="0.3">
      <c r="A640" s="558">
        <v>45567</v>
      </c>
      <c r="B640" s="59" t="s">
        <v>702</v>
      </c>
      <c r="C640" s="60" t="s">
        <v>65</v>
      </c>
      <c r="D640" s="60">
        <v>3</v>
      </c>
      <c r="E640" s="60" t="s">
        <v>108</v>
      </c>
      <c r="F640" s="60">
        <v>11</v>
      </c>
      <c r="G640" s="46" t="s">
        <v>711</v>
      </c>
      <c r="H640" s="47" t="s">
        <v>188</v>
      </c>
      <c r="I640" s="48"/>
      <c r="J640" s="513"/>
      <c r="K640" s="42" t="s">
        <v>31</v>
      </c>
      <c r="L640" s="544">
        <v>45376</v>
      </c>
      <c r="M640" s="60"/>
      <c r="N640" s="513">
        <v>45656</v>
      </c>
      <c r="O640" s="51"/>
      <c r="P640" s="70" t="str">
        <f t="shared" ca="1" si="116"/>
        <v/>
      </c>
      <c r="Q640" s="70" t="str">
        <f t="shared" ca="1" si="117"/>
        <v/>
      </c>
      <c r="R640" s="70" t="str">
        <f t="shared" ca="1" si="118"/>
        <v/>
      </c>
      <c r="S640" s="70" t="str">
        <f t="shared" ca="1" si="119"/>
        <v/>
      </c>
      <c r="T640" s="147" t="str">
        <f t="shared" ca="1" si="120"/>
        <v/>
      </c>
      <c r="U640" s="146"/>
      <c r="V640" s="51"/>
      <c r="W640" s="51"/>
      <c r="X640" s="51"/>
      <c r="Y640" s="51"/>
      <c r="Z640" s="51"/>
      <c r="AA640" s="145"/>
    </row>
    <row r="641" spans="1:27" s="2" customFormat="1" ht="15.6" x14ac:dyDescent="0.3">
      <c r="A641" s="558">
        <v>45567</v>
      </c>
      <c r="B641" s="59" t="s">
        <v>702</v>
      </c>
      <c r="C641" s="60" t="s">
        <v>65</v>
      </c>
      <c r="D641" s="60">
        <v>3</v>
      </c>
      <c r="E641" s="60" t="s">
        <v>108</v>
      </c>
      <c r="F641" s="60">
        <v>12</v>
      </c>
      <c r="G641" s="46" t="s">
        <v>712</v>
      </c>
      <c r="H641" s="53" t="s">
        <v>76</v>
      </c>
      <c r="I641" s="48"/>
      <c r="J641" s="513"/>
      <c r="K641" s="42" t="s">
        <v>31</v>
      </c>
      <c r="L641" s="544">
        <v>45376</v>
      </c>
      <c r="M641" s="60"/>
      <c r="N641" s="513">
        <v>45656</v>
      </c>
      <c r="O641" s="51"/>
      <c r="P641" s="70" t="str">
        <f t="shared" ca="1" si="116"/>
        <v/>
      </c>
      <c r="Q641" s="70" t="str">
        <f t="shared" ca="1" si="117"/>
        <v/>
      </c>
      <c r="R641" s="70" t="str">
        <f t="shared" ca="1" si="118"/>
        <v/>
      </c>
      <c r="S641" s="70" t="str">
        <f t="shared" ca="1" si="119"/>
        <v/>
      </c>
      <c r="T641" s="147" t="str">
        <f t="shared" ca="1" si="120"/>
        <v/>
      </c>
      <c r="U641" s="146"/>
      <c r="V641" s="51"/>
      <c r="W641" s="51"/>
      <c r="X641" s="51"/>
      <c r="Y641" s="51"/>
      <c r="Z641" s="51"/>
      <c r="AA641" s="145"/>
    </row>
    <row r="642" spans="1:27" s="2" customFormat="1" ht="15.6" x14ac:dyDescent="0.3">
      <c r="A642" s="558">
        <v>45567</v>
      </c>
      <c r="B642" s="59" t="s">
        <v>702</v>
      </c>
      <c r="C642" s="60" t="s">
        <v>65</v>
      </c>
      <c r="D642" s="60">
        <v>3</v>
      </c>
      <c r="E642" s="60" t="s">
        <v>108</v>
      </c>
      <c r="F642" s="60">
        <v>13</v>
      </c>
      <c r="G642" s="46" t="s">
        <v>713</v>
      </c>
      <c r="H642" s="53" t="s">
        <v>76</v>
      </c>
      <c r="I642" s="48"/>
      <c r="J642" s="513"/>
      <c r="K642" s="42" t="s">
        <v>31</v>
      </c>
      <c r="L642" s="544">
        <v>45376</v>
      </c>
      <c r="M642" s="60"/>
      <c r="N642" s="513">
        <v>45656</v>
      </c>
      <c r="O642" s="51"/>
      <c r="P642" s="70" t="str">
        <f t="shared" ca="1" si="116"/>
        <v/>
      </c>
      <c r="Q642" s="70" t="str">
        <f t="shared" ca="1" si="117"/>
        <v/>
      </c>
      <c r="R642" s="70" t="str">
        <f t="shared" ca="1" si="118"/>
        <v/>
      </c>
      <c r="S642" s="70" t="str">
        <f t="shared" ca="1" si="119"/>
        <v/>
      </c>
      <c r="T642" s="147" t="str">
        <f t="shared" ca="1" si="120"/>
        <v/>
      </c>
      <c r="U642" s="146"/>
      <c r="V642" s="51"/>
      <c r="W642" s="51"/>
      <c r="X642" s="51"/>
      <c r="Y642" s="51"/>
      <c r="Z642" s="51"/>
      <c r="AA642" s="145"/>
    </row>
    <row r="643" spans="1:27" s="2" customFormat="1" ht="15.6" x14ac:dyDescent="0.3">
      <c r="A643" s="558">
        <v>45567</v>
      </c>
      <c r="B643" s="59" t="s">
        <v>702</v>
      </c>
      <c r="C643" s="60" t="s">
        <v>65</v>
      </c>
      <c r="D643" s="60">
        <v>3</v>
      </c>
      <c r="E643" s="60" t="s">
        <v>108</v>
      </c>
      <c r="F643" s="60">
        <v>14</v>
      </c>
      <c r="G643" s="46" t="s">
        <v>714</v>
      </c>
      <c r="H643" s="47" t="s">
        <v>30</v>
      </c>
      <c r="I643" s="48"/>
      <c r="J643" s="513"/>
      <c r="K643" s="42" t="s">
        <v>31</v>
      </c>
      <c r="L643" s="544">
        <v>45376</v>
      </c>
      <c r="M643" s="60"/>
      <c r="N643" s="513">
        <v>45656</v>
      </c>
      <c r="O643" s="51"/>
      <c r="P643" s="70" t="str">
        <f t="shared" ca="1" si="116"/>
        <v/>
      </c>
      <c r="Q643" s="70" t="str">
        <f t="shared" ca="1" si="117"/>
        <v/>
      </c>
      <c r="R643" s="70" t="str">
        <f t="shared" ca="1" si="118"/>
        <v/>
      </c>
      <c r="S643" s="70" t="str">
        <f t="shared" ca="1" si="119"/>
        <v/>
      </c>
      <c r="T643" s="147" t="str">
        <f t="shared" ca="1" si="120"/>
        <v/>
      </c>
      <c r="U643" s="146"/>
      <c r="V643" s="51"/>
      <c r="W643" s="51"/>
      <c r="X643" s="51"/>
      <c r="Y643" s="51"/>
      <c r="Z643" s="51"/>
      <c r="AA643" s="145"/>
    </row>
    <row r="644" spans="1:27" s="2" customFormat="1" ht="15.6" x14ac:dyDescent="0.3">
      <c r="A644" s="558">
        <v>45567</v>
      </c>
      <c r="B644" s="59" t="s">
        <v>702</v>
      </c>
      <c r="C644" s="60" t="s">
        <v>65</v>
      </c>
      <c r="D644" s="60">
        <v>3</v>
      </c>
      <c r="E644" s="60" t="s">
        <v>108</v>
      </c>
      <c r="F644" s="60">
        <v>15</v>
      </c>
      <c r="G644" s="46" t="s">
        <v>715</v>
      </c>
      <c r="H644" s="47" t="s">
        <v>30</v>
      </c>
      <c r="I644" s="48"/>
      <c r="J644" s="513"/>
      <c r="K644" s="42" t="s">
        <v>31</v>
      </c>
      <c r="L644" s="544">
        <v>45376</v>
      </c>
      <c r="M644" s="60"/>
      <c r="N644" s="513">
        <v>45656</v>
      </c>
      <c r="O644" s="51"/>
      <c r="P644" s="70" t="str">
        <f t="shared" ca="1" si="116"/>
        <v/>
      </c>
      <c r="Q644" s="70" t="str">
        <f t="shared" ca="1" si="117"/>
        <v/>
      </c>
      <c r="R644" s="70" t="str">
        <f t="shared" ca="1" si="118"/>
        <v/>
      </c>
      <c r="S644" s="70" t="str">
        <f t="shared" ca="1" si="119"/>
        <v/>
      </c>
      <c r="T644" s="147" t="str">
        <f t="shared" ca="1" si="120"/>
        <v/>
      </c>
      <c r="U644" s="146"/>
      <c r="V644" s="51"/>
      <c r="W644" s="51"/>
      <c r="X644" s="51"/>
      <c r="Y644" s="51"/>
      <c r="Z644" s="51"/>
      <c r="AA644" s="145"/>
    </row>
    <row r="645" spans="1:27" s="2" customFormat="1" ht="15.6" x14ac:dyDescent="0.3">
      <c r="A645" s="558">
        <v>45567</v>
      </c>
      <c r="B645" s="59" t="s">
        <v>702</v>
      </c>
      <c r="C645" s="60" t="s">
        <v>65</v>
      </c>
      <c r="D645" s="60">
        <v>3</v>
      </c>
      <c r="E645" s="60" t="s">
        <v>108</v>
      </c>
      <c r="F645" s="60">
        <v>16</v>
      </c>
      <c r="G645" s="46" t="s">
        <v>716</v>
      </c>
      <c r="H645" s="53" t="s">
        <v>44</v>
      </c>
      <c r="I645" s="48"/>
      <c r="J645" s="513"/>
      <c r="K645" s="42" t="s">
        <v>31</v>
      </c>
      <c r="L645" s="544">
        <v>45376</v>
      </c>
      <c r="M645" s="60"/>
      <c r="N645" s="513">
        <v>45656</v>
      </c>
      <c r="O645" s="51"/>
      <c r="P645" s="70" t="str">
        <f t="shared" ca="1" si="116"/>
        <v/>
      </c>
      <c r="Q645" s="70" t="str">
        <f t="shared" ca="1" si="117"/>
        <v/>
      </c>
      <c r="R645" s="70" t="str">
        <f t="shared" ca="1" si="118"/>
        <v/>
      </c>
      <c r="S645" s="70" t="str">
        <f t="shared" ca="1" si="119"/>
        <v/>
      </c>
      <c r="T645" s="147" t="str">
        <f t="shared" ca="1" si="120"/>
        <v/>
      </c>
      <c r="U645" s="146"/>
      <c r="V645" s="51"/>
      <c r="W645" s="51"/>
      <c r="X645" s="51"/>
      <c r="Y645" s="51"/>
      <c r="Z645" s="51"/>
      <c r="AA645" s="145"/>
    </row>
    <row r="646" spans="1:27" s="2" customFormat="1" ht="15.6" x14ac:dyDescent="0.3">
      <c r="A646" s="558">
        <v>45567</v>
      </c>
      <c r="B646" s="59" t="s">
        <v>702</v>
      </c>
      <c r="C646" s="60" t="s">
        <v>65</v>
      </c>
      <c r="D646" s="60">
        <v>3</v>
      </c>
      <c r="E646" s="60" t="s">
        <v>108</v>
      </c>
      <c r="F646" s="60">
        <v>17</v>
      </c>
      <c r="G646" s="46" t="s">
        <v>717</v>
      </c>
      <c r="H646" s="53" t="s">
        <v>76</v>
      </c>
      <c r="I646" s="48"/>
      <c r="J646" s="513"/>
      <c r="K646" s="42" t="s">
        <v>31</v>
      </c>
      <c r="L646" s="544">
        <v>45376</v>
      </c>
      <c r="M646" s="60"/>
      <c r="N646" s="513">
        <v>45656</v>
      </c>
      <c r="O646" s="51"/>
      <c r="P646" s="70" t="str">
        <f t="shared" ca="1" si="116"/>
        <v/>
      </c>
      <c r="Q646" s="70" t="str">
        <f t="shared" ca="1" si="117"/>
        <v/>
      </c>
      <c r="R646" s="70" t="str">
        <f t="shared" ca="1" si="118"/>
        <v/>
      </c>
      <c r="S646" s="70" t="str">
        <f t="shared" ca="1" si="119"/>
        <v/>
      </c>
      <c r="T646" s="147" t="str">
        <f t="shared" ca="1" si="120"/>
        <v/>
      </c>
      <c r="U646" s="146"/>
      <c r="V646" s="51"/>
      <c r="W646" s="51"/>
      <c r="X646" s="51"/>
      <c r="Y646" s="51"/>
      <c r="Z646" s="51"/>
      <c r="AA646" s="145"/>
    </row>
    <row r="647" spans="1:27" s="2" customFormat="1" ht="15.6" x14ac:dyDescent="0.3">
      <c r="A647" s="558">
        <v>45567</v>
      </c>
      <c r="B647" s="59" t="s">
        <v>702</v>
      </c>
      <c r="C647" s="60" t="s">
        <v>65</v>
      </c>
      <c r="D647" s="60">
        <v>3</v>
      </c>
      <c r="E647" s="60" t="s">
        <v>108</v>
      </c>
      <c r="F647" s="60">
        <v>18</v>
      </c>
      <c r="G647" s="46" t="s">
        <v>718</v>
      </c>
      <c r="H647" s="47" t="s">
        <v>30</v>
      </c>
      <c r="I647" s="48"/>
      <c r="J647" s="513">
        <v>45735</v>
      </c>
      <c r="K647" s="42" t="s">
        <v>31</v>
      </c>
      <c r="L647" s="544">
        <v>45376</v>
      </c>
      <c r="M647" s="60"/>
      <c r="N647" s="513">
        <v>45737</v>
      </c>
      <c r="O647" s="51"/>
      <c r="P647" s="70"/>
      <c r="Q647" s="70"/>
      <c r="R647" s="70"/>
      <c r="S647" s="70"/>
      <c r="T647" s="147"/>
      <c r="U647" s="146"/>
      <c r="V647" s="51"/>
      <c r="W647" s="51"/>
      <c r="X647" s="51"/>
      <c r="Y647" s="51"/>
      <c r="Z647" s="51"/>
      <c r="AA647" s="145"/>
    </row>
    <row r="648" spans="1:27" s="2" customFormat="1" ht="15.6" x14ac:dyDescent="0.3">
      <c r="A648" s="558">
        <v>45567</v>
      </c>
      <c r="B648" s="59" t="s">
        <v>702</v>
      </c>
      <c r="C648" s="60" t="s">
        <v>65</v>
      </c>
      <c r="D648" s="60">
        <v>3</v>
      </c>
      <c r="E648" s="60" t="s">
        <v>108</v>
      </c>
      <c r="F648" s="60">
        <v>19</v>
      </c>
      <c r="G648" s="46" t="s">
        <v>719</v>
      </c>
      <c r="H648" s="47" t="s">
        <v>30</v>
      </c>
      <c r="I648" s="48"/>
      <c r="J648" s="513">
        <v>45735</v>
      </c>
      <c r="K648" s="42" t="s">
        <v>31</v>
      </c>
      <c r="L648" s="544">
        <v>45376</v>
      </c>
      <c r="M648" s="60"/>
      <c r="N648" s="513">
        <v>45737</v>
      </c>
      <c r="O648" s="51"/>
      <c r="P648" s="70"/>
      <c r="Q648" s="70"/>
      <c r="R648" s="70"/>
      <c r="S648" s="70"/>
      <c r="T648" s="147"/>
      <c r="U648" s="146"/>
      <c r="V648" s="51"/>
      <c r="W648" s="51"/>
      <c r="X648" s="51"/>
      <c r="Y648" s="51"/>
      <c r="Z648" s="51"/>
      <c r="AA648" s="145"/>
    </row>
    <row r="649" spans="1:27" s="2" customFormat="1" ht="15.6" x14ac:dyDescent="0.3">
      <c r="A649" s="558">
        <v>45567</v>
      </c>
      <c r="B649" s="59" t="s">
        <v>702</v>
      </c>
      <c r="C649" s="60" t="s">
        <v>65</v>
      </c>
      <c r="D649" s="60">
        <v>3</v>
      </c>
      <c r="E649" s="60" t="s">
        <v>108</v>
      </c>
      <c r="F649" s="60">
        <v>20</v>
      </c>
      <c r="G649" s="46" t="s">
        <v>720</v>
      </c>
      <c r="H649" s="47" t="s">
        <v>30</v>
      </c>
      <c r="I649" s="48"/>
      <c r="J649" s="513">
        <v>45735</v>
      </c>
      <c r="K649" s="42" t="s">
        <v>31</v>
      </c>
      <c r="L649" s="544">
        <v>45376</v>
      </c>
      <c r="M649" s="60"/>
      <c r="N649" s="513">
        <v>45737</v>
      </c>
      <c r="O649" s="51"/>
      <c r="P649" s="70"/>
      <c r="Q649" s="70"/>
      <c r="R649" s="70"/>
      <c r="S649" s="70"/>
      <c r="T649" s="147"/>
      <c r="U649" s="146"/>
      <c r="V649" s="51"/>
      <c r="W649" s="51"/>
      <c r="X649" s="51"/>
      <c r="Y649" s="51"/>
      <c r="Z649" s="51"/>
      <c r="AA649" s="145"/>
    </row>
    <row r="650" spans="1:27" s="2" customFormat="1" ht="15.6" x14ac:dyDescent="0.3">
      <c r="A650" s="558">
        <v>45567</v>
      </c>
      <c r="B650" s="59" t="s">
        <v>702</v>
      </c>
      <c r="C650" s="60" t="s">
        <v>65</v>
      </c>
      <c r="D650" s="60">
        <v>3</v>
      </c>
      <c r="E650" s="60" t="s">
        <v>108</v>
      </c>
      <c r="F650" s="60">
        <v>21</v>
      </c>
      <c r="G650" s="46" t="s">
        <v>721</v>
      </c>
      <c r="H650" s="47" t="s">
        <v>30</v>
      </c>
      <c r="I650" s="48"/>
      <c r="J650" s="513">
        <v>45735</v>
      </c>
      <c r="K650" s="187" t="s">
        <v>31</v>
      </c>
      <c r="L650" s="544">
        <v>45376</v>
      </c>
      <c r="M650" s="60"/>
      <c r="N650" s="513">
        <v>45737</v>
      </c>
      <c r="O650" s="51"/>
      <c r="P650" s="70"/>
      <c r="Q650" s="70"/>
      <c r="R650" s="70"/>
      <c r="S650" s="70"/>
      <c r="T650" s="147"/>
      <c r="U650" s="146"/>
      <c r="V650" s="51"/>
      <c r="W650" s="51"/>
      <c r="X650" s="51"/>
      <c r="Y650" s="51"/>
      <c r="Z650" s="51"/>
      <c r="AA650" s="145"/>
    </row>
    <row r="651" spans="1:27" customFormat="1" ht="15.6" x14ac:dyDescent="0.3">
      <c r="A651" s="558">
        <v>45567</v>
      </c>
      <c r="B651" s="59" t="s">
        <v>702</v>
      </c>
      <c r="C651" s="60" t="s">
        <v>65</v>
      </c>
      <c r="D651" s="60">
        <v>3</v>
      </c>
      <c r="E651" s="60" t="s">
        <v>108</v>
      </c>
      <c r="F651" s="60">
        <v>22</v>
      </c>
      <c r="G651" s="46" t="s">
        <v>722</v>
      </c>
      <c r="H651" s="47" t="s">
        <v>30</v>
      </c>
      <c r="I651" s="48"/>
      <c r="J651" s="513">
        <v>45735</v>
      </c>
      <c r="K651" s="42" t="s">
        <v>31</v>
      </c>
      <c r="L651" s="544">
        <v>45376</v>
      </c>
      <c r="M651" s="60"/>
      <c r="N651" s="513">
        <v>45737</v>
      </c>
      <c r="O651" s="51"/>
      <c r="P651" s="70"/>
      <c r="Q651" s="70"/>
      <c r="R651" s="70"/>
      <c r="S651" s="70"/>
      <c r="T651" s="147"/>
      <c r="U651" s="146"/>
      <c r="V651" s="51"/>
      <c r="W651" s="51"/>
      <c r="X651" s="51"/>
      <c r="Y651" s="51"/>
      <c r="Z651" s="51"/>
      <c r="AA651" s="145"/>
    </row>
    <row r="652" spans="1:27" customFormat="1" ht="31.2" x14ac:dyDescent="0.3">
      <c r="A652" s="558">
        <v>45567</v>
      </c>
      <c r="B652" s="59" t="s">
        <v>702</v>
      </c>
      <c r="C652" s="60" t="s">
        <v>65</v>
      </c>
      <c r="D652" s="60">
        <v>3</v>
      </c>
      <c r="E652" s="60" t="s">
        <v>108</v>
      </c>
      <c r="F652" s="60">
        <v>23</v>
      </c>
      <c r="G652" s="63" t="s">
        <v>723</v>
      </c>
      <c r="H652" s="47" t="s">
        <v>44</v>
      </c>
      <c r="I652" s="235"/>
      <c r="J652" s="568">
        <v>45737</v>
      </c>
      <c r="K652" s="42" t="s">
        <v>31</v>
      </c>
      <c r="L652" s="544">
        <v>45376</v>
      </c>
      <c r="M652" s="247"/>
      <c r="N652" s="515">
        <v>45799</v>
      </c>
      <c r="O652" s="252"/>
      <c r="P652" s="256"/>
      <c r="Q652" s="256"/>
      <c r="R652" s="256"/>
      <c r="S652" s="256"/>
      <c r="T652" s="275"/>
      <c r="U652" s="276"/>
      <c r="V652" s="252"/>
      <c r="W652" s="252"/>
      <c r="X652" s="252"/>
      <c r="Y652" s="252"/>
      <c r="Z652" s="252"/>
      <c r="AA652" s="277"/>
    </row>
    <row r="653" spans="1:27" customFormat="1" ht="15.6" x14ac:dyDescent="0.3">
      <c r="A653" s="558">
        <v>45567</v>
      </c>
      <c r="B653" s="239" t="s">
        <v>702</v>
      </c>
      <c r="C653" s="247" t="s">
        <v>65</v>
      </c>
      <c r="D653" s="247">
        <v>3</v>
      </c>
      <c r="E653" s="247" t="s">
        <v>108</v>
      </c>
      <c r="F653" s="247">
        <v>24</v>
      </c>
      <c r="G653" s="282" t="s">
        <v>725</v>
      </c>
      <c r="H653" s="679" t="s">
        <v>726</v>
      </c>
      <c r="I653" s="235"/>
      <c r="J653" s="515">
        <v>45737</v>
      </c>
      <c r="K653" s="42" t="s">
        <v>31</v>
      </c>
      <c r="L653" s="544">
        <v>45376</v>
      </c>
      <c r="M653" s="247"/>
      <c r="N653" s="513">
        <v>45744</v>
      </c>
      <c r="O653" s="51"/>
      <c r="P653" s="70"/>
      <c r="Q653" s="70"/>
      <c r="R653" s="70"/>
      <c r="S653" s="70"/>
      <c r="T653" s="147"/>
      <c r="U653" s="146"/>
      <c r="V653" s="51"/>
      <c r="W653" s="51"/>
      <c r="X653" s="51"/>
      <c r="Y653" s="51"/>
      <c r="Z653" s="51"/>
      <c r="AA653" s="145"/>
    </row>
    <row r="654" spans="1:27" customFormat="1" ht="15.6" x14ac:dyDescent="0.3">
      <c r="A654" s="558">
        <v>45567</v>
      </c>
      <c r="B654" s="59" t="s">
        <v>702</v>
      </c>
      <c r="C654" s="60" t="s">
        <v>65</v>
      </c>
      <c r="D654" s="60">
        <v>3</v>
      </c>
      <c r="E654" s="60" t="s">
        <v>108</v>
      </c>
      <c r="F654" s="60">
        <v>25</v>
      </c>
      <c r="G654" s="61" t="s">
        <v>724</v>
      </c>
      <c r="H654" s="420" t="s">
        <v>30</v>
      </c>
      <c r="I654" s="364"/>
      <c r="J654" s="526">
        <v>45777</v>
      </c>
      <c r="K654" s="191" t="s">
        <v>31</v>
      </c>
      <c r="L654" s="544">
        <v>45376</v>
      </c>
      <c r="M654" s="247"/>
      <c r="N654" s="515">
        <v>45784</v>
      </c>
      <c r="O654" s="252"/>
      <c r="P654" s="256"/>
      <c r="Q654" s="256"/>
      <c r="R654" s="256"/>
      <c r="S654" s="256"/>
      <c r="T654" s="275"/>
      <c r="U654" s="276"/>
      <c r="V654" s="252"/>
      <c r="W654" s="252"/>
      <c r="X654" s="252"/>
      <c r="Y654" s="252"/>
      <c r="Z654" s="252"/>
      <c r="AA654" s="277"/>
    </row>
    <row r="655" spans="1:27" s="2" customFormat="1" ht="40.799999999999997" customHeight="1" x14ac:dyDescent="0.3">
      <c r="A655" s="558">
        <v>45567</v>
      </c>
      <c r="B655" s="239" t="s">
        <v>702</v>
      </c>
      <c r="C655" s="247" t="s">
        <v>65</v>
      </c>
      <c r="D655" s="247">
        <v>3</v>
      </c>
      <c r="E655" s="247" t="s">
        <v>108</v>
      </c>
      <c r="F655" s="60">
        <v>26</v>
      </c>
      <c r="G655" s="44" t="s">
        <v>5613</v>
      </c>
      <c r="H655" s="48" t="s">
        <v>104</v>
      </c>
      <c r="I655" s="235"/>
      <c r="J655" s="513">
        <v>46160</v>
      </c>
      <c r="K655" s="642" t="s">
        <v>5552</v>
      </c>
      <c r="L655" s="544">
        <v>45376</v>
      </c>
      <c r="M655" s="247"/>
      <c r="N655" s="515"/>
      <c r="O655" s="252"/>
      <c r="P655" s="256"/>
      <c r="Q655" s="256"/>
      <c r="R655" s="256"/>
      <c r="S655" s="256"/>
      <c r="T655" s="275"/>
      <c r="U655" s="276"/>
      <c r="V655" s="252"/>
      <c r="W655" s="252"/>
      <c r="X655" s="252"/>
      <c r="Y655" s="252"/>
      <c r="Z655" s="252"/>
      <c r="AA655" s="277"/>
    </row>
    <row r="656" spans="1:27" s="2" customFormat="1" ht="15.6" x14ac:dyDescent="0.3">
      <c r="A656" s="555">
        <v>45485</v>
      </c>
      <c r="B656" s="72" t="s">
        <v>727</v>
      </c>
      <c r="C656" s="72" t="s">
        <v>65</v>
      </c>
      <c r="D656" s="72">
        <v>3</v>
      </c>
      <c r="E656" s="72" t="s">
        <v>278</v>
      </c>
      <c r="F656" s="48">
        <v>1</v>
      </c>
      <c r="G656" s="65" t="s">
        <v>728</v>
      </c>
      <c r="H656" s="65"/>
      <c r="I656" s="47"/>
      <c r="J656" s="526"/>
      <c r="K656" s="188" t="s">
        <v>227</v>
      </c>
      <c r="L656" s="544">
        <v>45427</v>
      </c>
      <c r="M656" s="48"/>
      <c r="N656" s="513"/>
      <c r="O656" s="51"/>
      <c r="P656" s="70" t="str">
        <f ca="1">IF(K656="NÃO INTERVENCIONADO",TODAY()-L656,"")</f>
        <v/>
      </c>
      <c r="Q656" s="70" t="str">
        <f t="shared" ref="Q656:Q677" ca="1" si="121">IF(K656="ENCOMENDADO",TODAY()-J656,"")</f>
        <v/>
      </c>
      <c r="R656" s="70" t="str">
        <f t="shared" ref="R656:R687" ca="1" si="122">IF(K656="EM OBRA",TODAY()-J656,"")</f>
        <v/>
      </c>
      <c r="S656" s="70" t="str">
        <f t="shared" ref="S656:S687" ca="1" si="123">IF(K656="CORREÇÃO NÃO ACEITE",TODAY()-J656,"")</f>
        <v/>
      </c>
      <c r="T656" s="147" t="str">
        <f t="shared" ref="T656:T687" ca="1" si="124">IF(K656="A VERIFICAR",TODAY()-J656,"")</f>
        <v/>
      </c>
      <c r="U656" s="146"/>
      <c r="V656" s="51"/>
      <c r="W656" s="51"/>
      <c r="X656" s="51"/>
      <c r="Y656" s="51"/>
      <c r="Z656" s="51"/>
      <c r="AA656" s="145"/>
    </row>
    <row r="657" spans="1:27" s="2" customFormat="1" ht="15.6" customHeight="1" x14ac:dyDescent="0.3">
      <c r="A657" s="555">
        <v>45485</v>
      </c>
      <c r="B657" s="72" t="s">
        <v>727</v>
      </c>
      <c r="C657" s="72" t="s">
        <v>65</v>
      </c>
      <c r="D657" s="72">
        <v>3</v>
      </c>
      <c r="E657" s="72" t="s">
        <v>278</v>
      </c>
      <c r="F657" s="48">
        <v>2</v>
      </c>
      <c r="G657" s="65" t="s">
        <v>729</v>
      </c>
      <c r="H657" s="65" t="s">
        <v>30</v>
      </c>
      <c r="I657" s="47"/>
      <c r="J657" s="526"/>
      <c r="K657" s="42" t="s">
        <v>31</v>
      </c>
      <c r="L657" s="544">
        <v>45427</v>
      </c>
      <c r="M657" s="48"/>
      <c r="N657" s="513">
        <v>45656</v>
      </c>
      <c r="O657" s="51"/>
      <c r="P657" s="70" t="str">
        <f ca="1">IF(K657="NÃO INTERVENCIONADO",TODAY()-L657,"")</f>
        <v/>
      </c>
      <c r="Q657" s="70" t="str">
        <f t="shared" ca="1" si="121"/>
        <v/>
      </c>
      <c r="R657" s="70" t="str">
        <f t="shared" ca="1" si="122"/>
        <v/>
      </c>
      <c r="S657" s="70" t="str">
        <f t="shared" ca="1" si="123"/>
        <v/>
      </c>
      <c r="T657" s="147" t="str">
        <f t="shared" ca="1" si="124"/>
        <v/>
      </c>
      <c r="U657" s="146"/>
      <c r="V657" s="51"/>
      <c r="W657" s="51"/>
      <c r="X657" s="51"/>
      <c r="Y657" s="51"/>
      <c r="Z657" s="51"/>
      <c r="AA657" s="145"/>
    </row>
    <row r="658" spans="1:27" s="2" customFormat="1" ht="15.6" x14ac:dyDescent="0.3">
      <c r="A658" s="555">
        <v>45485</v>
      </c>
      <c r="B658" s="72" t="s">
        <v>727</v>
      </c>
      <c r="C658" s="72" t="s">
        <v>65</v>
      </c>
      <c r="D658" s="72">
        <v>3</v>
      </c>
      <c r="E658" s="72" t="s">
        <v>278</v>
      </c>
      <c r="F658" s="48">
        <v>3</v>
      </c>
      <c r="G658" s="65" t="s">
        <v>730</v>
      </c>
      <c r="H658" s="65" t="s">
        <v>40</v>
      </c>
      <c r="I658" s="53"/>
      <c r="J658" s="526"/>
      <c r="K658" s="42" t="s">
        <v>31</v>
      </c>
      <c r="L658" s="544">
        <v>45427</v>
      </c>
      <c r="M658" s="48"/>
      <c r="N658" s="513">
        <v>45656</v>
      </c>
      <c r="O658" s="51"/>
      <c r="P658" s="70" t="str">
        <f t="shared" ref="P658:P674" ca="1" si="125">IF(K658="NÃO INTERVENCIONADO",TODAY()-J658,"")</f>
        <v/>
      </c>
      <c r="Q658" s="70" t="str">
        <f t="shared" ca="1" si="121"/>
        <v/>
      </c>
      <c r="R658" s="70" t="str">
        <f t="shared" ca="1" si="122"/>
        <v/>
      </c>
      <c r="S658" s="70" t="str">
        <f t="shared" ca="1" si="123"/>
        <v/>
      </c>
      <c r="T658" s="147" t="str">
        <f t="shared" ca="1" si="124"/>
        <v/>
      </c>
      <c r="U658" s="146"/>
      <c r="V658" s="51"/>
      <c r="W658" s="51"/>
      <c r="X658" s="51"/>
      <c r="Y658" s="51"/>
      <c r="Z658" s="51"/>
      <c r="AA658" s="145"/>
    </row>
    <row r="659" spans="1:27" s="2" customFormat="1" ht="15.6" x14ac:dyDescent="0.3">
      <c r="A659" s="555">
        <v>45485</v>
      </c>
      <c r="B659" s="72" t="s">
        <v>727</v>
      </c>
      <c r="C659" s="72" t="s">
        <v>65</v>
      </c>
      <c r="D659" s="72">
        <v>3</v>
      </c>
      <c r="E659" s="72" t="s">
        <v>278</v>
      </c>
      <c r="F659" s="48">
        <v>4</v>
      </c>
      <c r="G659" s="65" t="s">
        <v>731</v>
      </c>
      <c r="H659" s="65" t="s">
        <v>40</v>
      </c>
      <c r="I659" s="53"/>
      <c r="J659" s="526"/>
      <c r="K659" s="42" t="s">
        <v>31</v>
      </c>
      <c r="L659" s="544">
        <v>45427</v>
      </c>
      <c r="M659" s="48"/>
      <c r="N659" s="513">
        <v>45656</v>
      </c>
      <c r="O659" s="51"/>
      <c r="P659" s="70" t="str">
        <f t="shared" ca="1" si="125"/>
        <v/>
      </c>
      <c r="Q659" s="70" t="str">
        <f t="shared" ca="1" si="121"/>
        <v/>
      </c>
      <c r="R659" s="70" t="str">
        <f t="shared" ca="1" si="122"/>
        <v/>
      </c>
      <c r="S659" s="70" t="str">
        <f t="shared" ca="1" si="123"/>
        <v/>
      </c>
      <c r="T659" s="147" t="str">
        <f t="shared" ca="1" si="124"/>
        <v/>
      </c>
      <c r="U659" s="146"/>
      <c r="V659" s="51"/>
      <c r="W659" s="51"/>
      <c r="X659" s="51"/>
      <c r="Y659" s="51"/>
      <c r="Z659" s="51"/>
      <c r="AA659" s="145"/>
    </row>
    <row r="660" spans="1:27" s="2" customFormat="1" ht="15.6" x14ac:dyDescent="0.3">
      <c r="A660" s="555">
        <v>45485</v>
      </c>
      <c r="B660" s="72" t="s">
        <v>727</v>
      </c>
      <c r="C660" s="72" t="s">
        <v>65</v>
      </c>
      <c r="D660" s="72">
        <v>3</v>
      </c>
      <c r="E660" s="72" t="s">
        <v>278</v>
      </c>
      <c r="F660" s="48">
        <v>5</v>
      </c>
      <c r="G660" s="65" t="s">
        <v>259</v>
      </c>
      <c r="H660" s="65" t="s">
        <v>40</v>
      </c>
      <c r="I660" s="53"/>
      <c r="J660" s="526"/>
      <c r="K660" s="42" t="s">
        <v>31</v>
      </c>
      <c r="L660" s="544">
        <v>45427</v>
      </c>
      <c r="M660" s="48"/>
      <c r="N660" s="513">
        <v>45656</v>
      </c>
      <c r="O660" s="51"/>
      <c r="P660" s="70" t="str">
        <f t="shared" ca="1" si="125"/>
        <v/>
      </c>
      <c r="Q660" s="70" t="str">
        <f t="shared" ca="1" si="121"/>
        <v/>
      </c>
      <c r="R660" s="70" t="str">
        <f t="shared" ca="1" si="122"/>
        <v/>
      </c>
      <c r="S660" s="70" t="str">
        <f t="shared" ca="1" si="123"/>
        <v/>
      </c>
      <c r="T660" s="147" t="str">
        <f t="shared" ca="1" si="124"/>
        <v/>
      </c>
      <c r="U660" s="146"/>
      <c r="V660" s="51"/>
      <c r="W660" s="51"/>
      <c r="X660" s="51"/>
      <c r="Y660" s="51"/>
      <c r="Z660" s="51"/>
      <c r="AA660" s="145"/>
    </row>
    <row r="661" spans="1:27" s="2" customFormat="1" ht="15.6" x14ac:dyDescent="0.3">
      <c r="A661" s="555">
        <v>45485</v>
      </c>
      <c r="B661" s="72" t="s">
        <v>727</v>
      </c>
      <c r="C661" s="72" t="s">
        <v>65</v>
      </c>
      <c r="D661" s="72">
        <v>3</v>
      </c>
      <c r="E661" s="72" t="s">
        <v>278</v>
      </c>
      <c r="F661" s="48">
        <v>6</v>
      </c>
      <c r="G661" s="65" t="s">
        <v>732</v>
      </c>
      <c r="H661" s="65" t="s">
        <v>30</v>
      </c>
      <c r="I661" s="47"/>
      <c r="J661" s="526"/>
      <c r="K661" s="42" t="s">
        <v>31</v>
      </c>
      <c r="L661" s="544">
        <v>45427</v>
      </c>
      <c r="M661" s="45"/>
      <c r="N661" s="513">
        <v>45656</v>
      </c>
      <c r="O661" s="51"/>
      <c r="P661" s="70" t="str">
        <f t="shared" ca="1" si="125"/>
        <v/>
      </c>
      <c r="Q661" s="70" t="str">
        <f t="shared" ca="1" si="121"/>
        <v/>
      </c>
      <c r="R661" s="70" t="str">
        <f t="shared" ca="1" si="122"/>
        <v/>
      </c>
      <c r="S661" s="70" t="str">
        <f t="shared" ca="1" si="123"/>
        <v/>
      </c>
      <c r="T661" s="147" t="str">
        <f t="shared" ca="1" si="124"/>
        <v/>
      </c>
      <c r="U661" s="146"/>
      <c r="V661" s="51"/>
      <c r="W661" s="51"/>
      <c r="X661" s="51"/>
      <c r="Y661" s="51"/>
      <c r="Z661" s="51"/>
      <c r="AA661" s="145"/>
    </row>
    <row r="662" spans="1:27" s="2" customFormat="1" ht="15.6" x14ac:dyDescent="0.3">
      <c r="A662" s="555">
        <v>45485</v>
      </c>
      <c r="B662" s="72" t="s">
        <v>727</v>
      </c>
      <c r="C662" s="72" t="s">
        <v>65</v>
      </c>
      <c r="D662" s="72">
        <v>3</v>
      </c>
      <c r="E662" s="72" t="s">
        <v>278</v>
      </c>
      <c r="F662" s="48">
        <v>7</v>
      </c>
      <c r="G662" s="65" t="s">
        <v>733</v>
      </c>
      <c r="H662" s="65" t="s">
        <v>44</v>
      </c>
      <c r="I662" s="59"/>
      <c r="J662" s="526"/>
      <c r="K662" s="42" t="s">
        <v>31</v>
      </c>
      <c r="L662" s="544">
        <v>45427</v>
      </c>
      <c r="M662" s="56"/>
      <c r="N662" s="513">
        <v>45656</v>
      </c>
      <c r="O662" s="51"/>
      <c r="P662" s="70" t="str">
        <f t="shared" ca="1" si="125"/>
        <v/>
      </c>
      <c r="Q662" s="70" t="str">
        <f t="shared" ca="1" si="121"/>
        <v/>
      </c>
      <c r="R662" s="70" t="str">
        <f t="shared" ca="1" si="122"/>
        <v/>
      </c>
      <c r="S662" s="70" t="str">
        <f t="shared" ca="1" si="123"/>
        <v/>
      </c>
      <c r="T662" s="147" t="str">
        <f t="shared" ca="1" si="124"/>
        <v/>
      </c>
      <c r="U662" s="146"/>
      <c r="V662" s="51"/>
      <c r="W662" s="51"/>
      <c r="X662" s="51"/>
      <c r="Y662" s="51"/>
      <c r="Z662" s="51"/>
      <c r="AA662" s="145"/>
    </row>
    <row r="663" spans="1:27" s="2" customFormat="1" ht="15.6" x14ac:dyDescent="0.3">
      <c r="A663" s="555">
        <v>45485</v>
      </c>
      <c r="B663" s="72" t="s">
        <v>727</v>
      </c>
      <c r="C663" s="72" t="s">
        <v>65</v>
      </c>
      <c r="D663" s="72">
        <v>3</v>
      </c>
      <c r="E663" s="72" t="s">
        <v>278</v>
      </c>
      <c r="F663" s="48">
        <v>8</v>
      </c>
      <c r="G663" s="65" t="s">
        <v>734</v>
      </c>
      <c r="H663" s="65" t="s">
        <v>44</v>
      </c>
      <c r="I663" s="47"/>
      <c r="J663" s="526"/>
      <c r="K663" s="42" t="s">
        <v>31</v>
      </c>
      <c r="L663" s="544">
        <v>45427</v>
      </c>
      <c r="M663" s="45"/>
      <c r="N663" s="513">
        <v>45656</v>
      </c>
      <c r="O663" s="51"/>
      <c r="P663" s="70" t="str">
        <f t="shared" ca="1" si="125"/>
        <v/>
      </c>
      <c r="Q663" s="70" t="str">
        <f t="shared" ca="1" si="121"/>
        <v/>
      </c>
      <c r="R663" s="70" t="str">
        <f t="shared" ca="1" si="122"/>
        <v/>
      </c>
      <c r="S663" s="70" t="str">
        <f t="shared" ca="1" si="123"/>
        <v/>
      </c>
      <c r="T663" s="147" t="str">
        <f t="shared" ca="1" si="124"/>
        <v/>
      </c>
      <c r="U663" s="146"/>
      <c r="V663" s="51"/>
      <c r="W663" s="51"/>
      <c r="X663" s="51"/>
      <c r="Y663" s="51"/>
      <c r="Z663" s="51"/>
      <c r="AA663" s="145"/>
    </row>
    <row r="664" spans="1:27" s="2" customFormat="1" ht="15.6" x14ac:dyDescent="0.3">
      <c r="A664" s="555">
        <v>45485</v>
      </c>
      <c r="B664" s="72" t="s">
        <v>727</v>
      </c>
      <c r="C664" s="72" t="s">
        <v>65</v>
      </c>
      <c r="D664" s="72">
        <v>3</v>
      </c>
      <c r="E664" s="72" t="s">
        <v>278</v>
      </c>
      <c r="F664" s="48">
        <v>9</v>
      </c>
      <c r="G664" s="65" t="s">
        <v>735</v>
      </c>
      <c r="H664" s="65" t="s">
        <v>30</v>
      </c>
      <c r="I664" s="47"/>
      <c r="J664" s="526"/>
      <c r="K664" s="42" t="s">
        <v>31</v>
      </c>
      <c r="L664" s="544">
        <v>45427</v>
      </c>
      <c r="M664" s="45"/>
      <c r="N664" s="513">
        <v>45656</v>
      </c>
      <c r="O664" s="51"/>
      <c r="P664" s="70" t="str">
        <f t="shared" ca="1" si="125"/>
        <v/>
      </c>
      <c r="Q664" s="70" t="str">
        <f t="shared" ca="1" si="121"/>
        <v/>
      </c>
      <c r="R664" s="70" t="str">
        <f t="shared" ca="1" si="122"/>
        <v/>
      </c>
      <c r="S664" s="70" t="str">
        <f t="shared" ca="1" si="123"/>
        <v/>
      </c>
      <c r="T664" s="147" t="str">
        <f t="shared" ca="1" si="124"/>
        <v/>
      </c>
      <c r="U664" s="146"/>
      <c r="V664" s="51"/>
      <c r="W664" s="51"/>
      <c r="X664" s="51"/>
      <c r="Y664" s="51"/>
      <c r="Z664" s="51"/>
      <c r="AA664" s="145"/>
    </row>
    <row r="665" spans="1:27" s="2" customFormat="1" ht="15.6" x14ac:dyDescent="0.3">
      <c r="A665" s="555">
        <v>45485</v>
      </c>
      <c r="B665" s="72" t="s">
        <v>727</v>
      </c>
      <c r="C665" s="72" t="s">
        <v>65</v>
      </c>
      <c r="D665" s="72">
        <v>3</v>
      </c>
      <c r="E665" s="72" t="s">
        <v>278</v>
      </c>
      <c r="F665" s="48">
        <v>10</v>
      </c>
      <c r="G665" s="65" t="s">
        <v>736</v>
      </c>
      <c r="H665" s="65" t="s">
        <v>30</v>
      </c>
      <c r="I665" s="47"/>
      <c r="J665" s="526"/>
      <c r="K665" s="42" t="s">
        <v>31</v>
      </c>
      <c r="L665" s="544">
        <v>45427</v>
      </c>
      <c r="M665" s="45"/>
      <c r="N665" s="513">
        <v>45656</v>
      </c>
      <c r="O665" s="51"/>
      <c r="P665" s="70" t="str">
        <f t="shared" ca="1" si="125"/>
        <v/>
      </c>
      <c r="Q665" s="70" t="str">
        <f t="shared" ca="1" si="121"/>
        <v/>
      </c>
      <c r="R665" s="70" t="str">
        <f t="shared" ca="1" si="122"/>
        <v/>
      </c>
      <c r="S665" s="70" t="str">
        <f t="shared" ca="1" si="123"/>
        <v/>
      </c>
      <c r="T665" s="147" t="str">
        <f t="shared" ca="1" si="124"/>
        <v/>
      </c>
      <c r="U665" s="146"/>
      <c r="V665" s="51"/>
      <c r="W665" s="51"/>
      <c r="X665" s="51"/>
      <c r="Y665" s="51"/>
      <c r="Z665" s="51"/>
      <c r="AA665" s="145"/>
    </row>
    <row r="666" spans="1:27" s="2" customFormat="1" ht="15.6" x14ac:dyDescent="0.3">
      <c r="A666" s="555">
        <v>45485</v>
      </c>
      <c r="B666" s="72" t="s">
        <v>727</v>
      </c>
      <c r="C666" s="72" t="s">
        <v>65</v>
      </c>
      <c r="D666" s="72">
        <v>3</v>
      </c>
      <c r="E666" s="72" t="s">
        <v>278</v>
      </c>
      <c r="F666" s="48">
        <v>11</v>
      </c>
      <c r="G666" s="65" t="s">
        <v>737</v>
      </c>
      <c r="H666" s="65" t="s">
        <v>30</v>
      </c>
      <c r="I666" s="47"/>
      <c r="J666" s="526"/>
      <c r="K666" s="42" t="s">
        <v>31</v>
      </c>
      <c r="L666" s="544">
        <v>45427</v>
      </c>
      <c r="M666" s="45"/>
      <c r="N666" s="513">
        <v>45656</v>
      </c>
      <c r="O666" s="51"/>
      <c r="P666" s="70" t="str">
        <f t="shared" ca="1" si="125"/>
        <v/>
      </c>
      <c r="Q666" s="70" t="str">
        <f t="shared" ca="1" si="121"/>
        <v/>
      </c>
      <c r="R666" s="70" t="str">
        <f t="shared" ca="1" si="122"/>
        <v/>
      </c>
      <c r="S666" s="70" t="str">
        <f t="shared" ca="1" si="123"/>
        <v/>
      </c>
      <c r="T666" s="147" t="str">
        <f t="shared" ca="1" si="124"/>
        <v/>
      </c>
      <c r="U666" s="146"/>
      <c r="V666" s="51"/>
      <c r="W666" s="51"/>
      <c r="X666" s="51"/>
      <c r="Y666" s="51"/>
      <c r="Z666" s="51"/>
      <c r="AA666" s="145"/>
    </row>
    <row r="667" spans="1:27" s="2" customFormat="1" ht="15.6" x14ac:dyDescent="0.3">
      <c r="A667" s="555">
        <v>45485</v>
      </c>
      <c r="B667" s="72" t="s">
        <v>727</v>
      </c>
      <c r="C667" s="72" t="s">
        <v>65</v>
      </c>
      <c r="D667" s="72">
        <v>3</v>
      </c>
      <c r="E667" s="72" t="s">
        <v>278</v>
      </c>
      <c r="F667" s="48">
        <v>12</v>
      </c>
      <c r="G667" s="65" t="s">
        <v>738</v>
      </c>
      <c r="H667" s="65" t="s">
        <v>30</v>
      </c>
      <c r="I667" s="47"/>
      <c r="J667" s="526"/>
      <c r="K667" s="42" t="s">
        <v>31</v>
      </c>
      <c r="L667" s="544">
        <v>45427</v>
      </c>
      <c r="M667" s="45"/>
      <c r="N667" s="513">
        <v>45656</v>
      </c>
      <c r="O667" s="51"/>
      <c r="P667" s="70" t="str">
        <f t="shared" ca="1" si="125"/>
        <v/>
      </c>
      <c r="Q667" s="70" t="str">
        <f t="shared" ca="1" si="121"/>
        <v/>
      </c>
      <c r="R667" s="70" t="str">
        <f t="shared" ca="1" si="122"/>
        <v/>
      </c>
      <c r="S667" s="70" t="str">
        <f t="shared" ca="1" si="123"/>
        <v/>
      </c>
      <c r="T667" s="147" t="str">
        <f t="shared" ca="1" si="124"/>
        <v/>
      </c>
      <c r="U667" s="146"/>
      <c r="V667" s="51"/>
      <c r="W667" s="51"/>
      <c r="X667" s="51"/>
      <c r="Y667" s="51"/>
      <c r="Z667" s="51"/>
      <c r="AA667" s="145"/>
    </row>
    <row r="668" spans="1:27" s="2" customFormat="1" ht="15.6" x14ac:dyDescent="0.3">
      <c r="A668" s="555">
        <v>45485</v>
      </c>
      <c r="B668" s="72" t="s">
        <v>727</v>
      </c>
      <c r="C668" s="72" t="s">
        <v>65</v>
      </c>
      <c r="D668" s="72">
        <v>3</v>
      </c>
      <c r="E668" s="72" t="s">
        <v>278</v>
      </c>
      <c r="F668" s="48">
        <v>13</v>
      </c>
      <c r="G668" s="65" t="s">
        <v>739</v>
      </c>
      <c r="H668" s="65" t="s">
        <v>30</v>
      </c>
      <c r="I668" s="47"/>
      <c r="J668" s="526"/>
      <c r="K668" s="42" t="s">
        <v>31</v>
      </c>
      <c r="L668" s="544">
        <v>45427</v>
      </c>
      <c r="M668" s="45"/>
      <c r="N668" s="513">
        <v>45656</v>
      </c>
      <c r="O668" s="51"/>
      <c r="P668" s="70" t="str">
        <f t="shared" ca="1" si="125"/>
        <v/>
      </c>
      <c r="Q668" s="70" t="str">
        <f t="shared" ca="1" si="121"/>
        <v/>
      </c>
      <c r="R668" s="70" t="str">
        <f t="shared" ca="1" si="122"/>
        <v/>
      </c>
      <c r="S668" s="70" t="str">
        <f t="shared" ca="1" si="123"/>
        <v/>
      </c>
      <c r="T668" s="147" t="str">
        <f t="shared" ca="1" si="124"/>
        <v/>
      </c>
      <c r="U668" s="146"/>
      <c r="V668" s="51"/>
      <c r="W668" s="51"/>
      <c r="X668" s="51"/>
      <c r="Y668" s="51"/>
      <c r="Z668" s="51"/>
      <c r="AA668" s="145"/>
    </row>
    <row r="669" spans="1:27" s="2" customFormat="1" ht="15.6" x14ac:dyDescent="0.3">
      <c r="A669" s="555">
        <v>45485</v>
      </c>
      <c r="B669" s="72" t="s">
        <v>727</v>
      </c>
      <c r="C669" s="72" t="s">
        <v>65</v>
      </c>
      <c r="D669" s="72">
        <v>3</v>
      </c>
      <c r="E669" s="72" t="s">
        <v>278</v>
      </c>
      <c r="F669" s="48">
        <v>14</v>
      </c>
      <c r="G669" s="65" t="s">
        <v>740</v>
      </c>
      <c r="H669" s="65" t="s">
        <v>84</v>
      </c>
      <c r="I669" s="95"/>
      <c r="J669" s="526"/>
      <c r="K669" s="42" t="s">
        <v>31</v>
      </c>
      <c r="L669" s="544">
        <v>45427</v>
      </c>
      <c r="M669" s="89"/>
      <c r="N669" s="513">
        <v>45516</v>
      </c>
      <c r="O669" s="51"/>
      <c r="P669" s="70" t="str">
        <f t="shared" ca="1" si="125"/>
        <v/>
      </c>
      <c r="Q669" s="70" t="str">
        <f t="shared" ca="1" si="121"/>
        <v/>
      </c>
      <c r="R669" s="70" t="str">
        <f t="shared" ca="1" si="122"/>
        <v/>
      </c>
      <c r="S669" s="70" t="str">
        <f t="shared" ca="1" si="123"/>
        <v/>
      </c>
      <c r="T669" s="147" t="str">
        <f t="shared" ca="1" si="124"/>
        <v/>
      </c>
      <c r="U669" s="146"/>
      <c r="V669" s="51"/>
      <c r="W669" s="51"/>
      <c r="X669" s="51"/>
      <c r="Y669" s="51"/>
      <c r="Z669" s="51"/>
      <c r="AA669" s="145"/>
    </row>
    <row r="670" spans="1:27" s="2" customFormat="1" ht="15.6" x14ac:dyDescent="0.3">
      <c r="A670" s="555">
        <v>45485</v>
      </c>
      <c r="B670" s="72" t="s">
        <v>727</v>
      </c>
      <c r="C670" s="72" t="s">
        <v>65</v>
      </c>
      <c r="D670" s="72">
        <v>3</v>
      </c>
      <c r="E670" s="72" t="s">
        <v>278</v>
      </c>
      <c r="F670" s="48">
        <v>15</v>
      </c>
      <c r="G670" s="65" t="s">
        <v>741</v>
      </c>
      <c r="H670" s="65" t="s">
        <v>30</v>
      </c>
      <c r="I670" s="47"/>
      <c r="J670" s="526"/>
      <c r="K670" s="42" t="s">
        <v>31</v>
      </c>
      <c r="L670" s="544">
        <v>45427</v>
      </c>
      <c r="M670" s="45"/>
      <c r="N670" s="513">
        <v>45656</v>
      </c>
      <c r="O670" s="51"/>
      <c r="P670" s="70" t="str">
        <f t="shared" ca="1" si="125"/>
        <v/>
      </c>
      <c r="Q670" s="70" t="str">
        <f t="shared" ca="1" si="121"/>
        <v/>
      </c>
      <c r="R670" s="70" t="str">
        <f t="shared" ca="1" si="122"/>
        <v/>
      </c>
      <c r="S670" s="70" t="str">
        <f t="shared" ca="1" si="123"/>
        <v/>
      </c>
      <c r="T670" s="147" t="str">
        <f t="shared" ca="1" si="124"/>
        <v/>
      </c>
      <c r="U670" s="146"/>
      <c r="V670" s="51"/>
      <c r="W670" s="51"/>
      <c r="X670" s="51"/>
      <c r="Y670" s="51"/>
      <c r="Z670" s="51"/>
      <c r="AA670" s="145"/>
    </row>
    <row r="671" spans="1:27" s="2" customFormat="1" ht="15.6" x14ac:dyDescent="0.3">
      <c r="A671" s="555">
        <v>45485</v>
      </c>
      <c r="B671" s="72" t="s">
        <v>727</v>
      </c>
      <c r="C671" s="72" t="s">
        <v>65</v>
      </c>
      <c r="D671" s="72">
        <v>3</v>
      </c>
      <c r="E671" s="72" t="s">
        <v>278</v>
      </c>
      <c r="F671" s="48">
        <v>16</v>
      </c>
      <c r="G671" s="77" t="s">
        <v>742</v>
      </c>
      <c r="H671" s="65" t="s">
        <v>84</v>
      </c>
      <c r="I671" s="59"/>
      <c r="J671" s="526"/>
      <c r="K671" s="42" t="s">
        <v>31</v>
      </c>
      <c r="L671" s="544">
        <v>45427</v>
      </c>
      <c r="M671" s="45"/>
      <c r="N671" s="513">
        <v>45656</v>
      </c>
      <c r="O671" s="51"/>
      <c r="P671" s="70" t="str">
        <f t="shared" ca="1" si="125"/>
        <v/>
      </c>
      <c r="Q671" s="70" t="str">
        <f t="shared" ca="1" si="121"/>
        <v/>
      </c>
      <c r="R671" s="70" t="str">
        <f t="shared" ca="1" si="122"/>
        <v/>
      </c>
      <c r="S671" s="70" t="str">
        <f t="shared" ca="1" si="123"/>
        <v/>
      </c>
      <c r="T671" s="147" t="str">
        <f t="shared" ca="1" si="124"/>
        <v/>
      </c>
      <c r="U671" s="146"/>
      <c r="V671" s="51"/>
      <c r="W671" s="51"/>
      <c r="X671" s="51"/>
      <c r="Y671" s="51"/>
      <c r="Z671" s="51"/>
      <c r="AA671" s="145"/>
    </row>
    <row r="672" spans="1:27" s="2" customFormat="1" ht="15.6" x14ac:dyDescent="0.3">
      <c r="A672" s="555">
        <v>45485</v>
      </c>
      <c r="B672" s="72" t="s">
        <v>727</v>
      </c>
      <c r="C672" s="72" t="s">
        <v>65</v>
      </c>
      <c r="D672" s="72">
        <v>3</v>
      </c>
      <c r="E672" s="72" t="s">
        <v>278</v>
      </c>
      <c r="F672" s="48">
        <v>17</v>
      </c>
      <c r="G672" s="65" t="s">
        <v>743</v>
      </c>
      <c r="H672" s="65" t="s">
        <v>30</v>
      </c>
      <c r="I672" s="47"/>
      <c r="J672" s="526"/>
      <c r="K672" s="42" t="s">
        <v>31</v>
      </c>
      <c r="L672" s="544">
        <v>45427</v>
      </c>
      <c r="M672" s="45"/>
      <c r="N672" s="513">
        <v>45656</v>
      </c>
      <c r="O672" s="51"/>
      <c r="P672" s="70" t="str">
        <f t="shared" ca="1" si="125"/>
        <v/>
      </c>
      <c r="Q672" s="70" t="str">
        <f t="shared" ca="1" si="121"/>
        <v/>
      </c>
      <c r="R672" s="70" t="str">
        <f t="shared" ca="1" si="122"/>
        <v/>
      </c>
      <c r="S672" s="70" t="str">
        <f t="shared" ca="1" si="123"/>
        <v/>
      </c>
      <c r="T672" s="147" t="str">
        <f t="shared" ca="1" si="124"/>
        <v/>
      </c>
      <c r="U672" s="146"/>
      <c r="V672" s="51"/>
      <c r="W672" s="51"/>
      <c r="X672" s="51"/>
      <c r="Y672" s="51"/>
      <c r="Z672" s="51"/>
      <c r="AA672" s="145"/>
    </row>
    <row r="673" spans="1:27" s="2" customFormat="1" ht="15.6" x14ac:dyDescent="0.3">
      <c r="A673" s="555">
        <v>45485</v>
      </c>
      <c r="B673" s="72" t="s">
        <v>727</v>
      </c>
      <c r="C673" s="72" t="s">
        <v>65</v>
      </c>
      <c r="D673" s="72">
        <v>3</v>
      </c>
      <c r="E673" s="72" t="s">
        <v>278</v>
      </c>
      <c r="F673" s="48">
        <v>18</v>
      </c>
      <c r="G673" s="65" t="s">
        <v>744</v>
      </c>
      <c r="H673" s="65" t="s">
        <v>30</v>
      </c>
      <c r="I673" s="47"/>
      <c r="J673" s="526"/>
      <c r="K673" s="42" t="s">
        <v>31</v>
      </c>
      <c r="L673" s="544">
        <v>45427</v>
      </c>
      <c r="M673" s="45"/>
      <c r="N673" s="513">
        <v>45656</v>
      </c>
      <c r="O673" s="51"/>
      <c r="P673" s="70" t="str">
        <f t="shared" ca="1" si="125"/>
        <v/>
      </c>
      <c r="Q673" s="70" t="str">
        <f t="shared" ca="1" si="121"/>
        <v/>
      </c>
      <c r="R673" s="70" t="str">
        <f t="shared" ca="1" si="122"/>
        <v/>
      </c>
      <c r="S673" s="70" t="str">
        <f t="shared" ca="1" si="123"/>
        <v/>
      </c>
      <c r="T673" s="147" t="str">
        <f t="shared" ca="1" si="124"/>
        <v/>
      </c>
      <c r="U673" s="146"/>
      <c r="V673" s="51"/>
      <c r="W673" s="51"/>
      <c r="X673" s="51"/>
      <c r="Y673" s="51"/>
      <c r="Z673" s="51"/>
      <c r="AA673" s="145"/>
    </row>
    <row r="674" spans="1:27" s="2" customFormat="1" ht="15.6" x14ac:dyDescent="0.3">
      <c r="A674" s="555">
        <v>45485</v>
      </c>
      <c r="B674" s="72" t="s">
        <v>727</v>
      </c>
      <c r="C674" s="72" t="s">
        <v>65</v>
      </c>
      <c r="D674" s="72">
        <v>3</v>
      </c>
      <c r="E674" s="72" t="s">
        <v>278</v>
      </c>
      <c r="F674" s="48">
        <v>19</v>
      </c>
      <c r="G674" s="65" t="s">
        <v>265</v>
      </c>
      <c r="H674" s="65" t="s">
        <v>44</v>
      </c>
      <c r="I674" s="47"/>
      <c r="J674" s="526"/>
      <c r="K674" s="42" t="s">
        <v>31</v>
      </c>
      <c r="L674" s="544">
        <v>45427</v>
      </c>
      <c r="M674" s="45"/>
      <c r="N674" s="513">
        <v>45656</v>
      </c>
      <c r="O674" s="51"/>
      <c r="P674" s="70" t="str">
        <f t="shared" ca="1" si="125"/>
        <v/>
      </c>
      <c r="Q674" s="70" t="str">
        <f t="shared" ca="1" si="121"/>
        <v/>
      </c>
      <c r="R674" s="70" t="str">
        <f t="shared" ca="1" si="122"/>
        <v/>
      </c>
      <c r="S674" s="70" t="str">
        <f t="shared" ca="1" si="123"/>
        <v/>
      </c>
      <c r="T674" s="147" t="str">
        <f t="shared" ca="1" si="124"/>
        <v/>
      </c>
      <c r="U674" s="146"/>
      <c r="V674" s="51"/>
      <c r="W674" s="51"/>
      <c r="X674" s="51"/>
      <c r="Y674" s="51"/>
      <c r="Z674" s="51"/>
      <c r="AA674" s="145"/>
    </row>
    <row r="675" spans="1:27" s="2" customFormat="1" ht="15.6" x14ac:dyDescent="0.3">
      <c r="A675" s="555">
        <v>45485</v>
      </c>
      <c r="B675" s="72" t="s">
        <v>727</v>
      </c>
      <c r="C675" s="72" t="s">
        <v>65</v>
      </c>
      <c r="D675" s="72">
        <v>3</v>
      </c>
      <c r="E675" s="72" t="s">
        <v>278</v>
      </c>
      <c r="F675" s="48">
        <v>20</v>
      </c>
      <c r="G675" s="65" t="s">
        <v>745</v>
      </c>
      <c r="H675" s="65" t="s">
        <v>54</v>
      </c>
      <c r="I675" s="47"/>
      <c r="J675" s="526"/>
      <c r="K675" s="42" t="s">
        <v>31</v>
      </c>
      <c r="L675" s="544">
        <v>45427</v>
      </c>
      <c r="M675" s="45"/>
      <c r="N675" s="513">
        <v>45491</v>
      </c>
      <c r="O675" s="51"/>
      <c r="P675" s="70" t="str">
        <f ca="1">IF(K675="NÃO INTERVENCIONADO",TODAY()-L675,"")</f>
        <v/>
      </c>
      <c r="Q675" s="70" t="str">
        <f t="shared" ca="1" si="121"/>
        <v/>
      </c>
      <c r="R675" s="70" t="str">
        <f t="shared" ca="1" si="122"/>
        <v/>
      </c>
      <c r="S675" s="70" t="str">
        <f t="shared" ca="1" si="123"/>
        <v/>
      </c>
      <c r="T675" s="147" t="str">
        <f t="shared" ca="1" si="124"/>
        <v/>
      </c>
      <c r="U675" s="146"/>
      <c r="V675" s="51"/>
      <c r="W675" s="51"/>
      <c r="X675" s="51"/>
      <c r="Y675" s="51"/>
      <c r="Z675" s="51"/>
      <c r="AA675" s="145"/>
    </row>
    <row r="676" spans="1:27" s="2" customFormat="1" ht="15.6" x14ac:dyDescent="0.3">
      <c r="A676" s="555">
        <v>45485</v>
      </c>
      <c r="B676" s="72" t="s">
        <v>727</v>
      </c>
      <c r="C676" s="72" t="s">
        <v>65</v>
      </c>
      <c r="D676" s="72">
        <v>3</v>
      </c>
      <c r="E676" s="72" t="s">
        <v>278</v>
      </c>
      <c r="F676" s="48">
        <v>21</v>
      </c>
      <c r="G676" s="65" t="s">
        <v>746</v>
      </c>
      <c r="H676" s="65" t="s">
        <v>30</v>
      </c>
      <c r="I676" s="47"/>
      <c r="J676" s="526"/>
      <c r="K676" s="42" t="s">
        <v>31</v>
      </c>
      <c r="L676" s="544">
        <v>45427</v>
      </c>
      <c r="M676" s="45"/>
      <c r="N676" s="513">
        <v>45656</v>
      </c>
      <c r="O676" s="51"/>
      <c r="P676" s="70" t="str">
        <f ca="1">IF(K676="NÃO INTERVENCIONADO",TODAY()-L676,"")</f>
        <v/>
      </c>
      <c r="Q676" s="70" t="str">
        <f t="shared" ca="1" si="121"/>
        <v/>
      </c>
      <c r="R676" s="70" t="str">
        <f t="shared" ca="1" si="122"/>
        <v/>
      </c>
      <c r="S676" s="70" t="str">
        <f t="shared" ca="1" si="123"/>
        <v/>
      </c>
      <c r="T676" s="147" t="str">
        <f t="shared" ca="1" si="124"/>
        <v/>
      </c>
      <c r="U676" s="146"/>
      <c r="V676" s="51"/>
      <c r="W676" s="51"/>
      <c r="X676" s="51"/>
      <c r="Y676" s="51"/>
      <c r="Z676" s="51"/>
      <c r="AA676" s="145"/>
    </row>
    <row r="677" spans="1:27" s="2" customFormat="1" ht="15.6" x14ac:dyDescent="0.3">
      <c r="A677" s="555">
        <v>45485</v>
      </c>
      <c r="B677" s="72" t="s">
        <v>727</v>
      </c>
      <c r="C677" s="72" t="s">
        <v>65</v>
      </c>
      <c r="D677" s="72">
        <v>3</v>
      </c>
      <c r="E677" s="72" t="s">
        <v>278</v>
      </c>
      <c r="F677" s="48">
        <v>22</v>
      </c>
      <c r="G677" s="65" t="s">
        <v>747</v>
      </c>
      <c r="H677" s="65" t="s">
        <v>748</v>
      </c>
      <c r="I677" s="47"/>
      <c r="J677" s="526"/>
      <c r="K677" s="42" t="s">
        <v>31</v>
      </c>
      <c r="L677" s="544">
        <v>45427</v>
      </c>
      <c r="M677" s="45"/>
      <c r="N677" s="513">
        <v>45656</v>
      </c>
      <c r="O677" s="51"/>
      <c r="P677" s="70" t="str">
        <f t="shared" ref="P677:P715" ca="1" si="126">IF(K677="NÃO INTERVENCIONADO",TODAY()-J677,"")</f>
        <v/>
      </c>
      <c r="Q677" s="70" t="str">
        <f t="shared" ca="1" si="121"/>
        <v/>
      </c>
      <c r="R677" s="70" t="str">
        <f t="shared" ca="1" si="122"/>
        <v/>
      </c>
      <c r="S677" s="70" t="str">
        <f t="shared" ca="1" si="123"/>
        <v/>
      </c>
      <c r="T677" s="147" t="str">
        <f t="shared" ca="1" si="124"/>
        <v/>
      </c>
      <c r="U677" s="146"/>
      <c r="V677" s="51"/>
      <c r="W677" s="51"/>
      <c r="X677" s="51"/>
      <c r="Y677" s="51"/>
      <c r="Z677" s="51"/>
      <c r="AA677" s="145"/>
    </row>
    <row r="678" spans="1:27" s="2" customFormat="1" ht="15.6" x14ac:dyDescent="0.3">
      <c r="A678" s="555">
        <v>45485</v>
      </c>
      <c r="B678" s="72" t="s">
        <v>727</v>
      </c>
      <c r="C678" s="72" t="s">
        <v>65</v>
      </c>
      <c r="D678" s="72">
        <v>3</v>
      </c>
      <c r="E678" s="72" t="s">
        <v>278</v>
      </c>
      <c r="F678" s="48">
        <v>23</v>
      </c>
      <c r="G678" s="65" t="s">
        <v>749</v>
      </c>
      <c r="H678" s="65" t="s">
        <v>30</v>
      </c>
      <c r="I678" s="47"/>
      <c r="J678" s="526"/>
      <c r="K678" s="42" t="s">
        <v>31</v>
      </c>
      <c r="L678" s="544">
        <v>45427</v>
      </c>
      <c r="M678" s="45"/>
      <c r="N678" s="513">
        <v>45656</v>
      </c>
      <c r="O678" s="51"/>
      <c r="P678" s="70" t="str">
        <f t="shared" ca="1" si="126"/>
        <v/>
      </c>
      <c r="Q678" s="70" t="str">
        <f ca="1">IF(K678="ENCOMENDADO",TODAY()-L678,"")</f>
        <v/>
      </c>
      <c r="R678" s="70" t="str">
        <f t="shared" ca="1" si="122"/>
        <v/>
      </c>
      <c r="S678" s="70" t="str">
        <f t="shared" ca="1" si="123"/>
        <v/>
      </c>
      <c r="T678" s="147" t="str">
        <f t="shared" ca="1" si="124"/>
        <v/>
      </c>
      <c r="U678" s="146"/>
      <c r="V678" s="51"/>
      <c r="W678" s="51"/>
      <c r="X678" s="51"/>
      <c r="Y678" s="51"/>
      <c r="Z678" s="51"/>
      <c r="AA678" s="145"/>
    </row>
    <row r="679" spans="1:27" s="2" customFormat="1" ht="15.6" x14ac:dyDescent="0.3">
      <c r="A679" s="555">
        <v>45485</v>
      </c>
      <c r="B679" s="72" t="s">
        <v>727</v>
      </c>
      <c r="C679" s="72" t="s">
        <v>65</v>
      </c>
      <c r="D679" s="72">
        <v>3</v>
      </c>
      <c r="E679" s="72" t="s">
        <v>278</v>
      </c>
      <c r="F679" s="48">
        <v>24</v>
      </c>
      <c r="G679" s="65" t="s">
        <v>750</v>
      </c>
      <c r="H679" s="65" t="s">
        <v>76</v>
      </c>
      <c r="I679" s="47"/>
      <c r="J679" s="526"/>
      <c r="K679" s="187" t="s">
        <v>31</v>
      </c>
      <c r="L679" s="544">
        <v>45427</v>
      </c>
      <c r="M679" s="45"/>
      <c r="N679" s="513">
        <v>45656</v>
      </c>
      <c r="O679" s="51"/>
      <c r="P679" s="70" t="str">
        <f t="shared" ca="1" si="126"/>
        <v/>
      </c>
      <c r="Q679" s="70" t="str">
        <f ca="1">IF(K679="ENCOMENDADO",TODAY()-J679,"")</f>
        <v/>
      </c>
      <c r="R679" s="70" t="str">
        <f t="shared" ca="1" si="122"/>
        <v/>
      </c>
      <c r="S679" s="70" t="str">
        <f t="shared" ca="1" si="123"/>
        <v/>
      </c>
      <c r="T679" s="147" t="str">
        <f t="shared" ca="1" si="124"/>
        <v/>
      </c>
      <c r="U679" s="146"/>
      <c r="V679" s="51"/>
      <c r="W679" s="51"/>
      <c r="X679" s="51"/>
      <c r="Y679" s="51"/>
      <c r="Z679" s="51"/>
      <c r="AA679" s="145"/>
    </row>
    <row r="680" spans="1:27" s="2" customFormat="1" ht="15.6" x14ac:dyDescent="0.3">
      <c r="A680" s="555">
        <v>45485</v>
      </c>
      <c r="B680" s="72" t="s">
        <v>727</v>
      </c>
      <c r="C680" s="72" t="s">
        <v>65</v>
      </c>
      <c r="D680" s="72">
        <v>3</v>
      </c>
      <c r="E680" s="72" t="s">
        <v>278</v>
      </c>
      <c r="F680" s="48">
        <v>25</v>
      </c>
      <c r="G680" s="65" t="s">
        <v>751</v>
      </c>
      <c r="H680" s="65" t="s">
        <v>30</v>
      </c>
      <c r="I680" s="47"/>
      <c r="J680" s="526"/>
      <c r="K680" s="42" t="s">
        <v>31</v>
      </c>
      <c r="L680" s="544">
        <v>45427</v>
      </c>
      <c r="M680" s="45"/>
      <c r="N680" s="513">
        <v>45656</v>
      </c>
      <c r="O680" s="51"/>
      <c r="P680" s="70" t="str">
        <f t="shared" ca="1" si="126"/>
        <v/>
      </c>
      <c r="Q680" s="70" t="str">
        <f ca="1">IF(K680="ENCOMENDADO",TODAY()-L680,"")</f>
        <v/>
      </c>
      <c r="R680" s="70" t="str">
        <f t="shared" ca="1" si="122"/>
        <v/>
      </c>
      <c r="S680" s="70" t="str">
        <f t="shared" ca="1" si="123"/>
        <v/>
      </c>
      <c r="T680" s="147" t="str">
        <f t="shared" ca="1" si="124"/>
        <v/>
      </c>
      <c r="U680" s="146"/>
      <c r="V680" s="51"/>
      <c r="W680" s="51"/>
      <c r="X680" s="51"/>
      <c r="Y680" s="51"/>
      <c r="Z680" s="51"/>
      <c r="AA680" s="145"/>
    </row>
    <row r="681" spans="1:27" s="2" customFormat="1" ht="15.6" x14ac:dyDescent="0.3">
      <c r="A681" s="555">
        <v>45485</v>
      </c>
      <c r="B681" s="72" t="s">
        <v>727</v>
      </c>
      <c r="C681" s="72" t="s">
        <v>65</v>
      </c>
      <c r="D681" s="72">
        <v>3</v>
      </c>
      <c r="E681" s="72" t="s">
        <v>278</v>
      </c>
      <c r="F681" s="48">
        <v>26</v>
      </c>
      <c r="G681" s="65" t="s">
        <v>752</v>
      </c>
      <c r="H681" s="65" t="s">
        <v>481</v>
      </c>
      <c r="I681" s="59"/>
      <c r="J681" s="526"/>
      <c r="K681" s="42" t="s">
        <v>31</v>
      </c>
      <c r="L681" s="544">
        <v>45427</v>
      </c>
      <c r="M681" s="89"/>
      <c r="N681" s="513">
        <v>45575</v>
      </c>
      <c r="O681" s="51"/>
      <c r="P681" s="70" t="str">
        <f t="shared" ca="1" si="126"/>
        <v/>
      </c>
      <c r="Q681" s="70" t="str">
        <f t="shared" ref="Q681:Q715" ca="1" si="127">IF(K681="ENCOMENDADO",TODAY()-J681,"")</f>
        <v/>
      </c>
      <c r="R681" s="70" t="str">
        <f t="shared" ca="1" si="122"/>
        <v/>
      </c>
      <c r="S681" s="70" t="str">
        <f t="shared" ca="1" si="123"/>
        <v/>
      </c>
      <c r="T681" s="147" t="str">
        <f t="shared" ca="1" si="124"/>
        <v/>
      </c>
      <c r="U681" s="146"/>
      <c r="V681" s="51"/>
      <c r="W681" s="51"/>
      <c r="X681" s="51"/>
      <c r="Y681" s="51"/>
      <c r="Z681" s="51"/>
      <c r="AA681" s="145"/>
    </row>
    <row r="682" spans="1:27" customFormat="1" ht="15.6" x14ac:dyDescent="0.3">
      <c r="A682" s="555">
        <v>45485</v>
      </c>
      <c r="B682" s="72" t="s">
        <v>727</v>
      </c>
      <c r="C682" s="72" t="s">
        <v>65</v>
      </c>
      <c r="D682" s="72">
        <v>3</v>
      </c>
      <c r="E682" s="72" t="s">
        <v>278</v>
      </c>
      <c r="F682" s="48">
        <v>27</v>
      </c>
      <c r="G682" s="65" t="s">
        <v>753</v>
      </c>
      <c r="H682" s="65" t="s">
        <v>30</v>
      </c>
      <c r="I682" s="47"/>
      <c r="J682" s="526"/>
      <c r="K682" s="187" t="s">
        <v>31</v>
      </c>
      <c r="L682" s="544">
        <v>45427</v>
      </c>
      <c r="M682" s="45"/>
      <c r="N682" s="513">
        <v>45656</v>
      </c>
      <c r="O682" s="51"/>
      <c r="P682" s="70" t="str">
        <f t="shared" ca="1" si="126"/>
        <v/>
      </c>
      <c r="Q682" s="70" t="str">
        <f t="shared" ca="1" si="127"/>
        <v/>
      </c>
      <c r="R682" s="70" t="str">
        <f t="shared" ca="1" si="122"/>
        <v/>
      </c>
      <c r="S682" s="70" t="str">
        <f t="shared" ca="1" si="123"/>
        <v/>
      </c>
      <c r="T682" s="147" t="str">
        <f t="shared" ca="1" si="124"/>
        <v/>
      </c>
      <c r="U682" s="146"/>
      <c r="V682" s="51"/>
      <c r="W682" s="51"/>
      <c r="X682" s="51"/>
      <c r="Y682" s="51"/>
      <c r="Z682" s="51"/>
      <c r="AA682" s="145"/>
    </row>
    <row r="683" spans="1:27" s="2" customFormat="1" ht="15.6" x14ac:dyDescent="0.3">
      <c r="A683" s="555">
        <v>45485</v>
      </c>
      <c r="B683" s="72" t="s">
        <v>727</v>
      </c>
      <c r="C683" s="72" t="s">
        <v>65</v>
      </c>
      <c r="D683" s="72">
        <v>3</v>
      </c>
      <c r="E683" s="72" t="s">
        <v>278</v>
      </c>
      <c r="F683" s="48">
        <v>28</v>
      </c>
      <c r="G683" s="65" t="s">
        <v>754</v>
      </c>
      <c r="H683" s="65" t="s">
        <v>30</v>
      </c>
      <c r="I683" s="47"/>
      <c r="J683" s="526"/>
      <c r="K683" s="42" t="s">
        <v>31</v>
      </c>
      <c r="L683" s="544">
        <v>45427</v>
      </c>
      <c r="M683" s="45"/>
      <c r="N683" s="513">
        <v>45656</v>
      </c>
      <c r="O683" s="51"/>
      <c r="P683" s="70" t="str">
        <f t="shared" ca="1" si="126"/>
        <v/>
      </c>
      <c r="Q683" s="70" t="str">
        <f t="shared" ca="1" si="127"/>
        <v/>
      </c>
      <c r="R683" s="70" t="str">
        <f t="shared" ca="1" si="122"/>
        <v/>
      </c>
      <c r="S683" s="70" t="str">
        <f t="shared" ca="1" si="123"/>
        <v/>
      </c>
      <c r="T683" s="147" t="str">
        <f t="shared" ca="1" si="124"/>
        <v/>
      </c>
      <c r="U683" s="146"/>
      <c r="V683" s="51"/>
      <c r="W683" s="51"/>
      <c r="X683" s="51"/>
      <c r="Y683" s="51"/>
      <c r="Z683" s="51"/>
      <c r="AA683" s="145"/>
    </row>
    <row r="684" spans="1:27" s="2" customFormat="1" ht="15.6" x14ac:dyDescent="0.3">
      <c r="A684" s="555">
        <v>45485</v>
      </c>
      <c r="B684" s="72" t="s">
        <v>727</v>
      </c>
      <c r="C684" s="72" t="s">
        <v>65</v>
      </c>
      <c r="D684" s="72">
        <v>3</v>
      </c>
      <c r="E684" s="72" t="s">
        <v>278</v>
      </c>
      <c r="F684" s="48">
        <v>29</v>
      </c>
      <c r="G684" s="65" t="s">
        <v>755</v>
      </c>
      <c r="H684" s="65" t="s">
        <v>76</v>
      </c>
      <c r="I684" s="48"/>
      <c r="J684" s="526"/>
      <c r="K684" s="42" t="s">
        <v>31</v>
      </c>
      <c r="L684" s="544">
        <v>45427</v>
      </c>
      <c r="M684" s="78"/>
      <c r="N684" s="513">
        <v>45656</v>
      </c>
      <c r="O684" s="51"/>
      <c r="P684" s="70" t="str">
        <f t="shared" ca="1" si="126"/>
        <v/>
      </c>
      <c r="Q684" s="70" t="str">
        <f t="shared" ca="1" si="127"/>
        <v/>
      </c>
      <c r="R684" s="70" t="str">
        <f t="shared" ca="1" si="122"/>
        <v/>
      </c>
      <c r="S684" s="70" t="str">
        <f t="shared" ca="1" si="123"/>
        <v/>
      </c>
      <c r="T684" s="147" t="str">
        <f t="shared" ca="1" si="124"/>
        <v/>
      </c>
      <c r="U684" s="146"/>
      <c r="V684" s="51"/>
      <c r="W684" s="51"/>
      <c r="X684" s="51"/>
      <c r="Y684" s="51"/>
      <c r="Z684" s="51"/>
      <c r="AA684" s="145"/>
    </row>
    <row r="685" spans="1:27" s="2" customFormat="1" ht="15.6" x14ac:dyDescent="0.3">
      <c r="A685" s="555">
        <v>45485</v>
      </c>
      <c r="B685" s="72" t="s">
        <v>727</v>
      </c>
      <c r="C685" s="72" t="s">
        <v>65</v>
      </c>
      <c r="D685" s="72">
        <v>3</v>
      </c>
      <c r="E685" s="72" t="s">
        <v>278</v>
      </c>
      <c r="F685" s="48">
        <v>30</v>
      </c>
      <c r="G685" s="65" t="s">
        <v>756</v>
      </c>
      <c r="H685" s="65" t="s">
        <v>76</v>
      </c>
      <c r="I685" s="47"/>
      <c r="J685" s="526"/>
      <c r="K685" s="42" t="s">
        <v>31</v>
      </c>
      <c r="L685" s="544">
        <v>45427</v>
      </c>
      <c r="M685" s="45"/>
      <c r="N685" s="513">
        <v>45656</v>
      </c>
      <c r="O685" s="51"/>
      <c r="P685" s="70" t="str">
        <f t="shared" ca="1" si="126"/>
        <v/>
      </c>
      <c r="Q685" s="70" t="str">
        <f t="shared" ca="1" si="127"/>
        <v/>
      </c>
      <c r="R685" s="70" t="str">
        <f t="shared" ca="1" si="122"/>
        <v/>
      </c>
      <c r="S685" s="70" t="str">
        <f t="shared" ca="1" si="123"/>
        <v/>
      </c>
      <c r="T685" s="147" t="str">
        <f t="shared" ca="1" si="124"/>
        <v/>
      </c>
      <c r="U685" s="146"/>
      <c r="V685" s="51"/>
      <c r="W685" s="51"/>
      <c r="X685" s="51"/>
      <c r="Y685" s="51"/>
      <c r="Z685" s="51"/>
      <c r="AA685" s="145"/>
    </row>
    <row r="686" spans="1:27" s="2" customFormat="1" ht="15.6" x14ac:dyDescent="0.3">
      <c r="A686" s="555">
        <v>45485</v>
      </c>
      <c r="B686" s="72" t="s">
        <v>727</v>
      </c>
      <c r="C686" s="72" t="s">
        <v>65</v>
      </c>
      <c r="D686" s="72">
        <v>3</v>
      </c>
      <c r="E686" s="72" t="s">
        <v>278</v>
      </c>
      <c r="F686" s="48">
        <v>31</v>
      </c>
      <c r="G686" s="65" t="s">
        <v>757</v>
      </c>
      <c r="H686" s="65" t="s">
        <v>76</v>
      </c>
      <c r="I686" s="48"/>
      <c r="J686" s="526"/>
      <c r="K686" s="42" t="s">
        <v>31</v>
      </c>
      <c r="L686" s="544">
        <v>45427</v>
      </c>
      <c r="M686" s="78"/>
      <c r="N686" s="513">
        <v>45656</v>
      </c>
      <c r="O686" s="51"/>
      <c r="P686" s="70" t="str">
        <f t="shared" ca="1" si="126"/>
        <v/>
      </c>
      <c r="Q686" s="70" t="str">
        <f t="shared" ca="1" si="127"/>
        <v/>
      </c>
      <c r="R686" s="70" t="str">
        <f t="shared" ca="1" si="122"/>
        <v/>
      </c>
      <c r="S686" s="70" t="str">
        <f t="shared" ca="1" si="123"/>
        <v/>
      </c>
      <c r="T686" s="147" t="str">
        <f t="shared" ca="1" si="124"/>
        <v/>
      </c>
      <c r="U686" s="146"/>
      <c r="V686" s="51"/>
      <c r="W686" s="51"/>
      <c r="X686" s="51"/>
      <c r="Y686" s="51"/>
      <c r="Z686" s="51"/>
      <c r="AA686" s="145"/>
    </row>
    <row r="687" spans="1:27" s="2" customFormat="1" ht="15.6" x14ac:dyDescent="0.3">
      <c r="A687" s="555">
        <v>45485</v>
      </c>
      <c r="B687" s="72" t="s">
        <v>727</v>
      </c>
      <c r="C687" s="72" t="s">
        <v>65</v>
      </c>
      <c r="D687" s="72">
        <v>3</v>
      </c>
      <c r="E687" s="72" t="s">
        <v>278</v>
      </c>
      <c r="F687" s="48">
        <v>32</v>
      </c>
      <c r="G687" s="65" t="s">
        <v>758</v>
      </c>
      <c r="H687" s="65" t="s">
        <v>30</v>
      </c>
      <c r="I687" s="53"/>
      <c r="J687" s="526"/>
      <c r="K687" s="42" t="s">
        <v>31</v>
      </c>
      <c r="L687" s="544">
        <v>45427</v>
      </c>
      <c r="M687" s="45"/>
      <c r="N687" s="513">
        <v>45656</v>
      </c>
      <c r="O687" s="51"/>
      <c r="P687" s="70" t="str">
        <f t="shared" ca="1" si="126"/>
        <v/>
      </c>
      <c r="Q687" s="70" t="str">
        <f t="shared" ca="1" si="127"/>
        <v/>
      </c>
      <c r="R687" s="70" t="str">
        <f t="shared" ca="1" si="122"/>
        <v/>
      </c>
      <c r="S687" s="70" t="str">
        <f t="shared" ca="1" si="123"/>
        <v/>
      </c>
      <c r="T687" s="147" t="str">
        <f t="shared" ca="1" si="124"/>
        <v/>
      </c>
      <c r="U687" s="146"/>
      <c r="V687" s="51"/>
      <c r="W687" s="51"/>
      <c r="X687" s="51"/>
      <c r="Y687" s="51"/>
      <c r="Z687" s="51"/>
      <c r="AA687" s="145"/>
    </row>
    <row r="688" spans="1:27" s="2" customFormat="1" ht="15.6" x14ac:dyDescent="0.3">
      <c r="A688" s="555">
        <v>45485</v>
      </c>
      <c r="B688" s="72" t="s">
        <v>727</v>
      </c>
      <c r="C688" s="72" t="s">
        <v>65</v>
      </c>
      <c r="D688" s="72">
        <v>3</v>
      </c>
      <c r="E688" s="72" t="s">
        <v>278</v>
      </c>
      <c r="F688" s="48">
        <v>33</v>
      </c>
      <c r="G688" s="65" t="s">
        <v>759</v>
      </c>
      <c r="H688" s="65" t="s">
        <v>30</v>
      </c>
      <c r="I688" s="53"/>
      <c r="J688" s="526"/>
      <c r="K688" s="42" t="s">
        <v>31</v>
      </c>
      <c r="L688" s="544">
        <v>45427</v>
      </c>
      <c r="M688" s="45"/>
      <c r="N688" s="513">
        <v>45656</v>
      </c>
      <c r="O688" s="51"/>
      <c r="P688" s="70" t="str">
        <f t="shared" ca="1" si="126"/>
        <v/>
      </c>
      <c r="Q688" s="70" t="str">
        <f t="shared" ca="1" si="127"/>
        <v/>
      </c>
      <c r="R688" s="70" t="str">
        <f t="shared" ref="R688:R715" ca="1" si="128">IF(K688="EM OBRA",TODAY()-J688,"")</f>
        <v/>
      </c>
      <c r="S688" s="70" t="str">
        <f t="shared" ref="S688:S715" ca="1" si="129">IF(K688="CORREÇÃO NÃO ACEITE",TODAY()-J688,"")</f>
        <v/>
      </c>
      <c r="T688" s="147" t="str">
        <f t="shared" ref="T688:T715" ca="1" si="130">IF(K688="A VERIFICAR",TODAY()-J688,"")</f>
        <v/>
      </c>
      <c r="U688" s="146"/>
      <c r="V688" s="51"/>
      <c r="W688" s="51"/>
      <c r="X688" s="51"/>
      <c r="Y688" s="51"/>
      <c r="Z688" s="51"/>
      <c r="AA688" s="145"/>
    </row>
    <row r="689" spans="1:27" s="2" customFormat="1" ht="15.6" x14ac:dyDescent="0.3">
      <c r="A689" s="555">
        <v>45485</v>
      </c>
      <c r="B689" s="72" t="s">
        <v>727</v>
      </c>
      <c r="C689" s="72" t="s">
        <v>65</v>
      </c>
      <c r="D689" s="72">
        <v>3</v>
      </c>
      <c r="E689" s="72" t="s">
        <v>278</v>
      </c>
      <c r="F689" s="48">
        <v>34</v>
      </c>
      <c r="G689" s="65" t="s">
        <v>760</v>
      </c>
      <c r="H689" s="65" t="s">
        <v>481</v>
      </c>
      <c r="I689" s="47"/>
      <c r="J689" s="526"/>
      <c r="K689" s="42" t="s">
        <v>31</v>
      </c>
      <c r="L689" s="544">
        <v>45427</v>
      </c>
      <c r="M689" s="89"/>
      <c r="N689" s="513">
        <v>45575</v>
      </c>
      <c r="O689" s="51"/>
      <c r="P689" s="70" t="str">
        <f t="shared" ca="1" si="126"/>
        <v/>
      </c>
      <c r="Q689" s="70" t="str">
        <f t="shared" ca="1" si="127"/>
        <v/>
      </c>
      <c r="R689" s="70" t="str">
        <f t="shared" ca="1" si="128"/>
        <v/>
      </c>
      <c r="S689" s="70" t="str">
        <f t="shared" ca="1" si="129"/>
        <v/>
      </c>
      <c r="T689" s="147" t="str">
        <f t="shared" ca="1" si="130"/>
        <v/>
      </c>
      <c r="U689" s="146"/>
      <c r="V689" s="51"/>
      <c r="W689" s="51"/>
      <c r="X689" s="51"/>
      <c r="Y689" s="51"/>
      <c r="Z689" s="51"/>
      <c r="AA689" s="145"/>
    </row>
    <row r="690" spans="1:27" s="2" customFormat="1" ht="15.6" x14ac:dyDescent="0.3">
      <c r="A690" s="555">
        <v>45485</v>
      </c>
      <c r="B690" s="72" t="s">
        <v>727</v>
      </c>
      <c r="C690" s="72" t="s">
        <v>65</v>
      </c>
      <c r="D690" s="72">
        <v>3</v>
      </c>
      <c r="E690" s="72" t="s">
        <v>278</v>
      </c>
      <c r="F690" s="48">
        <v>35</v>
      </c>
      <c r="G690" s="65" t="s">
        <v>761</v>
      </c>
      <c r="H690" s="65" t="s">
        <v>30</v>
      </c>
      <c r="I690" s="53"/>
      <c r="J690" s="526"/>
      <c r="K690" s="42" t="s">
        <v>31</v>
      </c>
      <c r="L690" s="544">
        <v>45427</v>
      </c>
      <c r="M690" s="45"/>
      <c r="N690" s="513">
        <v>45656</v>
      </c>
      <c r="O690" s="51"/>
      <c r="P690" s="70" t="str">
        <f t="shared" ca="1" si="126"/>
        <v/>
      </c>
      <c r="Q690" s="70" t="str">
        <f t="shared" ca="1" si="127"/>
        <v/>
      </c>
      <c r="R690" s="70" t="str">
        <f t="shared" ca="1" si="128"/>
        <v/>
      </c>
      <c r="S690" s="70" t="str">
        <f t="shared" ca="1" si="129"/>
        <v/>
      </c>
      <c r="T690" s="147" t="str">
        <f t="shared" ca="1" si="130"/>
        <v/>
      </c>
      <c r="U690" s="146"/>
      <c r="V690" s="51"/>
      <c r="W690" s="51"/>
      <c r="X690" s="51"/>
      <c r="Y690" s="51"/>
      <c r="Z690" s="51"/>
      <c r="AA690" s="145"/>
    </row>
    <row r="691" spans="1:27" s="2" customFormat="1" ht="15.6" x14ac:dyDescent="0.3">
      <c r="A691" s="555">
        <v>45485</v>
      </c>
      <c r="B691" s="72" t="s">
        <v>727</v>
      </c>
      <c r="C691" s="72" t="s">
        <v>65</v>
      </c>
      <c r="D691" s="72">
        <v>3</v>
      </c>
      <c r="E691" s="72" t="s">
        <v>278</v>
      </c>
      <c r="F691" s="48">
        <v>36</v>
      </c>
      <c r="G691" s="65" t="s">
        <v>762</v>
      </c>
      <c r="H691" s="65"/>
      <c r="I691" s="48"/>
      <c r="J691" s="526"/>
      <c r="K691" s="188" t="s">
        <v>227</v>
      </c>
      <c r="L691" s="544">
        <v>45427</v>
      </c>
      <c r="M691" s="45"/>
      <c r="N691" s="513"/>
      <c r="O691" s="51"/>
      <c r="P691" s="70" t="str">
        <f t="shared" ca="1" si="126"/>
        <v/>
      </c>
      <c r="Q691" s="70" t="str">
        <f t="shared" ca="1" si="127"/>
        <v/>
      </c>
      <c r="R691" s="70" t="str">
        <f t="shared" ca="1" si="128"/>
        <v/>
      </c>
      <c r="S691" s="70" t="str">
        <f t="shared" ca="1" si="129"/>
        <v/>
      </c>
      <c r="T691" s="147" t="str">
        <f t="shared" ca="1" si="130"/>
        <v/>
      </c>
      <c r="U691" s="146"/>
      <c r="V691" s="51"/>
      <c r="W691" s="51"/>
      <c r="X691" s="51"/>
      <c r="Y691" s="51"/>
      <c r="Z691" s="51"/>
      <c r="AA691" s="145"/>
    </row>
    <row r="692" spans="1:27" s="2" customFormat="1" ht="15.6" x14ac:dyDescent="0.3">
      <c r="A692" s="555">
        <v>45485</v>
      </c>
      <c r="B692" s="72" t="s">
        <v>727</v>
      </c>
      <c r="C692" s="72" t="s">
        <v>65</v>
      </c>
      <c r="D692" s="72">
        <v>3</v>
      </c>
      <c r="E692" s="72" t="s">
        <v>278</v>
      </c>
      <c r="F692" s="48">
        <v>37</v>
      </c>
      <c r="G692" s="65" t="s">
        <v>763</v>
      </c>
      <c r="H692" s="65" t="s">
        <v>30</v>
      </c>
      <c r="I692" s="47"/>
      <c r="J692" s="526"/>
      <c r="K692" s="42" t="s">
        <v>31</v>
      </c>
      <c r="L692" s="544">
        <v>45427</v>
      </c>
      <c r="M692" s="45"/>
      <c r="N692" s="513">
        <v>45656</v>
      </c>
      <c r="O692" s="51"/>
      <c r="P692" s="70" t="str">
        <f t="shared" ca="1" si="126"/>
        <v/>
      </c>
      <c r="Q692" s="70" t="str">
        <f t="shared" ca="1" si="127"/>
        <v/>
      </c>
      <c r="R692" s="70" t="str">
        <f t="shared" ca="1" si="128"/>
        <v/>
      </c>
      <c r="S692" s="70" t="str">
        <f t="shared" ca="1" si="129"/>
        <v/>
      </c>
      <c r="T692" s="147" t="str">
        <f t="shared" ca="1" si="130"/>
        <v/>
      </c>
      <c r="U692" s="146"/>
      <c r="V692" s="51"/>
      <c r="W692" s="51"/>
      <c r="X692" s="51"/>
      <c r="Y692" s="51"/>
      <c r="Z692" s="51"/>
      <c r="AA692" s="145"/>
    </row>
    <row r="693" spans="1:27" s="2" customFormat="1" ht="15.6" x14ac:dyDescent="0.3">
      <c r="A693" s="556">
        <v>45485</v>
      </c>
      <c r="B693" s="72" t="s">
        <v>727</v>
      </c>
      <c r="C693" s="72" t="s">
        <v>65</v>
      </c>
      <c r="D693" s="72">
        <v>3</v>
      </c>
      <c r="E693" s="72" t="s">
        <v>278</v>
      </c>
      <c r="F693" s="48">
        <v>38</v>
      </c>
      <c r="G693" s="65" t="s">
        <v>764</v>
      </c>
      <c r="H693" s="65" t="s">
        <v>30</v>
      </c>
      <c r="I693" s="47"/>
      <c r="J693" s="526"/>
      <c r="K693" s="42" t="s">
        <v>31</v>
      </c>
      <c r="L693" s="544">
        <v>45427</v>
      </c>
      <c r="M693" s="45"/>
      <c r="N693" s="513">
        <v>45656</v>
      </c>
      <c r="O693" s="51"/>
      <c r="P693" s="70" t="str">
        <f t="shared" ca="1" si="126"/>
        <v/>
      </c>
      <c r="Q693" s="70" t="str">
        <f t="shared" ca="1" si="127"/>
        <v/>
      </c>
      <c r="R693" s="70" t="str">
        <f t="shared" ca="1" si="128"/>
        <v/>
      </c>
      <c r="S693" s="70" t="str">
        <f t="shared" ca="1" si="129"/>
        <v/>
      </c>
      <c r="T693" s="147" t="str">
        <f t="shared" ca="1" si="130"/>
        <v/>
      </c>
      <c r="U693" s="146"/>
      <c r="V693" s="51"/>
      <c r="W693" s="51"/>
      <c r="X693" s="51"/>
      <c r="Y693" s="51"/>
      <c r="Z693" s="51"/>
      <c r="AA693" s="145"/>
    </row>
    <row r="694" spans="1:27" s="2" customFormat="1" ht="46.8" x14ac:dyDescent="0.3">
      <c r="A694" s="555">
        <v>45485</v>
      </c>
      <c r="B694" s="72" t="s">
        <v>727</v>
      </c>
      <c r="C694" s="44" t="s">
        <v>65</v>
      </c>
      <c r="D694" s="44">
        <v>3</v>
      </c>
      <c r="E694" s="72" t="s">
        <v>278</v>
      </c>
      <c r="F694" s="48">
        <v>39</v>
      </c>
      <c r="G694" s="98" t="s">
        <v>5395</v>
      </c>
      <c r="H694" s="48" t="s">
        <v>57</v>
      </c>
      <c r="I694" s="239"/>
      <c r="J694" s="528"/>
      <c r="K694" s="642" t="s">
        <v>5552</v>
      </c>
      <c r="L694" s="544">
        <v>45427</v>
      </c>
      <c r="M694" s="404"/>
      <c r="N694" s="515"/>
      <c r="O694" s="473" t="s">
        <v>5407</v>
      </c>
      <c r="P694" s="256" t="str">
        <f t="shared" ca="1" si="126"/>
        <v/>
      </c>
      <c r="Q694" s="256" t="str">
        <f t="shared" ca="1" si="127"/>
        <v/>
      </c>
      <c r="R694" s="256" t="str">
        <f t="shared" ca="1" si="128"/>
        <v/>
      </c>
      <c r="S694" s="256" t="str">
        <f t="shared" ca="1" si="129"/>
        <v/>
      </c>
      <c r="T694" s="275" t="str">
        <f t="shared" ca="1" si="130"/>
        <v/>
      </c>
      <c r="U694" s="276"/>
      <c r="V694" s="252"/>
      <c r="W694" s="252"/>
      <c r="X694" s="252"/>
      <c r="Y694" s="252"/>
      <c r="Z694" s="252"/>
      <c r="AA694" s="277"/>
    </row>
    <row r="695" spans="1:27" s="209" customFormat="1" ht="15.6" x14ac:dyDescent="0.3">
      <c r="A695" s="555">
        <v>45485</v>
      </c>
      <c r="B695" s="72" t="s">
        <v>727</v>
      </c>
      <c r="C695" s="72" t="s">
        <v>65</v>
      </c>
      <c r="D695" s="72">
        <v>3</v>
      </c>
      <c r="E695" s="72" t="s">
        <v>278</v>
      </c>
      <c r="F695" s="48">
        <v>40</v>
      </c>
      <c r="G695" s="65" t="s">
        <v>766</v>
      </c>
      <c r="H695" s="65" t="s">
        <v>30</v>
      </c>
      <c r="I695" s="47"/>
      <c r="J695" s="526"/>
      <c r="K695" s="191" t="s">
        <v>31</v>
      </c>
      <c r="L695" s="544">
        <v>45427</v>
      </c>
      <c r="M695" s="45"/>
      <c r="N695" s="513">
        <v>45575</v>
      </c>
      <c r="O695" s="51"/>
      <c r="P695" s="70" t="str">
        <f t="shared" ca="1" si="126"/>
        <v/>
      </c>
      <c r="Q695" s="70" t="str">
        <f t="shared" ca="1" si="127"/>
        <v/>
      </c>
      <c r="R695" s="70" t="str">
        <f t="shared" ca="1" si="128"/>
        <v/>
      </c>
      <c r="S695" s="70" t="str">
        <f t="shared" ca="1" si="129"/>
        <v/>
      </c>
      <c r="T695" s="147" t="str">
        <f t="shared" ca="1" si="130"/>
        <v/>
      </c>
      <c r="U695" s="146"/>
      <c r="V695" s="51"/>
      <c r="W695" s="51"/>
      <c r="X695" s="51"/>
      <c r="Y695" s="51"/>
      <c r="Z695" s="51"/>
      <c r="AA695" s="145"/>
    </row>
    <row r="696" spans="1:27" s="209" customFormat="1" ht="15.6" x14ac:dyDescent="0.3">
      <c r="A696" s="555">
        <v>45485</v>
      </c>
      <c r="B696" s="72" t="s">
        <v>727</v>
      </c>
      <c r="C696" s="72" t="s">
        <v>65</v>
      </c>
      <c r="D696" s="72">
        <v>3</v>
      </c>
      <c r="E696" s="72" t="s">
        <v>278</v>
      </c>
      <c r="F696" s="48">
        <v>41</v>
      </c>
      <c r="G696" s="65" t="s">
        <v>767</v>
      </c>
      <c r="H696" s="65" t="s">
        <v>30</v>
      </c>
      <c r="I696" s="47"/>
      <c r="J696" s="526"/>
      <c r="K696" s="191" t="s">
        <v>31</v>
      </c>
      <c r="L696" s="544">
        <v>45427</v>
      </c>
      <c r="M696" s="45"/>
      <c r="N696" s="513">
        <v>45542</v>
      </c>
      <c r="O696" s="51"/>
      <c r="P696" s="70" t="str">
        <f t="shared" ca="1" si="126"/>
        <v/>
      </c>
      <c r="Q696" s="70" t="str">
        <f t="shared" ca="1" si="127"/>
        <v/>
      </c>
      <c r="R696" s="70" t="str">
        <f t="shared" ca="1" si="128"/>
        <v/>
      </c>
      <c r="S696" s="70" t="str">
        <f t="shared" ca="1" si="129"/>
        <v/>
      </c>
      <c r="T696" s="147" t="str">
        <f t="shared" ca="1" si="130"/>
        <v/>
      </c>
      <c r="U696" s="146"/>
      <c r="V696" s="51"/>
      <c r="W696" s="51"/>
      <c r="X696" s="51"/>
      <c r="Y696" s="51"/>
      <c r="Z696" s="51"/>
      <c r="AA696" s="145"/>
    </row>
    <row r="697" spans="1:27" s="209" customFormat="1" ht="15.6" x14ac:dyDescent="0.3">
      <c r="A697" s="555">
        <v>45485</v>
      </c>
      <c r="B697" s="72" t="s">
        <v>727</v>
      </c>
      <c r="C697" s="72" t="s">
        <v>65</v>
      </c>
      <c r="D697" s="72">
        <v>3</v>
      </c>
      <c r="E697" s="72" t="s">
        <v>278</v>
      </c>
      <c r="F697" s="48">
        <v>43</v>
      </c>
      <c r="G697" s="65" t="s">
        <v>768</v>
      </c>
      <c r="H697" s="65" t="s">
        <v>30</v>
      </c>
      <c r="I697" s="47"/>
      <c r="J697" s="526"/>
      <c r="K697" s="191" t="s">
        <v>31</v>
      </c>
      <c r="L697" s="544">
        <v>45427</v>
      </c>
      <c r="M697" s="45"/>
      <c r="N697" s="513">
        <v>45644</v>
      </c>
      <c r="O697" s="51"/>
      <c r="P697" s="70" t="str">
        <f t="shared" ca="1" si="126"/>
        <v/>
      </c>
      <c r="Q697" s="70" t="str">
        <f t="shared" ca="1" si="127"/>
        <v/>
      </c>
      <c r="R697" s="70" t="str">
        <f t="shared" ca="1" si="128"/>
        <v/>
      </c>
      <c r="S697" s="70" t="str">
        <f t="shared" ca="1" si="129"/>
        <v/>
      </c>
      <c r="T697" s="147" t="str">
        <f t="shared" ca="1" si="130"/>
        <v/>
      </c>
      <c r="U697" s="146"/>
      <c r="V697" s="51"/>
      <c r="W697" s="51"/>
      <c r="X697" s="51"/>
      <c r="Y697" s="51"/>
      <c r="Z697" s="51"/>
      <c r="AA697" s="145"/>
    </row>
    <row r="698" spans="1:27" s="209" customFormat="1" ht="15.6" x14ac:dyDescent="0.3">
      <c r="A698" s="555">
        <v>45485</v>
      </c>
      <c r="B698" s="72" t="s">
        <v>727</v>
      </c>
      <c r="C698" s="72" t="s">
        <v>65</v>
      </c>
      <c r="D698" s="72">
        <v>3</v>
      </c>
      <c r="E698" s="72" t="s">
        <v>278</v>
      </c>
      <c r="F698" s="48">
        <v>44</v>
      </c>
      <c r="G698" s="65" t="s">
        <v>769</v>
      </c>
      <c r="H698" s="65" t="s">
        <v>30</v>
      </c>
      <c r="I698" s="47"/>
      <c r="J698" s="526"/>
      <c r="K698" s="191" t="s">
        <v>31</v>
      </c>
      <c r="L698" s="544">
        <v>45427</v>
      </c>
      <c r="M698" s="45"/>
      <c r="N698" s="513">
        <v>45644</v>
      </c>
      <c r="O698" s="51"/>
      <c r="P698" s="70" t="str">
        <f t="shared" ca="1" si="126"/>
        <v/>
      </c>
      <c r="Q698" s="70" t="str">
        <f t="shared" ca="1" si="127"/>
        <v/>
      </c>
      <c r="R698" s="70" t="str">
        <f t="shared" ca="1" si="128"/>
        <v/>
      </c>
      <c r="S698" s="70" t="str">
        <f t="shared" ca="1" si="129"/>
        <v/>
      </c>
      <c r="T698" s="147" t="str">
        <f t="shared" ca="1" si="130"/>
        <v/>
      </c>
      <c r="U698" s="146"/>
      <c r="V698" s="51"/>
      <c r="W698" s="51"/>
      <c r="X698" s="51"/>
      <c r="Y698" s="51"/>
      <c r="Z698" s="51"/>
      <c r="AA698" s="145"/>
    </row>
    <row r="699" spans="1:27" s="209" customFormat="1" ht="15.6" x14ac:dyDescent="0.3">
      <c r="A699" s="555">
        <v>45485</v>
      </c>
      <c r="B699" s="72" t="s">
        <v>727</v>
      </c>
      <c r="C699" s="72" t="s">
        <v>65</v>
      </c>
      <c r="D699" s="72">
        <v>3</v>
      </c>
      <c r="E699" s="72" t="s">
        <v>278</v>
      </c>
      <c r="F699" s="48">
        <v>45</v>
      </c>
      <c r="G699" s="65" t="s">
        <v>770</v>
      </c>
      <c r="H699" s="65" t="s">
        <v>30</v>
      </c>
      <c r="I699" s="47"/>
      <c r="J699" s="526"/>
      <c r="K699" s="191" t="s">
        <v>31</v>
      </c>
      <c r="L699" s="544">
        <v>45427</v>
      </c>
      <c r="M699" s="45"/>
      <c r="N699" s="513">
        <v>45542</v>
      </c>
      <c r="O699" s="51"/>
      <c r="P699" s="70" t="str">
        <f t="shared" ca="1" si="126"/>
        <v/>
      </c>
      <c r="Q699" s="70" t="str">
        <f t="shared" ca="1" si="127"/>
        <v/>
      </c>
      <c r="R699" s="70" t="str">
        <f t="shared" ca="1" si="128"/>
        <v/>
      </c>
      <c r="S699" s="70" t="str">
        <f t="shared" ca="1" si="129"/>
        <v/>
      </c>
      <c r="T699" s="147" t="str">
        <f t="shared" ca="1" si="130"/>
        <v/>
      </c>
      <c r="U699" s="146"/>
      <c r="V699" s="51"/>
      <c r="W699" s="51"/>
      <c r="X699" s="51"/>
      <c r="Y699" s="51"/>
      <c r="Z699" s="51"/>
      <c r="AA699" s="145"/>
    </row>
    <row r="700" spans="1:27" s="209" customFormat="1" ht="15.6" x14ac:dyDescent="0.3">
      <c r="A700" s="555">
        <v>45485</v>
      </c>
      <c r="B700" s="72" t="s">
        <v>727</v>
      </c>
      <c r="C700" s="72" t="s">
        <v>65</v>
      </c>
      <c r="D700" s="72">
        <v>3</v>
      </c>
      <c r="E700" s="72" t="s">
        <v>278</v>
      </c>
      <c r="F700" s="48">
        <v>46</v>
      </c>
      <c r="G700" s="65" t="s">
        <v>771</v>
      </c>
      <c r="H700" s="65" t="s">
        <v>104</v>
      </c>
      <c r="I700" s="59"/>
      <c r="J700" s="526">
        <v>45541</v>
      </c>
      <c r="K700" s="191" t="s">
        <v>31</v>
      </c>
      <c r="L700" s="544">
        <v>45427</v>
      </c>
      <c r="M700" s="45"/>
      <c r="N700" s="513">
        <v>45575</v>
      </c>
      <c r="O700" s="51"/>
      <c r="P700" s="70" t="str">
        <f t="shared" ca="1" si="126"/>
        <v/>
      </c>
      <c r="Q700" s="70" t="str">
        <f t="shared" ca="1" si="127"/>
        <v/>
      </c>
      <c r="R700" s="70" t="str">
        <f t="shared" ca="1" si="128"/>
        <v/>
      </c>
      <c r="S700" s="70" t="str">
        <f t="shared" ca="1" si="129"/>
        <v/>
      </c>
      <c r="T700" s="147" t="str">
        <f t="shared" ca="1" si="130"/>
        <v/>
      </c>
      <c r="U700" s="146"/>
      <c r="V700" s="51"/>
      <c r="W700" s="51"/>
      <c r="X700" s="51"/>
      <c r="Y700" s="51"/>
      <c r="Z700" s="51"/>
      <c r="AA700" s="145"/>
    </row>
    <row r="701" spans="1:27" s="209" customFormat="1" ht="15.6" x14ac:dyDescent="0.3">
      <c r="A701" s="555">
        <v>45485</v>
      </c>
      <c r="B701" s="72" t="s">
        <v>727</v>
      </c>
      <c r="C701" s="72" t="s">
        <v>65</v>
      </c>
      <c r="D701" s="72">
        <v>3</v>
      </c>
      <c r="E701" s="72" t="s">
        <v>278</v>
      </c>
      <c r="F701" s="48">
        <v>47</v>
      </c>
      <c r="G701" s="65" t="s">
        <v>772</v>
      </c>
      <c r="H701" s="65" t="s">
        <v>44</v>
      </c>
      <c r="I701" s="48"/>
      <c r="J701" s="526">
        <v>45541</v>
      </c>
      <c r="K701" s="191" t="s">
        <v>31</v>
      </c>
      <c r="L701" s="544">
        <v>45427</v>
      </c>
      <c r="M701" s="45"/>
      <c r="N701" s="513">
        <v>45623</v>
      </c>
      <c r="O701" s="51"/>
      <c r="P701" s="70" t="str">
        <f t="shared" ca="1" si="126"/>
        <v/>
      </c>
      <c r="Q701" s="70" t="str">
        <f t="shared" ca="1" si="127"/>
        <v/>
      </c>
      <c r="R701" s="70" t="str">
        <f t="shared" ca="1" si="128"/>
        <v/>
      </c>
      <c r="S701" s="70" t="str">
        <f t="shared" ca="1" si="129"/>
        <v/>
      </c>
      <c r="T701" s="147" t="str">
        <f t="shared" ca="1" si="130"/>
        <v/>
      </c>
      <c r="U701" s="146"/>
      <c r="V701" s="51"/>
      <c r="W701" s="51"/>
      <c r="X701" s="51"/>
      <c r="Y701" s="51"/>
      <c r="Z701" s="51"/>
      <c r="AA701" s="145"/>
    </row>
    <row r="702" spans="1:27" s="209" customFormat="1" ht="15.6" x14ac:dyDescent="0.3">
      <c r="A702" s="555">
        <v>45485</v>
      </c>
      <c r="B702" s="72" t="s">
        <v>727</v>
      </c>
      <c r="C702" s="72" t="s">
        <v>65</v>
      </c>
      <c r="D702" s="72">
        <v>3</v>
      </c>
      <c r="E702" s="72" t="s">
        <v>278</v>
      </c>
      <c r="F702" s="48">
        <v>48</v>
      </c>
      <c r="G702" s="65" t="s">
        <v>773</v>
      </c>
      <c r="H702" s="65" t="s">
        <v>116</v>
      </c>
      <c r="I702" s="47"/>
      <c r="J702" s="526">
        <v>45541</v>
      </c>
      <c r="K702" s="191" t="s">
        <v>31</v>
      </c>
      <c r="L702" s="544">
        <v>45427</v>
      </c>
      <c r="M702" s="45"/>
      <c r="N702" s="513">
        <v>45623</v>
      </c>
      <c r="O702" s="51"/>
      <c r="P702" s="70" t="str">
        <f t="shared" ca="1" si="126"/>
        <v/>
      </c>
      <c r="Q702" s="70" t="str">
        <f t="shared" ca="1" si="127"/>
        <v/>
      </c>
      <c r="R702" s="70" t="str">
        <f t="shared" ca="1" si="128"/>
        <v/>
      </c>
      <c r="S702" s="70" t="str">
        <f t="shared" ca="1" si="129"/>
        <v/>
      </c>
      <c r="T702" s="147" t="str">
        <f t="shared" ca="1" si="130"/>
        <v/>
      </c>
      <c r="U702" s="146"/>
      <c r="V702" s="51"/>
      <c r="W702" s="51"/>
      <c r="X702" s="51"/>
      <c r="Y702" s="51"/>
      <c r="Z702" s="51"/>
      <c r="AA702" s="145"/>
    </row>
    <row r="703" spans="1:27" s="209" customFormat="1" ht="15.6" x14ac:dyDescent="0.3">
      <c r="A703" s="555">
        <v>45485</v>
      </c>
      <c r="B703" s="72" t="s">
        <v>727</v>
      </c>
      <c r="C703" s="72" t="s">
        <v>65</v>
      </c>
      <c r="D703" s="72">
        <v>3</v>
      </c>
      <c r="E703" s="72" t="s">
        <v>278</v>
      </c>
      <c r="F703" s="48">
        <v>49</v>
      </c>
      <c r="G703" s="65" t="s">
        <v>774</v>
      </c>
      <c r="H703" s="65" t="s">
        <v>84</v>
      </c>
      <c r="I703" s="95"/>
      <c r="J703" s="526">
        <v>45541</v>
      </c>
      <c r="K703" s="191" t="s">
        <v>31</v>
      </c>
      <c r="L703" s="544">
        <v>45427</v>
      </c>
      <c r="M703" s="45"/>
      <c r="N703" s="513">
        <v>45588</v>
      </c>
      <c r="O703" s="51"/>
      <c r="P703" s="70" t="str">
        <f t="shared" ca="1" si="126"/>
        <v/>
      </c>
      <c r="Q703" s="70" t="str">
        <f t="shared" ca="1" si="127"/>
        <v/>
      </c>
      <c r="R703" s="70" t="str">
        <f t="shared" ca="1" si="128"/>
        <v/>
      </c>
      <c r="S703" s="70" t="str">
        <f t="shared" ca="1" si="129"/>
        <v/>
      </c>
      <c r="T703" s="147" t="str">
        <f t="shared" ca="1" si="130"/>
        <v/>
      </c>
      <c r="U703" s="146"/>
      <c r="V703" s="51"/>
      <c r="W703" s="51"/>
      <c r="X703" s="51"/>
      <c r="Y703" s="51"/>
      <c r="Z703" s="51"/>
      <c r="AA703" s="145"/>
    </row>
    <row r="704" spans="1:27" s="209" customFormat="1" ht="15.6" x14ac:dyDescent="0.3">
      <c r="A704" s="555">
        <v>45485</v>
      </c>
      <c r="B704" s="72" t="s">
        <v>727</v>
      </c>
      <c r="C704" s="72" t="s">
        <v>65</v>
      </c>
      <c r="D704" s="72">
        <v>3</v>
      </c>
      <c r="E704" s="72" t="s">
        <v>278</v>
      </c>
      <c r="F704" s="48">
        <v>50</v>
      </c>
      <c r="G704" s="65" t="s">
        <v>775</v>
      </c>
      <c r="H704" s="65" t="s">
        <v>68</v>
      </c>
      <c r="I704" s="48"/>
      <c r="J704" s="526">
        <v>45541</v>
      </c>
      <c r="K704" s="191" t="s">
        <v>31</v>
      </c>
      <c r="L704" s="544">
        <v>45427</v>
      </c>
      <c r="M704" s="45"/>
      <c r="N704" s="513">
        <v>45575</v>
      </c>
      <c r="O704" s="51"/>
      <c r="P704" s="70" t="str">
        <f t="shared" ca="1" si="126"/>
        <v/>
      </c>
      <c r="Q704" s="70" t="str">
        <f t="shared" ca="1" si="127"/>
        <v/>
      </c>
      <c r="R704" s="70" t="str">
        <f t="shared" ca="1" si="128"/>
        <v/>
      </c>
      <c r="S704" s="70" t="str">
        <f t="shared" ca="1" si="129"/>
        <v/>
      </c>
      <c r="T704" s="147" t="str">
        <f t="shared" ca="1" si="130"/>
        <v/>
      </c>
      <c r="U704" s="146"/>
      <c r="V704" s="51"/>
      <c r="W704" s="51"/>
      <c r="X704" s="51"/>
      <c r="Y704" s="51"/>
      <c r="Z704" s="51"/>
      <c r="AA704" s="145"/>
    </row>
    <row r="705" spans="1:27" s="209" customFormat="1" ht="15.6" x14ac:dyDescent="0.3">
      <c r="A705" s="555">
        <v>45485</v>
      </c>
      <c r="B705" s="72" t="s">
        <v>727</v>
      </c>
      <c r="C705" s="72" t="s">
        <v>65</v>
      </c>
      <c r="D705" s="72">
        <v>3</v>
      </c>
      <c r="E705" s="72" t="s">
        <v>278</v>
      </c>
      <c r="F705" s="48">
        <v>51</v>
      </c>
      <c r="G705" s="65" t="s">
        <v>776</v>
      </c>
      <c r="H705" s="65" t="s">
        <v>84</v>
      </c>
      <c r="I705" s="95"/>
      <c r="J705" s="526"/>
      <c r="K705" s="191" t="s">
        <v>31</v>
      </c>
      <c r="L705" s="544">
        <v>45427</v>
      </c>
      <c r="M705" s="45"/>
      <c r="N705" s="513">
        <v>45588</v>
      </c>
      <c r="O705" s="51"/>
      <c r="P705" s="70" t="str">
        <f t="shared" ca="1" si="126"/>
        <v/>
      </c>
      <c r="Q705" s="70" t="str">
        <f t="shared" ca="1" si="127"/>
        <v/>
      </c>
      <c r="R705" s="70" t="str">
        <f t="shared" ca="1" si="128"/>
        <v/>
      </c>
      <c r="S705" s="70" t="str">
        <f t="shared" ca="1" si="129"/>
        <v/>
      </c>
      <c r="T705" s="147" t="str">
        <f t="shared" ca="1" si="130"/>
        <v/>
      </c>
      <c r="U705" s="146"/>
      <c r="V705" s="51"/>
      <c r="W705" s="51"/>
      <c r="X705" s="51"/>
      <c r="Y705" s="51"/>
      <c r="Z705" s="51"/>
      <c r="AA705" s="145"/>
    </row>
    <row r="706" spans="1:27" s="209" customFormat="1" ht="15.6" x14ac:dyDescent="0.3">
      <c r="A706" s="555">
        <v>45485</v>
      </c>
      <c r="B706" s="72" t="s">
        <v>727</v>
      </c>
      <c r="C706" s="72" t="s">
        <v>65</v>
      </c>
      <c r="D706" s="72">
        <v>3</v>
      </c>
      <c r="E706" s="72" t="s">
        <v>278</v>
      </c>
      <c r="F706" s="48">
        <v>52</v>
      </c>
      <c r="G706" s="65" t="s">
        <v>777</v>
      </c>
      <c r="H706" s="65" t="s">
        <v>30</v>
      </c>
      <c r="I706" s="48"/>
      <c r="J706" s="526">
        <v>45541</v>
      </c>
      <c r="K706" s="191" t="s">
        <v>31</v>
      </c>
      <c r="L706" s="544">
        <v>45427</v>
      </c>
      <c r="M706" s="45"/>
      <c r="N706" s="513">
        <v>45575</v>
      </c>
      <c r="O706" s="51"/>
      <c r="P706" s="70" t="str">
        <f t="shared" ca="1" si="126"/>
        <v/>
      </c>
      <c r="Q706" s="70" t="str">
        <f t="shared" ca="1" si="127"/>
        <v/>
      </c>
      <c r="R706" s="70" t="str">
        <f t="shared" ca="1" si="128"/>
        <v/>
      </c>
      <c r="S706" s="70" t="str">
        <f t="shared" ca="1" si="129"/>
        <v/>
      </c>
      <c r="T706" s="147" t="str">
        <f t="shared" ca="1" si="130"/>
        <v/>
      </c>
      <c r="U706" s="146"/>
      <c r="V706" s="51"/>
      <c r="W706" s="51"/>
      <c r="X706" s="51"/>
      <c r="Y706" s="51"/>
      <c r="Z706" s="51"/>
      <c r="AA706" s="145"/>
    </row>
    <row r="707" spans="1:27" s="209" customFormat="1" ht="15.6" x14ac:dyDescent="0.3">
      <c r="A707" s="555">
        <v>45485</v>
      </c>
      <c r="B707" s="72" t="s">
        <v>727</v>
      </c>
      <c r="C707" s="72" t="s">
        <v>65</v>
      </c>
      <c r="D707" s="72">
        <v>3</v>
      </c>
      <c r="E707" s="72" t="s">
        <v>278</v>
      </c>
      <c r="F707" s="48">
        <v>53</v>
      </c>
      <c r="G707" s="65" t="s">
        <v>5209</v>
      </c>
      <c r="H707" s="65" t="s">
        <v>158</v>
      </c>
      <c r="I707" s="65"/>
      <c r="J707" s="526">
        <v>45914</v>
      </c>
      <c r="K707" s="191" t="s">
        <v>31</v>
      </c>
      <c r="L707" s="544">
        <v>45427</v>
      </c>
      <c r="M707" s="45"/>
      <c r="N707" s="513">
        <v>45922</v>
      </c>
      <c r="O707" s="51"/>
      <c r="P707" s="70" t="str">
        <f t="shared" ca="1" si="126"/>
        <v/>
      </c>
      <c r="Q707" s="70" t="str">
        <f t="shared" ca="1" si="127"/>
        <v/>
      </c>
      <c r="R707" s="70" t="str">
        <f t="shared" ca="1" si="128"/>
        <v/>
      </c>
      <c r="S707" s="70" t="str">
        <f t="shared" ca="1" si="129"/>
        <v/>
      </c>
      <c r="T707" s="147" t="str">
        <f t="shared" ca="1" si="130"/>
        <v/>
      </c>
      <c r="U707" s="146"/>
      <c r="V707" s="51"/>
      <c r="W707" s="51"/>
      <c r="X707" s="51"/>
      <c r="Y707" s="51"/>
      <c r="Z707" s="51"/>
      <c r="AA707" s="145"/>
    </row>
    <row r="708" spans="1:27" s="295" customFormat="1" ht="15.6" x14ac:dyDescent="0.3">
      <c r="A708" s="555">
        <v>45485</v>
      </c>
      <c r="B708" s="72" t="s">
        <v>727</v>
      </c>
      <c r="C708" s="72" t="s">
        <v>65</v>
      </c>
      <c r="D708" s="72">
        <v>3</v>
      </c>
      <c r="E708" s="72" t="s">
        <v>278</v>
      </c>
      <c r="F708" s="48">
        <v>54</v>
      </c>
      <c r="G708" s="88" t="s">
        <v>778</v>
      </c>
      <c r="H708" s="88" t="s">
        <v>40</v>
      </c>
      <c r="I708" s="70"/>
      <c r="J708" s="580">
        <v>45615</v>
      </c>
      <c r="K708" s="191" t="s">
        <v>31</v>
      </c>
      <c r="L708" s="545">
        <v>45427</v>
      </c>
      <c r="M708" s="51"/>
      <c r="N708" s="513">
        <v>45678</v>
      </c>
      <c r="O708" s="51"/>
      <c r="P708" s="70" t="str">
        <f t="shared" ca="1" si="126"/>
        <v/>
      </c>
      <c r="Q708" s="70" t="str">
        <f t="shared" ca="1" si="127"/>
        <v/>
      </c>
      <c r="R708" s="70" t="str">
        <f t="shared" ca="1" si="128"/>
        <v/>
      </c>
      <c r="S708" s="70" t="str">
        <f t="shared" ca="1" si="129"/>
        <v/>
      </c>
      <c r="T708" s="147" t="str">
        <f t="shared" ca="1" si="130"/>
        <v/>
      </c>
      <c r="U708" s="146"/>
      <c r="V708" s="51"/>
      <c r="W708" s="51"/>
      <c r="X708" s="51"/>
      <c r="Y708" s="51"/>
      <c r="Z708" s="51"/>
      <c r="AA708" s="145"/>
    </row>
    <row r="709" spans="1:27" s="2" customFormat="1" ht="15.6" x14ac:dyDescent="0.3">
      <c r="A709" s="555">
        <v>45485</v>
      </c>
      <c r="B709" s="72" t="s">
        <v>727</v>
      </c>
      <c r="C709" s="72" t="s">
        <v>65</v>
      </c>
      <c r="D709" s="72">
        <v>3</v>
      </c>
      <c r="E709" s="72" t="s">
        <v>278</v>
      </c>
      <c r="F709" s="48">
        <v>55</v>
      </c>
      <c r="G709" s="88" t="s">
        <v>779</v>
      </c>
      <c r="H709" s="88" t="s">
        <v>30</v>
      </c>
      <c r="I709" s="70"/>
      <c r="J709" s="580">
        <v>45544</v>
      </c>
      <c r="K709" s="191" t="s">
        <v>31</v>
      </c>
      <c r="L709" s="545">
        <v>45427</v>
      </c>
      <c r="M709" s="51"/>
      <c r="N709" s="513">
        <v>45644</v>
      </c>
      <c r="O709" s="51"/>
      <c r="P709" s="70" t="str">
        <f t="shared" ca="1" si="126"/>
        <v/>
      </c>
      <c r="Q709" s="70" t="str">
        <f t="shared" ca="1" si="127"/>
        <v/>
      </c>
      <c r="R709" s="70" t="str">
        <f t="shared" ca="1" si="128"/>
        <v/>
      </c>
      <c r="S709" s="70" t="str">
        <f t="shared" ca="1" si="129"/>
        <v/>
      </c>
      <c r="T709" s="147" t="str">
        <f t="shared" ca="1" si="130"/>
        <v/>
      </c>
      <c r="U709" s="146"/>
      <c r="V709" s="51"/>
      <c r="W709" s="51"/>
      <c r="X709" s="51"/>
      <c r="Y709" s="51"/>
      <c r="Z709" s="51"/>
      <c r="AA709" s="145"/>
    </row>
    <row r="710" spans="1:27" s="2" customFormat="1" ht="15.6" x14ac:dyDescent="0.3">
      <c r="A710" s="558">
        <v>45485</v>
      </c>
      <c r="B710" s="72" t="s">
        <v>727</v>
      </c>
      <c r="C710" s="72" t="s">
        <v>65</v>
      </c>
      <c r="D710" s="72">
        <v>3</v>
      </c>
      <c r="E710" s="72" t="s">
        <v>278</v>
      </c>
      <c r="F710" s="48">
        <v>56</v>
      </c>
      <c r="G710" s="88" t="s">
        <v>780</v>
      </c>
      <c r="H710" s="88" t="s">
        <v>30</v>
      </c>
      <c r="I710" s="70"/>
      <c r="J710" s="580">
        <v>45544</v>
      </c>
      <c r="K710" s="191" t="s">
        <v>31</v>
      </c>
      <c r="L710" s="545">
        <v>45427</v>
      </c>
      <c r="M710" s="43">
        <v>45680</v>
      </c>
      <c r="N710" s="525">
        <v>45656</v>
      </c>
      <c r="O710" s="51"/>
      <c r="P710" s="70" t="str">
        <f t="shared" ca="1" si="126"/>
        <v/>
      </c>
      <c r="Q710" s="70" t="str">
        <f t="shared" ca="1" si="127"/>
        <v/>
      </c>
      <c r="R710" s="70" t="str">
        <f t="shared" ca="1" si="128"/>
        <v/>
      </c>
      <c r="S710" s="70" t="str">
        <f t="shared" ca="1" si="129"/>
        <v/>
      </c>
      <c r="T710" s="147" t="str">
        <f t="shared" ca="1" si="130"/>
        <v/>
      </c>
      <c r="U710" s="146"/>
      <c r="V710" s="51"/>
      <c r="W710" s="51"/>
      <c r="X710" s="51"/>
      <c r="Y710" s="51"/>
      <c r="Z710" s="51"/>
      <c r="AA710" s="145"/>
    </row>
    <row r="711" spans="1:27" s="209" customFormat="1" ht="15.6" x14ac:dyDescent="0.3">
      <c r="A711" s="555">
        <v>45485</v>
      </c>
      <c r="B711" s="98" t="s">
        <v>727</v>
      </c>
      <c r="C711" s="98" t="s">
        <v>65</v>
      </c>
      <c r="D711" s="98">
        <v>3</v>
      </c>
      <c r="E711" s="98" t="s">
        <v>278</v>
      </c>
      <c r="F711" s="59">
        <v>57</v>
      </c>
      <c r="G711" s="226" t="s">
        <v>781</v>
      </c>
      <c r="H711" s="65" t="s">
        <v>44</v>
      </c>
      <c r="I711" s="81"/>
      <c r="J711" s="580">
        <v>45593</v>
      </c>
      <c r="K711" s="191" t="s">
        <v>31</v>
      </c>
      <c r="L711" s="544">
        <v>45427</v>
      </c>
      <c r="M711" s="43">
        <v>45623</v>
      </c>
      <c r="N711" s="522">
        <v>45740</v>
      </c>
      <c r="O711" s="51"/>
      <c r="P711" s="70" t="str">
        <f t="shared" ca="1" si="126"/>
        <v/>
      </c>
      <c r="Q711" s="70" t="str">
        <f t="shared" ca="1" si="127"/>
        <v/>
      </c>
      <c r="R711" s="70" t="str">
        <f t="shared" ca="1" si="128"/>
        <v/>
      </c>
      <c r="S711" s="70" t="str">
        <f t="shared" ca="1" si="129"/>
        <v/>
      </c>
      <c r="T711" s="147" t="str">
        <f t="shared" ca="1" si="130"/>
        <v/>
      </c>
      <c r="U711" s="146"/>
      <c r="V711" s="51"/>
      <c r="W711" s="51"/>
      <c r="X711" s="51"/>
      <c r="Y711" s="51"/>
      <c r="Z711" s="51"/>
      <c r="AA711" s="145"/>
    </row>
    <row r="712" spans="1:27" s="209" customFormat="1" ht="15.6" x14ac:dyDescent="0.3">
      <c r="A712" s="555">
        <v>45485</v>
      </c>
      <c r="B712" s="72" t="s">
        <v>727</v>
      </c>
      <c r="C712" s="72" t="s">
        <v>65</v>
      </c>
      <c r="D712" s="72">
        <v>3</v>
      </c>
      <c r="E712" s="72" t="s">
        <v>278</v>
      </c>
      <c r="F712" s="48">
        <v>58</v>
      </c>
      <c r="G712" s="88" t="s">
        <v>782</v>
      </c>
      <c r="H712" s="65" t="s">
        <v>54</v>
      </c>
      <c r="I712" s="70"/>
      <c r="J712" s="580">
        <v>45623</v>
      </c>
      <c r="K712" s="191" t="s">
        <v>31</v>
      </c>
      <c r="L712" s="544">
        <v>45427</v>
      </c>
      <c r="M712" s="87"/>
      <c r="N712" s="518">
        <v>45644</v>
      </c>
      <c r="O712" s="51"/>
      <c r="P712" s="70" t="str">
        <f t="shared" ca="1" si="126"/>
        <v/>
      </c>
      <c r="Q712" s="70" t="str">
        <f t="shared" ca="1" si="127"/>
        <v/>
      </c>
      <c r="R712" s="70" t="str">
        <f t="shared" ca="1" si="128"/>
        <v/>
      </c>
      <c r="S712" s="70" t="str">
        <f t="shared" ca="1" si="129"/>
        <v/>
      </c>
      <c r="T712" s="147" t="str">
        <f t="shared" ca="1" si="130"/>
        <v/>
      </c>
      <c r="U712" s="146"/>
      <c r="V712" s="51"/>
      <c r="W712" s="51"/>
      <c r="X712" s="51"/>
      <c r="Y712" s="51"/>
      <c r="Z712" s="51"/>
      <c r="AA712" s="145"/>
    </row>
    <row r="713" spans="1:27" s="209" customFormat="1" ht="15.6" x14ac:dyDescent="0.3">
      <c r="A713" s="555">
        <v>45485</v>
      </c>
      <c r="B713" s="72" t="s">
        <v>727</v>
      </c>
      <c r="C713" s="72" t="s">
        <v>65</v>
      </c>
      <c r="D713" s="72">
        <v>3</v>
      </c>
      <c r="E713" s="72" t="s">
        <v>278</v>
      </c>
      <c r="F713" s="48">
        <v>59</v>
      </c>
      <c r="G713" s="88" t="s">
        <v>783</v>
      </c>
      <c r="H713" s="65" t="s">
        <v>54</v>
      </c>
      <c r="I713" s="70"/>
      <c r="J713" s="580">
        <v>45623</v>
      </c>
      <c r="K713" s="191" t="s">
        <v>31</v>
      </c>
      <c r="L713" s="544">
        <v>45427</v>
      </c>
      <c r="M713" s="87"/>
      <c r="N713" s="522">
        <v>45644</v>
      </c>
      <c r="O713" s="51"/>
      <c r="P713" s="70" t="str">
        <f t="shared" ca="1" si="126"/>
        <v/>
      </c>
      <c r="Q713" s="70" t="str">
        <f t="shared" ca="1" si="127"/>
        <v/>
      </c>
      <c r="R713" s="70" t="str">
        <f t="shared" ca="1" si="128"/>
        <v/>
      </c>
      <c r="S713" s="70" t="str">
        <f t="shared" ca="1" si="129"/>
        <v/>
      </c>
      <c r="T713" s="147" t="str">
        <f t="shared" ca="1" si="130"/>
        <v/>
      </c>
      <c r="U713" s="146"/>
      <c r="V713" s="51"/>
      <c r="W713" s="51"/>
      <c r="X713" s="51"/>
      <c r="Y713" s="51"/>
      <c r="Z713" s="51"/>
      <c r="AA713" s="145"/>
    </row>
    <row r="714" spans="1:27" s="209" customFormat="1" ht="15.6" x14ac:dyDescent="0.3">
      <c r="A714" s="555">
        <v>45485</v>
      </c>
      <c r="B714" s="72" t="s">
        <v>727</v>
      </c>
      <c r="C714" s="72" t="s">
        <v>65</v>
      </c>
      <c r="D714" s="72">
        <v>3</v>
      </c>
      <c r="E714" s="72" t="s">
        <v>278</v>
      </c>
      <c r="F714" s="48">
        <v>60</v>
      </c>
      <c r="G714" s="88" t="s">
        <v>784</v>
      </c>
      <c r="H714" s="88" t="s">
        <v>785</v>
      </c>
      <c r="I714" s="70"/>
      <c r="J714" s="580">
        <v>45653</v>
      </c>
      <c r="K714" s="191" t="s">
        <v>31</v>
      </c>
      <c r="L714" s="544">
        <v>45427</v>
      </c>
      <c r="M714" s="87"/>
      <c r="N714" s="513">
        <v>45320</v>
      </c>
      <c r="O714" s="51"/>
      <c r="P714" s="70" t="str">
        <f t="shared" ca="1" si="126"/>
        <v/>
      </c>
      <c r="Q714" s="70" t="str">
        <f t="shared" ca="1" si="127"/>
        <v/>
      </c>
      <c r="R714" s="70" t="str">
        <f t="shared" ca="1" si="128"/>
        <v/>
      </c>
      <c r="S714" s="70" t="str">
        <f t="shared" ca="1" si="129"/>
        <v/>
      </c>
      <c r="T714" s="147" t="str">
        <f t="shared" ca="1" si="130"/>
        <v/>
      </c>
      <c r="U714" s="146"/>
      <c r="V714" s="51"/>
      <c r="W714" s="51"/>
      <c r="X714" s="51"/>
      <c r="Y714" s="51"/>
      <c r="Z714" s="51"/>
      <c r="AA714" s="145"/>
    </row>
    <row r="715" spans="1:27" s="209" customFormat="1" ht="15.6" x14ac:dyDescent="0.3">
      <c r="A715" s="555">
        <v>45485</v>
      </c>
      <c r="B715" s="72" t="s">
        <v>727</v>
      </c>
      <c r="C715" s="72" t="s">
        <v>65</v>
      </c>
      <c r="D715" s="72">
        <v>3</v>
      </c>
      <c r="E715" s="72" t="s">
        <v>278</v>
      </c>
      <c r="F715" s="48">
        <v>61</v>
      </c>
      <c r="G715" s="88" t="s">
        <v>786</v>
      </c>
      <c r="H715" s="88" t="s">
        <v>30</v>
      </c>
      <c r="I715" s="70"/>
      <c r="J715" s="580">
        <v>45623</v>
      </c>
      <c r="K715" s="191" t="s">
        <v>31</v>
      </c>
      <c r="L715" s="544">
        <v>45427</v>
      </c>
      <c r="M715" s="87"/>
      <c r="N715" s="525">
        <v>45656</v>
      </c>
      <c r="O715" s="51"/>
      <c r="P715" s="70" t="str">
        <f t="shared" ca="1" si="126"/>
        <v/>
      </c>
      <c r="Q715" s="70" t="str">
        <f t="shared" ca="1" si="127"/>
        <v/>
      </c>
      <c r="R715" s="70" t="str">
        <f t="shared" ca="1" si="128"/>
        <v/>
      </c>
      <c r="S715" s="70" t="str">
        <f t="shared" ca="1" si="129"/>
        <v/>
      </c>
      <c r="T715" s="147" t="str">
        <f t="shared" ca="1" si="130"/>
        <v/>
      </c>
      <c r="U715" s="146"/>
      <c r="V715" s="51"/>
      <c r="W715" s="51"/>
      <c r="X715" s="51"/>
      <c r="Y715" s="51"/>
      <c r="Z715" s="51"/>
      <c r="AA715" s="145"/>
    </row>
    <row r="716" spans="1:27" s="209" customFormat="1" ht="15.6" x14ac:dyDescent="0.3">
      <c r="A716" s="555">
        <v>45485</v>
      </c>
      <c r="B716" s="72" t="s">
        <v>727</v>
      </c>
      <c r="C716" s="72" t="s">
        <v>65</v>
      </c>
      <c r="D716" s="72">
        <v>3</v>
      </c>
      <c r="E716" s="72" t="s">
        <v>278</v>
      </c>
      <c r="F716" s="48">
        <v>62</v>
      </c>
      <c r="G716" s="77" t="s">
        <v>787</v>
      </c>
      <c r="H716" s="65" t="s">
        <v>788</v>
      </c>
      <c r="I716" s="59"/>
      <c r="J716" s="526">
        <v>45701</v>
      </c>
      <c r="K716" s="378" t="s">
        <v>31</v>
      </c>
      <c r="L716" s="544">
        <v>45427</v>
      </c>
      <c r="M716" s="78"/>
      <c r="N716" s="513">
        <v>45714</v>
      </c>
      <c r="O716" s="51"/>
      <c r="P716" s="70"/>
      <c r="Q716" s="70"/>
      <c r="R716" s="70"/>
      <c r="S716" s="70"/>
      <c r="T716" s="147"/>
      <c r="U716" s="146"/>
      <c r="V716" s="51"/>
      <c r="W716" s="51"/>
      <c r="X716" s="51"/>
      <c r="Y716" s="51"/>
      <c r="Z716" s="51"/>
      <c r="AA716" s="145"/>
    </row>
    <row r="717" spans="1:27" s="2" customFormat="1" ht="31.2" x14ac:dyDescent="0.3">
      <c r="A717" s="555">
        <v>45485</v>
      </c>
      <c r="B717" s="72" t="s">
        <v>727</v>
      </c>
      <c r="C717" s="72" t="s">
        <v>65</v>
      </c>
      <c r="D717" s="72">
        <v>3</v>
      </c>
      <c r="E717" s="72" t="s">
        <v>278</v>
      </c>
      <c r="F717" s="48">
        <v>63</v>
      </c>
      <c r="G717" s="77" t="s">
        <v>789</v>
      </c>
      <c r="H717" s="65" t="s">
        <v>30</v>
      </c>
      <c r="I717" s="47"/>
      <c r="J717" s="526">
        <v>45701</v>
      </c>
      <c r="K717" s="378" t="s">
        <v>31</v>
      </c>
      <c r="L717" s="544">
        <v>45427</v>
      </c>
      <c r="M717" s="78"/>
      <c r="N717" s="513">
        <v>45708</v>
      </c>
      <c r="O717" s="51"/>
      <c r="P717" s="70"/>
      <c r="Q717" s="70"/>
      <c r="R717" s="70"/>
      <c r="S717" s="70"/>
      <c r="T717" s="147"/>
      <c r="U717" s="146"/>
      <c r="V717" s="51"/>
      <c r="W717" s="51"/>
      <c r="X717" s="51"/>
      <c r="Y717" s="51"/>
      <c r="Z717" s="51"/>
      <c r="AA717" s="145"/>
    </row>
    <row r="718" spans="1:27" s="2" customFormat="1" ht="15.6" x14ac:dyDescent="0.3">
      <c r="A718" s="556">
        <v>45485</v>
      </c>
      <c r="B718" s="72" t="s">
        <v>727</v>
      </c>
      <c r="C718" s="72" t="s">
        <v>65</v>
      </c>
      <c r="D718" s="72">
        <v>3</v>
      </c>
      <c r="E718" s="72" t="s">
        <v>278</v>
      </c>
      <c r="F718" s="48">
        <v>64</v>
      </c>
      <c r="G718" s="77" t="s">
        <v>5207</v>
      </c>
      <c r="H718" s="65" t="s">
        <v>116</v>
      </c>
      <c r="I718" s="59"/>
      <c r="J718" s="526"/>
      <c r="K718" s="191" t="s">
        <v>31</v>
      </c>
      <c r="L718" s="544">
        <v>45427</v>
      </c>
      <c r="M718" s="249"/>
      <c r="N718" s="515">
        <v>45792</v>
      </c>
      <c r="O718" s="252"/>
      <c r="P718" s="256"/>
      <c r="Q718" s="256"/>
      <c r="R718" s="256"/>
      <c r="S718" s="256"/>
      <c r="T718" s="275"/>
      <c r="U718" s="276"/>
      <c r="V718" s="252"/>
      <c r="W718" s="252"/>
      <c r="X718" s="252"/>
      <c r="Y718" s="252"/>
      <c r="Z718" s="252"/>
      <c r="AA718" s="277"/>
    </row>
    <row r="719" spans="1:27" s="2" customFormat="1" ht="46.8" x14ac:dyDescent="0.3">
      <c r="A719" s="556">
        <v>45485</v>
      </c>
      <c r="B719" s="72" t="s">
        <v>727</v>
      </c>
      <c r="C719" s="44" t="s">
        <v>65</v>
      </c>
      <c r="D719" s="44">
        <v>3</v>
      </c>
      <c r="E719" s="72" t="s">
        <v>278</v>
      </c>
      <c r="F719" s="48">
        <v>64</v>
      </c>
      <c r="G719" s="72" t="s">
        <v>5394</v>
      </c>
      <c r="H719" s="48" t="s">
        <v>57</v>
      </c>
      <c r="I719" s="59"/>
      <c r="J719" s="513">
        <v>45771</v>
      </c>
      <c r="K719" s="642" t="s">
        <v>5552</v>
      </c>
      <c r="L719" s="544">
        <v>45427</v>
      </c>
      <c r="M719" s="404"/>
      <c r="N719" s="515"/>
      <c r="O719" s="473" t="s">
        <v>5407</v>
      </c>
      <c r="P719" s="256"/>
      <c r="Q719" s="256"/>
      <c r="R719" s="256"/>
      <c r="S719" s="256"/>
      <c r="T719" s="275"/>
      <c r="U719" s="276"/>
      <c r="V719" s="252"/>
      <c r="W719" s="252"/>
      <c r="X719" s="252"/>
      <c r="Y719" s="252"/>
      <c r="Z719" s="252"/>
      <c r="AA719" s="277"/>
    </row>
    <row r="720" spans="1:27" s="2" customFormat="1" ht="15.6" x14ac:dyDescent="0.3">
      <c r="A720" s="556">
        <v>45485</v>
      </c>
      <c r="B720" s="291" t="s">
        <v>727</v>
      </c>
      <c r="C720" s="291" t="s">
        <v>65</v>
      </c>
      <c r="D720" s="291">
        <v>3</v>
      </c>
      <c r="E720" s="291" t="s">
        <v>278</v>
      </c>
      <c r="F720" s="235">
        <v>65</v>
      </c>
      <c r="G720" s="127" t="s">
        <v>5546</v>
      </c>
      <c r="H720" s="364" t="s">
        <v>84</v>
      </c>
      <c r="I720" s="65"/>
      <c r="J720" s="571">
        <v>45747</v>
      </c>
      <c r="K720" s="191" t="s">
        <v>31</v>
      </c>
      <c r="L720" s="544">
        <v>45427</v>
      </c>
      <c r="M720" s="249"/>
      <c r="N720" s="515">
        <v>45769</v>
      </c>
      <c r="O720" s="252"/>
      <c r="P720" s="256"/>
      <c r="Q720" s="256"/>
      <c r="R720" s="256"/>
      <c r="S720" s="256"/>
      <c r="T720" s="275"/>
      <c r="U720" s="276"/>
      <c r="V720" s="252"/>
      <c r="W720" s="252"/>
      <c r="X720" s="252"/>
      <c r="Y720" s="252"/>
      <c r="Z720" s="252"/>
      <c r="AA720" s="277"/>
    </row>
    <row r="721" spans="1:27" s="2" customFormat="1" ht="15.6" x14ac:dyDescent="0.3">
      <c r="A721" s="556">
        <v>45485</v>
      </c>
      <c r="B721" s="291" t="s">
        <v>727</v>
      </c>
      <c r="C721" s="291" t="s">
        <v>65</v>
      </c>
      <c r="D721" s="291">
        <v>3</v>
      </c>
      <c r="E721" s="291" t="s">
        <v>278</v>
      </c>
      <c r="F721" s="235">
        <v>66</v>
      </c>
      <c r="G721" s="127" t="s">
        <v>790</v>
      </c>
      <c r="H721" s="65" t="s">
        <v>158</v>
      </c>
      <c r="I721" s="65"/>
      <c r="J721" s="571">
        <v>45747</v>
      </c>
      <c r="K721" s="191" t="s">
        <v>31</v>
      </c>
      <c r="L721" s="544">
        <v>45427</v>
      </c>
      <c r="M721" s="249"/>
      <c r="N721" s="515">
        <v>45768</v>
      </c>
      <c r="O721" s="252"/>
      <c r="P721" s="256"/>
      <c r="Q721" s="256"/>
      <c r="R721" s="256"/>
      <c r="S721" s="256"/>
      <c r="T721" s="275"/>
      <c r="U721" s="276"/>
      <c r="V721" s="252"/>
      <c r="W721" s="252"/>
      <c r="X721" s="252"/>
      <c r="Y721" s="252"/>
      <c r="Z721" s="252"/>
      <c r="AA721" s="277"/>
    </row>
    <row r="722" spans="1:27" s="2" customFormat="1" ht="15.6" x14ac:dyDescent="0.3">
      <c r="A722" s="556">
        <v>45485</v>
      </c>
      <c r="B722" s="291" t="s">
        <v>727</v>
      </c>
      <c r="C722" s="291" t="s">
        <v>65</v>
      </c>
      <c r="D722" s="291">
        <v>3</v>
      </c>
      <c r="E722" s="291" t="s">
        <v>278</v>
      </c>
      <c r="F722" s="235">
        <v>67</v>
      </c>
      <c r="G722" s="398" t="s">
        <v>791</v>
      </c>
      <c r="H722" s="364" t="s">
        <v>84</v>
      </c>
      <c r="I722" s="65"/>
      <c r="J722" s="571"/>
      <c r="K722" s="382" t="s">
        <v>31</v>
      </c>
      <c r="L722" s="544">
        <v>45427</v>
      </c>
      <c r="M722" s="249"/>
      <c r="N722" s="515">
        <v>45792</v>
      </c>
      <c r="O722" s="252"/>
      <c r="P722" s="256"/>
      <c r="Q722" s="256"/>
      <c r="R722" s="256"/>
      <c r="S722" s="256"/>
      <c r="T722" s="275"/>
      <c r="U722" s="276"/>
      <c r="V722" s="252"/>
      <c r="W722" s="252"/>
      <c r="X722" s="252"/>
      <c r="Y722" s="252"/>
      <c r="Z722" s="252"/>
      <c r="AA722" s="277"/>
    </row>
    <row r="723" spans="1:27" s="2" customFormat="1" ht="15.6" x14ac:dyDescent="0.3">
      <c r="A723" s="556">
        <v>45485</v>
      </c>
      <c r="B723" s="291" t="s">
        <v>727</v>
      </c>
      <c r="C723" s="291" t="s">
        <v>65</v>
      </c>
      <c r="D723" s="291">
        <v>3</v>
      </c>
      <c r="E723" s="291" t="s">
        <v>278</v>
      </c>
      <c r="F723" s="235">
        <v>68</v>
      </c>
      <c r="G723" s="398" t="s">
        <v>793</v>
      </c>
      <c r="H723" s="364" t="s">
        <v>76</v>
      </c>
      <c r="I723" s="62"/>
      <c r="J723" s="571">
        <v>45806</v>
      </c>
      <c r="K723" s="468" t="s">
        <v>31</v>
      </c>
      <c r="L723" s="544">
        <v>45427</v>
      </c>
      <c r="M723" s="249"/>
      <c r="N723" s="515">
        <v>45820</v>
      </c>
      <c r="O723" s="252"/>
      <c r="P723" s="256"/>
      <c r="Q723" s="256"/>
      <c r="R723" s="256"/>
      <c r="S723" s="256"/>
      <c r="T723" s="275"/>
      <c r="U723" s="276"/>
      <c r="V723" s="252"/>
      <c r="W723" s="252"/>
      <c r="X723" s="252"/>
      <c r="Y723" s="252"/>
      <c r="Z723" s="252"/>
      <c r="AA723" s="277"/>
    </row>
    <row r="724" spans="1:27" s="2" customFormat="1" ht="15.6" x14ac:dyDescent="0.3">
      <c r="A724" s="556">
        <v>45485</v>
      </c>
      <c r="B724" s="291" t="s">
        <v>727</v>
      </c>
      <c r="C724" s="291" t="s">
        <v>65</v>
      </c>
      <c r="D724" s="291">
        <v>3</v>
      </c>
      <c r="E724" s="291" t="s">
        <v>278</v>
      </c>
      <c r="F724" s="235">
        <v>69</v>
      </c>
      <c r="G724" s="398" t="s">
        <v>792</v>
      </c>
      <c r="H724" s="364" t="s">
        <v>30</v>
      </c>
      <c r="I724" s="65"/>
      <c r="J724" s="571">
        <v>45832</v>
      </c>
      <c r="K724" s="382" t="s">
        <v>31</v>
      </c>
      <c r="L724" s="544">
        <v>45427</v>
      </c>
      <c r="M724" s="249"/>
      <c r="N724" s="515">
        <v>45839</v>
      </c>
      <c r="O724" s="252"/>
      <c r="P724" s="256"/>
      <c r="Q724" s="256"/>
      <c r="R724" s="256"/>
      <c r="S724" s="256"/>
      <c r="T724" s="275"/>
      <c r="U724" s="276"/>
      <c r="V724" s="252"/>
      <c r="W724" s="252"/>
      <c r="X724" s="252"/>
      <c r="Y724" s="252"/>
      <c r="Z724" s="252"/>
      <c r="AA724" s="277"/>
    </row>
    <row r="725" spans="1:27" s="2" customFormat="1" ht="36.6" customHeight="1" x14ac:dyDescent="0.3">
      <c r="A725" s="556">
        <v>45485</v>
      </c>
      <c r="B725" s="291" t="s">
        <v>727</v>
      </c>
      <c r="C725" s="291" t="s">
        <v>65</v>
      </c>
      <c r="D725" s="291">
        <v>3</v>
      </c>
      <c r="E725" s="291" t="s">
        <v>278</v>
      </c>
      <c r="F725" s="235">
        <v>70</v>
      </c>
      <c r="G725" s="398" t="s">
        <v>5208</v>
      </c>
      <c r="H725" s="364" t="s">
        <v>30</v>
      </c>
      <c r="I725" s="65"/>
      <c r="J725" s="571">
        <v>45912</v>
      </c>
      <c r="K725" s="191" t="s">
        <v>31</v>
      </c>
      <c r="L725" s="544">
        <v>45427</v>
      </c>
      <c r="M725" s="249"/>
      <c r="N725" s="515">
        <v>45915</v>
      </c>
      <c r="O725" s="252"/>
      <c r="P725" s="256"/>
      <c r="Q725" s="256"/>
      <c r="R725" s="256"/>
      <c r="S725" s="256"/>
      <c r="T725" s="275"/>
      <c r="U725" s="276"/>
      <c r="V725" s="252"/>
      <c r="W725" s="252"/>
      <c r="X725" s="252"/>
      <c r="Y725" s="252"/>
      <c r="Z725" s="252"/>
      <c r="AA725" s="277"/>
    </row>
    <row r="726" spans="1:27" s="209" customFormat="1" ht="28.8" x14ac:dyDescent="0.3">
      <c r="A726" s="556">
        <v>45485</v>
      </c>
      <c r="B726" s="291" t="s">
        <v>727</v>
      </c>
      <c r="C726" s="291" t="s">
        <v>65</v>
      </c>
      <c r="D726" s="291">
        <v>3</v>
      </c>
      <c r="E726" s="291" t="s">
        <v>278</v>
      </c>
      <c r="F726" s="235">
        <v>71</v>
      </c>
      <c r="G726" s="677" t="s">
        <v>5594</v>
      </c>
      <c r="H726" s="458" t="s">
        <v>116</v>
      </c>
      <c r="I726" s="389"/>
      <c r="J726" s="678">
        <v>46155</v>
      </c>
      <c r="K726" s="643" t="s">
        <v>205</v>
      </c>
      <c r="L726" s="544">
        <v>45427</v>
      </c>
      <c r="M726" s="249"/>
      <c r="N726" s="515"/>
      <c r="O726" s="252"/>
      <c r="P726" s="256"/>
      <c r="Q726" s="256"/>
      <c r="R726" s="256"/>
      <c r="S726" s="256"/>
      <c r="T726" s="275"/>
      <c r="U726" s="276"/>
      <c r="V726" s="252"/>
      <c r="W726" s="252"/>
      <c r="X726" s="252"/>
      <c r="Y726" s="252"/>
      <c r="Z726" s="252"/>
      <c r="AA726" s="277"/>
    </row>
    <row r="727" spans="1:27" s="209" customFormat="1" ht="15.6" x14ac:dyDescent="0.3">
      <c r="A727" s="558">
        <v>45510</v>
      </c>
      <c r="B727" s="59" t="s">
        <v>794</v>
      </c>
      <c r="C727" s="60" t="s">
        <v>65</v>
      </c>
      <c r="D727" s="60">
        <v>3</v>
      </c>
      <c r="E727" s="60" t="s">
        <v>308</v>
      </c>
      <c r="F727" s="60">
        <v>13</v>
      </c>
      <c r="G727" s="46" t="s">
        <v>795</v>
      </c>
      <c r="H727" s="65" t="s">
        <v>158</v>
      </c>
      <c r="I727" s="60"/>
      <c r="J727" s="527">
        <v>45636</v>
      </c>
      <c r="K727" s="186" t="s">
        <v>31</v>
      </c>
      <c r="L727" s="527">
        <v>45464</v>
      </c>
      <c r="M727" s="56">
        <v>45664</v>
      </c>
      <c r="N727" s="525">
        <v>45656</v>
      </c>
      <c r="O727" s="51"/>
      <c r="P727" s="70" t="str">
        <f t="shared" ref="P727:P737" ca="1" si="131">IF(K727="NÃO INTERVENCIONADO",TODAY()-L727,"")</f>
        <v/>
      </c>
      <c r="Q727" s="70" t="str">
        <f ca="1">IF(K727="ENCOMENDADO",TODAY()-J727,"")</f>
        <v/>
      </c>
      <c r="R727" s="70" t="str">
        <f t="shared" ref="R727:R739" ca="1" si="132">IF(K727="EM OBRA",TODAY()-J727,"")</f>
        <v/>
      </c>
      <c r="S727" s="70" t="str">
        <f t="shared" ref="S727:S739" ca="1" si="133">IF(K727="CORREÇÃO NÃO ACEITE",TODAY()-J727,"")</f>
        <v/>
      </c>
      <c r="T727" s="147" t="str">
        <f t="shared" ref="T727:T739" ca="1" si="134">IF(K727="A VERIFICAR",TODAY()-J727,"")</f>
        <v/>
      </c>
      <c r="U727" s="146"/>
      <c r="V727" s="51"/>
      <c r="W727" s="51"/>
      <c r="X727" s="51"/>
      <c r="Y727" s="51"/>
      <c r="Z727" s="51"/>
      <c r="AA727" s="145"/>
    </row>
    <row r="728" spans="1:27" s="209" customFormat="1" ht="15.6" x14ac:dyDescent="0.3">
      <c r="A728" s="558">
        <v>45510</v>
      </c>
      <c r="B728" s="59" t="s">
        <v>794</v>
      </c>
      <c r="C728" s="60" t="s">
        <v>65</v>
      </c>
      <c r="D728" s="60">
        <v>3</v>
      </c>
      <c r="E728" s="60" t="s">
        <v>308</v>
      </c>
      <c r="F728" s="60">
        <v>12</v>
      </c>
      <c r="G728" s="46" t="s">
        <v>796</v>
      </c>
      <c r="H728" s="53" t="s">
        <v>44</v>
      </c>
      <c r="I728" s="60"/>
      <c r="J728" s="527"/>
      <c r="K728" s="42" t="s">
        <v>31</v>
      </c>
      <c r="L728" s="527">
        <v>45464</v>
      </c>
      <c r="M728" s="56"/>
      <c r="N728" s="513">
        <v>45656</v>
      </c>
      <c r="O728" s="51"/>
      <c r="P728" s="70" t="str">
        <f t="shared" ca="1" si="131"/>
        <v/>
      </c>
      <c r="Q728" s="70" t="str">
        <f ca="1">IF(K728="ENCOMENDADO",TODAY()-J728,"")</f>
        <v/>
      </c>
      <c r="R728" s="70" t="str">
        <f t="shared" ca="1" si="132"/>
        <v/>
      </c>
      <c r="S728" s="70" t="str">
        <f t="shared" ca="1" si="133"/>
        <v/>
      </c>
      <c r="T728" s="147" t="str">
        <f t="shared" ca="1" si="134"/>
        <v/>
      </c>
      <c r="U728" s="146"/>
      <c r="V728" s="51"/>
      <c r="W728" s="51"/>
      <c r="X728" s="51"/>
      <c r="Y728" s="51"/>
      <c r="Z728" s="51"/>
      <c r="AA728" s="145"/>
    </row>
    <row r="729" spans="1:27" s="209" customFormat="1" ht="15.6" x14ac:dyDescent="0.3">
      <c r="A729" s="558">
        <v>45510</v>
      </c>
      <c r="B729" s="59" t="s">
        <v>794</v>
      </c>
      <c r="C729" s="60" t="s">
        <v>65</v>
      </c>
      <c r="D729" s="60">
        <v>3</v>
      </c>
      <c r="E729" s="60" t="s">
        <v>308</v>
      </c>
      <c r="F729" s="60">
        <v>11</v>
      </c>
      <c r="G729" s="46" t="s">
        <v>797</v>
      </c>
      <c r="H729" s="47" t="s">
        <v>30</v>
      </c>
      <c r="I729" s="53"/>
      <c r="J729" s="569"/>
      <c r="K729" s="42" t="s">
        <v>31</v>
      </c>
      <c r="L729" s="527">
        <v>45464</v>
      </c>
      <c r="M729" s="56">
        <v>45664</v>
      </c>
      <c r="N729" s="513">
        <v>45656</v>
      </c>
      <c r="O729" s="51"/>
      <c r="P729" s="70" t="str">
        <f t="shared" ca="1" si="131"/>
        <v/>
      </c>
      <c r="Q729" s="70" t="str">
        <f ca="1">IF(K729="ENCOMENDADO",TODAY()-L729,"")</f>
        <v/>
      </c>
      <c r="R729" s="70" t="str">
        <f t="shared" ca="1" si="132"/>
        <v/>
      </c>
      <c r="S729" s="70" t="str">
        <f t="shared" ca="1" si="133"/>
        <v/>
      </c>
      <c r="T729" s="147" t="str">
        <f t="shared" ca="1" si="134"/>
        <v/>
      </c>
      <c r="U729" s="146"/>
      <c r="V729" s="51"/>
      <c r="W729" s="51"/>
      <c r="X729" s="51"/>
      <c r="Y729" s="51"/>
      <c r="Z729" s="51"/>
      <c r="AA729" s="145"/>
    </row>
    <row r="730" spans="1:27" s="209" customFormat="1" ht="15.6" x14ac:dyDescent="0.3">
      <c r="A730" s="558">
        <v>45510</v>
      </c>
      <c r="B730" s="59" t="s">
        <v>794</v>
      </c>
      <c r="C730" s="60" t="s">
        <v>65</v>
      </c>
      <c r="D730" s="60">
        <v>3</v>
      </c>
      <c r="E730" s="60" t="s">
        <v>308</v>
      </c>
      <c r="F730" s="60">
        <v>10</v>
      </c>
      <c r="G730" s="46" t="s">
        <v>798</v>
      </c>
      <c r="H730" s="47" t="s">
        <v>30</v>
      </c>
      <c r="I730" s="53"/>
      <c r="J730" s="569"/>
      <c r="K730" s="42" t="s">
        <v>31</v>
      </c>
      <c r="L730" s="527">
        <v>45464</v>
      </c>
      <c r="M730" s="56">
        <v>45664</v>
      </c>
      <c r="N730" s="513">
        <v>45656</v>
      </c>
      <c r="O730" s="51"/>
      <c r="P730" s="70" t="str">
        <f t="shared" ca="1" si="131"/>
        <v/>
      </c>
      <c r="Q730" s="70" t="str">
        <f ca="1">IF(K730="ENCOMENDADO",TODAY()-J730,"")</f>
        <v/>
      </c>
      <c r="R730" s="70" t="str">
        <f t="shared" ca="1" si="132"/>
        <v/>
      </c>
      <c r="S730" s="70" t="str">
        <f t="shared" ca="1" si="133"/>
        <v/>
      </c>
      <c r="T730" s="147" t="str">
        <f t="shared" ca="1" si="134"/>
        <v/>
      </c>
      <c r="U730" s="146"/>
      <c r="V730" s="51"/>
      <c r="W730" s="51"/>
      <c r="X730" s="51"/>
      <c r="Y730" s="51"/>
      <c r="Z730" s="51"/>
      <c r="AA730" s="145"/>
    </row>
    <row r="731" spans="1:27" s="209" customFormat="1" ht="15.6" x14ac:dyDescent="0.3">
      <c r="A731" s="558">
        <v>45510</v>
      </c>
      <c r="B731" s="59" t="s">
        <v>794</v>
      </c>
      <c r="C731" s="60" t="s">
        <v>65</v>
      </c>
      <c r="D731" s="60">
        <v>3</v>
      </c>
      <c r="E731" s="60" t="s">
        <v>308</v>
      </c>
      <c r="F731" s="60">
        <v>9</v>
      </c>
      <c r="G731" s="46" t="s">
        <v>799</v>
      </c>
      <c r="H731" s="47" t="s">
        <v>30</v>
      </c>
      <c r="I731" s="53"/>
      <c r="J731" s="569"/>
      <c r="K731" s="42" t="s">
        <v>31</v>
      </c>
      <c r="L731" s="527">
        <v>45464</v>
      </c>
      <c r="M731" s="56">
        <v>45664</v>
      </c>
      <c r="N731" s="513">
        <v>45656</v>
      </c>
      <c r="O731" s="51"/>
      <c r="P731" s="70" t="str">
        <f t="shared" ca="1" si="131"/>
        <v/>
      </c>
      <c r="Q731" s="70" t="str">
        <f ca="1">IF(K731="ENCOMENDADO",TODAY()-L731,"")</f>
        <v/>
      </c>
      <c r="R731" s="70" t="str">
        <f t="shared" ca="1" si="132"/>
        <v/>
      </c>
      <c r="S731" s="70" t="str">
        <f t="shared" ca="1" si="133"/>
        <v/>
      </c>
      <c r="T731" s="147" t="str">
        <f t="shared" ca="1" si="134"/>
        <v/>
      </c>
      <c r="U731" s="146"/>
      <c r="V731" s="51"/>
      <c r="W731" s="51"/>
      <c r="X731" s="51"/>
      <c r="Y731" s="51"/>
      <c r="Z731" s="51"/>
      <c r="AA731" s="145"/>
    </row>
    <row r="732" spans="1:27" s="209" customFormat="1" ht="15.6" customHeight="1" x14ac:dyDescent="0.3">
      <c r="A732" s="558">
        <v>45510</v>
      </c>
      <c r="B732" s="59" t="s">
        <v>794</v>
      </c>
      <c r="C732" s="60" t="s">
        <v>65</v>
      </c>
      <c r="D732" s="60">
        <v>3</v>
      </c>
      <c r="E732" s="60" t="s">
        <v>308</v>
      </c>
      <c r="F732" s="60">
        <v>8</v>
      </c>
      <c r="G732" s="46" t="s">
        <v>800</v>
      </c>
      <c r="H732" s="47" t="s">
        <v>30</v>
      </c>
      <c r="I732" s="53"/>
      <c r="J732" s="569"/>
      <c r="K732" s="42" t="s">
        <v>31</v>
      </c>
      <c r="L732" s="527">
        <v>45464</v>
      </c>
      <c r="M732" s="56">
        <v>45664</v>
      </c>
      <c r="N732" s="513">
        <v>45656</v>
      </c>
      <c r="O732" s="51"/>
      <c r="P732" s="70" t="str">
        <f t="shared" ca="1" si="131"/>
        <v/>
      </c>
      <c r="Q732" s="70" t="str">
        <f t="shared" ref="Q732:Q738" ca="1" si="135">IF(K732="ENCOMENDADO",TODAY()-J732,"")</f>
        <v/>
      </c>
      <c r="R732" s="70" t="str">
        <f t="shared" ca="1" si="132"/>
        <v/>
      </c>
      <c r="S732" s="70" t="str">
        <f t="shared" ca="1" si="133"/>
        <v/>
      </c>
      <c r="T732" s="147" t="str">
        <f t="shared" ca="1" si="134"/>
        <v/>
      </c>
      <c r="U732" s="146"/>
      <c r="V732" s="51"/>
      <c r="W732" s="51"/>
      <c r="X732" s="51"/>
      <c r="Y732" s="51"/>
      <c r="Z732" s="51"/>
      <c r="AA732" s="145"/>
    </row>
    <row r="733" spans="1:27" s="209" customFormat="1" ht="15.6" x14ac:dyDescent="0.3">
      <c r="A733" s="558">
        <v>45510</v>
      </c>
      <c r="B733" s="59" t="s">
        <v>794</v>
      </c>
      <c r="C733" s="60" t="s">
        <v>65</v>
      </c>
      <c r="D733" s="60">
        <v>3</v>
      </c>
      <c r="E733" s="60" t="s">
        <v>308</v>
      </c>
      <c r="F733" s="60">
        <v>7</v>
      </c>
      <c r="G733" s="46" t="s">
        <v>801</v>
      </c>
      <c r="H733" s="47" t="s">
        <v>30</v>
      </c>
      <c r="I733" s="53"/>
      <c r="J733" s="569"/>
      <c r="K733" s="42" t="s">
        <v>31</v>
      </c>
      <c r="L733" s="527">
        <v>45464</v>
      </c>
      <c r="M733" s="56">
        <v>45664</v>
      </c>
      <c r="N733" s="513">
        <v>45656</v>
      </c>
      <c r="O733" s="51"/>
      <c r="P733" s="70" t="str">
        <f t="shared" ca="1" si="131"/>
        <v/>
      </c>
      <c r="Q733" s="70" t="str">
        <f t="shared" ca="1" si="135"/>
        <v/>
      </c>
      <c r="R733" s="70" t="str">
        <f t="shared" ca="1" si="132"/>
        <v/>
      </c>
      <c r="S733" s="70" t="str">
        <f t="shared" ca="1" si="133"/>
        <v/>
      </c>
      <c r="T733" s="147" t="str">
        <f t="shared" ca="1" si="134"/>
        <v/>
      </c>
      <c r="U733" s="146"/>
      <c r="V733" s="51"/>
      <c r="W733" s="51"/>
      <c r="X733" s="51"/>
      <c r="Y733" s="51"/>
      <c r="Z733" s="51"/>
      <c r="AA733" s="145"/>
    </row>
    <row r="734" spans="1:27" s="209" customFormat="1" ht="15.6" x14ac:dyDescent="0.3">
      <c r="A734" s="558">
        <v>45510</v>
      </c>
      <c r="B734" s="59" t="s">
        <v>794</v>
      </c>
      <c r="C734" s="60" t="s">
        <v>65</v>
      </c>
      <c r="D734" s="60">
        <v>3</v>
      </c>
      <c r="E734" s="60" t="s">
        <v>308</v>
      </c>
      <c r="F734" s="60">
        <v>6</v>
      </c>
      <c r="G734" s="46" t="s">
        <v>802</v>
      </c>
      <c r="H734" s="47" t="s">
        <v>30</v>
      </c>
      <c r="I734" s="53"/>
      <c r="J734" s="569"/>
      <c r="K734" s="42" t="s">
        <v>31</v>
      </c>
      <c r="L734" s="527">
        <v>45464</v>
      </c>
      <c r="M734" s="56">
        <v>45664</v>
      </c>
      <c r="N734" s="513">
        <v>45656</v>
      </c>
      <c r="O734" s="51"/>
      <c r="P734" s="70" t="str">
        <f t="shared" ca="1" si="131"/>
        <v/>
      </c>
      <c r="Q734" s="70" t="str">
        <f t="shared" ca="1" si="135"/>
        <v/>
      </c>
      <c r="R734" s="70" t="str">
        <f t="shared" ca="1" si="132"/>
        <v/>
      </c>
      <c r="S734" s="70" t="str">
        <f t="shared" ca="1" si="133"/>
        <v/>
      </c>
      <c r="T734" s="147" t="str">
        <f t="shared" ca="1" si="134"/>
        <v/>
      </c>
      <c r="U734" s="146"/>
      <c r="V734" s="51"/>
      <c r="W734" s="51"/>
      <c r="X734" s="51"/>
      <c r="Y734" s="51"/>
      <c r="Z734" s="51"/>
      <c r="AA734" s="145"/>
    </row>
    <row r="735" spans="1:27" s="209" customFormat="1" ht="15.6" x14ac:dyDescent="0.3">
      <c r="A735" s="558">
        <v>45510</v>
      </c>
      <c r="B735" s="59" t="s">
        <v>794</v>
      </c>
      <c r="C735" s="60" t="s">
        <v>65</v>
      </c>
      <c r="D735" s="60">
        <v>3</v>
      </c>
      <c r="E735" s="60" t="s">
        <v>308</v>
      </c>
      <c r="F735" s="60">
        <v>5</v>
      </c>
      <c r="G735" s="46" t="s">
        <v>803</v>
      </c>
      <c r="H735" s="53" t="s">
        <v>76</v>
      </c>
      <c r="I735" s="53"/>
      <c r="J735" s="569"/>
      <c r="K735" s="42" t="s">
        <v>31</v>
      </c>
      <c r="L735" s="527">
        <v>45464</v>
      </c>
      <c r="M735" s="56">
        <v>45664</v>
      </c>
      <c r="N735" s="513">
        <v>45656</v>
      </c>
      <c r="O735" s="51"/>
      <c r="P735" s="70" t="str">
        <f t="shared" ca="1" si="131"/>
        <v/>
      </c>
      <c r="Q735" s="70" t="str">
        <f t="shared" ca="1" si="135"/>
        <v/>
      </c>
      <c r="R735" s="70" t="str">
        <f t="shared" ca="1" si="132"/>
        <v/>
      </c>
      <c r="S735" s="70" t="str">
        <f t="shared" ca="1" si="133"/>
        <v/>
      </c>
      <c r="T735" s="147" t="str">
        <f t="shared" ca="1" si="134"/>
        <v/>
      </c>
      <c r="U735" s="146"/>
      <c r="V735" s="51"/>
      <c r="W735" s="51"/>
      <c r="X735" s="51"/>
      <c r="Y735" s="51"/>
      <c r="Z735" s="51"/>
      <c r="AA735" s="145"/>
    </row>
    <row r="736" spans="1:27" s="209" customFormat="1" ht="15.6" x14ac:dyDescent="0.3">
      <c r="A736" s="558">
        <v>45510</v>
      </c>
      <c r="B736" s="59" t="s">
        <v>794</v>
      </c>
      <c r="C736" s="60" t="s">
        <v>65</v>
      </c>
      <c r="D736" s="60">
        <v>3</v>
      </c>
      <c r="E736" s="60" t="s">
        <v>308</v>
      </c>
      <c r="F736" s="60">
        <v>4</v>
      </c>
      <c r="G736" s="46" t="s">
        <v>804</v>
      </c>
      <c r="H736" s="47" t="s">
        <v>30</v>
      </c>
      <c r="I736" s="53"/>
      <c r="J736" s="569"/>
      <c r="K736" s="42" t="s">
        <v>31</v>
      </c>
      <c r="L736" s="527">
        <v>45464</v>
      </c>
      <c r="M736" s="56">
        <v>45664</v>
      </c>
      <c r="N736" s="513">
        <v>45656</v>
      </c>
      <c r="O736" s="51"/>
      <c r="P736" s="70" t="str">
        <f t="shared" ca="1" si="131"/>
        <v/>
      </c>
      <c r="Q736" s="70" t="str">
        <f t="shared" ca="1" si="135"/>
        <v/>
      </c>
      <c r="R736" s="70" t="str">
        <f t="shared" ca="1" si="132"/>
        <v/>
      </c>
      <c r="S736" s="70" t="str">
        <f t="shared" ca="1" si="133"/>
        <v/>
      </c>
      <c r="T736" s="147" t="str">
        <f t="shared" ca="1" si="134"/>
        <v/>
      </c>
      <c r="U736" s="146"/>
      <c r="V736" s="51"/>
      <c r="W736" s="51"/>
      <c r="X736" s="51"/>
      <c r="Y736" s="51"/>
      <c r="Z736" s="51"/>
      <c r="AA736" s="145"/>
    </row>
    <row r="737" spans="1:27" s="209" customFormat="1" ht="15.6" x14ac:dyDescent="0.3">
      <c r="A737" s="558">
        <v>45510</v>
      </c>
      <c r="B737" s="59" t="s">
        <v>794</v>
      </c>
      <c r="C737" s="60" t="s">
        <v>65</v>
      </c>
      <c r="D737" s="60">
        <v>3</v>
      </c>
      <c r="E737" s="60" t="s">
        <v>308</v>
      </c>
      <c r="F737" s="60">
        <v>3</v>
      </c>
      <c r="G737" s="94" t="s">
        <v>805</v>
      </c>
      <c r="H737" s="95" t="s">
        <v>49</v>
      </c>
      <c r="I737" s="95"/>
      <c r="J737" s="570"/>
      <c r="K737" s="42" t="s">
        <v>31</v>
      </c>
      <c r="L737" s="527">
        <v>45464</v>
      </c>
      <c r="M737" s="56">
        <v>45664</v>
      </c>
      <c r="N737" s="513">
        <v>45656</v>
      </c>
      <c r="O737" s="51"/>
      <c r="P737" s="70" t="str">
        <f t="shared" ca="1" si="131"/>
        <v/>
      </c>
      <c r="Q737" s="70" t="str">
        <f t="shared" ca="1" si="135"/>
        <v/>
      </c>
      <c r="R737" s="70" t="str">
        <f t="shared" ca="1" si="132"/>
        <v/>
      </c>
      <c r="S737" s="70" t="str">
        <f t="shared" ca="1" si="133"/>
        <v/>
      </c>
      <c r="T737" s="147" t="str">
        <f t="shared" ca="1" si="134"/>
        <v/>
      </c>
      <c r="U737" s="146"/>
      <c r="V737" s="51"/>
      <c r="W737" s="51"/>
      <c r="X737" s="51"/>
      <c r="Y737" s="51"/>
      <c r="Z737" s="51"/>
      <c r="AA737" s="145"/>
    </row>
    <row r="738" spans="1:27" s="209" customFormat="1" ht="15.6" x14ac:dyDescent="0.3">
      <c r="A738" s="558">
        <v>45510</v>
      </c>
      <c r="B738" s="59" t="s">
        <v>794</v>
      </c>
      <c r="C738" s="60" t="s">
        <v>65</v>
      </c>
      <c r="D738" s="60">
        <v>3</v>
      </c>
      <c r="E738" s="60" t="s">
        <v>308</v>
      </c>
      <c r="F738" s="60">
        <v>2</v>
      </c>
      <c r="G738" s="46" t="s">
        <v>806</v>
      </c>
      <c r="H738" s="47" t="s">
        <v>30</v>
      </c>
      <c r="I738" s="53"/>
      <c r="J738" s="569"/>
      <c r="K738" s="42" t="s">
        <v>31</v>
      </c>
      <c r="L738" s="527">
        <v>45464</v>
      </c>
      <c r="M738" s="56">
        <v>45664</v>
      </c>
      <c r="N738" s="513">
        <v>45656</v>
      </c>
      <c r="O738" s="51"/>
      <c r="P738" s="70" t="str">
        <f ca="1">IF(K738="NÃO INTERVENCIONADO",TODAY()-J738,"")</f>
        <v/>
      </c>
      <c r="Q738" s="70" t="str">
        <f t="shared" ca="1" si="135"/>
        <v/>
      </c>
      <c r="R738" s="70" t="str">
        <f t="shared" ca="1" si="132"/>
        <v/>
      </c>
      <c r="S738" s="70" t="str">
        <f t="shared" ca="1" si="133"/>
        <v/>
      </c>
      <c r="T738" s="147" t="str">
        <f t="shared" ca="1" si="134"/>
        <v/>
      </c>
      <c r="U738" s="146"/>
      <c r="V738" s="51"/>
      <c r="W738" s="51"/>
      <c r="X738" s="51"/>
      <c r="Y738" s="51"/>
      <c r="Z738" s="51"/>
      <c r="AA738" s="145"/>
    </row>
    <row r="739" spans="1:27" s="209" customFormat="1" ht="15.6" x14ac:dyDescent="0.3">
      <c r="A739" s="558">
        <v>45510</v>
      </c>
      <c r="B739" s="59" t="s">
        <v>794</v>
      </c>
      <c r="C739" s="60" t="s">
        <v>65</v>
      </c>
      <c r="D739" s="60">
        <v>3</v>
      </c>
      <c r="E739" s="60" t="s">
        <v>308</v>
      </c>
      <c r="F739" s="60">
        <v>1</v>
      </c>
      <c r="G739" s="46" t="s">
        <v>807</v>
      </c>
      <c r="H739" s="47" t="s">
        <v>30</v>
      </c>
      <c r="I739" s="53"/>
      <c r="J739" s="569"/>
      <c r="K739" s="42" t="s">
        <v>31</v>
      </c>
      <c r="L739" s="527">
        <v>45464</v>
      </c>
      <c r="M739" s="56">
        <v>45664</v>
      </c>
      <c r="N739" s="513">
        <v>45656</v>
      </c>
      <c r="O739" s="51"/>
      <c r="P739" s="70" t="str">
        <f ca="1">IF(K739="NÃO INTERVENCIONADO",TODAY()-J739,"")</f>
        <v/>
      </c>
      <c r="Q739" s="70" t="str">
        <f ca="1">IF(K739="ENCOMENDADO",TODAY()-L739,"")</f>
        <v/>
      </c>
      <c r="R739" s="70" t="str">
        <f t="shared" ca="1" si="132"/>
        <v/>
      </c>
      <c r="S739" s="70" t="str">
        <f t="shared" ca="1" si="133"/>
        <v/>
      </c>
      <c r="T739" s="147" t="str">
        <f t="shared" ca="1" si="134"/>
        <v/>
      </c>
      <c r="U739" s="146"/>
      <c r="V739" s="51"/>
      <c r="W739" s="51"/>
      <c r="X739" s="51"/>
      <c r="Y739" s="51"/>
      <c r="Z739" s="51"/>
      <c r="AA739" s="145"/>
    </row>
    <row r="740" spans="1:27" s="209" customFormat="1" ht="15.6" x14ac:dyDescent="0.3">
      <c r="A740" s="558">
        <v>45510</v>
      </c>
      <c r="B740" s="59" t="s">
        <v>794</v>
      </c>
      <c r="C740" s="60" t="s">
        <v>65</v>
      </c>
      <c r="D740" s="60">
        <v>3</v>
      </c>
      <c r="E740" s="60" t="s">
        <v>308</v>
      </c>
      <c r="F740" s="45">
        <v>15</v>
      </c>
      <c r="G740" s="64" t="s">
        <v>808</v>
      </c>
      <c r="H740" s="47" t="s">
        <v>68</v>
      </c>
      <c r="I740" s="47"/>
      <c r="J740" s="568">
        <v>45692</v>
      </c>
      <c r="K740" s="42" t="s">
        <v>31</v>
      </c>
      <c r="L740" s="527">
        <v>45464</v>
      </c>
      <c r="M740" s="48"/>
      <c r="N740" s="513">
        <v>45694</v>
      </c>
      <c r="O740" s="51"/>
      <c r="P740" s="70"/>
      <c r="Q740" s="70"/>
      <c r="R740" s="70"/>
      <c r="S740" s="70"/>
      <c r="T740" s="147"/>
      <c r="U740" s="146"/>
      <c r="V740" s="51"/>
      <c r="W740" s="51"/>
      <c r="X740" s="51"/>
      <c r="Y740" s="51"/>
      <c r="Z740" s="51"/>
      <c r="AA740" s="145"/>
    </row>
    <row r="741" spans="1:27" s="209" customFormat="1" ht="15.6" x14ac:dyDescent="0.3">
      <c r="A741" s="558">
        <v>45510</v>
      </c>
      <c r="B741" s="59" t="s">
        <v>794</v>
      </c>
      <c r="C741" s="60" t="s">
        <v>65</v>
      </c>
      <c r="D741" s="60">
        <v>3</v>
      </c>
      <c r="E741" s="60" t="s">
        <v>308</v>
      </c>
      <c r="F741" s="45">
        <v>14</v>
      </c>
      <c r="G741" s="63" t="s">
        <v>809</v>
      </c>
      <c r="H741" s="47" t="s">
        <v>810</v>
      </c>
      <c r="I741" s="59"/>
      <c r="J741" s="568">
        <v>45692</v>
      </c>
      <c r="K741" s="42" t="s">
        <v>31</v>
      </c>
      <c r="L741" s="527">
        <v>45464</v>
      </c>
      <c r="M741" s="48"/>
      <c r="N741" s="513">
        <v>45730</v>
      </c>
      <c r="O741" s="51"/>
      <c r="P741" s="70"/>
      <c r="Q741" s="70"/>
      <c r="R741" s="70"/>
      <c r="S741" s="70"/>
      <c r="T741" s="147"/>
      <c r="U741" s="146"/>
      <c r="V741" s="51"/>
      <c r="W741" s="51"/>
      <c r="X741" s="51"/>
      <c r="Y741" s="51"/>
      <c r="Z741" s="51"/>
      <c r="AA741" s="145"/>
    </row>
    <row r="742" spans="1:27" s="209" customFormat="1" ht="15.6" x14ac:dyDescent="0.3">
      <c r="A742" s="555">
        <v>45593</v>
      </c>
      <c r="B742" s="48" t="s">
        <v>811</v>
      </c>
      <c r="C742" s="48" t="s">
        <v>65</v>
      </c>
      <c r="D742" s="48">
        <v>3</v>
      </c>
      <c r="E742" s="48" t="s">
        <v>361</v>
      </c>
      <c r="F742" s="45">
        <v>1</v>
      </c>
      <c r="G742" s="46" t="s">
        <v>844</v>
      </c>
      <c r="H742" s="47" t="s">
        <v>30</v>
      </c>
      <c r="I742" s="48"/>
      <c r="J742" s="513"/>
      <c r="K742" s="42" t="s">
        <v>31</v>
      </c>
      <c r="L742" s="544">
        <v>45392</v>
      </c>
      <c r="M742" s="48"/>
      <c r="N742" s="513">
        <v>45656</v>
      </c>
      <c r="O742" s="51"/>
      <c r="P742" s="70" t="str">
        <f t="shared" ref="P742:P776" ca="1" si="136">IF(K742="NÃO INTERVENCIONADO",TODAY()-J742,"")</f>
        <v/>
      </c>
      <c r="Q742" s="70" t="str">
        <f t="shared" ref="Q742:Q774" ca="1" si="137">IF(K742="ENCOMENDADO",TODAY()-J742,"")</f>
        <v/>
      </c>
      <c r="R742" s="70" t="str">
        <f t="shared" ref="R742:R776" ca="1" si="138">IF(K742="EM OBRA",TODAY()-J742,"")</f>
        <v/>
      </c>
      <c r="S742" s="70" t="str">
        <f t="shared" ref="S742:S776" ca="1" si="139">IF(K742="CORREÇÃO NÃO ACEITE",TODAY()-J742,"")</f>
        <v/>
      </c>
      <c r="T742" s="147" t="str">
        <f t="shared" ref="T742:T776" ca="1" si="140">IF(K742="A VERIFICAR",TODAY()-J742,"")</f>
        <v/>
      </c>
      <c r="U742" s="146"/>
      <c r="V742" s="51"/>
      <c r="W742" s="51"/>
      <c r="X742" s="51"/>
      <c r="Y742" s="51"/>
      <c r="Z742" s="51"/>
      <c r="AA742" s="145"/>
    </row>
    <row r="743" spans="1:27" s="2" customFormat="1" ht="15.6" x14ac:dyDescent="0.3">
      <c r="A743" s="555">
        <v>45593</v>
      </c>
      <c r="B743" s="48" t="s">
        <v>811</v>
      </c>
      <c r="C743" s="48" t="s">
        <v>65</v>
      </c>
      <c r="D743" s="48">
        <v>3</v>
      </c>
      <c r="E743" s="48" t="s">
        <v>361</v>
      </c>
      <c r="F743" s="45">
        <v>2</v>
      </c>
      <c r="G743" s="80" t="s">
        <v>843</v>
      </c>
      <c r="H743" s="53" t="s">
        <v>76</v>
      </c>
      <c r="I743" s="70"/>
      <c r="J743" s="522"/>
      <c r="K743" s="42" t="s">
        <v>31</v>
      </c>
      <c r="L743" s="544">
        <v>45392</v>
      </c>
      <c r="M743" s="48"/>
      <c r="N743" s="513">
        <v>45679</v>
      </c>
      <c r="O743" s="51"/>
      <c r="P743" s="70" t="str">
        <f t="shared" ca="1" si="136"/>
        <v/>
      </c>
      <c r="Q743" s="70" t="str">
        <f t="shared" ca="1" si="137"/>
        <v/>
      </c>
      <c r="R743" s="70" t="str">
        <f t="shared" ca="1" si="138"/>
        <v/>
      </c>
      <c r="S743" s="70" t="str">
        <f t="shared" ca="1" si="139"/>
        <v/>
      </c>
      <c r="T743" s="147" t="str">
        <f t="shared" ca="1" si="140"/>
        <v/>
      </c>
      <c r="U743" s="146"/>
      <c r="V743" s="51"/>
      <c r="W743" s="51"/>
      <c r="X743" s="51"/>
      <c r="Y743" s="51"/>
      <c r="Z743" s="51"/>
      <c r="AA743" s="145"/>
    </row>
    <row r="744" spans="1:27" s="209" customFormat="1" ht="15.6" x14ac:dyDescent="0.3">
      <c r="A744" s="555">
        <v>45593</v>
      </c>
      <c r="B744" s="48" t="s">
        <v>811</v>
      </c>
      <c r="C744" s="48" t="s">
        <v>65</v>
      </c>
      <c r="D744" s="48">
        <v>3</v>
      </c>
      <c r="E744" s="48" t="s">
        <v>361</v>
      </c>
      <c r="F744" s="45">
        <v>3</v>
      </c>
      <c r="G744" s="46" t="s">
        <v>842</v>
      </c>
      <c r="H744" s="81" t="s">
        <v>481</v>
      </c>
      <c r="I744" s="70"/>
      <c r="J744" s="522"/>
      <c r="K744" s="42" t="s">
        <v>31</v>
      </c>
      <c r="L744" s="544">
        <v>45392</v>
      </c>
      <c r="M744" s="48"/>
      <c r="N744" s="513">
        <v>45548</v>
      </c>
      <c r="O744" s="51"/>
      <c r="P744" s="70" t="str">
        <f t="shared" ca="1" si="136"/>
        <v/>
      </c>
      <c r="Q744" s="70" t="str">
        <f t="shared" ca="1" si="137"/>
        <v/>
      </c>
      <c r="R744" s="70" t="str">
        <f t="shared" ca="1" si="138"/>
        <v/>
      </c>
      <c r="S744" s="70" t="str">
        <f t="shared" ca="1" si="139"/>
        <v/>
      </c>
      <c r="T744" s="147" t="str">
        <f t="shared" ca="1" si="140"/>
        <v/>
      </c>
      <c r="U744" s="146"/>
      <c r="V744" s="51"/>
      <c r="W744" s="51"/>
      <c r="X744" s="51"/>
      <c r="Y744" s="51"/>
      <c r="Z744" s="51"/>
      <c r="AA744" s="145"/>
    </row>
    <row r="745" spans="1:27" s="209" customFormat="1" ht="15.6" x14ac:dyDescent="0.3">
      <c r="A745" s="555">
        <v>45593</v>
      </c>
      <c r="B745" s="48" t="s">
        <v>811</v>
      </c>
      <c r="C745" s="48" t="s">
        <v>65</v>
      </c>
      <c r="D745" s="48">
        <v>3</v>
      </c>
      <c r="E745" s="48" t="s">
        <v>361</v>
      </c>
      <c r="F745" s="45">
        <v>4</v>
      </c>
      <c r="G745" s="46" t="s">
        <v>841</v>
      </c>
      <c r="H745" s="47" t="s">
        <v>30</v>
      </c>
      <c r="I745" s="48"/>
      <c r="J745" s="513"/>
      <c r="K745" s="42" t="s">
        <v>31</v>
      </c>
      <c r="L745" s="544">
        <v>45392</v>
      </c>
      <c r="M745" s="48"/>
      <c r="N745" s="513">
        <v>45656</v>
      </c>
      <c r="O745" s="51"/>
      <c r="P745" s="70" t="str">
        <f t="shared" ca="1" si="136"/>
        <v/>
      </c>
      <c r="Q745" s="70" t="str">
        <f t="shared" ca="1" si="137"/>
        <v/>
      </c>
      <c r="R745" s="70" t="str">
        <f t="shared" ca="1" si="138"/>
        <v/>
      </c>
      <c r="S745" s="70" t="str">
        <f t="shared" ca="1" si="139"/>
        <v/>
      </c>
      <c r="T745" s="147" t="str">
        <f t="shared" ca="1" si="140"/>
        <v/>
      </c>
      <c r="U745" s="146"/>
      <c r="V745" s="51"/>
      <c r="W745" s="51"/>
      <c r="X745" s="51"/>
      <c r="Y745" s="51"/>
      <c r="Z745" s="51"/>
      <c r="AA745" s="145"/>
    </row>
    <row r="746" spans="1:27" s="209" customFormat="1" ht="15.6" x14ac:dyDescent="0.3">
      <c r="A746" s="555">
        <v>45593</v>
      </c>
      <c r="B746" s="48" t="s">
        <v>811</v>
      </c>
      <c r="C746" s="48" t="s">
        <v>65</v>
      </c>
      <c r="D746" s="48">
        <v>3</v>
      </c>
      <c r="E746" s="48" t="s">
        <v>361</v>
      </c>
      <c r="F746" s="45">
        <v>5</v>
      </c>
      <c r="G746" s="46" t="s">
        <v>840</v>
      </c>
      <c r="H746" s="47" t="s">
        <v>30</v>
      </c>
      <c r="I746" s="48"/>
      <c r="J746" s="513"/>
      <c r="K746" s="42" t="s">
        <v>31</v>
      </c>
      <c r="L746" s="544">
        <v>45392</v>
      </c>
      <c r="M746" s="48"/>
      <c r="N746" s="513">
        <v>45656</v>
      </c>
      <c r="O746" s="51"/>
      <c r="P746" s="70" t="str">
        <f t="shared" ca="1" si="136"/>
        <v/>
      </c>
      <c r="Q746" s="70" t="str">
        <f t="shared" ca="1" si="137"/>
        <v/>
      </c>
      <c r="R746" s="70" t="str">
        <f t="shared" ca="1" si="138"/>
        <v/>
      </c>
      <c r="S746" s="70" t="str">
        <f t="shared" ca="1" si="139"/>
        <v/>
      </c>
      <c r="T746" s="147" t="str">
        <f t="shared" ca="1" si="140"/>
        <v/>
      </c>
      <c r="U746" s="146"/>
      <c r="V746" s="51"/>
      <c r="W746" s="51"/>
      <c r="X746" s="51"/>
      <c r="Y746" s="51"/>
      <c r="Z746" s="51"/>
      <c r="AA746" s="145"/>
    </row>
    <row r="747" spans="1:27" s="209" customFormat="1" ht="15.6" x14ac:dyDescent="0.3">
      <c r="A747" s="555">
        <v>45593</v>
      </c>
      <c r="B747" s="48" t="s">
        <v>811</v>
      </c>
      <c r="C747" s="48" t="s">
        <v>65</v>
      </c>
      <c r="D747" s="48">
        <v>3</v>
      </c>
      <c r="E747" s="48" t="s">
        <v>361</v>
      </c>
      <c r="F747" s="45">
        <v>6</v>
      </c>
      <c r="G747" s="46" t="s">
        <v>839</v>
      </c>
      <c r="H747" s="47" t="s">
        <v>30</v>
      </c>
      <c r="I747" s="48"/>
      <c r="J747" s="513"/>
      <c r="K747" s="42" t="s">
        <v>31</v>
      </c>
      <c r="L747" s="544">
        <v>45392</v>
      </c>
      <c r="M747" s="48"/>
      <c r="N747" s="513">
        <v>45656</v>
      </c>
      <c r="O747" s="51"/>
      <c r="P747" s="70" t="str">
        <f t="shared" ca="1" si="136"/>
        <v/>
      </c>
      <c r="Q747" s="70" t="str">
        <f t="shared" ca="1" si="137"/>
        <v/>
      </c>
      <c r="R747" s="70" t="str">
        <f t="shared" ca="1" si="138"/>
        <v/>
      </c>
      <c r="S747" s="70" t="str">
        <f t="shared" ca="1" si="139"/>
        <v/>
      </c>
      <c r="T747" s="147" t="str">
        <f t="shared" ca="1" si="140"/>
        <v/>
      </c>
      <c r="U747" s="146"/>
      <c r="V747" s="51"/>
      <c r="W747" s="51"/>
      <c r="X747" s="51"/>
      <c r="Y747" s="51"/>
      <c r="Z747" s="51"/>
      <c r="AA747" s="145"/>
    </row>
    <row r="748" spans="1:27" s="209" customFormat="1" ht="15.6" x14ac:dyDescent="0.3">
      <c r="A748" s="555">
        <v>45593</v>
      </c>
      <c r="B748" s="75" t="s">
        <v>811</v>
      </c>
      <c r="C748" s="75" t="s">
        <v>65</v>
      </c>
      <c r="D748" s="75">
        <v>3</v>
      </c>
      <c r="E748" s="75" t="s">
        <v>361</v>
      </c>
      <c r="F748" s="75">
        <v>7</v>
      </c>
      <c r="G748" s="75" t="s">
        <v>838</v>
      </c>
      <c r="H748" s="53" t="s">
        <v>76</v>
      </c>
      <c r="I748" s="90"/>
      <c r="J748" s="522">
        <v>45590</v>
      </c>
      <c r="K748" s="42" t="s">
        <v>31</v>
      </c>
      <c r="L748" s="544">
        <v>45392</v>
      </c>
      <c r="M748" s="75"/>
      <c r="N748" s="513">
        <v>45679</v>
      </c>
      <c r="O748" s="91"/>
      <c r="P748" s="90" t="str">
        <f t="shared" ca="1" si="136"/>
        <v/>
      </c>
      <c r="Q748" s="90" t="str">
        <f t="shared" ca="1" si="137"/>
        <v/>
      </c>
      <c r="R748" s="90" t="str">
        <f t="shared" ca="1" si="138"/>
        <v/>
      </c>
      <c r="S748" s="90" t="str">
        <f t="shared" ca="1" si="139"/>
        <v/>
      </c>
      <c r="T748" s="213" t="str">
        <f t="shared" ca="1" si="140"/>
        <v/>
      </c>
      <c r="U748" s="214"/>
      <c r="V748" s="91"/>
      <c r="W748" s="91"/>
      <c r="X748" s="91"/>
      <c r="Y748" s="91"/>
      <c r="Z748" s="91"/>
      <c r="AA748" s="215"/>
    </row>
    <row r="749" spans="1:27" s="209" customFormat="1" ht="15.6" x14ac:dyDescent="0.3">
      <c r="A749" s="555">
        <v>45593</v>
      </c>
      <c r="B749" s="48" t="s">
        <v>811</v>
      </c>
      <c r="C749" s="48" t="s">
        <v>65</v>
      </c>
      <c r="D749" s="48">
        <v>3</v>
      </c>
      <c r="E749" s="48" t="s">
        <v>361</v>
      </c>
      <c r="F749" s="45">
        <v>8</v>
      </c>
      <c r="G749" s="46" t="s">
        <v>837</v>
      </c>
      <c r="H749" s="47" t="s">
        <v>30</v>
      </c>
      <c r="I749" s="48"/>
      <c r="J749" s="513"/>
      <c r="K749" s="42" t="s">
        <v>31</v>
      </c>
      <c r="L749" s="544">
        <v>45392</v>
      </c>
      <c r="M749" s="48"/>
      <c r="N749" s="513">
        <v>45656</v>
      </c>
      <c r="O749" s="51"/>
      <c r="P749" s="70" t="str">
        <f t="shared" ca="1" si="136"/>
        <v/>
      </c>
      <c r="Q749" s="70" t="str">
        <f t="shared" ca="1" si="137"/>
        <v/>
      </c>
      <c r="R749" s="70" t="str">
        <f t="shared" ca="1" si="138"/>
        <v/>
      </c>
      <c r="S749" s="70" t="str">
        <f t="shared" ca="1" si="139"/>
        <v/>
      </c>
      <c r="T749" s="147" t="str">
        <f t="shared" ca="1" si="140"/>
        <v/>
      </c>
      <c r="U749" s="146"/>
      <c r="V749" s="51"/>
      <c r="W749" s="51"/>
      <c r="X749" s="51"/>
      <c r="Y749" s="51"/>
      <c r="Z749" s="51"/>
      <c r="AA749" s="145"/>
    </row>
    <row r="750" spans="1:27" s="209" customFormat="1" ht="15.6" x14ac:dyDescent="0.3">
      <c r="A750" s="559">
        <v>45593</v>
      </c>
      <c r="B750" s="48" t="s">
        <v>811</v>
      </c>
      <c r="C750" s="48" t="s">
        <v>65</v>
      </c>
      <c r="D750" s="48">
        <v>3</v>
      </c>
      <c r="E750" s="48" t="s">
        <v>361</v>
      </c>
      <c r="F750" s="45">
        <v>9</v>
      </c>
      <c r="G750" s="46" t="s">
        <v>836</v>
      </c>
      <c r="H750" s="53" t="s">
        <v>76</v>
      </c>
      <c r="I750" s="48"/>
      <c r="J750" s="513"/>
      <c r="K750" s="42" t="s">
        <v>31</v>
      </c>
      <c r="L750" s="544">
        <v>45392</v>
      </c>
      <c r="M750" s="48"/>
      <c r="N750" s="513">
        <v>45656</v>
      </c>
      <c r="O750" s="51"/>
      <c r="P750" s="70" t="str">
        <f t="shared" ca="1" si="136"/>
        <v/>
      </c>
      <c r="Q750" s="70" t="str">
        <f t="shared" ca="1" si="137"/>
        <v/>
      </c>
      <c r="R750" s="70" t="str">
        <f t="shared" ca="1" si="138"/>
        <v/>
      </c>
      <c r="S750" s="70" t="str">
        <f t="shared" ca="1" si="139"/>
        <v/>
      </c>
      <c r="T750" s="147" t="str">
        <f t="shared" ca="1" si="140"/>
        <v/>
      </c>
      <c r="U750" s="146"/>
      <c r="V750" s="51"/>
      <c r="W750" s="51"/>
      <c r="X750" s="51"/>
      <c r="Y750" s="51"/>
      <c r="Z750" s="51"/>
      <c r="AA750" s="145"/>
    </row>
    <row r="751" spans="1:27" s="209" customFormat="1" ht="15.6" x14ac:dyDescent="0.3">
      <c r="A751" s="555">
        <v>45593</v>
      </c>
      <c r="B751" s="48" t="s">
        <v>811</v>
      </c>
      <c r="C751" s="48" t="s">
        <v>65</v>
      </c>
      <c r="D751" s="48">
        <v>3</v>
      </c>
      <c r="E751" s="48" t="s">
        <v>361</v>
      </c>
      <c r="F751" s="45">
        <v>10</v>
      </c>
      <c r="G751" s="46" t="s">
        <v>835</v>
      </c>
      <c r="H751" s="47" t="s">
        <v>30</v>
      </c>
      <c r="I751" s="48"/>
      <c r="J751" s="513"/>
      <c r="K751" s="42" t="s">
        <v>31</v>
      </c>
      <c r="L751" s="544">
        <v>45392</v>
      </c>
      <c r="M751" s="48"/>
      <c r="N751" s="513">
        <v>45656</v>
      </c>
      <c r="O751" s="51"/>
      <c r="P751" s="70" t="str">
        <f t="shared" ca="1" si="136"/>
        <v/>
      </c>
      <c r="Q751" s="70" t="str">
        <f t="shared" ca="1" si="137"/>
        <v/>
      </c>
      <c r="R751" s="70" t="str">
        <f t="shared" ca="1" si="138"/>
        <v/>
      </c>
      <c r="S751" s="70" t="str">
        <f t="shared" ca="1" si="139"/>
        <v/>
      </c>
      <c r="T751" s="147" t="str">
        <f t="shared" ca="1" si="140"/>
        <v/>
      </c>
      <c r="U751" s="146"/>
      <c r="V751" s="51"/>
      <c r="W751" s="51"/>
      <c r="X751" s="51"/>
      <c r="Y751" s="51"/>
      <c r="Z751" s="51"/>
      <c r="AA751" s="145"/>
    </row>
    <row r="752" spans="1:27" s="209" customFormat="1" ht="15.6" x14ac:dyDescent="0.3">
      <c r="A752" s="555">
        <v>45593</v>
      </c>
      <c r="B752" s="48" t="s">
        <v>811</v>
      </c>
      <c r="C752" s="48" t="s">
        <v>65</v>
      </c>
      <c r="D752" s="48">
        <v>3</v>
      </c>
      <c r="E752" s="48" t="s">
        <v>361</v>
      </c>
      <c r="F752" s="45">
        <v>11</v>
      </c>
      <c r="G752" s="46" t="s">
        <v>834</v>
      </c>
      <c r="H752" s="53" t="s">
        <v>76</v>
      </c>
      <c r="I752" s="48"/>
      <c r="J752" s="513"/>
      <c r="K752" s="42" t="s">
        <v>31</v>
      </c>
      <c r="L752" s="544">
        <v>45392</v>
      </c>
      <c r="M752" s="48"/>
      <c r="N752" s="513">
        <v>45656</v>
      </c>
      <c r="O752" s="51"/>
      <c r="P752" s="70" t="str">
        <f t="shared" ca="1" si="136"/>
        <v/>
      </c>
      <c r="Q752" s="70" t="str">
        <f t="shared" ca="1" si="137"/>
        <v/>
      </c>
      <c r="R752" s="70" t="str">
        <f t="shared" ca="1" si="138"/>
        <v/>
      </c>
      <c r="S752" s="70" t="str">
        <f t="shared" ca="1" si="139"/>
        <v/>
      </c>
      <c r="T752" s="147" t="str">
        <f t="shared" ca="1" si="140"/>
        <v/>
      </c>
      <c r="U752" s="146"/>
      <c r="V752" s="51"/>
      <c r="W752" s="51"/>
      <c r="X752" s="51"/>
      <c r="Y752" s="51"/>
      <c r="Z752" s="51"/>
      <c r="AA752" s="145"/>
    </row>
    <row r="753" spans="1:27" s="209" customFormat="1" ht="15.6" x14ac:dyDescent="0.3">
      <c r="A753" s="555">
        <v>45593</v>
      </c>
      <c r="B753" s="48" t="s">
        <v>811</v>
      </c>
      <c r="C753" s="48" t="s">
        <v>65</v>
      </c>
      <c r="D753" s="48">
        <v>3</v>
      </c>
      <c r="E753" s="48" t="s">
        <v>361</v>
      </c>
      <c r="F753" s="45">
        <v>12</v>
      </c>
      <c r="G753" s="46" t="s">
        <v>833</v>
      </c>
      <c r="H753" s="47" t="s">
        <v>30</v>
      </c>
      <c r="I753" s="48"/>
      <c r="J753" s="513"/>
      <c r="K753" s="42" t="s">
        <v>31</v>
      </c>
      <c r="L753" s="544">
        <v>45392</v>
      </c>
      <c r="M753" s="48"/>
      <c r="N753" s="513">
        <v>45656</v>
      </c>
      <c r="O753" s="51"/>
      <c r="P753" s="70" t="str">
        <f t="shared" ca="1" si="136"/>
        <v/>
      </c>
      <c r="Q753" s="70" t="str">
        <f t="shared" ca="1" si="137"/>
        <v/>
      </c>
      <c r="R753" s="70" t="str">
        <f t="shared" ca="1" si="138"/>
        <v/>
      </c>
      <c r="S753" s="70" t="str">
        <f t="shared" ca="1" si="139"/>
        <v/>
      </c>
      <c r="T753" s="147" t="str">
        <f t="shared" ca="1" si="140"/>
        <v/>
      </c>
      <c r="U753" s="146"/>
      <c r="V753" s="51"/>
      <c r="W753" s="51"/>
      <c r="X753" s="51"/>
      <c r="Y753" s="51"/>
      <c r="Z753" s="51"/>
      <c r="AA753" s="145"/>
    </row>
    <row r="754" spans="1:27" s="209" customFormat="1" ht="15.6" x14ac:dyDescent="0.3">
      <c r="A754" s="555">
        <v>45593</v>
      </c>
      <c r="B754" s="48" t="s">
        <v>811</v>
      </c>
      <c r="C754" s="48" t="s">
        <v>65</v>
      </c>
      <c r="D754" s="48">
        <v>3</v>
      </c>
      <c r="E754" s="48" t="s">
        <v>361</v>
      </c>
      <c r="F754" s="45">
        <v>13</v>
      </c>
      <c r="G754" s="46" t="s">
        <v>832</v>
      </c>
      <c r="H754" s="47" t="s">
        <v>30</v>
      </c>
      <c r="I754" s="48"/>
      <c r="J754" s="513"/>
      <c r="K754" s="42" t="s">
        <v>31</v>
      </c>
      <c r="L754" s="544">
        <v>45392</v>
      </c>
      <c r="M754" s="48"/>
      <c r="N754" s="513">
        <v>45656</v>
      </c>
      <c r="O754" s="51"/>
      <c r="P754" s="70" t="str">
        <f t="shared" ca="1" si="136"/>
        <v/>
      </c>
      <c r="Q754" s="70" t="str">
        <f t="shared" ca="1" si="137"/>
        <v/>
      </c>
      <c r="R754" s="70" t="str">
        <f t="shared" ca="1" si="138"/>
        <v/>
      </c>
      <c r="S754" s="70" t="str">
        <f t="shared" ca="1" si="139"/>
        <v/>
      </c>
      <c r="T754" s="147" t="str">
        <f t="shared" ca="1" si="140"/>
        <v/>
      </c>
      <c r="U754" s="146"/>
      <c r="V754" s="51"/>
      <c r="W754" s="51"/>
      <c r="X754" s="51"/>
      <c r="Y754" s="51"/>
      <c r="Z754" s="51"/>
      <c r="AA754" s="145"/>
    </row>
    <row r="755" spans="1:27" s="209" customFormat="1" ht="15.6" x14ac:dyDescent="0.3">
      <c r="A755" s="555">
        <v>45593</v>
      </c>
      <c r="B755" s="48" t="s">
        <v>811</v>
      </c>
      <c r="C755" s="48" t="s">
        <v>65</v>
      </c>
      <c r="D755" s="48">
        <v>3</v>
      </c>
      <c r="E755" s="48" t="s">
        <v>361</v>
      </c>
      <c r="F755" s="45">
        <v>14</v>
      </c>
      <c r="G755" s="46" t="s">
        <v>831</v>
      </c>
      <c r="H755" s="47" t="s">
        <v>30</v>
      </c>
      <c r="I755" s="48"/>
      <c r="J755" s="513"/>
      <c r="K755" s="42" t="s">
        <v>31</v>
      </c>
      <c r="L755" s="544">
        <v>45392</v>
      </c>
      <c r="M755" s="48"/>
      <c r="N755" s="513">
        <v>45656</v>
      </c>
      <c r="O755" s="51"/>
      <c r="P755" s="70" t="str">
        <f t="shared" ca="1" si="136"/>
        <v/>
      </c>
      <c r="Q755" s="70" t="str">
        <f t="shared" ca="1" si="137"/>
        <v/>
      </c>
      <c r="R755" s="70" t="str">
        <f t="shared" ca="1" si="138"/>
        <v/>
      </c>
      <c r="S755" s="70" t="str">
        <f t="shared" ca="1" si="139"/>
        <v/>
      </c>
      <c r="T755" s="147" t="str">
        <f t="shared" ca="1" si="140"/>
        <v/>
      </c>
      <c r="U755" s="146"/>
      <c r="V755" s="51"/>
      <c r="W755" s="51"/>
      <c r="X755" s="51"/>
      <c r="Y755" s="51"/>
      <c r="Z755" s="51"/>
      <c r="AA755" s="145"/>
    </row>
    <row r="756" spans="1:27" s="209" customFormat="1" ht="15.6" x14ac:dyDescent="0.3">
      <c r="A756" s="555">
        <v>45593</v>
      </c>
      <c r="B756" s="48" t="s">
        <v>811</v>
      </c>
      <c r="C756" s="48" t="s">
        <v>65</v>
      </c>
      <c r="D756" s="48">
        <v>3</v>
      </c>
      <c r="E756" s="48" t="s">
        <v>361</v>
      </c>
      <c r="F756" s="45">
        <v>15</v>
      </c>
      <c r="G756" s="46" t="s">
        <v>830</v>
      </c>
      <c r="H756" s="47" t="s">
        <v>30</v>
      </c>
      <c r="I756" s="48"/>
      <c r="J756" s="513"/>
      <c r="K756" s="42" t="s">
        <v>31</v>
      </c>
      <c r="L756" s="544">
        <v>45392</v>
      </c>
      <c r="M756" s="48"/>
      <c r="N756" s="513">
        <v>45656</v>
      </c>
      <c r="O756" s="51"/>
      <c r="P756" s="70" t="str">
        <f t="shared" ca="1" si="136"/>
        <v/>
      </c>
      <c r="Q756" s="70" t="str">
        <f t="shared" ca="1" si="137"/>
        <v/>
      </c>
      <c r="R756" s="70" t="str">
        <f t="shared" ca="1" si="138"/>
        <v/>
      </c>
      <c r="S756" s="70" t="str">
        <f t="shared" ca="1" si="139"/>
        <v/>
      </c>
      <c r="T756" s="147" t="str">
        <f t="shared" ca="1" si="140"/>
        <v/>
      </c>
      <c r="U756" s="146"/>
      <c r="V756" s="51"/>
      <c r="W756" s="51"/>
      <c r="X756" s="51"/>
      <c r="Y756" s="51"/>
      <c r="Z756" s="51"/>
      <c r="AA756" s="145"/>
    </row>
    <row r="757" spans="1:27" s="209" customFormat="1" ht="15.6" x14ac:dyDescent="0.3">
      <c r="A757" s="555">
        <v>45593</v>
      </c>
      <c r="B757" s="48" t="s">
        <v>811</v>
      </c>
      <c r="C757" s="48" t="s">
        <v>65</v>
      </c>
      <c r="D757" s="48">
        <v>3</v>
      </c>
      <c r="E757" s="48" t="s">
        <v>361</v>
      </c>
      <c r="F757" s="45">
        <v>16</v>
      </c>
      <c r="G757" s="46" t="s">
        <v>829</v>
      </c>
      <c r="H757" s="47" t="s">
        <v>30</v>
      </c>
      <c r="I757" s="48"/>
      <c r="J757" s="513"/>
      <c r="K757" s="42" t="s">
        <v>31</v>
      </c>
      <c r="L757" s="544">
        <v>45392</v>
      </c>
      <c r="M757" s="48"/>
      <c r="N757" s="513">
        <v>45656</v>
      </c>
      <c r="O757" s="51"/>
      <c r="P757" s="70" t="str">
        <f t="shared" ca="1" si="136"/>
        <v/>
      </c>
      <c r="Q757" s="70" t="str">
        <f t="shared" ca="1" si="137"/>
        <v/>
      </c>
      <c r="R757" s="70" t="str">
        <f t="shared" ca="1" si="138"/>
        <v/>
      </c>
      <c r="S757" s="70" t="str">
        <f t="shared" ca="1" si="139"/>
        <v/>
      </c>
      <c r="T757" s="147" t="str">
        <f t="shared" ca="1" si="140"/>
        <v/>
      </c>
      <c r="U757" s="146"/>
      <c r="V757" s="51"/>
      <c r="W757" s="51"/>
      <c r="X757" s="51"/>
      <c r="Y757" s="51"/>
      <c r="Z757" s="51"/>
      <c r="AA757" s="145"/>
    </row>
    <row r="758" spans="1:27" s="2" customFormat="1" ht="15.6" x14ac:dyDescent="0.3">
      <c r="A758" s="555">
        <v>45593</v>
      </c>
      <c r="B758" s="48" t="s">
        <v>811</v>
      </c>
      <c r="C758" s="48" t="s">
        <v>65</v>
      </c>
      <c r="D758" s="48">
        <v>3</v>
      </c>
      <c r="E758" s="48" t="s">
        <v>361</v>
      </c>
      <c r="F758" s="45">
        <v>17</v>
      </c>
      <c r="G758" s="46" t="s">
        <v>828</v>
      </c>
      <c r="H758" s="47" t="s">
        <v>30</v>
      </c>
      <c r="I758" s="48"/>
      <c r="J758" s="513"/>
      <c r="K758" s="42" t="s">
        <v>31</v>
      </c>
      <c r="L758" s="544">
        <v>45392</v>
      </c>
      <c r="M758" s="48"/>
      <c r="N758" s="513">
        <v>45656</v>
      </c>
      <c r="O758" s="51"/>
      <c r="P758" s="70" t="str">
        <f t="shared" ca="1" si="136"/>
        <v/>
      </c>
      <c r="Q758" s="70" t="str">
        <f t="shared" ca="1" si="137"/>
        <v/>
      </c>
      <c r="R758" s="70" t="str">
        <f t="shared" ca="1" si="138"/>
        <v/>
      </c>
      <c r="S758" s="70" t="str">
        <f t="shared" ca="1" si="139"/>
        <v/>
      </c>
      <c r="T758" s="147" t="str">
        <f t="shared" ca="1" si="140"/>
        <v/>
      </c>
      <c r="U758" s="146"/>
      <c r="V758" s="51"/>
      <c r="W758" s="51"/>
      <c r="X758" s="51"/>
      <c r="Y758" s="51"/>
      <c r="Z758" s="51"/>
      <c r="AA758" s="145"/>
    </row>
    <row r="759" spans="1:27" s="2" customFormat="1" ht="156" x14ac:dyDescent="0.3">
      <c r="A759" s="555">
        <v>45593</v>
      </c>
      <c r="B759" s="48" t="s">
        <v>811</v>
      </c>
      <c r="C759" s="48" t="s">
        <v>65</v>
      </c>
      <c r="D759" s="48">
        <v>3</v>
      </c>
      <c r="E759" s="48" t="s">
        <v>361</v>
      </c>
      <c r="F759" s="45">
        <v>18</v>
      </c>
      <c r="G759" s="400" t="s">
        <v>5418</v>
      </c>
      <c r="H759" s="65" t="s">
        <v>44</v>
      </c>
      <c r="I759" s="65"/>
      <c r="J759" s="526">
        <v>45897</v>
      </c>
      <c r="K759" s="359" t="s">
        <v>205</v>
      </c>
      <c r="L759" s="544">
        <v>45392</v>
      </c>
      <c r="M759" s="48"/>
      <c r="N759" s="513"/>
      <c r="O759" s="51"/>
      <c r="P759" s="70" t="str">
        <f t="shared" ca="1" si="136"/>
        <v/>
      </c>
      <c r="Q759" s="70" t="str">
        <f t="shared" ca="1" si="137"/>
        <v/>
      </c>
      <c r="R759" s="70" t="str">
        <f t="shared" ca="1" si="138"/>
        <v/>
      </c>
      <c r="S759" s="70" t="str">
        <f t="shared" ca="1" si="139"/>
        <v/>
      </c>
      <c r="T759" s="147" t="str">
        <f t="shared" ca="1" si="140"/>
        <v/>
      </c>
      <c r="U759" s="146"/>
      <c r="V759" s="51"/>
      <c r="W759" s="51"/>
      <c r="X759" s="51"/>
      <c r="Y759" s="51"/>
      <c r="Z759" s="51"/>
      <c r="AA759" s="145"/>
    </row>
    <row r="760" spans="1:27" s="2" customFormat="1" ht="15.6" x14ac:dyDescent="0.3">
      <c r="A760" s="555">
        <v>45593</v>
      </c>
      <c r="B760" s="48" t="s">
        <v>811</v>
      </c>
      <c r="C760" s="48" t="s">
        <v>65</v>
      </c>
      <c r="D760" s="48">
        <v>3</v>
      </c>
      <c r="E760" s="48" t="s">
        <v>361</v>
      </c>
      <c r="F760" s="45">
        <v>19</v>
      </c>
      <c r="G760" s="46" t="s">
        <v>826</v>
      </c>
      <c r="H760" s="47" t="s">
        <v>30</v>
      </c>
      <c r="I760" s="48"/>
      <c r="J760" s="513"/>
      <c r="K760" s="42" t="s">
        <v>31</v>
      </c>
      <c r="L760" s="544">
        <v>45392</v>
      </c>
      <c r="M760" s="48"/>
      <c r="N760" s="513">
        <v>45656</v>
      </c>
      <c r="O760" s="51"/>
      <c r="P760" s="70" t="str">
        <f t="shared" ca="1" si="136"/>
        <v/>
      </c>
      <c r="Q760" s="70" t="str">
        <f t="shared" ca="1" si="137"/>
        <v/>
      </c>
      <c r="R760" s="70" t="str">
        <f t="shared" ca="1" si="138"/>
        <v/>
      </c>
      <c r="S760" s="70" t="str">
        <f t="shared" ca="1" si="139"/>
        <v/>
      </c>
      <c r="T760" s="147" t="str">
        <f t="shared" ca="1" si="140"/>
        <v/>
      </c>
      <c r="U760" s="146"/>
      <c r="V760" s="51"/>
      <c r="W760" s="51"/>
      <c r="X760" s="51"/>
      <c r="Y760" s="51"/>
      <c r="Z760" s="51"/>
      <c r="AA760" s="145"/>
    </row>
    <row r="761" spans="1:27" s="2" customFormat="1" ht="15.6" customHeight="1" x14ac:dyDescent="0.3">
      <c r="A761" s="555">
        <v>45593</v>
      </c>
      <c r="B761" s="48" t="s">
        <v>811</v>
      </c>
      <c r="C761" s="48" t="s">
        <v>65</v>
      </c>
      <c r="D761" s="48">
        <v>3</v>
      </c>
      <c r="E761" s="48" t="s">
        <v>361</v>
      </c>
      <c r="F761" s="45">
        <v>20</v>
      </c>
      <c r="G761" s="63" t="s">
        <v>825</v>
      </c>
      <c r="H761" s="47" t="s">
        <v>30</v>
      </c>
      <c r="I761" s="48"/>
      <c r="J761" s="513"/>
      <c r="K761" s="42" t="s">
        <v>31</v>
      </c>
      <c r="L761" s="544">
        <v>45392</v>
      </c>
      <c r="M761" s="48"/>
      <c r="N761" s="513">
        <v>45656</v>
      </c>
      <c r="O761" s="51"/>
      <c r="P761" s="70" t="str">
        <f t="shared" ca="1" si="136"/>
        <v/>
      </c>
      <c r="Q761" s="70" t="str">
        <f t="shared" ca="1" si="137"/>
        <v/>
      </c>
      <c r="R761" s="70" t="str">
        <f t="shared" ca="1" si="138"/>
        <v/>
      </c>
      <c r="S761" s="70" t="str">
        <f t="shared" ca="1" si="139"/>
        <v/>
      </c>
      <c r="T761" s="147" t="str">
        <f t="shared" ca="1" si="140"/>
        <v/>
      </c>
      <c r="U761" s="146"/>
      <c r="V761" s="51"/>
      <c r="W761" s="51"/>
      <c r="X761" s="51"/>
      <c r="Y761" s="51"/>
      <c r="Z761" s="51"/>
      <c r="AA761" s="145"/>
    </row>
    <row r="762" spans="1:27" s="2" customFormat="1" ht="15.6" x14ac:dyDescent="0.3">
      <c r="A762" s="555">
        <v>45593</v>
      </c>
      <c r="B762" s="48" t="s">
        <v>811</v>
      </c>
      <c r="C762" s="48" t="s">
        <v>65</v>
      </c>
      <c r="D762" s="48">
        <v>3</v>
      </c>
      <c r="E762" s="48" t="s">
        <v>361</v>
      </c>
      <c r="F762" s="45">
        <v>21</v>
      </c>
      <c r="G762" s="46" t="s">
        <v>824</v>
      </c>
      <c r="H762" s="53" t="s">
        <v>76</v>
      </c>
      <c r="I762" s="70"/>
      <c r="J762" s="522"/>
      <c r="K762" s="42" t="s">
        <v>31</v>
      </c>
      <c r="L762" s="544">
        <v>45392</v>
      </c>
      <c r="M762" s="48"/>
      <c r="N762" s="513">
        <v>45656</v>
      </c>
      <c r="O762" s="51"/>
      <c r="P762" s="70" t="str">
        <f t="shared" ca="1" si="136"/>
        <v/>
      </c>
      <c r="Q762" s="70" t="str">
        <f t="shared" ca="1" si="137"/>
        <v/>
      </c>
      <c r="R762" s="70" t="str">
        <f t="shared" ca="1" si="138"/>
        <v/>
      </c>
      <c r="S762" s="70" t="str">
        <f t="shared" ca="1" si="139"/>
        <v/>
      </c>
      <c r="T762" s="147" t="str">
        <f t="shared" ca="1" si="140"/>
        <v/>
      </c>
      <c r="U762" s="146"/>
      <c r="V762" s="51"/>
      <c r="W762" s="51"/>
      <c r="X762" s="51"/>
      <c r="Y762" s="51"/>
      <c r="Z762" s="51"/>
      <c r="AA762" s="145"/>
    </row>
    <row r="763" spans="1:27" s="2" customFormat="1" ht="15.6" x14ac:dyDescent="0.3">
      <c r="A763" s="555">
        <v>45593</v>
      </c>
      <c r="B763" s="48" t="s">
        <v>811</v>
      </c>
      <c r="C763" s="48" t="s">
        <v>65</v>
      </c>
      <c r="D763" s="48">
        <v>3</v>
      </c>
      <c r="E763" s="48" t="s">
        <v>361</v>
      </c>
      <c r="F763" s="45">
        <v>22</v>
      </c>
      <c r="G763" s="46" t="s">
        <v>823</v>
      </c>
      <c r="H763" s="47" t="s">
        <v>30</v>
      </c>
      <c r="I763" s="48"/>
      <c r="J763" s="513"/>
      <c r="K763" s="42" t="s">
        <v>31</v>
      </c>
      <c r="L763" s="544">
        <v>45392</v>
      </c>
      <c r="M763" s="48"/>
      <c r="N763" s="513">
        <v>45656</v>
      </c>
      <c r="O763" s="51"/>
      <c r="P763" s="70" t="str">
        <f t="shared" ca="1" si="136"/>
        <v/>
      </c>
      <c r="Q763" s="70" t="str">
        <f t="shared" ca="1" si="137"/>
        <v/>
      </c>
      <c r="R763" s="70" t="str">
        <f t="shared" ca="1" si="138"/>
        <v/>
      </c>
      <c r="S763" s="70" t="str">
        <f t="shared" ca="1" si="139"/>
        <v/>
      </c>
      <c r="T763" s="147" t="str">
        <f t="shared" ca="1" si="140"/>
        <v/>
      </c>
      <c r="U763" s="146"/>
      <c r="V763" s="51"/>
      <c r="W763" s="51"/>
      <c r="X763" s="51"/>
      <c r="Y763" s="51"/>
      <c r="Z763" s="51"/>
      <c r="AA763" s="145"/>
    </row>
    <row r="764" spans="1:27" s="2" customFormat="1" ht="15.6" x14ac:dyDescent="0.3">
      <c r="A764" s="555">
        <v>45593</v>
      </c>
      <c r="B764" s="48" t="s">
        <v>811</v>
      </c>
      <c r="C764" s="48" t="s">
        <v>65</v>
      </c>
      <c r="D764" s="48">
        <v>3</v>
      </c>
      <c r="E764" s="48" t="s">
        <v>361</v>
      </c>
      <c r="F764" s="45">
        <v>23</v>
      </c>
      <c r="G764" s="46" t="s">
        <v>822</v>
      </c>
      <c r="H764" s="47" t="s">
        <v>30</v>
      </c>
      <c r="I764" s="48"/>
      <c r="J764" s="513"/>
      <c r="K764" s="42" t="s">
        <v>31</v>
      </c>
      <c r="L764" s="544">
        <v>45392</v>
      </c>
      <c r="M764" s="48"/>
      <c r="N764" s="513">
        <v>45656</v>
      </c>
      <c r="O764" s="51"/>
      <c r="P764" s="70" t="str">
        <f t="shared" ca="1" si="136"/>
        <v/>
      </c>
      <c r="Q764" s="70" t="str">
        <f t="shared" ca="1" si="137"/>
        <v/>
      </c>
      <c r="R764" s="70" t="str">
        <f t="shared" ca="1" si="138"/>
        <v/>
      </c>
      <c r="S764" s="70" t="str">
        <f t="shared" ca="1" si="139"/>
        <v/>
      </c>
      <c r="T764" s="147" t="str">
        <f t="shared" ca="1" si="140"/>
        <v/>
      </c>
      <c r="U764" s="146"/>
      <c r="V764" s="51"/>
      <c r="W764" s="51"/>
      <c r="X764" s="51"/>
      <c r="Y764" s="51"/>
      <c r="Z764" s="51"/>
      <c r="AA764" s="145"/>
    </row>
    <row r="765" spans="1:27" s="2" customFormat="1" ht="18" customHeight="1" x14ac:dyDescent="0.35">
      <c r="A765" s="555">
        <v>45593</v>
      </c>
      <c r="B765" s="48" t="s">
        <v>811</v>
      </c>
      <c r="C765" s="45" t="s">
        <v>65</v>
      </c>
      <c r="D765" s="45">
        <v>3</v>
      </c>
      <c r="E765" s="48" t="s">
        <v>361</v>
      </c>
      <c r="F765" s="45">
        <v>24</v>
      </c>
      <c r="G765" s="61" t="s">
        <v>531</v>
      </c>
      <c r="H765" s="65" t="s">
        <v>104</v>
      </c>
      <c r="I765" s="88"/>
      <c r="J765" s="580">
        <v>45897</v>
      </c>
      <c r="K765" s="42" t="s">
        <v>31</v>
      </c>
      <c r="L765" s="544">
        <v>45392</v>
      </c>
      <c r="M765" s="417"/>
      <c r="N765" s="513">
        <v>46051</v>
      </c>
      <c r="O765" s="475"/>
      <c r="P765" s="70" t="str">
        <f t="shared" ca="1" si="136"/>
        <v/>
      </c>
      <c r="Q765" s="70" t="str">
        <f t="shared" ca="1" si="137"/>
        <v/>
      </c>
      <c r="R765" s="70" t="str">
        <f t="shared" ca="1" si="138"/>
        <v/>
      </c>
      <c r="S765" s="70" t="str">
        <f t="shared" ca="1" si="139"/>
        <v/>
      </c>
      <c r="T765" s="147" t="str">
        <f t="shared" ca="1" si="140"/>
        <v/>
      </c>
      <c r="U765" s="146"/>
      <c r="V765" s="51"/>
      <c r="W765" s="51"/>
      <c r="X765" s="51"/>
      <c r="Y765" s="51"/>
      <c r="Z765" s="51"/>
      <c r="AA765" s="145"/>
    </row>
    <row r="766" spans="1:27" s="2" customFormat="1" ht="15.6" x14ac:dyDescent="0.3">
      <c r="A766" s="555">
        <v>45593</v>
      </c>
      <c r="B766" s="48" t="s">
        <v>811</v>
      </c>
      <c r="C766" s="48" t="s">
        <v>65</v>
      </c>
      <c r="D766" s="48">
        <v>3</v>
      </c>
      <c r="E766" s="48" t="s">
        <v>361</v>
      </c>
      <c r="F766" s="45">
        <v>25</v>
      </c>
      <c r="G766" s="46" t="s">
        <v>821</v>
      </c>
      <c r="H766" s="53" t="s">
        <v>44</v>
      </c>
      <c r="I766" s="70"/>
      <c r="J766" s="522"/>
      <c r="K766" s="42" t="s">
        <v>31</v>
      </c>
      <c r="L766" s="544">
        <v>45392</v>
      </c>
      <c r="M766" s="48"/>
      <c r="N766" s="513">
        <v>45656</v>
      </c>
      <c r="O766" s="51"/>
      <c r="P766" s="70" t="str">
        <f t="shared" ca="1" si="136"/>
        <v/>
      </c>
      <c r="Q766" s="70" t="str">
        <f t="shared" ca="1" si="137"/>
        <v/>
      </c>
      <c r="R766" s="70" t="str">
        <f t="shared" ca="1" si="138"/>
        <v/>
      </c>
      <c r="S766" s="70" t="str">
        <f t="shared" ca="1" si="139"/>
        <v/>
      </c>
      <c r="T766" s="147" t="str">
        <f t="shared" ca="1" si="140"/>
        <v/>
      </c>
      <c r="U766" s="146"/>
      <c r="V766" s="51"/>
      <c r="W766" s="51"/>
      <c r="X766" s="51"/>
      <c r="Y766" s="51"/>
      <c r="Z766" s="51"/>
      <c r="AA766" s="145"/>
    </row>
    <row r="767" spans="1:27" s="2" customFormat="1" ht="15.6" x14ac:dyDescent="0.3">
      <c r="A767" s="555">
        <v>45593</v>
      </c>
      <c r="B767" s="48" t="s">
        <v>811</v>
      </c>
      <c r="C767" s="48" t="s">
        <v>65</v>
      </c>
      <c r="D767" s="48">
        <v>3</v>
      </c>
      <c r="E767" s="48" t="s">
        <v>361</v>
      </c>
      <c r="F767" s="45">
        <v>26</v>
      </c>
      <c r="G767" s="46" t="s">
        <v>820</v>
      </c>
      <c r="H767" s="47" t="s">
        <v>30</v>
      </c>
      <c r="I767" s="48"/>
      <c r="J767" s="513"/>
      <c r="K767" s="42" t="s">
        <v>31</v>
      </c>
      <c r="L767" s="544">
        <v>45392</v>
      </c>
      <c r="M767" s="48"/>
      <c r="N767" s="513">
        <v>45656</v>
      </c>
      <c r="O767" s="51"/>
      <c r="P767" s="70" t="str">
        <f t="shared" ca="1" si="136"/>
        <v/>
      </c>
      <c r="Q767" s="70" t="str">
        <f t="shared" ca="1" si="137"/>
        <v/>
      </c>
      <c r="R767" s="70" t="str">
        <f t="shared" ca="1" si="138"/>
        <v/>
      </c>
      <c r="S767" s="70" t="str">
        <f t="shared" ca="1" si="139"/>
        <v/>
      </c>
      <c r="T767" s="147" t="str">
        <f t="shared" ca="1" si="140"/>
        <v/>
      </c>
      <c r="U767" s="146"/>
      <c r="V767" s="51"/>
      <c r="W767" s="51"/>
      <c r="X767" s="51"/>
      <c r="Y767" s="51"/>
      <c r="Z767" s="51"/>
      <c r="AA767" s="145"/>
    </row>
    <row r="768" spans="1:27" s="2" customFormat="1" ht="15.6" x14ac:dyDescent="0.3">
      <c r="A768" s="555">
        <v>45593</v>
      </c>
      <c r="B768" s="48" t="s">
        <v>811</v>
      </c>
      <c r="C768" s="48" t="s">
        <v>65</v>
      </c>
      <c r="D768" s="48">
        <v>3</v>
      </c>
      <c r="E768" s="48" t="s">
        <v>361</v>
      </c>
      <c r="F768" s="45">
        <v>27</v>
      </c>
      <c r="G768" s="46" t="s">
        <v>819</v>
      </c>
      <c r="H768" s="47" t="s">
        <v>30</v>
      </c>
      <c r="I768" s="48"/>
      <c r="J768" s="513"/>
      <c r="K768" s="42" t="s">
        <v>31</v>
      </c>
      <c r="L768" s="544">
        <v>45392</v>
      </c>
      <c r="M768" s="48"/>
      <c r="N768" s="513">
        <v>45656</v>
      </c>
      <c r="O768" s="51"/>
      <c r="P768" s="70" t="str">
        <f t="shared" ca="1" si="136"/>
        <v/>
      </c>
      <c r="Q768" s="70" t="str">
        <f t="shared" ca="1" si="137"/>
        <v/>
      </c>
      <c r="R768" s="70" t="str">
        <f t="shared" ca="1" si="138"/>
        <v/>
      </c>
      <c r="S768" s="70" t="str">
        <f t="shared" ca="1" si="139"/>
        <v/>
      </c>
      <c r="T768" s="147" t="str">
        <f t="shared" ca="1" si="140"/>
        <v/>
      </c>
      <c r="U768" s="146"/>
      <c r="V768" s="51"/>
      <c r="W768" s="51"/>
      <c r="X768" s="51"/>
      <c r="Y768" s="51"/>
      <c r="Z768" s="51"/>
      <c r="AA768" s="145"/>
    </row>
    <row r="769" spans="1:27" s="212" customFormat="1" ht="15.6" x14ac:dyDescent="0.3">
      <c r="A769" s="555">
        <v>45593</v>
      </c>
      <c r="B769" s="48" t="s">
        <v>811</v>
      </c>
      <c r="C769" s="48" t="s">
        <v>65</v>
      </c>
      <c r="D769" s="48">
        <v>3</v>
      </c>
      <c r="E769" s="48" t="s">
        <v>361</v>
      </c>
      <c r="F769" s="45">
        <v>28</v>
      </c>
      <c r="G769" s="46" t="s">
        <v>818</v>
      </c>
      <c r="H769" s="47" t="s">
        <v>30</v>
      </c>
      <c r="I769" s="48"/>
      <c r="J769" s="513"/>
      <c r="K769" s="42" t="s">
        <v>31</v>
      </c>
      <c r="L769" s="544">
        <v>45392</v>
      </c>
      <c r="M769" s="48"/>
      <c r="N769" s="513">
        <v>45656</v>
      </c>
      <c r="O769" s="51"/>
      <c r="P769" s="70" t="str">
        <f t="shared" ca="1" si="136"/>
        <v/>
      </c>
      <c r="Q769" s="70" t="str">
        <f t="shared" ca="1" si="137"/>
        <v/>
      </c>
      <c r="R769" s="70" t="str">
        <f t="shared" ca="1" si="138"/>
        <v/>
      </c>
      <c r="S769" s="70" t="str">
        <f t="shared" ca="1" si="139"/>
        <v/>
      </c>
      <c r="T769" s="147" t="str">
        <f t="shared" ca="1" si="140"/>
        <v/>
      </c>
      <c r="U769" s="146"/>
      <c r="V769" s="51"/>
      <c r="W769" s="51"/>
      <c r="X769" s="51"/>
      <c r="Y769" s="51"/>
      <c r="Z769" s="51"/>
      <c r="AA769" s="145"/>
    </row>
    <row r="770" spans="1:27" s="2" customFormat="1" ht="15.6" x14ac:dyDescent="0.3">
      <c r="A770" s="555">
        <v>45593</v>
      </c>
      <c r="B770" s="48" t="s">
        <v>811</v>
      </c>
      <c r="C770" s="48" t="s">
        <v>65</v>
      </c>
      <c r="D770" s="48">
        <v>3</v>
      </c>
      <c r="E770" s="48" t="s">
        <v>361</v>
      </c>
      <c r="F770" s="45">
        <v>29</v>
      </c>
      <c r="G770" s="46" t="s">
        <v>817</v>
      </c>
      <c r="H770" s="47" t="s">
        <v>30</v>
      </c>
      <c r="I770" s="48"/>
      <c r="J770" s="513"/>
      <c r="K770" s="42" t="s">
        <v>31</v>
      </c>
      <c r="L770" s="544">
        <v>45392</v>
      </c>
      <c r="M770" s="48"/>
      <c r="N770" s="513">
        <v>45656</v>
      </c>
      <c r="O770" s="51"/>
      <c r="P770" s="70" t="str">
        <f t="shared" ca="1" si="136"/>
        <v/>
      </c>
      <c r="Q770" s="70" t="str">
        <f t="shared" ca="1" si="137"/>
        <v/>
      </c>
      <c r="R770" s="70" t="str">
        <f t="shared" ca="1" si="138"/>
        <v/>
      </c>
      <c r="S770" s="70" t="str">
        <f t="shared" ca="1" si="139"/>
        <v/>
      </c>
      <c r="T770" s="147" t="str">
        <f t="shared" ca="1" si="140"/>
        <v/>
      </c>
      <c r="U770" s="146"/>
      <c r="V770" s="51"/>
      <c r="W770" s="51"/>
      <c r="X770" s="51"/>
      <c r="Y770" s="51"/>
      <c r="Z770" s="51"/>
      <c r="AA770" s="145"/>
    </row>
    <row r="771" spans="1:27" s="2" customFormat="1" ht="15.6" x14ac:dyDescent="0.3">
      <c r="A771" s="555">
        <v>45593</v>
      </c>
      <c r="B771" s="48" t="s">
        <v>811</v>
      </c>
      <c r="C771" s="48" t="s">
        <v>65</v>
      </c>
      <c r="D771" s="48">
        <v>3</v>
      </c>
      <c r="E771" s="48" t="s">
        <v>361</v>
      </c>
      <c r="F771" s="45">
        <v>30</v>
      </c>
      <c r="G771" s="46" t="s">
        <v>816</v>
      </c>
      <c r="H771" s="53" t="s">
        <v>76</v>
      </c>
      <c r="I771" s="70"/>
      <c r="J771" s="522"/>
      <c r="K771" s="42" t="s">
        <v>31</v>
      </c>
      <c r="L771" s="544">
        <v>45392</v>
      </c>
      <c r="M771" s="48"/>
      <c r="N771" s="513">
        <v>45656</v>
      </c>
      <c r="O771" s="51"/>
      <c r="P771" s="70" t="str">
        <f t="shared" ca="1" si="136"/>
        <v/>
      </c>
      <c r="Q771" s="70" t="str">
        <f t="shared" ca="1" si="137"/>
        <v/>
      </c>
      <c r="R771" s="70" t="str">
        <f t="shared" ca="1" si="138"/>
        <v/>
      </c>
      <c r="S771" s="70" t="str">
        <f t="shared" ca="1" si="139"/>
        <v/>
      </c>
      <c r="T771" s="147" t="str">
        <f t="shared" ca="1" si="140"/>
        <v/>
      </c>
      <c r="U771" s="146"/>
      <c r="V771" s="51"/>
      <c r="W771" s="51"/>
      <c r="X771" s="51"/>
      <c r="Y771" s="51"/>
      <c r="Z771" s="51"/>
      <c r="AA771" s="145"/>
    </row>
    <row r="772" spans="1:27" s="2" customFormat="1" ht="15.6" x14ac:dyDescent="0.3">
      <c r="A772" s="555">
        <v>45593</v>
      </c>
      <c r="B772" s="48" t="s">
        <v>811</v>
      </c>
      <c r="C772" s="48" t="s">
        <v>65</v>
      </c>
      <c r="D772" s="48">
        <v>3</v>
      </c>
      <c r="E772" s="48" t="s">
        <v>361</v>
      </c>
      <c r="F772" s="45">
        <v>31</v>
      </c>
      <c r="G772" s="46" t="s">
        <v>815</v>
      </c>
      <c r="H772" s="47" t="s">
        <v>30</v>
      </c>
      <c r="I772" s="48"/>
      <c r="J772" s="513"/>
      <c r="K772" s="42" t="s">
        <v>31</v>
      </c>
      <c r="L772" s="544">
        <v>45392</v>
      </c>
      <c r="M772" s="48"/>
      <c r="N772" s="513">
        <v>45656</v>
      </c>
      <c r="O772" s="51"/>
      <c r="P772" s="70" t="str">
        <f t="shared" ca="1" si="136"/>
        <v/>
      </c>
      <c r="Q772" s="70" t="str">
        <f t="shared" ca="1" si="137"/>
        <v/>
      </c>
      <c r="R772" s="70" t="str">
        <f t="shared" ca="1" si="138"/>
        <v/>
      </c>
      <c r="S772" s="70" t="str">
        <f t="shared" ca="1" si="139"/>
        <v/>
      </c>
      <c r="T772" s="147" t="str">
        <f t="shared" ca="1" si="140"/>
        <v/>
      </c>
      <c r="U772" s="146"/>
      <c r="V772" s="51"/>
      <c r="W772" s="51"/>
      <c r="X772" s="51"/>
      <c r="Y772" s="51"/>
      <c r="Z772" s="51"/>
      <c r="AA772" s="145"/>
    </row>
    <row r="773" spans="1:27" s="2" customFormat="1" ht="15.6" x14ac:dyDescent="0.3">
      <c r="A773" s="555">
        <v>45593</v>
      </c>
      <c r="B773" s="48" t="s">
        <v>811</v>
      </c>
      <c r="C773" s="48" t="s">
        <v>65</v>
      </c>
      <c r="D773" s="48">
        <v>3</v>
      </c>
      <c r="E773" s="48" t="s">
        <v>361</v>
      </c>
      <c r="F773" s="45">
        <v>32</v>
      </c>
      <c r="G773" s="46" t="s">
        <v>814</v>
      </c>
      <c r="H773" s="81" t="s">
        <v>40</v>
      </c>
      <c r="I773" s="70"/>
      <c r="J773" s="522"/>
      <c r="K773" s="42" t="s">
        <v>31</v>
      </c>
      <c r="L773" s="544">
        <v>45392</v>
      </c>
      <c r="M773" s="48"/>
      <c r="N773" s="513">
        <v>45656</v>
      </c>
      <c r="O773" s="51"/>
      <c r="P773" s="70" t="str">
        <f t="shared" ca="1" si="136"/>
        <v/>
      </c>
      <c r="Q773" s="70" t="str">
        <f t="shared" ca="1" si="137"/>
        <v/>
      </c>
      <c r="R773" s="70" t="str">
        <f t="shared" ca="1" si="138"/>
        <v/>
      </c>
      <c r="S773" s="70" t="str">
        <f t="shared" ca="1" si="139"/>
        <v/>
      </c>
      <c r="T773" s="147" t="str">
        <f t="shared" ca="1" si="140"/>
        <v/>
      </c>
      <c r="U773" s="146"/>
      <c r="V773" s="51"/>
      <c r="W773" s="51"/>
      <c r="X773" s="51"/>
      <c r="Y773" s="51"/>
      <c r="Z773" s="51"/>
      <c r="AA773" s="145"/>
    </row>
    <row r="774" spans="1:27" s="2" customFormat="1" ht="15.6" x14ac:dyDescent="0.3">
      <c r="A774" s="555">
        <v>45593</v>
      </c>
      <c r="B774" s="48" t="s">
        <v>811</v>
      </c>
      <c r="C774" s="48" t="s">
        <v>65</v>
      </c>
      <c r="D774" s="48">
        <v>3</v>
      </c>
      <c r="E774" s="48" t="s">
        <v>361</v>
      </c>
      <c r="F774" s="45">
        <v>33</v>
      </c>
      <c r="G774" s="46" t="s">
        <v>813</v>
      </c>
      <c r="H774" s="47" t="s">
        <v>30</v>
      </c>
      <c r="I774" s="48"/>
      <c r="J774" s="513"/>
      <c r="K774" s="42" t="s">
        <v>31</v>
      </c>
      <c r="L774" s="544">
        <v>45392</v>
      </c>
      <c r="M774" s="48"/>
      <c r="N774" s="513">
        <v>45582</v>
      </c>
      <c r="O774" s="51"/>
      <c r="P774" s="70" t="str">
        <f t="shared" ca="1" si="136"/>
        <v/>
      </c>
      <c r="Q774" s="70" t="str">
        <f t="shared" ca="1" si="137"/>
        <v/>
      </c>
      <c r="R774" s="70" t="str">
        <f t="shared" ca="1" si="138"/>
        <v/>
      </c>
      <c r="S774" s="70" t="str">
        <f t="shared" ca="1" si="139"/>
        <v/>
      </c>
      <c r="T774" s="147" t="str">
        <f t="shared" ca="1" si="140"/>
        <v/>
      </c>
      <c r="U774" s="146"/>
      <c r="V774" s="51"/>
      <c r="W774" s="51"/>
      <c r="X774" s="51"/>
      <c r="Y774" s="51"/>
      <c r="Z774" s="51"/>
      <c r="AA774" s="145"/>
    </row>
    <row r="775" spans="1:27" s="2" customFormat="1" ht="15.6" x14ac:dyDescent="0.3">
      <c r="A775" s="555">
        <v>45593</v>
      </c>
      <c r="B775" s="48" t="s">
        <v>811</v>
      </c>
      <c r="C775" s="48" t="s">
        <v>65</v>
      </c>
      <c r="D775" s="48">
        <v>3</v>
      </c>
      <c r="E775" s="48" t="s">
        <v>361</v>
      </c>
      <c r="F775" s="45">
        <v>34</v>
      </c>
      <c r="G775" s="45" t="s">
        <v>5625</v>
      </c>
      <c r="H775" s="48" t="s">
        <v>68</v>
      </c>
      <c r="I775" s="70"/>
      <c r="J775" s="522"/>
      <c r="K775" s="642" t="s">
        <v>5552</v>
      </c>
      <c r="L775" s="544">
        <v>45392</v>
      </c>
      <c r="M775" s="48"/>
      <c r="N775" s="513"/>
      <c r="O775" s="51"/>
      <c r="P775" s="70" t="str">
        <f t="shared" ca="1" si="136"/>
        <v/>
      </c>
      <c r="Q775" s="70" t="str">
        <f ca="1">IF(K775="ENCOMENDADO",TODAY()-L775,"")</f>
        <v/>
      </c>
      <c r="R775" s="70" t="str">
        <f t="shared" ca="1" si="138"/>
        <v/>
      </c>
      <c r="S775" s="70" t="str">
        <f t="shared" ca="1" si="139"/>
        <v/>
      </c>
      <c r="T775" s="147" t="str">
        <f t="shared" ca="1" si="140"/>
        <v/>
      </c>
      <c r="U775" s="146"/>
      <c r="V775" s="51"/>
      <c r="W775" s="51"/>
      <c r="X775" s="51"/>
      <c r="Y775" s="51"/>
      <c r="Z775" s="51"/>
      <c r="AA775" s="145"/>
    </row>
    <row r="776" spans="1:27" s="2" customFormat="1" ht="15.6" x14ac:dyDescent="0.3">
      <c r="A776" s="555">
        <v>45593</v>
      </c>
      <c r="B776" s="48" t="s">
        <v>811</v>
      </c>
      <c r="C776" s="48" t="s">
        <v>65</v>
      </c>
      <c r="D776" s="48">
        <v>3</v>
      </c>
      <c r="E776" s="48" t="s">
        <v>361</v>
      </c>
      <c r="F776" s="45">
        <v>35</v>
      </c>
      <c r="G776" s="46" t="s">
        <v>812</v>
      </c>
      <c r="H776" s="53" t="s">
        <v>44</v>
      </c>
      <c r="I776" s="81"/>
      <c r="J776" s="577">
        <v>45614</v>
      </c>
      <c r="K776" s="42" t="s">
        <v>31</v>
      </c>
      <c r="L776" s="544">
        <v>45392</v>
      </c>
      <c r="M776" s="48"/>
      <c r="N776" s="513">
        <v>45616</v>
      </c>
      <c r="O776" s="51"/>
      <c r="P776" s="70" t="str">
        <f t="shared" ca="1" si="136"/>
        <v/>
      </c>
      <c r="Q776" s="70" t="str">
        <f ca="1">IF(K776="ENCOMENDADO",TODAY()-J776,"")</f>
        <v/>
      </c>
      <c r="R776" s="70" t="str">
        <f t="shared" ca="1" si="138"/>
        <v/>
      </c>
      <c r="S776" s="70" t="str">
        <f t="shared" ca="1" si="139"/>
        <v/>
      </c>
      <c r="T776" s="147" t="str">
        <f t="shared" ca="1" si="140"/>
        <v/>
      </c>
      <c r="U776" s="146"/>
      <c r="V776" s="51"/>
      <c r="W776" s="51"/>
      <c r="X776" s="51"/>
      <c r="Y776" s="51"/>
      <c r="Z776" s="51"/>
      <c r="AA776" s="145"/>
    </row>
    <row r="777" spans="1:27" s="2" customFormat="1" ht="46.8" x14ac:dyDescent="0.3">
      <c r="A777" s="555">
        <v>45593</v>
      </c>
      <c r="B777" s="48" t="s">
        <v>811</v>
      </c>
      <c r="C777" s="48" t="s">
        <v>65</v>
      </c>
      <c r="D777" s="48">
        <v>3</v>
      </c>
      <c r="E777" s="48" t="s">
        <v>361</v>
      </c>
      <c r="F777" s="45">
        <v>36</v>
      </c>
      <c r="G777" s="64" t="s">
        <v>5460</v>
      </c>
      <c r="H777" s="65" t="s">
        <v>116</v>
      </c>
      <c r="I777" s="88"/>
      <c r="J777" s="581" t="s">
        <v>5438</v>
      </c>
      <c r="K777" s="191" t="s">
        <v>31</v>
      </c>
      <c r="L777" s="544">
        <v>45392</v>
      </c>
      <c r="M777" s="417"/>
      <c r="N777" s="513">
        <v>46057</v>
      </c>
      <c r="O777" s="51"/>
      <c r="P777" s="70"/>
      <c r="Q777" s="70"/>
      <c r="R777" s="70"/>
      <c r="S777" s="70"/>
      <c r="T777" s="147"/>
      <c r="U777" s="146"/>
      <c r="V777" s="51"/>
      <c r="W777" s="51"/>
      <c r="X777" s="51"/>
      <c r="Y777" s="51"/>
      <c r="Z777" s="51"/>
      <c r="AA777" s="145"/>
    </row>
    <row r="778" spans="1:27" s="2" customFormat="1" ht="180" x14ac:dyDescent="0.3">
      <c r="A778" s="555">
        <v>45593</v>
      </c>
      <c r="B778" s="48" t="s">
        <v>811</v>
      </c>
      <c r="C778" s="45" t="s">
        <v>65</v>
      </c>
      <c r="D778" s="45">
        <v>3</v>
      </c>
      <c r="E778" s="48" t="s">
        <v>361</v>
      </c>
      <c r="F778" s="45">
        <v>37</v>
      </c>
      <c r="G778" s="44" t="s">
        <v>5639</v>
      </c>
      <c r="H778" s="48" t="s">
        <v>104</v>
      </c>
      <c r="I778" s="88"/>
      <c r="J778" s="522">
        <v>45883</v>
      </c>
      <c r="K778" s="355" t="s">
        <v>5185</v>
      </c>
      <c r="L778" s="544">
        <v>45392</v>
      </c>
      <c r="M778" s="417"/>
      <c r="N778" s="513">
        <v>46051</v>
      </c>
      <c r="O778" s="473" t="s">
        <v>5624</v>
      </c>
      <c r="P778" s="70"/>
      <c r="Q778" s="70"/>
      <c r="R778" s="70"/>
      <c r="S778" s="70"/>
      <c r="T778" s="147"/>
      <c r="U778" s="146"/>
      <c r="V778" s="51"/>
      <c r="W778" s="51"/>
      <c r="X778" s="51"/>
      <c r="Y778" s="51"/>
      <c r="Z778" s="51"/>
      <c r="AA778" s="145"/>
    </row>
    <row r="779" spans="1:27" s="2" customFormat="1" ht="15.6" x14ac:dyDescent="0.3">
      <c r="A779" s="555">
        <v>45593</v>
      </c>
      <c r="B779" s="48" t="s">
        <v>811</v>
      </c>
      <c r="C779" s="48" t="s">
        <v>65</v>
      </c>
      <c r="D779" s="48">
        <v>3</v>
      </c>
      <c r="E779" s="48" t="s">
        <v>361</v>
      </c>
      <c r="F779" s="45">
        <v>38</v>
      </c>
      <c r="G779" s="64" t="s">
        <v>5190</v>
      </c>
      <c r="H779" s="65" t="s">
        <v>481</v>
      </c>
      <c r="I779" s="88"/>
      <c r="J779" s="580">
        <v>45897</v>
      </c>
      <c r="K779" s="191" t="s">
        <v>31</v>
      </c>
      <c r="L779" s="544">
        <v>45392</v>
      </c>
      <c r="M779" s="48"/>
      <c r="N779" s="513">
        <v>45922</v>
      </c>
      <c r="O779" s="51"/>
      <c r="P779" s="70"/>
      <c r="Q779" s="70"/>
      <c r="R779" s="70"/>
      <c r="S779" s="70"/>
      <c r="T779" s="147"/>
      <c r="U779" s="146"/>
      <c r="V779" s="51"/>
      <c r="W779" s="51"/>
      <c r="X779" s="51"/>
      <c r="Y779" s="51"/>
      <c r="Z779" s="51"/>
      <c r="AA779" s="145"/>
    </row>
    <row r="780" spans="1:27" s="2" customFormat="1" ht="15.6" x14ac:dyDescent="0.3">
      <c r="A780" s="555">
        <v>45593</v>
      </c>
      <c r="B780" s="48" t="s">
        <v>811</v>
      </c>
      <c r="C780" s="48" t="s">
        <v>65</v>
      </c>
      <c r="D780" s="48">
        <v>3</v>
      </c>
      <c r="E780" s="48" t="s">
        <v>361</v>
      </c>
      <c r="F780" s="45">
        <v>39</v>
      </c>
      <c r="G780" s="64" t="s">
        <v>5191</v>
      </c>
      <c r="H780" s="65" t="s">
        <v>116</v>
      </c>
      <c r="I780" s="88"/>
      <c r="J780" s="580">
        <v>45897</v>
      </c>
      <c r="K780" s="191" t="s">
        <v>31</v>
      </c>
      <c r="L780" s="544">
        <v>45392</v>
      </c>
      <c r="M780" s="48"/>
      <c r="N780" s="513">
        <v>45922</v>
      </c>
      <c r="O780" s="51"/>
      <c r="P780" s="70"/>
      <c r="Q780" s="70"/>
      <c r="R780" s="70"/>
      <c r="S780" s="70"/>
      <c r="T780" s="147"/>
      <c r="U780" s="146"/>
      <c r="V780" s="51"/>
      <c r="W780" s="51"/>
      <c r="X780" s="51"/>
      <c r="Y780" s="51"/>
      <c r="Z780" s="51"/>
      <c r="AA780" s="145"/>
    </row>
    <row r="781" spans="1:27" s="2" customFormat="1" ht="78" customHeight="1" x14ac:dyDescent="0.35">
      <c r="A781" s="555">
        <v>45593</v>
      </c>
      <c r="B781" s="48" t="s">
        <v>811</v>
      </c>
      <c r="C781" s="45" t="s">
        <v>65</v>
      </c>
      <c r="D781" s="45">
        <v>3</v>
      </c>
      <c r="E781" s="48" t="s">
        <v>361</v>
      </c>
      <c r="F781" s="45">
        <v>40</v>
      </c>
      <c r="G781" s="64" t="s">
        <v>5328</v>
      </c>
      <c r="H781" s="48" t="s">
        <v>54</v>
      </c>
      <c r="I781" s="70"/>
      <c r="J781" s="513">
        <v>45897</v>
      </c>
      <c r="K781" s="355" t="s">
        <v>5185</v>
      </c>
      <c r="L781" s="544">
        <v>45392</v>
      </c>
      <c r="M781" s="48"/>
      <c r="N781" s="513"/>
      <c r="O781" s="475"/>
      <c r="P781" s="70"/>
      <c r="Q781" s="70"/>
      <c r="R781" s="70"/>
      <c r="S781" s="70"/>
      <c r="T781" s="147"/>
      <c r="U781" s="146"/>
      <c r="V781" s="51"/>
      <c r="W781" s="51"/>
      <c r="X781" s="51"/>
      <c r="Y781" s="51"/>
      <c r="Z781" s="51"/>
      <c r="AA781" s="145"/>
    </row>
    <row r="782" spans="1:27" s="2" customFormat="1" ht="93.6" x14ac:dyDescent="0.3">
      <c r="A782" s="555">
        <v>45593</v>
      </c>
      <c r="B782" s="48" t="s">
        <v>811</v>
      </c>
      <c r="C782" s="48" t="s">
        <v>65</v>
      </c>
      <c r="D782" s="48">
        <v>3</v>
      </c>
      <c r="E782" s="48" t="s">
        <v>361</v>
      </c>
      <c r="F782" s="45">
        <v>41</v>
      </c>
      <c r="G782" s="64" t="s">
        <v>5258</v>
      </c>
      <c r="H782" s="65" t="s">
        <v>84</v>
      </c>
      <c r="I782" s="130"/>
      <c r="J782" s="582">
        <v>45901</v>
      </c>
      <c r="K782" s="359" t="s">
        <v>205</v>
      </c>
      <c r="L782" s="544">
        <v>45392</v>
      </c>
      <c r="M782" s="48"/>
      <c r="N782" s="513"/>
      <c r="O782" s="51"/>
      <c r="P782" s="70"/>
      <c r="Q782" s="70"/>
      <c r="R782" s="70"/>
      <c r="S782" s="70"/>
      <c r="T782" s="147"/>
      <c r="U782" s="146"/>
      <c r="V782" s="51"/>
      <c r="W782" s="51"/>
      <c r="X782" s="51"/>
      <c r="Y782" s="51"/>
      <c r="Z782" s="51"/>
      <c r="AA782" s="145"/>
    </row>
    <row r="783" spans="1:27" s="2" customFormat="1" ht="109.2" x14ac:dyDescent="0.3">
      <c r="A783" s="555">
        <v>45593</v>
      </c>
      <c r="B783" s="48" t="s">
        <v>811</v>
      </c>
      <c r="C783" s="45" t="s">
        <v>65</v>
      </c>
      <c r="D783" s="45">
        <v>3</v>
      </c>
      <c r="E783" s="48" t="s">
        <v>361</v>
      </c>
      <c r="F783" s="45">
        <v>42</v>
      </c>
      <c r="G783" s="64" t="s">
        <v>5604</v>
      </c>
      <c r="H783" s="65" t="s">
        <v>44</v>
      </c>
      <c r="I783" s="88"/>
      <c r="J783" s="580">
        <v>45897</v>
      </c>
      <c r="K783" s="191" t="s">
        <v>31</v>
      </c>
      <c r="L783" s="544">
        <v>45392</v>
      </c>
      <c r="M783" s="125"/>
      <c r="N783" s="513">
        <v>46171</v>
      </c>
      <c r="O783" s="478" t="s">
        <v>5373</v>
      </c>
      <c r="P783" s="70"/>
      <c r="Q783" s="70"/>
      <c r="R783" s="70"/>
      <c r="S783" s="70"/>
      <c r="T783" s="147"/>
      <c r="U783" s="146"/>
      <c r="V783" s="51"/>
      <c r="W783" s="51"/>
      <c r="X783" s="51"/>
      <c r="Y783" s="51"/>
      <c r="Z783" s="51"/>
      <c r="AA783" s="145"/>
    </row>
    <row r="784" spans="1:27" s="2" customFormat="1" ht="109.2" customHeight="1" x14ac:dyDescent="0.35">
      <c r="A784" s="555">
        <v>45593</v>
      </c>
      <c r="B784" s="48" t="s">
        <v>811</v>
      </c>
      <c r="C784" s="45" t="s">
        <v>65</v>
      </c>
      <c r="D784" s="45">
        <v>3</v>
      </c>
      <c r="E784" s="48" t="s">
        <v>361</v>
      </c>
      <c r="F784" s="45">
        <v>43</v>
      </c>
      <c r="G784" s="64" t="s">
        <v>5413</v>
      </c>
      <c r="H784" s="65" t="s">
        <v>158</v>
      </c>
      <c r="I784" s="65"/>
      <c r="J784" s="526">
        <v>45980</v>
      </c>
      <c r="K784" s="191" t="s">
        <v>31</v>
      </c>
      <c r="L784" s="544">
        <v>45392</v>
      </c>
      <c r="M784" s="48"/>
      <c r="N784" s="513">
        <v>46020</v>
      </c>
      <c r="O784" s="475"/>
      <c r="P784" s="70"/>
      <c r="Q784" s="70"/>
      <c r="R784" s="70"/>
      <c r="S784" s="70"/>
      <c r="T784" s="147"/>
      <c r="U784" s="146"/>
      <c r="V784" s="51"/>
      <c r="W784" s="51"/>
      <c r="X784" s="51"/>
      <c r="Y784" s="51"/>
      <c r="Z784" s="51"/>
      <c r="AA784" s="145"/>
    </row>
    <row r="785" spans="1:27" s="2" customFormat="1" ht="15.6" x14ac:dyDescent="0.3">
      <c r="A785" s="555">
        <v>45511</v>
      </c>
      <c r="B785" s="48" t="s">
        <v>845</v>
      </c>
      <c r="C785" s="45" t="s">
        <v>65</v>
      </c>
      <c r="D785" s="45">
        <v>3</v>
      </c>
      <c r="E785" s="45" t="s">
        <v>391</v>
      </c>
      <c r="F785" s="45">
        <v>1</v>
      </c>
      <c r="G785" s="52" t="s">
        <v>846</v>
      </c>
      <c r="H785" s="47" t="s">
        <v>30</v>
      </c>
      <c r="I785" s="53"/>
      <c r="J785" s="569"/>
      <c r="K785" s="42" t="s">
        <v>31</v>
      </c>
      <c r="L785" s="544">
        <v>45378</v>
      </c>
      <c r="M785" s="48"/>
      <c r="N785" s="513">
        <v>45656</v>
      </c>
      <c r="O785" s="51"/>
      <c r="P785" s="70" t="str">
        <f t="shared" ref="P785:P816" ca="1" si="141">IF(K785="NÃO INTERVENCIONADO",TODAY()-J785,"")</f>
        <v/>
      </c>
      <c r="Q785" s="70" t="str">
        <f t="shared" ref="Q785:Q816" ca="1" si="142">IF(K785="ENCOMENDADO",TODAY()-J785,"")</f>
        <v/>
      </c>
      <c r="R785" s="70" t="str">
        <f t="shared" ref="R785:R816" ca="1" si="143">IF(K785="EM OBRA",TODAY()-J785,"")</f>
        <v/>
      </c>
      <c r="S785" s="70" t="str">
        <f t="shared" ref="S785:S816" ca="1" si="144">IF(K785="CORREÇÃO NÃO ACEITE",TODAY()-J785,"")</f>
        <v/>
      </c>
      <c r="T785" s="147" t="str">
        <f t="shared" ref="T785:T816" ca="1" si="145">IF(K785="A VERIFICAR",TODAY()-J785,"")</f>
        <v/>
      </c>
      <c r="U785" s="146"/>
      <c r="V785" s="51"/>
      <c r="W785" s="51"/>
      <c r="X785" s="51"/>
      <c r="Y785" s="51"/>
      <c r="Z785" s="51"/>
      <c r="AA785" s="145"/>
    </row>
    <row r="786" spans="1:27" s="2" customFormat="1" ht="15.6" x14ac:dyDescent="0.3">
      <c r="A786" s="555">
        <v>45511</v>
      </c>
      <c r="B786" s="48" t="s">
        <v>845</v>
      </c>
      <c r="C786" s="45" t="s">
        <v>65</v>
      </c>
      <c r="D786" s="45">
        <v>3</v>
      </c>
      <c r="E786" s="45" t="s">
        <v>391</v>
      </c>
      <c r="F786" s="45">
        <v>2</v>
      </c>
      <c r="G786" s="52" t="s">
        <v>714</v>
      </c>
      <c r="H786" s="53" t="s">
        <v>30</v>
      </c>
      <c r="I786" s="53"/>
      <c r="J786" s="569"/>
      <c r="K786" s="187" t="s">
        <v>31</v>
      </c>
      <c r="L786" s="544">
        <v>45378</v>
      </c>
      <c r="M786" s="48"/>
      <c r="N786" s="513">
        <v>45656</v>
      </c>
      <c r="O786" s="51"/>
      <c r="P786" s="70" t="str">
        <f t="shared" ca="1" si="141"/>
        <v/>
      </c>
      <c r="Q786" s="70" t="str">
        <f t="shared" ca="1" si="142"/>
        <v/>
      </c>
      <c r="R786" s="70" t="str">
        <f t="shared" ca="1" si="143"/>
        <v/>
      </c>
      <c r="S786" s="70" t="str">
        <f t="shared" ca="1" si="144"/>
        <v/>
      </c>
      <c r="T786" s="147" t="str">
        <f t="shared" ca="1" si="145"/>
        <v/>
      </c>
      <c r="U786" s="146"/>
      <c r="V786" s="51"/>
      <c r="W786" s="51"/>
      <c r="X786" s="51"/>
      <c r="Y786" s="51"/>
      <c r="Z786" s="51"/>
      <c r="AA786" s="145"/>
    </row>
    <row r="787" spans="1:27" s="2" customFormat="1" ht="15.6" x14ac:dyDescent="0.3">
      <c r="A787" s="555">
        <v>45511</v>
      </c>
      <c r="B787" s="48" t="s">
        <v>845</v>
      </c>
      <c r="C787" s="45" t="s">
        <v>65</v>
      </c>
      <c r="D787" s="45">
        <v>3</v>
      </c>
      <c r="E787" s="45" t="s">
        <v>391</v>
      </c>
      <c r="F787" s="45">
        <v>3</v>
      </c>
      <c r="G787" s="52" t="s">
        <v>847</v>
      </c>
      <c r="H787" s="53" t="s">
        <v>30</v>
      </c>
      <c r="I787" s="53"/>
      <c r="J787" s="569"/>
      <c r="K787" s="187" t="s">
        <v>31</v>
      </c>
      <c r="L787" s="544">
        <v>45378</v>
      </c>
      <c r="M787" s="48"/>
      <c r="N787" s="513">
        <v>45656</v>
      </c>
      <c r="O787" s="51"/>
      <c r="P787" s="70" t="str">
        <f t="shared" ca="1" si="141"/>
        <v/>
      </c>
      <c r="Q787" s="70" t="str">
        <f t="shared" ca="1" si="142"/>
        <v/>
      </c>
      <c r="R787" s="70" t="str">
        <f t="shared" ca="1" si="143"/>
        <v/>
      </c>
      <c r="S787" s="70" t="str">
        <f t="shared" ca="1" si="144"/>
        <v/>
      </c>
      <c r="T787" s="147" t="str">
        <f t="shared" ca="1" si="145"/>
        <v/>
      </c>
      <c r="U787" s="146"/>
      <c r="V787" s="51"/>
      <c r="W787" s="51"/>
      <c r="X787" s="51"/>
      <c r="Y787" s="51"/>
      <c r="Z787" s="51"/>
      <c r="AA787" s="145"/>
    </row>
    <row r="788" spans="1:27" s="2" customFormat="1" ht="15.6" x14ac:dyDescent="0.3">
      <c r="A788" s="555">
        <v>45511</v>
      </c>
      <c r="B788" s="48" t="s">
        <v>845</v>
      </c>
      <c r="C788" s="45" t="s">
        <v>65</v>
      </c>
      <c r="D788" s="45">
        <v>3</v>
      </c>
      <c r="E788" s="45" t="s">
        <v>391</v>
      </c>
      <c r="F788" s="45">
        <v>4</v>
      </c>
      <c r="G788" s="52" t="s">
        <v>848</v>
      </c>
      <c r="H788" s="53" t="s">
        <v>30</v>
      </c>
      <c r="I788" s="53"/>
      <c r="J788" s="569"/>
      <c r="K788" s="42" t="s">
        <v>31</v>
      </c>
      <c r="L788" s="544">
        <v>45378</v>
      </c>
      <c r="M788" s="48"/>
      <c r="N788" s="513">
        <v>45656</v>
      </c>
      <c r="O788" s="51"/>
      <c r="P788" s="70" t="str">
        <f t="shared" ca="1" si="141"/>
        <v/>
      </c>
      <c r="Q788" s="70" t="str">
        <f t="shared" ca="1" si="142"/>
        <v/>
      </c>
      <c r="R788" s="70" t="str">
        <f t="shared" ca="1" si="143"/>
        <v/>
      </c>
      <c r="S788" s="70" t="str">
        <f t="shared" ca="1" si="144"/>
        <v/>
      </c>
      <c r="T788" s="147" t="str">
        <f t="shared" ca="1" si="145"/>
        <v/>
      </c>
      <c r="U788" s="146"/>
      <c r="V788" s="51"/>
      <c r="W788" s="51"/>
      <c r="X788" s="51"/>
      <c r="Y788" s="51"/>
      <c r="Z788" s="51"/>
      <c r="AA788" s="145"/>
    </row>
    <row r="789" spans="1:27" s="2" customFormat="1" ht="15.6" x14ac:dyDescent="0.3">
      <c r="A789" s="555">
        <v>45511</v>
      </c>
      <c r="B789" s="48" t="s">
        <v>845</v>
      </c>
      <c r="C789" s="45" t="s">
        <v>65</v>
      </c>
      <c r="D789" s="45">
        <v>3</v>
      </c>
      <c r="E789" s="45" t="s">
        <v>391</v>
      </c>
      <c r="F789" s="45">
        <v>5</v>
      </c>
      <c r="G789" s="52" t="s">
        <v>849</v>
      </c>
      <c r="H789" s="53" t="s">
        <v>30</v>
      </c>
      <c r="I789" s="53"/>
      <c r="J789" s="569"/>
      <c r="K789" s="42" t="s">
        <v>31</v>
      </c>
      <c r="L789" s="544">
        <v>45378</v>
      </c>
      <c r="M789" s="48"/>
      <c r="N789" s="513">
        <v>45656</v>
      </c>
      <c r="O789" s="51"/>
      <c r="P789" s="70" t="str">
        <f t="shared" ca="1" si="141"/>
        <v/>
      </c>
      <c r="Q789" s="70" t="str">
        <f t="shared" ca="1" si="142"/>
        <v/>
      </c>
      <c r="R789" s="70" t="str">
        <f t="shared" ca="1" si="143"/>
        <v/>
      </c>
      <c r="S789" s="70" t="str">
        <f t="shared" ca="1" si="144"/>
        <v/>
      </c>
      <c r="T789" s="147" t="str">
        <f t="shared" ca="1" si="145"/>
        <v/>
      </c>
      <c r="U789" s="146"/>
      <c r="V789" s="51"/>
      <c r="W789" s="51"/>
      <c r="X789" s="51"/>
      <c r="Y789" s="51"/>
      <c r="Z789" s="51"/>
      <c r="AA789" s="145"/>
    </row>
    <row r="790" spans="1:27" s="2" customFormat="1" ht="15.6" x14ac:dyDescent="0.3">
      <c r="A790" s="555">
        <v>45511</v>
      </c>
      <c r="B790" s="48" t="s">
        <v>845</v>
      </c>
      <c r="C790" s="45" t="s">
        <v>65</v>
      </c>
      <c r="D790" s="45">
        <v>3</v>
      </c>
      <c r="E790" s="45" t="s">
        <v>391</v>
      </c>
      <c r="F790" s="45">
        <v>6</v>
      </c>
      <c r="G790" s="52" t="s">
        <v>850</v>
      </c>
      <c r="H790" s="53" t="s">
        <v>30</v>
      </c>
      <c r="I790" s="53"/>
      <c r="J790" s="569"/>
      <c r="K790" s="42" t="s">
        <v>31</v>
      </c>
      <c r="L790" s="544">
        <v>45378</v>
      </c>
      <c r="M790" s="48"/>
      <c r="N790" s="513">
        <v>45656</v>
      </c>
      <c r="O790" s="51"/>
      <c r="P790" s="70" t="str">
        <f t="shared" ca="1" si="141"/>
        <v/>
      </c>
      <c r="Q790" s="70" t="str">
        <f t="shared" ca="1" si="142"/>
        <v/>
      </c>
      <c r="R790" s="70" t="str">
        <f t="shared" ca="1" si="143"/>
        <v/>
      </c>
      <c r="S790" s="70" t="str">
        <f t="shared" ca="1" si="144"/>
        <v/>
      </c>
      <c r="T790" s="147" t="str">
        <f t="shared" ca="1" si="145"/>
        <v/>
      </c>
      <c r="U790" s="146"/>
      <c r="V790" s="51"/>
      <c r="W790" s="51"/>
      <c r="X790" s="51"/>
      <c r="Y790" s="51"/>
      <c r="Z790" s="51"/>
      <c r="AA790" s="145"/>
    </row>
    <row r="791" spans="1:27" s="2" customFormat="1" ht="15.6" x14ac:dyDescent="0.3">
      <c r="A791" s="555">
        <v>45511</v>
      </c>
      <c r="B791" s="48" t="s">
        <v>845</v>
      </c>
      <c r="C791" s="45" t="s">
        <v>65</v>
      </c>
      <c r="D791" s="45">
        <v>3</v>
      </c>
      <c r="E791" s="45" t="s">
        <v>391</v>
      </c>
      <c r="F791" s="45">
        <v>7</v>
      </c>
      <c r="G791" s="52" t="s">
        <v>315</v>
      </c>
      <c r="H791" s="53" t="s">
        <v>30</v>
      </c>
      <c r="I791" s="53"/>
      <c r="J791" s="569"/>
      <c r="K791" s="42" t="s">
        <v>31</v>
      </c>
      <c r="L791" s="544">
        <v>45378</v>
      </c>
      <c r="M791" s="48"/>
      <c r="N791" s="513">
        <v>45656</v>
      </c>
      <c r="O791" s="51"/>
      <c r="P791" s="70" t="str">
        <f t="shared" ca="1" si="141"/>
        <v/>
      </c>
      <c r="Q791" s="70" t="str">
        <f t="shared" ca="1" si="142"/>
        <v/>
      </c>
      <c r="R791" s="70" t="str">
        <f t="shared" ca="1" si="143"/>
        <v/>
      </c>
      <c r="S791" s="70" t="str">
        <f t="shared" ca="1" si="144"/>
        <v/>
      </c>
      <c r="T791" s="147" t="str">
        <f t="shared" ca="1" si="145"/>
        <v/>
      </c>
      <c r="U791" s="146"/>
      <c r="V791" s="51"/>
      <c r="W791" s="51"/>
      <c r="X791" s="51"/>
      <c r="Y791" s="51"/>
      <c r="Z791" s="51"/>
      <c r="AA791" s="145"/>
    </row>
    <row r="792" spans="1:27" s="2" customFormat="1" ht="15.6" x14ac:dyDescent="0.3">
      <c r="A792" s="555">
        <v>45511</v>
      </c>
      <c r="B792" s="48" t="s">
        <v>845</v>
      </c>
      <c r="C792" s="45" t="s">
        <v>65</v>
      </c>
      <c r="D792" s="45">
        <v>3</v>
      </c>
      <c r="E792" s="45" t="s">
        <v>391</v>
      </c>
      <c r="F792" s="45">
        <v>8</v>
      </c>
      <c r="G792" s="52" t="s">
        <v>851</v>
      </c>
      <c r="H792" s="53" t="s">
        <v>30</v>
      </c>
      <c r="I792" s="53"/>
      <c r="J792" s="569"/>
      <c r="K792" s="42" t="s">
        <v>31</v>
      </c>
      <c r="L792" s="544">
        <v>45378</v>
      </c>
      <c r="M792" s="48"/>
      <c r="N792" s="513">
        <v>45656</v>
      </c>
      <c r="O792" s="51"/>
      <c r="P792" s="70" t="str">
        <f t="shared" ca="1" si="141"/>
        <v/>
      </c>
      <c r="Q792" s="70" t="str">
        <f t="shared" ca="1" si="142"/>
        <v/>
      </c>
      <c r="R792" s="70" t="str">
        <f t="shared" ca="1" si="143"/>
        <v/>
      </c>
      <c r="S792" s="70" t="str">
        <f t="shared" ca="1" si="144"/>
        <v/>
      </c>
      <c r="T792" s="147" t="str">
        <f t="shared" ca="1" si="145"/>
        <v/>
      </c>
      <c r="U792" s="146"/>
      <c r="V792" s="51"/>
      <c r="W792" s="51"/>
      <c r="X792" s="51"/>
      <c r="Y792" s="51"/>
      <c r="Z792" s="51"/>
      <c r="AA792" s="145"/>
    </row>
    <row r="793" spans="1:27" s="2" customFormat="1" ht="15.6" x14ac:dyDescent="0.3">
      <c r="A793" s="555">
        <v>45511</v>
      </c>
      <c r="B793" s="48" t="s">
        <v>845</v>
      </c>
      <c r="C793" s="45" t="s">
        <v>65</v>
      </c>
      <c r="D793" s="45">
        <v>3</v>
      </c>
      <c r="E793" s="45" t="s">
        <v>391</v>
      </c>
      <c r="F793" s="45">
        <v>9</v>
      </c>
      <c r="G793" s="52" t="s">
        <v>852</v>
      </c>
      <c r="H793" s="53" t="s">
        <v>30</v>
      </c>
      <c r="I793" s="53"/>
      <c r="J793" s="569"/>
      <c r="K793" s="42" t="s">
        <v>31</v>
      </c>
      <c r="L793" s="544">
        <v>45378</v>
      </c>
      <c r="M793" s="48"/>
      <c r="N793" s="513">
        <v>45656</v>
      </c>
      <c r="O793" s="51"/>
      <c r="P793" s="70" t="str">
        <f t="shared" ca="1" si="141"/>
        <v/>
      </c>
      <c r="Q793" s="70" t="str">
        <f t="shared" ca="1" si="142"/>
        <v/>
      </c>
      <c r="R793" s="70" t="str">
        <f t="shared" ca="1" si="143"/>
        <v/>
      </c>
      <c r="S793" s="70" t="str">
        <f t="shared" ca="1" si="144"/>
        <v/>
      </c>
      <c r="T793" s="147" t="str">
        <f t="shared" ca="1" si="145"/>
        <v/>
      </c>
      <c r="U793" s="146"/>
      <c r="V793" s="51"/>
      <c r="W793" s="51"/>
      <c r="X793" s="51"/>
      <c r="Y793" s="51"/>
      <c r="Z793" s="51"/>
      <c r="AA793" s="145"/>
    </row>
    <row r="794" spans="1:27" s="2" customFormat="1" ht="15.6" x14ac:dyDescent="0.3">
      <c r="A794" s="555">
        <v>45511</v>
      </c>
      <c r="B794" s="48" t="s">
        <v>845</v>
      </c>
      <c r="C794" s="45" t="s">
        <v>65</v>
      </c>
      <c r="D794" s="45">
        <v>3</v>
      </c>
      <c r="E794" s="45" t="s">
        <v>391</v>
      </c>
      <c r="F794" s="45">
        <v>10</v>
      </c>
      <c r="G794" s="52" t="s">
        <v>853</v>
      </c>
      <c r="H794" s="53" t="s">
        <v>30</v>
      </c>
      <c r="I794" s="53"/>
      <c r="J794" s="569"/>
      <c r="K794" s="42" t="s">
        <v>31</v>
      </c>
      <c r="L794" s="544">
        <v>45378</v>
      </c>
      <c r="M794" s="48"/>
      <c r="N794" s="513">
        <v>45656</v>
      </c>
      <c r="O794" s="51"/>
      <c r="P794" s="70" t="str">
        <f t="shared" ca="1" si="141"/>
        <v/>
      </c>
      <c r="Q794" s="70" t="str">
        <f t="shared" ca="1" si="142"/>
        <v/>
      </c>
      <c r="R794" s="70" t="str">
        <f t="shared" ca="1" si="143"/>
        <v/>
      </c>
      <c r="S794" s="70" t="str">
        <f t="shared" ca="1" si="144"/>
        <v/>
      </c>
      <c r="T794" s="147" t="str">
        <f t="shared" ca="1" si="145"/>
        <v/>
      </c>
      <c r="U794" s="146"/>
      <c r="V794" s="51"/>
      <c r="W794" s="51"/>
      <c r="X794" s="51"/>
      <c r="Y794" s="51"/>
      <c r="Z794" s="51"/>
      <c r="AA794" s="145"/>
    </row>
    <row r="795" spans="1:27" s="2" customFormat="1" ht="15.6" x14ac:dyDescent="0.3">
      <c r="A795" s="555">
        <v>45511</v>
      </c>
      <c r="B795" s="48" t="s">
        <v>845</v>
      </c>
      <c r="C795" s="45" t="s">
        <v>65</v>
      </c>
      <c r="D795" s="45">
        <v>3</v>
      </c>
      <c r="E795" s="45" t="s">
        <v>391</v>
      </c>
      <c r="F795" s="45">
        <v>11</v>
      </c>
      <c r="G795" s="52" t="s">
        <v>854</v>
      </c>
      <c r="H795" s="53" t="s">
        <v>30</v>
      </c>
      <c r="I795" s="53"/>
      <c r="J795" s="569"/>
      <c r="K795" s="42" t="s">
        <v>31</v>
      </c>
      <c r="L795" s="544">
        <v>45378</v>
      </c>
      <c r="M795" s="48"/>
      <c r="N795" s="513">
        <v>45656</v>
      </c>
      <c r="O795" s="51"/>
      <c r="P795" s="70" t="str">
        <f t="shared" ca="1" si="141"/>
        <v/>
      </c>
      <c r="Q795" s="70" t="str">
        <f t="shared" ca="1" si="142"/>
        <v/>
      </c>
      <c r="R795" s="70" t="str">
        <f t="shared" ca="1" si="143"/>
        <v/>
      </c>
      <c r="S795" s="70" t="str">
        <f t="shared" ca="1" si="144"/>
        <v/>
      </c>
      <c r="T795" s="147" t="str">
        <f t="shared" ca="1" si="145"/>
        <v/>
      </c>
      <c r="U795" s="146"/>
      <c r="V795" s="51"/>
      <c r="W795" s="51"/>
      <c r="X795" s="51"/>
      <c r="Y795" s="51"/>
      <c r="Z795" s="51"/>
      <c r="AA795" s="145"/>
    </row>
    <row r="796" spans="1:27" s="2" customFormat="1" ht="15.6" x14ac:dyDescent="0.3">
      <c r="A796" s="555">
        <v>45511</v>
      </c>
      <c r="B796" s="48" t="s">
        <v>845</v>
      </c>
      <c r="C796" s="45" t="s">
        <v>65</v>
      </c>
      <c r="D796" s="45">
        <v>3</v>
      </c>
      <c r="E796" s="45" t="s">
        <v>391</v>
      </c>
      <c r="F796" s="45">
        <v>12</v>
      </c>
      <c r="G796" s="52" t="s">
        <v>855</v>
      </c>
      <c r="H796" s="53" t="s">
        <v>30</v>
      </c>
      <c r="I796" s="53"/>
      <c r="J796" s="569"/>
      <c r="K796" s="42" t="s">
        <v>31</v>
      </c>
      <c r="L796" s="544">
        <v>45378</v>
      </c>
      <c r="M796" s="48"/>
      <c r="N796" s="513">
        <v>45656</v>
      </c>
      <c r="O796" s="51"/>
      <c r="P796" s="70" t="str">
        <f t="shared" ca="1" si="141"/>
        <v/>
      </c>
      <c r="Q796" s="70" t="str">
        <f t="shared" ca="1" si="142"/>
        <v/>
      </c>
      <c r="R796" s="70" t="str">
        <f t="shared" ca="1" si="143"/>
        <v/>
      </c>
      <c r="S796" s="70" t="str">
        <f t="shared" ca="1" si="144"/>
        <v/>
      </c>
      <c r="T796" s="147" t="str">
        <f t="shared" ca="1" si="145"/>
        <v/>
      </c>
      <c r="U796" s="146"/>
      <c r="V796" s="51"/>
      <c r="W796" s="51"/>
      <c r="X796" s="51"/>
      <c r="Y796" s="51"/>
      <c r="Z796" s="51"/>
      <c r="AA796" s="145"/>
    </row>
    <row r="797" spans="1:27" s="2" customFormat="1" ht="15.6" x14ac:dyDescent="0.3">
      <c r="A797" s="555">
        <v>45511</v>
      </c>
      <c r="B797" s="48" t="s">
        <v>845</v>
      </c>
      <c r="C797" s="45" t="s">
        <v>65</v>
      </c>
      <c r="D797" s="45">
        <v>3</v>
      </c>
      <c r="E797" s="45" t="s">
        <v>391</v>
      </c>
      <c r="F797" s="45">
        <v>13</v>
      </c>
      <c r="G797" s="52" t="s">
        <v>856</v>
      </c>
      <c r="H797" s="53" t="s">
        <v>30</v>
      </c>
      <c r="I797" s="53"/>
      <c r="J797" s="569"/>
      <c r="K797" s="42" t="s">
        <v>31</v>
      </c>
      <c r="L797" s="544">
        <v>45378</v>
      </c>
      <c r="M797" s="48"/>
      <c r="N797" s="513">
        <v>45656</v>
      </c>
      <c r="O797" s="51"/>
      <c r="P797" s="70" t="str">
        <f t="shared" ca="1" si="141"/>
        <v/>
      </c>
      <c r="Q797" s="70" t="str">
        <f t="shared" ca="1" si="142"/>
        <v/>
      </c>
      <c r="R797" s="70" t="str">
        <f t="shared" ca="1" si="143"/>
        <v/>
      </c>
      <c r="S797" s="70" t="str">
        <f t="shared" ca="1" si="144"/>
        <v/>
      </c>
      <c r="T797" s="147" t="str">
        <f t="shared" ca="1" si="145"/>
        <v/>
      </c>
      <c r="U797" s="146"/>
      <c r="V797" s="51"/>
      <c r="W797" s="51"/>
      <c r="X797" s="51"/>
      <c r="Y797" s="51"/>
      <c r="Z797" s="51"/>
      <c r="AA797" s="145"/>
    </row>
    <row r="798" spans="1:27" s="2" customFormat="1" ht="15.6" x14ac:dyDescent="0.3">
      <c r="A798" s="555">
        <v>45511</v>
      </c>
      <c r="B798" s="48" t="s">
        <v>845</v>
      </c>
      <c r="C798" s="45" t="s">
        <v>65</v>
      </c>
      <c r="D798" s="45">
        <v>3</v>
      </c>
      <c r="E798" s="45" t="s">
        <v>391</v>
      </c>
      <c r="F798" s="45">
        <v>14</v>
      </c>
      <c r="G798" s="52" t="s">
        <v>857</v>
      </c>
      <c r="H798" s="53" t="s">
        <v>30</v>
      </c>
      <c r="I798" s="53"/>
      <c r="J798" s="569"/>
      <c r="K798" s="42" t="s">
        <v>31</v>
      </c>
      <c r="L798" s="544">
        <v>45378</v>
      </c>
      <c r="M798" s="48"/>
      <c r="N798" s="513">
        <v>45656</v>
      </c>
      <c r="O798" s="51"/>
      <c r="P798" s="70" t="str">
        <f t="shared" ca="1" si="141"/>
        <v/>
      </c>
      <c r="Q798" s="70" t="str">
        <f t="shared" ca="1" si="142"/>
        <v/>
      </c>
      <c r="R798" s="70" t="str">
        <f t="shared" ca="1" si="143"/>
        <v/>
      </c>
      <c r="S798" s="70" t="str">
        <f t="shared" ca="1" si="144"/>
        <v/>
      </c>
      <c r="T798" s="147" t="str">
        <f t="shared" ca="1" si="145"/>
        <v/>
      </c>
      <c r="U798" s="146"/>
      <c r="V798" s="51"/>
      <c r="W798" s="51"/>
      <c r="X798" s="51"/>
      <c r="Y798" s="51"/>
      <c r="Z798" s="51"/>
      <c r="AA798" s="145"/>
    </row>
    <row r="799" spans="1:27" s="2" customFormat="1" ht="15.6" x14ac:dyDescent="0.3">
      <c r="A799" s="555">
        <v>45511</v>
      </c>
      <c r="B799" s="48" t="s">
        <v>845</v>
      </c>
      <c r="C799" s="45" t="s">
        <v>65</v>
      </c>
      <c r="D799" s="45">
        <v>3</v>
      </c>
      <c r="E799" s="45" t="s">
        <v>391</v>
      </c>
      <c r="F799" s="45">
        <v>15</v>
      </c>
      <c r="G799" s="52" t="s">
        <v>858</v>
      </c>
      <c r="H799" s="53" t="s">
        <v>30</v>
      </c>
      <c r="I799" s="53"/>
      <c r="J799" s="569"/>
      <c r="K799" s="42" t="s">
        <v>31</v>
      </c>
      <c r="L799" s="544">
        <v>45378</v>
      </c>
      <c r="M799" s="48"/>
      <c r="N799" s="513">
        <v>45656</v>
      </c>
      <c r="O799" s="51"/>
      <c r="P799" s="70" t="str">
        <f t="shared" ca="1" si="141"/>
        <v/>
      </c>
      <c r="Q799" s="70" t="str">
        <f t="shared" ca="1" si="142"/>
        <v/>
      </c>
      <c r="R799" s="70" t="str">
        <f t="shared" ca="1" si="143"/>
        <v/>
      </c>
      <c r="S799" s="70" t="str">
        <f t="shared" ca="1" si="144"/>
        <v/>
      </c>
      <c r="T799" s="147" t="str">
        <f t="shared" ca="1" si="145"/>
        <v/>
      </c>
      <c r="U799" s="146"/>
      <c r="V799" s="51"/>
      <c r="W799" s="51"/>
      <c r="X799" s="51"/>
      <c r="Y799" s="51"/>
      <c r="Z799" s="51"/>
      <c r="AA799" s="145"/>
    </row>
    <row r="800" spans="1:27" s="2" customFormat="1" ht="15.6" x14ac:dyDescent="0.3">
      <c r="A800" s="555">
        <v>45511</v>
      </c>
      <c r="B800" s="48" t="s">
        <v>845</v>
      </c>
      <c r="C800" s="45" t="s">
        <v>65</v>
      </c>
      <c r="D800" s="45">
        <v>3</v>
      </c>
      <c r="E800" s="45" t="s">
        <v>391</v>
      </c>
      <c r="F800" s="45">
        <v>16</v>
      </c>
      <c r="G800" s="52" t="s">
        <v>859</v>
      </c>
      <c r="H800" s="53" t="s">
        <v>30</v>
      </c>
      <c r="I800" s="53"/>
      <c r="J800" s="569"/>
      <c r="K800" s="42" t="s">
        <v>31</v>
      </c>
      <c r="L800" s="544">
        <v>45378</v>
      </c>
      <c r="M800" s="48"/>
      <c r="N800" s="513">
        <v>45656</v>
      </c>
      <c r="O800" s="51"/>
      <c r="P800" s="70" t="str">
        <f t="shared" ca="1" si="141"/>
        <v/>
      </c>
      <c r="Q800" s="70" t="str">
        <f t="shared" ca="1" si="142"/>
        <v/>
      </c>
      <c r="R800" s="70" t="str">
        <f t="shared" ca="1" si="143"/>
        <v/>
      </c>
      <c r="S800" s="70" t="str">
        <f t="shared" ca="1" si="144"/>
        <v/>
      </c>
      <c r="T800" s="147" t="str">
        <f t="shared" ca="1" si="145"/>
        <v/>
      </c>
      <c r="U800" s="146"/>
      <c r="V800" s="51"/>
      <c r="W800" s="51"/>
      <c r="X800" s="51"/>
      <c r="Y800" s="51"/>
      <c r="Z800" s="51"/>
      <c r="AA800" s="145"/>
    </row>
    <row r="801" spans="1:27" s="2" customFormat="1" ht="15.6" x14ac:dyDescent="0.3">
      <c r="A801" s="555">
        <v>45511</v>
      </c>
      <c r="B801" s="48" t="s">
        <v>845</v>
      </c>
      <c r="C801" s="45" t="s">
        <v>65</v>
      </c>
      <c r="D801" s="45">
        <v>3</v>
      </c>
      <c r="E801" s="45" t="s">
        <v>391</v>
      </c>
      <c r="F801" s="45">
        <v>17</v>
      </c>
      <c r="G801" s="52" t="s">
        <v>860</v>
      </c>
      <c r="H801" s="53" t="s">
        <v>30</v>
      </c>
      <c r="I801" s="53"/>
      <c r="J801" s="569"/>
      <c r="K801" s="42" t="s">
        <v>31</v>
      </c>
      <c r="L801" s="544">
        <v>45378</v>
      </c>
      <c r="M801" s="48"/>
      <c r="N801" s="513">
        <v>45656</v>
      </c>
      <c r="O801" s="51"/>
      <c r="P801" s="70" t="str">
        <f t="shared" ca="1" si="141"/>
        <v/>
      </c>
      <c r="Q801" s="70" t="str">
        <f t="shared" ca="1" si="142"/>
        <v/>
      </c>
      <c r="R801" s="70" t="str">
        <f t="shared" ca="1" si="143"/>
        <v/>
      </c>
      <c r="S801" s="70" t="str">
        <f t="shared" ca="1" si="144"/>
        <v/>
      </c>
      <c r="T801" s="147" t="str">
        <f t="shared" ca="1" si="145"/>
        <v/>
      </c>
      <c r="U801" s="146"/>
      <c r="V801" s="51"/>
      <c r="W801" s="51"/>
      <c r="X801" s="51"/>
      <c r="Y801" s="51"/>
      <c r="Z801" s="51"/>
      <c r="AA801" s="145"/>
    </row>
    <row r="802" spans="1:27" s="2" customFormat="1" ht="15.6" x14ac:dyDescent="0.3">
      <c r="A802" s="555">
        <v>45511</v>
      </c>
      <c r="B802" s="48" t="s">
        <v>845</v>
      </c>
      <c r="C802" s="45" t="s">
        <v>65</v>
      </c>
      <c r="D802" s="45">
        <v>3</v>
      </c>
      <c r="E802" s="45" t="s">
        <v>391</v>
      </c>
      <c r="F802" s="45">
        <v>18</v>
      </c>
      <c r="G802" s="52" t="s">
        <v>861</v>
      </c>
      <c r="H802" s="53" t="s">
        <v>30</v>
      </c>
      <c r="I802" s="53"/>
      <c r="J802" s="569"/>
      <c r="K802" s="42" t="s">
        <v>31</v>
      </c>
      <c r="L802" s="544">
        <v>45378</v>
      </c>
      <c r="M802" s="48"/>
      <c r="N802" s="513">
        <v>45656</v>
      </c>
      <c r="O802" s="51"/>
      <c r="P802" s="70" t="str">
        <f t="shared" ca="1" si="141"/>
        <v/>
      </c>
      <c r="Q802" s="70" t="str">
        <f t="shared" ca="1" si="142"/>
        <v/>
      </c>
      <c r="R802" s="70" t="str">
        <f t="shared" ca="1" si="143"/>
        <v/>
      </c>
      <c r="S802" s="70" t="str">
        <f t="shared" ca="1" si="144"/>
        <v/>
      </c>
      <c r="T802" s="147" t="str">
        <f t="shared" ca="1" si="145"/>
        <v/>
      </c>
      <c r="U802" s="146"/>
      <c r="V802" s="51"/>
      <c r="W802" s="51"/>
      <c r="X802" s="51"/>
      <c r="Y802" s="51"/>
      <c r="Z802" s="51"/>
      <c r="AA802" s="145"/>
    </row>
    <row r="803" spans="1:27" s="2" customFormat="1" ht="15.6" x14ac:dyDescent="0.3">
      <c r="A803" s="555">
        <v>45511</v>
      </c>
      <c r="B803" s="48" t="s">
        <v>845</v>
      </c>
      <c r="C803" s="45" t="s">
        <v>65</v>
      </c>
      <c r="D803" s="45">
        <v>3</v>
      </c>
      <c r="E803" s="45" t="s">
        <v>391</v>
      </c>
      <c r="F803" s="45">
        <v>19</v>
      </c>
      <c r="G803" s="52" t="s">
        <v>862</v>
      </c>
      <c r="H803" s="53" t="s">
        <v>30</v>
      </c>
      <c r="I803" s="53"/>
      <c r="J803" s="569"/>
      <c r="K803" s="42" t="s">
        <v>31</v>
      </c>
      <c r="L803" s="544">
        <v>45378</v>
      </c>
      <c r="M803" s="48"/>
      <c r="N803" s="513">
        <v>45656</v>
      </c>
      <c r="O803" s="51"/>
      <c r="P803" s="70" t="str">
        <f t="shared" ca="1" si="141"/>
        <v/>
      </c>
      <c r="Q803" s="70" t="str">
        <f t="shared" ca="1" si="142"/>
        <v/>
      </c>
      <c r="R803" s="70" t="str">
        <f t="shared" ca="1" si="143"/>
        <v/>
      </c>
      <c r="S803" s="70" t="str">
        <f t="shared" ca="1" si="144"/>
        <v/>
      </c>
      <c r="T803" s="147" t="str">
        <f t="shared" ca="1" si="145"/>
        <v/>
      </c>
      <c r="U803" s="146"/>
      <c r="V803" s="51"/>
      <c r="W803" s="51"/>
      <c r="X803" s="51"/>
      <c r="Y803" s="51"/>
      <c r="Z803" s="51"/>
      <c r="AA803" s="145"/>
    </row>
    <row r="804" spans="1:27" s="2" customFormat="1" ht="15.6" x14ac:dyDescent="0.3">
      <c r="A804" s="555">
        <v>45511</v>
      </c>
      <c r="B804" s="48" t="s">
        <v>845</v>
      </c>
      <c r="C804" s="45" t="s">
        <v>65</v>
      </c>
      <c r="D804" s="45">
        <v>3</v>
      </c>
      <c r="E804" s="45" t="s">
        <v>391</v>
      </c>
      <c r="F804" s="45">
        <v>20</v>
      </c>
      <c r="G804" s="52" t="s">
        <v>863</v>
      </c>
      <c r="H804" s="53" t="s">
        <v>30</v>
      </c>
      <c r="I804" s="53"/>
      <c r="J804" s="569"/>
      <c r="K804" s="42" t="s">
        <v>31</v>
      </c>
      <c r="L804" s="544">
        <v>45378</v>
      </c>
      <c r="M804" s="48"/>
      <c r="N804" s="513">
        <v>45656</v>
      </c>
      <c r="O804" s="51"/>
      <c r="P804" s="70" t="str">
        <f t="shared" ca="1" si="141"/>
        <v/>
      </c>
      <c r="Q804" s="70" t="str">
        <f t="shared" ca="1" si="142"/>
        <v/>
      </c>
      <c r="R804" s="70" t="str">
        <f t="shared" ca="1" si="143"/>
        <v/>
      </c>
      <c r="S804" s="70" t="str">
        <f t="shared" ca="1" si="144"/>
        <v/>
      </c>
      <c r="T804" s="147" t="str">
        <f t="shared" ca="1" si="145"/>
        <v/>
      </c>
      <c r="U804" s="146"/>
      <c r="V804" s="51"/>
      <c r="W804" s="51"/>
      <c r="X804" s="51"/>
      <c r="Y804" s="51"/>
      <c r="Z804" s="51"/>
      <c r="AA804" s="145"/>
    </row>
    <row r="805" spans="1:27" s="2" customFormat="1" ht="15.6" x14ac:dyDescent="0.3">
      <c r="A805" s="556">
        <v>45511</v>
      </c>
      <c r="B805" s="48" t="s">
        <v>845</v>
      </c>
      <c r="C805" s="45" t="s">
        <v>65</v>
      </c>
      <c r="D805" s="45">
        <v>3</v>
      </c>
      <c r="E805" s="45" t="s">
        <v>391</v>
      </c>
      <c r="F805" s="45">
        <v>21</v>
      </c>
      <c r="G805" s="52" t="s">
        <v>864</v>
      </c>
      <c r="H805" s="53" t="s">
        <v>30</v>
      </c>
      <c r="I805" s="53"/>
      <c r="J805" s="569"/>
      <c r="K805" s="42" t="s">
        <v>31</v>
      </c>
      <c r="L805" s="544">
        <v>45378</v>
      </c>
      <c r="M805" s="48"/>
      <c r="N805" s="513">
        <v>45656</v>
      </c>
      <c r="O805" s="51"/>
      <c r="P805" s="70" t="str">
        <f t="shared" ca="1" si="141"/>
        <v/>
      </c>
      <c r="Q805" s="70" t="str">
        <f t="shared" ca="1" si="142"/>
        <v/>
      </c>
      <c r="R805" s="70" t="str">
        <f t="shared" ca="1" si="143"/>
        <v/>
      </c>
      <c r="S805" s="70" t="str">
        <f t="shared" ca="1" si="144"/>
        <v/>
      </c>
      <c r="T805" s="147" t="str">
        <f t="shared" ca="1" si="145"/>
        <v/>
      </c>
      <c r="U805" s="146"/>
      <c r="V805" s="51"/>
      <c r="W805" s="51"/>
      <c r="X805" s="51"/>
      <c r="Y805" s="51"/>
      <c r="Z805" s="51"/>
      <c r="AA805" s="145"/>
    </row>
    <row r="806" spans="1:27" s="2" customFormat="1" ht="15.6" x14ac:dyDescent="0.3">
      <c r="A806" s="555">
        <v>45511</v>
      </c>
      <c r="B806" s="48" t="s">
        <v>845</v>
      </c>
      <c r="C806" s="45" t="s">
        <v>65</v>
      </c>
      <c r="D806" s="45">
        <v>3</v>
      </c>
      <c r="E806" s="45" t="s">
        <v>391</v>
      </c>
      <c r="F806" s="45">
        <v>22</v>
      </c>
      <c r="G806" s="52" t="s">
        <v>865</v>
      </c>
      <c r="H806" s="53" t="s">
        <v>30</v>
      </c>
      <c r="I806" s="53"/>
      <c r="J806" s="569"/>
      <c r="K806" s="42" t="s">
        <v>31</v>
      </c>
      <c r="L806" s="544">
        <v>45378</v>
      </c>
      <c r="M806" s="48"/>
      <c r="N806" s="513">
        <v>45656</v>
      </c>
      <c r="O806" s="51"/>
      <c r="P806" s="70" t="str">
        <f t="shared" ca="1" si="141"/>
        <v/>
      </c>
      <c r="Q806" s="70" t="str">
        <f t="shared" ca="1" si="142"/>
        <v/>
      </c>
      <c r="R806" s="70" t="str">
        <f t="shared" ca="1" si="143"/>
        <v/>
      </c>
      <c r="S806" s="70" t="str">
        <f t="shared" ca="1" si="144"/>
        <v/>
      </c>
      <c r="T806" s="147" t="str">
        <f t="shared" ca="1" si="145"/>
        <v/>
      </c>
      <c r="U806" s="146"/>
      <c r="V806" s="51"/>
      <c r="W806" s="51"/>
      <c r="X806" s="51"/>
      <c r="Y806" s="51"/>
      <c r="Z806" s="51"/>
      <c r="AA806" s="145"/>
    </row>
    <row r="807" spans="1:27" s="2" customFormat="1" ht="28.8" x14ac:dyDescent="0.3">
      <c r="A807" s="555">
        <v>45511</v>
      </c>
      <c r="B807" s="235" t="s">
        <v>845</v>
      </c>
      <c r="C807" s="236" t="s">
        <v>65</v>
      </c>
      <c r="D807" s="236">
        <v>3</v>
      </c>
      <c r="E807" s="235" t="s">
        <v>391</v>
      </c>
      <c r="F807" s="236">
        <v>23</v>
      </c>
      <c r="G807" s="237" t="s">
        <v>866</v>
      </c>
      <c r="H807" s="291" t="s">
        <v>5425</v>
      </c>
      <c r="I807" s="235"/>
      <c r="J807" s="515">
        <v>45678</v>
      </c>
      <c r="K807" s="355" t="s">
        <v>5185</v>
      </c>
      <c r="L807" s="544">
        <v>45378</v>
      </c>
      <c r="M807" s="297"/>
      <c r="N807" s="515"/>
      <c r="O807" s="634" t="s">
        <v>5511</v>
      </c>
      <c r="P807" s="256" t="str">
        <f t="shared" ca="1" si="141"/>
        <v/>
      </c>
      <c r="Q807" s="256" t="str">
        <f t="shared" ca="1" si="142"/>
        <v/>
      </c>
      <c r="R807" s="256" t="str">
        <f t="shared" ca="1" si="143"/>
        <v/>
      </c>
      <c r="S807" s="256" t="str">
        <f t="shared" ca="1" si="144"/>
        <v/>
      </c>
      <c r="T807" s="275" t="str">
        <f t="shared" ca="1" si="145"/>
        <v/>
      </c>
      <c r="U807" s="146"/>
      <c r="V807" s="51"/>
      <c r="W807" s="51"/>
      <c r="X807" s="51"/>
      <c r="Y807" s="51"/>
      <c r="Z807" s="51"/>
      <c r="AA807" s="145"/>
    </row>
    <row r="808" spans="1:27" s="2" customFormat="1" ht="15.6" x14ac:dyDescent="0.3">
      <c r="A808" s="555">
        <v>45511</v>
      </c>
      <c r="B808" s="48" t="s">
        <v>845</v>
      </c>
      <c r="C808" s="48" t="s">
        <v>65</v>
      </c>
      <c r="D808" s="48">
        <v>3</v>
      </c>
      <c r="E808" s="48" t="s">
        <v>391</v>
      </c>
      <c r="F808" s="45">
        <v>24</v>
      </c>
      <c r="G808" s="46" t="s">
        <v>867</v>
      </c>
      <c r="H808" s="47" t="s">
        <v>68</v>
      </c>
      <c r="I808" s="59"/>
      <c r="J808" s="568">
        <v>45534</v>
      </c>
      <c r="K808" s="42" t="s">
        <v>31</v>
      </c>
      <c r="L808" s="544">
        <v>45378</v>
      </c>
      <c r="M808" s="48"/>
      <c r="N808" s="513">
        <v>45555</v>
      </c>
      <c r="O808" s="51"/>
      <c r="P808" s="70" t="str">
        <f t="shared" ca="1" si="141"/>
        <v/>
      </c>
      <c r="Q808" s="70" t="str">
        <f t="shared" ca="1" si="142"/>
        <v/>
      </c>
      <c r="R808" s="70" t="str">
        <f t="shared" ca="1" si="143"/>
        <v/>
      </c>
      <c r="S808" s="70" t="str">
        <f t="shared" ca="1" si="144"/>
        <v/>
      </c>
      <c r="T808" s="147" t="str">
        <f t="shared" ca="1" si="145"/>
        <v/>
      </c>
      <c r="U808" s="276"/>
      <c r="V808" s="252"/>
      <c r="W808" s="252"/>
      <c r="X808" s="252"/>
      <c r="Y808" s="252"/>
      <c r="Z808" s="252"/>
      <c r="AA808" s="277"/>
    </row>
    <row r="809" spans="1:27" s="2" customFormat="1" ht="15.6" customHeight="1" x14ac:dyDescent="0.3">
      <c r="A809" s="555">
        <v>45511</v>
      </c>
      <c r="B809" s="48" t="s">
        <v>845</v>
      </c>
      <c r="C809" s="45" t="s">
        <v>65</v>
      </c>
      <c r="D809" s="45">
        <v>3</v>
      </c>
      <c r="E809" s="45" t="s">
        <v>391</v>
      </c>
      <c r="F809" s="45">
        <v>25</v>
      </c>
      <c r="G809" s="52" t="s">
        <v>868</v>
      </c>
      <c r="H809" s="53" t="s">
        <v>30</v>
      </c>
      <c r="I809" s="53"/>
      <c r="J809" s="569"/>
      <c r="K809" s="230" t="s">
        <v>205</v>
      </c>
      <c r="L809" s="544">
        <v>45378</v>
      </c>
      <c r="M809" s="48"/>
      <c r="N809" s="513">
        <v>45733</v>
      </c>
      <c r="O809" s="51"/>
      <c r="P809" s="70" t="str">
        <f t="shared" ca="1" si="141"/>
        <v/>
      </c>
      <c r="Q809" s="70" t="str">
        <f t="shared" ca="1" si="142"/>
        <v/>
      </c>
      <c r="R809" s="70" t="str">
        <f t="shared" ca="1" si="143"/>
        <v/>
      </c>
      <c r="S809" s="70" t="str">
        <f t="shared" ca="1" si="144"/>
        <v/>
      </c>
      <c r="T809" s="147" t="str">
        <f t="shared" ca="1" si="145"/>
        <v/>
      </c>
      <c r="U809" s="146"/>
      <c r="V809" s="51"/>
      <c r="W809" s="51"/>
      <c r="X809" s="51"/>
      <c r="Y809" s="51"/>
      <c r="Z809" s="51"/>
      <c r="AA809" s="145"/>
    </row>
    <row r="810" spans="1:27" s="2" customFormat="1" ht="15.6" x14ac:dyDescent="0.3">
      <c r="A810" s="555">
        <v>45511</v>
      </c>
      <c r="B810" s="48" t="s">
        <v>845</v>
      </c>
      <c r="C810" s="45" t="s">
        <v>65</v>
      </c>
      <c r="D810" s="45">
        <v>3</v>
      </c>
      <c r="E810" s="45" t="s">
        <v>391</v>
      </c>
      <c r="F810" s="45">
        <v>26</v>
      </c>
      <c r="G810" s="61" t="s">
        <v>5176</v>
      </c>
      <c r="H810" s="47" t="s">
        <v>54</v>
      </c>
      <c r="I810" s="65"/>
      <c r="J810" s="526">
        <v>45882</v>
      </c>
      <c r="K810" s="191" t="s">
        <v>31</v>
      </c>
      <c r="L810" s="544">
        <v>45378</v>
      </c>
      <c r="M810" s="48"/>
      <c r="N810" s="513">
        <v>45898</v>
      </c>
      <c r="O810" s="51"/>
      <c r="P810" s="70" t="str">
        <f t="shared" ca="1" si="141"/>
        <v/>
      </c>
      <c r="Q810" s="70" t="str">
        <f t="shared" ca="1" si="142"/>
        <v/>
      </c>
      <c r="R810" s="70" t="str">
        <f t="shared" ca="1" si="143"/>
        <v/>
      </c>
      <c r="S810" s="70" t="str">
        <f t="shared" ca="1" si="144"/>
        <v/>
      </c>
      <c r="T810" s="147" t="str">
        <f t="shared" ca="1" si="145"/>
        <v/>
      </c>
      <c r="U810" s="276"/>
      <c r="V810" s="252"/>
      <c r="W810" s="252"/>
      <c r="X810" s="252"/>
      <c r="Y810" s="252"/>
      <c r="Z810" s="252"/>
      <c r="AA810" s="277"/>
    </row>
    <row r="811" spans="1:27" s="2" customFormat="1" ht="15.6" x14ac:dyDescent="0.3">
      <c r="A811" s="555">
        <v>45579</v>
      </c>
      <c r="B811" s="48" t="s">
        <v>65</v>
      </c>
      <c r="C811" s="45" t="s">
        <v>27</v>
      </c>
      <c r="D811" s="45">
        <v>-1</v>
      </c>
      <c r="E811" s="45" t="s">
        <v>66</v>
      </c>
      <c r="F811" s="45">
        <v>1</v>
      </c>
      <c r="G811" s="63" t="s">
        <v>869</v>
      </c>
      <c r="H811" s="47" t="s">
        <v>68</v>
      </c>
      <c r="I811" s="48"/>
      <c r="J811" s="568">
        <v>45568</v>
      </c>
      <c r="K811" s="42" t="s">
        <v>31</v>
      </c>
      <c r="L811" s="544">
        <v>45566</v>
      </c>
      <c r="M811" s="57"/>
      <c r="N811" s="516">
        <v>45587</v>
      </c>
      <c r="O811" s="51"/>
      <c r="P811" s="70" t="str">
        <f t="shared" ca="1" si="141"/>
        <v/>
      </c>
      <c r="Q811" s="70" t="str">
        <f t="shared" ca="1" si="142"/>
        <v/>
      </c>
      <c r="R811" s="70" t="str">
        <f t="shared" ca="1" si="143"/>
        <v/>
      </c>
      <c r="S811" s="70" t="str">
        <f t="shared" ca="1" si="144"/>
        <v/>
      </c>
      <c r="T811" s="147" t="str">
        <f t="shared" ca="1" si="145"/>
        <v/>
      </c>
      <c r="U811" s="146"/>
      <c r="V811" s="51"/>
      <c r="W811" s="51"/>
      <c r="X811" s="51"/>
      <c r="Y811" s="51"/>
      <c r="Z811" s="51"/>
      <c r="AA811" s="145"/>
    </row>
    <row r="812" spans="1:27" s="2" customFormat="1" ht="15.6" customHeight="1" x14ac:dyDescent="0.3">
      <c r="A812" s="555">
        <v>45579</v>
      </c>
      <c r="B812" s="48" t="s">
        <v>65</v>
      </c>
      <c r="C812" s="45" t="s">
        <v>27</v>
      </c>
      <c r="D812" s="45">
        <v>-1</v>
      </c>
      <c r="E812" s="45" t="s">
        <v>66</v>
      </c>
      <c r="F812" s="45">
        <v>2</v>
      </c>
      <c r="G812" s="63" t="s">
        <v>870</v>
      </c>
      <c r="H812" s="47" t="s">
        <v>68</v>
      </c>
      <c r="I812" s="48"/>
      <c r="J812" s="568">
        <v>45568</v>
      </c>
      <c r="K812" s="42" t="s">
        <v>31</v>
      </c>
      <c r="L812" s="544">
        <v>45566</v>
      </c>
      <c r="M812" s="57"/>
      <c r="N812" s="516">
        <v>45587</v>
      </c>
      <c r="O812" s="51"/>
      <c r="P812" s="70" t="str">
        <f t="shared" ca="1" si="141"/>
        <v/>
      </c>
      <c r="Q812" s="70" t="str">
        <f t="shared" ca="1" si="142"/>
        <v/>
      </c>
      <c r="R812" s="70" t="str">
        <f t="shared" ca="1" si="143"/>
        <v/>
      </c>
      <c r="S812" s="70" t="str">
        <f t="shared" ca="1" si="144"/>
        <v/>
      </c>
      <c r="T812" s="147" t="str">
        <f t="shared" ca="1" si="145"/>
        <v/>
      </c>
      <c r="U812" s="146"/>
      <c r="V812" s="51"/>
      <c r="W812" s="51"/>
      <c r="X812" s="51"/>
      <c r="Y812" s="51"/>
      <c r="Z812" s="51"/>
      <c r="AA812" s="145"/>
    </row>
    <row r="813" spans="1:27" s="2" customFormat="1" ht="15.6" x14ac:dyDescent="0.3">
      <c r="A813" s="555">
        <v>45579</v>
      </c>
      <c r="B813" s="48" t="s">
        <v>65</v>
      </c>
      <c r="C813" s="45" t="s">
        <v>27</v>
      </c>
      <c r="D813" s="45">
        <v>-1</v>
      </c>
      <c r="E813" s="45" t="s">
        <v>66</v>
      </c>
      <c r="F813" s="45">
        <v>3</v>
      </c>
      <c r="G813" s="218" t="s">
        <v>871</v>
      </c>
      <c r="H813" s="95" t="s">
        <v>84</v>
      </c>
      <c r="I813" s="95"/>
      <c r="J813" s="570">
        <v>45568</v>
      </c>
      <c r="K813" s="42" t="s">
        <v>31</v>
      </c>
      <c r="L813" s="544">
        <v>45566</v>
      </c>
      <c r="M813" s="57"/>
      <c r="N813" s="516">
        <v>45576</v>
      </c>
      <c r="O813" s="51"/>
      <c r="P813" s="70" t="str">
        <f t="shared" ca="1" si="141"/>
        <v/>
      </c>
      <c r="Q813" s="70" t="str">
        <f t="shared" ca="1" si="142"/>
        <v/>
      </c>
      <c r="R813" s="70" t="str">
        <f t="shared" ca="1" si="143"/>
        <v/>
      </c>
      <c r="S813" s="70" t="str">
        <f t="shared" ca="1" si="144"/>
        <v/>
      </c>
      <c r="T813" s="147" t="str">
        <f t="shared" ca="1" si="145"/>
        <v/>
      </c>
      <c r="U813" s="146"/>
      <c r="V813" s="51"/>
      <c r="W813" s="51"/>
      <c r="X813" s="51"/>
      <c r="Y813" s="51"/>
      <c r="Z813" s="51"/>
      <c r="AA813" s="145"/>
    </row>
    <row r="814" spans="1:27" s="2" customFormat="1" ht="15.6" x14ac:dyDescent="0.3">
      <c r="A814" s="555">
        <v>45579</v>
      </c>
      <c r="B814" s="48" t="s">
        <v>65</v>
      </c>
      <c r="C814" s="45" t="s">
        <v>27</v>
      </c>
      <c r="D814" s="45">
        <v>-1</v>
      </c>
      <c r="E814" s="45" t="s">
        <v>66</v>
      </c>
      <c r="F814" s="45">
        <v>4</v>
      </c>
      <c r="G814" s="63" t="s">
        <v>872</v>
      </c>
      <c r="H814" s="47" t="s">
        <v>30</v>
      </c>
      <c r="I814" s="48"/>
      <c r="J814" s="568">
        <v>45568</v>
      </c>
      <c r="K814" s="42" t="s">
        <v>31</v>
      </c>
      <c r="L814" s="544">
        <v>45566</v>
      </c>
      <c r="M814" s="57"/>
      <c r="N814" s="516">
        <v>45574</v>
      </c>
      <c r="O814" s="51"/>
      <c r="P814" s="70" t="str">
        <f t="shared" ca="1" si="141"/>
        <v/>
      </c>
      <c r="Q814" s="70" t="str">
        <f t="shared" ca="1" si="142"/>
        <v/>
      </c>
      <c r="R814" s="70" t="str">
        <f t="shared" ca="1" si="143"/>
        <v/>
      </c>
      <c r="S814" s="70" t="str">
        <f t="shared" ca="1" si="144"/>
        <v/>
      </c>
      <c r="T814" s="147" t="str">
        <f t="shared" ca="1" si="145"/>
        <v/>
      </c>
      <c r="U814" s="146"/>
      <c r="V814" s="51"/>
      <c r="W814" s="51"/>
      <c r="X814" s="51"/>
      <c r="Y814" s="51"/>
      <c r="Z814" s="51"/>
      <c r="AA814" s="145"/>
    </row>
    <row r="815" spans="1:27" s="2" customFormat="1" ht="15.6" x14ac:dyDescent="0.3">
      <c r="A815" s="555">
        <v>45579</v>
      </c>
      <c r="B815" s="48" t="s">
        <v>65</v>
      </c>
      <c r="C815" s="45" t="s">
        <v>27</v>
      </c>
      <c r="D815" s="45">
        <v>-1</v>
      </c>
      <c r="E815" s="45" t="s">
        <v>66</v>
      </c>
      <c r="F815" s="45">
        <v>5</v>
      </c>
      <c r="G815" s="63" t="s">
        <v>873</v>
      </c>
      <c r="H815" s="47" t="s">
        <v>30</v>
      </c>
      <c r="I815" s="48"/>
      <c r="J815" s="568">
        <v>45568</v>
      </c>
      <c r="K815" s="187" t="s">
        <v>31</v>
      </c>
      <c r="L815" s="544">
        <v>45566</v>
      </c>
      <c r="M815" s="57"/>
      <c r="N815" s="516">
        <v>45574</v>
      </c>
      <c r="O815" s="51"/>
      <c r="P815" s="70" t="str">
        <f t="shared" ca="1" si="141"/>
        <v/>
      </c>
      <c r="Q815" s="70" t="str">
        <f t="shared" ca="1" si="142"/>
        <v/>
      </c>
      <c r="R815" s="70" t="str">
        <f t="shared" ca="1" si="143"/>
        <v/>
      </c>
      <c r="S815" s="70" t="str">
        <f t="shared" ca="1" si="144"/>
        <v/>
      </c>
      <c r="T815" s="147" t="str">
        <f t="shared" ca="1" si="145"/>
        <v/>
      </c>
      <c r="U815" s="146"/>
      <c r="V815" s="51"/>
      <c r="W815" s="51"/>
      <c r="X815" s="51"/>
      <c r="Y815" s="51"/>
      <c r="Z815" s="51"/>
      <c r="AA815" s="145"/>
    </row>
    <row r="816" spans="1:27" s="2" customFormat="1" ht="15.6" x14ac:dyDescent="0.3">
      <c r="A816" s="555">
        <v>45579</v>
      </c>
      <c r="B816" s="48" t="s">
        <v>65</v>
      </c>
      <c r="C816" s="45" t="s">
        <v>27</v>
      </c>
      <c r="D816" s="45">
        <v>-1</v>
      </c>
      <c r="E816" s="45" t="s">
        <v>66</v>
      </c>
      <c r="F816" s="45">
        <v>6</v>
      </c>
      <c r="G816" s="63" t="s">
        <v>874</v>
      </c>
      <c r="H816" s="47" t="s">
        <v>30</v>
      </c>
      <c r="I816" s="48"/>
      <c r="J816" s="568">
        <v>45568</v>
      </c>
      <c r="K816" s="42" t="s">
        <v>31</v>
      </c>
      <c r="L816" s="544">
        <v>45566</v>
      </c>
      <c r="M816" s="57"/>
      <c r="N816" s="516">
        <v>45574</v>
      </c>
      <c r="O816" s="51"/>
      <c r="P816" s="70" t="str">
        <f t="shared" ca="1" si="141"/>
        <v/>
      </c>
      <c r="Q816" s="70" t="str">
        <f t="shared" ca="1" si="142"/>
        <v/>
      </c>
      <c r="R816" s="70" t="str">
        <f t="shared" ca="1" si="143"/>
        <v/>
      </c>
      <c r="S816" s="70" t="str">
        <f t="shared" ca="1" si="144"/>
        <v/>
      </c>
      <c r="T816" s="147" t="str">
        <f t="shared" ca="1" si="145"/>
        <v/>
      </c>
      <c r="U816" s="146"/>
      <c r="V816" s="51"/>
      <c r="W816" s="51"/>
      <c r="X816" s="51"/>
      <c r="Y816" s="51"/>
      <c r="Z816" s="51"/>
      <c r="AA816" s="145"/>
    </row>
    <row r="817" spans="1:27" s="2" customFormat="1" ht="15.6" x14ac:dyDescent="0.3">
      <c r="A817" s="555">
        <v>45579</v>
      </c>
      <c r="B817" s="48" t="s">
        <v>65</v>
      </c>
      <c r="C817" s="45" t="s">
        <v>27</v>
      </c>
      <c r="D817" s="45">
        <v>-1</v>
      </c>
      <c r="E817" s="45" t="s">
        <v>66</v>
      </c>
      <c r="F817" s="45">
        <v>7</v>
      </c>
      <c r="G817" s="63" t="s">
        <v>875</v>
      </c>
      <c r="H817" s="47" t="s">
        <v>30</v>
      </c>
      <c r="I817" s="48"/>
      <c r="J817" s="568">
        <v>45568</v>
      </c>
      <c r="K817" s="42" t="s">
        <v>31</v>
      </c>
      <c r="L817" s="544">
        <v>45566</v>
      </c>
      <c r="M817" s="57"/>
      <c r="N817" s="516">
        <v>45576</v>
      </c>
      <c r="O817" s="51"/>
      <c r="P817" s="70" t="str">
        <f t="shared" ref="P817:P836" ca="1" si="146">IF(K817="NÃO INTERVENCIONADO",TODAY()-J817,"")</f>
        <v/>
      </c>
      <c r="Q817" s="70" t="str">
        <f t="shared" ref="Q817:Q836" ca="1" si="147">IF(K817="ENCOMENDADO",TODAY()-J817,"")</f>
        <v/>
      </c>
      <c r="R817" s="70" t="str">
        <f t="shared" ref="R817:R836" ca="1" si="148">IF(K817="EM OBRA",TODAY()-J817,"")</f>
        <v/>
      </c>
      <c r="S817" s="70" t="str">
        <f t="shared" ref="S817:S836" ca="1" si="149">IF(K817="CORREÇÃO NÃO ACEITE",TODAY()-J817,"")</f>
        <v/>
      </c>
      <c r="T817" s="147" t="str">
        <f t="shared" ref="T817:T836" ca="1" si="150">IF(K817="A VERIFICAR",TODAY()-J817,"")</f>
        <v/>
      </c>
      <c r="U817" s="146"/>
      <c r="V817" s="51"/>
      <c r="W817" s="51"/>
      <c r="X817" s="51"/>
      <c r="Y817" s="51"/>
      <c r="Z817" s="51"/>
      <c r="AA817" s="145"/>
    </row>
    <row r="818" spans="1:27" s="2" customFormat="1" ht="15.6" x14ac:dyDescent="0.3">
      <c r="A818" s="555">
        <v>45579</v>
      </c>
      <c r="B818" s="48" t="s">
        <v>65</v>
      </c>
      <c r="C818" s="45" t="s">
        <v>27</v>
      </c>
      <c r="D818" s="45">
        <v>-1</v>
      </c>
      <c r="E818" s="45" t="s">
        <v>66</v>
      </c>
      <c r="F818" s="45">
        <v>8</v>
      </c>
      <c r="G818" s="63" t="s">
        <v>876</v>
      </c>
      <c r="H818" s="47" t="s">
        <v>68</v>
      </c>
      <c r="I818" s="48"/>
      <c r="J818" s="568">
        <v>45568</v>
      </c>
      <c r="K818" s="42" t="s">
        <v>31</v>
      </c>
      <c r="L818" s="544">
        <v>45566</v>
      </c>
      <c r="M818" s="57"/>
      <c r="N818" s="516">
        <v>45587</v>
      </c>
      <c r="O818" s="51"/>
      <c r="P818" s="70" t="str">
        <f t="shared" ca="1" si="146"/>
        <v/>
      </c>
      <c r="Q818" s="70" t="str">
        <f t="shared" ca="1" si="147"/>
        <v/>
      </c>
      <c r="R818" s="70" t="str">
        <f t="shared" ca="1" si="148"/>
        <v/>
      </c>
      <c r="S818" s="70" t="str">
        <f t="shared" ca="1" si="149"/>
        <v/>
      </c>
      <c r="T818" s="147" t="str">
        <f t="shared" ca="1" si="150"/>
        <v/>
      </c>
      <c r="U818" s="146"/>
      <c r="V818" s="51"/>
      <c r="W818" s="51"/>
      <c r="X818" s="51"/>
      <c r="Y818" s="51"/>
      <c r="Z818" s="51"/>
      <c r="AA818" s="145"/>
    </row>
    <row r="819" spans="1:27" s="2" customFormat="1" ht="15.6" x14ac:dyDescent="0.3">
      <c r="A819" s="555">
        <v>45579</v>
      </c>
      <c r="B819" s="48" t="s">
        <v>65</v>
      </c>
      <c r="C819" s="45" t="s">
        <v>27</v>
      </c>
      <c r="D819" s="45">
        <v>-1</v>
      </c>
      <c r="E819" s="45" t="s">
        <v>66</v>
      </c>
      <c r="F819" s="45">
        <v>9</v>
      </c>
      <c r="G819" s="63" t="s">
        <v>877</v>
      </c>
      <c r="H819" s="47" t="s">
        <v>30</v>
      </c>
      <c r="I819" s="48"/>
      <c r="J819" s="568">
        <v>45568</v>
      </c>
      <c r="K819" s="42" t="s">
        <v>31</v>
      </c>
      <c r="L819" s="544">
        <v>45566</v>
      </c>
      <c r="M819" s="57"/>
      <c r="N819" s="516">
        <v>45574</v>
      </c>
      <c r="O819" s="51"/>
      <c r="P819" s="70" t="str">
        <f t="shared" ca="1" si="146"/>
        <v/>
      </c>
      <c r="Q819" s="70" t="str">
        <f t="shared" ca="1" si="147"/>
        <v/>
      </c>
      <c r="R819" s="70" t="str">
        <f t="shared" ca="1" si="148"/>
        <v/>
      </c>
      <c r="S819" s="70" t="str">
        <f t="shared" ca="1" si="149"/>
        <v/>
      </c>
      <c r="T819" s="147" t="str">
        <f t="shared" ca="1" si="150"/>
        <v/>
      </c>
      <c r="U819" s="146"/>
      <c r="V819" s="51"/>
      <c r="W819" s="51"/>
      <c r="X819" s="51"/>
      <c r="Y819" s="51"/>
      <c r="Z819" s="51"/>
      <c r="AA819" s="145"/>
    </row>
    <row r="820" spans="1:27" s="2" customFormat="1" ht="15.6" x14ac:dyDescent="0.3">
      <c r="A820" s="555">
        <v>45579</v>
      </c>
      <c r="B820" s="48" t="s">
        <v>65</v>
      </c>
      <c r="C820" s="45" t="s">
        <v>27</v>
      </c>
      <c r="D820" s="45">
        <v>-1</v>
      </c>
      <c r="E820" s="45" t="s">
        <v>66</v>
      </c>
      <c r="F820" s="45">
        <v>10</v>
      </c>
      <c r="G820" s="63" t="s">
        <v>878</v>
      </c>
      <c r="H820" s="47" t="s">
        <v>30</v>
      </c>
      <c r="I820" s="48"/>
      <c r="J820" s="568">
        <v>45568</v>
      </c>
      <c r="K820" s="42" t="s">
        <v>31</v>
      </c>
      <c r="L820" s="544">
        <v>45566</v>
      </c>
      <c r="M820" s="57"/>
      <c r="N820" s="516">
        <v>45574</v>
      </c>
      <c r="O820" s="51"/>
      <c r="P820" s="70" t="str">
        <f t="shared" ca="1" si="146"/>
        <v/>
      </c>
      <c r="Q820" s="70" t="str">
        <f t="shared" ca="1" si="147"/>
        <v/>
      </c>
      <c r="R820" s="70" t="str">
        <f t="shared" ca="1" si="148"/>
        <v/>
      </c>
      <c r="S820" s="70" t="str">
        <f t="shared" ca="1" si="149"/>
        <v/>
      </c>
      <c r="T820" s="147" t="str">
        <f t="shared" ca="1" si="150"/>
        <v/>
      </c>
      <c r="U820" s="146"/>
      <c r="V820" s="51"/>
      <c r="W820" s="51"/>
      <c r="X820" s="51"/>
      <c r="Y820" s="51"/>
      <c r="Z820" s="51"/>
      <c r="AA820" s="145"/>
    </row>
    <row r="821" spans="1:27" s="2" customFormat="1" ht="15.6" x14ac:dyDescent="0.3">
      <c r="A821" s="555">
        <v>45579</v>
      </c>
      <c r="B821" s="48" t="s">
        <v>65</v>
      </c>
      <c r="C821" s="45" t="s">
        <v>27</v>
      </c>
      <c r="D821" s="45">
        <v>-1</v>
      </c>
      <c r="E821" s="45" t="s">
        <v>66</v>
      </c>
      <c r="F821" s="45">
        <v>11</v>
      </c>
      <c r="G821" s="63" t="s">
        <v>879</v>
      </c>
      <c r="H821" s="47" t="s">
        <v>30</v>
      </c>
      <c r="I821" s="48"/>
      <c r="J821" s="568">
        <v>45568</v>
      </c>
      <c r="K821" s="42" t="s">
        <v>31</v>
      </c>
      <c r="L821" s="544">
        <v>45566</v>
      </c>
      <c r="M821" s="57"/>
      <c r="N821" s="516">
        <v>45574</v>
      </c>
      <c r="O821" s="51"/>
      <c r="P821" s="70" t="str">
        <f t="shared" ca="1" si="146"/>
        <v/>
      </c>
      <c r="Q821" s="70" t="str">
        <f t="shared" ca="1" si="147"/>
        <v/>
      </c>
      <c r="R821" s="70" t="str">
        <f t="shared" ca="1" si="148"/>
        <v/>
      </c>
      <c r="S821" s="70" t="str">
        <f t="shared" ca="1" si="149"/>
        <v/>
      </c>
      <c r="T821" s="147" t="str">
        <f t="shared" ca="1" si="150"/>
        <v/>
      </c>
      <c r="U821" s="146"/>
      <c r="V821" s="51"/>
      <c r="W821" s="51"/>
      <c r="X821" s="51"/>
      <c r="Y821" s="51"/>
      <c r="Z821" s="51"/>
      <c r="AA821" s="145"/>
    </row>
    <row r="822" spans="1:27" s="2" customFormat="1" ht="15.6" x14ac:dyDescent="0.3">
      <c r="A822" s="555">
        <v>45579</v>
      </c>
      <c r="B822" s="48" t="s">
        <v>65</v>
      </c>
      <c r="C822" s="45" t="s">
        <v>27</v>
      </c>
      <c r="D822" s="45">
        <v>-1</v>
      </c>
      <c r="E822" s="45" t="s">
        <v>66</v>
      </c>
      <c r="F822" s="45">
        <v>12</v>
      </c>
      <c r="G822" s="63" t="s">
        <v>880</v>
      </c>
      <c r="H822" s="47" t="s">
        <v>30</v>
      </c>
      <c r="I822" s="48"/>
      <c r="J822" s="568">
        <v>45568</v>
      </c>
      <c r="K822" s="42" t="s">
        <v>31</v>
      </c>
      <c r="L822" s="544">
        <v>45566</v>
      </c>
      <c r="M822" s="57"/>
      <c r="N822" s="516">
        <v>45574</v>
      </c>
      <c r="O822" s="51"/>
      <c r="P822" s="70" t="str">
        <f t="shared" ca="1" si="146"/>
        <v/>
      </c>
      <c r="Q822" s="70" t="str">
        <f t="shared" ca="1" si="147"/>
        <v/>
      </c>
      <c r="R822" s="70" t="str">
        <f t="shared" ca="1" si="148"/>
        <v/>
      </c>
      <c r="S822" s="70" t="str">
        <f t="shared" ca="1" si="149"/>
        <v/>
      </c>
      <c r="T822" s="147" t="str">
        <f t="shared" ca="1" si="150"/>
        <v/>
      </c>
      <c r="U822" s="146"/>
      <c r="V822" s="51"/>
      <c r="W822" s="51"/>
      <c r="X822" s="51"/>
      <c r="Y822" s="51"/>
      <c r="Z822" s="51"/>
      <c r="AA822" s="145"/>
    </row>
    <row r="823" spans="1:27" s="2" customFormat="1" ht="15.6" x14ac:dyDescent="0.3">
      <c r="A823" s="555">
        <v>45579</v>
      </c>
      <c r="B823" s="48" t="s">
        <v>65</v>
      </c>
      <c r="C823" s="45" t="s">
        <v>27</v>
      </c>
      <c r="D823" s="45">
        <v>-1</v>
      </c>
      <c r="E823" s="45" t="s">
        <v>66</v>
      </c>
      <c r="F823" s="45">
        <v>13</v>
      </c>
      <c r="G823" s="63" t="s">
        <v>881</v>
      </c>
      <c r="H823" s="47" t="s">
        <v>30</v>
      </c>
      <c r="I823" s="48"/>
      <c r="J823" s="568">
        <v>45568</v>
      </c>
      <c r="K823" s="42" t="s">
        <v>31</v>
      </c>
      <c r="L823" s="544">
        <v>45566</v>
      </c>
      <c r="M823" s="57"/>
      <c r="N823" s="516">
        <v>45576</v>
      </c>
      <c r="O823" s="51"/>
      <c r="P823" s="70" t="str">
        <f t="shared" ca="1" si="146"/>
        <v/>
      </c>
      <c r="Q823" s="70" t="str">
        <f t="shared" ca="1" si="147"/>
        <v/>
      </c>
      <c r="R823" s="70" t="str">
        <f t="shared" ca="1" si="148"/>
        <v/>
      </c>
      <c r="S823" s="70" t="str">
        <f t="shared" ca="1" si="149"/>
        <v/>
      </c>
      <c r="T823" s="147" t="str">
        <f t="shared" ca="1" si="150"/>
        <v/>
      </c>
      <c r="U823" s="146"/>
      <c r="V823" s="51"/>
      <c r="W823" s="51"/>
      <c r="X823" s="51"/>
      <c r="Y823" s="51"/>
      <c r="Z823" s="51"/>
      <c r="AA823" s="145"/>
    </row>
    <row r="824" spans="1:27" s="2" customFormat="1" ht="15.6" x14ac:dyDescent="0.3">
      <c r="A824" s="555">
        <v>45579</v>
      </c>
      <c r="B824" s="48" t="s">
        <v>65</v>
      </c>
      <c r="C824" s="45" t="s">
        <v>27</v>
      </c>
      <c r="D824" s="45">
        <v>-1</v>
      </c>
      <c r="E824" s="45" t="s">
        <v>66</v>
      </c>
      <c r="F824" s="45">
        <v>14</v>
      </c>
      <c r="G824" s="63" t="s">
        <v>882</v>
      </c>
      <c r="H824" s="47" t="s">
        <v>30</v>
      </c>
      <c r="I824" s="48"/>
      <c r="J824" s="568">
        <v>45568</v>
      </c>
      <c r="K824" s="42" t="s">
        <v>31</v>
      </c>
      <c r="L824" s="544">
        <v>45566</v>
      </c>
      <c r="M824" s="57"/>
      <c r="N824" s="516">
        <v>45574</v>
      </c>
      <c r="O824" s="51"/>
      <c r="P824" s="70" t="str">
        <f t="shared" ca="1" si="146"/>
        <v/>
      </c>
      <c r="Q824" s="70" t="str">
        <f t="shared" ca="1" si="147"/>
        <v/>
      </c>
      <c r="R824" s="70" t="str">
        <f t="shared" ca="1" si="148"/>
        <v/>
      </c>
      <c r="S824" s="70" t="str">
        <f t="shared" ca="1" si="149"/>
        <v/>
      </c>
      <c r="T824" s="147" t="str">
        <f t="shared" ca="1" si="150"/>
        <v/>
      </c>
      <c r="U824" s="146"/>
      <c r="V824" s="51"/>
      <c r="W824" s="51"/>
      <c r="X824" s="51"/>
      <c r="Y824" s="51"/>
      <c r="Z824" s="51"/>
      <c r="AA824" s="145"/>
    </row>
    <row r="825" spans="1:27" s="2" customFormat="1" ht="15.6" x14ac:dyDescent="0.3">
      <c r="A825" s="555">
        <v>45579</v>
      </c>
      <c r="B825" s="48" t="s">
        <v>65</v>
      </c>
      <c r="C825" s="45" t="s">
        <v>27</v>
      </c>
      <c r="D825" s="45">
        <v>-1</v>
      </c>
      <c r="E825" s="45" t="s">
        <v>66</v>
      </c>
      <c r="F825" s="45">
        <v>15</v>
      </c>
      <c r="G825" s="63" t="s">
        <v>883</v>
      </c>
      <c r="H825" s="47" t="s">
        <v>30</v>
      </c>
      <c r="I825" s="48"/>
      <c r="J825" s="568">
        <v>45568</v>
      </c>
      <c r="K825" s="42" t="s">
        <v>31</v>
      </c>
      <c r="L825" s="544">
        <v>45566</v>
      </c>
      <c r="M825" s="57"/>
      <c r="N825" s="516">
        <v>45574</v>
      </c>
      <c r="O825" s="51"/>
      <c r="P825" s="70" t="str">
        <f t="shared" ca="1" si="146"/>
        <v/>
      </c>
      <c r="Q825" s="70" t="str">
        <f t="shared" ca="1" si="147"/>
        <v/>
      </c>
      <c r="R825" s="70" t="str">
        <f t="shared" ca="1" si="148"/>
        <v/>
      </c>
      <c r="S825" s="70" t="str">
        <f t="shared" ca="1" si="149"/>
        <v/>
      </c>
      <c r="T825" s="147" t="str">
        <f t="shared" ca="1" si="150"/>
        <v/>
      </c>
      <c r="U825" s="146"/>
      <c r="V825" s="51"/>
      <c r="W825" s="51"/>
      <c r="X825" s="51"/>
      <c r="Y825" s="51"/>
      <c r="Z825" s="51"/>
      <c r="AA825" s="145"/>
    </row>
    <row r="826" spans="1:27" s="2" customFormat="1" ht="15.6" x14ac:dyDescent="0.3">
      <c r="A826" s="555">
        <v>45579</v>
      </c>
      <c r="B826" s="48" t="s">
        <v>65</v>
      </c>
      <c r="C826" s="45" t="s">
        <v>27</v>
      </c>
      <c r="D826" s="45">
        <v>-1</v>
      </c>
      <c r="E826" s="45" t="s">
        <v>66</v>
      </c>
      <c r="F826" s="45">
        <v>16</v>
      </c>
      <c r="G826" s="63" t="s">
        <v>884</v>
      </c>
      <c r="H826" s="47" t="s">
        <v>68</v>
      </c>
      <c r="I826" s="48"/>
      <c r="J826" s="568">
        <v>45568</v>
      </c>
      <c r="K826" s="42" t="s">
        <v>31</v>
      </c>
      <c r="L826" s="544">
        <v>45566</v>
      </c>
      <c r="M826" s="57"/>
      <c r="N826" s="516">
        <v>45587</v>
      </c>
      <c r="O826" s="51"/>
      <c r="P826" s="70" t="str">
        <f t="shared" ca="1" si="146"/>
        <v/>
      </c>
      <c r="Q826" s="70" t="str">
        <f t="shared" ca="1" si="147"/>
        <v/>
      </c>
      <c r="R826" s="70" t="str">
        <f t="shared" ca="1" si="148"/>
        <v/>
      </c>
      <c r="S826" s="70" t="str">
        <f t="shared" ca="1" si="149"/>
        <v/>
      </c>
      <c r="T826" s="147" t="str">
        <f t="shared" ca="1" si="150"/>
        <v/>
      </c>
      <c r="U826" s="146"/>
      <c r="V826" s="51"/>
      <c r="W826" s="51"/>
      <c r="X826" s="51"/>
      <c r="Y826" s="51"/>
      <c r="Z826" s="51"/>
      <c r="AA826" s="145"/>
    </row>
    <row r="827" spans="1:27" s="2" customFormat="1" ht="15.6" x14ac:dyDescent="0.3">
      <c r="A827" s="555">
        <v>45579</v>
      </c>
      <c r="B827" s="48" t="s">
        <v>65</v>
      </c>
      <c r="C827" s="45" t="s">
        <v>27</v>
      </c>
      <c r="D827" s="45">
        <v>-1</v>
      </c>
      <c r="E827" s="45" t="s">
        <v>66</v>
      </c>
      <c r="F827" s="45">
        <v>17</v>
      </c>
      <c r="G827" s="63" t="s">
        <v>885</v>
      </c>
      <c r="H827" s="47" t="s">
        <v>30</v>
      </c>
      <c r="I827" s="47"/>
      <c r="J827" s="568">
        <v>45568</v>
      </c>
      <c r="K827" s="42" t="s">
        <v>31</v>
      </c>
      <c r="L827" s="544">
        <v>45566</v>
      </c>
      <c r="M827" s="57"/>
      <c r="N827" s="516">
        <v>45593</v>
      </c>
      <c r="O827" s="51"/>
      <c r="P827" s="70" t="str">
        <f t="shared" ca="1" si="146"/>
        <v/>
      </c>
      <c r="Q827" s="70" t="str">
        <f t="shared" ca="1" si="147"/>
        <v/>
      </c>
      <c r="R827" s="70" t="str">
        <f t="shared" ca="1" si="148"/>
        <v/>
      </c>
      <c r="S827" s="70" t="str">
        <f t="shared" ca="1" si="149"/>
        <v/>
      </c>
      <c r="T827" s="147" t="str">
        <f t="shared" ca="1" si="150"/>
        <v/>
      </c>
      <c r="U827" s="146"/>
      <c r="V827" s="51"/>
      <c r="W827" s="51"/>
      <c r="X827" s="51"/>
      <c r="Y827" s="51"/>
      <c r="Z827" s="51"/>
      <c r="AA827" s="145"/>
    </row>
    <row r="828" spans="1:27" s="2" customFormat="1" ht="15.6" x14ac:dyDescent="0.3">
      <c r="A828" s="555">
        <v>45579</v>
      </c>
      <c r="B828" s="48" t="s">
        <v>65</v>
      </c>
      <c r="C828" s="45" t="s">
        <v>27</v>
      </c>
      <c r="D828" s="45">
        <v>-1</v>
      </c>
      <c r="E828" s="45" t="s">
        <v>66</v>
      </c>
      <c r="F828" s="45">
        <v>18</v>
      </c>
      <c r="G828" s="63" t="s">
        <v>886</v>
      </c>
      <c r="H828" s="47" t="s">
        <v>30</v>
      </c>
      <c r="I828" s="48"/>
      <c r="J828" s="568">
        <v>45568</v>
      </c>
      <c r="K828" s="188" t="s">
        <v>227</v>
      </c>
      <c r="L828" s="544">
        <v>45566</v>
      </c>
      <c r="M828" s="57"/>
      <c r="N828" s="516"/>
      <c r="O828" s="51"/>
      <c r="P828" s="70" t="str">
        <f t="shared" ca="1" si="146"/>
        <v/>
      </c>
      <c r="Q828" s="70" t="str">
        <f t="shared" ca="1" si="147"/>
        <v/>
      </c>
      <c r="R828" s="70" t="str">
        <f t="shared" ca="1" si="148"/>
        <v/>
      </c>
      <c r="S828" s="70" t="str">
        <f t="shared" ca="1" si="149"/>
        <v/>
      </c>
      <c r="T828" s="147" t="str">
        <f t="shared" ca="1" si="150"/>
        <v/>
      </c>
      <c r="U828" s="146"/>
      <c r="V828" s="51"/>
      <c r="W828" s="51"/>
      <c r="X828" s="51"/>
      <c r="Y828" s="51"/>
      <c r="Z828" s="51"/>
      <c r="AA828" s="145"/>
    </row>
    <row r="829" spans="1:27" s="2" customFormat="1" ht="31.2" x14ac:dyDescent="0.3">
      <c r="A829" s="555">
        <v>45579</v>
      </c>
      <c r="B829" s="48" t="s">
        <v>65</v>
      </c>
      <c r="C829" s="45" t="s">
        <v>27</v>
      </c>
      <c r="D829" s="45">
        <v>-1</v>
      </c>
      <c r="E829" s="45" t="s">
        <v>66</v>
      </c>
      <c r="F829" s="45">
        <v>19</v>
      </c>
      <c r="G829" s="63" t="s">
        <v>887</v>
      </c>
      <c r="H829" s="47" t="s">
        <v>54</v>
      </c>
      <c r="I829" s="48"/>
      <c r="J829" s="568">
        <v>45576</v>
      </c>
      <c r="K829" s="42" t="s">
        <v>31</v>
      </c>
      <c r="L829" s="544">
        <v>45566</v>
      </c>
      <c r="M829" s="57"/>
      <c r="N829" s="516">
        <v>45590</v>
      </c>
      <c r="O829" s="51"/>
      <c r="P829" s="70" t="str">
        <f t="shared" ca="1" si="146"/>
        <v/>
      </c>
      <c r="Q829" s="70" t="str">
        <f t="shared" ca="1" si="147"/>
        <v/>
      </c>
      <c r="R829" s="70" t="str">
        <f t="shared" ca="1" si="148"/>
        <v/>
      </c>
      <c r="S829" s="70" t="str">
        <f t="shared" ca="1" si="149"/>
        <v/>
      </c>
      <c r="T829" s="147" t="str">
        <f t="shared" ca="1" si="150"/>
        <v/>
      </c>
      <c r="U829" s="146"/>
      <c r="V829" s="51"/>
      <c r="W829" s="51"/>
      <c r="X829" s="51"/>
      <c r="Y829" s="51"/>
      <c r="Z829" s="51"/>
      <c r="AA829" s="145"/>
    </row>
    <row r="830" spans="1:27" s="2" customFormat="1" ht="15.6" x14ac:dyDescent="0.3">
      <c r="A830" s="555">
        <v>45579</v>
      </c>
      <c r="B830" s="48" t="s">
        <v>65</v>
      </c>
      <c r="C830" s="45" t="s">
        <v>27</v>
      </c>
      <c r="D830" s="45">
        <v>-1</v>
      </c>
      <c r="E830" s="45" t="s">
        <v>66</v>
      </c>
      <c r="F830" s="45">
        <v>20</v>
      </c>
      <c r="G830" s="63" t="s">
        <v>888</v>
      </c>
      <c r="H830" s="53" t="s">
        <v>44</v>
      </c>
      <c r="I830" s="48"/>
      <c r="J830" s="568">
        <v>45583</v>
      </c>
      <c r="K830" s="42" t="s">
        <v>31</v>
      </c>
      <c r="L830" s="544">
        <v>45566</v>
      </c>
      <c r="M830" s="57"/>
      <c r="N830" s="516">
        <v>45583</v>
      </c>
      <c r="O830" s="51"/>
      <c r="P830" s="70" t="str">
        <f t="shared" ca="1" si="146"/>
        <v/>
      </c>
      <c r="Q830" s="70" t="str">
        <f t="shared" ca="1" si="147"/>
        <v/>
      </c>
      <c r="R830" s="70" t="str">
        <f t="shared" ca="1" si="148"/>
        <v/>
      </c>
      <c r="S830" s="70" t="str">
        <f t="shared" ca="1" si="149"/>
        <v/>
      </c>
      <c r="T830" s="147" t="str">
        <f t="shared" ca="1" si="150"/>
        <v/>
      </c>
      <c r="U830" s="146"/>
      <c r="V830" s="51"/>
      <c r="W830" s="51"/>
      <c r="X830" s="51"/>
      <c r="Y830" s="51"/>
      <c r="Z830" s="51"/>
      <c r="AA830" s="145"/>
    </row>
    <row r="831" spans="1:27" s="2" customFormat="1" ht="15.6" x14ac:dyDescent="0.3">
      <c r="A831" s="555">
        <v>45579</v>
      </c>
      <c r="B831" s="48" t="s">
        <v>65</v>
      </c>
      <c r="C831" s="45" t="s">
        <v>27</v>
      </c>
      <c r="D831" s="45">
        <v>-1</v>
      </c>
      <c r="E831" s="45" t="s">
        <v>66</v>
      </c>
      <c r="F831" s="45">
        <v>21</v>
      </c>
      <c r="G831" s="64" t="s">
        <v>889</v>
      </c>
      <c r="H831" s="65" t="s">
        <v>158</v>
      </c>
      <c r="I831" s="65"/>
      <c r="J831" s="526">
        <v>45593</v>
      </c>
      <c r="K831" s="191" t="s">
        <v>31</v>
      </c>
      <c r="L831" s="544">
        <v>45566</v>
      </c>
      <c r="M831" s="57"/>
      <c r="N831" s="516">
        <v>45593</v>
      </c>
      <c r="O831" s="51"/>
      <c r="P831" s="70" t="str">
        <f t="shared" ca="1" si="146"/>
        <v/>
      </c>
      <c r="Q831" s="70" t="str">
        <f t="shared" ca="1" si="147"/>
        <v/>
      </c>
      <c r="R831" s="70" t="str">
        <f t="shared" ca="1" si="148"/>
        <v/>
      </c>
      <c r="S831" s="70" t="str">
        <f t="shared" ca="1" si="149"/>
        <v/>
      </c>
      <c r="T831" s="147" t="str">
        <f t="shared" ca="1" si="150"/>
        <v/>
      </c>
      <c r="U831" s="146"/>
      <c r="V831" s="51"/>
      <c r="W831" s="51"/>
      <c r="X831" s="51"/>
      <c r="Y831" s="51"/>
      <c r="Z831" s="51"/>
      <c r="AA831" s="145"/>
    </row>
    <row r="832" spans="1:27" s="2" customFormat="1" ht="15.6" x14ac:dyDescent="0.3">
      <c r="A832" s="555">
        <v>45579</v>
      </c>
      <c r="B832" s="48" t="s">
        <v>65</v>
      </c>
      <c r="C832" s="45" t="s">
        <v>27</v>
      </c>
      <c r="D832" s="45">
        <v>-1</v>
      </c>
      <c r="E832" s="45" t="s">
        <v>66</v>
      </c>
      <c r="F832" s="45">
        <v>22</v>
      </c>
      <c r="G832" s="63" t="s">
        <v>890</v>
      </c>
      <c r="H832" s="53" t="s">
        <v>44</v>
      </c>
      <c r="I832" s="48"/>
      <c r="J832" s="569">
        <v>45632</v>
      </c>
      <c r="K832" s="42" t="s">
        <v>31</v>
      </c>
      <c r="L832" s="544">
        <v>45566</v>
      </c>
      <c r="M832" s="57"/>
      <c r="N832" s="516">
        <v>45632</v>
      </c>
      <c r="O832" s="51"/>
      <c r="P832" s="70" t="str">
        <f t="shared" ca="1" si="146"/>
        <v/>
      </c>
      <c r="Q832" s="70" t="str">
        <f t="shared" ca="1" si="147"/>
        <v/>
      </c>
      <c r="R832" s="70" t="str">
        <f t="shared" ca="1" si="148"/>
        <v/>
      </c>
      <c r="S832" s="70" t="str">
        <f t="shared" ca="1" si="149"/>
        <v/>
      </c>
      <c r="T832" s="147" t="str">
        <f t="shared" ca="1" si="150"/>
        <v/>
      </c>
      <c r="U832" s="146"/>
      <c r="V832" s="51"/>
      <c r="W832" s="51"/>
      <c r="X832" s="51"/>
      <c r="Y832" s="51"/>
      <c r="Z832" s="51"/>
      <c r="AA832" s="145"/>
    </row>
    <row r="833" spans="1:27" s="2" customFormat="1" ht="15.6" x14ac:dyDescent="0.3">
      <c r="A833" s="555">
        <v>45579</v>
      </c>
      <c r="B833" s="48" t="s">
        <v>65</v>
      </c>
      <c r="C833" s="45" t="s">
        <v>27</v>
      </c>
      <c r="D833" s="45">
        <v>-1</v>
      </c>
      <c r="E833" s="45" t="s">
        <v>66</v>
      </c>
      <c r="F833" s="45">
        <v>23</v>
      </c>
      <c r="G833" s="63" t="s">
        <v>891</v>
      </c>
      <c r="H833" s="47" t="s">
        <v>52</v>
      </c>
      <c r="I833" s="47"/>
      <c r="J833" s="569">
        <v>45638</v>
      </c>
      <c r="K833" s="187" t="s">
        <v>31</v>
      </c>
      <c r="L833" s="544">
        <v>45566</v>
      </c>
      <c r="M833" s="43">
        <v>45716</v>
      </c>
      <c r="N833" s="513">
        <v>45721</v>
      </c>
      <c r="O833" s="51"/>
      <c r="P833" s="70" t="str">
        <f t="shared" ca="1" si="146"/>
        <v/>
      </c>
      <c r="Q833" s="70" t="str">
        <f t="shared" ca="1" si="147"/>
        <v/>
      </c>
      <c r="R833" s="70" t="str">
        <f t="shared" ca="1" si="148"/>
        <v/>
      </c>
      <c r="S833" s="70" t="str">
        <f t="shared" ca="1" si="149"/>
        <v/>
      </c>
      <c r="T833" s="147" t="str">
        <f t="shared" ca="1" si="150"/>
        <v/>
      </c>
      <c r="U833" s="146"/>
      <c r="V833" s="51"/>
      <c r="W833" s="51"/>
      <c r="X833" s="51"/>
      <c r="Y833" s="51"/>
      <c r="Z833" s="51"/>
      <c r="AA833" s="145"/>
    </row>
    <row r="834" spans="1:27" s="2" customFormat="1" ht="46.8" x14ac:dyDescent="0.3">
      <c r="A834" s="555">
        <v>45579</v>
      </c>
      <c r="B834" s="48" t="s">
        <v>65</v>
      </c>
      <c r="C834" s="45" t="s">
        <v>27</v>
      </c>
      <c r="D834" s="45">
        <v>-1</v>
      </c>
      <c r="E834" s="45" t="s">
        <v>66</v>
      </c>
      <c r="F834" s="45">
        <v>24</v>
      </c>
      <c r="G834" s="102" t="s">
        <v>892</v>
      </c>
      <c r="H834" s="80" t="s">
        <v>30</v>
      </c>
      <c r="I834" s="47"/>
      <c r="J834" s="578">
        <v>45673</v>
      </c>
      <c r="K834" s="186" t="s">
        <v>31</v>
      </c>
      <c r="L834" s="544">
        <v>45566</v>
      </c>
      <c r="M834" s="57"/>
      <c r="N834" s="516">
        <v>45686</v>
      </c>
      <c r="O834" s="51"/>
      <c r="P834" s="70" t="str">
        <f t="shared" ca="1" si="146"/>
        <v/>
      </c>
      <c r="Q834" s="70" t="str">
        <f t="shared" ca="1" si="147"/>
        <v/>
      </c>
      <c r="R834" s="70" t="str">
        <f t="shared" ca="1" si="148"/>
        <v/>
      </c>
      <c r="S834" s="70" t="str">
        <f t="shared" ca="1" si="149"/>
        <v/>
      </c>
      <c r="T834" s="147" t="str">
        <f t="shared" ca="1" si="150"/>
        <v/>
      </c>
      <c r="U834" s="146"/>
      <c r="V834" s="51"/>
      <c r="W834" s="51"/>
      <c r="X834" s="51"/>
      <c r="Y834" s="51"/>
      <c r="Z834" s="51"/>
      <c r="AA834" s="145"/>
    </row>
    <row r="835" spans="1:27" s="2" customFormat="1" ht="15.6" x14ac:dyDescent="0.3">
      <c r="A835" s="555">
        <v>45579</v>
      </c>
      <c r="B835" s="48" t="s">
        <v>65</v>
      </c>
      <c r="C835" s="45" t="s">
        <v>27</v>
      </c>
      <c r="D835" s="45">
        <v>-1</v>
      </c>
      <c r="E835" s="45" t="s">
        <v>66</v>
      </c>
      <c r="F835" s="45">
        <v>25</v>
      </c>
      <c r="G835" s="63" t="s">
        <v>893</v>
      </c>
      <c r="H835" s="46" t="s">
        <v>44</v>
      </c>
      <c r="I835" s="59"/>
      <c r="J835" s="578">
        <v>45716</v>
      </c>
      <c r="K835" s="42" t="s">
        <v>31</v>
      </c>
      <c r="L835" s="544">
        <v>45566</v>
      </c>
      <c r="M835" s="57"/>
      <c r="N835" s="527">
        <v>45722</v>
      </c>
      <c r="O835" s="51"/>
      <c r="P835" s="70" t="str">
        <f t="shared" ca="1" si="146"/>
        <v/>
      </c>
      <c r="Q835" s="70" t="str">
        <f t="shared" ca="1" si="147"/>
        <v/>
      </c>
      <c r="R835" s="70" t="str">
        <f t="shared" ca="1" si="148"/>
        <v/>
      </c>
      <c r="S835" s="70" t="str">
        <f t="shared" ca="1" si="149"/>
        <v/>
      </c>
      <c r="T835" s="147" t="str">
        <f t="shared" ca="1" si="150"/>
        <v/>
      </c>
      <c r="U835" s="146"/>
      <c r="V835" s="51"/>
      <c r="W835" s="51"/>
      <c r="X835" s="51"/>
      <c r="Y835" s="51"/>
      <c r="Z835" s="51"/>
      <c r="AA835" s="145"/>
    </row>
    <row r="836" spans="1:27" s="2" customFormat="1" ht="31.2" x14ac:dyDescent="0.3">
      <c r="A836" s="555">
        <v>45579</v>
      </c>
      <c r="B836" s="48" t="s">
        <v>65</v>
      </c>
      <c r="C836" s="48" t="s">
        <v>27</v>
      </c>
      <c r="D836" s="48">
        <v>-1</v>
      </c>
      <c r="E836" s="48" t="s">
        <v>66</v>
      </c>
      <c r="F836" s="48">
        <v>26</v>
      </c>
      <c r="G836" s="111" t="s">
        <v>894</v>
      </c>
      <c r="H836" s="47" t="s">
        <v>30</v>
      </c>
      <c r="I836" s="48"/>
      <c r="J836" s="569">
        <v>45694</v>
      </c>
      <c r="K836" s="42" t="s">
        <v>31</v>
      </c>
      <c r="L836" s="544">
        <v>45566</v>
      </c>
      <c r="M836" s="57"/>
      <c r="N836" s="516">
        <v>45701</v>
      </c>
      <c r="O836" s="128" t="s">
        <v>895</v>
      </c>
      <c r="P836" s="70" t="str">
        <f t="shared" ca="1" si="146"/>
        <v/>
      </c>
      <c r="Q836" s="70" t="str">
        <f t="shared" ca="1" si="147"/>
        <v/>
      </c>
      <c r="R836" s="70" t="str">
        <f t="shared" ca="1" si="148"/>
        <v/>
      </c>
      <c r="S836" s="70" t="str">
        <f t="shared" ca="1" si="149"/>
        <v/>
      </c>
      <c r="T836" s="147" t="str">
        <f t="shared" ca="1" si="150"/>
        <v/>
      </c>
      <c r="U836" s="146"/>
      <c r="V836" s="51"/>
      <c r="W836" s="51"/>
      <c r="X836" s="51"/>
      <c r="Y836" s="51"/>
      <c r="Z836" s="51"/>
      <c r="AA836" s="145"/>
    </row>
    <row r="837" spans="1:27" s="2" customFormat="1" ht="15.6" x14ac:dyDescent="0.3">
      <c r="A837" s="555">
        <v>45579</v>
      </c>
      <c r="B837" s="48" t="s">
        <v>65</v>
      </c>
      <c r="C837" s="48" t="s">
        <v>27</v>
      </c>
      <c r="D837" s="48">
        <v>-1</v>
      </c>
      <c r="E837" s="48" t="s">
        <v>66</v>
      </c>
      <c r="F837" s="48">
        <v>27</v>
      </c>
      <c r="G837" s="111" t="s">
        <v>896</v>
      </c>
      <c r="H837" s="47" t="s">
        <v>113</v>
      </c>
      <c r="I837" s="59"/>
      <c r="J837" s="569">
        <v>45714</v>
      </c>
      <c r="K837" s="42" t="s">
        <v>31</v>
      </c>
      <c r="L837" s="544">
        <v>45587</v>
      </c>
      <c r="M837" s="57"/>
      <c r="N837" s="516">
        <v>45722</v>
      </c>
      <c r="O837" s="128"/>
      <c r="P837" s="70"/>
      <c r="Q837" s="70"/>
      <c r="R837" s="70"/>
      <c r="S837" s="70"/>
      <c r="T837" s="147"/>
      <c r="U837" s="146"/>
      <c r="V837" s="51"/>
      <c r="W837" s="51"/>
      <c r="X837" s="51"/>
      <c r="Y837" s="51"/>
      <c r="Z837" s="51"/>
      <c r="AA837" s="145"/>
    </row>
    <row r="838" spans="1:27" s="2" customFormat="1" ht="15.6" x14ac:dyDescent="0.3">
      <c r="A838" s="555">
        <v>45579</v>
      </c>
      <c r="B838" s="48" t="s">
        <v>65</v>
      </c>
      <c r="C838" s="45" t="s">
        <v>27</v>
      </c>
      <c r="D838" s="45">
        <v>-1</v>
      </c>
      <c r="E838" s="45" t="s">
        <v>66</v>
      </c>
      <c r="F838" s="45">
        <v>28</v>
      </c>
      <c r="G838" s="102" t="s">
        <v>897</v>
      </c>
      <c r="H838" s="80" t="s">
        <v>30</v>
      </c>
      <c r="I838" s="47"/>
      <c r="J838" s="583">
        <v>45699</v>
      </c>
      <c r="K838" s="42" t="s">
        <v>31</v>
      </c>
      <c r="L838" s="544">
        <v>45566</v>
      </c>
      <c r="M838" s="57"/>
      <c r="N838" s="516">
        <v>45721</v>
      </c>
      <c r="O838" s="51"/>
      <c r="P838" s="70"/>
      <c r="Q838" s="70"/>
      <c r="R838" s="70"/>
      <c r="S838" s="70"/>
      <c r="T838" s="147"/>
      <c r="U838" s="146"/>
      <c r="V838" s="51"/>
      <c r="W838" s="51"/>
      <c r="X838" s="51"/>
      <c r="Y838" s="51"/>
      <c r="Z838" s="51"/>
      <c r="AA838" s="145"/>
    </row>
    <row r="839" spans="1:27" s="2" customFormat="1" ht="15.6" x14ac:dyDescent="0.3">
      <c r="A839" s="555">
        <v>45579</v>
      </c>
      <c r="B839" s="48" t="s">
        <v>65</v>
      </c>
      <c r="C839" s="45" t="s">
        <v>27</v>
      </c>
      <c r="D839" s="45">
        <v>-1</v>
      </c>
      <c r="E839" s="45" t="s">
        <v>66</v>
      </c>
      <c r="F839" s="45">
        <v>29</v>
      </c>
      <c r="G839" s="102" t="s">
        <v>898</v>
      </c>
      <c r="H839" s="80" t="s">
        <v>30</v>
      </c>
      <c r="I839" s="47"/>
      <c r="J839" s="583">
        <v>45699</v>
      </c>
      <c r="K839" s="42" t="s">
        <v>31</v>
      </c>
      <c r="L839" s="544">
        <v>45566</v>
      </c>
      <c r="M839" s="57"/>
      <c r="N839" s="516">
        <v>45755</v>
      </c>
      <c r="O839" s="51"/>
      <c r="P839" s="70"/>
      <c r="Q839" s="70"/>
      <c r="R839" s="70"/>
      <c r="S839" s="70"/>
      <c r="T839" s="147"/>
      <c r="U839" s="146"/>
      <c r="V839" s="51"/>
      <c r="W839" s="51"/>
      <c r="X839" s="51"/>
      <c r="Y839" s="51"/>
      <c r="Z839" s="51"/>
      <c r="AA839" s="145"/>
    </row>
    <row r="840" spans="1:27" s="2" customFormat="1" ht="15.6" x14ac:dyDescent="0.3">
      <c r="A840" s="555">
        <v>45579</v>
      </c>
      <c r="B840" s="48" t="s">
        <v>65</v>
      </c>
      <c r="C840" s="45" t="s">
        <v>27</v>
      </c>
      <c r="D840" s="45">
        <v>-1</v>
      </c>
      <c r="E840" s="45" t="s">
        <v>66</v>
      </c>
      <c r="F840" s="45">
        <v>30</v>
      </c>
      <c r="G840" s="102" t="s">
        <v>899</v>
      </c>
      <c r="H840" s="80" t="s">
        <v>30</v>
      </c>
      <c r="I840" s="47"/>
      <c r="J840" s="583">
        <v>45699</v>
      </c>
      <c r="K840" s="42" t="s">
        <v>31</v>
      </c>
      <c r="L840" s="544">
        <v>45566</v>
      </c>
      <c r="M840" s="57"/>
      <c r="N840" s="516">
        <v>45755</v>
      </c>
      <c r="O840" s="51"/>
      <c r="P840" s="70"/>
      <c r="Q840" s="70"/>
      <c r="R840" s="70"/>
      <c r="S840" s="70"/>
      <c r="T840" s="147"/>
      <c r="U840" s="146"/>
      <c r="V840" s="51"/>
      <c r="W840" s="51"/>
      <c r="X840" s="51"/>
      <c r="Y840" s="51"/>
      <c r="Z840" s="51"/>
      <c r="AA840" s="145"/>
    </row>
    <row r="841" spans="1:27" s="2" customFormat="1" ht="15.6" x14ac:dyDescent="0.3">
      <c r="A841" s="555">
        <v>45579</v>
      </c>
      <c r="B841" s="48" t="s">
        <v>65</v>
      </c>
      <c r="C841" s="45" t="s">
        <v>27</v>
      </c>
      <c r="D841" s="45">
        <v>-1</v>
      </c>
      <c r="E841" s="45" t="s">
        <v>66</v>
      </c>
      <c r="F841" s="45">
        <v>31</v>
      </c>
      <c r="G841" s="102" t="s">
        <v>900</v>
      </c>
      <c r="H841" s="80" t="s">
        <v>30</v>
      </c>
      <c r="I841" s="47"/>
      <c r="J841" s="583">
        <v>45699</v>
      </c>
      <c r="K841" s="42" t="s">
        <v>31</v>
      </c>
      <c r="L841" s="544">
        <v>45566</v>
      </c>
      <c r="M841" s="57"/>
      <c r="N841" s="516">
        <v>45755</v>
      </c>
      <c r="O841" s="51"/>
      <c r="P841" s="70"/>
      <c r="Q841" s="70"/>
      <c r="R841" s="70"/>
      <c r="S841" s="70"/>
      <c r="T841" s="147"/>
      <c r="U841" s="146"/>
      <c r="V841" s="51"/>
      <c r="W841" s="51"/>
      <c r="X841" s="51"/>
      <c r="Y841" s="51"/>
      <c r="Z841" s="51"/>
      <c r="AA841" s="145"/>
    </row>
    <row r="842" spans="1:27" s="2" customFormat="1" ht="15.6" x14ac:dyDescent="0.3">
      <c r="A842" s="555">
        <v>45579</v>
      </c>
      <c r="B842" s="48" t="s">
        <v>65</v>
      </c>
      <c r="C842" s="45" t="s">
        <v>27</v>
      </c>
      <c r="D842" s="45">
        <v>-1</v>
      </c>
      <c r="E842" s="45" t="s">
        <v>66</v>
      </c>
      <c r="F842" s="45">
        <v>32</v>
      </c>
      <c r="G842" s="102" t="s">
        <v>901</v>
      </c>
      <c r="H842" s="80" t="s">
        <v>30</v>
      </c>
      <c r="I842" s="47"/>
      <c r="J842" s="583">
        <v>45699</v>
      </c>
      <c r="K842" s="42" t="s">
        <v>31</v>
      </c>
      <c r="L842" s="544">
        <v>45566</v>
      </c>
      <c r="M842" s="57"/>
      <c r="N842" s="516">
        <v>45755</v>
      </c>
      <c r="O842" s="51"/>
      <c r="P842" s="70"/>
      <c r="Q842" s="70"/>
      <c r="R842" s="70"/>
      <c r="S842" s="70"/>
      <c r="T842" s="147"/>
      <c r="U842" s="146"/>
      <c r="V842" s="51"/>
      <c r="W842" s="51"/>
      <c r="X842" s="51"/>
      <c r="Y842" s="51"/>
      <c r="Z842" s="51"/>
      <c r="AA842" s="145"/>
    </row>
    <row r="843" spans="1:27" s="2" customFormat="1" ht="15.6" x14ac:dyDescent="0.3">
      <c r="A843" s="555">
        <v>45579</v>
      </c>
      <c r="B843" s="48" t="s">
        <v>65</v>
      </c>
      <c r="C843" s="45" t="s">
        <v>27</v>
      </c>
      <c r="D843" s="45">
        <v>-1</v>
      </c>
      <c r="E843" s="45" t="s">
        <v>66</v>
      </c>
      <c r="F843" s="45">
        <v>33</v>
      </c>
      <c r="G843" s="111" t="s">
        <v>902</v>
      </c>
      <c r="H843" s="80" t="s">
        <v>30</v>
      </c>
      <c r="I843" s="47"/>
      <c r="J843" s="583">
        <v>45699</v>
      </c>
      <c r="K843" s="42" t="s">
        <v>31</v>
      </c>
      <c r="L843" s="544">
        <v>45566</v>
      </c>
      <c r="M843" s="57"/>
      <c r="N843" s="516">
        <v>45755</v>
      </c>
      <c r="O843" s="51"/>
      <c r="P843" s="70"/>
      <c r="Q843" s="70"/>
      <c r="R843" s="70"/>
      <c r="S843" s="70"/>
      <c r="T843" s="147"/>
      <c r="U843" s="146"/>
      <c r="V843" s="51"/>
      <c r="W843" s="51"/>
      <c r="X843" s="51"/>
      <c r="Y843" s="51"/>
      <c r="Z843" s="51"/>
      <c r="AA843" s="145"/>
    </row>
    <row r="844" spans="1:27" s="2" customFormat="1" ht="15.6" x14ac:dyDescent="0.3">
      <c r="A844" s="555">
        <v>45579</v>
      </c>
      <c r="B844" s="48" t="s">
        <v>65</v>
      </c>
      <c r="C844" s="45" t="s">
        <v>27</v>
      </c>
      <c r="D844" s="45">
        <v>-1</v>
      </c>
      <c r="E844" s="45" t="s">
        <v>66</v>
      </c>
      <c r="F844" s="45">
        <v>34</v>
      </c>
      <c r="G844" s="102" t="s">
        <v>903</v>
      </c>
      <c r="H844" s="80" t="s">
        <v>30</v>
      </c>
      <c r="I844" s="47"/>
      <c r="J844" s="583">
        <v>45699</v>
      </c>
      <c r="K844" s="42" t="s">
        <v>31</v>
      </c>
      <c r="L844" s="544">
        <v>45566</v>
      </c>
      <c r="M844" s="57"/>
      <c r="N844" s="516">
        <v>45755</v>
      </c>
      <c r="O844" s="51"/>
      <c r="P844" s="70"/>
      <c r="Q844" s="70"/>
      <c r="R844" s="70"/>
      <c r="S844" s="70"/>
      <c r="T844" s="147"/>
      <c r="U844" s="146"/>
      <c r="V844" s="51"/>
      <c r="W844" s="51"/>
      <c r="X844" s="51"/>
      <c r="Y844" s="51"/>
      <c r="Z844" s="51"/>
      <c r="AA844" s="145"/>
    </row>
    <row r="845" spans="1:27" s="2" customFormat="1" ht="15.6" x14ac:dyDescent="0.3">
      <c r="A845" s="555">
        <v>45579</v>
      </c>
      <c r="B845" s="48" t="s">
        <v>65</v>
      </c>
      <c r="C845" s="45" t="s">
        <v>27</v>
      </c>
      <c r="D845" s="45">
        <v>-1</v>
      </c>
      <c r="E845" s="45" t="s">
        <v>66</v>
      </c>
      <c r="F845" s="45">
        <v>35</v>
      </c>
      <c r="G845" s="102" t="s">
        <v>904</v>
      </c>
      <c r="H845" s="80" t="s">
        <v>30</v>
      </c>
      <c r="I845" s="47"/>
      <c r="J845" s="583">
        <v>45699</v>
      </c>
      <c r="K845" s="187" t="s">
        <v>31</v>
      </c>
      <c r="L845" s="544">
        <v>45566</v>
      </c>
      <c r="M845" s="57"/>
      <c r="N845" s="516">
        <v>45755</v>
      </c>
      <c r="O845" s="51"/>
      <c r="P845" s="70"/>
      <c r="Q845" s="70"/>
      <c r="R845" s="70"/>
      <c r="S845" s="70"/>
      <c r="T845" s="147"/>
      <c r="U845" s="146"/>
      <c r="V845" s="51"/>
      <c r="W845" s="51"/>
      <c r="X845" s="51"/>
      <c r="Y845" s="51"/>
      <c r="Z845" s="51"/>
      <c r="AA845" s="145"/>
    </row>
    <row r="846" spans="1:27" s="2" customFormat="1" ht="15.6" x14ac:dyDescent="0.3">
      <c r="A846" s="555">
        <v>45579</v>
      </c>
      <c r="B846" s="48" t="s">
        <v>65</v>
      </c>
      <c r="C846" s="45" t="s">
        <v>27</v>
      </c>
      <c r="D846" s="45">
        <v>-1</v>
      </c>
      <c r="E846" s="45" t="s">
        <v>66</v>
      </c>
      <c r="F846" s="45">
        <v>36</v>
      </c>
      <c r="G846" s="102" t="s">
        <v>905</v>
      </c>
      <c r="H846" s="80" t="s">
        <v>30</v>
      </c>
      <c r="I846" s="47"/>
      <c r="J846" s="583">
        <v>45699</v>
      </c>
      <c r="K846" s="42" t="s">
        <v>31</v>
      </c>
      <c r="L846" s="544">
        <v>45566</v>
      </c>
      <c r="M846" s="57"/>
      <c r="N846" s="516">
        <v>45755</v>
      </c>
      <c r="O846" s="51"/>
      <c r="P846" s="70"/>
      <c r="Q846" s="70"/>
      <c r="R846" s="70"/>
      <c r="S846" s="70"/>
      <c r="T846" s="147"/>
      <c r="U846" s="146"/>
      <c r="V846" s="51"/>
      <c r="W846" s="51"/>
      <c r="X846" s="51"/>
      <c r="Y846" s="51"/>
      <c r="Z846" s="51"/>
      <c r="AA846" s="145"/>
    </row>
    <row r="847" spans="1:27" s="2" customFormat="1" ht="15.6" x14ac:dyDescent="0.3">
      <c r="A847" s="555">
        <v>45579</v>
      </c>
      <c r="B847" s="48" t="s">
        <v>65</v>
      </c>
      <c r="C847" s="45" t="s">
        <v>27</v>
      </c>
      <c r="D847" s="45">
        <v>-1</v>
      </c>
      <c r="E847" s="45" t="s">
        <v>66</v>
      </c>
      <c r="F847" s="45">
        <v>37</v>
      </c>
      <c r="G847" s="102" t="s">
        <v>906</v>
      </c>
      <c r="H847" s="80" t="s">
        <v>30</v>
      </c>
      <c r="I847" s="47"/>
      <c r="J847" s="583">
        <v>45699</v>
      </c>
      <c r="K847" s="42" t="s">
        <v>31</v>
      </c>
      <c r="L847" s="544">
        <v>45566</v>
      </c>
      <c r="M847" s="57"/>
      <c r="N847" s="516">
        <v>45755</v>
      </c>
      <c r="O847" s="51"/>
      <c r="P847" s="70"/>
      <c r="Q847" s="70"/>
      <c r="R847" s="70"/>
      <c r="S847" s="70"/>
      <c r="T847" s="147"/>
      <c r="U847" s="146"/>
      <c r="V847" s="51"/>
      <c r="W847" s="51"/>
      <c r="X847" s="51"/>
      <c r="Y847" s="51"/>
      <c r="Z847" s="51"/>
      <c r="AA847" s="145"/>
    </row>
    <row r="848" spans="1:27" s="2" customFormat="1" ht="15.6" x14ac:dyDescent="0.3">
      <c r="A848" s="555">
        <v>45579</v>
      </c>
      <c r="B848" s="48" t="s">
        <v>65</v>
      </c>
      <c r="C848" s="45" t="s">
        <v>27</v>
      </c>
      <c r="D848" s="45">
        <v>-1</v>
      </c>
      <c r="E848" s="45" t="s">
        <v>66</v>
      </c>
      <c r="F848" s="45">
        <v>38</v>
      </c>
      <c r="G848" s="102" t="s">
        <v>907</v>
      </c>
      <c r="H848" s="80" t="s">
        <v>30</v>
      </c>
      <c r="I848" s="47"/>
      <c r="J848" s="583">
        <v>45699</v>
      </c>
      <c r="K848" s="42" t="s">
        <v>31</v>
      </c>
      <c r="L848" s="544">
        <v>45566</v>
      </c>
      <c r="M848" s="57"/>
      <c r="N848" s="516">
        <v>45755</v>
      </c>
      <c r="O848" s="51"/>
      <c r="P848" s="70"/>
      <c r="Q848" s="70"/>
      <c r="R848" s="70"/>
      <c r="S848" s="70"/>
      <c r="T848" s="147"/>
      <c r="U848" s="146"/>
      <c r="V848" s="51"/>
      <c r="W848" s="51"/>
      <c r="X848" s="51"/>
      <c r="Y848" s="51"/>
      <c r="Z848" s="51"/>
      <c r="AA848" s="145"/>
    </row>
    <row r="849" spans="1:27" s="2" customFormat="1" ht="15.6" x14ac:dyDescent="0.3">
      <c r="A849" s="555">
        <v>45579</v>
      </c>
      <c r="B849" s="48" t="s">
        <v>65</v>
      </c>
      <c r="C849" s="45" t="s">
        <v>27</v>
      </c>
      <c r="D849" s="45">
        <v>-1</v>
      </c>
      <c r="E849" s="45" t="s">
        <v>66</v>
      </c>
      <c r="F849" s="45">
        <v>39</v>
      </c>
      <c r="G849" s="102" t="s">
        <v>908</v>
      </c>
      <c r="H849" s="80" t="s">
        <v>30</v>
      </c>
      <c r="I849" s="47"/>
      <c r="J849" s="583">
        <v>45699</v>
      </c>
      <c r="K849" s="42" t="s">
        <v>31</v>
      </c>
      <c r="L849" s="544">
        <v>45566</v>
      </c>
      <c r="M849" s="57"/>
      <c r="N849" s="516">
        <v>45755</v>
      </c>
      <c r="O849" s="51"/>
      <c r="P849" s="70"/>
      <c r="Q849" s="70"/>
      <c r="R849" s="70"/>
      <c r="S849" s="70"/>
      <c r="T849" s="147"/>
      <c r="U849" s="146"/>
      <c r="V849" s="51"/>
      <c r="W849" s="51"/>
      <c r="X849" s="51"/>
      <c r="Y849" s="51"/>
      <c r="Z849" s="51"/>
      <c r="AA849" s="145"/>
    </row>
    <row r="850" spans="1:27" s="2" customFormat="1" ht="15.6" x14ac:dyDescent="0.3">
      <c r="A850" s="555">
        <v>45579</v>
      </c>
      <c r="B850" s="48" t="s">
        <v>65</v>
      </c>
      <c r="C850" s="45" t="s">
        <v>27</v>
      </c>
      <c r="D850" s="45">
        <v>-1</v>
      </c>
      <c r="E850" s="45" t="s">
        <v>66</v>
      </c>
      <c r="F850" s="45">
        <v>40</v>
      </c>
      <c r="G850" s="102" t="s">
        <v>909</v>
      </c>
      <c r="H850" s="80" t="s">
        <v>30</v>
      </c>
      <c r="I850" s="47"/>
      <c r="J850" s="583">
        <v>45699</v>
      </c>
      <c r="K850" s="42" t="s">
        <v>31</v>
      </c>
      <c r="L850" s="544">
        <v>45566</v>
      </c>
      <c r="M850" s="57"/>
      <c r="N850" s="516">
        <v>45755</v>
      </c>
      <c r="O850" s="51"/>
      <c r="P850" s="70"/>
      <c r="Q850" s="70"/>
      <c r="R850" s="70"/>
      <c r="S850" s="70"/>
      <c r="T850" s="147"/>
      <c r="U850" s="146"/>
      <c r="V850" s="51"/>
      <c r="W850" s="51"/>
      <c r="X850" s="51"/>
      <c r="Y850" s="51"/>
      <c r="Z850" s="51"/>
      <c r="AA850" s="145"/>
    </row>
    <row r="851" spans="1:27" s="2" customFormat="1" ht="15.6" x14ac:dyDescent="0.3">
      <c r="A851" s="555">
        <v>45579</v>
      </c>
      <c r="B851" s="48" t="s">
        <v>65</v>
      </c>
      <c r="C851" s="45" t="s">
        <v>27</v>
      </c>
      <c r="D851" s="45">
        <v>-1</v>
      </c>
      <c r="E851" s="45" t="s">
        <v>66</v>
      </c>
      <c r="F851" s="45">
        <v>41</v>
      </c>
      <c r="G851" s="102" t="s">
        <v>910</v>
      </c>
      <c r="H851" s="80" t="s">
        <v>30</v>
      </c>
      <c r="I851" s="133"/>
      <c r="J851" s="583">
        <v>45699</v>
      </c>
      <c r="K851" s="42" t="s">
        <v>31</v>
      </c>
      <c r="L851" s="544">
        <v>45566</v>
      </c>
      <c r="M851" s="57"/>
      <c r="N851" s="516">
        <v>45755</v>
      </c>
      <c r="O851" s="51"/>
      <c r="P851" s="70"/>
      <c r="Q851" s="70"/>
      <c r="R851" s="70"/>
      <c r="S851" s="70"/>
      <c r="T851" s="147"/>
      <c r="U851" s="146"/>
      <c r="V851" s="51"/>
      <c r="W851" s="51"/>
      <c r="X851" s="51"/>
      <c r="Y851" s="51"/>
      <c r="Z851" s="51"/>
      <c r="AA851" s="145"/>
    </row>
    <row r="852" spans="1:27" s="2" customFormat="1" ht="15.6" x14ac:dyDescent="0.3">
      <c r="A852" s="555">
        <v>45579</v>
      </c>
      <c r="B852" s="48" t="s">
        <v>65</v>
      </c>
      <c r="C852" s="45" t="s">
        <v>27</v>
      </c>
      <c r="D852" s="45">
        <v>-1</v>
      </c>
      <c r="E852" s="45" t="s">
        <v>66</v>
      </c>
      <c r="F852" s="45">
        <v>42</v>
      </c>
      <c r="G852" s="102" t="s">
        <v>911</v>
      </c>
      <c r="H852" s="80" t="s">
        <v>30</v>
      </c>
      <c r="I852" s="133"/>
      <c r="J852" s="583">
        <v>45699</v>
      </c>
      <c r="K852" s="42" t="s">
        <v>31</v>
      </c>
      <c r="L852" s="544">
        <v>45566</v>
      </c>
      <c r="M852" s="57"/>
      <c r="N852" s="516">
        <v>45755</v>
      </c>
      <c r="O852" s="51"/>
      <c r="P852" s="70"/>
      <c r="Q852" s="70"/>
      <c r="R852" s="70"/>
      <c r="S852" s="70"/>
      <c r="T852" s="147"/>
      <c r="U852" s="146"/>
      <c r="V852" s="51"/>
      <c r="W852" s="51"/>
      <c r="X852" s="51"/>
      <c r="Y852" s="51"/>
      <c r="Z852" s="51"/>
      <c r="AA852" s="145"/>
    </row>
    <row r="853" spans="1:27" s="2" customFormat="1" ht="15.6" x14ac:dyDescent="0.3">
      <c r="A853" s="555">
        <v>45579</v>
      </c>
      <c r="B853" s="48" t="s">
        <v>65</v>
      </c>
      <c r="C853" s="45" t="s">
        <v>27</v>
      </c>
      <c r="D853" s="45">
        <v>-1</v>
      </c>
      <c r="E853" s="45" t="s">
        <v>66</v>
      </c>
      <c r="F853" s="45">
        <v>43</v>
      </c>
      <c r="G853" s="102" t="s">
        <v>912</v>
      </c>
      <c r="H853" s="80" t="s">
        <v>30</v>
      </c>
      <c r="I853" s="133"/>
      <c r="J853" s="583">
        <v>45699</v>
      </c>
      <c r="K853" s="42" t="s">
        <v>31</v>
      </c>
      <c r="L853" s="544">
        <v>45566</v>
      </c>
      <c r="M853" s="57"/>
      <c r="N853" s="516">
        <v>45755</v>
      </c>
      <c r="O853" s="51"/>
      <c r="P853" s="70"/>
      <c r="Q853" s="70"/>
      <c r="R853" s="70"/>
      <c r="S853" s="70"/>
      <c r="T853" s="147"/>
      <c r="U853" s="146"/>
      <c r="V853" s="51"/>
      <c r="W853" s="51"/>
      <c r="X853" s="51"/>
      <c r="Y853" s="51"/>
      <c r="Z853" s="51"/>
      <c r="AA853" s="145"/>
    </row>
    <row r="854" spans="1:27" s="2" customFormat="1" ht="15.6" x14ac:dyDescent="0.3">
      <c r="A854" s="555">
        <v>45579</v>
      </c>
      <c r="B854" s="48" t="s">
        <v>65</v>
      </c>
      <c r="C854" s="45" t="s">
        <v>27</v>
      </c>
      <c r="D854" s="45">
        <v>-1</v>
      </c>
      <c r="E854" s="45" t="s">
        <v>66</v>
      </c>
      <c r="F854" s="45">
        <v>44</v>
      </c>
      <c r="G854" s="102" t="s">
        <v>913</v>
      </c>
      <c r="H854" s="80" t="s">
        <v>30</v>
      </c>
      <c r="I854" s="133"/>
      <c r="J854" s="583">
        <v>45699</v>
      </c>
      <c r="K854" s="42" t="s">
        <v>31</v>
      </c>
      <c r="L854" s="544">
        <v>45566</v>
      </c>
      <c r="M854" s="57"/>
      <c r="N854" s="516">
        <v>45755</v>
      </c>
      <c r="O854" s="51"/>
      <c r="P854" s="70"/>
      <c r="Q854" s="70"/>
      <c r="R854" s="70"/>
      <c r="S854" s="70"/>
      <c r="T854" s="147"/>
      <c r="U854" s="146"/>
      <c r="V854" s="51"/>
      <c r="W854" s="51"/>
      <c r="X854" s="51"/>
      <c r="Y854" s="51"/>
      <c r="Z854" s="51"/>
      <c r="AA854" s="145"/>
    </row>
    <row r="855" spans="1:27" s="2" customFormat="1" ht="15.6" x14ac:dyDescent="0.3">
      <c r="A855" s="555">
        <v>45579</v>
      </c>
      <c r="B855" s="48" t="s">
        <v>65</v>
      </c>
      <c r="C855" s="45" t="s">
        <v>27</v>
      </c>
      <c r="D855" s="45">
        <v>-1</v>
      </c>
      <c r="E855" s="45" t="s">
        <v>66</v>
      </c>
      <c r="F855" s="45">
        <v>45</v>
      </c>
      <c r="G855" s="102" t="s">
        <v>914</v>
      </c>
      <c r="H855" s="80" t="s">
        <v>30</v>
      </c>
      <c r="I855" s="133"/>
      <c r="J855" s="583">
        <v>45699</v>
      </c>
      <c r="K855" s="42" t="s">
        <v>31</v>
      </c>
      <c r="L855" s="544">
        <v>45566</v>
      </c>
      <c r="M855" s="57"/>
      <c r="N855" s="516">
        <v>45755</v>
      </c>
      <c r="O855" s="51"/>
      <c r="P855" s="70"/>
      <c r="Q855" s="70"/>
      <c r="R855" s="70"/>
      <c r="S855" s="70"/>
      <c r="T855" s="147"/>
      <c r="U855" s="146"/>
      <c r="V855" s="51"/>
      <c r="W855" s="51"/>
      <c r="X855" s="51"/>
      <c r="Y855" s="51"/>
      <c r="Z855" s="51"/>
      <c r="AA855" s="145"/>
    </row>
    <row r="856" spans="1:27" s="2" customFormat="1" ht="15.6" x14ac:dyDescent="0.3">
      <c r="A856" s="555">
        <v>45579</v>
      </c>
      <c r="B856" s="48" t="s">
        <v>65</v>
      </c>
      <c r="C856" s="45" t="s">
        <v>27</v>
      </c>
      <c r="D856" s="45">
        <v>-1</v>
      </c>
      <c r="E856" s="45" t="s">
        <v>66</v>
      </c>
      <c r="F856" s="45">
        <v>46</v>
      </c>
      <c r="G856" s="102" t="s">
        <v>915</v>
      </c>
      <c r="H856" s="80" t="s">
        <v>30</v>
      </c>
      <c r="I856" s="133"/>
      <c r="J856" s="583">
        <v>45699</v>
      </c>
      <c r="K856" s="42" t="s">
        <v>31</v>
      </c>
      <c r="L856" s="544">
        <v>45566</v>
      </c>
      <c r="M856" s="57"/>
      <c r="N856" s="516">
        <v>45755</v>
      </c>
      <c r="O856" s="51"/>
      <c r="P856" s="70"/>
      <c r="Q856" s="70"/>
      <c r="R856" s="70"/>
      <c r="S856" s="70"/>
      <c r="T856" s="147"/>
      <c r="U856" s="146"/>
      <c r="V856" s="51"/>
      <c r="W856" s="51"/>
      <c r="X856" s="51"/>
      <c r="Y856" s="51"/>
      <c r="Z856" s="51"/>
      <c r="AA856" s="145"/>
    </row>
    <row r="857" spans="1:27" s="2" customFormat="1" ht="15.6" x14ac:dyDescent="0.3">
      <c r="A857" s="555">
        <v>45579</v>
      </c>
      <c r="B857" s="48" t="s">
        <v>65</v>
      </c>
      <c r="C857" s="45" t="s">
        <v>27</v>
      </c>
      <c r="D857" s="45">
        <v>-1</v>
      </c>
      <c r="E857" s="45" t="s">
        <v>66</v>
      </c>
      <c r="F857" s="45">
        <v>47</v>
      </c>
      <c r="G857" s="102" t="s">
        <v>916</v>
      </c>
      <c r="H857" s="80" t="s">
        <v>30</v>
      </c>
      <c r="I857" s="133"/>
      <c r="J857" s="583">
        <v>45699</v>
      </c>
      <c r="K857" s="42" t="s">
        <v>31</v>
      </c>
      <c r="L857" s="544">
        <v>45566</v>
      </c>
      <c r="M857" s="57"/>
      <c r="N857" s="516">
        <v>45755</v>
      </c>
      <c r="O857" s="51"/>
      <c r="P857" s="70"/>
      <c r="Q857" s="70"/>
      <c r="R857" s="70"/>
      <c r="S857" s="70"/>
      <c r="T857" s="147"/>
      <c r="U857" s="146"/>
      <c r="V857" s="51"/>
      <c r="W857" s="51"/>
      <c r="X857" s="51"/>
      <c r="Y857" s="51"/>
      <c r="Z857" s="51"/>
      <c r="AA857" s="145"/>
    </row>
    <row r="858" spans="1:27" s="2" customFormat="1" ht="15.6" x14ac:dyDescent="0.3">
      <c r="A858" s="555">
        <v>45579</v>
      </c>
      <c r="B858" s="48" t="s">
        <v>65</v>
      </c>
      <c r="C858" s="45" t="s">
        <v>27</v>
      </c>
      <c r="D858" s="45">
        <v>-1</v>
      </c>
      <c r="E858" s="45" t="s">
        <v>66</v>
      </c>
      <c r="F858" s="45">
        <v>48</v>
      </c>
      <c r="G858" s="102" t="s">
        <v>917</v>
      </c>
      <c r="H858" s="80" t="s">
        <v>30</v>
      </c>
      <c r="I858" s="133"/>
      <c r="J858" s="583">
        <v>45699</v>
      </c>
      <c r="K858" s="42" t="s">
        <v>31</v>
      </c>
      <c r="L858" s="544">
        <v>45566</v>
      </c>
      <c r="M858" s="57"/>
      <c r="N858" s="516">
        <v>45755</v>
      </c>
      <c r="O858" s="51"/>
      <c r="P858" s="70"/>
      <c r="Q858" s="70"/>
      <c r="R858" s="70"/>
      <c r="S858" s="70"/>
      <c r="T858" s="147"/>
      <c r="U858" s="146"/>
      <c r="V858" s="51"/>
      <c r="W858" s="51"/>
      <c r="X858" s="51"/>
      <c r="Y858" s="51"/>
      <c r="Z858" s="51"/>
      <c r="AA858" s="145"/>
    </row>
    <row r="859" spans="1:27" s="2" customFormat="1" ht="15.6" x14ac:dyDescent="0.3">
      <c r="A859" s="555">
        <v>45579</v>
      </c>
      <c r="B859" s="48" t="s">
        <v>65</v>
      </c>
      <c r="C859" s="45" t="s">
        <v>27</v>
      </c>
      <c r="D859" s="45">
        <v>-1</v>
      </c>
      <c r="E859" s="45" t="s">
        <v>66</v>
      </c>
      <c r="F859" s="45">
        <v>49</v>
      </c>
      <c r="G859" s="102" t="s">
        <v>918</v>
      </c>
      <c r="H859" s="80" t="s">
        <v>30</v>
      </c>
      <c r="I859" s="133"/>
      <c r="J859" s="583">
        <v>45699</v>
      </c>
      <c r="K859" s="42" t="s">
        <v>31</v>
      </c>
      <c r="L859" s="544">
        <v>45566</v>
      </c>
      <c r="M859" s="57"/>
      <c r="N859" s="516">
        <v>45755</v>
      </c>
      <c r="O859" s="51"/>
      <c r="P859" s="70"/>
      <c r="Q859" s="70"/>
      <c r="R859" s="70"/>
      <c r="S859" s="70"/>
      <c r="T859" s="147"/>
      <c r="U859" s="146"/>
      <c r="V859" s="51"/>
      <c r="W859" s="51"/>
      <c r="X859" s="51"/>
      <c r="Y859" s="51"/>
      <c r="Z859" s="51"/>
      <c r="AA859" s="145"/>
    </row>
    <row r="860" spans="1:27" s="2" customFormat="1" ht="15.6" x14ac:dyDescent="0.3">
      <c r="A860" s="555">
        <v>45579</v>
      </c>
      <c r="B860" s="48" t="s">
        <v>65</v>
      </c>
      <c r="C860" s="45" t="s">
        <v>27</v>
      </c>
      <c r="D860" s="45">
        <v>-1</v>
      </c>
      <c r="E860" s="45" t="s">
        <v>66</v>
      </c>
      <c r="F860" s="45">
        <v>50</v>
      </c>
      <c r="G860" s="102" t="s">
        <v>919</v>
      </c>
      <c r="H860" s="80" t="s">
        <v>30</v>
      </c>
      <c r="I860" s="133"/>
      <c r="J860" s="583">
        <v>45699</v>
      </c>
      <c r="K860" s="42" t="s">
        <v>31</v>
      </c>
      <c r="L860" s="544">
        <v>45566</v>
      </c>
      <c r="M860" s="57"/>
      <c r="N860" s="516">
        <v>45755</v>
      </c>
      <c r="O860" s="51"/>
      <c r="P860" s="70"/>
      <c r="Q860" s="70"/>
      <c r="R860" s="70"/>
      <c r="S860" s="70"/>
      <c r="T860" s="147"/>
      <c r="U860" s="146"/>
      <c r="V860" s="51"/>
      <c r="W860" s="51"/>
      <c r="X860" s="51"/>
      <c r="Y860" s="51"/>
      <c r="Z860" s="51"/>
      <c r="AA860" s="145"/>
    </row>
    <row r="861" spans="1:27" customFormat="1" ht="15.6" x14ac:dyDescent="0.3">
      <c r="A861" s="555">
        <v>45579</v>
      </c>
      <c r="B861" s="48" t="s">
        <v>65</v>
      </c>
      <c r="C861" s="45" t="s">
        <v>27</v>
      </c>
      <c r="D861" s="45">
        <v>-1</v>
      </c>
      <c r="E861" s="45" t="s">
        <v>66</v>
      </c>
      <c r="F861" s="45">
        <v>51</v>
      </c>
      <c r="G861" s="102" t="s">
        <v>920</v>
      </c>
      <c r="H861" s="80" t="s">
        <v>30</v>
      </c>
      <c r="I861" s="133"/>
      <c r="J861" s="583">
        <v>45699</v>
      </c>
      <c r="K861" s="42" t="s">
        <v>31</v>
      </c>
      <c r="L861" s="544">
        <v>45566</v>
      </c>
      <c r="M861" s="57"/>
      <c r="N861" s="516">
        <v>45755</v>
      </c>
      <c r="O861" s="51"/>
      <c r="P861" s="70"/>
      <c r="Q861" s="70"/>
      <c r="R861" s="70"/>
      <c r="S861" s="70"/>
      <c r="T861" s="147"/>
      <c r="U861" s="146"/>
      <c r="V861" s="51"/>
      <c r="W861" s="51"/>
      <c r="X861" s="51"/>
      <c r="Y861" s="51"/>
      <c r="Z861" s="51"/>
      <c r="AA861" s="145"/>
    </row>
    <row r="862" spans="1:27" s="2" customFormat="1" ht="15.6" x14ac:dyDescent="0.3">
      <c r="A862" s="555">
        <v>45579</v>
      </c>
      <c r="B862" s="48" t="s">
        <v>65</v>
      </c>
      <c r="C862" s="45" t="s">
        <v>27</v>
      </c>
      <c r="D862" s="45">
        <v>-1</v>
      </c>
      <c r="E862" s="45" t="s">
        <v>66</v>
      </c>
      <c r="F862" s="45">
        <v>52</v>
      </c>
      <c r="G862" s="102" t="s">
        <v>921</v>
      </c>
      <c r="H862" s="80" t="s">
        <v>30</v>
      </c>
      <c r="I862" s="133"/>
      <c r="J862" s="583">
        <v>45699</v>
      </c>
      <c r="K862" s="42" t="s">
        <v>31</v>
      </c>
      <c r="L862" s="544">
        <v>45566</v>
      </c>
      <c r="M862" s="57"/>
      <c r="N862" s="516">
        <v>45755</v>
      </c>
      <c r="O862" s="51"/>
      <c r="P862" s="70"/>
      <c r="Q862" s="70"/>
      <c r="R862" s="70"/>
      <c r="S862" s="70"/>
      <c r="T862" s="147"/>
      <c r="U862" s="146"/>
      <c r="V862" s="51"/>
      <c r="W862" s="51"/>
      <c r="X862" s="51"/>
      <c r="Y862" s="51"/>
      <c r="Z862" s="51"/>
      <c r="AA862" s="145"/>
    </row>
    <row r="863" spans="1:27" s="2" customFormat="1" ht="15.6" x14ac:dyDescent="0.3">
      <c r="A863" s="555">
        <v>45579</v>
      </c>
      <c r="B863" s="48" t="s">
        <v>65</v>
      </c>
      <c r="C863" s="45" t="s">
        <v>27</v>
      </c>
      <c r="D863" s="45">
        <v>-1</v>
      </c>
      <c r="E863" s="45" t="s">
        <v>66</v>
      </c>
      <c r="F863" s="45">
        <v>53</v>
      </c>
      <c r="G863" s="102" t="s">
        <v>922</v>
      </c>
      <c r="H863" s="80" t="s">
        <v>30</v>
      </c>
      <c r="I863" s="133"/>
      <c r="J863" s="583">
        <v>45699</v>
      </c>
      <c r="K863" s="42" t="s">
        <v>31</v>
      </c>
      <c r="L863" s="544">
        <v>45566</v>
      </c>
      <c r="M863" s="57"/>
      <c r="N863" s="516">
        <v>45755</v>
      </c>
      <c r="O863" s="51"/>
      <c r="P863" s="70"/>
      <c r="Q863" s="70"/>
      <c r="R863" s="70"/>
      <c r="S863" s="70"/>
      <c r="T863" s="147"/>
      <c r="U863" s="146"/>
      <c r="V863" s="51"/>
      <c r="W863" s="51"/>
      <c r="X863" s="51"/>
      <c r="Y863" s="51"/>
      <c r="Z863" s="51"/>
      <c r="AA863" s="145"/>
    </row>
    <row r="864" spans="1:27" s="2" customFormat="1" ht="15.6" x14ac:dyDescent="0.3">
      <c r="A864" s="555">
        <v>45579</v>
      </c>
      <c r="B864" s="235" t="s">
        <v>65</v>
      </c>
      <c r="C864" s="236" t="s">
        <v>27</v>
      </c>
      <c r="D864" s="236">
        <v>-1</v>
      </c>
      <c r="E864" s="236" t="s">
        <v>66</v>
      </c>
      <c r="F864" s="236">
        <v>54</v>
      </c>
      <c r="G864" s="383" t="s">
        <v>923</v>
      </c>
      <c r="H864" s="343" t="s">
        <v>44</v>
      </c>
      <c r="I864" s="483"/>
      <c r="J864" s="584">
        <v>45756</v>
      </c>
      <c r="K864" s="42" t="s">
        <v>31</v>
      </c>
      <c r="L864" s="544">
        <v>45566</v>
      </c>
      <c r="M864" s="248"/>
      <c r="N864" s="516">
        <v>45764</v>
      </c>
      <c r="O864" s="51"/>
      <c r="P864" s="70"/>
      <c r="Q864" s="70"/>
      <c r="R864" s="70"/>
      <c r="S864" s="70"/>
      <c r="T864" s="147"/>
      <c r="U864" s="146"/>
      <c r="V864" s="51"/>
      <c r="W864" s="51"/>
      <c r="X864" s="51"/>
      <c r="Y864" s="51"/>
      <c r="Z864" s="51"/>
      <c r="AA864" s="145"/>
    </row>
    <row r="865" spans="1:27" s="2" customFormat="1" ht="15.6" x14ac:dyDescent="0.3">
      <c r="A865" s="555">
        <v>45579</v>
      </c>
      <c r="B865" s="235" t="s">
        <v>65</v>
      </c>
      <c r="C865" s="236" t="s">
        <v>27</v>
      </c>
      <c r="D865" s="236">
        <v>-1</v>
      </c>
      <c r="E865" s="236" t="s">
        <v>66</v>
      </c>
      <c r="F865" s="236">
        <v>56</v>
      </c>
      <c r="G865" s="383" t="s">
        <v>888</v>
      </c>
      <c r="H865" s="343" t="s">
        <v>44</v>
      </c>
      <c r="I865" s="483"/>
      <c r="J865" s="584">
        <v>45764</v>
      </c>
      <c r="K865" s="42" t="s">
        <v>31</v>
      </c>
      <c r="L865" s="544">
        <v>45566</v>
      </c>
      <c r="M865" s="248"/>
      <c r="N865" s="516">
        <v>45764</v>
      </c>
      <c r="O865" s="51"/>
      <c r="P865" s="70"/>
      <c r="Q865" s="70"/>
      <c r="R865" s="70"/>
      <c r="S865" s="70"/>
      <c r="T865" s="147"/>
      <c r="U865" s="146"/>
      <c r="V865" s="51"/>
      <c r="W865" s="51"/>
      <c r="X865" s="51"/>
      <c r="Y865" s="51"/>
      <c r="Z865" s="51"/>
      <c r="AA865" s="145"/>
    </row>
    <row r="866" spans="1:27" s="2" customFormat="1" ht="15.6" customHeight="1" x14ac:dyDescent="0.3">
      <c r="A866" s="555">
        <v>45579</v>
      </c>
      <c r="B866" s="48" t="s">
        <v>65</v>
      </c>
      <c r="C866" s="45" t="s">
        <v>27</v>
      </c>
      <c r="D866" s="45">
        <v>-1</v>
      </c>
      <c r="E866" s="45" t="s">
        <v>66</v>
      </c>
      <c r="F866" s="45">
        <v>55</v>
      </c>
      <c r="G866" s="218" t="s">
        <v>924</v>
      </c>
      <c r="H866" s="94" t="s">
        <v>84</v>
      </c>
      <c r="I866" s="135"/>
      <c r="J866" s="574">
        <v>45756</v>
      </c>
      <c r="K866" s="42" t="s">
        <v>31</v>
      </c>
      <c r="L866" s="544">
        <v>45566</v>
      </c>
      <c r="M866" s="57"/>
      <c r="N866" s="516"/>
      <c r="O866" s="51"/>
      <c r="P866" s="70"/>
      <c r="Q866" s="70"/>
      <c r="R866" s="70"/>
      <c r="S866" s="70"/>
      <c r="T866" s="147"/>
      <c r="U866" s="146"/>
      <c r="V866" s="51"/>
      <c r="W866" s="51"/>
      <c r="X866" s="51"/>
      <c r="Y866" s="51"/>
      <c r="Z866" s="51"/>
      <c r="AA866" s="145"/>
    </row>
    <row r="867" spans="1:27" s="2" customFormat="1" ht="15.6" customHeight="1" x14ac:dyDescent="0.3">
      <c r="A867" s="555">
        <v>45565</v>
      </c>
      <c r="B867" s="48" t="s">
        <v>925</v>
      </c>
      <c r="C867" s="45" t="s">
        <v>65</v>
      </c>
      <c r="D867" s="45">
        <v>3</v>
      </c>
      <c r="E867" s="45" t="s">
        <v>28</v>
      </c>
      <c r="F867" s="45">
        <v>1</v>
      </c>
      <c r="G867" s="102" t="s">
        <v>926</v>
      </c>
      <c r="H867" s="80" t="s">
        <v>30</v>
      </c>
      <c r="I867" s="75"/>
      <c r="J867" s="583">
        <v>45663</v>
      </c>
      <c r="K867" s="193" t="s">
        <v>31</v>
      </c>
      <c r="L867" s="544">
        <v>45411</v>
      </c>
      <c r="M867" s="57"/>
      <c r="N867" s="518">
        <v>45686</v>
      </c>
      <c r="O867" s="51"/>
      <c r="P867" s="70" t="str">
        <f t="shared" ref="P867:P898" ca="1" si="151">IF(K867="NÃO INTERVENCIONADO",TODAY()-J867,"")</f>
        <v/>
      </c>
      <c r="Q867" s="70" t="str">
        <f t="shared" ref="Q867:Q898" ca="1" si="152">IF(K867="ENCOMENDADO",TODAY()-J867,"")</f>
        <v/>
      </c>
      <c r="R867" s="70" t="str">
        <f t="shared" ref="R867:R898" ca="1" si="153">IF(K867="EM OBRA",TODAY()-J867,"")</f>
        <v/>
      </c>
      <c r="S867" s="70" t="str">
        <f t="shared" ref="S867:S898" ca="1" si="154">IF(K867="CORREÇÃO NÃO ACEITE",TODAY()-J867,"")</f>
        <v/>
      </c>
      <c r="T867" s="147" t="str">
        <f t="shared" ref="T867:T898" ca="1" si="155">IF(K867="A VERIFICAR",TODAY()-J867,"")</f>
        <v/>
      </c>
      <c r="U867" s="146"/>
      <c r="V867" s="51"/>
      <c r="W867" s="51"/>
      <c r="X867" s="51"/>
      <c r="Y867" s="51"/>
      <c r="Z867" s="51"/>
      <c r="AA867" s="145"/>
    </row>
    <row r="868" spans="1:27" s="2" customFormat="1" ht="15.6" x14ac:dyDescent="0.3">
      <c r="A868" s="555">
        <v>45565</v>
      </c>
      <c r="B868" s="48" t="s">
        <v>925</v>
      </c>
      <c r="C868" s="45" t="s">
        <v>65</v>
      </c>
      <c r="D868" s="45">
        <v>3</v>
      </c>
      <c r="E868" s="45" t="s">
        <v>28</v>
      </c>
      <c r="F868" s="45">
        <v>2</v>
      </c>
      <c r="G868" s="102" t="s">
        <v>927</v>
      </c>
      <c r="H868" s="80" t="s">
        <v>30</v>
      </c>
      <c r="I868" s="75"/>
      <c r="J868" s="583">
        <v>45663</v>
      </c>
      <c r="K868" s="193" t="s">
        <v>31</v>
      </c>
      <c r="L868" s="544">
        <v>45411</v>
      </c>
      <c r="M868" s="57"/>
      <c r="N868" s="518">
        <v>45686</v>
      </c>
      <c r="O868" s="51"/>
      <c r="P868" s="70" t="str">
        <f t="shared" ca="1" si="151"/>
        <v/>
      </c>
      <c r="Q868" s="70" t="str">
        <f t="shared" ca="1" si="152"/>
        <v/>
      </c>
      <c r="R868" s="70" t="str">
        <f t="shared" ca="1" si="153"/>
        <v/>
      </c>
      <c r="S868" s="70" t="str">
        <f t="shared" ca="1" si="154"/>
        <v/>
      </c>
      <c r="T868" s="147" t="str">
        <f t="shared" ca="1" si="155"/>
        <v/>
      </c>
      <c r="U868" s="146"/>
      <c r="V868" s="51"/>
      <c r="W868" s="51"/>
      <c r="X868" s="51"/>
      <c r="Y868" s="51"/>
      <c r="Z868" s="51"/>
      <c r="AA868" s="145"/>
    </row>
    <row r="869" spans="1:27" s="2" customFormat="1" ht="15.6" x14ac:dyDescent="0.3">
      <c r="A869" s="555">
        <v>45565</v>
      </c>
      <c r="B869" s="48" t="s">
        <v>925</v>
      </c>
      <c r="C869" s="45" t="s">
        <v>65</v>
      </c>
      <c r="D869" s="45">
        <v>3</v>
      </c>
      <c r="E869" s="45" t="s">
        <v>28</v>
      </c>
      <c r="F869" s="45">
        <v>3</v>
      </c>
      <c r="G869" s="102" t="s">
        <v>928</v>
      </c>
      <c r="H869" s="80" t="s">
        <v>30</v>
      </c>
      <c r="I869" s="75"/>
      <c r="J869" s="583">
        <v>45663</v>
      </c>
      <c r="K869" s="193" t="s">
        <v>31</v>
      </c>
      <c r="L869" s="544">
        <v>45411</v>
      </c>
      <c r="M869" s="57"/>
      <c r="N869" s="518">
        <v>45686</v>
      </c>
      <c r="O869" s="51"/>
      <c r="P869" s="70" t="str">
        <f t="shared" ca="1" si="151"/>
        <v/>
      </c>
      <c r="Q869" s="70" t="str">
        <f t="shared" ca="1" si="152"/>
        <v/>
      </c>
      <c r="R869" s="70" t="str">
        <f t="shared" ca="1" si="153"/>
        <v/>
      </c>
      <c r="S869" s="70" t="str">
        <f t="shared" ca="1" si="154"/>
        <v/>
      </c>
      <c r="T869" s="147" t="str">
        <f t="shared" ca="1" si="155"/>
        <v/>
      </c>
      <c r="U869" s="146"/>
      <c r="V869" s="51"/>
      <c r="W869" s="51"/>
      <c r="X869" s="51"/>
      <c r="Y869" s="51"/>
      <c r="Z869" s="51"/>
      <c r="AA869" s="145"/>
    </row>
    <row r="870" spans="1:27" s="2" customFormat="1" ht="15.6" x14ac:dyDescent="0.3">
      <c r="A870" s="555">
        <v>45565</v>
      </c>
      <c r="B870" s="48" t="s">
        <v>925</v>
      </c>
      <c r="C870" s="45" t="s">
        <v>65</v>
      </c>
      <c r="D870" s="45">
        <v>3</v>
      </c>
      <c r="E870" s="45" t="s">
        <v>28</v>
      </c>
      <c r="F870" s="45">
        <v>4</v>
      </c>
      <c r="G870" s="102" t="s">
        <v>929</v>
      </c>
      <c r="H870" s="75" t="s">
        <v>44</v>
      </c>
      <c r="I870" s="75"/>
      <c r="J870" s="583">
        <v>45663</v>
      </c>
      <c r="K870" s="193" t="s">
        <v>31</v>
      </c>
      <c r="L870" s="544">
        <v>45411</v>
      </c>
      <c r="M870" s="57"/>
      <c r="N870" s="518">
        <v>45692</v>
      </c>
      <c r="O870" s="51"/>
      <c r="P870" s="70" t="str">
        <f t="shared" ca="1" si="151"/>
        <v/>
      </c>
      <c r="Q870" s="70" t="str">
        <f t="shared" ca="1" si="152"/>
        <v/>
      </c>
      <c r="R870" s="70" t="str">
        <f t="shared" ca="1" si="153"/>
        <v/>
      </c>
      <c r="S870" s="70" t="str">
        <f t="shared" ca="1" si="154"/>
        <v/>
      </c>
      <c r="T870" s="147" t="str">
        <f t="shared" ca="1" si="155"/>
        <v/>
      </c>
      <c r="U870" s="146"/>
      <c r="V870" s="51"/>
      <c r="W870" s="51"/>
      <c r="X870" s="51"/>
      <c r="Y870" s="51"/>
      <c r="Z870" s="51"/>
      <c r="AA870" s="145"/>
    </row>
    <row r="871" spans="1:27" s="2" customFormat="1" ht="15.6" x14ac:dyDescent="0.3">
      <c r="A871" s="560">
        <v>45565</v>
      </c>
      <c r="B871" s="48" t="s">
        <v>925</v>
      </c>
      <c r="C871" s="45" t="s">
        <v>65</v>
      </c>
      <c r="D871" s="45">
        <v>3</v>
      </c>
      <c r="E871" s="45" t="s">
        <v>28</v>
      </c>
      <c r="F871" s="45">
        <v>5</v>
      </c>
      <c r="G871" s="102" t="s">
        <v>930</v>
      </c>
      <c r="H871" s="80" t="s">
        <v>30</v>
      </c>
      <c r="I871" s="75"/>
      <c r="J871" s="583">
        <v>45663</v>
      </c>
      <c r="K871" s="193" t="s">
        <v>31</v>
      </c>
      <c r="L871" s="544">
        <v>45411</v>
      </c>
      <c r="M871" s="57"/>
      <c r="N871" s="518">
        <v>45686</v>
      </c>
      <c r="O871" s="51"/>
      <c r="P871" s="70" t="str">
        <f t="shared" ca="1" si="151"/>
        <v/>
      </c>
      <c r="Q871" s="70" t="str">
        <f t="shared" ca="1" si="152"/>
        <v/>
      </c>
      <c r="R871" s="70" t="str">
        <f t="shared" ca="1" si="153"/>
        <v/>
      </c>
      <c r="S871" s="70" t="str">
        <f t="shared" ca="1" si="154"/>
        <v/>
      </c>
      <c r="T871" s="147" t="str">
        <f t="shared" ca="1" si="155"/>
        <v/>
      </c>
      <c r="U871" s="146"/>
      <c r="V871" s="51"/>
      <c r="W871" s="51"/>
      <c r="X871" s="51"/>
      <c r="Y871" s="51"/>
      <c r="Z871" s="51"/>
      <c r="AA871" s="145"/>
    </row>
    <row r="872" spans="1:27" s="2" customFormat="1" ht="15.6" x14ac:dyDescent="0.3">
      <c r="A872" s="560">
        <v>45565</v>
      </c>
      <c r="B872" s="48" t="s">
        <v>925</v>
      </c>
      <c r="C872" s="45" t="s">
        <v>65</v>
      </c>
      <c r="D872" s="45">
        <v>3</v>
      </c>
      <c r="E872" s="45" t="s">
        <v>28</v>
      </c>
      <c r="F872" s="45">
        <v>6</v>
      </c>
      <c r="G872" s="102" t="s">
        <v>931</v>
      </c>
      <c r="H872" s="80" t="s">
        <v>84</v>
      </c>
      <c r="I872" s="75"/>
      <c r="J872" s="583">
        <v>45663</v>
      </c>
      <c r="K872" s="193" t="s">
        <v>31</v>
      </c>
      <c r="L872" s="544">
        <v>45411</v>
      </c>
      <c r="M872" s="57"/>
      <c r="N872" s="518">
        <v>45678</v>
      </c>
      <c r="O872" s="51"/>
      <c r="P872" s="70" t="str">
        <f t="shared" ca="1" si="151"/>
        <v/>
      </c>
      <c r="Q872" s="70" t="str">
        <f t="shared" ca="1" si="152"/>
        <v/>
      </c>
      <c r="R872" s="70" t="str">
        <f t="shared" ca="1" si="153"/>
        <v/>
      </c>
      <c r="S872" s="70" t="str">
        <f t="shared" ca="1" si="154"/>
        <v/>
      </c>
      <c r="T872" s="147" t="str">
        <f t="shared" ca="1" si="155"/>
        <v/>
      </c>
      <c r="U872" s="146"/>
      <c r="V872" s="51"/>
      <c r="W872" s="51"/>
      <c r="X872" s="51"/>
      <c r="Y872" s="51"/>
      <c r="Z872" s="51"/>
      <c r="AA872" s="145"/>
    </row>
    <row r="873" spans="1:27" s="2" customFormat="1" ht="15.6" x14ac:dyDescent="0.3">
      <c r="A873" s="560">
        <v>45565</v>
      </c>
      <c r="B873" s="72" t="s">
        <v>925</v>
      </c>
      <c r="C873" s="44" t="s">
        <v>65</v>
      </c>
      <c r="D873" s="44">
        <v>3</v>
      </c>
      <c r="E873" s="44" t="s">
        <v>28</v>
      </c>
      <c r="F873" s="45">
        <v>7</v>
      </c>
      <c r="G873" s="80" t="s">
        <v>932</v>
      </c>
      <c r="H873" s="75" t="s">
        <v>30</v>
      </c>
      <c r="I873" s="75"/>
      <c r="J873" s="585"/>
      <c r="K873" s="193" t="s">
        <v>31</v>
      </c>
      <c r="L873" s="544">
        <v>45411</v>
      </c>
      <c r="M873" s="43"/>
      <c r="N873" s="513">
        <v>45530</v>
      </c>
      <c r="O873" s="96" t="s">
        <v>933</v>
      </c>
      <c r="P873" s="70" t="str">
        <f t="shared" ca="1" si="151"/>
        <v/>
      </c>
      <c r="Q873" s="70" t="str">
        <f t="shared" ca="1" si="152"/>
        <v/>
      </c>
      <c r="R873" s="70" t="str">
        <f t="shared" ca="1" si="153"/>
        <v/>
      </c>
      <c r="S873" s="70" t="str">
        <f t="shared" ca="1" si="154"/>
        <v/>
      </c>
      <c r="T873" s="147" t="str">
        <f t="shared" ca="1" si="155"/>
        <v/>
      </c>
      <c r="U873" s="146"/>
      <c r="V873" s="51"/>
      <c r="W873" s="51"/>
      <c r="X873" s="51"/>
      <c r="Y873" s="51"/>
      <c r="Z873" s="51"/>
      <c r="AA873" s="145"/>
    </row>
    <row r="874" spans="1:27" s="2" customFormat="1" ht="15.6" x14ac:dyDescent="0.3">
      <c r="A874" s="560">
        <v>45565</v>
      </c>
      <c r="B874" s="72" t="s">
        <v>925</v>
      </c>
      <c r="C874" s="44" t="s">
        <v>65</v>
      </c>
      <c r="D874" s="44">
        <v>3</v>
      </c>
      <c r="E874" s="44" t="s">
        <v>28</v>
      </c>
      <c r="F874" s="45">
        <v>8</v>
      </c>
      <c r="G874" s="80" t="s">
        <v>934</v>
      </c>
      <c r="H874" s="75" t="s">
        <v>76</v>
      </c>
      <c r="I874" s="75"/>
      <c r="J874" s="585"/>
      <c r="K874" s="193" t="s">
        <v>31</v>
      </c>
      <c r="L874" s="544">
        <v>45411</v>
      </c>
      <c r="M874" s="48"/>
      <c r="N874" s="513">
        <v>45656</v>
      </c>
      <c r="O874" s="96" t="s">
        <v>933</v>
      </c>
      <c r="P874" s="70" t="str">
        <f t="shared" ca="1" si="151"/>
        <v/>
      </c>
      <c r="Q874" s="70" t="str">
        <f t="shared" ca="1" si="152"/>
        <v/>
      </c>
      <c r="R874" s="70" t="str">
        <f t="shared" ca="1" si="153"/>
        <v/>
      </c>
      <c r="S874" s="70" t="str">
        <f t="shared" ca="1" si="154"/>
        <v/>
      </c>
      <c r="T874" s="147" t="str">
        <f t="shared" ca="1" si="155"/>
        <v/>
      </c>
      <c r="U874" s="146"/>
      <c r="V874" s="51"/>
      <c r="W874" s="51"/>
      <c r="X874" s="51"/>
      <c r="Y874" s="51"/>
      <c r="Z874" s="51"/>
      <c r="AA874" s="145"/>
    </row>
    <row r="875" spans="1:27" s="2" customFormat="1" ht="15.6" x14ac:dyDescent="0.3">
      <c r="A875" s="560">
        <v>45565</v>
      </c>
      <c r="B875" s="72" t="s">
        <v>925</v>
      </c>
      <c r="C875" s="44" t="s">
        <v>65</v>
      </c>
      <c r="D875" s="44">
        <v>3</v>
      </c>
      <c r="E875" s="44" t="s">
        <v>28</v>
      </c>
      <c r="F875" s="45">
        <v>9</v>
      </c>
      <c r="G875" s="80" t="s">
        <v>935</v>
      </c>
      <c r="H875" s="75" t="s">
        <v>76</v>
      </c>
      <c r="I875" s="75"/>
      <c r="J875" s="585"/>
      <c r="K875" s="193" t="s">
        <v>31</v>
      </c>
      <c r="L875" s="544">
        <v>45411</v>
      </c>
      <c r="M875" s="48"/>
      <c r="N875" s="513">
        <v>45656</v>
      </c>
      <c r="O875" s="96" t="s">
        <v>933</v>
      </c>
      <c r="P875" s="70" t="str">
        <f t="shared" ca="1" si="151"/>
        <v/>
      </c>
      <c r="Q875" s="70" t="str">
        <f t="shared" ca="1" si="152"/>
        <v/>
      </c>
      <c r="R875" s="70" t="str">
        <f t="shared" ca="1" si="153"/>
        <v/>
      </c>
      <c r="S875" s="70" t="str">
        <f t="shared" ca="1" si="154"/>
        <v/>
      </c>
      <c r="T875" s="147" t="str">
        <f t="shared" ca="1" si="155"/>
        <v/>
      </c>
      <c r="U875" s="146"/>
      <c r="V875" s="51"/>
      <c r="W875" s="51"/>
      <c r="X875" s="51"/>
      <c r="Y875" s="51"/>
      <c r="Z875" s="51"/>
      <c r="AA875" s="145"/>
    </row>
    <row r="876" spans="1:27" s="2" customFormat="1" ht="15.6" x14ac:dyDescent="0.3">
      <c r="A876" s="560">
        <v>45565</v>
      </c>
      <c r="B876" s="72" t="s">
        <v>925</v>
      </c>
      <c r="C876" s="44" t="s">
        <v>65</v>
      </c>
      <c r="D876" s="44">
        <v>3</v>
      </c>
      <c r="E876" s="44" t="s">
        <v>28</v>
      </c>
      <c r="F876" s="45">
        <v>10</v>
      </c>
      <c r="G876" s="80" t="s">
        <v>936</v>
      </c>
      <c r="H876" s="75" t="s">
        <v>30</v>
      </c>
      <c r="I876" s="75"/>
      <c r="J876" s="585"/>
      <c r="K876" s="193" t="s">
        <v>31</v>
      </c>
      <c r="L876" s="544">
        <v>45411</v>
      </c>
      <c r="M876" s="43"/>
      <c r="N876" s="513">
        <v>45530</v>
      </c>
      <c r="O876" s="96" t="s">
        <v>933</v>
      </c>
      <c r="P876" s="70" t="str">
        <f t="shared" ca="1" si="151"/>
        <v/>
      </c>
      <c r="Q876" s="70" t="str">
        <f t="shared" ca="1" si="152"/>
        <v/>
      </c>
      <c r="R876" s="70" t="str">
        <f t="shared" ca="1" si="153"/>
        <v/>
      </c>
      <c r="S876" s="70" t="str">
        <f t="shared" ca="1" si="154"/>
        <v/>
      </c>
      <c r="T876" s="147" t="str">
        <f t="shared" ca="1" si="155"/>
        <v/>
      </c>
      <c r="U876" s="146"/>
      <c r="V876" s="51"/>
      <c r="W876" s="51"/>
      <c r="X876" s="51"/>
      <c r="Y876" s="51"/>
      <c r="Z876" s="51"/>
      <c r="AA876" s="145"/>
    </row>
    <row r="877" spans="1:27" s="2" customFormat="1" ht="15.6" x14ac:dyDescent="0.3">
      <c r="A877" s="560">
        <v>45565</v>
      </c>
      <c r="B877" s="72" t="s">
        <v>925</v>
      </c>
      <c r="C877" s="44" t="s">
        <v>65</v>
      </c>
      <c r="D877" s="44">
        <v>3</v>
      </c>
      <c r="E877" s="44" t="s">
        <v>28</v>
      </c>
      <c r="F877" s="45">
        <v>11</v>
      </c>
      <c r="G877" s="80" t="s">
        <v>937</v>
      </c>
      <c r="H877" s="75" t="s">
        <v>30</v>
      </c>
      <c r="I877" s="75"/>
      <c r="J877" s="585"/>
      <c r="K877" s="193" t="s">
        <v>31</v>
      </c>
      <c r="L877" s="544">
        <v>45411</v>
      </c>
      <c r="M877" s="43"/>
      <c r="N877" s="513">
        <v>45530</v>
      </c>
      <c r="O877" s="96" t="s">
        <v>933</v>
      </c>
      <c r="P877" s="70" t="str">
        <f t="shared" ca="1" si="151"/>
        <v/>
      </c>
      <c r="Q877" s="70" t="str">
        <f t="shared" ca="1" si="152"/>
        <v/>
      </c>
      <c r="R877" s="70" t="str">
        <f t="shared" ca="1" si="153"/>
        <v/>
      </c>
      <c r="S877" s="70" t="str">
        <f t="shared" ca="1" si="154"/>
        <v/>
      </c>
      <c r="T877" s="147" t="str">
        <f t="shared" ca="1" si="155"/>
        <v/>
      </c>
      <c r="U877" s="146"/>
      <c r="V877" s="51"/>
      <c r="W877" s="51"/>
      <c r="X877" s="51"/>
      <c r="Y877" s="51"/>
      <c r="Z877" s="51"/>
      <c r="AA877" s="145"/>
    </row>
    <row r="878" spans="1:27" s="2" customFormat="1" ht="15.6" x14ac:dyDescent="0.3">
      <c r="A878" s="560">
        <v>45565</v>
      </c>
      <c r="B878" s="72" t="s">
        <v>925</v>
      </c>
      <c r="C878" s="44" t="s">
        <v>65</v>
      </c>
      <c r="D878" s="44">
        <v>3</v>
      </c>
      <c r="E878" s="44" t="s">
        <v>28</v>
      </c>
      <c r="F878" s="45">
        <v>12</v>
      </c>
      <c r="G878" s="80" t="s">
        <v>938</v>
      </c>
      <c r="H878" s="75" t="s">
        <v>30</v>
      </c>
      <c r="I878" s="75"/>
      <c r="J878" s="585"/>
      <c r="K878" s="193" t="s">
        <v>31</v>
      </c>
      <c r="L878" s="544">
        <v>45411</v>
      </c>
      <c r="M878" s="43"/>
      <c r="N878" s="513">
        <v>45530</v>
      </c>
      <c r="O878" s="96" t="s">
        <v>933</v>
      </c>
      <c r="P878" s="70" t="str">
        <f t="shared" ca="1" si="151"/>
        <v/>
      </c>
      <c r="Q878" s="70" t="str">
        <f t="shared" ca="1" si="152"/>
        <v/>
      </c>
      <c r="R878" s="70" t="str">
        <f t="shared" ca="1" si="153"/>
        <v/>
      </c>
      <c r="S878" s="70" t="str">
        <f t="shared" ca="1" si="154"/>
        <v/>
      </c>
      <c r="T878" s="147" t="str">
        <f t="shared" ca="1" si="155"/>
        <v/>
      </c>
      <c r="U878" s="146"/>
      <c r="V878" s="51"/>
      <c r="W878" s="51"/>
      <c r="X878" s="51"/>
      <c r="Y878" s="51"/>
      <c r="Z878" s="51"/>
      <c r="AA878" s="145"/>
    </row>
    <row r="879" spans="1:27" s="2" customFormat="1" ht="15.6" x14ac:dyDescent="0.3">
      <c r="A879" s="560">
        <v>45565</v>
      </c>
      <c r="B879" s="72" t="s">
        <v>925</v>
      </c>
      <c r="C879" s="44" t="s">
        <v>65</v>
      </c>
      <c r="D879" s="44">
        <v>3</v>
      </c>
      <c r="E879" s="44" t="s">
        <v>28</v>
      </c>
      <c r="F879" s="45">
        <v>13</v>
      </c>
      <c r="G879" s="80" t="s">
        <v>939</v>
      </c>
      <c r="H879" s="75"/>
      <c r="I879" s="75"/>
      <c r="J879" s="585"/>
      <c r="K879" s="188" t="s">
        <v>227</v>
      </c>
      <c r="L879" s="544">
        <v>45411</v>
      </c>
      <c r="M879" s="43">
        <v>45507</v>
      </c>
      <c r="N879" s="513"/>
      <c r="O879" s="96" t="s">
        <v>933</v>
      </c>
      <c r="P879" s="70" t="str">
        <f t="shared" ca="1" si="151"/>
        <v/>
      </c>
      <c r="Q879" s="70" t="str">
        <f t="shared" ca="1" si="152"/>
        <v/>
      </c>
      <c r="R879" s="70" t="str">
        <f t="shared" ca="1" si="153"/>
        <v/>
      </c>
      <c r="S879" s="70" t="str">
        <f t="shared" ca="1" si="154"/>
        <v/>
      </c>
      <c r="T879" s="147" t="str">
        <f t="shared" ca="1" si="155"/>
        <v/>
      </c>
      <c r="U879" s="146"/>
      <c r="V879" s="51"/>
      <c r="W879" s="51"/>
      <c r="X879" s="51"/>
      <c r="Y879" s="51"/>
      <c r="Z879" s="51"/>
      <c r="AA879" s="145"/>
    </row>
    <row r="880" spans="1:27" s="2" customFormat="1" ht="15.6" x14ac:dyDescent="0.3">
      <c r="A880" s="560">
        <v>45565</v>
      </c>
      <c r="B880" s="72" t="s">
        <v>925</v>
      </c>
      <c r="C880" s="44" t="s">
        <v>65</v>
      </c>
      <c r="D880" s="44">
        <v>3</v>
      </c>
      <c r="E880" s="44" t="s">
        <v>28</v>
      </c>
      <c r="F880" s="45">
        <v>14</v>
      </c>
      <c r="G880" s="80" t="s">
        <v>940</v>
      </c>
      <c r="H880" s="47" t="s">
        <v>54</v>
      </c>
      <c r="I880" s="75"/>
      <c r="J880" s="585"/>
      <c r="K880" s="376" t="s">
        <v>205</v>
      </c>
      <c r="L880" s="544">
        <v>45411</v>
      </c>
      <c r="M880" s="43">
        <v>45507</v>
      </c>
      <c r="N880" s="513"/>
      <c r="O880" s="96" t="s">
        <v>933</v>
      </c>
      <c r="P880" s="70" t="str">
        <f t="shared" ca="1" si="151"/>
        <v/>
      </c>
      <c r="Q880" s="70" t="str">
        <f t="shared" ca="1" si="152"/>
        <v/>
      </c>
      <c r="R880" s="70" t="str">
        <f t="shared" ca="1" si="153"/>
        <v/>
      </c>
      <c r="S880" s="70" t="str">
        <f t="shared" ca="1" si="154"/>
        <v/>
      </c>
      <c r="T880" s="147" t="str">
        <f t="shared" ca="1" si="155"/>
        <v/>
      </c>
      <c r="U880" s="146"/>
      <c r="V880" s="51"/>
      <c r="W880" s="51"/>
      <c r="X880" s="51"/>
      <c r="Y880" s="51"/>
      <c r="Z880" s="51"/>
      <c r="AA880" s="145"/>
    </row>
    <row r="881" spans="1:27" s="2" customFormat="1" ht="15.6" x14ac:dyDescent="0.3">
      <c r="A881" s="560">
        <v>45565</v>
      </c>
      <c r="B881" s="72" t="s">
        <v>925</v>
      </c>
      <c r="C881" s="44" t="s">
        <v>65</v>
      </c>
      <c r="D881" s="44">
        <v>3</v>
      </c>
      <c r="E881" s="44" t="s">
        <v>28</v>
      </c>
      <c r="F881" s="45">
        <v>15</v>
      </c>
      <c r="G881" s="80" t="s">
        <v>941</v>
      </c>
      <c r="H881" s="75" t="s">
        <v>30</v>
      </c>
      <c r="I881" s="75"/>
      <c r="J881" s="585"/>
      <c r="K881" s="193" t="s">
        <v>31</v>
      </c>
      <c r="L881" s="544">
        <v>45411</v>
      </c>
      <c r="M881" s="43"/>
      <c r="N881" s="513">
        <v>45530</v>
      </c>
      <c r="O881" s="96" t="s">
        <v>933</v>
      </c>
      <c r="P881" s="70" t="str">
        <f t="shared" ca="1" si="151"/>
        <v/>
      </c>
      <c r="Q881" s="70" t="str">
        <f t="shared" ca="1" si="152"/>
        <v/>
      </c>
      <c r="R881" s="70" t="str">
        <f t="shared" ca="1" si="153"/>
        <v/>
      </c>
      <c r="S881" s="70" t="str">
        <f t="shared" ca="1" si="154"/>
        <v/>
      </c>
      <c r="T881" s="147" t="str">
        <f t="shared" ca="1" si="155"/>
        <v/>
      </c>
      <c r="U881" s="146"/>
      <c r="V881" s="51"/>
      <c r="W881" s="51"/>
      <c r="X881" s="51"/>
      <c r="Y881" s="51"/>
      <c r="Z881" s="51"/>
      <c r="AA881" s="145"/>
    </row>
    <row r="882" spans="1:27" s="2" customFormat="1" ht="15.6" x14ac:dyDescent="0.3">
      <c r="A882" s="560">
        <v>45565</v>
      </c>
      <c r="B882" s="72" t="s">
        <v>925</v>
      </c>
      <c r="C882" s="44" t="s">
        <v>65</v>
      </c>
      <c r="D882" s="44">
        <v>3</v>
      </c>
      <c r="E882" s="44" t="s">
        <v>28</v>
      </c>
      <c r="F882" s="45">
        <v>16</v>
      </c>
      <c r="G882" s="80" t="s">
        <v>942</v>
      </c>
      <c r="H882" s="75" t="s">
        <v>30</v>
      </c>
      <c r="I882" s="75"/>
      <c r="J882" s="585"/>
      <c r="K882" s="193" t="s">
        <v>31</v>
      </c>
      <c r="L882" s="544">
        <v>45411</v>
      </c>
      <c r="M882" s="43"/>
      <c r="N882" s="513">
        <v>45530</v>
      </c>
      <c r="O882" s="96" t="s">
        <v>933</v>
      </c>
      <c r="P882" s="70" t="str">
        <f t="shared" ca="1" si="151"/>
        <v/>
      </c>
      <c r="Q882" s="70" t="str">
        <f t="shared" ca="1" si="152"/>
        <v/>
      </c>
      <c r="R882" s="70" t="str">
        <f t="shared" ca="1" si="153"/>
        <v/>
      </c>
      <c r="S882" s="70" t="str">
        <f t="shared" ca="1" si="154"/>
        <v/>
      </c>
      <c r="T882" s="147" t="str">
        <f t="shared" ca="1" si="155"/>
        <v/>
      </c>
      <c r="U882" s="146"/>
      <c r="V882" s="51"/>
      <c r="W882" s="51"/>
      <c r="X882" s="51"/>
      <c r="Y882" s="51"/>
      <c r="Z882" s="51"/>
      <c r="AA882" s="145"/>
    </row>
    <row r="883" spans="1:27" s="2" customFormat="1" ht="15.6" x14ac:dyDescent="0.3">
      <c r="A883" s="560">
        <v>45565</v>
      </c>
      <c r="B883" s="72" t="s">
        <v>925</v>
      </c>
      <c r="C883" s="44" t="s">
        <v>65</v>
      </c>
      <c r="D883" s="44">
        <v>3</v>
      </c>
      <c r="E883" s="44" t="s">
        <v>28</v>
      </c>
      <c r="F883" s="45">
        <v>17</v>
      </c>
      <c r="G883" s="80" t="s">
        <v>943</v>
      </c>
      <c r="H883" s="75" t="s">
        <v>30</v>
      </c>
      <c r="I883" s="75"/>
      <c r="J883" s="585"/>
      <c r="K883" s="193" t="s">
        <v>31</v>
      </c>
      <c r="L883" s="544">
        <v>45411</v>
      </c>
      <c r="M883" s="43"/>
      <c r="N883" s="513">
        <v>45530</v>
      </c>
      <c r="O883" s="96" t="s">
        <v>933</v>
      </c>
      <c r="P883" s="70" t="str">
        <f t="shared" ca="1" si="151"/>
        <v/>
      </c>
      <c r="Q883" s="70" t="str">
        <f t="shared" ca="1" si="152"/>
        <v/>
      </c>
      <c r="R883" s="70" t="str">
        <f t="shared" ca="1" si="153"/>
        <v/>
      </c>
      <c r="S883" s="70" t="str">
        <f t="shared" ca="1" si="154"/>
        <v/>
      </c>
      <c r="T883" s="147" t="str">
        <f t="shared" ca="1" si="155"/>
        <v/>
      </c>
      <c r="U883" s="146"/>
      <c r="V883" s="51"/>
      <c r="W883" s="51"/>
      <c r="X883" s="51"/>
      <c r="Y883" s="51"/>
      <c r="Z883" s="51"/>
      <c r="AA883" s="145"/>
    </row>
    <row r="884" spans="1:27" s="2" customFormat="1" ht="15.6" x14ac:dyDescent="0.3">
      <c r="A884" s="560">
        <v>45565</v>
      </c>
      <c r="B884" s="72" t="s">
        <v>925</v>
      </c>
      <c r="C884" s="44" t="s">
        <v>65</v>
      </c>
      <c r="D884" s="44">
        <v>3</v>
      </c>
      <c r="E884" s="44" t="s">
        <v>28</v>
      </c>
      <c r="F884" s="45">
        <v>18</v>
      </c>
      <c r="G884" s="80" t="s">
        <v>944</v>
      </c>
      <c r="H884" s="75" t="s">
        <v>40</v>
      </c>
      <c r="I884" s="75"/>
      <c r="J884" s="585"/>
      <c r="K884" s="193" t="s">
        <v>31</v>
      </c>
      <c r="L884" s="544">
        <v>45411</v>
      </c>
      <c r="M884" s="43"/>
      <c r="N884" s="513">
        <v>45514</v>
      </c>
      <c r="O884" s="96" t="s">
        <v>933</v>
      </c>
      <c r="P884" s="70" t="str">
        <f t="shared" ca="1" si="151"/>
        <v/>
      </c>
      <c r="Q884" s="70" t="str">
        <f t="shared" ca="1" si="152"/>
        <v/>
      </c>
      <c r="R884" s="70" t="str">
        <f t="shared" ca="1" si="153"/>
        <v/>
      </c>
      <c r="S884" s="70" t="str">
        <f t="shared" ca="1" si="154"/>
        <v/>
      </c>
      <c r="T884" s="147" t="str">
        <f t="shared" ca="1" si="155"/>
        <v/>
      </c>
      <c r="U884" s="146"/>
      <c r="V884" s="51"/>
      <c r="W884" s="51"/>
      <c r="X884" s="51"/>
      <c r="Y884" s="51"/>
      <c r="Z884" s="51"/>
      <c r="AA884" s="145"/>
    </row>
    <row r="885" spans="1:27" s="2" customFormat="1" ht="15.6" x14ac:dyDescent="0.3">
      <c r="A885" s="560">
        <v>45565</v>
      </c>
      <c r="B885" s="72" t="s">
        <v>925</v>
      </c>
      <c r="C885" s="44" t="s">
        <v>65</v>
      </c>
      <c r="D885" s="44">
        <v>3</v>
      </c>
      <c r="E885" s="44" t="s">
        <v>28</v>
      </c>
      <c r="F885" s="45">
        <v>19</v>
      </c>
      <c r="G885" s="80" t="s">
        <v>945</v>
      </c>
      <c r="H885" s="75" t="s">
        <v>40</v>
      </c>
      <c r="I885" s="75"/>
      <c r="J885" s="585"/>
      <c r="K885" s="193" t="s">
        <v>31</v>
      </c>
      <c r="L885" s="544">
        <v>45411</v>
      </c>
      <c r="M885" s="43"/>
      <c r="N885" s="513">
        <v>45514</v>
      </c>
      <c r="O885" s="96" t="s">
        <v>933</v>
      </c>
      <c r="P885" s="70" t="str">
        <f t="shared" ca="1" si="151"/>
        <v/>
      </c>
      <c r="Q885" s="70" t="str">
        <f t="shared" ca="1" si="152"/>
        <v/>
      </c>
      <c r="R885" s="70" t="str">
        <f t="shared" ca="1" si="153"/>
        <v/>
      </c>
      <c r="S885" s="70" t="str">
        <f t="shared" ca="1" si="154"/>
        <v/>
      </c>
      <c r="T885" s="147" t="str">
        <f t="shared" ca="1" si="155"/>
        <v/>
      </c>
      <c r="U885" s="146"/>
      <c r="V885" s="51"/>
      <c r="W885" s="51"/>
      <c r="X885" s="51"/>
      <c r="Y885" s="51"/>
      <c r="Z885" s="51"/>
      <c r="AA885" s="145"/>
    </row>
    <row r="886" spans="1:27" customFormat="1" ht="15.6" x14ac:dyDescent="0.3">
      <c r="A886" s="560">
        <v>45565</v>
      </c>
      <c r="B886" s="72" t="s">
        <v>925</v>
      </c>
      <c r="C886" s="44" t="s">
        <v>65</v>
      </c>
      <c r="D886" s="44">
        <v>3</v>
      </c>
      <c r="E886" s="44" t="s">
        <v>28</v>
      </c>
      <c r="F886" s="45">
        <v>20</v>
      </c>
      <c r="G886" s="80" t="s">
        <v>946</v>
      </c>
      <c r="H886" s="75" t="s">
        <v>30</v>
      </c>
      <c r="I886" s="75"/>
      <c r="J886" s="585"/>
      <c r="K886" s="193" t="s">
        <v>31</v>
      </c>
      <c r="L886" s="544">
        <v>45411</v>
      </c>
      <c r="M886" s="43"/>
      <c r="N886" s="513">
        <v>45530</v>
      </c>
      <c r="O886" s="96" t="s">
        <v>933</v>
      </c>
      <c r="P886" s="70" t="str">
        <f t="shared" ca="1" si="151"/>
        <v/>
      </c>
      <c r="Q886" s="70" t="str">
        <f t="shared" ca="1" si="152"/>
        <v/>
      </c>
      <c r="R886" s="70" t="str">
        <f t="shared" ca="1" si="153"/>
        <v/>
      </c>
      <c r="S886" s="70" t="str">
        <f t="shared" ca="1" si="154"/>
        <v/>
      </c>
      <c r="T886" s="147" t="str">
        <f t="shared" ca="1" si="155"/>
        <v/>
      </c>
      <c r="U886" s="146"/>
      <c r="V886" s="51"/>
      <c r="W886" s="51"/>
      <c r="X886" s="51"/>
      <c r="Y886" s="51"/>
      <c r="Z886" s="51"/>
      <c r="AA886" s="145"/>
    </row>
    <row r="887" spans="1:27" s="2" customFormat="1" ht="15.6" x14ac:dyDescent="0.3">
      <c r="A887" s="560">
        <v>45565</v>
      </c>
      <c r="B887" s="72" t="s">
        <v>925</v>
      </c>
      <c r="C887" s="44" t="s">
        <v>65</v>
      </c>
      <c r="D887" s="44">
        <v>3</v>
      </c>
      <c r="E887" s="44" t="s">
        <v>28</v>
      </c>
      <c r="F887" s="45">
        <v>21</v>
      </c>
      <c r="G887" s="80" t="s">
        <v>947</v>
      </c>
      <c r="H887" s="75" t="s">
        <v>30</v>
      </c>
      <c r="I887" s="75"/>
      <c r="J887" s="585"/>
      <c r="K887" s="193" t="s">
        <v>31</v>
      </c>
      <c r="L887" s="544">
        <v>45411</v>
      </c>
      <c r="M887" s="43"/>
      <c r="N887" s="513">
        <v>45530</v>
      </c>
      <c r="O887" s="96" t="s">
        <v>933</v>
      </c>
      <c r="P887" s="70" t="str">
        <f t="shared" ca="1" si="151"/>
        <v/>
      </c>
      <c r="Q887" s="70" t="str">
        <f t="shared" ca="1" si="152"/>
        <v/>
      </c>
      <c r="R887" s="70" t="str">
        <f t="shared" ca="1" si="153"/>
        <v/>
      </c>
      <c r="S887" s="70" t="str">
        <f t="shared" ca="1" si="154"/>
        <v/>
      </c>
      <c r="T887" s="147" t="str">
        <f t="shared" ca="1" si="155"/>
        <v/>
      </c>
      <c r="U887" s="146"/>
      <c r="V887" s="51"/>
      <c r="W887" s="51"/>
      <c r="X887" s="51"/>
      <c r="Y887" s="51"/>
      <c r="Z887" s="51"/>
      <c r="AA887" s="145"/>
    </row>
    <row r="888" spans="1:27" s="2" customFormat="1" ht="15.6" x14ac:dyDescent="0.3">
      <c r="A888" s="560">
        <v>45565</v>
      </c>
      <c r="B888" s="72" t="s">
        <v>925</v>
      </c>
      <c r="C888" s="44" t="s">
        <v>65</v>
      </c>
      <c r="D888" s="44">
        <v>3</v>
      </c>
      <c r="E888" s="44" t="s">
        <v>28</v>
      </c>
      <c r="F888" s="45">
        <v>22</v>
      </c>
      <c r="G888" s="80" t="s">
        <v>948</v>
      </c>
      <c r="H888" s="75" t="s">
        <v>30</v>
      </c>
      <c r="I888" s="75"/>
      <c r="J888" s="585"/>
      <c r="K888" s="193" t="s">
        <v>31</v>
      </c>
      <c r="L888" s="544">
        <v>45411</v>
      </c>
      <c r="M888" s="43"/>
      <c r="N888" s="513">
        <v>45530</v>
      </c>
      <c r="O888" s="96" t="s">
        <v>933</v>
      </c>
      <c r="P888" s="70" t="str">
        <f t="shared" ca="1" si="151"/>
        <v/>
      </c>
      <c r="Q888" s="70" t="str">
        <f t="shared" ca="1" si="152"/>
        <v/>
      </c>
      <c r="R888" s="70" t="str">
        <f t="shared" ca="1" si="153"/>
        <v/>
      </c>
      <c r="S888" s="70" t="str">
        <f t="shared" ca="1" si="154"/>
        <v/>
      </c>
      <c r="T888" s="147" t="str">
        <f t="shared" ca="1" si="155"/>
        <v/>
      </c>
      <c r="U888" s="146"/>
      <c r="V888" s="51"/>
      <c r="W888" s="51"/>
      <c r="X888" s="51"/>
      <c r="Y888" s="51"/>
      <c r="Z888" s="51"/>
      <c r="AA888" s="145"/>
    </row>
    <row r="889" spans="1:27" s="2" customFormat="1" ht="15.6" x14ac:dyDescent="0.3">
      <c r="A889" s="560">
        <v>45565</v>
      </c>
      <c r="B889" s="72" t="s">
        <v>925</v>
      </c>
      <c r="C889" s="44" t="s">
        <v>65</v>
      </c>
      <c r="D889" s="44">
        <v>3</v>
      </c>
      <c r="E889" s="44" t="s">
        <v>28</v>
      </c>
      <c r="F889" s="45">
        <v>23</v>
      </c>
      <c r="G889" s="80" t="s">
        <v>949</v>
      </c>
      <c r="H889" s="75" t="s">
        <v>30</v>
      </c>
      <c r="I889" s="75"/>
      <c r="J889" s="585"/>
      <c r="K889" s="193" t="s">
        <v>31</v>
      </c>
      <c r="L889" s="544">
        <v>45411</v>
      </c>
      <c r="M889" s="43"/>
      <c r="N889" s="513">
        <v>45530</v>
      </c>
      <c r="O889" s="96" t="s">
        <v>933</v>
      </c>
      <c r="P889" s="70" t="str">
        <f t="shared" ca="1" si="151"/>
        <v/>
      </c>
      <c r="Q889" s="70" t="str">
        <f t="shared" ca="1" si="152"/>
        <v/>
      </c>
      <c r="R889" s="70" t="str">
        <f t="shared" ca="1" si="153"/>
        <v/>
      </c>
      <c r="S889" s="70" t="str">
        <f t="shared" ca="1" si="154"/>
        <v/>
      </c>
      <c r="T889" s="147" t="str">
        <f t="shared" ca="1" si="155"/>
        <v/>
      </c>
      <c r="U889" s="146"/>
      <c r="V889" s="51"/>
      <c r="W889" s="51"/>
      <c r="X889" s="51"/>
      <c r="Y889" s="51"/>
      <c r="Z889" s="51"/>
      <c r="AA889" s="145"/>
    </row>
    <row r="890" spans="1:27" s="2" customFormat="1" ht="15.6" x14ac:dyDescent="0.3">
      <c r="A890" s="560">
        <v>45565</v>
      </c>
      <c r="B890" s="72" t="s">
        <v>925</v>
      </c>
      <c r="C890" s="44" t="s">
        <v>65</v>
      </c>
      <c r="D890" s="44">
        <v>3</v>
      </c>
      <c r="E890" s="44" t="s">
        <v>28</v>
      </c>
      <c r="F890" s="45">
        <v>24</v>
      </c>
      <c r="G890" s="80" t="s">
        <v>950</v>
      </c>
      <c r="H890" s="75" t="s">
        <v>30</v>
      </c>
      <c r="I890" s="75"/>
      <c r="J890" s="585"/>
      <c r="K890" s="193" t="s">
        <v>31</v>
      </c>
      <c r="L890" s="544">
        <v>45411</v>
      </c>
      <c r="M890" s="43"/>
      <c r="N890" s="513">
        <v>45530</v>
      </c>
      <c r="O890" s="96" t="s">
        <v>933</v>
      </c>
      <c r="P890" s="70" t="str">
        <f t="shared" ca="1" si="151"/>
        <v/>
      </c>
      <c r="Q890" s="70" t="str">
        <f t="shared" ca="1" si="152"/>
        <v/>
      </c>
      <c r="R890" s="70" t="str">
        <f t="shared" ca="1" si="153"/>
        <v/>
      </c>
      <c r="S890" s="70" t="str">
        <f t="shared" ca="1" si="154"/>
        <v/>
      </c>
      <c r="T890" s="147" t="str">
        <f t="shared" ca="1" si="155"/>
        <v/>
      </c>
      <c r="U890" s="146"/>
      <c r="V890" s="51"/>
      <c r="W890" s="51"/>
      <c r="X890" s="51"/>
      <c r="Y890" s="51"/>
      <c r="Z890" s="51"/>
      <c r="AA890" s="145"/>
    </row>
    <row r="891" spans="1:27" s="2" customFormat="1" ht="15.6" x14ac:dyDescent="0.3">
      <c r="A891" s="560">
        <v>45565</v>
      </c>
      <c r="B891" s="72" t="s">
        <v>925</v>
      </c>
      <c r="C891" s="44" t="s">
        <v>65</v>
      </c>
      <c r="D891" s="44">
        <v>3</v>
      </c>
      <c r="E891" s="44" t="s">
        <v>28</v>
      </c>
      <c r="F891" s="45">
        <v>25</v>
      </c>
      <c r="G891" s="80" t="s">
        <v>951</v>
      </c>
      <c r="H891" s="75" t="s">
        <v>40</v>
      </c>
      <c r="I891" s="75"/>
      <c r="J891" s="585"/>
      <c r="K891" s="193" t="s">
        <v>31</v>
      </c>
      <c r="L891" s="544">
        <v>45411</v>
      </c>
      <c r="M891" s="72"/>
      <c r="N891" s="513">
        <v>45656</v>
      </c>
      <c r="O891" s="96" t="s">
        <v>933</v>
      </c>
      <c r="P891" s="70" t="str">
        <f t="shared" ca="1" si="151"/>
        <v/>
      </c>
      <c r="Q891" s="70" t="str">
        <f t="shared" ca="1" si="152"/>
        <v/>
      </c>
      <c r="R891" s="70" t="str">
        <f t="shared" ca="1" si="153"/>
        <v/>
      </c>
      <c r="S891" s="70" t="str">
        <f t="shared" ca="1" si="154"/>
        <v/>
      </c>
      <c r="T891" s="147" t="str">
        <f t="shared" ca="1" si="155"/>
        <v/>
      </c>
      <c r="U891" s="146"/>
      <c r="V891" s="51"/>
      <c r="W891" s="51"/>
      <c r="X891" s="51"/>
      <c r="Y891" s="51"/>
      <c r="Z891" s="51"/>
      <c r="AA891" s="145"/>
    </row>
    <row r="892" spans="1:27" s="2" customFormat="1" ht="15.6" x14ac:dyDescent="0.3">
      <c r="A892" s="560">
        <v>45565</v>
      </c>
      <c r="B892" s="72" t="s">
        <v>925</v>
      </c>
      <c r="C892" s="44" t="s">
        <v>65</v>
      </c>
      <c r="D892" s="44">
        <v>3</v>
      </c>
      <c r="E892" s="44" t="s">
        <v>28</v>
      </c>
      <c r="F892" s="45">
        <v>26</v>
      </c>
      <c r="G892" s="80" t="s">
        <v>952</v>
      </c>
      <c r="H892" s="75" t="s">
        <v>40</v>
      </c>
      <c r="I892" s="75"/>
      <c r="J892" s="585"/>
      <c r="K892" s="193" t="s">
        <v>31</v>
      </c>
      <c r="L892" s="544">
        <v>45411</v>
      </c>
      <c r="M892" s="72"/>
      <c r="N892" s="513">
        <v>45530</v>
      </c>
      <c r="O892" s="96" t="s">
        <v>933</v>
      </c>
      <c r="P892" s="70" t="str">
        <f t="shared" ca="1" si="151"/>
        <v/>
      </c>
      <c r="Q892" s="70" t="str">
        <f t="shared" ca="1" si="152"/>
        <v/>
      </c>
      <c r="R892" s="70" t="str">
        <f t="shared" ca="1" si="153"/>
        <v/>
      </c>
      <c r="S892" s="70" t="str">
        <f t="shared" ca="1" si="154"/>
        <v/>
      </c>
      <c r="T892" s="147" t="str">
        <f t="shared" ca="1" si="155"/>
        <v/>
      </c>
      <c r="U892" s="146"/>
      <c r="V892" s="51"/>
      <c r="W892" s="51"/>
      <c r="X892" s="51"/>
      <c r="Y892" s="51"/>
      <c r="Z892" s="51"/>
      <c r="AA892" s="145"/>
    </row>
    <row r="893" spans="1:27" s="2" customFormat="1" ht="15.6" x14ac:dyDescent="0.3">
      <c r="A893" s="560">
        <v>45565</v>
      </c>
      <c r="B893" s="72" t="s">
        <v>925</v>
      </c>
      <c r="C893" s="44" t="s">
        <v>65</v>
      </c>
      <c r="D893" s="44">
        <v>3</v>
      </c>
      <c r="E893" s="44" t="s">
        <v>28</v>
      </c>
      <c r="F893" s="45">
        <v>27</v>
      </c>
      <c r="G893" s="80" t="s">
        <v>953</v>
      </c>
      <c r="H893" s="75" t="s">
        <v>76</v>
      </c>
      <c r="I893" s="75"/>
      <c r="J893" s="585"/>
      <c r="K893" s="193" t="s">
        <v>31</v>
      </c>
      <c r="L893" s="544">
        <v>45411</v>
      </c>
      <c r="M893" s="48"/>
      <c r="N893" s="513">
        <v>45656</v>
      </c>
      <c r="O893" s="96" t="s">
        <v>933</v>
      </c>
      <c r="P893" s="70" t="str">
        <f t="shared" ca="1" si="151"/>
        <v/>
      </c>
      <c r="Q893" s="70" t="str">
        <f t="shared" ca="1" si="152"/>
        <v/>
      </c>
      <c r="R893" s="70" t="str">
        <f t="shared" ca="1" si="153"/>
        <v/>
      </c>
      <c r="S893" s="70" t="str">
        <f t="shared" ca="1" si="154"/>
        <v/>
      </c>
      <c r="T893" s="147" t="str">
        <f t="shared" ca="1" si="155"/>
        <v/>
      </c>
      <c r="U893" s="146"/>
      <c r="V893" s="51"/>
      <c r="W893" s="51"/>
      <c r="X893" s="51"/>
      <c r="Y893" s="51"/>
      <c r="Z893" s="51"/>
      <c r="AA893" s="145"/>
    </row>
    <row r="894" spans="1:27" customFormat="1" ht="15.6" x14ac:dyDescent="0.3">
      <c r="A894" s="560">
        <v>45565</v>
      </c>
      <c r="B894" s="72" t="s">
        <v>925</v>
      </c>
      <c r="C894" s="44" t="s">
        <v>65</v>
      </c>
      <c r="D894" s="44">
        <v>3</v>
      </c>
      <c r="E894" s="44" t="s">
        <v>28</v>
      </c>
      <c r="F894" s="45">
        <v>28</v>
      </c>
      <c r="G894" s="80" t="s">
        <v>954</v>
      </c>
      <c r="H894" s="75" t="s">
        <v>76</v>
      </c>
      <c r="I894" s="75"/>
      <c r="J894" s="585"/>
      <c r="K894" s="193" t="s">
        <v>31</v>
      </c>
      <c r="L894" s="544">
        <v>45411</v>
      </c>
      <c r="M894" s="48"/>
      <c r="N894" s="513">
        <v>45656</v>
      </c>
      <c r="O894" s="96" t="s">
        <v>933</v>
      </c>
      <c r="P894" s="70" t="str">
        <f t="shared" ca="1" si="151"/>
        <v/>
      </c>
      <c r="Q894" s="70" t="str">
        <f t="shared" ca="1" si="152"/>
        <v/>
      </c>
      <c r="R894" s="70" t="str">
        <f t="shared" ca="1" si="153"/>
        <v/>
      </c>
      <c r="S894" s="70" t="str">
        <f t="shared" ca="1" si="154"/>
        <v/>
      </c>
      <c r="T894" s="147" t="str">
        <f t="shared" ca="1" si="155"/>
        <v/>
      </c>
      <c r="U894" s="146"/>
      <c r="V894" s="51"/>
      <c r="W894" s="51"/>
      <c r="X894" s="51"/>
      <c r="Y894" s="51"/>
      <c r="Z894" s="51"/>
      <c r="AA894" s="145"/>
    </row>
    <row r="895" spans="1:27" s="2" customFormat="1" ht="15.6" x14ac:dyDescent="0.3">
      <c r="A895" s="560">
        <v>45565</v>
      </c>
      <c r="B895" s="72" t="s">
        <v>925</v>
      </c>
      <c r="C895" s="44" t="s">
        <v>65</v>
      </c>
      <c r="D895" s="44">
        <v>3</v>
      </c>
      <c r="E895" s="44" t="s">
        <v>28</v>
      </c>
      <c r="F895" s="45">
        <v>29</v>
      </c>
      <c r="G895" s="80" t="s">
        <v>955</v>
      </c>
      <c r="H895" s="75" t="s">
        <v>30</v>
      </c>
      <c r="I895" s="75"/>
      <c r="J895" s="585">
        <v>45569</v>
      </c>
      <c r="K895" s="188" t="s">
        <v>227</v>
      </c>
      <c r="L895" s="544">
        <v>45411</v>
      </c>
      <c r="M895" s="43">
        <v>45514</v>
      </c>
      <c r="N895" s="513">
        <v>45583</v>
      </c>
      <c r="O895" s="96" t="s">
        <v>933</v>
      </c>
      <c r="P895" s="70" t="str">
        <f t="shared" ca="1" si="151"/>
        <v/>
      </c>
      <c r="Q895" s="70" t="str">
        <f t="shared" ca="1" si="152"/>
        <v/>
      </c>
      <c r="R895" s="70" t="str">
        <f t="shared" ca="1" si="153"/>
        <v/>
      </c>
      <c r="S895" s="70" t="str">
        <f t="shared" ca="1" si="154"/>
        <v/>
      </c>
      <c r="T895" s="147" t="str">
        <f t="shared" ca="1" si="155"/>
        <v/>
      </c>
      <c r="U895" s="146"/>
      <c r="V895" s="51"/>
      <c r="W895" s="51"/>
      <c r="X895" s="51"/>
      <c r="Y895" s="51"/>
      <c r="Z895" s="51"/>
      <c r="AA895" s="145"/>
    </row>
    <row r="896" spans="1:27" s="2" customFormat="1" ht="15.6" x14ac:dyDescent="0.3">
      <c r="A896" s="560">
        <v>45565</v>
      </c>
      <c r="B896" s="72" t="s">
        <v>925</v>
      </c>
      <c r="C896" s="44" t="s">
        <v>65</v>
      </c>
      <c r="D896" s="44">
        <v>3</v>
      </c>
      <c r="E896" s="44" t="s">
        <v>28</v>
      </c>
      <c r="F896" s="45">
        <v>30</v>
      </c>
      <c r="G896" s="80" t="s">
        <v>956</v>
      </c>
      <c r="H896" s="75" t="s">
        <v>30</v>
      </c>
      <c r="I896" s="75"/>
      <c r="J896" s="585"/>
      <c r="K896" s="193" t="s">
        <v>31</v>
      </c>
      <c r="L896" s="544">
        <v>45411</v>
      </c>
      <c r="M896" s="43"/>
      <c r="N896" s="513">
        <v>45530</v>
      </c>
      <c r="O896" s="96" t="s">
        <v>933</v>
      </c>
      <c r="P896" s="70" t="str">
        <f t="shared" ca="1" si="151"/>
        <v/>
      </c>
      <c r="Q896" s="70" t="str">
        <f t="shared" ca="1" si="152"/>
        <v/>
      </c>
      <c r="R896" s="70" t="str">
        <f t="shared" ca="1" si="153"/>
        <v/>
      </c>
      <c r="S896" s="70" t="str">
        <f t="shared" ca="1" si="154"/>
        <v/>
      </c>
      <c r="T896" s="147" t="str">
        <f t="shared" ca="1" si="155"/>
        <v/>
      </c>
      <c r="U896" s="146"/>
      <c r="V896" s="51"/>
      <c r="W896" s="51"/>
      <c r="X896" s="51"/>
      <c r="Y896" s="51"/>
      <c r="Z896" s="51"/>
      <c r="AA896" s="145"/>
    </row>
    <row r="897" spans="1:27" s="2" customFormat="1" ht="15.6" x14ac:dyDescent="0.3">
      <c r="A897" s="560">
        <v>45565</v>
      </c>
      <c r="B897" s="72" t="s">
        <v>925</v>
      </c>
      <c r="C897" s="44" t="s">
        <v>65</v>
      </c>
      <c r="D897" s="44">
        <v>3</v>
      </c>
      <c r="E897" s="44" t="s">
        <v>28</v>
      </c>
      <c r="F897" s="45">
        <v>31</v>
      </c>
      <c r="G897" s="80" t="s">
        <v>957</v>
      </c>
      <c r="H897" s="47" t="s">
        <v>54</v>
      </c>
      <c r="I897" s="75"/>
      <c r="J897" s="585"/>
      <c r="K897" s="193" t="s">
        <v>31</v>
      </c>
      <c r="L897" s="544">
        <v>45411</v>
      </c>
      <c r="M897" s="48"/>
      <c r="N897" s="513">
        <v>45534</v>
      </c>
      <c r="O897" s="96" t="s">
        <v>933</v>
      </c>
      <c r="P897" s="70" t="str">
        <f t="shared" ca="1" si="151"/>
        <v/>
      </c>
      <c r="Q897" s="70" t="str">
        <f t="shared" ca="1" si="152"/>
        <v/>
      </c>
      <c r="R897" s="70" t="str">
        <f t="shared" ca="1" si="153"/>
        <v/>
      </c>
      <c r="S897" s="70" t="str">
        <f t="shared" ca="1" si="154"/>
        <v/>
      </c>
      <c r="T897" s="147" t="str">
        <f t="shared" ca="1" si="155"/>
        <v/>
      </c>
      <c r="U897" s="146"/>
      <c r="V897" s="51"/>
      <c r="W897" s="51"/>
      <c r="X897" s="51"/>
      <c r="Y897" s="51"/>
      <c r="Z897" s="51"/>
      <c r="AA897" s="145"/>
    </row>
    <row r="898" spans="1:27" s="2" customFormat="1" ht="15.6" x14ac:dyDescent="0.3">
      <c r="A898" s="560">
        <v>45565</v>
      </c>
      <c r="B898" s="72" t="s">
        <v>925</v>
      </c>
      <c r="C898" s="44" t="s">
        <v>65</v>
      </c>
      <c r="D898" s="44">
        <v>3</v>
      </c>
      <c r="E898" s="44" t="s">
        <v>28</v>
      </c>
      <c r="F898" s="45">
        <v>32</v>
      </c>
      <c r="G898" s="80" t="s">
        <v>958</v>
      </c>
      <c r="H898" s="75" t="s">
        <v>76</v>
      </c>
      <c r="I898" s="75"/>
      <c r="J898" s="585"/>
      <c r="K898" s="193" t="s">
        <v>31</v>
      </c>
      <c r="L898" s="544">
        <v>45411</v>
      </c>
      <c r="M898" s="48"/>
      <c r="N898" s="513">
        <v>45656</v>
      </c>
      <c r="O898" s="96" t="s">
        <v>933</v>
      </c>
      <c r="P898" s="70" t="str">
        <f t="shared" ca="1" si="151"/>
        <v/>
      </c>
      <c r="Q898" s="70" t="str">
        <f t="shared" ca="1" si="152"/>
        <v/>
      </c>
      <c r="R898" s="70" t="str">
        <f t="shared" ca="1" si="153"/>
        <v/>
      </c>
      <c r="S898" s="70" t="str">
        <f t="shared" ca="1" si="154"/>
        <v/>
      </c>
      <c r="T898" s="147" t="str">
        <f t="shared" ca="1" si="155"/>
        <v/>
      </c>
      <c r="U898" s="146"/>
      <c r="V898" s="51"/>
      <c r="W898" s="51"/>
      <c r="X898" s="51"/>
      <c r="Y898" s="51"/>
      <c r="Z898" s="51"/>
      <c r="AA898" s="145"/>
    </row>
    <row r="899" spans="1:27" s="2" customFormat="1" ht="15.6" x14ac:dyDescent="0.3">
      <c r="A899" s="560">
        <v>45565</v>
      </c>
      <c r="B899" s="72" t="s">
        <v>925</v>
      </c>
      <c r="C899" s="44" t="s">
        <v>65</v>
      </c>
      <c r="D899" s="44">
        <v>3</v>
      </c>
      <c r="E899" s="44" t="s">
        <v>28</v>
      </c>
      <c r="F899" s="45">
        <v>33</v>
      </c>
      <c r="G899" s="80" t="s">
        <v>959</v>
      </c>
      <c r="H899" s="75" t="s">
        <v>76</v>
      </c>
      <c r="I899" s="75"/>
      <c r="J899" s="585"/>
      <c r="K899" s="403" t="s">
        <v>31</v>
      </c>
      <c r="L899" s="544">
        <v>45411</v>
      </c>
      <c r="M899" s="48"/>
      <c r="N899" s="513">
        <v>45656</v>
      </c>
      <c r="O899" s="96" t="s">
        <v>933</v>
      </c>
      <c r="P899" s="70" t="str">
        <f t="shared" ref="P899:P930" ca="1" si="156">IF(K899="NÃO INTERVENCIONADO",TODAY()-J899,"")</f>
        <v/>
      </c>
      <c r="Q899" s="70" t="str">
        <f t="shared" ref="Q899:Q930" ca="1" si="157">IF(K899="ENCOMENDADO",TODAY()-J899,"")</f>
        <v/>
      </c>
      <c r="R899" s="70" t="str">
        <f t="shared" ref="R899:R930" ca="1" si="158">IF(K899="EM OBRA",TODAY()-J899,"")</f>
        <v/>
      </c>
      <c r="S899" s="70" t="str">
        <f t="shared" ref="S899:S930" ca="1" si="159">IF(K899="CORREÇÃO NÃO ACEITE",TODAY()-J899,"")</f>
        <v/>
      </c>
      <c r="T899" s="147" t="str">
        <f t="shared" ref="T899:T930" ca="1" si="160">IF(K899="A VERIFICAR",TODAY()-J899,"")</f>
        <v/>
      </c>
      <c r="U899" s="146"/>
      <c r="V899" s="51"/>
      <c r="W899" s="51"/>
      <c r="X899" s="51"/>
      <c r="Y899" s="51"/>
      <c r="Z899" s="51"/>
      <c r="AA899" s="145"/>
    </row>
    <row r="900" spans="1:27" s="2" customFormat="1" ht="15.6" x14ac:dyDescent="0.3">
      <c r="A900" s="560">
        <v>45565</v>
      </c>
      <c r="B900" s="72" t="s">
        <v>925</v>
      </c>
      <c r="C900" s="44" t="s">
        <v>65</v>
      </c>
      <c r="D900" s="44">
        <v>3</v>
      </c>
      <c r="E900" s="44" t="s">
        <v>28</v>
      </c>
      <c r="F900" s="45">
        <v>34</v>
      </c>
      <c r="G900" s="80" t="s">
        <v>960</v>
      </c>
      <c r="H900" s="75" t="s">
        <v>76</v>
      </c>
      <c r="I900" s="75"/>
      <c r="J900" s="585"/>
      <c r="K900" s="403" t="s">
        <v>31</v>
      </c>
      <c r="L900" s="544">
        <v>45411</v>
      </c>
      <c r="M900" s="48"/>
      <c r="N900" s="513">
        <v>45656</v>
      </c>
      <c r="O900" s="96" t="s">
        <v>933</v>
      </c>
      <c r="P900" s="70" t="str">
        <f t="shared" ca="1" si="156"/>
        <v/>
      </c>
      <c r="Q900" s="70" t="str">
        <f t="shared" ca="1" si="157"/>
        <v/>
      </c>
      <c r="R900" s="70" t="str">
        <f t="shared" ca="1" si="158"/>
        <v/>
      </c>
      <c r="S900" s="70" t="str">
        <f t="shared" ca="1" si="159"/>
        <v/>
      </c>
      <c r="T900" s="147" t="str">
        <f t="shared" ca="1" si="160"/>
        <v/>
      </c>
      <c r="U900" s="146"/>
      <c r="V900" s="51"/>
      <c r="W900" s="51"/>
      <c r="X900" s="51"/>
      <c r="Y900" s="51"/>
      <c r="Z900" s="51"/>
      <c r="AA900" s="145"/>
    </row>
    <row r="901" spans="1:27" s="2" customFormat="1" ht="15.6" x14ac:dyDescent="0.3">
      <c r="A901" s="560">
        <v>45565</v>
      </c>
      <c r="B901" s="72" t="s">
        <v>925</v>
      </c>
      <c r="C901" s="44" t="s">
        <v>65</v>
      </c>
      <c r="D901" s="44">
        <v>3</v>
      </c>
      <c r="E901" s="44" t="s">
        <v>28</v>
      </c>
      <c r="F901" s="45">
        <v>35</v>
      </c>
      <c r="G901" s="80" t="s">
        <v>961</v>
      </c>
      <c r="H901" s="75" t="s">
        <v>30</v>
      </c>
      <c r="I901" s="75"/>
      <c r="J901" s="585"/>
      <c r="K901" s="193" t="s">
        <v>31</v>
      </c>
      <c r="L901" s="544">
        <v>45411</v>
      </c>
      <c r="M901" s="43"/>
      <c r="N901" s="513">
        <v>45530</v>
      </c>
      <c r="O901" s="96" t="s">
        <v>933</v>
      </c>
      <c r="P901" s="70" t="str">
        <f t="shared" ca="1" si="156"/>
        <v/>
      </c>
      <c r="Q901" s="70" t="str">
        <f t="shared" ca="1" si="157"/>
        <v/>
      </c>
      <c r="R901" s="70" t="str">
        <f t="shared" ca="1" si="158"/>
        <v/>
      </c>
      <c r="S901" s="70" t="str">
        <f t="shared" ca="1" si="159"/>
        <v/>
      </c>
      <c r="T901" s="147" t="str">
        <f t="shared" ca="1" si="160"/>
        <v/>
      </c>
      <c r="U901" s="146"/>
      <c r="V901" s="51"/>
      <c r="W901" s="51"/>
      <c r="X901" s="51"/>
      <c r="Y901" s="51"/>
      <c r="Z901" s="51"/>
      <c r="AA901" s="145"/>
    </row>
    <row r="902" spans="1:27" s="2" customFormat="1" ht="15.6" x14ac:dyDescent="0.3">
      <c r="A902" s="560">
        <v>45565</v>
      </c>
      <c r="B902" s="72" t="s">
        <v>925</v>
      </c>
      <c r="C902" s="44" t="s">
        <v>65</v>
      </c>
      <c r="D902" s="44">
        <v>3</v>
      </c>
      <c r="E902" s="44" t="s">
        <v>28</v>
      </c>
      <c r="F902" s="45">
        <v>36</v>
      </c>
      <c r="G902" s="80" t="s">
        <v>962</v>
      </c>
      <c r="H902" s="75" t="s">
        <v>30</v>
      </c>
      <c r="I902" s="75"/>
      <c r="J902" s="585"/>
      <c r="K902" s="193" t="s">
        <v>31</v>
      </c>
      <c r="L902" s="544">
        <v>45411</v>
      </c>
      <c r="M902" s="43"/>
      <c r="N902" s="513">
        <v>45530</v>
      </c>
      <c r="O902" s="96" t="s">
        <v>933</v>
      </c>
      <c r="P902" s="70" t="str">
        <f t="shared" ca="1" si="156"/>
        <v/>
      </c>
      <c r="Q902" s="70" t="str">
        <f t="shared" ca="1" si="157"/>
        <v/>
      </c>
      <c r="R902" s="70" t="str">
        <f t="shared" ca="1" si="158"/>
        <v/>
      </c>
      <c r="S902" s="70" t="str">
        <f t="shared" ca="1" si="159"/>
        <v/>
      </c>
      <c r="T902" s="147" t="str">
        <f t="shared" ca="1" si="160"/>
        <v/>
      </c>
      <c r="U902" s="146"/>
      <c r="V902" s="51"/>
      <c r="W902" s="51"/>
      <c r="X902" s="51"/>
      <c r="Y902" s="51"/>
      <c r="Z902" s="51"/>
      <c r="AA902" s="145"/>
    </row>
    <row r="903" spans="1:27" s="2" customFormat="1" ht="15.6" x14ac:dyDescent="0.3">
      <c r="A903" s="560">
        <v>45565</v>
      </c>
      <c r="B903" s="72" t="s">
        <v>925</v>
      </c>
      <c r="C903" s="44" t="s">
        <v>65</v>
      </c>
      <c r="D903" s="44">
        <v>3</v>
      </c>
      <c r="E903" s="44" t="s">
        <v>28</v>
      </c>
      <c r="F903" s="45">
        <v>37</v>
      </c>
      <c r="G903" s="80" t="s">
        <v>963</v>
      </c>
      <c r="H903" s="75" t="s">
        <v>76</v>
      </c>
      <c r="I903" s="75"/>
      <c r="J903" s="585"/>
      <c r="K903" s="193" t="s">
        <v>31</v>
      </c>
      <c r="L903" s="544">
        <v>45411</v>
      </c>
      <c r="M903" s="48"/>
      <c r="N903" s="513">
        <v>45656</v>
      </c>
      <c r="O903" s="96" t="s">
        <v>933</v>
      </c>
      <c r="P903" s="70" t="str">
        <f t="shared" ca="1" si="156"/>
        <v/>
      </c>
      <c r="Q903" s="70" t="str">
        <f t="shared" ca="1" si="157"/>
        <v/>
      </c>
      <c r="R903" s="70" t="str">
        <f t="shared" ca="1" si="158"/>
        <v/>
      </c>
      <c r="S903" s="70" t="str">
        <f t="shared" ca="1" si="159"/>
        <v/>
      </c>
      <c r="T903" s="147" t="str">
        <f t="shared" ca="1" si="160"/>
        <v/>
      </c>
      <c r="U903" s="146"/>
      <c r="V903" s="51"/>
      <c r="W903" s="51"/>
      <c r="X903" s="51"/>
      <c r="Y903" s="51"/>
      <c r="Z903" s="51"/>
      <c r="AA903" s="145"/>
    </row>
    <row r="904" spans="1:27" s="2" customFormat="1" ht="15.6" x14ac:dyDescent="0.3">
      <c r="A904" s="560">
        <v>45565</v>
      </c>
      <c r="B904" s="72" t="s">
        <v>925</v>
      </c>
      <c r="C904" s="44" t="s">
        <v>65</v>
      </c>
      <c r="D904" s="44">
        <v>3</v>
      </c>
      <c r="E904" s="44" t="s">
        <v>28</v>
      </c>
      <c r="F904" s="45">
        <v>38</v>
      </c>
      <c r="G904" s="80" t="s">
        <v>964</v>
      </c>
      <c r="H904" s="75" t="s">
        <v>30</v>
      </c>
      <c r="I904" s="75"/>
      <c r="J904" s="585">
        <v>45635</v>
      </c>
      <c r="K904" s="193" t="s">
        <v>31</v>
      </c>
      <c r="L904" s="544">
        <v>45411</v>
      </c>
      <c r="M904" s="43"/>
      <c r="N904" s="513">
        <v>45636</v>
      </c>
      <c r="O904" s="96" t="s">
        <v>933</v>
      </c>
      <c r="P904" s="70" t="str">
        <f t="shared" ca="1" si="156"/>
        <v/>
      </c>
      <c r="Q904" s="70" t="str">
        <f t="shared" ca="1" si="157"/>
        <v/>
      </c>
      <c r="R904" s="70" t="str">
        <f t="shared" ca="1" si="158"/>
        <v/>
      </c>
      <c r="S904" s="70" t="str">
        <f t="shared" ca="1" si="159"/>
        <v/>
      </c>
      <c r="T904" s="147" t="str">
        <f t="shared" ca="1" si="160"/>
        <v/>
      </c>
      <c r="U904" s="146"/>
      <c r="V904" s="51"/>
      <c r="W904" s="51"/>
      <c r="X904" s="51"/>
      <c r="Y904" s="51"/>
      <c r="Z904" s="51"/>
      <c r="AA904" s="145"/>
    </row>
    <row r="905" spans="1:27" s="2" customFormat="1" ht="15.6" x14ac:dyDescent="0.3">
      <c r="A905" s="560">
        <v>45565</v>
      </c>
      <c r="B905" s="72" t="s">
        <v>925</v>
      </c>
      <c r="C905" s="44" t="s">
        <v>65</v>
      </c>
      <c r="D905" s="44">
        <v>3</v>
      </c>
      <c r="E905" s="44" t="s">
        <v>28</v>
      </c>
      <c r="F905" s="45">
        <v>39</v>
      </c>
      <c r="G905" s="80" t="s">
        <v>965</v>
      </c>
      <c r="H905" s="75" t="s">
        <v>30</v>
      </c>
      <c r="I905" s="75"/>
      <c r="J905" s="585"/>
      <c r="K905" s="193" t="s">
        <v>31</v>
      </c>
      <c r="L905" s="544">
        <v>45411</v>
      </c>
      <c r="M905" s="43"/>
      <c r="N905" s="513">
        <v>45530</v>
      </c>
      <c r="O905" s="96" t="s">
        <v>933</v>
      </c>
      <c r="P905" s="70" t="str">
        <f t="shared" ca="1" si="156"/>
        <v/>
      </c>
      <c r="Q905" s="70" t="str">
        <f t="shared" ca="1" si="157"/>
        <v/>
      </c>
      <c r="R905" s="70" t="str">
        <f t="shared" ca="1" si="158"/>
        <v/>
      </c>
      <c r="S905" s="70" t="str">
        <f t="shared" ca="1" si="159"/>
        <v/>
      </c>
      <c r="T905" s="147" t="str">
        <f t="shared" ca="1" si="160"/>
        <v/>
      </c>
      <c r="U905" s="146"/>
      <c r="V905" s="51"/>
      <c r="W905" s="51"/>
      <c r="X905" s="51"/>
      <c r="Y905" s="51"/>
      <c r="Z905" s="51"/>
      <c r="AA905" s="145"/>
    </row>
    <row r="906" spans="1:27" s="2" customFormat="1" ht="15.6" x14ac:dyDescent="0.3">
      <c r="A906" s="560">
        <v>45565</v>
      </c>
      <c r="B906" s="72" t="s">
        <v>925</v>
      </c>
      <c r="C906" s="44" t="s">
        <v>65</v>
      </c>
      <c r="D906" s="44">
        <v>3</v>
      </c>
      <c r="E906" s="44" t="s">
        <v>28</v>
      </c>
      <c r="F906" s="45">
        <v>40</v>
      </c>
      <c r="G906" s="80" t="s">
        <v>966</v>
      </c>
      <c r="H906" s="75" t="s">
        <v>30</v>
      </c>
      <c r="I906" s="75"/>
      <c r="J906" s="585"/>
      <c r="K906" s="193" t="s">
        <v>31</v>
      </c>
      <c r="L906" s="544">
        <v>45411</v>
      </c>
      <c r="M906" s="43"/>
      <c r="N906" s="513">
        <v>45530</v>
      </c>
      <c r="O906" s="96" t="s">
        <v>933</v>
      </c>
      <c r="P906" s="70" t="str">
        <f t="shared" ca="1" si="156"/>
        <v/>
      </c>
      <c r="Q906" s="70" t="str">
        <f t="shared" ca="1" si="157"/>
        <v/>
      </c>
      <c r="R906" s="70" t="str">
        <f t="shared" ca="1" si="158"/>
        <v/>
      </c>
      <c r="S906" s="70" t="str">
        <f t="shared" ca="1" si="159"/>
        <v/>
      </c>
      <c r="T906" s="147" t="str">
        <f t="shared" ca="1" si="160"/>
        <v/>
      </c>
      <c r="U906" s="146"/>
      <c r="V906" s="51"/>
      <c r="W906" s="51"/>
      <c r="X906" s="51"/>
      <c r="Y906" s="51"/>
      <c r="Z906" s="51"/>
      <c r="AA906" s="145"/>
    </row>
    <row r="907" spans="1:27" s="2" customFormat="1" ht="15.6" x14ac:dyDescent="0.3">
      <c r="A907" s="560">
        <v>45565</v>
      </c>
      <c r="B907" s="72" t="s">
        <v>925</v>
      </c>
      <c r="C907" s="44" t="s">
        <v>65</v>
      </c>
      <c r="D907" s="44">
        <v>3</v>
      </c>
      <c r="E907" s="44" t="s">
        <v>28</v>
      </c>
      <c r="F907" s="45">
        <v>41</v>
      </c>
      <c r="G907" s="80" t="s">
        <v>967</v>
      </c>
      <c r="H907" s="75" t="s">
        <v>76</v>
      </c>
      <c r="I907" s="75"/>
      <c r="J907" s="585"/>
      <c r="K907" s="193" t="s">
        <v>31</v>
      </c>
      <c r="L907" s="544">
        <v>45411</v>
      </c>
      <c r="M907" s="48"/>
      <c r="N907" s="513">
        <v>45656</v>
      </c>
      <c r="O907" s="96" t="s">
        <v>933</v>
      </c>
      <c r="P907" s="70" t="str">
        <f t="shared" ca="1" si="156"/>
        <v/>
      </c>
      <c r="Q907" s="70" t="str">
        <f t="shared" ca="1" si="157"/>
        <v/>
      </c>
      <c r="R907" s="70" t="str">
        <f t="shared" ca="1" si="158"/>
        <v/>
      </c>
      <c r="S907" s="70" t="str">
        <f t="shared" ca="1" si="159"/>
        <v/>
      </c>
      <c r="T907" s="147" t="str">
        <f t="shared" ca="1" si="160"/>
        <v/>
      </c>
      <c r="U907" s="146"/>
      <c r="V907" s="51"/>
      <c r="W907" s="51"/>
      <c r="X907" s="51"/>
      <c r="Y907" s="51"/>
      <c r="Z907" s="51"/>
      <c r="AA907" s="145"/>
    </row>
    <row r="908" spans="1:27" s="2" customFormat="1" ht="15.6" x14ac:dyDescent="0.3">
      <c r="A908" s="560">
        <v>45565</v>
      </c>
      <c r="B908" s="72" t="s">
        <v>925</v>
      </c>
      <c r="C908" s="44" t="s">
        <v>65</v>
      </c>
      <c r="D908" s="44">
        <v>3</v>
      </c>
      <c r="E908" s="44" t="s">
        <v>28</v>
      </c>
      <c r="F908" s="45">
        <v>42</v>
      </c>
      <c r="G908" s="80" t="s">
        <v>968</v>
      </c>
      <c r="H908" s="75" t="s">
        <v>30</v>
      </c>
      <c r="I908" s="75"/>
      <c r="J908" s="585"/>
      <c r="K908" s="193" t="s">
        <v>31</v>
      </c>
      <c r="L908" s="544">
        <v>45411</v>
      </c>
      <c r="M908" s="43"/>
      <c r="N908" s="513">
        <v>45530</v>
      </c>
      <c r="O908" s="96" t="s">
        <v>933</v>
      </c>
      <c r="P908" s="70" t="str">
        <f t="shared" ca="1" si="156"/>
        <v/>
      </c>
      <c r="Q908" s="70" t="str">
        <f t="shared" ca="1" si="157"/>
        <v/>
      </c>
      <c r="R908" s="70" t="str">
        <f t="shared" ca="1" si="158"/>
        <v/>
      </c>
      <c r="S908" s="70" t="str">
        <f t="shared" ca="1" si="159"/>
        <v/>
      </c>
      <c r="T908" s="147" t="str">
        <f t="shared" ca="1" si="160"/>
        <v/>
      </c>
      <c r="U908" s="146"/>
      <c r="V908" s="51"/>
      <c r="W908" s="51"/>
      <c r="X908" s="51"/>
      <c r="Y908" s="51"/>
      <c r="Z908" s="51"/>
      <c r="AA908" s="145"/>
    </row>
    <row r="909" spans="1:27" s="2" customFormat="1" ht="15.6" x14ac:dyDescent="0.3">
      <c r="A909" s="560">
        <v>45565</v>
      </c>
      <c r="B909" s="72" t="s">
        <v>925</v>
      </c>
      <c r="C909" s="44" t="s">
        <v>65</v>
      </c>
      <c r="D909" s="44">
        <v>3</v>
      </c>
      <c r="E909" s="44" t="s">
        <v>28</v>
      </c>
      <c r="F909" s="45">
        <v>43</v>
      </c>
      <c r="G909" s="80" t="s">
        <v>969</v>
      </c>
      <c r="H909" s="75" t="s">
        <v>30</v>
      </c>
      <c r="I909" s="75"/>
      <c r="J909" s="585">
        <v>45569</v>
      </c>
      <c r="K909" s="193" t="s">
        <v>31</v>
      </c>
      <c r="L909" s="544">
        <v>45411</v>
      </c>
      <c r="M909" s="43"/>
      <c r="N909" s="513">
        <v>45586</v>
      </c>
      <c r="O909" s="96" t="s">
        <v>933</v>
      </c>
      <c r="P909" s="70" t="str">
        <f t="shared" ca="1" si="156"/>
        <v/>
      </c>
      <c r="Q909" s="70" t="str">
        <f t="shared" ca="1" si="157"/>
        <v/>
      </c>
      <c r="R909" s="70" t="str">
        <f t="shared" ca="1" si="158"/>
        <v/>
      </c>
      <c r="S909" s="70" t="str">
        <f t="shared" ca="1" si="159"/>
        <v/>
      </c>
      <c r="T909" s="147" t="str">
        <f t="shared" ca="1" si="160"/>
        <v/>
      </c>
      <c r="U909" s="146"/>
      <c r="V909" s="51"/>
      <c r="W909" s="51"/>
      <c r="X909" s="51"/>
      <c r="Y909" s="51"/>
      <c r="Z909" s="51"/>
      <c r="AA909" s="145"/>
    </row>
    <row r="910" spans="1:27" s="2" customFormat="1" ht="15.6" x14ac:dyDescent="0.3">
      <c r="A910" s="560">
        <v>45565</v>
      </c>
      <c r="B910" s="72" t="s">
        <v>925</v>
      </c>
      <c r="C910" s="44" t="s">
        <v>65</v>
      </c>
      <c r="D910" s="44">
        <v>3</v>
      </c>
      <c r="E910" s="44" t="s">
        <v>28</v>
      </c>
      <c r="F910" s="45">
        <v>44</v>
      </c>
      <c r="G910" s="80" t="s">
        <v>970</v>
      </c>
      <c r="H910" s="75" t="s">
        <v>30</v>
      </c>
      <c r="I910" s="75"/>
      <c r="J910" s="585"/>
      <c r="K910" s="193" t="s">
        <v>31</v>
      </c>
      <c r="L910" s="544">
        <v>45411</v>
      </c>
      <c r="M910" s="43"/>
      <c r="N910" s="513">
        <v>45530</v>
      </c>
      <c r="O910" s="96" t="s">
        <v>933</v>
      </c>
      <c r="P910" s="70" t="str">
        <f t="shared" ca="1" si="156"/>
        <v/>
      </c>
      <c r="Q910" s="70" t="str">
        <f t="shared" ca="1" si="157"/>
        <v/>
      </c>
      <c r="R910" s="70" t="str">
        <f t="shared" ca="1" si="158"/>
        <v/>
      </c>
      <c r="S910" s="70" t="str">
        <f t="shared" ca="1" si="159"/>
        <v/>
      </c>
      <c r="T910" s="147" t="str">
        <f t="shared" ca="1" si="160"/>
        <v/>
      </c>
      <c r="U910" s="146"/>
      <c r="V910" s="51"/>
      <c r="W910" s="51"/>
      <c r="X910" s="51"/>
      <c r="Y910" s="51"/>
      <c r="Z910" s="51"/>
      <c r="AA910" s="145"/>
    </row>
    <row r="911" spans="1:27" s="2" customFormat="1" ht="15.6" x14ac:dyDescent="0.3">
      <c r="A911" s="560">
        <v>45565</v>
      </c>
      <c r="B911" s="72" t="s">
        <v>925</v>
      </c>
      <c r="C911" s="44" t="s">
        <v>65</v>
      </c>
      <c r="D911" s="44">
        <v>3</v>
      </c>
      <c r="E911" s="44" t="s">
        <v>28</v>
      </c>
      <c r="F911" s="45">
        <v>45</v>
      </c>
      <c r="G911" s="80" t="s">
        <v>971</v>
      </c>
      <c r="H911" s="75" t="s">
        <v>30</v>
      </c>
      <c r="I911" s="75"/>
      <c r="J911" s="585"/>
      <c r="K911" s="193" t="s">
        <v>31</v>
      </c>
      <c r="L911" s="544">
        <v>45411</v>
      </c>
      <c r="M911" s="43"/>
      <c r="N911" s="513">
        <v>45530</v>
      </c>
      <c r="O911" s="96" t="s">
        <v>933</v>
      </c>
      <c r="P911" s="70" t="str">
        <f t="shared" ca="1" si="156"/>
        <v/>
      </c>
      <c r="Q911" s="70" t="str">
        <f t="shared" ca="1" si="157"/>
        <v/>
      </c>
      <c r="R911" s="70" t="str">
        <f t="shared" ca="1" si="158"/>
        <v/>
      </c>
      <c r="S911" s="70" t="str">
        <f t="shared" ca="1" si="159"/>
        <v/>
      </c>
      <c r="T911" s="147" t="str">
        <f t="shared" ca="1" si="160"/>
        <v/>
      </c>
      <c r="U911" s="146"/>
      <c r="V911" s="51"/>
      <c r="W911" s="51"/>
      <c r="X911" s="51"/>
      <c r="Y911" s="51"/>
      <c r="Z911" s="51"/>
      <c r="AA911" s="145"/>
    </row>
    <row r="912" spans="1:27" s="2" customFormat="1" ht="15.6" x14ac:dyDescent="0.3">
      <c r="A912" s="560">
        <v>45565</v>
      </c>
      <c r="B912" s="72" t="s">
        <v>925</v>
      </c>
      <c r="C912" s="44" t="s">
        <v>65</v>
      </c>
      <c r="D912" s="44">
        <v>3</v>
      </c>
      <c r="E912" s="44" t="s">
        <v>28</v>
      </c>
      <c r="F912" s="45">
        <v>46</v>
      </c>
      <c r="G912" s="80" t="s">
        <v>972</v>
      </c>
      <c r="H912" s="75" t="s">
        <v>30</v>
      </c>
      <c r="I912" s="75"/>
      <c r="J912" s="585"/>
      <c r="K912" s="193" t="s">
        <v>31</v>
      </c>
      <c r="L912" s="544">
        <v>45411</v>
      </c>
      <c r="M912" s="43"/>
      <c r="N912" s="513">
        <v>45530</v>
      </c>
      <c r="O912" s="96" t="s">
        <v>933</v>
      </c>
      <c r="P912" s="70" t="str">
        <f t="shared" ca="1" si="156"/>
        <v/>
      </c>
      <c r="Q912" s="70" t="str">
        <f t="shared" ca="1" si="157"/>
        <v/>
      </c>
      <c r="R912" s="70" t="str">
        <f t="shared" ca="1" si="158"/>
        <v/>
      </c>
      <c r="S912" s="70" t="str">
        <f t="shared" ca="1" si="159"/>
        <v/>
      </c>
      <c r="T912" s="147" t="str">
        <f t="shared" ca="1" si="160"/>
        <v/>
      </c>
      <c r="U912" s="146"/>
      <c r="V912" s="51"/>
      <c r="W912" s="51"/>
      <c r="X912" s="51"/>
      <c r="Y912" s="51"/>
      <c r="Z912" s="51"/>
      <c r="AA912" s="145"/>
    </row>
    <row r="913" spans="1:27" s="2" customFormat="1" ht="15.6" x14ac:dyDescent="0.3">
      <c r="A913" s="560">
        <v>45565</v>
      </c>
      <c r="B913" s="72" t="s">
        <v>925</v>
      </c>
      <c r="C913" s="44" t="s">
        <v>65</v>
      </c>
      <c r="D913" s="44">
        <v>3</v>
      </c>
      <c r="E913" s="44" t="s">
        <v>28</v>
      </c>
      <c r="F913" s="45">
        <v>47</v>
      </c>
      <c r="G913" s="80" t="s">
        <v>973</v>
      </c>
      <c r="H913" s="75" t="s">
        <v>30</v>
      </c>
      <c r="I913" s="75"/>
      <c r="J913" s="585"/>
      <c r="K913" s="193" t="s">
        <v>31</v>
      </c>
      <c r="L913" s="544">
        <v>45411</v>
      </c>
      <c r="M913" s="43"/>
      <c r="N913" s="513">
        <v>45530</v>
      </c>
      <c r="O913" s="96" t="s">
        <v>933</v>
      </c>
      <c r="P913" s="70" t="str">
        <f t="shared" ca="1" si="156"/>
        <v/>
      </c>
      <c r="Q913" s="70" t="str">
        <f t="shared" ca="1" si="157"/>
        <v/>
      </c>
      <c r="R913" s="70" t="str">
        <f t="shared" ca="1" si="158"/>
        <v/>
      </c>
      <c r="S913" s="70" t="str">
        <f t="shared" ca="1" si="159"/>
        <v/>
      </c>
      <c r="T913" s="147" t="str">
        <f t="shared" ca="1" si="160"/>
        <v/>
      </c>
      <c r="U913" s="146"/>
      <c r="V913" s="51"/>
      <c r="W913" s="51"/>
      <c r="X913" s="51"/>
      <c r="Y913" s="51"/>
      <c r="Z913" s="51"/>
      <c r="AA913" s="145"/>
    </row>
    <row r="914" spans="1:27" s="2" customFormat="1" ht="15.6" x14ac:dyDescent="0.3">
      <c r="A914" s="560">
        <v>45565</v>
      </c>
      <c r="B914" s="72" t="s">
        <v>925</v>
      </c>
      <c r="C914" s="44" t="s">
        <v>65</v>
      </c>
      <c r="D914" s="44">
        <v>3</v>
      </c>
      <c r="E914" s="44" t="s">
        <v>28</v>
      </c>
      <c r="F914" s="45">
        <v>48</v>
      </c>
      <c r="G914" s="80" t="s">
        <v>974</v>
      </c>
      <c r="H914" s="75" t="s">
        <v>30</v>
      </c>
      <c r="I914" s="75"/>
      <c r="J914" s="585"/>
      <c r="K914" s="193" t="s">
        <v>31</v>
      </c>
      <c r="L914" s="544">
        <v>45411</v>
      </c>
      <c r="M914" s="43"/>
      <c r="N914" s="513">
        <v>45530</v>
      </c>
      <c r="O914" s="96" t="s">
        <v>933</v>
      </c>
      <c r="P914" s="70" t="str">
        <f t="shared" ca="1" si="156"/>
        <v/>
      </c>
      <c r="Q914" s="70" t="str">
        <f t="shared" ca="1" si="157"/>
        <v/>
      </c>
      <c r="R914" s="70" t="str">
        <f t="shared" ca="1" si="158"/>
        <v/>
      </c>
      <c r="S914" s="70" t="str">
        <f t="shared" ca="1" si="159"/>
        <v/>
      </c>
      <c r="T914" s="147" t="str">
        <f t="shared" ca="1" si="160"/>
        <v/>
      </c>
      <c r="U914" s="146"/>
      <c r="V914" s="51"/>
      <c r="W914" s="51"/>
      <c r="X914" s="51"/>
      <c r="Y914" s="51"/>
      <c r="Z914" s="51"/>
      <c r="AA914" s="145"/>
    </row>
    <row r="915" spans="1:27" s="2" customFormat="1" ht="15.6" x14ac:dyDescent="0.3">
      <c r="A915" s="560">
        <v>45565</v>
      </c>
      <c r="B915" s="72" t="s">
        <v>925</v>
      </c>
      <c r="C915" s="44" t="s">
        <v>65</v>
      </c>
      <c r="D915" s="44">
        <v>3</v>
      </c>
      <c r="E915" s="44" t="s">
        <v>28</v>
      </c>
      <c r="F915" s="45">
        <v>49</v>
      </c>
      <c r="G915" s="80" t="s">
        <v>975</v>
      </c>
      <c r="H915" s="47" t="s">
        <v>104</v>
      </c>
      <c r="I915" s="75"/>
      <c r="J915" s="585"/>
      <c r="K915" s="193" t="s">
        <v>31</v>
      </c>
      <c r="L915" s="544">
        <v>45411</v>
      </c>
      <c r="M915" s="43"/>
      <c r="N915" s="513">
        <v>45530</v>
      </c>
      <c r="O915" s="96" t="s">
        <v>933</v>
      </c>
      <c r="P915" s="70" t="str">
        <f t="shared" ca="1" si="156"/>
        <v/>
      </c>
      <c r="Q915" s="70" t="str">
        <f t="shared" ca="1" si="157"/>
        <v/>
      </c>
      <c r="R915" s="70" t="str">
        <f t="shared" ca="1" si="158"/>
        <v/>
      </c>
      <c r="S915" s="70" t="str">
        <f t="shared" ca="1" si="159"/>
        <v/>
      </c>
      <c r="T915" s="147" t="str">
        <f t="shared" ca="1" si="160"/>
        <v/>
      </c>
      <c r="U915" s="146"/>
      <c r="V915" s="51"/>
      <c r="W915" s="51"/>
      <c r="X915" s="51"/>
      <c r="Y915" s="51"/>
      <c r="Z915" s="51"/>
      <c r="AA915" s="145"/>
    </row>
    <row r="916" spans="1:27" s="2" customFormat="1" ht="15.6" x14ac:dyDescent="0.3">
      <c r="A916" s="560">
        <v>45565</v>
      </c>
      <c r="B916" s="72" t="s">
        <v>925</v>
      </c>
      <c r="C916" s="44" t="s">
        <v>65</v>
      </c>
      <c r="D916" s="44">
        <v>3</v>
      </c>
      <c r="E916" s="44" t="s">
        <v>28</v>
      </c>
      <c r="F916" s="45">
        <v>50</v>
      </c>
      <c r="G916" s="80" t="s">
        <v>976</v>
      </c>
      <c r="H916" s="75" t="s">
        <v>30</v>
      </c>
      <c r="I916" s="75"/>
      <c r="J916" s="585"/>
      <c r="K916" s="193" t="s">
        <v>31</v>
      </c>
      <c r="L916" s="544">
        <v>45411</v>
      </c>
      <c r="M916" s="43"/>
      <c r="N916" s="513">
        <v>45530</v>
      </c>
      <c r="O916" s="96" t="s">
        <v>933</v>
      </c>
      <c r="P916" s="70" t="str">
        <f t="shared" ca="1" si="156"/>
        <v/>
      </c>
      <c r="Q916" s="70" t="str">
        <f t="shared" ca="1" si="157"/>
        <v/>
      </c>
      <c r="R916" s="70" t="str">
        <f t="shared" ca="1" si="158"/>
        <v/>
      </c>
      <c r="S916" s="70" t="str">
        <f t="shared" ca="1" si="159"/>
        <v/>
      </c>
      <c r="T916" s="147" t="str">
        <f t="shared" ca="1" si="160"/>
        <v/>
      </c>
      <c r="U916" s="146"/>
      <c r="V916" s="51"/>
      <c r="W916" s="51"/>
      <c r="X916" s="51"/>
      <c r="Y916" s="51"/>
      <c r="Z916" s="51"/>
      <c r="AA916" s="145"/>
    </row>
    <row r="917" spans="1:27" s="2" customFormat="1" ht="15.6" x14ac:dyDescent="0.3">
      <c r="A917" s="560">
        <v>45565</v>
      </c>
      <c r="B917" s="72" t="s">
        <v>925</v>
      </c>
      <c r="C917" s="44" t="s">
        <v>65</v>
      </c>
      <c r="D917" s="44">
        <v>3</v>
      </c>
      <c r="E917" s="44" t="s">
        <v>28</v>
      </c>
      <c r="F917" s="45">
        <v>51</v>
      </c>
      <c r="G917" s="80" t="s">
        <v>977</v>
      </c>
      <c r="H917" s="75" t="s">
        <v>30</v>
      </c>
      <c r="I917" s="75"/>
      <c r="J917" s="585"/>
      <c r="K917" s="193" t="s">
        <v>31</v>
      </c>
      <c r="L917" s="544">
        <v>45411</v>
      </c>
      <c r="M917" s="43"/>
      <c r="N917" s="513">
        <v>45530</v>
      </c>
      <c r="O917" s="96" t="s">
        <v>933</v>
      </c>
      <c r="P917" s="70" t="str">
        <f t="shared" ca="1" si="156"/>
        <v/>
      </c>
      <c r="Q917" s="70" t="str">
        <f t="shared" ca="1" si="157"/>
        <v/>
      </c>
      <c r="R917" s="70" t="str">
        <f t="shared" ca="1" si="158"/>
        <v/>
      </c>
      <c r="S917" s="70" t="str">
        <f t="shared" ca="1" si="159"/>
        <v/>
      </c>
      <c r="T917" s="147" t="str">
        <f t="shared" ca="1" si="160"/>
        <v/>
      </c>
      <c r="U917" s="146"/>
      <c r="V917" s="51"/>
      <c r="W917" s="51"/>
      <c r="X917" s="51"/>
      <c r="Y917" s="51"/>
      <c r="Z917" s="51"/>
      <c r="AA917" s="145"/>
    </row>
    <row r="918" spans="1:27" s="2" customFormat="1" ht="15.6" x14ac:dyDescent="0.3">
      <c r="A918" s="560">
        <v>45565</v>
      </c>
      <c r="B918" s="72" t="s">
        <v>925</v>
      </c>
      <c r="C918" s="44" t="s">
        <v>65</v>
      </c>
      <c r="D918" s="44">
        <v>3</v>
      </c>
      <c r="E918" s="44" t="s">
        <v>28</v>
      </c>
      <c r="F918" s="45">
        <v>52</v>
      </c>
      <c r="G918" s="80" t="s">
        <v>978</v>
      </c>
      <c r="H918" s="75" t="s">
        <v>68</v>
      </c>
      <c r="I918" s="75"/>
      <c r="J918" s="585"/>
      <c r="K918" s="193" t="s">
        <v>31</v>
      </c>
      <c r="L918" s="544">
        <v>45411</v>
      </c>
      <c r="M918" s="43"/>
      <c r="N918" s="513">
        <v>45506</v>
      </c>
      <c r="O918" s="96" t="s">
        <v>933</v>
      </c>
      <c r="P918" s="70" t="str">
        <f t="shared" ca="1" si="156"/>
        <v/>
      </c>
      <c r="Q918" s="70" t="str">
        <f t="shared" ca="1" si="157"/>
        <v/>
      </c>
      <c r="R918" s="70" t="str">
        <f t="shared" ca="1" si="158"/>
        <v/>
      </c>
      <c r="S918" s="70" t="str">
        <f t="shared" ca="1" si="159"/>
        <v/>
      </c>
      <c r="T918" s="147" t="str">
        <f t="shared" ca="1" si="160"/>
        <v/>
      </c>
      <c r="U918" s="146"/>
      <c r="V918" s="51"/>
      <c r="W918" s="51"/>
      <c r="X918" s="51"/>
      <c r="Y918" s="51"/>
      <c r="Z918" s="51"/>
      <c r="AA918" s="145"/>
    </row>
    <row r="919" spans="1:27" s="2" customFormat="1" ht="15.6" x14ac:dyDescent="0.3">
      <c r="A919" s="560">
        <v>45565</v>
      </c>
      <c r="B919" s="72" t="s">
        <v>925</v>
      </c>
      <c r="C919" s="44" t="s">
        <v>65</v>
      </c>
      <c r="D919" s="44">
        <v>3</v>
      </c>
      <c r="E919" s="44" t="s">
        <v>28</v>
      </c>
      <c r="F919" s="45">
        <v>53</v>
      </c>
      <c r="G919" s="80" t="s">
        <v>979</v>
      </c>
      <c r="H919" s="75" t="s">
        <v>30</v>
      </c>
      <c r="I919" s="75"/>
      <c r="J919" s="585"/>
      <c r="K919" s="193" t="s">
        <v>31</v>
      </c>
      <c r="L919" s="544">
        <v>45411</v>
      </c>
      <c r="M919" s="43"/>
      <c r="N919" s="513">
        <v>45530</v>
      </c>
      <c r="O919" s="96" t="s">
        <v>933</v>
      </c>
      <c r="P919" s="70" t="str">
        <f t="shared" ca="1" si="156"/>
        <v/>
      </c>
      <c r="Q919" s="70" t="str">
        <f t="shared" ca="1" si="157"/>
        <v/>
      </c>
      <c r="R919" s="70" t="str">
        <f t="shared" ca="1" si="158"/>
        <v/>
      </c>
      <c r="S919" s="70" t="str">
        <f t="shared" ca="1" si="159"/>
        <v/>
      </c>
      <c r="T919" s="147" t="str">
        <f t="shared" ca="1" si="160"/>
        <v/>
      </c>
      <c r="U919" s="146"/>
      <c r="V919" s="51"/>
      <c r="W919" s="51"/>
      <c r="X919" s="51"/>
      <c r="Y919" s="51"/>
      <c r="Z919" s="51"/>
      <c r="AA919" s="145"/>
    </row>
    <row r="920" spans="1:27" s="2" customFormat="1" ht="15.6" x14ac:dyDescent="0.3">
      <c r="A920" s="560">
        <v>45565</v>
      </c>
      <c r="B920" s="72" t="s">
        <v>925</v>
      </c>
      <c r="C920" s="44" t="s">
        <v>65</v>
      </c>
      <c r="D920" s="44">
        <v>3</v>
      </c>
      <c r="E920" s="44" t="s">
        <v>28</v>
      </c>
      <c r="F920" s="45">
        <v>54</v>
      </c>
      <c r="G920" s="80" t="s">
        <v>980</v>
      </c>
      <c r="H920" s="75" t="s">
        <v>30</v>
      </c>
      <c r="I920" s="75"/>
      <c r="J920" s="585"/>
      <c r="K920" s="193" t="s">
        <v>31</v>
      </c>
      <c r="L920" s="544">
        <v>45411</v>
      </c>
      <c r="M920" s="43"/>
      <c r="N920" s="513">
        <v>45530</v>
      </c>
      <c r="O920" s="96" t="s">
        <v>933</v>
      </c>
      <c r="P920" s="70" t="str">
        <f t="shared" ca="1" si="156"/>
        <v/>
      </c>
      <c r="Q920" s="70" t="str">
        <f t="shared" ca="1" si="157"/>
        <v/>
      </c>
      <c r="R920" s="70" t="str">
        <f t="shared" ca="1" si="158"/>
        <v/>
      </c>
      <c r="S920" s="70" t="str">
        <f t="shared" ca="1" si="159"/>
        <v/>
      </c>
      <c r="T920" s="147" t="str">
        <f t="shared" ca="1" si="160"/>
        <v/>
      </c>
      <c r="U920" s="146"/>
      <c r="V920" s="51"/>
      <c r="W920" s="51"/>
      <c r="X920" s="51"/>
      <c r="Y920" s="51"/>
      <c r="Z920" s="51"/>
      <c r="AA920" s="145"/>
    </row>
    <row r="921" spans="1:27" s="2" customFormat="1" ht="15.6" x14ac:dyDescent="0.3">
      <c r="A921" s="560">
        <v>45565</v>
      </c>
      <c r="B921" s="72" t="s">
        <v>925</v>
      </c>
      <c r="C921" s="44" t="s">
        <v>65</v>
      </c>
      <c r="D921" s="44">
        <v>3</v>
      </c>
      <c r="E921" s="44" t="s">
        <v>28</v>
      </c>
      <c r="F921" s="45">
        <v>55</v>
      </c>
      <c r="G921" s="80" t="s">
        <v>981</v>
      </c>
      <c r="H921" s="75" t="s">
        <v>30</v>
      </c>
      <c r="I921" s="75"/>
      <c r="J921" s="585"/>
      <c r="K921" s="193" t="s">
        <v>31</v>
      </c>
      <c r="L921" s="544">
        <v>45411</v>
      </c>
      <c r="M921" s="43"/>
      <c r="N921" s="513">
        <v>45530</v>
      </c>
      <c r="O921" s="96" t="s">
        <v>933</v>
      </c>
      <c r="P921" s="70" t="str">
        <f t="shared" ca="1" si="156"/>
        <v/>
      </c>
      <c r="Q921" s="70" t="str">
        <f t="shared" ca="1" si="157"/>
        <v/>
      </c>
      <c r="R921" s="70" t="str">
        <f t="shared" ca="1" si="158"/>
        <v/>
      </c>
      <c r="S921" s="70" t="str">
        <f t="shared" ca="1" si="159"/>
        <v/>
      </c>
      <c r="T921" s="147" t="str">
        <f t="shared" ca="1" si="160"/>
        <v/>
      </c>
      <c r="U921" s="146"/>
      <c r="V921" s="51"/>
      <c r="W921" s="51"/>
      <c r="X921" s="51"/>
      <c r="Y921" s="51"/>
      <c r="Z921" s="51"/>
      <c r="AA921" s="145"/>
    </row>
    <row r="922" spans="1:27" s="2" customFormat="1" ht="15.6" x14ac:dyDescent="0.3">
      <c r="A922" s="560">
        <v>45565</v>
      </c>
      <c r="B922" s="72" t="s">
        <v>925</v>
      </c>
      <c r="C922" s="44" t="s">
        <v>65</v>
      </c>
      <c r="D922" s="44">
        <v>3</v>
      </c>
      <c r="E922" s="44" t="s">
        <v>28</v>
      </c>
      <c r="F922" s="45">
        <v>56</v>
      </c>
      <c r="G922" s="80" t="s">
        <v>982</v>
      </c>
      <c r="H922" s="75" t="s">
        <v>30</v>
      </c>
      <c r="I922" s="75"/>
      <c r="J922" s="585"/>
      <c r="K922" s="193" t="s">
        <v>31</v>
      </c>
      <c r="L922" s="544">
        <v>45411</v>
      </c>
      <c r="M922" s="43"/>
      <c r="N922" s="513">
        <v>45530</v>
      </c>
      <c r="O922" s="96" t="s">
        <v>933</v>
      </c>
      <c r="P922" s="70" t="str">
        <f t="shared" ca="1" si="156"/>
        <v/>
      </c>
      <c r="Q922" s="70" t="str">
        <f t="shared" ca="1" si="157"/>
        <v/>
      </c>
      <c r="R922" s="70" t="str">
        <f t="shared" ca="1" si="158"/>
        <v/>
      </c>
      <c r="S922" s="70" t="str">
        <f t="shared" ca="1" si="159"/>
        <v/>
      </c>
      <c r="T922" s="147" t="str">
        <f t="shared" ca="1" si="160"/>
        <v/>
      </c>
      <c r="U922" s="146"/>
      <c r="V922" s="51"/>
      <c r="W922" s="51"/>
      <c r="X922" s="51"/>
      <c r="Y922" s="51"/>
      <c r="Z922" s="51"/>
      <c r="AA922" s="145"/>
    </row>
    <row r="923" spans="1:27" s="2" customFormat="1" ht="15.6" x14ac:dyDescent="0.3">
      <c r="A923" s="560">
        <v>45565</v>
      </c>
      <c r="B923" s="72" t="s">
        <v>925</v>
      </c>
      <c r="C923" s="44" t="s">
        <v>65</v>
      </c>
      <c r="D923" s="44">
        <v>3</v>
      </c>
      <c r="E923" s="44" t="s">
        <v>28</v>
      </c>
      <c r="F923" s="45">
        <v>57</v>
      </c>
      <c r="G923" s="80" t="s">
        <v>983</v>
      </c>
      <c r="H923" s="75" t="s">
        <v>30</v>
      </c>
      <c r="I923" s="75"/>
      <c r="J923" s="585">
        <v>45569</v>
      </c>
      <c r="K923" s="193" t="s">
        <v>31</v>
      </c>
      <c r="L923" s="544">
        <v>45411</v>
      </c>
      <c r="M923" s="43"/>
      <c r="N923" s="513">
        <v>45637</v>
      </c>
      <c r="O923" s="96" t="s">
        <v>933</v>
      </c>
      <c r="P923" s="70" t="str">
        <f t="shared" ca="1" si="156"/>
        <v/>
      </c>
      <c r="Q923" s="70" t="str">
        <f t="shared" ca="1" si="157"/>
        <v/>
      </c>
      <c r="R923" s="70" t="str">
        <f t="shared" ca="1" si="158"/>
        <v/>
      </c>
      <c r="S923" s="70" t="str">
        <f t="shared" ca="1" si="159"/>
        <v/>
      </c>
      <c r="T923" s="147" t="str">
        <f t="shared" ca="1" si="160"/>
        <v/>
      </c>
      <c r="U923" s="146"/>
      <c r="V923" s="51"/>
      <c r="W923" s="51"/>
      <c r="X923" s="51"/>
      <c r="Y923" s="51"/>
      <c r="Z923" s="51"/>
      <c r="AA923" s="145"/>
    </row>
    <row r="924" spans="1:27" s="2" customFormat="1" ht="15.6" x14ac:dyDescent="0.3">
      <c r="A924" s="560">
        <v>45565</v>
      </c>
      <c r="B924" s="72" t="s">
        <v>925</v>
      </c>
      <c r="C924" s="44" t="s">
        <v>65</v>
      </c>
      <c r="D924" s="44">
        <v>3</v>
      </c>
      <c r="E924" s="44" t="s">
        <v>28</v>
      </c>
      <c r="F924" s="45">
        <v>58</v>
      </c>
      <c r="G924" s="80" t="s">
        <v>984</v>
      </c>
      <c r="H924" s="75" t="s">
        <v>30</v>
      </c>
      <c r="I924" s="75"/>
      <c r="J924" s="585">
        <v>45569</v>
      </c>
      <c r="K924" s="193" t="s">
        <v>31</v>
      </c>
      <c r="L924" s="544">
        <v>45411</v>
      </c>
      <c r="M924" s="43"/>
      <c r="N924" s="513">
        <v>45610</v>
      </c>
      <c r="O924" s="96" t="s">
        <v>933</v>
      </c>
      <c r="P924" s="70" t="str">
        <f t="shared" ca="1" si="156"/>
        <v/>
      </c>
      <c r="Q924" s="70" t="str">
        <f t="shared" ca="1" si="157"/>
        <v/>
      </c>
      <c r="R924" s="70" t="str">
        <f t="shared" ca="1" si="158"/>
        <v/>
      </c>
      <c r="S924" s="70" t="str">
        <f t="shared" ca="1" si="159"/>
        <v/>
      </c>
      <c r="T924" s="147" t="str">
        <f t="shared" ca="1" si="160"/>
        <v/>
      </c>
      <c r="U924" s="146"/>
      <c r="V924" s="51"/>
      <c r="W924" s="51"/>
      <c r="X924" s="51"/>
      <c r="Y924" s="51"/>
      <c r="Z924" s="51"/>
      <c r="AA924" s="145"/>
    </row>
    <row r="925" spans="1:27" s="2" customFormat="1" ht="15.6" x14ac:dyDescent="0.3">
      <c r="A925" s="560">
        <v>45565</v>
      </c>
      <c r="B925" s="72" t="s">
        <v>925</v>
      </c>
      <c r="C925" s="44" t="s">
        <v>65</v>
      </c>
      <c r="D925" s="44">
        <v>3</v>
      </c>
      <c r="E925" s="44" t="s">
        <v>28</v>
      </c>
      <c r="F925" s="45">
        <v>59</v>
      </c>
      <c r="G925" s="80" t="s">
        <v>985</v>
      </c>
      <c r="H925" s="75" t="s">
        <v>44</v>
      </c>
      <c r="I925" s="75"/>
      <c r="J925" s="585">
        <v>45569</v>
      </c>
      <c r="K925" s="193" t="s">
        <v>31</v>
      </c>
      <c r="L925" s="544">
        <v>45411</v>
      </c>
      <c r="M925" s="43"/>
      <c r="N925" s="513">
        <v>45610</v>
      </c>
      <c r="O925" s="96" t="s">
        <v>933</v>
      </c>
      <c r="P925" s="70" t="str">
        <f t="shared" ca="1" si="156"/>
        <v/>
      </c>
      <c r="Q925" s="70" t="str">
        <f t="shared" ca="1" si="157"/>
        <v/>
      </c>
      <c r="R925" s="70" t="str">
        <f t="shared" ca="1" si="158"/>
        <v/>
      </c>
      <c r="S925" s="70" t="str">
        <f t="shared" ca="1" si="159"/>
        <v/>
      </c>
      <c r="T925" s="147" t="str">
        <f t="shared" ca="1" si="160"/>
        <v/>
      </c>
      <c r="U925" s="146"/>
      <c r="V925" s="51"/>
      <c r="W925" s="51"/>
      <c r="X925" s="51"/>
      <c r="Y925" s="51"/>
      <c r="Z925" s="51"/>
      <c r="AA925" s="145"/>
    </row>
    <row r="926" spans="1:27" s="2" customFormat="1" ht="15.6" x14ac:dyDescent="0.3">
      <c r="A926" s="560">
        <v>45565</v>
      </c>
      <c r="B926" s="72" t="s">
        <v>925</v>
      </c>
      <c r="C926" s="44" t="s">
        <v>65</v>
      </c>
      <c r="D926" s="44">
        <v>3</v>
      </c>
      <c r="E926" s="44" t="s">
        <v>28</v>
      </c>
      <c r="F926" s="45">
        <v>60</v>
      </c>
      <c r="G926" s="80" t="s">
        <v>986</v>
      </c>
      <c r="H926" s="75" t="s">
        <v>44</v>
      </c>
      <c r="I926" s="75"/>
      <c r="J926" s="585">
        <v>45569</v>
      </c>
      <c r="K926" s="193" t="s">
        <v>31</v>
      </c>
      <c r="L926" s="544">
        <v>45411</v>
      </c>
      <c r="M926" s="43"/>
      <c r="N926" s="513">
        <v>45590</v>
      </c>
      <c r="O926" s="96" t="s">
        <v>933</v>
      </c>
      <c r="P926" s="70" t="str">
        <f t="shared" ca="1" si="156"/>
        <v/>
      </c>
      <c r="Q926" s="70" t="str">
        <f t="shared" ca="1" si="157"/>
        <v/>
      </c>
      <c r="R926" s="70" t="str">
        <f t="shared" ca="1" si="158"/>
        <v/>
      </c>
      <c r="S926" s="70" t="str">
        <f t="shared" ca="1" si="159"/>
        <v/>
      </c>
      <c r="T926" s="147" t="str">
        <f t="shared" ca="1" si="160"/>
        <v/>
      </c>
      <c r="U926" s="146"/>
      <c r="V926" s="51"/>
      <c r="W926" s="51"/>
      <c r="X926" s="51"/>
      <c r="Y926" s="51"/>
      <c r="Z926" s="51"/>
      <c r="AA926" s="145"/>
    </row>
    <row r="927" spans="1:27" s="2" customFormat="1" ht="15.6" x14ac:dyDescent="0.3">
      <c r="A927" s="560">
        <v>45565</v>
      </c>
      <c r="B927" s="72" t="s">
        <v>925</v>
      </c>
      <c r="C927" s="44" t="s">
        <v>65</v>
      </c>
      <c r="D927" s="44">
        <v>3</v>
      </c>
      <c r="E927" s="44" t="s">
        <v>28</v>
      </c>
      <c r="F927" s="45">
        <v>61</v>
      </c>
      <c r="G927" s="80" t="s">
        <v>987</v>
      </c>
      <c r="H927" s="75" t="s">
        <v>76</v>
      </c>
      <c r="I927" s="75"/>
      <c r="J927" s="585">
        <v>45623</v>
      </c>
      <c r="K927" s="193" t="s">
        <v>31</v>
      </c>
      <c r="L927" s="544">
        <v>45411</v>
      </c>
      <c r="M927" s="43"/>
      <c r="N927" s="513">
        <v>45635</v>
      </c>
      <c r="O927" s="96" t="s">
        <v>933</v>
      </c>
      <c r="P927" s="70" t="str">
        <f t="shared" ca="1" si="156"/>
        <v/>
      </c>
      <c r="Q927" s="70" t="str">
        <f t="shared" ca="1" si="157"/>
        <v/>
      </c>
      <c r="R927" s="70" t="str">
        <f t="shared" ca="1" si="158"/>
        <v/>
      </c>
      <c r="S927" s="70" t="str">
        <f t="shared" ca="1" si="159"/>
        <v/>
      </c>
      <c r="T927" s="147" t="str">
        <f t="shared" ca="1" si="160"/>
        <v/>
      </c>
      <c r="U927" s="146"/>
      <c r="V927" s="51"/>
      <c r="W927" s="51"/>
      <c r="X927" s="51"/>
      <c r="Y927" s="51"/>
      <c r="Z927" s="51"/>
      <c r="AA927" s="145"/>
    </row>
    <row r="928" spans="1:27" s="2" customFormat="1" ht="15.6" x14ac:dyDescent="0.3">
      <c r="A928" s="560">
        <v>45565</v>
      </c>
      <c r="B928" s="72" t="s">
        <v>925</v>
      </c>
      <c r="C928" s="44" t="s">
        <v>65</v>
      </c>
      <c r="D928" s="44">
        <v>3</v>
      </c>
      <c r="E928" s="44" t="s">
        <v>28</v>
      </c>
      <c r="F928" s="45">
        <v>62</v>
      </c>
      <c r="G928" s="80" t="s">
        <v>988</v>
      </c>
      <c r="H928" s="75" t="s">
        <v>44</v>
      </c>
      <c r="I928" s="75"/>
      <c r="J928" s="585">
        <v>45569</v>
      </c>
      <c r="K928" s="193" t="s">
        <v>31</v>
      </c>
      <c r="L928" s="544">
        <v>45411</v>
      </c>
      <c r="M928" s="43"/>
      <c r="N928" s="513">
        <v>45590</v>
      </c>
      <c r="O928" s="96" t="s">
        <v>933</v>
      </c>
      <c r="P928" s="70" t="str">
        <f t="shared" ca="1" si="156"/>
        <v/>
      </c>
      <c r="Q928" s="70" t="str">
        <f t="shared" ca="1" si="157"/>
        <v/>
      </c>
      <c r="R928" s="70" t="str">
        <f t="shared" ca="1" si="158"/>
        <v/>
      </c>
      <c r="S928" s="70" t="str">
        <f t="shared" ca="1" si="159"/>
        <v/>
      </c>
      <c r="T928" s="147" t="str">
        <f t="shared" ca="1" si="160"/>
        <v/>
      </c>
      <c r="U928" s="146"/>
      <c r="V928" s="51"/>
      <c r="W928" s="51"/>
      <c r="X928" s="51"/>
      <c r="Y928" s="51"/>
      <c r="Z928" s="51"/>
      <c r="AA928" s="145"/>
    </row>
    <row r="929" spans="1:27" s="2" customFormat="1" ht="15.6" x14ac:dyDescent="0.3">
      <c r="A929" s="560">
        <v>45565</v>
      </c>
      <c r="B929" s="72" t="s">
        <v>925</v>
      </c>
      <c r="C929" s="44" t="s">
        <v>65</v>
      </c>
      <c r="D929" s="44">
        <v>3</v>
      </c>
      <c r="E929" s="44" t="s">
        <v>28</v>
      </c>
      <c r="F929" s="45">
        <v>63</v>
      </c>
      <c r="G929" s="102" t="s">
        <v>989</v>
      </c>
      <c r="H929" s="75" t="s">
        <v>44</v>
      </c>
      <c r="I929" s="75"/>
      <c r="J929" s="585">
        <v>45610</v>
      </c>
      <c r="K929" s="193" t="s">
        <v>31</v>
      </c>
      <c r="L929" s="544">
        <v>45411</v>
      </c>
      <c r="M929" s="43"/>
      <c r="N929" s="513">
        <v>45702</v>
      </c>
      <c r="O929" s="96" t="s">
        <v>933</v>
      </c>
      <c r="P929" s="70" t="str">
        <f t="shared" ca="1" si="156"/>
        <v/>
      </c>
      <c r="Q929" s="70" t="str">
        <f t="shared" ca="1" si="157"/>
        <v/>
      </c>
      <c r="R929" s="70" t="str">
        <f t="shared" ca="1" si="158"/>
        <v/>
      </c>
      <c r="S929" s="70" t="str">
        <f t="shared" ca="1" si="159"/>
        <v/>
      </c>
      <c r="T929" s="147" t="str">
        <f t="shared" ca="1" si="160"/>
        <v/>
      </c>
      <c r="U929" s="146"/>
      <c r="V929" s="51"/>
      <c r="W929" s="51"/>
      <c r="X929" s="51"/>
      <c r="Y929" s="51"/>
      <c r="Z929" s="51"/>
      <c r="AA929" s="145"/>
    </row>
    <row r="930" spans="1:27" s="2" customFormat="1" ht="15.6" x14ac:dyDescent="0.3">
      <c r="A930" s="560">
        <v>45565</v>
      </c>
      <c r="B930" s="72" t="s">
        <v>925</v>
      </c>
      <c r="C930" s="44" t="s">
        <v>65</v>
      </c>
      <c r="D930" s="44">
        <v>3</v>
      </c>
      <c r="E930" s="44" t="s">
        <v>28</v>
      </c>
      <c r="F930" s="45">
        <v>64</v>
      </c>
      <c r="G930" s="80" t="s">
        <v>990</v>
      </c>
      <c r="H930" s="75" t="s">
        <v>76</v>
      </c>
      <c r="I930" s="75"/>
      <c r="J930" s="585">
        <v>45586</v>
      </c>
      <c r="K930" s="193" t="s">
        <v>31</v>
      </c>
      <c r="L930" s="544">
        <v>45411</v>
      </c>
      <c r="M930" s="43"/>
      <c r="N930" s="513">
        <v>45610</v>
      </c>
      <c r="O930" s="96" t="s">
        <v>933</v>
      </c>
      <c r="P930" s="70" t="str">
        <f t="shared" ca="1" si="156"/>
        <v/>
      </c>
      <c r="Q930" s="70" t="str">
        <f t="shared" ca="1" si="157"/>
        <v/>
      </c>
      <c r="R930" s="70" t="str">
        <f t="shared" ca="1" si="158"/>
        <v/>
      </c>
      <c r="S930" s="70" t="str">
        <f t="shared" ca="1" si="159"/>
        <v/>
      </c>
      <c r="T930" s="147" t="str">
        <f t="shared" ca="1" si="160"/>
        <v/>
      </c>
      <c r="U930" s="146"/>
      <c r="V930" s="51"/>
      <c r="W930" s="51"/>
      <c r="X930" s="51"/>
      <c r="Y930" s="51"/>
      <c r="Z930" s="51"/>
      <c r="AA930" s="145"/>
    </row>
    <row r="931" spans="1:27" s="2" customFormat="1" ht="15.6" x14ac:dyDescent="0.3">
      <c r="A931" s="560">
        <v>45565</v>
      </c>
      <c r="B931" s="72" t="s">
        <v>925</v>
      </c>
      <c r="C931" s="44" t="s">
        <v>65</v>
      </c>
      <c r="D931" s="44">
        <v>3</v>
      </c>
      <c r="E931" s="44" t="s">
        <v>28</v>
      </c>
      <c r="F931" s="45">
        <v>65</v>
      </c>
      <c r="G931" s="80" t="s">
        <v>991</v>
      </c>
      <c r="H931" s="75" t="s">
        <v>113</v>
      </c>
      <c r="I931" s="75"/>
      <c r="J931" s="585">
        <v>45586</v>
      </c>
      <c r="K931" s="193" t="s">
        <v>31</v>
      </c>
      <c r="L931" s="544">
        <v>45411</v>
      </c>
      <c r="M931" s="43"/>
      <c r="N931" s="513">
        <v>45671</v>
      </c>
      <c r="O931" s="96" t="s">
        <v>933</v>
      </c>
      <c r="P931" s="70" t="str">
        <f t="shared" ref="P931:P937" ca="1" si="161">IF(K931="NÃO INTERVENCIONADO",TODAY()-J931,"")</f>
        <v/>
      </c>
      <c r="Q931" s="70" t="str">
        <f t="shared" ref="Q931:Q937" ca="1" si="162">IF(K931="ENCOMENDADO",TODAY()-J931,"")</f>
        <v/>
      </c>
      <c r="R931" s="70" t="str">
        <f t="shared" ref="R931:R937" ca="1" si="163">IF(K931="EM OBRA",TODAY()-J931,"")</f>
        <v/>
      </c>
      <c r="S931" s="70" t="str">
        <f t="shared" ref="S931:S937" ca="1" si="164">IF(K931="CORREÇÃO NÃO ACEITE",TODAY()-J931,"")</f>
        <v/>
      </c>
      <c r="T931" s="147" t="str">
        <f t="shared" ref="T931:T937" ca="1" si="165">IF(K931="A VERIFICAR",TODAY()-J931,"")</f>
        <v/>
      </c>
      <c r="U931" s="146"/>
      <c r="V931" s="51"/>
      <c r="W931" s="51"/>
      <c r="X931" s="51"/>
      <c r="Y931" s="51"/>
      <c r="Z931" s="51"/>
      <c r="AA931" s="145"/>
    </row>
    <row r="932" spans="1:27" s="2" customFormat="1" ht="15.6" x14ac:dyDescent="0.3">
      <c r="A932" s="560">
        <v>45565</v>
      </c>
      <c r="B932" s="72" t="s">
        <v>925</v>
      </c>
      <c r="C932" s="44" t="s">
        <v>65</v>
      </c>
      <c r="D932" s="44">
        <v>3</v>
      </c>
      <c r="E932" s="44" t="s">
        <v>28</v>
      </c>
      <c r="F932" s="45">
        <v>66</v>
      </c>
      <c r="G932" s="80" t="s">
        <v>992</v>
      </c>
      <c r="H932" s="65" t="s">
        <v>158</v>
      </c>
      <c r="I932" s="75"/>
      <c r="J932" s="585">
        <v>45586</v>
      </c>
      <c r="K932" s="193" t="s">
        <v>31</v>
      </c>
      <c r="L932" s="544">
        <v>45411</v>
      </c>
      <c r="M932" s="43"/>
      <c r="N932" s="513">
        <v>45608</v>
      </c>
      <c r="O932" s="96" t="s">
        <v>933</v>
      </c>
      <c r="P932" s="70" t="str">
        <f t="shared" ca="1" si="161"/>
        <v/>
      </c>
      <c r="Q932" s="70" t="str">
        <f t="shared" ca="1" si="162"/>
        <v/>
      </c>
      <c r="R932" s="70" t="str">
        <f t="shared" ca="1" si="163"/>
        <v/>
      </c>
      <c r="S932" s="70" t="str">
        <f t="shared" ca="1" si="164"/>
        <v/>
      </c>
      <c r="T932" s="147" t="str">
        <f t="shared" ca="1" si="165"/>
        <v/>
      </c>
      <c r="U932" s="146"/>
      <c r="V932" s="51"/>
      <c r="W932" s="51"/>
      <c r="X932" s="51"/>
      <c r="Y932" s="51"/>
      <c r="Z932" s="51"/>
      <c r="AA932" s="145"/>
    </row>
    <row r="933" spans="1:27" s="2" customFormat="1" ht="15.6" x14ac:dyDescent="0.3">
      <c r="A933" s="560">
        <v>45565</v>
      </c>
      <c r="B933" s="72" t="s">
        <v>925</v>
      </c>
      <c r="C933" s="44" t="s">
        <v>65</v>
      </c>
      <c r="D933" s="44">
        <v>3</v>
      </c>
      <c r="E933" s="44" t="s">
        <v>28</v>
      </c>
      <c r="F933" s="45">
        <v>67</v>
      </c>
      <c r="G933" s="80" t="s">
        <v>993</v>
      </c>
      <c r="H933" s="75" t="s">
        <v>994</v>
      </c>
      <c r="I933" s="75"/>
      <c r="J933" s="585">
        <v>45623</v>
      </c>
      <c r="K933" s="193" t="s">
        <v>31</v>
      </c>
      <c r="L933" s="544">
        <v>45411</v>
      </c>
      <c r="M933" s="43"/>
      <c r="N933" s="513">
        <v>45608</v>
      </c>
      <c r="O933" s="96" t="s">
        <v>933</v>
      </c>
      <c r="P933" s="70" t="str">
        <f t="shared" ca="1" si="161"/>
        <v/>
      </c>
      <c r="Q933" s="70" t="str">
        <f t="shared" ca="1" si="162"/>
        <v/>
      </c>
      <c r="R933" s="70" t="str">
        <f t="shared" ca="1" si="163"/>
        <v/>
      </c>
      <c r="S933" s="70" t="str">
        <f t="shared" ca="1" si="164"/>
        <v/>
      </c>
      <c r="T933" s="147" t="str">
        <f t="shared" ca="1" si="165"/>
        <v/>
      </c>
      <c r="U933" s="146"/>
      <c r="V933" s="51"/>
      <c r="W933" s="51"/>
      <c r="X933" s="51"/>
      <c r="Y933" s="51"/>
      <c r="Z933" s="51"/>
      <c r="AA933" s="145"/>
    </row>
    <row r="934" spans="1:27" s="2" customFormat="1" ht="15.6" x14ac:dyDescent="0.3">
      <c r="A934" s="560">
        <v>45565</v>
      </c>
      <c r="B934" s="72" t="s">
        <v>925</v>
      </c>
      <c r="C934" s="44" t="s">
        <v>65</v>
      </c>
      <c r="D934" s="44">
        <v>3</v>
      </c>
      <c r="E934" s="44" t="s">
        <v>28</v>
      </c>
      <c r="F934" s="45">
        <v>68</v>
      </c>
      <c r="G934" s="80" t="s">
        <v>995</v>
      </c>
      <c r="H934" s="75" t="s">
        <v>30</v>
      </c>
      <c r="I934" s="75"/>
      <c r="J934" s="585">
        <v>45623</v>
      </c>
      <c r="K934" s="193" t="s">
        <v>31</v>
      </c>
      <c r="L934" s="544">
        <v>45411</v>
      </c>
      <c r="M934" s="43"/>
      <c r="N934" s="513">
        <v>45635</v>
      </c>
      <c r="O934" s="96" t="s">
        <v>933</v>
      </c>
      <c r="P934" s="70" t="str">
        <f t="shared" ca="1" si="161"/>
        <v/>
      </c>
      <c r="Q934" s="70" t="str">
        <f t="shared" ca="1" si="162"/>
        <v/>
      </c>
      <c r="R934" s="70" t="str">
        <f t="shared" ca="1" si="163"/>
        <v/>
      </c>
      <c r="S934" s="70" t="str">
        <f t="shared" ca="1" si="164"/>
        <v/>
      </c>
      <c r="T934" s="147" t="str">
        <f t="shared" ca="1" si="165"/>
        <v/>
      </c>
      <c r="U934" s="146"/>
      <c r="V934" s="51"/>
      <c r="W934" s="51"/>
      <c r="X934" s="51"/>
      <c r="Y934" s="51"/>
      <c r="Z934" s="51"/>
      <c r="AA934" s="145"/>
    </row>
    <row r="935" spans="1:27" s="2" customFormat="1" ht="15.6" x14ac:dyDescent="0.3">
      <c r="A935" s="560">
        <v>45565</v>
      </c>
      <c r="B935" s="72" t="s">
        <v>925</v>
      </c>
      <c r="C935" s="44" t="s">
        <v>65</v>
      </c>
      <c r="D935" s="44">
        <v>3</v>
      </c>
      <c r="E935" s="44" t="s">
        <v>28</v>
      </c>
      <c r="F935" s="45">
        <v>69</v>
      </c>
      <c r="G935" s="80" t="s">
        <v>996</v>
      </c>
      <c r="H935" s="47" t="s">
        <v>54</v>
      </c>
      <c r="I935" s="75"/>
      <c r="J935" s="585">
        <v>45623</v>
      </c>
      <c r="K935" s="193" t="s">
        <v>31</v>
      </c>
      <c r="L935" s="544">
        <v>45411</v>
      </c>
      <c r="M935" s="43"/>
      <c r="N935" s="513">
        <v>45625</v>
      </c>
      <c r="O935" s="96" t="s">
        <v>933</v>
      </c>
      <c r="P935" s="70" t="str">
        <f t="shared" ca="1" si="161"/>
        <v/>
      </c>
      <c r="Q935" s="70" t="str">
        <f t="shared" ca="1" si="162"/>
        <v/>
      </c>
      <c r="R935" s="70" t="str">
        <f t="shared" ca="1" si="163"/>
        <v/>
      </c>
      <c r="S935" s="70" t="str">
        <f t="shared" ca="1" si="164"/>
        <v/>
      </c>
      <c r="T935" s="147" t="str">
        <f t="shared" ca="1" si="165"/>
        <v/>
      </c>
      <c r="U935" s="146"/>
      <c r="V935" s="51"/>
      <c r="W935" s="51"/>
      <c r="X935" s="51"/>
      <c r="Y935" s="51"/>
      <c r="Z935" s="51"/>
      <c r="AA935" s="145"/>
    </row>
    <row r="936" spans="1:27" s="2" customFormat="1" ht="15.6" customHeight="1" x14ac:dyDescent="0.3">
      <c r="A936" s="560">
        <v>45565</v>
      </c>
      <c r="B936" s="72" t="s">
        <v>925</v>
      </c>
      <c r="C936" s="44" t="s">
        <v>65</v>
      </c>
      <c r="D936" s="44">
        <v>3</v>
      </c>
      <c r="E936" s="44" t="s">
        <v>28</v>
      </c>
      <c r="F936" s="45">
        <v>70</v>
      </c>
      <c r="G936" s="80" t="s">
        <v>997</v>
      </c>
      <c r="H936" s="75" t="s">
        <v>30</v>
      </c>
      <c r="I936" s="75"/>
      <c r="J936" s="585">
        <v>45623</v>
      </c>
      <c r="K936" s="193" t="s">
        <v>31</v>
      </c>
      <c r="L936" s="544">
        <v>45411</v>
      </c>
      <c r="M936" s="43"/>
      <c r="N936" s="513">
        <v>45635</v>
      </c>
      <c r="O936" s="96" t="s">
        <v>933</v>
      </c>
      <c r="P936" s="70" t="str">
        <f t="shared" ca="1" si="161"/>
        <v/>
      </c>
      <c r="Q936" s="70" t="str">
        <f t="shared" ca="1" si="162"/>
        <v/>
      </c>
      <c r="R936" s="70" t="str">
        <f t="shared" ca="1" si="163"/>
        <v/>
      </c>
      <c r="S936" s="70" t="str">
        <f t="shared" ca="1" si="164"/>
        <v/>
      </c>
      <c r="T936" s="147" t="str">
        <f t="shared" ca="1" si="165"/>
        <v/>
      </c>
      <c r="U936" s="146"/>
      <c r="V936" s="51"/>
      <c r="W936" s="51"/>
      <c r="X936" s="51"/>
      <c r="Y936" s="51"/>
      <c r="Z936" s="51"/>
      <c r="AA936" s="145"/>
    </row>
    <row r="937" spans="1:27" s="2" customFormat="1" ht="15.6" x14ac:dyDescent="0.3">
      <c r="A937" s="560">
        <v>45565</v>
      </c>
      <c r="B937" s="72" t="s">
        <v>925</v>
      </c>
      <c r="C937" s="44" t="s">
        <v>65</v>
      </c>
      <c r="D937" s="44">
        <v>3</v>
      </c>
      <c r="E937" s="44" t="s">
        <v>28</v>
      </c>
      <c r="F937" s="45">
        <v>71</v>
      </c>
      <c r="G937" s="80" t="s">
        <v>998</v>
      </c>
      <c r="H937" s="75" t="s">
        <v>30</v>
      </c>
      <c r="I937" s="75"/>
      <c r="J937" s="585">
        <v>45623</v>
      </c>
      <c r="K937" s="193" t="s">
        <v>31</v>
      </c>
      <c r="L937" s="544">
        <v>45411</v>
      </c>
      <c r="M937" s="43"/>
      <c r="N937" s="513">
        <v>45667</v>
      </c>
      <c r="O937" s="96" t="s">
        <v>933</v>
      </c>
      <c r="P937" s="70" t="str">
        <f t="shared" ca="1" si="161"/>
        <v/>
      </c>
      <c r="Q937" s="70" t="str">
        <f t="shared" ca="1" si="162"/>
        <v/>
      </c>
      <c r="R937" s="70" t="str">
        <f t="shared" ca="1" si="163"/>
        <v/>
      </c>
      <c r="S937" s="70" t="str">
        <f t="shared" ca="1" si="164"/>
        <v/>
      </c>
      <c r="T937" s="147" t="str">
        <f t="shared" ca="1" si="165"/>
        <v/>
      </c>
      <c r="U937" s="146"/>
      <c r="V937" s="51"/>
      <c r="W937" s="51"/>
      <c r="X937" s="51"/>
      <c r="Y937" s="51"/>
      <c r="Z937" s="51"/>
      <c r="AA937" s="145"/>
    </row>
    <row r="938" spans="1:27" s="2" customFormat="1" ht="15.6" x14ac:dyDescent="0.3">
      <c r="A938" s="560">
        <v>45565</v>
      </c>
      <c r="B938" s="72" t="s">
        <v>925</v>
      </c>
      <c r="C938" s="44" t="s">
        <v>65</v>
      </c>
      <c r="D938" s="44">
        <v>3</v>
      </c>
      <c r="E938" s="44" t="s">
        <v>28</v>
      </c>
      <c r="F938" s="45">
        <v>72</v>
      </c>
      <c r="G938" s="373" t="s">
        <v>999</v>
      </c>
      <c r="H938" s="75" t="s">
        <v>44</v>
      </c>
      <c r="I938" s="75"/>
      <c r="J938" s="585">
        <v>45688</v>
      </c>
      <c r="K938" s="193" t="s">
        <v>31</v>
      </c>
      <c r="L938" s="544">
        <v>45411</v>
      </c>
      <c r="M938" s="57"/>
      <c r="N938" s="516">
        <v>45692</v>
      </c>
      <c r="O938" s="51"/>
      <c r="P938" s="70"/>
      <c r="Q938" s="70"/>
      <c r="R938" s="70"/>
      <c r="S938" s="70"/>
      <c r="T938" s="147"/>
      <c r="U938" s="146"/>
      <c r="V938" s="51"/>
      <c r="W938" s="51"/>
      <c r="X938" s="51"/>
      <c r="Y938" s="51"/>
      <c r="Z938" s="51"/>
      <c r="AA938" s="145"/>
    </row>
    <row r="939" spans="1:27" s="2" customFormat="1" ht="15.6" x14ac:dyDescent="0.3">
      <c r="A939" s="560">
        <v>45565</v>
      </c>
      <c r="B939" s="72" t="s">
        <v>925</v>
      </c>
      <c r="C939" s="44" t="s">
        <v>65</v>
      </c>
      <c r="D939" s="44">
        <v>3</v>
      </c>
      <c r="E939" s="44" t="s">
        <v>28</v>
      </c>
      <c r="F939" s="45">
        <v>73</v>
      </c>
      <c r="G939" s="102" t="s">
        <v>433</v>
      </c>
      <c r="H939" s="65" t="s">
        <v>116</v>
      </c>
      <c r="I939" s="75"/>
      <c r="J939" s="585">
        <v>45688</v>
      </c>
      <c r="K939" s="193" t="s">
        <v>31</v>
      </c>
      <c r="L939" s="544">
        <v>45411</v>
      </c>
      <c r="M939" s="57"/>
      <c r="N939" s="516">
        <v>45692</v>
      </c>
      <c r="O939" s="51"/>
      <c r="P939" s="70"/>
      <c r="Q939" s="70"/>
      <c r="R939" s="70"/>
      <c r="S939" s="70"/>
      <c r="T939" s="147"/>
      <c r="U939" s="146"/>
      <c r="V939" s="51"/>
      <c r="W939" s="51"/>
      <c r="X939" s="51"/>
      <c r="Y939" s="51"/>
      <c r="Z939" s="51"/>
      <c r="AA939" s="145"/>
    </row>
    <row r="940" spans="1:27" s="2" customFormat="1" ht="15.6" x14ac:dyDescent="0.3">
      <c r="A940" s="560">
        <v>45565</v>
      </c>
      <c r="B940" s="72" t="s">
        <v>925</v>
      </c>
      <c r="C940" s="44" t="s">
        <v>65</v>
      </c>
      <c r="D940" s="44">
        <v>3</v>
      </c>
      <c r="E940" s="44" t="s">
        <v>28</v>
      </c>
      <c r="F940" s="45">
        <v>74</v>
      </c>
      <c r="G940" s="102" t="s">
        <v>1000</v>
      </c>
      <c r="H940" s="65" t="s">
        <v>158</v>
      </c>
      <c r="I940" s="75"/>
      <c r="J940" s="585">
        <v>45688</v>
      </c>
      <c r="K940" s="193" t="s">
        <v>31</v>
      </c>
      <c r="L940" s="544">
        <v>45411</v>
      </c>
      <c r="M940" s="57"/>
      <c r="N940" s="516">
        <v>45705</v>
      </c>
      <c r="O940" s="51"/>
      <c r="P940" s="70"/>
      <c r="Q940" s="70"/>
      <c r="R940" s="70"/>
      <c r="S940" s="70"/>
      <c r="T940" s="147"/>
      <c r="U940" s="146"/>
      <c r="V940" s="51"/>
      <c r="W940" s="51"/>
      <c r="X940" s="51"/>
      <c r="Y940" s="51"/>
      <c r="Z940" s="51"/>
      <c r="AA940" s="145"/>
    </row>
    <row r="941" spans="1:27" s="2" customFormat="1" ht="15.6" x14ac:dyDescent="0.3">
      <c r="A941" s="560">
        <v>45565</v>
      </c>
      <c r="B941" s="72" t="s">
        <v>925</v>
      </c>
      <c r="C941" s="44" t="s">
        <v>65</v>
      </c>
      <c r="D941" s="44">
        <v>3</v>
      </c>
      <c r="E941" s="44" t="s">
        <v>28</v>
      </c>
      <c r="F941" s="45">
        <v>75</v>
      </c>
      <c r="G941" s="102" t="s">
        <v>1001</v>
      </c>
      <c r="H941" s="75" t="s">
        <v>30</v>
      </c>
      <c r="I941" s="75"/>
      <c r="J941" s="585">
        <v>45733</v>
      </c>
      <c r="K941" s="193" t="s">
        <v>31</v>
      </c>
      <c r="L941" s="544">
        <v>45411</v>
      </c>
      <c r="M941" s="57"/>
      <c r="N941" s="516">
        <v>45742</v>
      </c>
      <c r="O941" s="51"/>
      <c r="P941" s="70"/>
      <c r="Q941" s="70"/>
      <c r="R941" s="70"/>
      <c r="S941" s="70"/>
      <c r="T941" s="147"/>
      <c r="U941" s="146"/>
      <c r="V941" s="51"/>
      <c r="W941" s="51"/>
      <c r="X941" s="51"/>
      <c r="Y941" s="51"/>
      <c r="Z941" s="51"/>
      <c r="AA941" s="145"/>
    </row>
    <row r="942" spans="1:27" s="2" customFormat="1" ht="15.6" x14ac:dyDescent="0.3">
      <c r="A942" s="560">
        <v>45565</v>
      </c>
      <c r="B942" s="72" t="s">
        <v>925</v>
      </c>
      <c r="C942" s="44" t="s">
        <v>65</v>
      </c>
      <c r="D942" s="44">
        <v>3</v>
      </c>
      <c r="E942" s="44" t="s">
        <v>28</v>
      </c>
      <c r="F942" s="45">
        <v>76</v>
      </c>
      <c r="G942" s="102" t="s">
        <v>1002</v>
      </c>
      <c r="H942" s="75" t="s">
        <v>30</v>
      </c>
      <c r="I942" s="75"/>
      <c r="J942" s="585">
        <v>45733</v>
      </c>
      <c r="K942" s="193" t="s">
        <v>31</v>
      </c>
      <c r="L942" s="544">
        <v>45411</v>
      </c>
      <c r="M942" s="57"/>
      <c r="N942" s="516">
        <v>45742</v>
      </c>
      <c r="O942" s="51"/>
      <c r="P942" s="70"/>
      <c r="Q942" s="70"/>
      <c r="R942" s="70"/>
      <c r="S942" s="70"/>
      <c r="T942" s="147"/>
      <c r="U942" s="146"/>
      <c r="V942" s="51"/>
      <c r="W942" s="51"/>
      <c r="X942" s="51"/>
      <c r="Y942" s="51"/>
      <c r="Z942" s="51"/>
      <c r="AA942" s="145"/>
    </row>
    <row r="943" spans="1:27" s="2" customFormat="1" ht="31.2" x14ac:dyDescent="0.3">
      <c r="A943" s="560">
        <v>45565</v>
      </c>
      <c r="B943" s="72" t="s">
        <v>925</v>
      </c>
      <c r="C943" s="44" t="s">
        <v>65</v>
      </c>
      <c r="D943" s="44">
        <v>3</v>
      </c>
      <c r="E943" s="44" t="s">
        <v>28</v>
      </c>
      <c r="F943" s="45">
        <v>77</v>
      </c>
      <c r="G943" s="102" t="s">
        <v>1003</v>
      </c>
      <c r="H943" s="65" t="s">
        <v>116</v>
      </c>
      <c r="I943" s="75"/>
      <c r="J943" s="585">
        <v>45762</v>
      </c>
      <c r="K943" s="505" t="s">
        <v>31</v>
      </c>
      <c r="L943" s="544">
        <v>45411</v>
      </c>
      <c r="M943" s="57"/>
      <c r="N943" s="516">
        <v>45820</v>
      </c>
      <c r="O943" s="51"/>
      <c r="P943" s="70"/>
      <c r="Q943" s="70"/>
      <c r="R943" s="70"/>
      <c r="S943" s="70"/>
      <c r="T943" s="147"/>
      <c r="U943" s="146"/>
      <c r="V943" s="51"/>
      <c r="W943" s="51"/>
      <c r="X943" s="51"/>
      <c r="Y943" s="51"/>
      <c r="Z943" s="51"/>
      <c r="AA943" s="145"/>
    </row>
    <row r="944" spans="1:27" s="2" customFormat="1" ht="15.6" x14ac:dyDescent="0.3">
      <c r="A944" s="560">
        <v>45565</v>
      </c>
      <c r="B944" s="72" t="s">
        <v>925</v>
      </c>
      <c r="C944" s="44" t="s">
        <v>65</v>
      </c>
      <c r="D944" s="44">
        <v>3</v>
      </c>
      <c r="E944" s="44" t="s">
        <v>28</v>
      </c>
      <c r="F944" s="45">
        <v>78</v>
      </c>
      <c r="G944" s="102" t="s">
        <v>1004</v>
      </c>
      <c r="H944" s="75" t="s">
        <v>30</v>
      </c>
      <c r="I944" s="75"/>
      <c r="J944" s="585">
        <v>45786</v>
      </c>
      <c r="K944" s="193" t="s">
        <v>31</v>
      </c>
      <c r="L944" s="544">
        <v>45411</v>
      </c>
      <c r="M944" s="57"/>
      <c r="N944" s="516">
        <v>45790</v>
      </c>
      <c r="O944" s="51"/>
      <c r="P944" s="70"/>
      <c r="Q944" s="70"/>
      <c r="R944" s="70"/>
      <c r="S944" s="70"/>
      <c r="T944" s="147"/>
      <c r="U944" s="146"/>
      <c r="V944" s="51"/>
      <c r="W944" s="51"/>
      <c r="X944" s="51"/>
      <c r="Y944" s="51"/>
      <c r="Z944" s="51"/>
      <c r="AA944" s="145"/>
    </row>
    <row r="945" spans="1:27" customFormat="1" ht="58.8" x14ac:dyDescent="0.3">
      <c r="A945" s="561">
        <v>45565</v>
      </c>
      <c r="B945" s="291" t="s">
        <v>925</v>
      </c>
      <c r="C945" s="237" t="s">
        <v>65</v>
      </c>
      <c r="D945" s="237">
        <v>3</v>
      </c>
      <c r="E945" s="237" t="s">
        <v>28</v>
      </c>
      <c r="F945" s="236">
        <v>79</v>
      </c>
      <c r="G945" s="102" t="s">
        <v>5393</v>
      </c>
      <c r="H945" s="372" t="s">
        <v>30</v>
      </c>
      <c r="I945" s="75"/>
      <c r="J945" s="586">
        <v>45835</v>
      </c>
      <c r="K945" s="506" t="s">
        <v>31</v>
      </c>
      <c r="L945" s="544">
        <v>45411</v>
      </c>
      <c r="M945" s="248"/>
      <c r="N945" s="517">
        <v>45842</v>
      </c>
      <c r="O945" s="252"/>
      <c r="P945" s="256"/>
      <c r="Q945" s="256"/>
      <c r="R945" s="256"/>
      <c r="S945" s="256"/>
      <c r="T945" s="275"/>
      <c r="U945" s="276"/>
      <c r="V945" s="252"/>
      <c r="W945" s="252"/>
      <c r="X945" s="252"/>
      <c r="Y945" s="252"/>
      <c r="Z945" s="252"/>
      <c r="AA945" s="277"/>
    </row>
    <row r="946" spans="1:27" s="2" customFormat="1" ht="62.4" x14ac:dyDescent="0.3">
      <c r="A946" s="560">
        <v>45565</v>
      </c>
      <c r="B946" s="72" t="s">
        <v>925</v>
      </c>
      <c r="C946" s="44" t="s">
        <v>65</v>
      </c>
      <c r="D946" s="44">
        <v>3</v>
      </c>
      <c r="E946" s="44" t="s">
        <v>28</v>
      </c>
      <c r="F946" s="45">
        <v>80</v>
      </c>
      <c r="G946" s="64" t="s">
        <v>5376</v>
      </c>
      <c r="H946" s="65" t="s">
        <v>104</v>
      </c>
      <c r="I946" s="48"/>
      <c r="J946" s="526">
        <v>45835</v>
      </c>
      <c r="K946" s="193" t="s">
        <v>31</v>
      </c>
      <c r="L946" s="544">
        <v>45411</v>
      </c>
      <c r="M946" s="405"/>
      <c r="N946" s="516">
        <v>46002</v>
      </c>
      <c r="O946" s="51"/>
      <c r="P946" s="70"/>
      <c r="Q946" s="70"/>
      <c r="R946" s="70"/>
      <c r="S946" s="70"/>
      <c r="T946" s="147"/>
      <c r="U946" s="146"/>
      <c r="V946" s="51"/>
      <c r="W946" s="51"/>
      <c r="X946" s="51"/>
      <c r="Y946" s="51"/>
      <c r="Z946" s="51"/>
      <c r="AA946" s="145"/>
    </row>
    <row r="947" spans="1:27" s="2" customFormat="1" ht="15.6" x14ac:dyDescent="0.3">
      <c r="A947" s="560">
        <v>45565</v>
      </c>
      <c r="B947" s="72" t="s">
        <v>925</v>
      </c>
      <c r="C947" s="44" t="s">
        <v>65</v>
      </c>
      <c r="D947" s="44">
        <v>3</v>
      </c>
      <c r="E947" s="44" t="s">
        <v>28</v>
      </c>
      <c r="F947" s="45">
        <v>81</v>
      </c>
      <c r="G947" s="102" t="s">
        <v>5248</v>
      </c>
      <c r="H947" s="75" t="s">
        <v>30</v>
      </c>
      <c r="I947" s="75"/>
      <c r="J947" s="585">
        <v>45887</v>
      </c>
      <c r="K947" s="193" t="s">
        <v>31</v>
      </c>
      <c r="L947" s="544">
        <v>45411</v>
      </c>
      <c r="M947" s="57"/>
      <c r="N947" s="516">
        <v>45931</v>
      </c>
      <c r="O947" s="51"/>
      <c r="P947" s="70"/>
      <c r="Q947" s="70"/>
      <c r="R947" s="70"/>
      <c r="S947" s="70"/>
      <c r="T947" s="147"/>
      <c r="U947" s="146"/>
      <c r="V947" s="51"/>
      <c r="W947" s="51"/>
      <c r="X947" s="51"/>
      <c r="Y947" s="51"/>
      <c r="Z947" s="51"/>
      <c r="AA947" s="145"/>
    </row>
    <row r="948" spans="1:27" s="2" customFormat="1" ht="15.6" x14ac:dyDescent="0.3">
      <c r="A948" s="560">
        <v>45565</v>
      </c>
      <c r="B948" s="72" t="s">
        <v>925</v>
      </c>
      <c r="C948" s="44" t="s">
        <v>65</v>
      </c>
      <c r="D948" s="44">
        <v>3</v>
      </c>
      <c r="E948" s="44" t="s">
        <v>28</v>
      </c>
      <c r="F948" s="45">
        <v>82</v>
      </c>
      <c r="G948" s="102" t="s">
        <v>5249</v>
      </c>
      <c r="H948" s="75" t="s">
        <v>30</v>
      </c>
      <c r="I948" s="75"/>
      <c r="J948" s="585">
        <v>45887</v>
      </c>
      <c r="K948" s="193" t="s">
        <v>31</v>
      </c>
      <c r="L948" s="544">
        <v>45411</v>
      </c>
      <c r="M948" s="57"/>
      <c r="N948" s="516">
        <v>45931</v>
      </c>
      <c r="O948" s="51"/>
      <c r="P948" s="70"/>
      <c r="Q948" s="70"/>
      <c r="R948" s="70"/>
      <c r="S948" s="70"/>
      <c r="T948" s="147"/>
      <c r="U948" s="146"/>
      <c r="V948" s="51"/>
      <c r="W948" s="51"/>
      <c r="X948" s="51"/>
      <c r="Y948" s="51"/>
      <c r="Z948" s="51"/>
      <c r="AA948" s="145"/>
    </row>
    <row r="949" spans="1:27" s="2" customFormat="1" ht="62.4" customHeight="1" x14ac:dyDescent="0.35">
      <c r="A949" s="560">
        <v>45565</v>
      </c>
      <c r="B949" s="72" t="s">
        <v>925</v>
      </c>
      <c r="C949" s="44" t="s">
        <v>65</v>
      </c>
      <c r="D949" s="44">
        <v>3</v>
      </c>
      <c r="E949" s="44" t="s">
        <v>28</v>
      </c>
      <c r="F949" s="45">
        <v>83</v>
      </c>
      <c r="G949" s="64" t="s">
        <v>5408</v>
      </c>
      <c r="H949" s="65" t="s">
        <v>116</v>
      </c>
      <c r="I949" s="48"/>
      <c r="J949" s="526">
        <v>45977</v>
      </c>
      <c r="K949" s="193" t="s">
        <v>31</v>
      </c>
      <c r="L949" s="544">
        <v>45411</v>
      </c>
      <c r="M949" s="463"/>
      <c r="N949" s="516">
        <v>46002</v>
      </c>
      <c r="O949" s="475"/>
      <c r="P949" s="70"/>
      <c r="Q949" s="70"/>
      <c r="R949" s="70"/>
      <c r="S949" s="70"/>
      <c r="T949" s="147"/>
      <c r="U949" s="146"/>
      <c r="V949" s="51"/>
      <c r="W949" s="51"/>
      <c r="X949" s="51"/>
      <c r="Y949" s="51"/>
      <c r="Z949" s="51"/>
      <c r="AA949" s="145"/>
    </row>
    <row r="950" spans="1:27" s="2" customFormat="1" ht="57.6" x14ac:dyDescent="0.3">
      <c r="A950" s="560">
        <v>45565</v>
      </c>
      <c r="B950" s="72" t="s">
        <v>925</v>
      </c>
      <c r="C950" s="44" t="s">
        <v>65</v>
      </c>
      <c r="D950" s="44">
        <v>3</v>
      </c>
      <c r="E950" s="44" t="s">
        <v>28</v>
      </c>
      <c r="F950" s="45">
        <v>84</v>
      </c>
      <c r="G950" s="469" t="s">
        <v>5409</v>
      </c>
      <c r="H950" s="48" t="s">
        <v>57</v>
      </c>
      <c r="I950" s="48"/>
      <c r="J950" s="513">
        <v>45956</v>
      </c>
      <c r="K950" s="642" t="s">
        <v>5552</v>
      </c>
      <c r="L950" s="544">
        <v>45411</v>
      </c>
      <c r="M950" s="57"/>
      <c r="N950" s="516"/>
      <c r="O950" s="470" t="s">
        <v>5397</v>
      </c>
      <c r="P950" s="70"/>
      <c r="Q950" s="70"/>
      <c r="R950" s="70"/>
      <c r="S950" s="70"/>
      <c r="T950" s="147"/>
      <c r="U950" s="146"/>
      <c r="V950" s="51"/>
      <c r="W950" s="51"/>
      <c r="X950" s="51"/>
      <c r="Y950" s="51"/>
      <c r="Z950" s="51"/>
      <c r="AA950" s="145"/>
    </row>
    <row r="951" spans="1:27" s="2" customFormat="1" ht="36" x14ac:dyDescent="0.3">
      <c r="A951" s="560">
        <v>45565</v>
      </c>
      <c r="B951" s="72" t="s">
        <v>925</v>
      </c>
      <c r="C951" s="44" t="s">
        <v>65</v>
      </c>
      <c r="D951" s="44">
        <v>3</v>
      </c>
      <c r="E951" s="44" t="s">
        <v>28</v>
      </c>
      <c r="F951" s="45">
        <v>85</v>
      </c>
      <c r="G951" s="635" t="s">
        <v>5516</v>
      </c>
      <c r="H951" s="48" t="s">
        <v>5359</v>
      </c>
      <c r="I951" s="48"/>
      <c r="J951" s="513">
        <v>45956</v>
      </c>
      <c r="K951" s="642" t="s">
        <v>5552</v>
      </c>
      <c r="L951" s="544">
        <v>45411</v>
      </c>
      <c r="M951" s="57"/>
      <c r="N951" s="516"/>
      <c r="O951" s="470" t="s">
        <v>5517</v>
      </c>
      <c r="P951" s="70"/>
      <c r="Q951" s="70"/>
      <c r="R951" s="70"/>
      <c r="S951" s="70"/>
      <c r="T951" s="147"/>
      <c r="U951" s="146"/>
      <c r="V951" s="51"/>
      <c r="W951" s="51"/>
      <c r="X951" s="51"/>
      <c r="Y951" s="51"/>
      <c r="Z951" s="51"/>
      <c r="AA951" s="145"/>
    </row>
    <row r="952" spans="1:27" s="2" customFormat="1" ht="54" customHeight="1" x14ac:dyDescent="0.35">
      <c r="A952" s="560">
        <v>45565</v>
      </c>
      <c r="B952" s="72" t="s">
        <v>925</v>
      </c>
      <c r="C952" s="44" t="s">
        <v>65</v>
      </c>
      <c r="D952" s="44">
        <v>3</v>
      </c>
      <c r="E952" s="44" t="s">
        <v>28</v>
      </c>
      <c r="F952" s="45">
        <v>86</v>
      </c>
      <c r="G952" s="626" t="s">
        <v>5448</v>
      </c>
      <c r="H952" s="65" t="s">
        <v>158</v>
      </c>
      <c r="I952" s="65"/>
      <c r="J952" s="526">
        <v>46051</v>
      </c>
      <c r="K952" s="191" t="s">
        <v>31</v>
      </c>
      <c r="L952" s="544">
        <v>45411</v>
      </c>
      <c r="M952" s="463"/>
      <c r="N952" s="516">
        <v>46056</v>
      </c>
      <c r="O952" s="628" t="s">
        <v>5479</v>
      </c>
      <c r="P952" s="70"/>
      <c r="Q952" s="70"/>
      <c r="R952" s="70"/>
      <c r="S952" s="70"/>
      <c r="T952" s="147"/>
      <c r="U952" s="146"/>
      <c r="V952" s="51"/>
      <c r="W952" s="51"/>
      <c r="X952" s="51"/>
      <c r="Y952" s="51"/>
      <c r="Z952" s="51"/>
      <c r="AA952" s="145"/>
    </row>
    <row r="953" spans="1:27" s="2" customFormat="1" ht="46.8" x14ac:dyDescent="0.3">
      <c r="A953" s="560">
        <v>45565</v>
      </c>
      <c r="B953" s="72" t="s">
        <v>925</v>
      </c>
      <c r="C953" s="44" t="s">
        <v>65</v>
      </c>
      <c r="D953" s="44">
        <v>3</v>
      </c>
      <c r="E953" s="44" t="s">
        <v>28</v>
      </c>
      <c r="F953" s="45">
        <v>87</v>
      </c>
      <c r="G953" s="77" t="s">
        <v>5492</v>
      </c>
      <c r="H953" s="65" t="s">
        <v>158</v>
      </c>
      <c r="I953" s="65"/>
      <c r="J953" s="526">
        <v>46057</v>
      </c>
      <c r="K953" s="191" t="s">
        <v>31</v>
      </c>
      <c r="L953" s="544">
        <v>45411</v>
      </c>
      <c r="M953" s="405"/>
      <c r="N953" s="516">
        <v>46073</v>
      </c>
      <c r="O953" s="629" t="s">
        <v>5493</v>
      </c>
      <c r="P953" s="70"/>
      <c r="Q953" s="70"/>
      <c r="R953" s="70"/>
      <c r="S953" s="70"/>
      <c r="T953" s="147"/>
      <c r="U953" s="146"/>
      <c r="V953" s="51"/>
      <c r="W953" s="51"/>
      <c r="X953" s="51"/>
      <c r="Y953" s="51"/>
      <c r="Z953" s="51"/>
      <c r="AA953" s="145"/>
    </row>
    <row r="954" spans="1:27" s="2" customFormat="1" ht="18" customHeight="1" x14ac:dyDescent="0.35">
      <c r="A954" s="560">
        <v>45565</v>
      </c>
      <c r="B954" s="72" t="s">
        <v>925</v>
      </c>
      <c r="C954" s="44" t="s">
        <v>65</v>
      </c>
      <c r="D954" s="44">
        <v>3</v>
      </c>
      <c r="E954" s="44" t="s">
        <v>28</v>
      </c>
      <c r="F954" s="45">
        <v>88</v>
      </c>
      <c r="G954" s="635" t="s">
        <v>5549</v>
      </c>
      <c r="H954" s="689" t="s">
        <v>44</v>
      </c>
      <c r="I954" s="48"/>
      <c r="J954" s="513">
        <v>46091</v>
      </c>
      <c r="K954" s="642" t="s">
        <v>5552</v>
      </c>
      <c r="L954" s="544"/>
      <c r="M954" s="463"/>
      <c r="N954" s="516"/>
      <c r="O954" s="628"/>
      <c r="P954" s="70"/>
      <c r="Q954" s="70"/>
      <c r="R954" s="70"/>
      <c r="S954" s="70"/>
      <c r="T954" s="147"/>
      <c r="U954" s="146"/>
      <c r="V954" s="51"/>
      <c r="W954" s="51"/>
      <c r="X954" s="51"/>
      <c r="Y954" s="51"/>
      <c r="Z954" s="51"/>
      <c r="AA954" s="145"/>
    </row>
    <row r="955" spans="1:27" s="2" customFormat="1" ht="15.6" x14ac:dyDescent="0.3">
      <c r="A955" s="555">
        <v>45483</v>
      </c>
      <c r="B955" s="48" t="s">
        <v>1005</v>
      </c>
      <c r="C955" s="45" t="s">
        <v>65</v>
      </c>
      <c r="D955" s="45">
        <v>4</v>
      </c>
      <c r="E955" s="45" t="s">
        <v>66</v>
      </c>
      <c r="F955" s="45">
        <v>1</v>
      </c>
      <c r="G955" s="63" t="s">
        <v>1006</v>
      </c>
      <c r="H955" s="47" t="s">
        <v>54</v>
      </c>
      <c r="I955" s="47"/>
      <c r="J955" s="568">
        <v>45664</v>
      </c>
      <c r="K955" s="186" t="s">
        <v>31</v>
      </c>
      <c r="L955" s="544">
        <v>45384</v>
      </c>
      <c r="M955" s="57"/>
      <c r="N955" s="522">
        <v>45702</v>
      </c>
      <c r="O955" s="51"/>
      <c r="P955" s="70" t="str">
        <f t="shared" ref="P955:P986" ca="1" si="166">IF(K955="NÃO INTERVENCIONADO",TODAY()-J955,"")</f>
        <v/>
      </c>
      <c r="Q955" s="70" t="str">
        <f t="shared" ref="Q955:Q986" ca="1" si="167">IF(K955="ENCOMENDADO",TODAY()-J955,"")</f>
        <v/>
      </c>
      <c r="R955" s="70" t="str">
        <f t="shared" ref="R955:R986" ca="1" si="168">IF(K955="EM OBRA",TODAY()-J955,"")</f>
        <v/>
      </c>
      <c r="S955" s="70" t="str">
        <f t="shared" ref="S955:S986" ca="1" si="169">IF(K955="CORREÇÃO NÃO ACEITE",TODAY()-J955,"")</f>
        <v/>
      </c>
      <c r="T955" s="147" t="str">
        <f t="shared" ref="T955:T986" ca="1" si="170">IF(K955="A VERIFICAR",TODAY()-J955,"")</f>
        <v/>
      </c>
      <c r="U955" s="146"/>
      <c r="V955" s="51"/>
      <c r="W955" s="51"/>
      <c r="X955" s="51"/>
      <c r="Y955" s="51"/>
      <c r="Z955" s="51"/>
      <c r="AA955" s="145"/>
    </row>
    <row r="956" spans="1:27" s="2" customFormat="1" ht="15.6" x14ac:dyDescent="0.3">
      <c r="A956" s="555">
        <v>45483</v>
      </c>
      <c r="B956" s="72" t="s">
        <v>1005</v>
      </c>
      <c r="C956" s="44" t="s">
        <v>65</v>
      </c>
      <c r="D956" s="44">
        <v>4</v>
      </c>
      <c r="E956" s="44" t="s">
        <v>66</v>
      </c>
      <c r="F956" s="45">
        <v>24</v>
      </c>
      <c r="G956" s="46" t="s">
        <v>1007</v>
      </c>
      <c r="H956" s="47" t="s">
        <v>111</v>
      </c>
      <c r="I956" s="48"/>
      <c r="J956" s="568">
        <v>45586</v>
      </c>
      <c r="K956" s="42" t="s">
        <v>31</v>
      </c>
      <c r="L956" s="544">
        <v>45384</v>
      </c>
      <c r="M956" s="43"/>
      <c r="N956" s="513">
        <v>45594</v>
      </c>
      <c r="O956" s="51"/>
      <c r="P956" s="70" t="str">
        <f t="shared" ca="1" si="166"/>
        <v/>
      </c>
      <c r="Q956" s="70" t="str">
        <f t="shared" ca="1" si="167"/>
        <v/>
      </c>
      <c r="R956" s="70" t="str">
        <f t="shared" ca="1" si="168"/>
        <v/>
      </c>
      <c r="S956" s="70" t="str">
        <f t="shared" ca="1" si="169"/>
        <v/>
      </c>
      <c r="T956" s="147" t="str">
        <f t="shared" ca="1" si="170"/>
        <v/>
      </c>
      <c r="U956" s="146"/>
      <c r="V956" s="51"/>
      <c r="W956" s="51"/>
      <c r="X956" s="51"/>
      <c r="Y956" s="51"/>
      <c r="Z956" s="51"/>
      <c r="AA956" s="145"/>
    </row>
    <row r="957" spans="1:27" s="2" customFormat="1" ht="15.6" x14ac:dyDescent="0.3">
      <c r="A957" s="555">
        <v>45483</v>
      </c>
      <c r="B957" s="72" t="s">
        <v>1005</v>
      </c>
      <c r="C957" s="44" t="s">
        <v>65</v>
      </c>
      <c r="D957" s="44">
        <v>4</v>
      </c>
      <c r="E957" s="44" t="s">
        <v>66</v>
      </c>
      <c r="F957" s="45">
        <v>23</v>
      </c>
      <c r="G957" s="61" t="s">
        <v>1008</v>
      </c>
      <c r="H957" s="47" t="s">
        <v>104</v>
      </c>
      <c r="I957" s="48"/>
      <c r="J957" s="513">
        <v>45581</v>
      </c>
      <c r="K957" s="42" t="s">
        <v>31</v>
      </c>
      <c r="L957" s="544">
        <v>45384</v>
      </c>
      <c r="M957" s="43"/>
      <c r="N957" s="514">
        <v>45684</v>
      </c>
      <c r="O957" s="51"/>
      <c r="P957" s="70" t="str">
        <f t="shared" ca="1" si="166"/>
        <v/>
      </c>
      <c r="Q957" s="70" t="str">
        <f t="shared" ca="1" si="167"/>
        <v/>
      </c>
      <c r="R957" s="70" t="str">
        <f t="shared" ca="1" si="168"/>
        <v/>
      </c>
      <c r="S957" s="70" t="str">
        <f t="shared" ca="1" si="169"/>
        <v/>
      </c>
      <c r="T957" s="147" t="str">
        <f t="shared" ca="1" si="170"/>
        <v/>
      </c>
      <c r="U957" s="146"/>
      <c r="V957" s="51"/>
      <c r="W957" s="51"/>
      <c r="X957" s="51"/>
      <c r="Y957" s="51"/>
      <c r="Z957" s="51"/>
      <c r="AA957" s="145"/>
    </row>
    <row r="958" spans="1:27" s="2" customFormat="1" ht="15.6" x14ac:dyDescent="0.3">
      <c r="A958" s="555">
        <v>45483</v>
      </c>
      <c r="B958" s="72" t="s">
        <v>1005</v>
      </c>
      <c r="C958" s="44" t="s">
        <v>65</v>
      </c>
      <c r="D958" s="44">
        <v>4</v>
      </c>
      <c r="E958" s="44" t="s">
        <v>66</v>
      </c>
      <c r="F958" s="45">
        <v>22</v>
      </c>
      <c r="G958" s="52" t="s">
        <v>1009</v>
      </c>
      <c r="H958" s="47" t="s">
        <v>68</v>
      </c>
      <c r="I958" s="53"/>
      <c r="J958" s="569"/>
      <c r="K958" s="42" t="s">
        <v>31</v>
      </c>
      <c r="L958" s="544">
        <v>45384</v>
      </c>
      <c r="M958" s="43"/>
      <c r="N958" s="513">
        <v>45478</v>
      </c>
      <c r="O958" s="51"/>
      <c r="P958" s="70" t="str">
        <f t="shared" ca="1" si="166"/>
        <v/>
      </c>
      <c r="Q958" s="70" t="str">
        <f t="shared" ca="1" si="167"/>
        <v/>
      </c>
      <c r="R958" s="70" t="str">
        <f t="shared" ca="1" si="168"/>
        <v/>
      </c>
      <c r="S958" s="70" t="str">
        <f t="shared" ca="1" si="169"/>
        <v/>
      </c>
      <c r="T958" s="147" t="str">
        <f t="shared" ca="1" si="170"/>
        <v/>
      </c>
      <c r="U958" s="146"/>
      <c r="V958" s="51"/>
      <c r="W958" s="51"/>
      <c r="X958" s="51"/>
      <c r="Y958" s="51"/>
      <c r="Z958" s="51"/>
      <c r="AA958" s="145"/>
    </row>
    <row r="959" spans="1:27" s="2" customFormat="1" ht="15.6" customHeight="1" x14ac:dyDescent="0.3">
      <c r="A959" s="555">
        <v>45483</v>
      </c>
      <c r="B959" s="72" t="s">
        <v>1005</v>
      </c>
      <c r="C959" s="44" t="s">
        <v>65</v>
      </c>
      <c r="D959" s="44">
        <v>4</v>
      </c>
      <c r="E959" s="44" t="s">
        <v>66</v>
      </c>
      <c r="F959" s="45">
        <v>21</v>
      </c>
      <c r="G959" s="52" t="s">
        <v>1010</v>
      </c>
      <c r="H959" s="53" t="s">
        <v>30</v>
      </c>
      <c r="I959" s="53"/>
      <c r="J959" s="569"/>
      <c r="K959" s="42" t="s">
        <v>31</v>
      </c>
      <c r="L959" s="544">
        <v>45384</v>
      </c>
      <c r="M959" s="48"/>
      <c r="N959" s="513">
        <v>45656</v>
      </c>
      <c r="O959" s="51"/>
      <c r="P959" s="70" t="str">
        <f t="shared" ca="1" si="166"/>
        <v/>
      </c>
      <c r="Q959" s="70" t="str">
        <f t="shared" ca="1" si="167"/>
        <v/>
      </c>
      <c r="R959" s="70" t="str">
        <f t="shared" ca="1" si="168"/>
        <v/>
      </c>
      <c r="S959" s="70" t="str">
        <f t="shared" ca="1" si="169"/>
        <v/>
      </c>
      <c r="T959" s="147" t="str">
        <f t="shared" ca="1" si="170"/>
        <v/>
      </c>
      <c r="U959" s="146"/>
      <c r="V959" s="51"/>
      <c r="W959" s="51"/>
      <c r="X959" s="51"/>
      <c r="Y959" s="51"/>
      <c r="Z959" s="51"/>
      <c r="AA959" s="145"/>
    </row>
    <row r="960" spans="1:27" s="2" customFormat="1" ht="15.6" x14ac:dyDescent="0.3">
      <c r="A960" s="555">
        <v>45483</v>
      </c>
      <c r="B960" s="72" t="s">
        <v>1005</v>
      </c>
      <c r="C960" s="44" t="s">
        <v>65</v>
      </c>
      <c r="D960" s="44">
        <v>4</v>
      </c>
      <c r="E960" s="44" t="s">
        <v>66</v>
      </c>
      <c r="F960" s="45">
        <v>20</v>
      </c>
      <c r="G960" s="94" t="s">
        <v>1011</v>
      </c>
      <c r="H960" s="95" t="s">
        <v>84</v>
      </c>
      <c r="I960" s="95"/>
      <c r="J960" s="570"/>
      <c r="K960" s="42" t="s">
        <v>31</v>
      </c>
      <c r="L960" s="544">
        <v>45384</v>
      </c>
      <c r="M960" s="48"/>
      <c r="N960" s="513">
        <v>45656</v>
      </c>
      <c r="O960" s="51"/>
      <c r="P960" s="70" t="str">
        <f t="shared" ca="1" si="166"/>
        <v/>
      </c>
      <c r="Q960" s="70" t="str">
        <f t="shared" ca="1" si="167"/>
        <v/>
      </c>
      <c r="R960" s="70" t="str">
        <f t="shared" ca="1" si="168"/>
        <v/>
      </c>
      <c r="S960" s="70" t="str">
        <f t="shared" ca="1" si="169"/>
        <v/>
      </c>
      <c r="T960" s="147" t="str">
        <f t="shared" ca="1" si="170"/>
        <v/>
      </c>
      <c r="U960" s="146"/>
      <c r="V960" s="51"/>
      <c r="W960" s="51"/>
      <c r="X960" s="51"/>
      <c r="Y960" s="51"/>
      <c r="Z960" s="51"/>
      <c r="AA960" s="145"/>
    </row>
    <row r="961" spans="1:27" s="2" customFormat="1" ht="15.6" x14ac:dyDescent="0.3">
      <c r="A961" s="555">
        <v>45483</v>
      </c>
      <c r="B961" s="72" t="s">
        <v>1005</v>
      </c>
      <c r="C961" s="44" t="s">
        <v>65</v>
      </c>
      <c r="D961" s="44">
        <v>4</v>
      </c>
      <c r="E961" s="44" t="s">
        <v>66</v>
      </c>
      <c r="F961" s="45">
        <v>19</v>
      </c>
      <c r="G961" s="52" t="s">
        <v>1012</v>
      </c>
      <c r="H961" s="53" t="s">
        <v>30</v>
      </c>
      <c r="I961" s="53"/>
      <c r="J961" s="569"/>
      <c r="K961" s="42" t="s">
        <v>31</v>
      </c>
      <c r="L961" s="544">
        <v>45384</v>
      </c>
      <c r="M961" s="48"/>
      <c r="N961" s="513">
        <v>45656</v>
      </c>
      <c r="O961" s="51"/>
      <c r="P961" s="70" t="str">
        <f t="shared" ca="1" si="166"/>
        <v/>
      </c>
      <c r="Q961" s="70" t="str">
        <f t="shared" ca="1" si="167"/>
        <v/>
      </c>
      <c r="R961" s="70" t="str">
        <f t="shared" ca="1" si="168"/>
        <v/>
      </c>
      <c r="S961" s="70" t="str">
        <f t="shared" ca="1" si="169"/>
        <v/>
      </c>
      <c r="T961" s="147" t="str">
        <f t="shared" ca="1" si="170"/>
        <v/>
      </c>
      <c r="U961" s="146"/>
      <c r="V961" s="51"/>
      <c r="W961" s="51"/>
      <c r="X961" s="51"/>
      <c r="Y961" s="51"/>
      <c r="Z961" s="51"/>
      <c r="AA961" s="145"/>
    </row>
    <row r="962" spans="1:27" s="2" customFormat="1" ht="15.6" x14ac:dyDescent="0.3">
      <c r="A962" s="555">
        <v>45483</v>
      </c>
      <c r="B962" s="72" t="s">
        <v>1005</v>
      </c>
      <c r="C962" s="44" t="s">
        <v>65</v>
      </c>
      <c r="D962" s="44">
        <v>4</v>
      </c>
      <c r="E962" s="44" t="s">
        <v>66</v>
      </c>
      <c r="F962" s="45">
        <v>18</v>
      </c>
      <c r="G962" s="52" t="s">
        <v>1013</v>
      </c>
      <c r="H962" s="53" t="s">
        <v>30</v>
      </c>
      <c r="I962" s="53"/>
      <c r="J962" s="569"/>
      <c r="K962" s="187" t="s">
        <v>31</v>
      </c>
      <c r="L962" s="544">
        <v>45384</v>
      </c>
      <c r="M962" s="48"/>
      <c r="N962" s="513">
        <v>45656</v>
      </c>
      <c r="O962" s="51"/>
      <c r="P962" s="70" t="str">
        <f t="shared" ca="1" si="166"/>
        <v/>
      </c>
      <c r="Q962" s="70" t="str">
        <f t="shared" ca="1" si="167"/>
        <v/>
      </c>
      <c r="R962" s="70" t="str">
        <f t="shared" ca="1" si="168"/>
        <v/>
      </c>
      <c r="S962" s="70" t="str">
        <f t="shared" ca="1" si="169"/>
        <v/>
      </c>
      <c r="T962" s="147" t="str">
        <f t="shared" ca="1" si="170"/>
        <v/>
      </c>
      <c r="U962" s="146"/>
      <c r="V962" s="51"/>
      <c r="W962" s="51"/>
      <c r="X962" s="51"/>
      <c r="Y962" s="51"/>
      <c r="Z962" s="51"/>
      <c r="AA962" s="145"/>
    </row>
    <row r="963" spans="1:27" s="2" customFormat="1" ht="15.6" x14ac:dyDescent="0.3">
      <c r="A963" s="555">
        <v>45483</v>
      </c>
      <c r="B963" s="72" t="s">
        <v>1005</v>
      </c>
      <c r="C963" s="44" t="s">
        <v>65</v>
      </c>
      <c r="D963" s="44">
        <v>4</v>
      </c>
      <c r="E963" s="44" t="s">
        <v>66</v>
      </c>
      <c r="F963" s="45">
        <v>17</v>
      </c>
      <c r="G963" s="52" t="s">
        <v>1014</v>
      </c>
      <c r="H963" s="53" t="s">
        <v>30</v>
      </c>
      <c r="I963" s="53"/>
      <c r="J963" s="569"/>
      <c r="K963" s="42" t="s">
        <v>31</v>
      </c>
      <c r="L963" s="544">
        <v>45384</v>
      </c>
      <c r="M963" s="48"/>
      <c r="N963" s="513">
        <v>45656</v>
      </c>
      <c r="O963" s="51"/>
      <c r="P963" s="70" t="str">
        <f t="shared" ca="1" si="166"/>
        <v/>
      </c>
      <c r="Q963" s="70" t="str">
        <f t="shared" ca="1" si="167"/>
        <v/>
      </c>
      <c r="R963" s="70" t="str">
        <f t="shared" ca="1" si="168"/>
        <v/>
      </c>
      <c r="S963" s="70" t="str">
        <f t="shared" ca="1" si="169"/>
        <v/>
      </c>
      <c r="T963" s="147" t="str">
        <f t="shared" ca="1" si="170"/>
        <v/>
      </c>
      <c r="U963" s="146"/>
      <c r="V963" s="51"/>
      <c r="W963" s="51"/>
      <c r="X963" s="51"/>
      <c r="Y963" s="51"/>
      <c r="Z963" s="51"/>
      <c r="AA963" s="145"/>
    </row>
    <row r="964" spans="1:27" s="2" customFormat="1" ht="15.6" x14ac:dyDescent="0.3">
      <c r="A964" s="555">
        <v>45483</v>
      </c>
      <c r="B964" s="72" t="s">
        <v>1005</v>
      </c>
      <c r="C964" s="44" t="s">
        <v>65</v>
      </c>
      <c r="D964" s="44">
        <v>4</v>
      </c>
      <c r="E964" s="44" t="s">
        <v>66</v>
      </c>
      <c r="F964" s="45">
        <v>16</v>
      </c>
      <c r="G964" s="52" t="s">
        <v>1015</v>
      </c>
      <c r="H964" s="53" t="s">
        <v>30</v>
      </c>
      <c r="I964" s="53"/>
      <c r="J964" s="569"/>
      <c r="K964" s="187" t="s">
        <v>31</v>
      </c>
      <c r="L964" s="544">
        <v>45384</v>
      </c>
      <c r="M964" s="48"/>
      <c r="N964" s="513">
        <v>45656</v>
      </c>
      <c r="O964" s="51"/>
      <c r="P964" s="70" t="str">
        <f t="shared" ca="1" si="166"/>
        <v/>
      </c>
      <c r="Q964" s="70" t="str">
        <f t="shared" ca="1" si="167"/>
        <v/>
      </c>
      <c r="R964" s="70" t="str">
        <f t="shared" ca="1" si="168"/>
        <v/>
      </c>
      <c r="S964" s="70" t="str">
        <f t="shared" ca="1" si="169"/>
        <v/>
      </c>
      <c r="T964" s="147" t="str">
        <f t="shared" ca="1" si="170"/>
        <v/>
      </c>
      <c r="U964" s="146"/>
      <c r="V964" s="51"/>
      <c r="W964" s="51"/>
      <c r="X964" s="51"/>
      <c r="Y964" s="51"/>
      <c r="Z964" s="51"/>
      <c r="AA964" s="145"/>
    </row>
    <row r="965" spans="1:27" s="2" customFormat="1" ht="15.6" x14ac:dyDescent="0.3">
      <c r="A965" s="555">
        <v>45483</v>
      </c>
      <c r="B965" s="72" t="s">
        <v>1005</v>
      </c>
      <c r="C965" s="44" t="s">
        <v>65</v>
      </c>
      <c r="D965" s="44">
        <v>4</v>
      </c>
      <c r="E965" s="44" t="s">
        <v>66</v>
      </c>
      <c r="F965" s="45">
        <v>15</v>
      </c>
      <c r="G965" s="52" t="s">
        <v>1016</v>
      </c>
      <c r="H965" s="53" t="s">
        <v>76</v>
      </c>
      <c r="I965" s="53"/>
      <c r="J965" s="569"/>
      <c r="K965" s="42" t="s">
        <v>31</v>
      </c>
      <c r="L965" s="544">
        <v>45384</v>
      </c>
      <c r="M965" s="48"/>
      <c r="N965" s="513">
        <v>45656</v>
      </c>
      <c r="O965" s="51"/>
      <c r="P965" s="70" t="str">
        <f t="shared" ca="1" si="166"/>
        <v/>
      </c>
      <c r="Q965" s="70" t="str">
        <f t="shared" ca="1" si="167"/>
        <v/>
      </c>
      <c r="R965" s="70" t="str">
        <f t="shared" ca="1" si="168"/>
        <v/>
      </c>
      <c r="S965" s="70" t="str">
        <f t="shared" ca="1" si="169"/>
        <v/>
      </c>
      <c r="T965" s="147" t="str">
        <f t="shared" ca="1" si="170"/>
        <v/>
      </c>
      <c r="U965" s="146"/>
      <c r="V965" s="51"/>
      <c r="W965" s="51"/>
      <c r="X965" s="51"/>
      <c r="Y965" s="51"/>
      <c r="Z965" s="51"/>
      <c r="AA965" s="145"/>
    </row>
    <row r="966" spans="1:27" s="2" customFormat="1" ht="15.6" x14ac:dyDescent="0.3">
      <c r="A966" s="555">
        <v>45483</v>
      </c>
      <c r="B966" s="72" t="s">
        <v>1005</v>
      </c>
      <c r="C966" s="44" t="s">
        <v>65</v>
      </c>
      <c r="D966" s="44">
        <v>4</v>
      </c>
      <c r="E966" s="44" t="s">
        <v>66</v>
      </c>
      <c r="F966" s="45">
        <v>14</v>
      </c>
      <c r="G966" s="52" t="s">
        <v>1017</v>
      </c>
      <c r="H966" s="53" t="s">
        <v>30</v>
      </c>
      <c r="I966" s="53"/>
      <c r="J966" s="569"/>
      <c r="K966" s="42" t="s">
        <v>31</v>
      </c>
      <c r="L966" s="544">
        <v>45384</v>
      </c>
      <c r="M966" s="48"/>
      <c r="N966" s="513">
        <v>45656</v>
      </c>
      <c r="O966" s="51"/>
      <c r="P966" s="70" t="str">
        <f t="shared" ca="1" si="166"/>
        <v/>
      </c>
      <c r="Q966" s="70" t="str">
        <f t="shared" ca="1" si="167"/>
        <v/>
      </c>
      <c r="R966" s="70" t="str">
        <f t="shared" ca="1" si="168"/>
        <v/>
      </c>
      <c r="S966" s="70" t="str">
        <f t="shared" ca="1" si="169"/>
        <v/>
      </c>
      <c r="T966" s="147" t="str">
        <f t="shared" ca="1" si="170"/>
        <v/>
      </c>
      <c r="U966" s="146"/>
      <c r="V966" s="51"/>
      <c r="W966" s="51"/>
      <c r="X966" s="51"/>
      <c r="Y966" s="51"/>
      <c r="Z966" s="51"/>
      <c r="AA966" s="145"/>
    </row>
    <row r="967" spans="1:27" s="2" customFormat="1" ht="15.6" x14ac:dyDescent="0.3">
      <c r="A967" s="555">
        <v>45483</v>
      </c>
      <c r="B967" s="72" t="s">
        <v>1005</v>
      </c>
      <c r="C967" s="44" t="s">
        <v>65</v>
      </c>
      <c r="D967" s="44">
        <v>4</v>
      </c>
      <c r="E967" s="44" t="s">
        <v>66</v>
      </c>
      <c r="F967" s="45">
        <v>13</v>
      </c>
      <c r="G967" s="52" t="s">
        <v>355</v>
      </c>
      <c r="H967" s="53" t="s">
        <v>30</v>
      </c>
      <c r="I967" s="53"/>
      <c r="J967" s="569"/>
      <c r="K967" s="42" t="s">
        <v>31</v>
      </c>
      <c r="L967" s="544">
        <v>45384</v>
      </c>
      <c r="M967" s="48"/>
      <c r="N967" s="513">
        <v>45656</v>
      </c>
      <c r="O967" s="51"/>
      <c r="P967" s="70" t="str">
        <f t="shared" ca="1" si="166"/>
        <v/>
      </c>
      <c r="Q967" s="70" t="str">
        <f t="shared" ca="1" si="167"/>
        <v/>
      </c>
      <c r="R967" s="70" t="str">
        <f t="shared" ca="1" si="168"/>
        <v/>
      </c>
      <c r="S967" s="70" t="str">
        <f t="shared" ca="1" si="169"/>
        <v/>
      </c>
      <c r="T967" s="147" t="str">
        <f t="shared" ca="1" si="170"/>
        <v/>
      </c>
      <c r="U967" s="146"/>
      <c r="V967" s="51"/>
      <c r="W967" s="51"/>
      <c r="X967" s="51"/>
      <c r="Y967" s="51"/>
      <c r="Z967" s="51"/>
      <c r="AA967" s="145"/>
    </row>
    <row r="968" spans="1:27" s="2" customFormat="1" ht="15.6" x14ac:dyDescent="0.3">
      <c r="A968" s="555">
        <v>45483</v>
      </c>
      <c r="B968" s="72" t="s">
        <v>1005</v>
      </c>
      <c r="C968" s="44" t="s">
        <v>65</v>
      </c>
      <c r="D968" s="44">
        <v>4</v>
      </c>
      <c r="E968" s="44" t="s">
        <v>66</v>
      </c>
      <c r="F968" s="45">
        <v>12</v>
      </c>
      <c r="G968" s="52" t="s">
        <v>1018</v>
      </c>
      <c r="H968" s="47" t="s">
        <v>54</v>
      </c>
      <c r="I968" s="53"/>
      <c r="J968" s="569"/>
      <c r="K968" s="42" t="s">
        <v>31</v>
      </c>
      <c r="L968" s="544">
        <v>45384</v>
      </c>
      <c r="M968" s="48"/>
      <c r="N968" s="513">
        <v>45491</v>
      </c>
      <c r="O968" s="51"/>
      <c r="P968" s="70" t="str">
        <f t="shared" ca="1" si="166"/>
        <v/>
      </c>
      <c r="Q968" s="70" t="str">
        <f t="shared" ca="1" si="167"/>
        <v/>
      </c>
      <c r="R968" s="70" t="str">
        <f t="shared" ca="1" si="168"/>
        <v/>
      </c>
      <c r="S968" s="70" t="str">
        <f t="shared" ca="1" si="169"/>
        <v/>
      </c>
      <c r="T968" s="147" t="str">
        <f t="shared" ca="1" si="170"/>
        <v/>
      </c>
      <c r="U968" s="146"/>
      <c r="V968" s="51"/>
      <c r="W968" s="51"/>
      <c r="X968" s="51"/>
      <c r="Y968" s="51"/>
      <c r="Z968" s="51"/>
      <c r="AA968" s="145"/>
    </row>
    <row r="969" spans="1:27" s="2" customFormat="1" ht="15.6" x14ac:dyDescent="0.3">
      <c r="A969" s="555">
        <v>45483</v>
      </c>
      <c r="B969" s="72" t="s">
        <v>1005</v>
      </c>
      <c r="C969" s="44" t="s">
        <v>65</v>
      </c>
      <c r="D969" s="44">
        <v>4</v>
      </c>
      <c r="E969" s="44" t="s">
        <v>66</v>
      </c>
      <c r="F969" s="45">
        <v>11</v>
      </c>
      <c r="G969" s="52" t="s">
        <v>1019</v>
      </c>
      <c r="H969" s="53" t="s">
        <v>30</v>
      </c>
      <c r="I969" s="53"/>
      <c r="J969" s="569"/>
      <c r="K969" s="42" t="s">
        <v>31</v>
      </c>
      <c r="L969" s="544">
        <v>45384</v>
      </c>
      <c r="M969" s="48"/>
      <c r="N969" s="513">
        <v>45656</v>
      </c>
      <c r="O969" s="51"/>
      <c r="P969" s="70" t="str">
        <f t="shared" ca="1" si="166"/>
        <v/>
      </c>
      <c r="Q969" s="70" t="str">
        <f t="shared" ca="1" si="167"/>
        <v/>
      </c>
      <c r="R969" s="70" t="str">
        <f t="shared" ca="1" si="168"/>
        <v/>
      </c>
      <c r="S969" s="70" t="str">
        <f t="shared" ca="1" si="169"/>
        <v/>
      </c>
      <c r="T969" s="147" t="str">
        <f t="shared" ca="1" si="170"/>
        <v/>
      </c>
      <c r="U969" s="146"/>
      <c r="V969" s="51"/>
      <c r="W969" s="51"/>
      <c r="X969" s="51"/>
      <c r="Y969" s="51"/>
      <c r="Z969" s="51"/>
      <c r="AA969" s="145"/>
    </row>
    <row r="970" spans="1:27" s="2" customFormat="1" ht="15.6" x14ac:dyDescent="0.3">
      <c r="A970" s="555">
        <v>45483</v>
      </c>
      <c r="B970" s="72" t="s">
        <v>1005</v>
      </c>
      <c r="C970" s="44" t="s">
        <v>65</v>
      </c>
      <c r="D970" s="44">
        <v>4</v>
      </c>
      <c r="E970" s="44" t="s">
        <v>66</v>
      </c>
      <c r="F970" s="45">
        <v>10</v>
      </c>
      <c r="G970" s="52" t="s">
        <v>1020</v>
      </c>
      <c r="H970" s="53" t="s">
        <v>30</v>
      </c>
      <c r="I970" s="53"/>
      <c r="J970" s="569"/>
      <c r="K970" s="187" t="s">
        <v>31</v>
      </c>
      <c r="L970" s="544">
        <v>45384</v>
      </c>
      <c r="M970" s="48"/>
      <c r="N970" s="513">
        <v>45656</v>
      </c>
      <c r="O970" s="51"/>
      <c r="P970" s="70" t="str">
        <f t="shared" ca="1" si="166"/>
        <v/>
      </c>
      <c r="Q970" s="70" t="str">
        <f t="shared" ca="1" si="167"/>
        <v/>
      </c>
      <c r="R970" s="70" t="str">
        <f t="shared" ca="1" si="168"/>
        <v/>
      </c>
      <c r="S970" s="70" t="str">
        <f t="shared" ca="1" si="169"/>
        <v/>
      </c>
      <c r="T970" s="147" t="str">
        <f t="shared" ca="1" si="170"/>
        <v/>
      </c>
      <c r="U970" s="146"/>
      <c r="V970" s="51"/>
      <c r="W970" s="51"/>
      <c r="X970" s="51"/>
      <c r="Y970" s="51"/>
      <c r="Z970" s="51"/>
      <c r="AA970" s="145"/>
    </row>
    <row r="971" spans="1:27" s="2" customFormat="1" ht="15.6" x14ac:dyDescent="0.3">
      <c r="A971" s="555">
        <v>45483</v>
      </c>
      <c r="B971" s="72" t="s">
        <v>1005</v>
      </c>
      <c r="C971" s="44" t="s">
        <v>65</v>
      </c>
      <c r="D971" s="44">
        <v>4</v>
      </c>
      <c r="E971" s="44" t="s">
        <v>66</v>
      </c>
      <c r="F971" s="45">
        <v>9</v>
      </c>
      <c r="G971" s="52" t="s">
        <v>1021</v>
      </c>
      <c r="H971" s="53" t="s">
        <v>30</v>
      </c>
      <c r="I971" s="53"/>
      <c r="J971" s="569"/>
      <c r="K971" s="42" t="s">
        <v>31</v>
      </c>
      <c r="L971" s="544">
        <v>45384</v>
      </c>
      <c r="M971" s="48"/>
      <c r="N971" s="513">
        <v>45656</v>
      </c>
      <c r="O971" s="51"/>
      <c r="P971" s="70" t="str">
        <f t="shared" ca="1" si="166"/>
        <v/>
      </c>
      <c r="Q971" s="70" t="str">
        <f t="shared" ca="1" si="167"/>
        <v/>
      </c>
      <c r="R971" s="70" t="str">
        <f t="shared" ca="1" si="168"/>
        <v/>
      </c>
      <c r="S971" s="70" t="str">
        <f t="shared" ca="1" si="169"/>
        <v/>
      </c>
      <c r="T971" s="147" t="str">
        <f t="shared" ca="1" si="170"/>
        <v/>
      </c>
      <c r="U971" s="146"/>
      <c r="V971" s="51"/>
      <c r="W971" s="51"/>
      <c r="X971" s="51"/>
      <c r="Y971" s="51"/>
      <c r="Z971" s="51"/>
      <c r="AA971" s="145"/>
    </row>
    <row r="972" spans="1:27" s="2" customFormat="1" ht="15.6" x14ac:dyDescent="0.3">
      <c r="A972" s="555">
        <v>45483</v>
      </c>
      <c r="B972" s="72" t="s">
        <v>1005</v>
      </c>
      <c r="C972" s="44" t="s">
        <v>65</v>
      </c>
      <c r="D972" s="44">
        <v>4</v>
      </c>
      <c r="E972" s="44" t="s">
        <v>66</v>
      </c>
      <c r="F972" s="45">
        <v>8</v>
      </c>
      <c r="G972" s="52" t="s">
        <v>1022</v>
      </c>
      <c r="H972" s="53" t="s">
        <v>30</v>
      </c>
      <c r="I972" s="53"/>
      <c r="J972" s="569"/>
      <c r="K972" s="42" t="s">
        <v>31</v>
      </c>
      <c r="L972" s="544">
        <v>45384</v>
      </c>
      <c r="M972" s="48"/>
      <c r="N972" s="513">
        <v>45656</v>
      </c>
      <c r="O972" s="51"/>
      <c r="P972" s="70" t="str">
        <f t="shared" ca="1" si="166"/>
        <v/>
      </c>
      <c r="Q972" s="70" t="str">
        <f t="shared" ca="1" si="167"/>
        <v/>
      </c>
      <c r="R972" s="70" t="str">
        <f t="shared" ca="1" si="168"/>
        <v/>
      </c>
      <c r="S972" s="70" t="str">
        <f t="shared" ca="1" si="169"/>
        <v/>
      </c>
      <c r="T972" s="147" t="str">
        <f t="shared" ca="1" si="170"/>
        <v/>
      </c>
      <c r="U972" s="146"/>
      <c r="V972" s="51"/>
      <c r="W972" s="51"/>
      <c r="X972" s="51"/>
      <c r="Y972" s="51"/>
      <c r="Z972" s="51"/>
      <c r="AA972" s="145"/>
    </row>
    <row r="973" spans="1:27" s="2" customFormat="1" ht="15.6" x14ac:dyDescent="0.3">
      <c r="A973" s="555">
        <v>45483</v>
      </c>
      <c r="B973" s="72" t="s">
        <v>1005</v>
      </c>
      <c r="C973" s="44" t="s">
        <v>65</v>
      </c>
      <c r="D973" s="44">
        <v>4</v>
      </c>
      <c r="E973" s="44" t="s">
        <v>66</v>
      </c>
      <c r="F973" s="45">
        <v>7</v>
      </c>
      <c r="G973" s="52" t="s">
        <v>1023</v>
      </c>
      <c r="H973" s="53" t="s">
        <v>30</v>
      </c>
      <c r="I973" s="53"/>
      <c r="J973" s="569"/>
      <c r="K973" s="42" t="s">
        <v>31</v>
      </c>
      <c r="L973" s="544">
        <v>45384</v>
      </c>
      <c r="M973" s="48"/>
      <c r="N973" s="513">
        <v>45656</v>
      </c>
      <c r="O973" s="51"/>
      <c r="P973" s="70" t="str">
        <f t="shared" ca="1" si="166"/>
        <v/>
      </c>
      <c r="Q973" s="70" t="str">
        <f t="shared" ca="1" si="167"/>
        <v/>
      </c>
      <c r="R973" s="70" t="str">
        <f t="shared" ca="1" si="168"/>
        <v/>
      </c>
      <c r="S973" s="70" t="str">
        <f t="shared" ca="1" si="169"/>
        <v/>
      </c>
      <c r="T973" s="147" t="str">
        <f t="shared" ca="1" si="170"/>
        <v/>
      </c>
      <c r="U973" s="146"/>
      <c r="V973" s="51"/>
      <c r="W973" s="51"/>
      <c r="X973" s="51"/>
      <c r="Y973" s="51"/>
      <c r="Z973" s="51"/>
      <c r="AA973" s="145"/>
    </row>
    <row r="974" spans="1:27" s="2" customFormat="1" ht="15.6" x14ac:dyDescent="0.3">
      <c r="A974" s="555">
        <v>45483</v>
      </c>
      <c r="B974" s="72" t="s">
        <v>1005</v>
      </c>
      <c r="C974" s="44" t="s">
        <v>65</v>
      </c>
      <c r="D974" s="44">
        <v>4</v>
      </c>
      <c r="E974" s="44" t="s">
        <v>66</v>
      </c>
      <c r="F974" s="45">
        <v>6</v>
      </c>
      <c r="G974" s="52" t="s">
        <v>1024</v>
      </c>
      <c r="H974" s="53" t="s">
        <v>30</v>
      </c>
      <c r="I974" s="53"/>
      <c r="J974" s="569"/>
      <c r="K974" s="42" t="s">
        <v>31</v>
      </c>
      <c r="L974" s="544">
        <v>45384</v>
      </c>
      <c r="M974" s="48"/>
      <c r="N974" s="513">
        <v>45656</v>
      </c>
      <c r="O974" s="51"/>
      <c r="P974" s="70" t="str">
        <f t="shared" ca="1" si="166"/>
        <v/>
      </c>
      <c r="Q974" s="70" t="str">
        <f t="shared" ca="1" si="167"/>
        <v/>
      </c>
      <c r="R974" s="70" t="str">
        <f t="shared" ca="1" si="168"/>
        <v/>
      </c>
      <c r="S974" s="70" t="str">
        <f t="shared" ca="1" si="169"/>
        <v/>
      </c>
      <c r="T974" s="147" t="str">
        <f t="shared" ca="1" si="170"/>
        <v/>
      </c>
      <c r="U974" s="146"/>
      <c r="V974" s="51"/>
      <c r="W974" s="51"/>
      <c r="X974" s="51"/>
      <c r="Y974" s="51"/>
      <c r="Z974" s="51"/>
      <c r="AA974" s="145"/>
    </row>
    <row r="975" spans="1:27" s="2" customFormat="1" ht="15.6" x14ac:dyDescent="0.3">
      <c r="A975" s="555">
        <v>45483</v>
      </c>
      <c r="B975" s="72" t="s">
        <v>1005</v>
      </c>
      <c r="C975" s="44" t="s">
        <v>65</v>
      </c>
      <c r="D975" s="44">
        <v>4</v>
      </c>
      <c r="E975" s="44" t="s">
        <v>66</v>
      </c>
      <c r="F975" s="45">
        <v>5</v>
      </c>
      <c r="G975" s="52" t="s">
        <v>1025</v>
      </c>
      <c r="H975" s="53" t="s">
        <v>30</v>
      </c>
      <c r="I975" s="53"/>
      <c r="J975" s="569"/>
      <c r="K975" s="42" t="s">
        <v>31</v>
      </c>
      <c r="L975" s="544">
        <v>45384</v>
      </c>
      <c r="M975" s="48"/>
      <c r="N975" s="513">
        <v>45656</v>
      </c>
      <c r="O975" s="51"/>
      <c r="P975" s="70" t="str">
        <f t="shared" ca="1" si="166"/>
        <v/>
      </c>
      <c r="Q975" s="70" t="str">
        <f t="shared" ca="1" si="167"/>
        <v/>
      </c>
      <c r="R975" s="70" t="str">
        <f t="shared" ca="1" si="168"/>
        <v/>
      </c>
      <c r="S975" s="70" t="str">
        <f t="shared" ca="1" si="169"/>
        <v/>
      </c>
      <c r="T975" s="147" t="str">
        <f t="shared" ca="1" si="170"/>
        <v/>
      </c>
      <c r="U975" s="146"/>
      <c r="V975" s="51"/>
      <c r="W975" s="51"/>
      <c r="X975" s="51"/>
      <c r="Y975" s="51"/>
      <c r="Z975" s="51"/>
      <c r="AA975" s="145"/>
    </row>
    <row r="976" spans="1:27" s="2" customFormat="1" ht="15.6" x14ac:dyDescent="0.3">
      <c r="A976" s="555">
        <v>45483</v>
      </c>
      <c r="B976" s="72" t="s">
        <v>1005</v>
      </c>
      <c r="C976" s="44" t="s">
        <v>65</v>
      </c>
      <c r="D976" s="44">
        <v>4</v>
      </c>
      <c r="E976" s="44" t="s">
        <v>66</v>
      </c>
      <c r="F976" s="45">
        <v>4</v>
      </c>
      <c r="G976" s="52" t="s">
        <v>1026</v>
      </c>
      <c r="H976" s="53" t="s">
        <v>30</v>
      </c>
      <c r="I976" s="53"/>
      <c r="J976" s="569"/>
      <c r="K976" s="42" t="s">
        <v>31</v>
      </c>
      <c r="L976" s="544">
        <v>45384</v>
      </c>
      <c r="M976" s="48"/>
      <c r="N976" s="513">
        <v>45656</v>
      </c>
      <c r="O976" s="51"/>
      <c r="P976" s="70" t="str">
        <f t="shared" ca="1" si="166"/>
        <v/>
      </c>
      <c r="Q976" s="70" t="str">
        <f t="shared" ca="1" si="167"/>
        <v/>
      </c>
      <c r="R976" s="70" t="str">
        <f t="shared" ca="1" si="168"/>
        <v/>
      </c>
      <c r="S976" s="70" t="str">
        <f t="shared" ca="1" si="169"/>
        <v/>
      </c>
      <c r="T976" s="147" t="str">
        <f t="shared" ca="1" si="170"/>
        <v/>
      </c>
      <c r="U976" s="146"/>
      <c r="V976" s="51"/>
      <c r="W976" s="51"/>
      <c r="X976" s="51"/>
      <c r="Y976" s="51"/>
      <c r="Z976" s="51"/>
      <c r="AA976" s="145"/>
    </row>
    <row r="977" spans="1:27" s="2" customFormat="1" ht="15.6" x14ac:dyDescent="0.3">
      <c r="A977" s="555">
        <v>45483</v>
      </c>
      <c r="B977" s="72" t="s">
        <v>1005</v>
      </c>
      <c r="C977" s="44" t="s">
        <v>65</v>
      </c>
      <c r="D977" s="44">
        <v>4</v>
      </c>
      <c r="E977" s="44" t="s">
        <v>66</v>
      </c>
      <c r="F977" s="45">
        <v>3</v>
      </c>
      <c r="G977" s="52" t="s">
        <v>1027</v>
      </c>
      <c r="H977" s="53" t="s">
        <v>30</v>
      </c>
      <c r="I977" s="53"/>
      <c r="J977" s="569"/>
      <c r="K977" s="42" t="s">
        <v>31</v>
      </c>
      <c r="L977" s="544">
        <v>45384</v>
      </c>
      <c r="M977" s="48"/>
      <c r="N977" s="513">
        <v>45656</v>
      </c>
      <c r="O977" s="51"/>
      <c r="P977" s="70" t="str">
        <f t="shared" ca="1" si="166"/>
        <v/>
      </c>
      <c r="Q977" s="70" t="str">
        <f t="shared" ca="1" si="167"/>
        <v/>
      </c>
      <c r="R977" s="70" t="str">
        <f t="shared" ca="1" si="168"/>
        <v/>
      </c>
      <c r="S977" s="70" t="str">
        <f t="shared" ca="1" si="169"/>
        <v/>
      </c>
      <c r="T977" s="147" t="str">
        <f t="shared" ca="1" si="170"/>
        <v/>
      </c>
      <c r="U977" s="146"/>
      <c r="V977" s="51"/>
      <c r="W977" s="51"/>
      <c r="X977" s="51"/>
      <c r="Y977" s="51"/>
      <c r="Z977" s="51"/>
      <c r="AA977" s="145"/>
    </row>
    <row r="978" spans="1:27" s="2" customFormat="1" ht="15.6" x14ac:dyDescent="0.3">
      <c r="A978" s="555">
        <v>45483</v>
      </c>
      <c r="B978" s="72" t="s">
        <v>1005</v>
      </c>
      <c r="C978" s="44" t="s">
        <v>65</v>
      </c>
      <c r="D978" s="44">
        <v>4</v>
      </c>
      <c r="E978" s="44" t="s">
        <v>66</v>
      </c>
      <c r="F978" s="45">
        <v>2</v>
      </c>
      <c r="G978" s="52" t="s">
        <v>1028</v>
      </c>
      <c r="H978" s="53" t="s">
        <v>30</v>
      </c>
      <c r="I978" s="53"/>
      <c r="J978" s="569"/>
      <c r="K978" s="42" t="s">
        <v>31</v>
      </c>
      <c r="L978" s="544">
        <v>45384</v>
      </c>
      <c r="M978" s="48"/>
      <c r="N978" s="513">
        <v>45656</v>
      </c>
      <c r="O978" s="51"/>
      <c r="P978" s="70" t="str">
        <f t="shared" ca="1" si="166"/>
        <v/>
      </c>
      <c r="Q978" s="70" t="str">
        <f t="shared" ca="1" si="167"/>
        <v/>
      </c>
      <c r="R978" s="70" t="str">
        <f t="shared" ca="1" si="168"/>
        <v/>
      </c>
      <c r="S978" s="70" t="str">
        <f t="shared" ca="1" si="169"/>
        <v/>
      </c>
      <c r="T978" s="147" t="str">
        <f t="shared" ca="1" si="170"/>
        <v/>
      </c>
      <c r="U978" s="146"/>
      <c r="V978" s="51"/>
      <c r="W978" s="51"/>
      <c r="X978" s="51"/>
      <c r="Y978" s="51"/>
      <c r="Z978" s="51"/>
      <c r="AA978" s="145"/>
    </row>
    <row r="979" spans="1:27" s="2" customFormat="1" ht="15.6" x14ac:dyDescent="0.3">
      <c r="A979" s="555">
        <v>45483</v>
      </c>
      <c r="B979" s="72" t="s">
        <v>1005</v>
      </c>
      <c r="C979" s="44" t="s">
        <v>65</v>
      </c>
      <c r="D979" s="44">
        <v>4</v>
      </c>
      <c r="E979" s="44" t="s">
        <v>66</v>
      </c>
      <c r="F979" s="45">
        <v>1</v>
      </c>
      <c r="G979" s="52" t="s">
        <v>1029</v>
      </c>
      <c r="H979" s="53" t="s">
        <v>30</v>
      </c>
      <c r="I979" s="53"/>
      <c r="J979" s="569"/>
      <c r="K979" s="42" t="s">
        <v>31</v>
      </c>
      <c r="L979" s="544">
        <v>45384</v>
      </c>
      <c r="M979" s="48"/>
      <c r="N979" s="513">
        <v>45656</v>
      </c>
      <c r="O979" s="51"/>
      <c r="P979" s="70" t="str">
        <f t="shared" ca="1" si="166"/>
        <v/>
      </c>
      <c r="Q979" s="70" t="str">
        <f t="shared" ca="1" si="167"/>
        <v/>
      </c>
      <c r="R979" s="70" t="str">
        <f t="shared" ca="1" si="168"/>
        <v/>
      </c>
      <c r="S979" s="70" t="str">
        <f t="shared" ca="1" si="169"/>
        <v/>
      </c>
      <c r="T979" s="147" t="str">
        <f t="shared" ca="1" si="170"/>
        <v/>
      </c>
      <c r="U979" s="146"/>
      <c r="V979" s="51"/>
      <c r="W979" s="51"/>
      <c r="X979" s="51"/>
      <c r="Y979" s="51"/>
      <c r="Z979" s="51"/>
      <c r="AA979" s="145"/>
    </row>
    <row r="980" spans="1:27" s="2" customFormat="1" ht="15.6" x14ac:dyDescent="0.3">
      <c r="A980" s="555">
        <v>45481</v>
      </c>
      <c r="B980" s="48" t="s">
        <v>1030</v>
      </c>
      <c r="C980" s="45" t="s">
        <v>65</v>
      </c>
      <c r="D980" s="45">
        <v>4</v>
      </c>
      <c r="E980" s="45" t="s">
        <v>108</v>
      </c>
      <c r="F980" s="45">
        <v>1</v>
      </c>
      <c r="G980" s="52" t="s">
        <v>407</v>
      </c>
      <c r="H980" s="53" t="s">
        <v>30</v>
      </c>
      <c r="I980" s="53"/>
      <c r="J980" s="569"/>
      <c r="K980" s="42" t="s">
        <v>31</v>
      </c>
      <c r="L980" s="544">
        <v>45373</v>
      </c>
      <c r="M980" s="48"/>
      <c r="N980" s="513">
        <v>45656</v>
      </c>
      <c r="O980" s="51"/>
      <c r="P980" s="70" t="str">
        <f t="shared" ca="1" si="166"/>
        <v/>
      </c>
      <c r="Q980" s="70" t="str">
        <f t="shared" ca="1" si="167"/>
        <v/>
      </c>
      <c r="R980" s="70" t="str">
        <f t="shared" ca="1" si="168"/>
        <v/>
      </c>
      <c r="S980" s="70" t="str">
        <f t="shared" ca="1" si="169"/>
        <v/>
      </c>
      <c r="T980" s="147" t="str">
        <f t="shared" ca="1" si="170"/>
        <v/>
      </c>
      <c r="U980" s="146"/>
      <c r="V980" s="51"/>
      <c r="W980" s="51"/>
      <c r="X980" s="51"/>
      <c r="Y980" s="51"/>
      <c r="Z980" s="51"/>
      <c r="AA980" s="145"/>
    </row>
    <row r="981" spans="1:27" s="2" customFormat="1" ht="15.6" x14ac:dyDescent="0.3">
      <c r="A981" s="555">
        <v>45481</v>
      </c>
      <c r="B981" s="48" t="s">
        <v>1030</v>
      </c>
      <c r="C981" s="45" t="s">
        <v>65</v>
      </c>
      <c r="D981" s="45">
        <v>4</v>
      </c>
      <c r="E981" s="45" t="s">
        <v>108</v>
      </c>
      <c r="F981" s="45">
        <v>2</v>
      </c>
      <c r="G981" s="52" t="s">
        <v>1031</v>
      </c>
      <c r="H981" s="53" t="s">
        <v>30</v>
      </c>
      <c r="I981" s="53"/>
      <c r="J981" s="569"/>
      <c r="K981" s="42" t="s">
        <v>31</v>
      </c>
      <c r="L981" s="544">
        <v>45373</v>
      </c>
      <c r="M981" s="48"/>
      <c r="N981" s="513">
        <v>45656</v>
      </c>
      <c r="O981" s="51"/>
      <c r="P981" s="70" t="str">
        <f t="shared" ca="1" si="166"/>
        <v/>
      </c>
      <c r="Q981" s="70" t="str">
        <f t="shared" ca="1" si="167"/>
        <v/>
      </c>
      <c r="R981" s="70" t="str">
        <f t="shared" ca="1" si="168"/>
        <v/>
      </c>
      <c r="S981" s="70" t="str">
        <f t="shared" ca="1" si="169"/>
        <v/>
      </c>
      <c r="T981" s="147" t="str">
        <f t="shared" ca="1" si="170"/>
        <v/>
      </c>
      <c r="U981" s="146"/>
      <c r="V981" s="51"/>
      <c r="W981" s="51"/>
      <c r="X981" s="51"/>
      <c r="Y981" s="51"/>
      <c r="Z981" s="51"/>
      <c r="AA981" s="145"/>
    </row>
    <row r="982" spans="1:27" s="2" customFormat="1" ht="15.6" x14ac:dyDescent="0.3">
      <c r="A982" s="555">
        <v>45481</v>
      </c>
      <c r="B982" s="48" t="s">
        <v>1030</v>
      </c>
      <c r="C982" s="45" t="s">
        <v>65</v>
      </c>
      <c r="D982" s="45">
        <v>4</v>
      </c>
      <c r="E982" s="45" t="s">
        <v>108</v>
      </c>
      <c r="F982" s="45">
        <v>3</v>
      </c>
      <c r="G982" s="52" t="s">
        <v>1032</v>
      </c>
      <c r="H982" s="53" t="s">
        <v>30</v>
      </c>
      <c r="I982" s="53"/>
      <c r="J982" s="569"/>
      <c r="K982" s="42" t="s">
        <v>31</v>
      </c>
      <c r="L982" s="544">
        <v>45373</v>
      </c>
      <c r="M982" s="48"/>
      <c r="N982" s="513">
        <v>45656</v>
      </c>
      <c r="O982" s="51"/>
      <c r="P982" s="70" t="str">
        <f t="shared" ca="1" si="166"/>
        <v/>
      </c>
      <c r="Q982" s="70" t="str">
        <f t="shared" ca="1" si="167"/>
        <v/>
      </c>
      <c r="R982" s="70" t="str">
        <f t="shared" ca="1" si="168"/>
        <v/>
      </c>
      <c r="S982" s="70" t="str">
        <f t="shared" ca="1" si="169"/>
        <v/>
      </c>
      <c r="T982" s="147" t="str">
        <f t="shared" ca="1" si="170"/>
        <v/>
      </c>
      <c r="U982" s="146"/>
      <c r="V982" s="51"/>
      <c r="W982" s="51"/>
      <c r="X982" s="51"/>
      <c r="Y982" s="51"/>
      <c r="Z982" s="51"/>
      <c r="AA982" s="145"/>
    </row>
    <row r="983" spans="1:27" s="2" customFormat="1" ht="15.6" x14ac:dyDescent="0.3">
      <c r="A983" s="555">
        <v>45481</v>
      </c>
      <c r="B983" s="48" t="s">
        <v>1030</v>
      </c>
      <c r="C983" s="45" t="s">
        <v>65</v>
      </c>
      <c r="D983" s="45">
        <v>4</v>
      </c>
      <c r="E983" s="45" t="s">
        <v>108</v>
      </c>
      <c r="F983" s="45">
        <v>4</v>
      </c>
      <c r="G983" s="52" t="s">
        <v>1033</v>
      </c>
      <c r="H983" s="53" t="s">
        <v>30</v>
      </c>
      <c r="I983" s="53"/>
      <c r="J983" s="569"/>
      <c r="K983" s="42" t="s">
        <v>31</v>
      </c>
      <c r="L983" s="544">
        <v>45373</v>
      </c>
      <c r="M983" s="48"/>
      <c r="N983" s="513">
        <v>45656</v>
      </c>
      <c r="O983" s="51"/>
      <c r="P983" s="70" t="str">
        <f t="shared" ca="1" si="166"/>
        <v/>
      </c>
      <c r="Q983" s="70" t="str">
        <f t="shared" ca="1" si="167"/>
        <v/>
      </c>
      <c r="R983" s="70" t="str">
        <f t="shared" ca="1" si="168"/>
        <v/>
      </c>
      <c r="S983" s="70" t="str">
        <f t="shared" ca="1" si="169"/>
        <v/>
      </c>
      <c r="T983" s="147" t="str">
        <f t="shared" ca="1" si="170"/>
        <v/>
      </c>
      <c r="U983" s="146"/>
      <c r="V983" s="51"/>
      <c r="W983" s="51"/>
      <c r="X983" s="51"/>
      <c r="Y983" s="51"/>
      <c r="Z983" s="51"/>
      <c r="AA983" s="145"/>
    </row>
    <row r="984" spans="1:27" s="2" customFormat="1" ht="15.6" x14ac:dyDescent="0.3">
      <c r="A984" s="555">
        <v>45481</v>
      </c>
      <c r="B984" s="48" t="s">
        <v>1030</v>
      </c>
      <c r="C984" s="45" t="s">
        <v>65</v>
      </c>
      <c r="D984" s="45">
        <v>4</v>
      </c>
      <c r="E984" s="45" t="s">
        <v>108</v>
      </c>
      <c r="F984" s="45">
        <v>5</v>
      </c>
      <c r="G984" s="52" t="s">
        <v>1034</v>
      </c>
      <c r="H984" s="53" t="s">
        <v>30</v>
      </c>
      <c r="I984" s="53"/>
      <c r="J984" s="569"/>
      <c r="K984" s="42" t="s">
        <v>31</v>
      </c>
      <c r="L984" s="544">
        <v>45373</v>
      </c>
      <c r="M984" s="48"/>
      <c r="N984" s="513">
        <v>45656</v>
      </c>
      <c r="O984" s="51"/>
      <c r="P984" s="70" t="str">
        <f t="shared" ca="1" si="166"/>
        <v/>
      </c>
      <c r="Q984" s="70" t="str">
        <f t="shared" ca="1" si="167"/>
        <v/>
      </c>
      <c r="R984" s="70" t="str">
        <f t="shared" ca="1" si="168"/>
        <v/>
      </c>
      <c r="S984" s="70" t="str">
        <f t="shared" ca="1" si="169"/>
        <v/>
      </c>
      <c r="T984" s="147" t="str">
        <f t="shared" ca="1" si="170"/>
        <v/>
      </c>
      <c r="U984" s="146"/>
      <c r="V984" s="51"/>
      <c r="W984" s="51"/>
      <c r="X984" s="51"/>
      <c r="Y984" s="51"/>
      <c r="Z984" s="51"/>
      <c r="AA984" s="145"/>
    </row>
    <row r="985" spans="1:27" s="2" customFormat="1" ht="15.6" x14ac:dyDescent="0.3">
      <c r="A985" s="555">
        <v>45481</v>
      </c>
      <c r="B985" s="48" t="s">
        <v>1030</v>
      </c>
      <c r="C985" s="45" t="s">
        <v>65</v>
      </c>
      <c r="D985" s="45">
        <v>4</v>
      </c>
      <c r="E985" s="45" t="s">
        <v>108</v>
      </c>
      <c r="F985" s="45">
        <v>6</v>
      </c>
      <c r="G985" s="52" t="s">
        <v>1035</v>
      </c>
      <c r="H985" s="53"/>
      <c r="I985" s="53"/>
      <c r="J985" s="569"/>
      <c r="K985" s="188" t="s">
        <v>227</v>
      </c>
      <c r="L985" s="544">
        <v>45373</v>
      </c>
      <c r="M985" s="48"/>
      <c r="N985" s="513"/>
      <c r="O985" s="51"/>
      <c r="P985" s="70" t="str">
        <f t="shared" ca="1" si="166"/>
        <v/>
      </c>
      <c r="Q985" s="70" t="str">
        <f t="shared" ca="1" si="167"/>
        <v/>
      </c>
      <c r="R985" s="70" t="str">
        <f t="shared" ca="1" si="168"/>
        <v/>
      </c>
      <c r="S985" s="70" t="str">
        <f t="shared" ca="1" si="169"/>
        <v/>
      </c>
      <c r="T985" s="147" t="str">
        <f t="shared" ca="1" si="170"/>
        <v/>
      </c>
      <c r="U985" s="146"/>
      <c r="V985" s="51"/>
      <c r="W985" s="51"/>
      <c r="X985" s="51"/>
      <c r="Y985" s="51"/>
      <c r="Z985" s="51"/>
      <c r="AA985" s="145"/>
    </row>
    <row r="986" spans="1:27" s="2" customFormat="1" ht="15.6" x14ac:dyDescent="0.3">
      <c r="A986" s="555">
        <v>45481</v>
      </c>
      <c r="B986" s="48" t="s">
        <v>1030</v>
      </c>
      <c r="C986" s="45" t="s">
        <v>65</v>
      </c>
      <c r="D986" s="45">
        <v>4</v>
      </c>
      <c r="E986" s="45" t="s">
        <v>108</v>
      </c>
      <c r="F986" s="45">
        <v>7</v>
      </c>
      <c r="G986" s="52" t="s">
        <v>1036</v>
      </c>
      <c r="H986" s="53" t="s">
        <v>30</v>
      </c>
      <c r="I986" s="53"/>
      <c r="J986" s="569"/>
      <c r="K986" s="42" t="s">
        <v>31</v>
      </c>
      <c r="L986" s="544">
        <v>45373</v>
      </c>
      <c r="M986" s="48"/>
      <c r="N986" s="513">
        <v>45656</v>
      </c>
      <c r="O986" s="51"/>
      <c r="P986" s="70" t="str">
        <f t="shared" ca="1" si="166"/>
        <v/>
      </c>
      <c r="Q986" s="70" t="str">
        <f t="shared" ca="1" si="167"/>
        <v/>
      </c>
      <c r="R986" s="70" t="str">
        <f t="shared" ca="1" si="168"/>
        <v/>
      </c>
      <c r="S986" s="70" t="str">
        <f t="shared" ca="1" si="169"/>
        <v/>
      </c>
      <c r="T986" s="147" t="str">
        <f t="shared" ca="1" si="170"/>
        <v/>
      </c>
      <c r="U986" s="146"/>
      <c r="V986" s="51"/>
      <c r="W986" s="51"/>
      <c r="X986" s="51"/>
      <c r="Y986" s="51"/>
      <c r="Z986" s="51"/>
      <c r="AA986" s="145"/>
    </row>
    <row r="987" spans="1:27" s="2" customFormat="1" ht="15.6" x14ac:dyDescent="0.3">
      <c r="A987" s="555">
        <v>45481</v>
      </c>
      <c r="B987" s="48" t="s">
        <v>1030</v>
      </c>
      <c r="C987" s="45" t="s">
        <v>65</v>
      </c>
      <c r="D987" s="45">
        <v>4</v>
      </c>
      <c r="E987" s="45" t="s">
        <v>108</v>
      </c>
      <c r="F987" s="45">
        <v>8</v>
      </c>
      <c r="G987" s="52" t="s">
        <v>1037</v>
      </c>
      <c r="H987" s="53" t="s">
        <v>30</v>
      </c>
      <c r="I987" s="53"/>
      <c r="J987" s="569"/>
      <c r="K987" s="42" t="s">
        <v>31</v>
      </c>
      <c r="L987" s="544">
        <v>45373</v>
      </c>
      <c r="M987" s="48"/>
      <c r="N987" s="513">
        <v>45656</v>
      </c>
      <c r="O987" s="51"/>
      <c r="P987" s="70" t="str">
        <f t="shared" ref="P987:P1014" ca="1" si="171">IF(K987="NÃO INTERVENCIONADO",TODAY()-J987,"")</f>
        <v/>
      </c>
      <c r="Q987" s="70" t="str">
        <f t="shared" ref="Q987:Q1014" ca="1" si="172">IF(K987="ENCOMENDADO",TODAY()-J987,"")</f>
        <v/>
      </c>
      <c r="R987" s="70" t="str">
        <f t="shared" ref="R987:R1014" ca="1" si="173">IF(K987="EM OBRA",TODAY()-J987,"")</f>
        <v/>
      </c>
      <c r="S987" s="70" t="str">
        <f t="shared" ref="S987:S1014" ca="1" si="174">IF(K987="CORREÇÃO NÃO ACEITE",TODAY()-J987,"")</f>
        <v/>
      </c>
      <c r="T987" s="147" t="str">
        <f t="shared" ref="T987:T1014" ca="1" si="175">IF(K987="A VERIFICAR",TODAY()-J987,"")</f>
        <v/>
      </c>
      <c r="U987" s="146"/>
      <c r="V987" s="51"/>
      <c r="W987" s="51"/>
      <c r="X987" s="51"/>
      <c r="Y987" s="51"/>
      <c r="Z987" s="51"/>
      <c r="AA987" s="145"/>
    </row>
    <row r="988" spans="1:27" s="2" customFormat="1" ht="15.6" x14ac:dyDescent="0.3">
      <c r="A988" s="555">
        <v>45481</v>
      </c>
      <c r="B988" s="48" t="s">
        <v>1030</v>
      </c>
      <c r="C988" s="45" t="s">
        <v>65</v>
      </c>
      <c r="D988" s="45">
        <v>4</v>
      </c>
      <c r="E988" s="45" t="s">
        <v>108</v>
      </c>
      <c r="F988" s="45">
        <v>9</v>
      </c>
      <c r="G988" s="52" t="s">
        <v>1038</v>
      </c>
      <c r="H988" s="53" t="s">
        <v>30</v>
      </c>
      <c r="I988" s="53"/>
      <c r="J988" s="569"/>
      <c r="K988" s="42" t="s">
        <v>31</v>
      </c>
      <c r="L988" s="544">
        <v>45373</v>
      </c>
      <c r="M988" s="48"/>
      <c r="N988" s="513">
        <v>45656</v>
      </c>
      <c r="O988" s="51"/>
      <c r="P988" s="70" t="str">
        <f t="shared" ca="1" si="171"/>
        <v/>
      </c>
      <c r="Q988" s="70" t="str">
        <f t="shared" ca="1" si="172"/>
        <v/>
      </c>
      <c r="R988" s="70" t="str">
        <f t="shared" ca="1" si="173"/>
        <v/>
      </c>
      <c r="S988" s="70" t="str">
        <f t="shared" ca="1" si="174"/>
        <v/>
      </c>
      <c r="T988" s="147" t="str">
        <f t="shared" ca="1" si="175"/>
        <v/>
      </c>
      <c r="U988" s="146"/>
      <c r="V988" s="51"/>
      <c r="W988" s="51"/>
      <c r="X988" s="51"/>
      <c r="Y988" s="51"/>
      <c r="Z988" s="51"/>
      <c r="AA988" s="145"/>
    </row>
    <row r="989" spans="1:27" s="2" customFormat="1" ht="15.6" x14ac:dyDescent="0.3">
      <c r="A989" s="555">
        <v>45481</v>
      </c>
      <c r="B989" s="48" t="s">
        <v>1030</v>
      </c>
      <c r="C989" s="45" t="s">
        <v>65</v>
      </c>
      <c r="D989" s="45">
        <v>4</v>
      </c>
      <c r="E989" s="45" t="s">
        <v>108</v>
      </c>
      <c r="F989" s="45">
        <v>10</v>
      </c>
      <c r="G989" s="52" t="s">
        <v>1039</v>
      </c>
      <c r="H989" s="47" t="s">
        <v>30</v>
      </c>
      <c r="I989" s="53"/>
      <c r="J989" s="569"/>
      <c r="K989" s="42" t="s">
        <v>31</v>
      </c>
      <c r="L989" s="544">
        <v>45373</v>
      </c>
      <c r="M989" s="48"/>
      <c r="N989" s="513">
        <v>45656</v>
      </c>
      <c r="O989" s="51"/>
      <c r="P989" s="70" t="str">
        <f t="shared" ca="1" si="171"/>
        <v/>
      </c>
      <c r="Q989" s="70" t="str">
        <f t="shared" ca="1" si="172"/>
        <v/>
      </c>
      <c r="R989" s="70" t="str">
        <f t="shared" ca="1" si="173"/>
        <v/>
      </c>
      <c r="S989" s="70" t="str">
        <f t="shared" ca="1" si="174"/>
        <v/>
      </c>
      <c r="T989" s="147" t="str">
        <f t="shared" ca="1" si="175"/>
        <v/>
      </c>
      <c r="U989" s="146"/>
      <c r="V989" s="51"/>
      <c r="W989" s="51"/>
      <c r="X989" s="51"/>
      <c r="Y989" s="51"/>
      <c r="Z989" s="51"/>
      <c r="AA989" s="145"/>
    </row>
    <row r="990" spans="1:27" s="2" customFormat="1" ht="15.6" x14ac:dyDescent="0.3">
      <c r="A990" s="555">
        <v>45481</v>
      </c>
      <c r="B990" s="48" t="s">
        <v>1030</v>
      </c>
      <c r="C990" s="45" t="s">
        <v>65</v>
      </c>
      <c r="D990" s="45">
        <v>4</v>
      </c>
      <c r="E990" s="45" t="s">
        <v>108</v>
      </c>
      <c r="F990" s="45">
        <v>11</v>
      </c>
      <c r="G990" s="52" t="s">
        <v>1040</v>
      </c>
      <c r="H990" s="47" t="s">
        <v>40</v>
      </c>
      <c r="I990" s="53"/>
      <c r="J990" s="569"/>
      <c r="K990" s="42" t="s">
        <v>31</v>
      </c>
      <c r="L990" s="544">
        <v>45373</v>
      </c>
      <c r="M990" s="43"/>
      <c r="N990" s="513">
        <v>45656</v>
      </c>
      <c r="O990" s="51"/>
      <c r="P990" s="70" t="str">
        <f t="shared" ca="1" si="171"/>
        <v/>
      </c>
      <c r="Q990" s="70" t="str">
        <f t="shared" ca="1" si="172"/>
        <v/>
      </c>
      <c r="R990" s="70" t="str">
        <f t="shared" ca="1" si="173"/>
        <v/>
      </c>
      <c r="S990" s="70" t="str">
        <f t="shared" ca="1" si="174"/>
        <v/>
      </c>
      <c r="T990" s="147" t="str">
        <f t="shared" ca="1" si="175"/>
        <v/>
      </c>
      <c r="U990" s="146"/>
      <c r="V990" s="51"/>
      <c r="W990" s="51"/>
      <c r="X990" s="51"/>
      <c r="Y990" s="51"/>
      <c r="Z990" s="51"/>
      <c r="AA990" s="145"/>
    </row>
    <row r="991" spans="1:27" s="2" customFormat="1" ht="15.6" x14ac:dyDescent="0.3">
      <c r="A991" s="555">
        <v>45481</v>
      </c>
      <c r="B991" s="48" t="s">
        <v>1030</v>
      </c>
      <c r="C991" s="45" t="s">
        <v>65</v>
      </c>
      <c r="D991" s="45">
        <v>4</v>
      </c>
      <c r="E991" s="45" t="s">
        <v>108</v>
      </c>
      <c r="F991" s="45">
        <v>12</v>
      </c>
      <c r="G991" s="52" t="s">
        <v>1041</v>
      </c>
      <c r="H991" s="65" t="s">
        <v>158</v>
      </c>
      <c r="I991" s="48"/>
      <c r="J991" s="513"/>
      <c r="K991" s="188" t="s">
        <v>227</v>
      </c>
      <c r="L991" s="544">
        <v>45373</v>
      </c>
      <c r="M991" s="48"/>
      <c r="N991" s="513"/>
      <c r="O991" s="51"/>
      <c r="P991" s="70" t="str">
        <f t="shared" ca="1" si="171"/>
        <v/>
      </c>
      <c r="Q991" s="70" t="str">
        <f t="shared" ca="1" si="172"/>
        <v/>
      </c>
      <c r="R991" s="70" t="str">
        <f t="shared" ca="1" si="173"/>
        <v/>
      </c>
      <c r="S991" s="70" t="str">
        <f t="shared" ca="1" si="174"/>
        <v/>
      </c>
      <c r="T991" s="147" t="str">
        <f t="shared" ca="1" si="175"/>
        <v/>
      </c>
      <c r="U991" s="146"/>
      <c r="V991" s="51"/>
      <c r="W991" s="51"/>
      <c r="X991" s="51"/>
      <c r="Y991" s="51"/>
      <c r="Z991" s="51"/>
      <c r="AA991" s="145"/>
    </row>
    <row r="992" spans="1:27" s="2" customFormat="1" ht="15.6" x14ac:dyDescent="0.3">
      <c r="A992" s="555">
        <v>45481</v>
      </c>
      <c r="B992" s="48" t="s">
        <v>1030</v>
      </c>
      <c r="C992" s="45" t="s">
        <v>65</v>
      </c>
      <c r="D992" s="45">
        <v>4</v>
      </c>
      <c r="E992" s="45" t="s">
        <v>108</v>
      </c>
      <c r="F992" s="45">
        <v>13</v>
      </c>
      <c r="G992" s="52" t="s">
        <v>1042</v>
      </c>
      <c r="H992" s="47" t="s">
        <v>30</v>
      </c>
      <c r="I992" s="53"/>
      <c r="J992" s="569"/>
      <c r="K992" s="42" t="s">
        <v>31</v>
      </c>
      <c r="L992" s="544">
        <v>45373</v>
      </c>
      <c r="M992" s="48"/>
      <c r="N992" s="513">
        <v>45656</v>
      </c>
      <c r="O992" s="51"/>
      <c r="P992" s="70" t="str">
        <f t="shared" ca="1" si="171"/>
        <v/>
      </c>
      <c r="Q992" s="70" t="str">
        <f t="shared" ca="1" si="172"/>
        <v/>
      </c>
      <c r="R992" s="70" t="str">
        <f t="shared" ca="1" si="173"/>
        <v/>
      </c>
      <c r="S992" s="70" t="str">
        <f t="shared" ca="1" si="174"/>
        <v/>
      </c>
      <c r="T992" s="147" t="str">
        <f t="shared" ca="1" si="175"/>
        <v/>
      </c>
      <c r="U992" s="146"/>
      <c r="V992" s="51"/>
      <c r="W992" s="51"/>
      <c r="X992" s="51"/>
      <c r="Y992" s="51"/>
      <c r="Z992" s="51"/>
      <c r="AA992" s="145"/>
    </row>
    <row r="993" spans="1:27" s="2" customFormat="1" ht="15.6" x14ac:dyDescent="0.3">
      <c r="A993" s="555">
        <v>45481</v>
      </c>
      <c r="B993" s="48" t="s">
        <v>1030</v>
      </c>
      <c r="C993" s="45" t="s">
        <v>65</v>
      </c>
      <c r="D993" s="45">
        <v>4</v>
      </c>
      <c r="E993" s="45" t="s">
        <v>108</v>
      </c>
      <c r="F993" s="45">
        <v>14</v>
      </c>
      <c r="G993" s="52" t="s">
        <v>1043</v>
      </c>
      <c r="H993" s="47" t="s">
        <v>30</v>
      </c>
      <c r="I993" s="48"/>
      <c r="J993" s="513"/>
      <c r="K993" s="188" t="s">
        <v>227</v>
      </c>
      <c r="L993" s="544">
        <v>45373</v>
      </c>
      <c r="M993" s="48"/>
      <c r="N993" s="513"/>
      <c r="O993" s="51"/>
      <c r="P993" s="70" t="str">
        <f t="shared" ca="1" si="171"/>
        <v/>
      </c>
      <c r="Q993" s="70" t="str">
        <f t="shared" ca="1" si="172"/>
        <v/>
      </c>
      <c r="R993" s="70" t="str">
        <f t="shared" ca="1" si="173"/>
        <v/>
      </c>
      <c r="S993" s="70" t="str">
        <f t="shared" ca="1" si="174"/>
        <v/>
      </c>
      <c r="T993" s="147" t="str">
        <f t="shared" ca="1" si="175"/>
        <v/>
      </c>
      <c r="U993" s="146"/>
      <c r="V993" s="51"/>
      <c r="W993" s="51"/>
      <c r="X993" s="51"/>
      <c r="Y993" s="51"/>
      <c r="Z993" s="51"/>
      <c r="AA993" s="145"/>
    </row>
    <row r="994" spans="1:27" s="2" customFormat="1" ht="15.6" x14ac:dyDescent="0.3">
      <c r="A994" s="555">
        <v>45481</v>
      </c>
      <c r="B994" s="48" t="s">
        <v>1030</v>
      </c>
      <c r="C994" s="45" t="s">
        <v>65</v>
      </c>
      <c r="D994" s="45">
        <v>4</v>
      </c>
      <c r="E994" s="45" t="s">
        <v>108</v>
      </c>
      <c r="F994" s="45">
        <v>15</v>
      </c>
      <c r="G994" s="52" t="s">
        <v>1044</v>
      </c>
      <c r="H994" s="47" t="s">
        <v>30</v>
      </c>
      <c r="I994" s="53"/>
      <c r="J994" s="569"/>
      <c r="K994" s="42" t="s">
        <v>31</v>
      </c>
      <c r="L994" s="544">
        <v>45373</v>
      </c>
      <c r="M994" s="48"/>
      <c r="N994" s="513">
        <v>45656</v>
      </c>
      <c r="O994" s="51"/>
      <c r="P994" s="70" t="str">
        <f t="shared" ca="1" si="171"/>
        <v/>
      </c>
      <c r="Q994" s="70" t="str">
        <f t="shared" ca="1" si="172"/>
        <v/>
      </c>
      <c r="R994" s="70" t="str">
        <f t="shared" ca="1" si="173"/>
        <v/>
      </c>
      <c r="S994" s="70" t="str">
        <f t="shared" ca="1" si="174"/>
        <v/>
      </c>
      <c r="T994" s="147" t="str">
        <f t="shared" ca="1" si="175"/>
        <v/>
      </c>
      <c r="U994" s="146"/>
      <c r="V994" s="51"/>
      <c r="W994" s="51"/>
      <c r="X994" s="51"/>
      <c r="Y994" s="51"/>
      <c r="Z994" s="51"/>
      <c r="AA994" s="145"/>
    </row>
    <row r="995" spans="1:27" s="2" customFormat="1" ht="15.6" x14ac:dyDescent="0.3">
      <c r="A995" s="555">
        <v>45481</v>
      </c>
      <c r="B995" s="48" t="s">
        <v>1030</v>
      </c>
      <c r="C995" s="45" t="s">
        <v>65</v>
      </c>
      <c r="D995" s="45">
        <v>4</v>
      </c>
      <c r="E995" s="45" t="s">
        <v>108</v>
      </c>
      <c r="F995" s="45">
        <v>16</v>
      </c>
      <c r="G995" s="52" t="s">
        <v>1045</v>
      </c>
      <c r="H995" s="47" t="s">
        <v>30</v>
      </c>
      <c r="I995" s="53"/>
      <c r="J995" s="569"/>
      <c r="K995" s="42" t="s">
        <v>31</v>
      </c>
      <c r="L995" s="544">
        <v>45373</v>
      </c>
      <c r="M995" s="48"/>
      <c r="N995" s="513">
        <v>45656</v>
      </c>
      <c r="O995" s="51"/>
      <c r="P995" s="70" t="str">
        <f t="shared" ca="1" si="171"/>
        <v/>
      </c>
      <c r="Q995" s="70" t="str">
        <f t="shared" ca="1" si="172"/>
        <v/>
      </c>
      <c r="R995" s="70" t="str">
        <f t="shared" ca="1" si="173"/>
        <v/>
      </c>
      <c r="S995" s="70" t="str">
        <f t="shared" ca="1" si="174"/>
        <v/>
      </c>
      <c r="T995" s="147" t="str">
        <f t="shared" ca="1" si="175"/>
        <v/>
      </c>
      <c r="U995" s="146"/>
      <c r="V995" s="51"/>
      <c r="W995" s="51"/>
      <c r="X995" s="51"/>
      <c r="Y995" s="51"/>
      <c r="Z995" s="51"/>
      <c r="AA995" s="145"/>
    </row>
    <row r="996" spans="1:27" s="2" customFormat="1" ht="15.6" x14ac:dyDescent="0.3">
      <c r="A996" s="555">
        <v>45481</v>
      </c>
      <c r="B996" s="48" t="s">
        <v>1030</v>
      </c>
      <c r="C996" s="45" t="s">
        <v>65</v>
      </c>
      <c r="D996" s="45">
        <v>4</v>
      </c>
      <c r="E996" s="45" t="s">
        <v>108</v>
      </c>
      <c r="F996" s="45">
        <v>17</v>
      </c>
      <c r="G996" s="52" t="s">
        <v>1046</v>
      </c>
      <c r="H996" s="47" t="s">
        <v>30</v>
      </c>
      <c r="I996" s="53"/>
      <c r="J996" s="569"/>
      <c r="K996" s="42" t="s">
        <v>31</v>
      </c>
      <c r="L996" s="544">
        <v>45373</v>
      </c>
      <c r="M996" s="48"/>
      <c r="N996" s="513">
        <v>45656</v>
      </c>
      <c r="O996" s="51"/>
      <c r="P996" s="70" t="str">
        <f t="shared" ca="1" si="171"/>
        <v/>
      </c>
      <c r="Q996" s="70" t="str">
        <f t="shared" ca="1" si="172"/>
        <v/>
      </c>
      <c r="R996" s="70" t="str">
        <f t="shared" ca="1" si="173"/>
        <v/>
      </c>
      <c r="S996" s="70" t="str">
        <f t="shared" ca="1" si="174"/>
        <v/>
      </c>
      <c r="T996" s="147" t="str">
        <f t="shared" ca="1" si="175"/>
        <v/>
      </c>
      <c r="U996" s="146"/>
      <c r="V996" s="51"/>
      <c r="W996" s="51"/>
      <c r="X996" s="51"/>
      <c r="Y996" s="51"/>
      <c r="Z996" s="51"/>
      <c r="AA996" s="145"/>
    </row>
    <row r="997" spans="1:27" s="2" customFormat="1" ht="15.6" x14ac:dyDescent="0.3">
      <c r="A997" s="555">
        <v>45481</v>
      </c>
      <c r="B997" s="48" t="s">
        <v>1030</v>
      </c>
      <c r="C997" s="45" t="s">
        <v>65</v>
      </c>
      <c r="D997" s="45">
        <v>4</v>
      </c>
      <c r="E997" s="45" t="s">
        <v>108</v>
      </c>
      <c r="F997" s="45">
        <v>18</v>
      </c>
      <c r="G997" s="52" t="s">
        <v>1047</v>
      </c>
      <c r="H997" s="47" t="s">
        <v>30</v>
      </c>
      <c r="I997" s="53"/>
      <c r="J997" s="569"/>
      <c r="K997" s="42" t="s">
        <v>31</v>
      </c>
      <c r="L997" s="544">
        <v>45373</v>
      </c>
      <c r="M997" s="48"/>
      <c r="N997" s="513">
        <v>45656</v>
      </c>
      <c r="O997" s="51"/>
      <c r="P997" s="70" t="str">
        <f t="shared" ca="1" si="171"/>
        <v/>
      </c>
      <c r="Q997" s="70" t="str">
        <f t="shared" ca="1" si="172"/>
        <v/>
      </c>
      <c r="R997" s="70" t="str">
        <f t="shared" ca="1" si="173"/>
        <v/>
      </c>
      <c r="S997" s="70" t="str">
        <f t="shared" ca="1" si="174"/>
        <v/>
      </c>
      <c r="T997" s="147" t="str">
        <f t="shared" ca="1" si="175"/>
        <v/>
      </c>
      <c r="U997" s="146"/>
      <c r="V997" s="51"/>
      <c r="W997" s="51"/>
      <c r="X997" s="51"/>
      <c r="Y997" s="51"/>
      <c r="Z997" s="51"/>
      <c r="AA997" s="145"/>
    </row>
    <row r="998" spans="1:27" s="2" customFormat="1" ht="15.6" x14ac:dyDescent="0.3">
      <c r="A998" s="555">
        <v>45481</v>
      </c>
      <c r="B998" s="48" t="s">
        <v>1030</v>
      </c>
      <c r="C998" s="45" t="s">
        <v>65</v>
      </c>
      <c r="D998" s="45">
        <v>4</v>
      </c>
      <c r="E998" s="45" t="s">
        <v>108</v>
      </c>
      <c r="F998" s="45">
        <v>19</v>
      </c>
      <c r="G998" s="52" t="s">
        <v>1048</v>
      </c>
      <c r="H998" s="47" t="s">
        <v>30</v>
      </c>
      <c r="I998" s="53"/>
      <c r="J998" s="569"/>
      <c r="K998" s="42" t="s">
        <v>31</v>
      </c>
      <c r="L998" s="544">
        <v>45373</v>
      </c>
      <c r="M998" s="48"/>
      <c r="N998" s="513">
        <v>45656</v>
      </c>
      <c r="O998" s="51"/>
      <c r="P998" s="70" t="str">
        <f t="shared" ca="1" si="171"/>
        <v/>
      </c>
      <c r="Q998" s="70" t="str">
        <f t="shared" ca="1" si="172"/>
        <v/>
      </c>
      <c r="R998" s="70" t="str">
        <f t="shared" ca="1" si="173"/>
        <v/>
      </c>
      <c r="S998" s="70" t="str">
        <f t="shared" ca="1" si="174"/>
        <v/>
      </c>
      <c r="T998" s="147" t="str">
        <f t="shared" ca="1" si="175"/>
        <v/>
      </c>
      <c r="U998" s="146"/>
      <c r="V998" s="51"/>
      <c r="W998" s="51"/>
      <c r="X998" s="51"/>
      <c r="Y998" s="51"/>
      <c r="Z998" s="51"/>
      <c r="AA998" s="145"/>
    </row>
    <row r="999" spans="1:27" s="2" customFormat="1" ht="15.6" x14ac:dyDescent="0.3">
      <c r="A999" s="555">
        <v>45481</v>
      </c>
      <c r="B999" s="48" t="s">
        <v>1030</v>
      </c>
      <c r="C999" s="45" t="s">
        <v>65</v>
      </c>
      <c r="D999" s="45">
        <v>4</v>
      </c>
      <c r="E999" s="45" t="s">
        <v>108</v>
      </c>
      <c r="F999" s="45">
        <v>20</v>
      </c>
      <c r="G999" s="52" t="s">
        <v>1049</v>
      </c>
      <c r="H999" s="53" t="s">
        <v>30</v>
      </c>
      <c r="I999" s="53"/>
      <c r="J999" s="569"/>
      <c r="K999" s="42" t="s">
        <v>31</v>
      </c>
      <c r="L999" s="544">
        <v>45373</v>
      </c>
      <c r="M999" s="48"/>
      <c r="N999" s="513">
        <v>45656</v>
      </c>
      <c r="O999" s="51"/>
      <c r="P999" s="70" t="str">
        <f t="shared" ca="1" si="171"/>
        <v/>
      </c>
      <c r="Q999" s="70" t="str">
        <f t="shared" ca="1" si="172"/>
        <v/>
      </c>
      <c r="R999" s="70" t="str">
        <f t="shared" ca="1" si="173"/>
        <v/>
      </c>
      <c r="S999" s="70" t="str">
        <f t="shared" ca="1" si="174"/>
        <v/>
      </c>
      <c r="T999" s="147" t="str">
        <f t="shared" ca="1" si="175"/>
        <v/>
      </c>
      <c r="U999" s="146"/>
      <c r="V999" s="51"/>
      <c r="W999" s="51"/>
      <c r="X999" s="51"/>
      <c r="Y999" s="51"/>
      <c r="Z999" s="51"/>
      <c r="AA999" s="145"/>
    </row>
    <row r="1000" spans="1:27" s="2" customFormat="1" ht="15.6" x14ac:dyDescent="0.3">
      <c r="A1000" s="555">
        <v>45481</v>
      </c>
      <c r="B1000" s="48" t="s">
        <v>1030</v>
      </c>
      <c r="C1000" s="45" t="s">
        <v>65</v>
      </c>
      <c r="D1000" s="45">
        <v>4</v>
      </c>
      <c r="E1000" s="45" t="s">
        <v>108</v>
      </c>
      <c r="F1000" s="45">
        <v>21</v>
      </c>
      <c r="G1000" s="52" t="s">
        <v>1050</v>
      </c>
      <c r="H1000" s="53" t="s">
        <v>30</v>
      </c>
      <c r="I1000" s="53"/>
      <c r="J1000" s="569"/>
      <c r="K1000" s="42" t="s">
        <v>31</v>
      </c>
      <c r="L1000" s="544">
        <v>45373</v>
      </c>
      <c r="M1000" s="48"/>
      <c r="N1000" s="513">
        <v>45656</v>
      </c>
      <c r="O1000" s="51"/>
      <c r="P1000" s="70" t="str">
        <f t="shared" ca="1" si="171"/>
        <v/>
      </c>
      <c r="Q1000" s="70" t="str">
        <f t="shared" ca="1" si="172"/>
        <v/>
      </c>
      <c r="R1000" s="70" t="str">
        <f t="shared" ca="1" si="173"/>
        <v/>
      </c>
      <c r="S1000" s="70" t="str">
        <f t="shared" ca="1" si="174"/>
        <v/>
      </c>
      <c r="T1000" s="147" t="str">
        <f t="shared" ca="1" si="175"/>
        <v/>
      </c>
      <c r="U1000" s="146"/>
      <c r="V1000" s="51"/>
      <c r="W1000" s="51"/>
      <c r="X1000" s="51"/>
      <c r="Y1000" s="51"/>
      <c r="Z1000" s="51"/>
      <c r="AA1000" s="145"/>
    </row>
    <row r="1001" spans="1:27" s="2" customFormat="1" ht="15.6" x14ac:dyDescent="0.3">
      <c r="A1001" s="555">
        <v>45481</v>
      </c>
      <c r="B1001" s="48" t="s">
        <v>1030</v>
      </c>
      <c r="C1001" s="45" t="s">
        <v>65</v>
      </c>
      <c r="D1001" s="45">
        <v>4</v>
      </c>
      <c r="E1001" s="45" t="s">
        <v>108</v>
      </c>
      <c r="F1001" s="45">
        <v>22</v>
      </c>
      <c r="G1001" s="52" t="s">
        <v>1051</v>
      </c>
      <c r="H1001" s="53" t="s">
        <v>30</v>
      </c>
      <c r="I1001" s="53"/>
      <c r="J1001" s="569"/>
      <c r="K1001" s="42" t="s">
        <v>31</v>
      </c>
      <c r="L1001" s="544">
        <v>45373</v>
      </c>
      <c r="M1001" s="48"/>
      <c r="N1001" s="513">
        <v>45656</v>
      </c>
      <c r="O1001" s="51"/>
      <c r="P1001" s="70" t="str">
        <f t="shared" ca="1" si="171"/>
        <v/>
      </c>
      <c r="Q1001" s="70" t="str">
        <f t="shared" ca="1" si="172"/>
        <v/>
      </c>
      <c r="R1001" s="70" t="str">
        <f t="shared" ca="1" si="173"/>
        <v/>
      </c>
      <c r="S1001" s="70" t="str">
        <f t="shared" ca="1" si="174"/>
        <v/>
      </c>
      <c r="T1001" s="147" t="str">
        <f t="shared" ca="1" si="175"/>
        <v/>
      </c>
      <c r="U1001" s="146"/>
      <c r="V1001" s="51"/>
      <c r="W1001" s="51"/>
      <c r="X1001" s="51"/>
      <c r="Y1001" s="51"/>
      <c r="Z1001" s="51"/>
      <c r="AA1001" s="145"/>
    </row>
    <row r="1002" spans="1:27" s="2" customFormat="1" ht="15.6" x14ac:dyDescent="0.3">
      <c r="A1002" s="555">
        <v>45481</v>
      </c>
      <c r="B1002" s="48" t="s">
        <v>1030</v>
      </c>
      <c r="C1002" s="45" t="s">
        <v>65</v>
      </c>
      <c r="D1002" s="45">
        <v>4</v>
      </c>
      <c r="E1002" s="45" t="s">
        <v>108</v>
      </c>
      <c r="F1002" s="45">
        <v>23</v>
      </c>
      <c r="G1002" s="52" t="s">
        <v>1052</v>
      </c>
      <c r="H1002" s="53" t="s">
        <v>30</v>
      </c>
      <c r="I1002" s="53"/>
      <c r="J1002" s="569"/>
      <c r="K1002" s="42" t="s">
        <v>31</v>
      </c>
      <c r="L1002" s="544">
        <v>45373</v>
      </c>
      <c r="M1002" s="48"/>
      <c r="N1002" s="513">
        <v>45656</v>
      </c>
      <c r="O1002" s="51"/>
      <c r="P1002" s="70" t="str">
        <f t="shared" ca="1" si="171"/>
        <v/>
      </c>
      <c r="Q1002" s="70" t="str">
        <f t="shared" ca="1" si="172"/>
        <v/>
      </c>
      <c r="R1002" s="70" t="str">
        <f t="shared" ca="1" si="173"/>
        <v/>
      </c>
      <c r="S1002" s="70" t="str">
        <f t="shared" ca="1" si="174"/>
        <v/>
      </c>
      <c r="T1002" s="147" t="str">
        <f t="shared" ca="1" si="175"/>
        <v/>
      </c>
      <c r="U1002" s="146"/>
      <c r="V1002" s="51"/>
      <c r="W1002" s="51"/>
      <c r="X1002" s="51"/>
      <c r="Y1002" s="51"/>
      <c r="Z1002" s="51"/>
      <c r="AA1002" s="145"/>
    </row>
    <row r="1003" spans="1:27" s="2" customFormat="1" ht="15.6" x14ac:dyDescent="0.3">
      <c r="A1003" s="555">
        <v>45481</v>
      </c>
      <c r="B1003" s="48" t="s">
        <v>1030</v>
      </c>
      <c r="C1003" s="45" t="s">
        <v>65</v>
      </c>
      <c r="D1003" s="45">
        <v>4</v>
      </c>
      <c r="E1003" s="45" t="s">
        <v>108</v>
      </c>
      <c r="F1003" s="45">
        <v>24</v>
      </c>
      <c r="G1003" s="52" t="s">
        <v>1053</v>
      </c>
      <c r="H1003" s="53" t="s">
        <v>30</v>
      </c>
      <c r="I1003" s="53"/>
      <c r="J1003" s="569"/>
      <c r="K1003" s="42" t="s">
        <v>31</v>
      </c>
      <c r="L1003" s="544">
        <v>45373</v>
      </c>
      <c r="M1003" s="48"/>
      <c r="N1003" s="513">
        <v>45656</v>
      </c>
      <c r="O1003" s="51"/>
      <c r="P1003" s="70" t="str">
        <f t="shared" ca="1" si="171"/>
        <v/>
      </c>
      <c r="Q1003" s="70" t="str">
        <f t="shared" ca="1" si="172"/>
        <v/>
      </c>
      <c r="R1003" s="70" t="str">
        <f t="shared" ca="1" si="173"/>
        <v/>
      </c>
      <c r="S1003" s="70" t="str">
        <f t="shared" ca="1" si="174"/>
        <v/>
      </c>
      <c r="T1003" s="147" t="str">
        <f t="shared" ca="1" si="175"/>
        <v/>
      </c>
      <c r="U1003" s="146"/>
      <c r="V1003" s="51"/>
      <c r="W1003" s="51"/>
      <c r="X1003" s="51"/>
      <c r="Y1003" s="51"/>
      <c r="Z1003" s="51"/>
      <c r="AA1003" s="145"/>
    </row>
    <row r="1004" spans="1:27" s="2" customFormat="1" ht="15.6" x14ac:dyDescent="0.3">
      <c r="A1004" s="555">
        <v>45481</v>
      </c>
      <c r="B1004" s="48" t="s">
        <v>1030</v>
      </c>
      <c r="C1004" s="45" t="s">
        <v>65</v>
      </c>
      <c r="D1004" s="45">
        <v>4</v>
      </c>
      <c r="E1004" s="45" t="s">
        <v>108</v>
      </c>
      <c r="F1004" s="45">
        <v>25</v>
      </c>
      <c r="G1004" s="52" t="s">
        <v>1054</v>
      </c>
      <c r="H1004" s="53" t="s">
        <v>30</v>
      </c>
      <c r="I1004" s="53"/>
      <c r="J1004" s="569"/>
      <c r="K1004" s="42" t="s">
        <v>31</v>
      </c>
      <c r="L1004" s="544">
        <v>45373</v>
      </c>
      <c r="M1004" s="48"/>
      <c r="N1004" s="513">
        <v>45656</v>
      </c>
      <c r="O1004" s="51"/>
      <c r="P1004" s="70" t="str">
        <f t="shared" ca="1" si="171"/>
        <v/>
      </c>
      <c r="Q1004" s="70" t="str">
        <f t="shared" ca="1" si="172"/>
        <v/>
      </c>
      <c r="R1004" s="70" t="str">
        <f t="shared" ca="1" si="173"/>
        <v/>
      </c>
      <c r="S1004" s="70" t="str">
        <f t="shared" ca="1" si="174"/>
        <v/>
      </c>
      <c r="T1004" s="147" t="str">
        <f t="shared" ca="1" si="175"/>
        <v/>
      </c>
      <c r="U1004" s="146"/>
      <c r="V1004" s="51"/>
      <c r="W1004" s="51"/>
      <c r="X1004" s="51"/>
      <c r="Y1004" s="51"/>
      <c r="Z1004" s="51"/>
      <c r="AA1004" s="145"/>
    </row>
    <row r="1005" spans="1:27" s="2" customFormat="1" ht="15.6" x14ac:dyDescent="0.3">
      <c r="A1005" s="555">
        <v>45481</v>
      </c>
      <c r="B1005" s="48" t="s">
        <v>1030</v>
      </c>
      <c r="C1005" s="45" t="s">
        <v>65</v>
      </c>
      <c r="D1005" s="45">
        <v>4</v>
      </c>
      <c r="E1005" s="45" t="s">
        <v>108</v>
      </c>
      <c r="F1005" s="45">
        <v>26</v>
      </c>
      <c r="G1005" s="52" t="s">
        <v>1055</v>
      </c>
      <c r="H1005" s="53" t="s">
        <v>30</v>
      </c>
      <c r="I1005" s="53"/>
      <c r="J1005" s="569"/>
      <c r="K1005" s="42" t="s">
        <v>31</v>
      </c>
      <c r="L1005" s="544">
        <v>45373</v>
      </c>
      <c r="M1005" s="48"/>
      <c r="N1005" s="513">
        <v>45656</v>
      </c>
      <c r="O1005" s="51"/>
      <c r="P1005" s="70" t="str">
        <f t="shared" ca="1" si="171"/>
        <v/>
      </c>
      <c r="Q1005" s="70" t="str">
        <f t="shared" ca="1" si="172"/>
        <v/>
      </c>
      <c r="R1005" s="70" t="str">
        <f t="shared" ca="1" si="173"/>
        <v/>
      </c>
      <c r="S1005" s="70" t="str">
        <f t="shared" ca="1" si="174"/>
        <v/>
      </c>
      <c r="T1005" s="147" t="str">
        <f t="shared" ca="1" si="175"/>
        <v/>
      </c>
      <c r="U1005" s="146"/>
      <c r="V1005" s="51"/>
      <c r="W1005" s="51"/>
      <c r="X1005" s="51"/>
      <c r="Y1005" s="51"/>
      <c r="Z1005" s="51"/>
      <c r="AA1005" s="145"/>
    </row>
    <row r="1006" spans="1:27" s="2" customFormat="1" ht="15.6" x14ac:dyDescent="0.3">
      <c r="A1006" s="555">
        <v>45481</v>
      </c>
      <c r="B1006" s="48" t="s">
        <v>1030</v>
      </c>
      <c r="C1006" s="45" t="s">
        <v>65</v>
      </c>
      <c r="D1006" s="45">
        <v>4</v>
      </c>
      <c r="E1006" s="45" t="s">
        <v>108</v>
      </c>
      <c r="F1006" s="45">
        <v>27</v>
      </c>
      <c r="G1006" s="52" t="s">
        <v>1056</v>
      </c>
      <c r="H1006" s="53" t="s">
        <v>30</v>
      </c>
      <c r="I1006" s="53"/>
      <c r="J1006" s="569"/>
      <c r="K1006" s="42" t="s">
        <v>31</v>
      </c>
      <c r="L1006" s="544">
        <v>45373</v>
      </c>
      <c r="M1006" s="48"/>
      <c r="N1006" s="513">
        <v>45656</v>
      </c>
      <c r="O1006" s="51"/>
      <c r="P1006" s="70" t="str">
        <f t="shared" ca="1" si="171"/>
        <v/>
      </c>
      <c r="Q1006" s="70" t="str">
        <f t="shared" ca="1" si="172"/>
        <v/>
      </c>
      <c r="R1006" s="70" t="str">
        <f t="shared" ca="1" si="173"/>
        <v/>
      </c>
      <c r="S1006" s="70" t="str">
        <f t="shared" ca="1" si="174"/>
        <v/>
      </c>
      <c r="T1006" s="147" t="str">
        <f t="shared" ca="1" si="175"/>
        <v/>
      </c>
      <c r="U1006" s="146"/>
      <c r="V1006" s="51"/>
      <c r="W1006" s="51"/>
      <c r="X1006" s="51"/>
      <c r="Y1006" s="51"/>
      <c r="Z1006" s="51"/>
      <c r="AA1006" s="145"/>
    </row>
    <row r="1007" spans="1:27" s="2" customFormat="1" ht="15.6" x14ac:dyDescent="0.3">
      <c r="A1007" s="555">
        <v>45481</v>
      </c>
      <c r="B1007" s="48" t="s">
        <v>1030</v>
      </c>
      <c r="C1007" s="45" t="s">
        <v>65</v>
      </c>
      <c r="D1007" s="45">
        <v>4</v>
      </c>
      <c r="E1007" s="45" t="s">
        <v>108</v>
      </c>
      <c r="F1007" s="45">
        <v>28</v>
      </c>
      <c r="G1007" s="52" t="s">
        <v>1057</v>
      </c>
      <c r="H1007" s="53" t="s">
        <v>30</v>
      </c>
      <c r="I1007" s="53"/>
      <c r="J1007" s="569"/>
      <c r="K1007" s="42" t="s">
        <v>31</v>
      </c>
      <c r="L1007" s="544">
        <v>45373</v>
      </c>
      <c r="M1007" s="48"/>
      <c r="N1007" s="513">
        <v>45656</v>
      </c>
      <c r="O1007" s="51"/>
      <c r="P1007" s="70" t="str">
        <f t="shared" ca="1" si="171"/>
        <v/>
      </c>
      <c r="Q1007" s="70" t="str">
        <f t="shared" ca="1" si="172"/>
        <v/>
      </c>
      <c r="R1007" s="70" t="str">
        <f t="shared" ca="1" si="173"/>
        <v/>
      </c>
      <c r="S1007" s="70" t="str">
        <f t="shared" ca="1" si="174"/>
        <v/>
      </c>
      <c r="T1007" s="147" t="str">
        <f t="shared" ca="1" si="175"/>
        <v/>
      </c>
      <c r="U1007" s="146"/>
      <c r="V1007" s="51"/>
      <c r="W1007" s="51"/>
      <c r="X1007" s="51"/>
      <c r="Y1007" s="51"/>
      <c r="Z1007" s="51"/>
      <c r="AA1007" s="145"/>
    </row>
    <row r="1008" spans="1:27" s="2" customFormat="1" ht="15.6" customHeight="1" x14ac:dyDescent="0.3">
      <c r="A1008" s="555">
        <v>45481</v>
      </c>
      <c r="B1008" s="48" t="s">
        <v>1030</v>
      </c>
      <c r="C1008" s="45" t="s">
        <v>65</v>
      </c>
      <c r="D1008" s="45">
        <v>4</v>
      </c>
      <c r="E1008" s="45" t="s">
        <v>108</v>
      </c>
      <c r="F1008" s="45">
        <v>29</v>
      </c>
      <c r="G1008" s="52" t="s">
        <v>1012</v>
      </c>
      <c r="H1008" s="53" t="s">
        <v>30</v>
      </c>
      <c r="I1008" s="53"/>
      <c r="J1008" s="569"/>
      <c r="K1008" s="42" t="s">
        <v>31</v>
      </c>
      <c r="L1008" s="544">
        <v>45373</v>
      </c>
      <c r="M1008" s="48"/>
      <c r="N1008" s="513">
        <v>45656</v>
      </c>
      <c r="O1008" s="51"/>
      <c r="P1008" s="70" t="str">
        <f t="shared" ca="1" si="171"/>
        <v/>
      </c>
      <c r="Q1008" s="70" t="str">
        <f t="shared" ca="1" si="172"/>
        <v/>
      </c>
      <c r="R1008" s="70" t="str">
        <f t="shared" ca="1" si="173"/>
        <v/>
      </c>
      <c r="S1008" s="70" t="str">
        <f t="shared" ca="1" si="174"/>
        <v/>
      </c>
      <c r="T1008" s="147" t="str">
        <f t="shared" ca="1" si="175"/>
        <v/>
      </c>
      <c r="U1008" s="146"/>
      <c r="V1008" s="51"/>
      <c r="W1008" s="51"/>
      <c r="X1008" s="51"/>
      <c r="Y1008" s="51"/>
      <c r="Z1008" s="51"/>
      <c r="AA1008" s="145"/>
    </row>
    <row r="1009" spans="1:27" s="2" customFormat="1" ht="15.6" x14ac:dyDescent="0.3">
      <c r="A1009" s="555">
        <v>45481</v>
      </c>
      <c r="B1009" s="48" t="s">
        <v>1030</v>
      </c>
      <c r="C1009" s="45" t="s">
        <v>65</v>
      </c>
      <c r="D1009" s="45">
        <v>4</v>
      </c>
      <c r="E1009" s="45" t="s">
        <v>108</v>
      </c>
      <c r="F1009" s="45">
        <v>30</v>
      </c>
      <c r="G1009" s="52" t="s">
        <v>1058</v>
      </c>
      <c r="H1009" s="47" t="s">
        <v>54</v>
      </c>
      <c r="I1009" s="48"/>
      <c r="J1009" s="513"/>
      <c r="K1009" s="187" t="s">
        <v>31</v>
      </c>
      <c r="L1009" s="544">
        <v>45373</v>
      </c>
      <c r="M1009" s="48"/>
      <c r="N1009" s="513">
        <v>45534</v>
      </c>
      <c r="O1009" s="51"/>
      <c r="P1009" s="70" t="str">
        <f t="shared" ca="1" si="171"/>
        <v/>
      </c>
      <c r="Q1009" s="70" t="str">
        <f t="shared" ca="1" si="172"/>
        <v/>
      </c>
      <c r="R1009" s="70" t="str">
        <f t="shared" ca="1" si="173"/>
        <v/>
      </c>
      <c r="S1009" s="70" t="str">
        <f t="shared" ca="1" si="174"/>
        <v/>
      </c>
      <c r="T1009" s="147" t="str">
        <f t="shared" ca="1" si="175"/>
        <v/>
      </c>
      <c r="U1009" s="146"/>
      <c r="V1009" s="51"/>
      <c r="W1009" s="51"/>
      <c r="X1009" s="51"/>
      <c r="Y1009" s="51"/>
      <c r="Z1009" s="51"/>
      <c r="AA1009" s="145"/>
    </row>
    <row r="1010" spans="1:27" s="2" customFormat="1" ht="15.6" x14ac:dyDescent="0.3">
      <c r="A1010" s="555">
        <v>45481</v>
      </c>
      <c r="B1010" s="48" t="s">
        <v>1030</v>
      </c>
      <c r="C1010" s="45" t="s">
        <v>65</v>
      </c>
      <c r="D1010" s="45">
        <v>4</v>
      </c>
      <c r="E1010" s="45" t="s">
        <v>108</v>
      </c>
      <c r="F1010" s="45">
        <v>31</v>
      </c>
      <c r="G1010" s="52" t="s">
        <v>1059</v>
      </c>
      <c r="H1010" s="53" t="s">
        <v>30</v>
      </c>
      <c r="I1010" s="53"/>
      <c r="J1010" s="569"/>
      <c r="K1010" s="42" t="s">
        <v>31</v>
      </c>
      <c r="L1010" s="544">
        <v>45373</v>
      </c>
      <c r="M1010" s="48"/>
      <c r="N1010" s="513">
        <v>45656</v>
      </c>
      <c r="O1010" s="51"/>
      <c r="P1010" s="70" t="str">
        <f t="shared" ca="1" si="171"/>
        <v/>
      </c>
      <c r="Q1010" s="70" t="str">
        <f t="shared" ca="1" si="172"/>
        <v/>
      </c>
      <c r="R1010" s="70" t="str">
        <f t="shared" ca="1" si="173"/>
        <v/>
      </c>
      <c r="S1010" s="70" t="str">
        <f t="shared" ca="1" si="174"/>
        <v/>
      </c>
      <c r="T1010" s="147" t="str">
        <f t="shared" ca="1" si="175"/>
        <v/>
      </c>
      <c r="U1010" s="146"/>
      <c r="V1010" s="51"/>
      <c r="W1010" s="51"/>
      <c r="X1010" s="51"/>
      <c r="Y1010" s="51"/>
      <c r="Z1010" s="51"/>
      <c r="AA1010" s="145"/>
    </row>
    <row r="1011" spans="1:27" s="2" customFormat="1" ht="15.6" x14ac:dyDescent="0.3">
      <c r="A1011" s="555">
        <v>45481</v>
      </c>
      <c r="B1011" s="48" t="s">
        <v>1030</v>
      </c>
      <c r="C1011" s="45" t="s">
        <v>65</v>
      </c>
      <c r="D1011" s="45">
        <v>4</v>
      </c>
      <c r="E1011" s="45" t="s">
        <v>108</v>
      </c>
      <c r="F1011" s="45">
        <v>32</v>
      </c>
      <c r="G1011" s="52" t="s">
        <v>1060</v>
      </c>
      <c r="H1011" s="53" t="s">
        <v>30</v>
      </c>
      <c r="I1011" s="53"/>
      <c r="J1011" s="569"/>
      <c r="K1011" s="42" t="s">
        <v>31</v>
      </c>
      <c r="L1011" s="544">
        <v>45373</v>
      </c>
      <c r="M1011" s="48"/>
      <c r="N1011" s="513">
        <v>45656</v>
      </c>
      <c r="O1011" s="51"/>
      <c r="P1011" s="70" t="str">
        <f t="shared" ca="1" si="171"/>
        <v/>
      </c>
      <c r="Q1011" s="70" t="str">
        <f t="shared" ca="1" si="172"/>
        <v/>
      </c>
      <c r="R1011" s="70" t="str">
        <f t="shared" ca="1" si="173"/>
        <v/>
      </c>
      <c r="S1011" s="70" t="str">
        <f t="shared" ca="1" si="174"/>
        <v/>
      </c>
      <c r="T1011" s="147" t="str">
        <f t="shared" ca="1" si="175"/>
        <v/>
      </c>
      <c r="U1011" s="146"/>
      <c r="V1011" s="51"/>
      <c r="W1011" s="51"/>
      <c r="X1011" s="51"/>
      <c r="Y1011" s="51"/>
      <c r="Z1011" s="51"/>
      <c r="AA1011" s="145"/>
    </row>
    <row r="1012" spans="1:27" s="2" customFormat="1" ht="15.6" x14ac:dyDescent="0.3">
      <c r="A1012" s="555">
        <v>45481</v>
      </c>
      <c r="B1012" s="48" t="s">
        <v>1030</v>
      </c>
      <c r="C1012" s="45" t="s">
        <v>65</v>
      </c>
      <c r="D1012" s="45">
        <v>4</v>
      </c>
      <c r="E1012" s="45" t="s">
        <v>108</v>
      </c>
      <c r="F1012" s="45">
        <v>33</v>
      </c>
      <c r="G1012" s="52" t="s">
        <v>1061</v>
      </c>
      <c r="H1012" s="53" t="s">
        <v>30</v>
      </c>
      <c r="I1012" s="53"/>
      <c r="J1012" s="569"/>
      <c r="K1012" s="42" t="s">
        <v>31</v>
      </c>
      <c r="L1012" s="544">
        <v>45373</v>
      </c>
      <c r="M1012" s="48"/>
      <c r="N1012" s="513">
        <v>45656</v>
      </c>
      <c r="O1012" s="51"/>
      <c r="P1012" s="70" t="str">
        <f t="shared" ca="1" si="171"/>
        <v/>
      </c>
      <c r="Q1012" s="70" t="str">
        <f t="shared" ca="1" si="172"/>
        <v/>
      </c>
      <c r="R1012" s="70" t="str">
        <f t="shared" ca="1" si="173"/>
        <v/>
      </c>
      <c r="S1012" s="70" t="str">
        <f t="shared" ca="1" si="174"/>
        <v/>
      </c>
      <c r="T1012" s="147" t="str">
        <f t="shared" ca="1" si="175"/>
        <v/>
      </c>
      <c r="U1012" s="146"/>
      <c r="V1012" s="51"/>
      <c r="W1012" s="51"/>
      <c r="X1012" s="51"/>
      <c r="Y1012" s="51"/>
      <c r="Z1012" s="51"/>
      <c r="AA1012" s="145"/>
    </row>
    <row r="1013" spans="1:27" s="2" customFormat="1" ht="15.6" x14ac:dyDescent="0.3">
      <c r="A1013" s="555">
        <v>45481</v>
      </c>
      <c r="B1013" s="48" t="s">
        <v>1030</v>
      </c>
      <c r="C1013" s="45" t="s">
        <v>65</v>
      </c>
      <c r="D1013" s="45">
        <v>4</v>
      </c>
      <c r="E1013" s="45" t="s">
        <v>108</v>
      </c>
      <c r="F1013" s="45">
        <v>34</v>
      </c>
      <c r="G1013" s="52" t="s">
        <v>1062</v>
      </c>
      <c r="H1013" s="53" t="s">
        <v>30</v>
      </c>
      <c r="I1013" s="53"/>
      <c r="J1013" s="569"/>
      <c r="K1013" s="42" t="s">
        <v>31</v>
      </c>
      <c r="L1013" s="544">
        <v>45373</v>
      </c>
      <c r="M1013" s="48"/>
      <c r="N1013" s="513">
        <v>45656</v>
      </c>
      <c r="O1013" s="51"/>
      <c r="P1013" s="70" t="str">
        <f t="shared" ca="1" si="171"/>
        <v/>
      </c>
      <c r="Q1013" s="70" t="str">
        <f t="shared" ca="1" si="172"/>
        <v/>
      </c>
      <c r="R1013" s="70" t="str">
        <f t="shared" ca="1" si="173"/>
        <v/>
      </c>
      <c r="S1013" s="70" t="str">
        <f t="shared" ca="1" si="174"/>
        <v/>
      </c>
      <c r="T1013" s="147" t="str">
        <f t="shared" ca="1" si="175"/>
        <v/>
      </c>
      <c r="U1013" s="146"/>
      <c r="V1013" s="51"/>
      <c r="W1013" s="51"/>
      <c r="X1013" s="51"/>
      <c r="Y1013" s="51"/>
      <c r="Z1013" s="51"/>
      <c r="AA1013" s="145"/>
    </row>
    <row r="1014" spans="1:27" s="2" customFormat="1" ht="15.6" x14ac:dyDescent="0.3">
      <c r="A1014" s="555">
        <v>45481</v>
      </c>
      <c r="B1014" s="48" t="s">
        <v>1030</v>
      </c>
      <c r="C1014" s="45" t="s">
        <v>65</v>
      </c>
      <c r="D1014" s="45">
        <v>4</v>
      </c>
      <c r="E1014" s="45" t="s">
        <v>108</v>
      </c>
      <c r="F1014" s="45">
        <v>35</v>
      </c>
      <c r="G1014" s="46" t="s">
        <v>1063</v>
      </c>
      <c r="H1014" s="65" t="s">
        <v>158</v>
      </c>
      <c r="I1014" s="59"/>
      <c r="J1014" s="528"/>
      <c r="K1014" s="42" t="s">
        <v>31</v>
      </c>
      <c r="L1014" s="544">
        <v>45373</v>
      </c>
      <c r="M1014" s="48"/>
      <c r="N1014" s="513">
        <v>45593</v>
      </c>
      <c r="O1014" s="51"/>
      <c r="P1014" s="70" t="str">
        <f t="shared" ca="1" si="171"/>
        <v/>
      </c>
      <c r="Q1014" s="70" t="str">
        <f t="shared" ca="1" si="172"/>
        <v/>
      </c>
      <c r="R1014" s="70" t="str">
        <f t="shared" ca="1" si="173"/>
        <v/>
      </c>
      <c r="S1014" s="70" t="str">
        <f t="shared" ca="1" si="174"/>
        <v/>
      </c>
      <c r="T1014" s="147" t="str">
        <f t="shared" ca="1" si="175"/>
        <v/>
      </c>
      <c r="U1014" s="146"/>
      <c r="V1014" s="51"/>
      <c r="W1014" s="51"/>
      <c r="X1014" s="51"/>
      <c r="Y1014" s="51"/>
      <c r="Z1014" s="51"/>
      <c r="AA1014" s="145"/>
    </row>
    <row r="1015" spans="1:27" s="2" customFormat="1" ht="15.6" x14ac:dyDescent="0.3">
      <c r="A1015" s="555">
        <v>45481</v>
      </c>
      <c r="B1015" s="48" t="s">
        <v>1030</v>
      </c>
      <c r="C1015" s="45" t="s">
        <v>65</v>
      </c>
      <c r="D1015" s="45">
        <v>4</v>
      </c>
      <c r="E1015" s="45" t="s">
        <v>108</v>
      </c>
      <c r="F1015" s="45">
        <v>37</v>
      </c>
      <c r="G1015" s="46" t="s">
        <v>1064</v>
      </c>
      <c r="H1015" s="47" t="s">
        <v>30</v>
      </c>
      <c r="I1015" s="59"/>
      <c r="J1015" s="568">
        <v>45728</v>
      </c>
      <c r="K1015" s="42" t="s">
        <v>31</v>
      </c>
      <c r="L1015" s="544">
        <v>45373</v>
      </c>
      <c r="M1015" s="48"/>
      <c r="N1015" s="513">
        <v>45734</v>
      </c>
      <c r="O1015" s="51"/>
      <c r="P1015" s="70"/>
      <c r="Q1015" s="70"/>
      <c r="R1015" s="70"/>
      <c r="S1015" s="70"/>
      <c r="T1015" s="147"/>
      <c r="U1015" s="146"/>
      <c r="V1015" s="51"/>
      <c r="W1015" s="51"/>
      <c r="X1015" s="51"/>
      <c r="Y1015" s="51"/>
      <c r="Z1015" s="51"/>
      <c r="AA1015" s="145"/>
    </row>
    <row r="1016" spans="1:27" s="2" customFormat="1" ht="15.6" x14ac:dyDescent="0.3">
      <c r="A1016" s="555">
        <v>45481</v>
      </c>
      <c r="B1016" s="48" t="s">
        <v>1030</v>
      </c>
      <c r="C1016" s="45" t="s">
        <v>65</v>
      </c>
      <c r="D1016" s="45">
        <v>4</v>
      </c>
      <c r="E1016" s="45" t="s">
        <v>108</v>
      </c>
      <c r="F1016" s="45">
        <v>36</v>
      </c>
      <c r="G1016" s="46" t="s">
        <v>506</v>
      </c>
      <c r="H1016" s="47" t="s">
        <v>104</v>
      </c>
      <c r="I1016" s="59"/>
      <c r="J1016" s="568">
        <v>45569</v>
      </c>
      <c r="K1016" s="42" t="s">
        <v>31</v>
      </c>
      <c r="L1016" s="544">
        <v>45373</v>
      </c>
      <c r="M1016" s="48"/>
      <c r="N1016" s="513">
        <v>45593</v>
      </c>
      <c r="O1016" s="51"/>
      <c r="P1016" s="70" t="str">
        <f t="shared" ref="P1016:P1048" ca="1" si="176">IF(K1016="NÃO INTERVENCIONADO",TODAY()-J1016,"")</f>
        <v/>
      </c>
      <c r="Q1016" s="70" t="str">
        <f t="shared" ref="Q1016:Q1048" ca="1" si="177">IF(K1016="ENCOMENDADO",TODAY()-J1016,"")</f>
        <v/>
      </c>
      <c r="R1016" s="70" t="str">
        <f t="shared" ref="R1016:R1048" ca="1" si="178">IF(K1016="EM OBRA",TODAY()-J1016,"")</f>
        <v/>
      </c>
      <c r="S1016" s="70" t="str">
        <f t="shared" ref="S1016:S1048" ca="1" si="179">IF(K1016="CORREÇÃO NÃO ACEITE",TODAY()-J1016,"")</f>
        <v/>
      </c>
      <c r="T1016" s="147" t="str">
        <f t="shared" ref="T1016:T1048" ca="1" si="180">IF(K1016="A VERIFICAR",TODAY()-J1016,"")</f>
        <v/>
      </c>
      <c r="U1016" s="146"/>
      <c r="V1016" s="51"/>
      <c r="W1016" s="51"/>
      <c r="X1016" s="51"/>
      <c r="Y1016" s="51"/>
      <c r="Z1016" s="51"/>
      <c r="AA1016" s="145"/>
    </row>
    <row r="1017" spans="1:27" s="2" customFormat="1" ht="15.6" x14ac:dyDescent="0.3">
      <c r="A1017" s="555">
        <v>45525</v>
      </c>
      <c r="B1017" s="48" t="s">
        <v>1065</v>
      </c>
      <c r="C1017" s="48" t="s">
        <v>65</v>
      </c>
      <c r="D1017" s="48">
        <v>4</v>
      </c>
      <c r="E1017" s="48" t="s">
        <v>278</v>
      </c>
      <c r="F1017" s="45">
        <v>1</v>
      </c>
      <c r="G1017" s="46" t="s">
        <v>1066</v>
      </c>
      <c r="H1017" s="47" t="s">
        <v>1067</v>
      </c>
      <c r="I1017" s="47"/>
      <c r="J1017" s="568"/>
      <c r="K1017" s="187" t="s">
        <v>31</v>
      </c>
      <c r="L1017" s="544">
        <v>45394</v>
      </c>
      <c r="M1017" s="43"/>
      <c r="N1017" s="513">
        <v>45478</v>
      </c>
      <c r="O1017" s="51"/>
      <c r="P1017" s="70" t="str">
        <f t="shared" ca="1" si="176"/>
        <v/>
      </c>
      <c r="Q1017" s="70" t="str">
        <f t="shared" ca="1" si="177"/>
        <v/>
      </c>
      <c r="R1017" s="70" t="str">
        <f t="shared" ca="1" si="178"/>
        <v/>
      </c>
      <c r="S1017" s="70" t="str">
        <f t="shared" ca="1" si="179"/>
        <v/>
      </c>
      <c r="T1017" s="147" t="str">
        <f t="shared" ca="1" si="180"/>
        <v/>
      </c>
      <c r="U1017" s="146"/>
      <c r="V1017" s="51"/>
      <c r="W1017" s="51"/>
      <c r="X1017" s="51"/>
      <c r="Y1017" s="51"/>
      <c r="Z1017" s="51"/>
      <c r="AA1017" s="145"/>
    </row>
    <row r="1018" spans="1:27" s="2" customFormat="1" ht="15.6" customHeight="1" x14ac:dyDescent="0.3">
      <c r="A1018" s="555">
        <v>45525</v>
      </c>
      <c r="B1018" s="48" t="s">
        <v>1065</v>
      </c>
      <c r="C1018" s="48" t="s">
        <v>65</v>
      </c>
      <c r="D1018" s="48">
        <v>4</v>
      </c>
      <c r="E1018" s="48" t="s">
        <v>278</v>
      </c>
      <c r="F1018" s="45">
        <v>2</v>
      </c>
      <c r="G1018" s="52" t="s">
        <v>1068</v>
      </c>
      <c r="H1018" s="47" t="s">
        <v>30</v>
      </c>
      <c r="I1018" s="47"/>
      <c r="J1018" s="568"/>
      <c r="K1018" s="42" t="s">
        <v>31</v>
      </c>
      <c r="L1018" s="544">
        <v>45394</v>
      </c>
      <c r="M1018" s="43"/>
      <c r="N1018" s="513">
        <v>45656</v>
      </c>
      <c r="O1018" s="51"/>
      <c r="P1018" s="70" t="str">
        <f t="shared" ca="1" si="176"/>
        <v/>
      </c>
      <c r="Q1018" s="70" t="str">
        <f t="shared" ca="1" si="177"/>
        <v/>
      </c>
      <c r="R1018" s="70" t="str">
        <f t="shared" ca="1" si="178"/>
        <v/>
      </c>
      <c r="S1018" s="70" t="str">
        <f t="shared" ca="1" si="179"/>
        <v/>
      </c>
      <c r="T1018" s="147" t="str">
        <f t="shared" ca="1" si="180"/>
        <v/>
      </c>
      <c r="U1018" s="146"/>
      <c r="V1018" s="51"/>
      <c r="W1018" s="51"/>
      <c r="X1018" s="51"/>
      <c r="Y1018" s="51"/>
      <c r="Z1018" s="51"/>
      <c r="AA1018" s="145"/>
    </row>
    <row r="1019" spans="1:27" s="2" customFormat="1" ht="15.6" x14ac:dyDescent="0.3">
      <c r="A1019" s="555">
        <v>45525</v>
      </c>
      <c r="B1019" s="48" t="s">
        <v>1065</v>
      </c>
      <c r="C1019" s="48" t="s">
        <v>65</v>
      </c>
      <c r="D1019" s="48">
        <v>4</v>
      </c>
      <c r="E1019" s="48" t="s">
        <v>278</v>
      </c>
      <c r="F1019" s="45">
        <v>3</v>
      </c>
      <c r="G1019" s="52" t="s">
        <v>1069</v>
      </c>
      <c r="H1019" s="47" t="s">
        <v>30</v>
      </c>
      <c r="I1019" s="47"/>
      <c r="J1019" s="568"/>
      <c r="K1019" s="42" t="s">
        <v>31</v>
      </c>
      <c r="L1019" s="544">
        <v>45394</v>
      </c>
      <c r="M1019" s="43"/>
      <c r="N1019" s="513">
        <v>45656</v>
      </c>
      <c r="O1019" s="51"/>
      <c r="P1019" s="70" t="str">
        <f t="shared" ca="1" si="176"/>
        <v/>
      </c>
      <c r="Q1019" s="70" t="str">
        <f t="shared" ca="1" si="177"/>
        <v/>
      </c>
      <c r="R1019" s="70" t="str">
        <f t="shared" ca="1" si="178"/>
        <v/>
      </c>
      <c r="S1019" s="70" t="str">
        <f t="shared" ca="1" si="179"/>
        <v/>
      </c>
      <c r="T1019" s="147" t="str">
        <f t="shared" ca="1" si="180"/>
        <v/>
      </c>
      <c r="U1019" s="146"/>
      <c r="V1019" s="51"/>
      <c r="W1019" s="51"/>
      <c r="X1019" s="51"/>
      <c r="Y1019" s="51"/>
      <c r="Z1019" s="51"/>
      <c r="AA1019" s="145"/>
    </row>
    <row r="1020" spans="1:27" s="2" customFormat="1" ht="15.6" x14ac:dyDescent="0.3">
      <c r="A1020" s="555">
        <v>45525</v>
      </c>
      <c r="B1020" s="48" t="s">
        <v>1065</v>
      </c>
      <c r="C1020" s="48" t="s">
        <v>65</v>
      </c>
      <c r="D1020" s="48">
        <v>4</v>
      </c>
      <c r="E1020" s="48" t="s">
        <v>278</v>
      </c>
      <c r="F1020" s="45">
        <v>4</v>
      </c>
      <c r="G1020" s="52" t="s">
        <v>1070</v>
      </c>
      <c r="H1020" s="47" t="s">
        <v>30</v>
      </c>
      <c r="I1020" s="47"/>
      <c r="J1020" s="568"/>
      <c r="K1020" s="42" t="s">
        <v>31</v>
      </c>
      <c r="L1020" s="544">
        <v>45394</v>
      </c>
      <c r="M1020" s="43"/>
      <c r="N1020" s="513">
        <v>45656</v>
      </c>
      <c r="O1020" s="51"/>
      <c r="P1020" s="70" t="str">
        <f t="shared" ca="1" si="176"/>
        <v/>
      </c>
      <c r="Q1020" s="70" t="str">
        <f t="shared" ca="1" si="177"/>
        <v/>
      </c>
      <c r="R1020" s="70" t="str">
        <f t="shared" ca="1" si="178"/>
        <v/>
      </c>
      <c r="S1020" s="70" t="str">
        <f t="shared" ca="1" si="179"/>
        <v/>
      </c>
      <c r="T1020" s="147" t="str">
        <f t="shared" ca="1" si="180"/>
        <v/>
      </c>
      <c r="U1020" s="146"/>
      <c r="V1020" s="51"/>
      <c r="W1020" s="51"/>
      <c r="X1020" s="51"/>
      <c r="Y1020" s="51"/>
      <c r="Z1020" s="51"/>
      <c r="AA1020" s="145"/>
    </row>
    <row r="1021" spans="1:27" s="2" customFormat="1" ht="15.6" x14ac:dyDescent="0.3">
      <c r="A1021" s="555">
        <v>45525</v>
      </c>
      <c r="B1021" s="48" t="s">
        <v>1065</v>
      </c>
      <c r="C1021" s="48" t="s">
        <v>65</v>
      </c>
      <c r="D1021" s="48">
        <v>4</v>
      </c>
      <c r="E1021" s="48" t="s">
        <v>278</v>
      </c>
      <c r="F1021" s="45">
        <v>5</v>
      </c>
      <c r="G1021" s="52" t="s">
        <v>1071</v>
      </c>
      <c r="H1021" s="47" t="s">
        <v>30</v>
      </c>
      <c r="I1021" s="47"/>
      <c r="J1021" s="568"/>
      <c r="K1021" s="42" t="s">
        <v>31</v>
      </c>
      <c r="L1021" s="544">
        <v>45394</v>
      </c>
      <c r="M1021" s="48"/>
      <c r="N1021" s="513">
        <v>45656</v>
      </c>
      <c r="O1021" s="51"/>
      <c r="P1021" s="70" t="str">
        <f t="shared" ca="1" si="176"/>
        <v/>
      </c>
      <c r="Q1021" s="70" t="str">
        <f t="shared" ca="1" si="177"/>
        <v/>
      </c>
      <c r="R1021" s="70" t="str">
        <f t="shared" ca="1" si="178"/>
        <v/>
      </c>
      <c r="S1021" s="70" t="str">
        <f t="shared" ca="1" si="179"/>
        <v/>
      </c>
      <c r="T1021" s="147" t="str">
        <f t="shared" ca="1" si="180"/>
        <v/>
      </c>
      <c r="U1021" s="146"/>
      <c r="V1021" s="51"/>
      <c r="W1021" s="51"/>
      <c r="X1021" s="51"/>
      <c r="Y1021" s="51"/>
      <c r="Z1021" s="51"/>
      <c r="AA1021" s="145"/>
    </row>
    <row r="1022" spans="1:27" s="2" customFormat="1" ht="15.6" x14ac:dyDescent="0.3">
      <c r="A1022" s="555">
        <v>45525</v>
      </c>
      <c r="B1022" s="48" t="s">
        <v>1065</v>
      </c>
      <c r="C1022" s="48" t="s">
        <v>65</v>
      </c>
      <c r="D1022" s="48">
        <v>4</v>
      </c>
      <c r="E1022" s="48" t="s">
        <v>278</v>
      </c>
      <c r="F1022" s="45">
        <v>6</v>
      </c>
      <c r="G1022" s="52" t="s">
        <v>1072</v>
      </c>
      <c r="H1022" s="47" t="s">
        <v>30</v>
      </c>
      <c r="I1022" s="47"/>
      <c r="J1022" s="568"/>
      <c r="K1022" s="42" t="s">
        <v>31</v>
      </c>
      <c r="L1022" s="544">
        <v>45394</v>
      </c>
      <c r="M1022" s="43"/>
      <c r="N1022" s="513">
        <v>45656</v>
      </c>
      <c r="O1022" s="51"/>
      <c r="P1022" s="70" t="str">
        <f t="shared" ca="1" si="176"/>
        <v/>
      </c>
      <c r="Q1022" s="70" t="str">
        <f t="shared" ca="1" si="177"/>
        <v/>
      </c>
      <c r="R1022" s="70" t="str">
        <f t="shared" ca="1" si="178"/>
        <v/>
      </c>
      <c r="S1022" s="70" t="str">
        <f t="shared" ca="1" si="179"/>
        <v/>
      </c>
      <c r="T1022" s="147" t="str">
        <f t="shared" ca="1" si="180"/>
        <v/>
      </c>
      <c r="U1022" s="146"/>
      <c r="V1022" s="51"/>
      <c r="W1022" s="51"/>
      <c r="X1022" s="51"/>
      <c r="Y1022" s="51"/>
      <c r="Z1022" s="51"/>
      <c r="AA1022" s="145"/>
    </row>
    <row r="1023" spans="1:27" s="2" customFormat="1" ht="15.6" x14ac:dyDescent="0.3">
      <c r="A1023" s="555">
        <v>45525</v>
      </c>
      <c r="B1023" s="48" t="s">
        <v>1065</v>
      </c>
      <c r="C1023" s="48" t="s">
        <v>65</v>
      </c>
      <c r="D1023" s="48">
        <v>4</v>
      </c>
      <c r="E1023" s="48" t="s">
        <v>278</v>
      </c>
      <c r="F1023" s="45">
        <v>7</v>
      </c>
      <c r="G1023" s="52" t="s">
        <v>1073</v>
      </c>
      <c r="H1023" s="47" t="s">
        <v>30</v>
      </c>
      <c r="I1023" s="47"/>
      <c r="J1023" s="568"/>
      <c r="K1023" s="42" t="s">
        <v>31</v>
      </c>
      <c r="L1023" s="544">
        <v>45394</v>
      </c>
      <c r="M1023" s="43"/>
      <c r="N1023" s="513">
        <v>45656</v>
      </c>
      <c r="O1023" s="51"/>
      <c r="P1023" s="70" t="str">
        <f t="shared" ca="1" si="176"/>
        <v/>
      </c>
      <c r="Q1023" s="70" t="str">
        <f t="shared" ca="1" si="177"/>
        <v/>
      </c>
      <c r="R1023" s="70" t="str">
        <f t="shared" ca="1" si="178"/>
        <v/>
      </c>
      <c r="S1023" s="70" t="str">
        <f t="shared" ca="1" si="179"/>
        <v/>
      </c>
      <c r="T1023" s="147" t="str">
        <f t="shared" ca="1" si="180"/>
        <v/>
      </c>
      <c r="U1023" s="146"/>
      <c r="V1023" s="51"/>
      <c r="W1023" s="51"/>
      <c r="X1023" s="51"/>
      <c r="Y1023" s="51"/>
      <c r="Z1023" s="51"/>
      <c r="AA1023" s="145"/>
    </row>
    <row r="1024" spans="1:27" s="2" customFormat="1" ht="15.6" customHeight="1" x14ac:dyDescent="0.3">
      <c r="A1024" s="555">
        <v>45525</v>
      </c>
      <c r="B1024" s="48" t="s">
        <v>1065</v>
      </c>
      <c r="C1024" s="48" t="s">
        <v>65</v>
      </c>
      <c r="D1024" s="48">
        <v>4</v>
      </c>
      <c r="E1024" s="48" t="s">
        <v>278</v>
      </c>
      <c r="F1024" s="45">
        <v>8</v>
      </c>
      <c r="G1024" s="52" t="s">
        <v>118</v>
      </c>
      <c r="H1024" s="47" t="s">
        <v>30</v>
      </c>
      <c r="I1024" s="47"/>
      <c r="J1024" s="568"/>
      <c r="K1024" s="42" t="s">
        <v>31</v>
      </c>
      <c r="L1024" s="544">
        <v>45394</v>
      </c>
      <c r="M1024" s="43"/>
      <c r="N1024" s="513">
        <v>45656</v>
      </c>
      <c r="O1024" s="51"/>
      <c r="P1024" s="70" t="str">
        <f t="shared" ca="1" si="176"/>
        <v/>
      </c>
      <c r="Q1024" s="70" t="str">
        <f t="shared" ca="1" si="177"/>
        <v/>
      </c>
      <c r="R1024" s="70" t="str">
        <f t="shared" ca="1" si="178"/>
        <v/>
      </c>
      <c r="S1024" s="70" t="str">
        <f t="shared" ca="1" si="179"/>
        <v/>
      </c>
      <c r="T1024" s="147" t="str">
        <f t="shared" ca="1" si="180"/>
        <v/>
      </c>
      <c r="U1024" s="146"/>
      <c r="V1024" s="51"/>
      <c r="W1024" s="51"/>
      <c r="X1024" s="51"/>
      <c r="Y1024" s="51"/>
      <c r="Z1024" s="51"/>
      <c r="AA1024" s="145"/>
    </row>
    <row r="1025" spans="1:27" s="2" customFormat="1" ht="15.6" customHeight="1" x14ac:dyDescent="0.3">
      <c r="A1025" s="555">
        <v>45525</v>
      </c>
      <c r="B1025" s="48" t="s">
        <v>1065</v>
      </c>
      <c r="C1025" s="48" t="s">
        <v>65</v>
      </c>
      <c r="D1025" s="48">
        <v>4</v>
      </c>
      <c r="E1025" s="48" t="s">
        <v>278</v>
      </c>
      <c r="F1025" s="45">
        <v>9</v>
      </c>
      <c r="G1025" s="52" t="s">
        <v>1074</v>
      </c>
      <c r="H1025" s="47" t="s">
        <v>30</v>
      </c>
      <c r="I1025" s="47"/>
      <c r="J1025" s="568"/>
      <c r="K1025" s="42" t="s">
        <v>31</v>
      </c>
      <c r="L1025" s="544">
        <v>45394</v>
      </c>
      <c r="M1025" s="43"/>
      <c r="N1025" s="513">
        <v>45656</v>
      </c>
      <c r="O1025" s="51"/>
      <c r="P1025" s="70" t="str">
        <f t="shared" ca="1" si="176"/>
        <v/>
      </c>
      <c r="Q1025" s="70" t="str">
        <f t="shared" ca="1" si="177"/>
        <v/>
      </c>
      <c r="R1025" s="70" t="str">
        <f t="shared" ca="1" si="178"/>
        <v/>
      </c>
      <c r="S1025" s="70" t="str">
        <f t="shared" ca="1" si="179"/>
        <v/>
      </c>
      <c r="T1025" s="147" t="str">
        <f t="shared" ca="1" si="180"/>
        <v/>
      </c>
      <c r="U1025" s="146"/>
      <c r="V1025" s="51"/>
      <c r="W1025" s="51"/>
      <c r="X1025" s="51"/>
      <c r="Y1025" s="51"/>
      <c r="Z1025" s="51"/>
      <c r="AA1025" s="145"/>
    </row>
    <row r="1026" spans="1:27" s="2" customFormat="1" ht="15.6" x14ac:dyDescent="0.3">
      <c r="A1026" s="555">
        <v>45525</v>
      </c>
      <c r="B1026" s="48" t="s">
        <v>1065</v>
      </c>
      <c r="C1026" s="48" t="s">
        <v>65</v>
      </c>
      <c r="D1026" s="48">
        <v>4</v>
      </c>
      <c r="E1026" s="48" t="s">
        <v>278</v>
      </c>
      <c r="F1026" s="45">
        <v>10</v>
      </c>
      <c r="G1026" s="46" t="s">
        <v>1075</v>
      </c>
      <c r="H1026" s="53" t="s">
        <v>44</v>
      </c>
      <c r="I1026" s="47"/>
      <c r="J1026" s="568"/>
      <c r="K1026" s="42" t="s">
        <v>31</v>
      </c>
      <c r="L1026" s="544">
        <v>45394</v>
      </c>
      <c r="M1026" s="43"/>
      <c r="N1026" s="513">
        <v>45656</v>
      </c>
      <c r="O1026" s="51"/>
      <c r="P1026" s="70" t="str">
        <f t="shared" ca="1" si="176"/>
        <v/>
      </c>
      <c r="Q1026" s="70" t="str">
        <f t="shared" ca="1" si="177"/>
        <v/>
      </c>
      <c r="R1026" s="70" t="str">
        <f t="shared" ca="1" si="178"/>
        <v/>
      </c>
      <c r="S1026" s="70" t="str">
        <f t="shared" ca="1" si="179"/>
        <v/>
      </c>
      <c r="T1026" s="147" t="str">
        <f t="shared" ca="1" si="180"/>
        <v/>
      </c>
      <c r="U1026" s="146"/>
      <c r="V1026" s="51"/>
      <c r="W1026" s="51"/>
      <c r="X1026" s="51"/>
      <c r="Y1026" s="51"/>
      <c r="Z1026" s="51"/>
      <c r="AA1026" s="145"/>
    </row>
    <row r="1027" spans="1:27" s="2" customFormat="1" ht="15.6" x14ac:dyDescent="0.3">
      <c r="A1027" s="555">
        <v>45525</v>
      </c>
      <c r="B1027" s="48" t="s">
        <v>1065</v>
      </c>
      <c r="C1027" s="48" t="s">
        <v>65</v>
      </c>
      <c r="D1027" s="48">
        <v>4</v>
      </c>
      <c r="E1027" s="48" t="s">
        <v>278</v>
      </c>
      <c r="F1027" s="45">
        <v>11</v>
      </c>
      <c r="G1027" s="46" t="s">
        <v>1076</v>
      </c>
      <c r="H1027" s="53" t="s">
        <v>44</v>
      </c>
      <c r="I1027" s="47"/>
      <c r="J1027" s="568"/>
      <c r="K1027" s="42" t="s">
        <v>31</v>
      </c>
      <c r="L1027" s="544">
        <v>45394</v>
      </c>
      <c r="M1027" s="43"/>
      <c r="N1027" s="513">
        <v>45656</v>
      </c>
      <c r="O1027" s="51"/>
      <c r="P1027" s="70" t="str">
        <f t="shared" ca="1" si="176"/>
        <v/>
      </c>
      <c r="Q1027" s="70" t="str">
        <f t="shared" ca="1" si="177"/>
        <v/>
      </c>
      <c r="R1027" s="70" t="str">
        <f t="shared" ca="1" si="178"/>
        <v/>
      </c>
      <c r="S1027" s="70" t="str">
        <f t="shared" ca="1" si="179"/>
        <v/>
      </c>
      <c r="T1027" s="147" t="str">
        <f t="shared" ca="1" si="180"/>
        <v/>
      </c>
      <c r="U1027" s="146"/>
      <c r="V1027" s="51"/>
      <c r="W1027" s="51"/>
      <c r="X1027" s="51"/>
      <c r="Y1027" s="51"/>
      <c r="Z1027" s="51"/>
      <c r="AA1027" s="145"/>
    </row>
    <row r="1028" spans="1:27" s="2" customFormat="1" ht="15.6" x14ac:dyDescent="0.3">
      <c r="A1028" s="555">
        <v>45525</v>
      </c>
      <c r="B1028" s="48" t="s">
        <v>1065</v>
      </c>
      <c r="C1028" s="48" t="s">
        <v>65</v>
      </c>
      <c r="D1028" s="48">
        <v>4</v>
      </c>
      <c r="E1028" s="48" t="s">
        <v>278</v>
      </c>
      <c r="F1028" s="45">
        <v>12</v>
      </c>
      <c r="G1028" s="46" t="s">
        <v>1077</v>
      </c>
      <c r="H1028" s="47" t="s">
        <v>367</v>
      </c>
      <c r="I1028" s="47"/>
      <c r="J1028" s="568"/>
      <c r="K1028" s="42" t="s">
        <v>31</v>
      </c>
      <c r="L1028" s="544">
        <v>45394</v>
      </c>
      <c r="M1028" s="43"/>
      <c r="N1028" s="513">
        <v>45656</v>
      </c>
      <c r="O1028" s="51"/>
      <c r="P1028" s="70" t="str">
        <f t="shared" ca="1" si="176"/>
        <v/>
      </c>
      <c r="Q1028" s="70" t="str">
        <f t="shared" ca="1" si="177"/>
        <v/>
      </c>
      <c r="R1028" s="70" t="str">
        <f t="shared" ca="1" si="178"/>
        <v/>
      </c>
      <c r="S1028" s="70" t="str">
        <f t="shared" ca="1" si="179"/>
        <v/>
      </c>
      <c r="T1028" s="147" t="str">
        <f t="shared" ca="1" si="180"/>
        <v/>
      </c>
      <c r="U1028" s="146"/>
      <c r="V1028" s="51"/>
      <c r="W1028" s="51"/>
      <c r="X1028" s="51"/>
      <c r="Y1028" s="51"/>
      <c r="Z1028" s="51"/>
      <c r="AA1028" s="145"/>
    </row>
    <row r="1029" spans="1:27" s="2" customFormat="1" ht="15.6" x14ac:dyDescent="0.3">
      <c r="A1029" s="555">
        <v>45525</v>
      </c>
      <c r="B1029" s="48" t="s">
        <v>1065</v>
      </c>
      <c r="C1029" s="48" t="s">
        <v>65</v>
      </c>
      <c r="D1029" s="48">
        <v>4</v>
      </c>
      <c r="E1029" s="48" t="s">
        <v>278</v>
      </c>
      <c r="F1029" s="45">
        <v>13</v>
      </c>
      <c r="G1029" s="46" t="s">
        <v>1078</v>
      </c>
      <c r="H1029" s="47" t="s">
        <v>367</v>
      </c>
      <c r="I1029" s="47"/>
      <c r="J1029" s="568"/>
      <c r="K1029" s="42" t="s">
        <v>31</v>
      </c>
      <c r="L1029" s="544">
        <v>45394</v>
      </c>
      <c r="M1029" s="43"/>
      <c r="N1029" s="513">
        <v>45656</v>
      </c>
      <c r="O1029" s="51"/>
      <c r="P1029" s="70" t="str">
        <f t="shared" ca="1" si="176"/>
        <v/>
      </c>
      <c r="Q1029" s="70" t="str">
        <f t="shared" ca="1" si="177"/>
        <v/>
      </c>
      <c r="R1029" s="70" t="str">
        <f t="shared" ca="1" si="178"/>
        <v/>
      </c>
      <c r="S1029" s="70" t="str">
        <f t="shared" ca="1" si="179"/>
        <v/>
      </c>
      <c r="T1029" s="147" t="str">
        <f t="shared" ca="1" si="180"/>
        <v/>
      </c>
      <c r="U1029" s="146"/>
      <c r="V1029" s="51"/>
      <c r="W1029" s="51"/>
      <c r="X1029" s="51"/>
      <c r="Y1029" s="51"/>
      <c r="Z1029" s="51"/>
      <c r="AA1029" s="145"/>
    </row>
    <row r="1030" spans="1:27" s="2" customFormat="1" ht="15.6" x14ac:dyDescent="0.3">
      <c r="A1030" s="555">
        <v>45525</v>
      </c>
      <c r="B1030" s="48" t="s">
        <v>1065</v>
      </c>
      <c r="C1030" s="48" t="s">
        <v>65</v>
      </c>
      <c r="D1030" s="48">
        <v>4</v>
      </c>
      <c r="E1030" s="48" t="s">
        <v>278</v>
      </c>
      <c r="F1030" s="45">
        <v>14</v>
      </c>
      <c r="G1030" s="46" t="s">
        <v>1079</v>
      </c>
      <c r="H1030" s="53" t="s">
        <v>44</v>
      </c>
      <c r="I1030" s="47"/>
      <c r="J1030" s="568"/>
      <c r="K1030" s="42" t="s">
        <v>31</v>
      </c>
      <c r="L1030" s="544">
        <v>45394</v>
      </c>
      <c r="M1030" s="43"/>
      <c r="N1030" s="513">
        <v>45656</v>
      </c>
      <c r="O1030" s="51"/>
      <c r="P1030" s="70" t="str">
        <f t="shared" ca="1" si="176"/>
        <v/>
      </c>
      <c r="Q1030" s="70" t="str">
        <f t="shared" ca="1" si="177"/>
        <v/>
      </c>
      <c r="R1030" s="70" t="str">
        <f t="shared" ca="1" si="178"/>
        <v/>
      </c>
      <c r="S1030" s="70" t="str">
        <f t="shared" ca="1" si="179"/>
        <v/>
      </c>
      <c r="T1030" s="147" t="str">
        <f t="shared" ca="1" si="180"/>
        <v/>
      </c>
      <c r="U1030" s="146"/>
      <c r="V1030" s="51"/>
      <c r="W1030" s="51"/>
      <c r="X1030" s="51"/>
      <c r="Y1030" s="51"/>
      <c r="Z1030" s="51"/>
      <c r="AA1030" s="145"/>
    </row>
    <row r="1031" spans="1:27" s="2" customFormat="1" ht="15.6" x14ac:dyDescent="0.3">
      <c r="A1031" s="555">
        <v>45525</v>
      </c>
      <c r="B1031" s="48" t="s">
        <v>1065</v>
      </c>
      <c r="C1031" s="48" t="s">
        <v>65</v>
      </c>
      <c r="D1031" s="48">
        <v>4</v>
      </c>
      <c r="E1031" s="48" t="s">
        <v>278</v>
      </c>
      <c r="F1031" s="45">
        <v>15</v>
      </c>
      <c r="G1031" s="46" t="s">
        <v>1080</v>
      </c>
      <c r="H1031" s="47" t="s">
        <v>367</v>
      </c>
      <c r="I1031" s="47"/>
      <c r="J1031" s="568"/>
      <c r="K1031" s="42" t="s">
        <v>31</v>
      </c>
      <c r="L1031" s="544">
        <v>45394</v>
      </c>
      <c r="M1031" s="43"/>
      <c r="N1031" s="513">
        <v>45656</v>
      </c>
      <c r="O1031" s="51"/>
      <c r="P1031" s="70" t="str">
        <f t="shared" ca="1" si="176"/>
        <v/>
      </c>
      <c r="Q1031" s="70" t="str">
        <f t="shared" ca="1" si="177"/>
        <v/>
      </c>
      <c r="R1031" s="70" t="str">
        <f t="shared" ca="1" si="178"/>
        <v/>
      </c>
      <c r="S1031" s="70" t="str">
        <f t="shared" ca="1" si="179"/>
        <v/>
      </c>
      <c r="T1031" s="147" t="str">
        <f t="shared" ca="1" si="180"/>
        <v/>
      </c>
      <c r="U1031" s="146"/>
      <c r="V1031" s="51"/>
      <c r="W1031" s="51"/>
      <c r="X1031" s="51"/>
      <c r="Y1031" s="51"/>
      <c r="Z1031" s="51"/>
      <c r="AA1031" s="145"/>
    </row>
    <row r="1032" spans="1:27" s="2" customFormat="1" ht="15.6" x14ac:dyDescent="0.3">
      <c r="A1032" s="555">
        <v>45525</v>
      </c>
      <c r="B1032" s="48" t="s">
        <v>1065</v>
      </c>
      <c r="C1032" s="48" t="s">
        <v>65</v>
      </c>
      <c r="D1032" s="48">
        <v>4</v>
      </c>
      <c r="E1032" s="48" t="s">
        <v>278</v>
      </c>
      <c r="F1032" s="45">
        <v>16</v>
      </c>
      <c r="G1032" s="46" t="s">
        <v>1081</v>
      </c>
      <c r="H1032" s="47" t="s">
        <v>367</v>
      </c>
      <c r="I1032" s="47"/>
      <c r="J1032" s="568"/>
      <c r="K1032" s="42" t="s">
        <v>31</v>
      </c>
      <c r="L1032" s="544">
        <v>45394</v>
      </c>
      <c r="M1032" s="43"/>
      <c r="N1032" s="513">
        <v>45656</v>
      </c>
      <c r="O1032" s="51"/>
      <c r="P1032" s="70" t="str">
        <f t="shared" ca="1" si="176"/>
        <v/>
      </c>
      <c r="Q1032" s="70" t="str">
        <f t="shared" ca="1" si="177"/>
        <v/>
      </c>
      <c r="R1032" s="70" t="str">
        <f t="shared" ca="1" si="178"/>
        <v/>
      </c>
      <c r="S1032" s="70" t="str">
        <f t="shared" ca="1" si="179"/>
        <v/>
      </c>
      <c r="T1032" s="147" t="str">
        <f t="shared" ca="1" si="180"/>
        <v/>
      </c>
      <c r="U1032" s="146"/>
      <c r="V1032" s="51"/>
      <c r="W1032" s="51"/>
      <c r="X1032" s="51"/>
      <c r="Y1032" s="51"/>
      <c r="Z1032" s="51"/>
      <c r="AA1032" s="145"/>
    </row>
    <row r="1033" spans="1:27" s="2" customFormat="1" ht="15.6" x14ac:dyDescent="0.3">
      <c r="A1033" s="555">
        <v>45525</v>
      </c>
      <c r="B1033" s="48" t="s">
        <v>1065</v>
      </c>
      <c r="C1033" s="48" t="s">
        <v>65</v>
      </c>
      <c r="D1033" s="48">
        <v>4</v>
      </c>
      <c r="E1033" s="48" t="s">
        <v>278</v>
      </c>
      <c r="F1033" s="45">
        <v>17</v>
      </c>
      <c r="G1033" s="46" t="s">
        <v>1082</v>
      </c>
      <c r="H1033" s="47" t="s">
        <v>367</v>
      </c>
      <c r="I1033" s="47"/>
      <c r="J1033" s="568"/>
      <c r="K1033" s="42" t="s">
        <v>31</v>
      </c>
      <c r="L1033" s="544">
        <v>45394</v>
      </c>
      <c r="M1033" s="43"/>
      <c r="N1033" s="513">
        <v>45656</v>
      </c>
      <c r="O1033" s="51"/>
      <c r="P1033" s="70" t="str">
        <f t="shared" ca="1" si="176"/>
        <v/>
      </c>
      <c r="Q1033" s="70" t="str">
        <f t="shared" ca="1" si="177"/>
        <v/>
      </c>
      <c r="R1033" s="70" t="str">
        <f t="shared" ca="1" si="178"/>
        <v/>
      </c>
      <c r="S1033" s="70" t="str">
        <f t="shared" ca="1" si="179"/>
        <v/>
      </c>
      <c r="T1033" s="147" t="str">
        <f t="shared" ca="1" si="180"/>
        <v/>
      </c>
      <c r="U1033" s="146"/>
      <c r="V1033" s="51"/>
      <c r="W1033" s="51"/>
      <c r="X1033" s="51"/>
      <c r="Y1033" s="51"/>
      <c r="Z1033" s="51"/>
      <c r="AA1033" s="145"/>
    </row>
    <row r="1034" spans="1:27" s="2" customFormat="1" ht="15.6" x14ac:dyDescent="0.3">
      <c r="A1034" s="555">
        <v>45525</v>
      </c>
      <c r="B1034" s="48" t="s">
        <v>1065</v>
      </c>
      <c r="C1034" s="48" t="s">
        <v>65</v>
      </c>
      <c r="D1034" s="48">
        <v>4</v>
      </c>
      <c r="E1034" s="48" t="s">
        <v>278</v>
      </c>
      <c r="F1034" s="45">
        <v>18</v>
      </c>
      <c r="G1034" s="46" t="s">
        <v>328</v>
      </c>
      <c r="H1034" s="47" t="s">
        <v>54</v>
      </c>
      <c r="I1034" s="47"/>
      <c r="J1034" s="568"/>
      <c r="K1034" s="42" t="s">
        <v>31</v>
      </c>
      <c r="L1034" s="544">
        <v>45394</v>
      </c>
      <c r="M1034" s="43"/>
      <c r="N1034" s="513">
        <v>45534</v>
      </c>
      <c r="O1034" s="51"/>
      <c r="P1034" s="70" t="str">
        <f t="shared" ca="1" si="176"/>
        <v/>
      </c>
      <c r="Q1034" s="70" t="str">
        <f t="shared" ca="1" si="177"/>
        <v/>
      </c>
      <c r="R1034" s="70" t="str">
        <f t="shared" ca="1" si="178"/>
        <v/>
      </c>
      <c r="S1034" s="70" t="str">
        <f t="shared" ca="1" si="179"/>
        <v/>
      </c>
      <c r="T1034" s="147" t="str">
        <f t="shared" ca="1" si="180"/>
        <v/>
      </c>
      <c r="U1034" s="146"/>
      <c r="V1034" s="51"/>
      <c r="W1034" s="51"/>
      <c r="X1034" s="51"/>
      <c r="Y1034" s="51"/>
      <c r="Z1034" s="51"/>
      <c r="AA1034" s="145"/>
    </row>
    <row r="1035" spans="1:27" s="2" customFormat="1" ht="15.6" x14ac:dyDescent="0.3">
      <c r="A1035" s="555">
        <v>45525</v>
      </c>
      <c r="B1035" s="48" t="s">
        <v>1065</v>
      </c>
      <c r="C1035" s="48" t="s">
        <v>65</v>
      </c>
      <c r="D1035" s="48">
        <v>4</v>
      </c>
      <c r="E1035" s="48" t="s">
        <v>278</v>
      </c>
      <c r="F1035" s="45">
        <v>19</v>
      </c>
      <c r="G1035" s="46" t="s">
        <v>1083</v>
      </c>
      <c r="H1035" s="47" t="s">
        <v>367</v>
      </c>
      <c r="I1035" s="47"/>
      <c r="J1035" s="568"/>
      <c r="K1035" s="42" t="s">
        <v>31</v>
      </c>
      <c r="L1035" s="544">
        <v>45394</v>
      </c>
      <c r="M1035" s="43"/>
      <c r="N1035" s="513">
        <v>45656</v>
      </c>
      <c r="O1035" s="51"/>
      <c r="P1035" s="70" t="str">
        <f t="shared" ca="1" si="176"/>
        <v/>
      </c>
      <c r="Q1035" s="70" t="str">
        <f t="shared" ca="1" si="177"/>
        <v/>
      </c>
      <c r="R1035" s="70" t="str">
        <f t="shared" ca="1" si="178"/>
        <v/>
      </c>
      <c r="S1035" s="70" t="str">
        <f t="shared" ca="1" si="179"/>
        <v/>
      </c>
      <c r="T1035" s="147" t="str">
        <f t="shared" ca="1" si="180"/>
        <v/>
      </c>
      <c r="U1035" s="146"/>
      <c r="V1035" s="51"/>
      <c r="W1035" s="51"/>
      <c r="X1035" s="51"/>
      <c r="Y1035" s="51"/>
      <c r="Z1035" s="51"/>
      <c r="AA1035" s="145"/>
    </row>
    <row r="1036" spans="1:27" s="2" customFormat="1" ht="15.6" x14ac:dyDescent="0.3">
      <c r="A1036" s="555">
        <v>45525</v>
      </c>
      <c r="B1036" s="48" t="s">
        <v>1065</v>
      </c>
      <c r="C1036" s="48" t="s">
        <v>65</v>
      </c>
      <c r="D1036" s="48">
        <v>4</v>
      </c>
      <c r="E1036" s="48" t="s">
        <v>278</v>
      </c>
      <c r="F1036" s="45">
        <v>20</v>
      </c>
      <c r="G1036" s="46" t="s">
        <v>532</v>
      </c>
      <c r="H1036" s="47" t="s">
        <v>785</v>
      </c>
      <c r="I1036" s="48"/>
      <c r="J1036" s="513"/>
      <c r="K1036" s="42" t="s">
        <v>31</v>
      </c>
      <c r="L1036" s="544">
        <v>45394</v>
      </c>
      <c r="M1036" s="43"/>
      <c r="N1036" s="513">
        <v>45525</v>
      </c>
      <c r="O1036" s="51"/>
      <c r="P1036" s="70" t="str">
        <f t="shared" ca="1" si="176"/>
        <v/>
      </c>
      <c r="Q1036" s="70" t="str">
        <f t="shared" ca="1" si="177"/>
        <v/>
      </c>
      <c r="R1036" s="70" t="str">
        <f t="shared" ca="1" si="178"/>
        <v/>
      </c>
      <c r="S1036" s="70" t="str">
        <f t="shared" ca="1" si="179"/>
        <v/>
      </c>
      <c r="T1036" s="147" t="str">
        <f t="shared" ca="1" si="180"/>
        <v/>
      </c>
      <c r="U1036" s="146"/>
      <c r="V1036" s="51"/>
      <c r="W1036" s="51"/>
      <c r="X1036" s="51"/>
      <c r="Y1036" s="51"/>
      <c r="Z1036" s="51"/>
      <c r="AA1036" s="145"/>
    </row>
    <row r="1037" spans="1:27" s="2" customFormat="1" ht="15.6" x14ac:dyDescent="0.3">
      <c r="A1037" s="555">
        <v>45525</v>
      </c>
      <c r="B1037" s="48" t="s">
        <v>1065</v>
      </c>
      <c r="C1037" s="48" t="s">
        <v>65</v>
      </c>
      <c r="D1037" s="48">
        <v>4</v>
      </c>
      <c r="E1037" s="48" t="s">
        <v>278</v>
      </c>
      <c r="F1037" s="45">
        <v>21</v>
      </c>
      <c r="G1037" s="52" t="s">
        <v>1084</v>
      </c>
      <c r="H1037" s="47" t="s">
        <v>367</v>
      </c>
      <c r="I1037" s="47"/>
      <c r="J1037" s="568"/>
      <c r="K1037" s="42" t="s">
        <v>31</v>
      </c>
      <c r="L1037" s="544">
        <v>45394</v>
      </c>
      <c r="M1037" s="43"/>
      <c r="N1037" s="513">
        <v>45525</v>
      </c>
      <c r="O1037" s="51"/>
      <c r="P1037" s="70" t="str">
        <f t="shared" ca="1" si="176"/>
        <v/>
      </c>
      <c r="Q1037" s="70" t="str">
        <f t="shared" ca="1" si="177"/>
        <v/>
      </c>
      <c r="R1037" s="70" t="str">
        <f t="shared" ca="1" si="178"/>
        <v/>
      </c>
      <c r="S1037" s="70" t="str">
        <f t="shared" ca="1" si="179"/>
        <v/>
      </c>
      <c r="T1037" s="147" t="str">
        <f t="shared" ca="1" si="180"/>
        <v/>
      </c>
      <c r="U1037" s="146"/>
      <c r="V1037" s="51"/>
      <c r="W1037" s="51"/>
      <c r="X1037" s="51"/>
      <c r="Y1037" s="51"/>
      <c r="Z1037" s="51"/>
      <c r="AA1037" s="145"/>
    </row>
    <row r="1038" spans="1:27" s="2" customFormat="1" ht="15.6" x14ac:dyDescent="0.3">
      <c r="A1038" s="555">
        <v>45525</v>
      </c>
      <c r="B1038" s="48" t="s">
        <v>1065</v>
      </c>
      <c r="C1038" s="48" t="s">
        <v>65</v>
      </c>
      <c r="D1038" s="48">
        <v>4</v>
      </c>
      <c r="E1038" s="48" t="s">
        <v>278</v>
      </c>
      <c r="F1038" s="45">
        <v>22</v>
      </c>
      <c r="G1038" s="52" t="s">
        <v>1085</v>
      </c>
      <c r="H1038" s="47" t="s">
        <v>367</v>
      </c>
      <c r="I1038" s="47"/>
      <c r="J1038" s="568"/>
      <c r="K1038" s="42" t="s">
        <v>31</v>
      </c>
      <c r="L1038" s="544">
        <v>45394</v>
      </c>
      <c r="M1038" s="43"/>
      <c r="N1038" s="513">
        <v>45656</v>
      </c>
      <c r="O1038" s="51"/>
      <c r="P1038" s="70" t="str">
        <f t="shared" ca="1" si="176"/>
        <v/>
      </c>
      <c r="Q1038" s="70" t="str">
        <f t="shared" ca="1" si="177"/>
        <v/>
      </c>
      <c r="R1038" s="70" t="str">
        <f t="shared" ca="1" si="178"/>
        <v/>
      </c>
      <c r="S1038" s="70" t="str">
        <f t="shared" ca="1" si="179"/>
        <v/>
      </c>
      <c r="T1038" s="147" t="str">
        <f t="shared" ca="1" si="180"/>
        <v/>
      </c>
      <c r="U1038" s="146"/>
      <c r="V1038" s="51"/>
      <c r="W1038" s="51"/>
      <c r="X1038" s="51"/>
      <c r="Y1038" s="51"/>
      <c r="Z1038" s="51"/>
      <c r="AA1038" s="145"/>
    </row>
    <row r="1039" spans="1:27" s="2" customFormat="1" ht="15.6" x14ac:dyDescent="0.3">
      <c r="A1039" s="555">
        <v>45525</v>
      </c>
      <c r="B1039" s="48" t="s">
        <v>1065</v>
      </c>
      <c r="C1039" s="48" t="s">
        <v>65</v>
      </c>
      <c r="D1039" s="48">
        <v>4</v>
      </c>
      <c r="E1039" s="48" t="s">
        <v>278</v>
      </c>
      <c r="F1039" s="45">
        <v>23</v>
      </c>
      <c r="G1039" s="52" t="s">
        <v>1086</v>
      </c>
      <c r="H1039" s="47" t="s">
        <v>367</v>
      </c>
      <c r="I1039" s="47"/>
      <c r="J1039" s="568"/>
      <c r="K1039" s="42" t="s">
        <v>31</v>
      </c>
      <c r="L1039" s="544">
        <v>45394</v>
      </c>
      <c r="M1039" s="43"/>
      <c r="N1039" s="513">
        <v>45656</v>
      </c>
      <c r="O1039" s="51"/>
      <c r="P1039" s="70" t="str">
        <f t="shared" ca="1" si="176"/>
        <v/>
      </c>
      <c r="Q1039" s="70" t="str">
        <f t="shared" ca="1" si="177"/>
        <v/>
      </c>
      <c r="R1039" s="70" t="str">
        <f t="shared" ca="1" si="178"/>
        <v/>
      </c>
      <c r="S1039" s="70" t="str">
        <f t="shared" ca="1" si="179"/>
        <v/>
      </c>
      <c r="T1039" s="147" t="str">
        <f t="shared" ca="1" si="180"/>
        <v/>
      </c>
      <c r="U1039" s="146"/>
      <c r="V1039" s="51"/>
      <c r="W1039" s="51"/>
      <c r="X1039" s="51"/>
      <c r="Y1039" s="51"/>
      <c r="Z1039" s="51"/>
      <c r="AA1039" s="145"/>
    </row>
    <row r="1040" spans="1:27" s="2" customFormat="1" ht="15.6" x14ac:dyDescent="0.3">
      <c r="A1040" s="555">
        <v>45525</v>
      </c>
      <c r="B1040" s="48" t="s">
        <v>1065</v>
      </c>
      <c r="C1040" s="48" t="s">
        <v>65</v>
      </c>
      <c r="D1040" s="48">
        <v>4</v>
      </c>
      <c r="E1040" s="48" t="s">
        <v>278</v>
      </c>
      <c r="F1040" s="45">
        <v>24</v>
      </c>
      <c r="G1040" s="52" t="s">
        <v>1087</v>
      </c>
      <c r="H1040" s="47" t="s">
        <v>367</v>
      </c>
      <c r="I1040" s="47"/>
      <c r="J1040" s="568"/>
      <c r="K1040" s="42" t="s">
        <v>31</v>
      </c>
      <c r="L1040" s="544">
        <v>45394</v>
      </c>
      <c r="M1040" s="43"/>
      <c r="N1040" s="513">
        <v>45656</v>
      </c>
      <c r="O1040" s="51"/>
      <c r="P1040" s="70" t="str">
        <f t="shared" ca="1" si="176"/>
        <v/>
      </c>
      <c r="Q1040" s="70" t="str">
        <f t="shared" ca="1" si="177"/>
        <v/>
      </c>
      <c r="R1040" s="70" t="str">
        <f t="shared" ca="1" si="178"/>
        <v/>
      </c>
      <c r="S1040" s="70" t="str">
        <f t="shared" ca="1" si="179"/>
        <v/>
      </c>
      <c r="T1040" s="147" t="str">
        <f t="shared" ca="1" si="180"/>
        <v/>
      </c>
      <c r="U1040" s="146"/>
      <c r="V1040" s="51"/>
      <c r="W1040" s="51"/>
      <c r="X1040" s="51"/>
      <c r="Y1040" s="51"/>
      <c r="Z1040" s="51"/>
      <c r="AA1040" s="145"/>
    </row>
    <row r="1041" spans="1:27" s="2" customFormat="1" ht="15.6" x14ac:dyDescent="0.3">
      <c r="A1041" s="555">
        <v>45525</v>
      </c>
      <c r="B1041" s="48" t="s">
        <v>1065</v>
      </c>
      <c r="C1041" s="48" t="s">
        <v>65</v>
      </c>
      <c r="D1041" s="48">
        <v>4</v>
      </c>
      <c r="E1041" s="48" t="s">
        <v>278</v>
      </c>
      <c r="F1041" s="45">
        <v>25</v>
      </c>
      <c r="G1041" s="52" t="s">
        <v>1088</v>
      </c>
      <c r="H1041" s="47" t="s">
        <v>367</v>
      </c>
      <c r="I1041" s="47"/>
      <c r="J1041" s="568"/>
      <c r="K1041" s="42" t="s">
        <v>31</v>
      </c>
      <c r="L1041" s="544">
        <v>45394</v>
      </c>
      <c r="M1041" s="43"/>
      <c r="N1041" s="513">
        <v>45656</v>
      </c>
      <c r="O1041" s="51"/>
      <c r="P1041" s="70" t="str">
        <f t="shared" ca="1" si="176"/>
        <v/>
      </c>
      <c r="Q1041" s="70" t="str">
        <f t="shared" ca="1" si="177"/>
        <v/>
      </c>
      <c r="R1041" s="70" t="str">
        <f t="shared" ca="1" si="178"/>
        <v/>
      </c>
      <c r="S1041" s="70" t="str">
        <f t="shared" ca="1" si="179"/>
        <v/>
      </c>
      <c r="T1041" s="147" t="str">
        <f t="shared" ca="1" si="180"/>
        <v/>
      </c>
      <c r="U1041" s="146"/>
      <c r="V1041" s="51"/>
      <c r="W1041" s="51"/>
      <c r="X1041" s="51"/>
      <c r="Y1041" s="51"/>
      <c r="Z1041" s="51"/>
      <c r="AA1041" s="145"/>
    </row>
    <row r="1042" spans="1:27" s="2" customFormat="1" ht="15.6" x14ac:dyDescent="0.3">
      <c r="A1042" s="555">
        <v>45525</v>
      </c>
      <c r="B1042" s="48" t="s">
        <v>1065</v>
      </c>
      <c r="C1042" s="48" t="s">
        <v>65</v>
      </c>
      <c r="D1042" s="48">
        <v>4</v>
      </c>
      <c r="E1042" s="48" t="s">
        <v>278</v>
      </c>
      <c r="F1042" s="45">
        <v>26</v>
      </c>
      <c r="G1042" s="45" t="s">
        <v>1089</v>
      </c>
      <c r="H1042" s="47" t="s">
        <v>367</v>
      </c>
      <c r="I1042" s="47"/>
      <c r="J1042" s="568"/>
      <c r="K1042" s="42" t="s">
        <v>31</v>
      </c>
      <c r="L1042" s="544">
        <v>45394</v>
      </c>
      <c r="M1042" s="43"/>
      <c r="N1042" s="513">
        <v>45525</v>
      </c>
      <c r="O1042" s="51"/>
      <c r="P1042" s="70" t="str">
        <f t="shared" ca="1" si="176"/>
        <v/>
      </c>
      <c r="Q1042" s="70" t="str">
        <f t="shared" ca="1" si="177"/>
        <v/>
      </c>
      <c r="R1042" s="70" t="str">
        <f t="shared" ca="1" si="178"/>
        <v/>
      </c>
      <c r="S1042" s="70" t="str">
        <f t="shared" ca="1" si="179"/>
        <v/>
      </c>
      <c r="T1042" s="147" t="str">
        <f t="shared" ca="1" si="180"/>
        <v/>
      </c>
      <c r="U1042" s="146"/>
      <c r="V1042" s="51"/>
      <c r="W1042" s="51"/>
      <c r="X1042" s="51"/>
      <c r="Y1042" s="51"/>
      <c r="Z1042" s="51"/>
      <c r="AA1042" s="145"/>
    </row>
    <row r="1043" spans="1:27" s="2" customFormat="1" ht="15.6" x14ac:dyDescent="0.3">
      <c r="A1043" s="555">
        <v>45525</v>
      </c>
      <c r="B1043" s="48" t="s">
        <v>1065</v>
      </c>
      <c r="C1043" s="48" t="s">
        <v>65</v>
      </c>
      <c r="D1043" s="48">
        <v>4</v>
      </c>
      <c r="E1043" s="48" t="s">
        <v>278</v>
      </c>
      <c r="F1043" s="45">
        <v>27</v>
      </c>
      <c r="G1043" s="52" t="s">
        <v>1090</v>
      </c>
      <c r="H1043" s="47" t="s">
        <v>367</v>
      </c>
      <c r="I1043" s="47"/>
      <c r="J1043" s="568"/>
      <c r="K1043" s="42" t="s">
        <v>31</v>
      </c>
      <c r="L1043" s="544">
        <v>45394</v>
      </c>
      <c r="M1043" s="43"/>
      <c r="N1043" s="513">
        <v>45656</v>
      </c>
      <c r="O1043" s="51"/>
      <c r="P1043" s="70" t="str">
        <f t="shared" ca="1" si="176"/>
        <v/>
      </c>
      <c r="Q1043" s="70" t="str">
        <f t="shared" ca="1" si="177"/>
        <v/>
      </c>
      <c r="R1043" s="70" t="str">
        <f t="shared" ca="1" si="178"/>
        <v/>
      </c>
      <c r="S1043" s="70" t="str">
        <f t="shared" ca="1" si="179"/>
        <v/>
      </c>
      <c r="T1043" s="147" t="str">
        <f t="shared" ca="1" si="180"/>
        <v/>
      </c>
      <c r="U1043" s="146"/>
      <c r="V1043" s="51"/>
      <c r="W1043" s="51"/>
      <c r="X1043" s="51"/>
      <c r="Y1043" s="51"/>
      <c r="Z1043" s="51"/>
      <c r="AA1043" s="145"/>
    </row>
    <row r="1044" spans="1:27" s="2" customFormat="1" ht="15.6" x14ac:dyDescent="0.3">
      <c r="A1044" s="555">
        <v>45525</v>
      </c>
      <c r="B1044" s="48" t="s">
        <v>1065</v>
      </c>
      <c r="C1044" s="48" t="s">
        <v>65</v>
      </c>
      <c r="D1044" s="48">
        <v>4</v>
      </c>
      <c r="E1044" s="48" t="s">
        <v>278</v>
      </c>
      <c r="F1044" s="45">
        <v>28</v>
      </c>
      <c r="G1044" s="46" t="s">
        <v>1091</v>
      </c>
      <c r="H1044" s="47" t="s">
        <v>68</v>
      </c>
      <c r="I1044" s="47"/>
      <c r="J1044" s="568"/>
      <c r="K1044" s="42" t="s">
        <v>31</v>
      </c>
      <c r="L1044" s="544">
        <v>45394</v>
      </c>
      <c r="M1044" s="43"/>
      <c r="N1044" s="513">
        <v>45656</v>
      </c>
      <c r="O1044" s="51"/>
      <c r="P1044" s="70" t="str">
        <f t="shared" ca="1" si="176"/>
        <v/>
      </c>
      <c r="Q1044" s="70" t="str">
        <f t="shared" ca="1" si="177"/>
        <v/>
      </c>
      <c r="R1044" s="70" t="str">
        <f t="shared" ca="1" si="178"/>
        <v/>
      </c>
      <c r="S1044" s="70" t="str">
        <f t="shared" ca="1" si="179"/>
        <v/>
      </c>
      <c r="T1044" s="147" t="str">
        <f t="shared" ca="1" si="180"/>
        <v/>
      </c>
      <c r="U1044" s="146"/>
      <c r="V1044" s="51"/>
      <c r="W1044" s="51"/>
      <c r="X1044" s="51"/>
      <c r="Y1044" s="51"/>
      <c r="Z1044" s="51"/>
      <c r="AA1044" s="145"/>
    </row>
    <row r="1045" spans="1:27" s="2" customFormat="1" ht="15.6" x14ac:dyDescent="0.3">
      <c r="A1045" s="555">
        <v>45525</v>
      </c>
      <c r="B1045" s="48" t="s">
        <v>1065</v>
      </c>
      <c r="C1045" s="48" t="s">
        <v>65</v>
      </c>
      <c r="D1045" s="48">
        <v>4</v>
      </c>
      <c r="E1045" s="48" t="s">
        <v>278</v>
      </c>
      <c r="F1045" s="45">
        <v>29</v>
      </c>
      <c r="G1045" s="46" t="s">
        <v>1092</v>
      </c>
      <c r="H1045" s="47" t="s">
        <v>68</v>
      </c>
      <c r="I1045" s="47"/>
      <c r="J1045" s="568"/>
      <c r="K1045" s="42" t="s">
        <v>31</v>
      </c>
      <c r="L1045" s="544">
        <v>45394</v>
      </c>
      <c r="M1045" s="43"/>
      <c r="N1045" s="513">
        <v>45525</v>
      </c>
      <c r="O1045" s="51"/>
      <c r="P1045" s="70" t="str">
        <f t="shared" ca="1" si="176"/>
        <v/>
      </c>
      <c r="Q1045" s="70" t="str">
        <f t="shared" ca="1" si="177"/>
        <v/>
      </c>
      <c r="R1045" s="70" t="str">
        <f t="shared" ca="1" si="178"/>
        <v/>
      </c>
      <c r="S1045" s="70" t="str">
        <f t="shared" ca="1" si="179"/>
        <v/>
      </c>
      <c r="T1045" s="147" t="str">
        <f t="shared" ca="1" si="180"/>
        <v/>
      </c>
      <c r="U1045" s="146"/>
      <c r="V1045" s="51"/>
      <c r="W1045" s="51"/>
      <c r="X1045" s="51"/>
      <c r="Y1045" s="51"/>
      <c r="Z1045" s="51"/>
      <c r="AA1045" s="145"/>
    </row>
    <row r="1046" spans="1:27" s="2" customFormat="1" ht="15.6" x14ac:dyDescent="0.3">
      <c r="A1046" s="555">
        <v>45525</v>
      </c>
      <c r="B1046" s="48" t="s">
        <v>1065</v>
      </c>
      <c r="C1046" s="48" t="s">
        <v>65</v>
      </c>
      <c r="D1046" s="48">
        <v>4</v>
      </c>
      <c r="E1046" s="48" t="s">
        <v>278</v>
      </c>
      <c r="F1046" s="45">
        <v>30</v>
      </c>
      <c r="G1046" s="46" t="s">
        <v>1093</v>
      </c>
      <c r="H1046" s="47" t="s">
        <v>367</v>
      </c>
      <c r="I1046" s="47"/>
      <c r="J1046" s="568"/>
      <c r="K1046" s="42" t="s">
        <v>31</v>
      </c>
      <c r="L1046" s="544">
        <v>45394</v>
      </c>
      <c r="M1046" s="43"/>
      <c r="N1046" s="513">
        <v>45656</v>
      </c>
      <c r="O1046" s="51"/>
      <c r="P1046" s="70" t="str">
        <f t="shared" ca="1" si="176"/>
        <v/>
      </c>
      <c r="Q1046" s="70" t="str">
        <f t="shared" ca="1" si="177"/>
        <v/>
      </c>
      <c r="R1046" s="70" t="str">
        <f t="shared" ca="1" si="178"/>
        <v/>
      </c>
      <c r="S1046" s="70" t="str">
        <f t="shared" ca="1" si="179"/>
        <v/>
      </c>
      <c r="T1046" s="147" t="str">
        <f t="shared" ca="1" si="180"/>
        <v/>
      </c>
      <c r="U1046" s="146"/>
      <c r="V1046" s="51"/>
      <c r="W1046" s="51"/>
      <c r="X1046" s="51"/>
      <c r="Y1046" s="51"/>
      <c r="Z1046" s="51"/>
      <c r="AA1046" s="145"/>
    </row>
    <row r="1047" spans="1:27" s="2" customFormat="1" ht="15.6" customHeight="1" x14ac:dyDescent="0.3">
      <c r="A1047" s="555">
        <v>45525</v>
      </c>
      <c r="B1047" s="48" t="s">
        <v>1065</v>
      </c>
      <c r="C1047" s="48" t="s">
        <v>65</v>
      </c>
      <c r="D1047" s="48">
        <v>4</v>
      </c>
      <c r="E1047" s="48" t="s">
        <v>278</v>
      </c>
      <c r="F1047" s="45">
        <v>31</v>
      </c>
      <c r="G1047" s="46" t="s">
        <v>1094</v>
      </c>
      <c r="H1047" s="47" t="s">
        <v>367</v>
      </c>
      <c r="I1047" s="47"/>
      <c r="J1047" s="568"/>
      <c r="K1047" s="42" t="s">
        <v>31</v>
      </c>
      <c r="L1047" s="544">
        <v>45394</v>
      </c>
      <c r="M1047" s="43"/>
      <c r="N1047" s="513">
        <v>45656</v>
      </c>
      <c r="O1047" s="51"/>
      <c r="P1047" s="70" t="str">
        <f t="shared" ca="1" si="176"/>
        <v/>
      </c>
      <c r="Q1047" s="70" t="str">
        <f t="shared" ca="1" si="177"/>
        <v/>
      </c>
      <c r="R1047" s="70" t="str">
        <f t="shared" ca="1" si="178"/>
        <v/>
      </c>
      <c r="S1047" s="70" t="str">
        <f t="shared" ca="1" si="179"/>
        <v/>
      </c>
      <c r="T1047" s="147" t="str">
        <f t="shared" ca="1" si="180"/>
        <v/>
      </c>
      <c r="U1047" s="146"/>
      <c r="V1047" s="51"/>
      <c r="W1047" s="51"/>
      <c r="X1047" s="51"/>
      <c r="Y1047" s="51"/>
      <c r="Z1047" s="51"/>
      <c r="AA1047" s="145"/>
    </row>
    <row r="1048" spans="1:27" s="2" customFormat="1" ht="15.6" customHeight="1" x14ac:dyDescent="0.3">
      <c r="A1048" s="555">
        <v>45525</v>
      </c>
      <c r="B1048" s="48" t="s">
        <v>1065</v>
      </c>
      <c r="C1048" s="48" t="s">
        <v>65</v>
      </c>
      <c r="D1048" s="48">
        <v>4</v>
      </c>
      <c r="E1048" s="48" t="s">
        <v>278</v>
      </c>
      <c r="F1048" s="45">
        <v>32</v>
      </c>
      <c r="G1048" s="46" t="s">
        <v>1095</v>
      </c>
      <c r="H1048" s="47" t="s">
        <v>68</v>
      </c>
      <c r="I1048" s="48"/>
      <c r="J1048" s="513"/>
      <c r="K1048" s="42" t="s">
        <v>31</v>
      </c>
      <c r="L1048" s="544">
        <v>45394</v>
      </c>
      <c r="M1048" s="43"/>
      <c r="N1048" s="513">
        <v>45525</v>
      </c>
      <c r="O1048" s="51"/>
      <c r="P1048" s="70" t="str">
        <f t="shared" ca="1" si="176"/>
        <v/>
      </c>
      <c r="Q1048" s="70" t="str">
        <f t="shared" ca="1" si="177"/>
        <v/>
      </c>
      <c r="R1048" s="70" t="str">
        <f t="shared" ca="1" si="178"/>
        <v/>
      </c>
      <c r="S1048" s="70" t="str">
        <f t="shared" ca="1" si="179"/>
        <v/>
      </c>
      <c r="T1048" s="147" t="str">
        <f t="shared" ca="1" si="180"/>
        <v/>
      </c>
      <c r="U1048" s="146"/>
      <c r="V1048" s="51"/>
      <c r="W1048" s="51"/>
      <c r="X1048" s="51"/>
      <c r="Y1048" s="51"/>
      <c r="Z1048" s="51"/>
      <c r="AA1048" s="145"/>
    </row>
    <row r="1049" spans="1:27" s="2" customFormat="1" ht="15.6" x14ac:dyDescent="0.3">
      <c r="A1049" s="555">
        <v>45525</v>
      </c>
      <c r="B1049" s="48" t="s">
        <v>1065</v>
      </c>
      <c r="C1049" s="48" t="s">
        <v>65</v>
      </c>
      <c r="D1049" s="48">
        <v>4</v>
      </c>
      <c r="E1049" s="48" t="s">
        <v>278</v>
      </c>
      <c r="F1049" s="45">
        <v>33</v>
      </c>
      <c r="G1049" s="46" t="s">
        <v>1096</v>
      </c>
      <c r="H1049" s="65" t="s">
        <v>158</v>
      </c>
      <c r="I1049" s="43"/>
      <c r="J1049" s="568">
        <v>45706</v>
      </c>
      <c r="K1049" s="42" t="s">
        <v>31</v>
      </c>
      <c r="L1049" s="544">
        <v>45394</v>
      </c>
      <c r="M1049" s="48"/>
      <c r="N1049" s="513">
        <v>45722</v>
      </c>
      <c r="O1049" s="51"/>
      <c r="P1049" s="70"/>
      <c r="Q1049" s="70"/>
      <c r="R1049" s="70"/>
      <c r="S1049" s="70"/>
      <c r="T1049" s="147"/>
      <c r="U1049" s="146"/>
      <c r="V1049" s="51"/>
      <c r="W1049" s="51"/>
      <c r="X1049" s="51"/>
      <c r="Y1049" s="51"/>
      <c r="Z1049" s="51"/>
      <c r="AA1049" s="145"/>
    </row>
    <row r="1050" spans="1:27" s="2" customFormat="1" ht="15.6" x14ac:dyDescent="0.3">
      <c r="A1050" s="555">
        <v>45525</v>
      </c>
      <c r="B1050" s="48" t="s">
        <v>1065</v>
      </c>
      <c r="C1050" s="48" t="s">
        <v>65</v>
      </c>
      <c r="D1050" s="48">
        <v>4</v>
      </c>
      <c r="E1050" s="48" t="s">
        <v>278</v>
      </c>
      <c r="F1050" s="45">
        <v>34</v>
      </c>
      <c r="G1050" s="46" t="s">
        <v>1097</v>
      </c>
      <c r="H1050" s="47" t="s">
        <v>104</v>
      </c>
      <c r="I1050" s="53"/>
      <c r="J1050" s="569">
        <v>45722</v>
      </c>
      <c r="K1050" s="42" t="s">
        <v>31</v>
      </c>
      <c r="L1050" s="544">
        <v>45394</v>
      </c>
      <c r="M1050" s="48"/>
      <c r="N1050" s="513">
        <v>45722</v>
      </c>
      <c r="O1050" s="51"/>
      <c r="P1050" s="70"/>
      <c r="Q1050" s="70"/>
      <c r="R1050" s="70"/>
      <c r="S1050" s="70"/>
      <c r="T1050" s="147"/>
      <c r="U1050" s="146"/>
      <c r="V1050" s="51"/>
      <c r="W1050" s="51"/>
      <c r="X1050" s="51"/>
      <c r="Y1050" s="51"/>
      <c r="Z1050" s="51"/>
      <c r="AA1050" s="145"/>
    </row>
    <row r="1051" spans="1:27" s="2" customFormat="1" ht="15.6" x14ac:dyDescent="0.3">
      <c r="A1051" s="555">
        <v>45525</v>
      </c>
      <c r="B1051" s="48" t="s">
        <v>1065</v>
      </c>
      <c r="C1051" s="48" t="s">
        <v>65</v>
      </c>
      <c r="D1051" s="48">
        <v>4</v>
      </c>
      <c r="E1051" s="48" t="s">
        <v>278</v>
      </c>
      <c r="F1051" s="45">
        <v>35</v>
      </c>
      <c r="G1051" s="52" t="s">
        <v>1098</v>
      </c>
      <c r="H1051" s="53" t="s">
        <v>30</v>
      </c>
      <c r="I1051" s="53"/>
      <c r="J1051" s="569">
        <v>45722</v>
      </c>
      <c r="K1051" s="42" t="s">
        <v>31</v>
      </c>
      <c r="L1051" s="544">
        <v>45394</v>
      </c>
      <c r="M1051" s="48"/>
      <c r="N1051" s="513">
        <v>45722</v>
      </c>
      <c r="O1051" s="51"/>
      <c r="P1051" s="70"/>
      <c r="Q1051" s="70"/>
      <c r="R1051" s="70"/>
      <c r="S1051" s="70"/>
      <c r="T1051" s="147"/>
      <c r="U1051" s="146"/>
      <c r="V1051" s="51"/>
      <c r="W1051" s="51"/>
      <c r="X1051" s="51"/>
      <c r="Y1051" s="51"/>
      <c r="Z1051" s="51"/>
      <c r="AA1051" s="145"/>
    </row>
    <row r="1052" spans="1:27" s="2" customFormat="1" ht="31.2" x14ac:dyDescent="0.3">
      <c r="A1052" s="555">
        <v>45525</v>
      </c>
      <c r="B1052" s="48" t="s">
        <v>1065</v>
      </c>
      <c r="C1052" s="48" t="s">
        <v>65</v>
      </c>
      <c r="D1052" s="48">
        <v>4</v>
      </c>
      <c r="E1052" s="48" t="s">
        <v>278</v>
      </c>
      <c r="F1052" s="45">
        <v>36</v>
      </c>
      <c r="G1052" s="231" t="s">
        <v>1099</v>
      </c>
      <c r="H1052" s="47" t="s">
        <v>30</v>
      </c>
      <c r="I1052" s="53"/>
      <c r="J1052" s="568">
        <v>45726</v>
      </c>
      <c r="K1052" s="42" t="s">
        <v>31</v>
      </c>
      <c r="L1052" s="544">
        <v>45394</v>
      </c>
      <c r="M1052" s="48"/>
      <c r="N1052" s="513">
        <v>45734</v>
      </c>
      <c r="O1052" s="51"/>
      <c r="P1052" s="70"/>
      <c r="Q1052" s="70"/>
      <c r="R1052" s="70"/>
      <c r="S1052" s="70"/>
      <c r="T1052" s="147"/>
      <c r="U1052" s="146"/>
      <c r="V1052" s="51"/>
      <c r="W1052" s="51"/>
      <c r="X1052" s="51"/>
      <c r="Y1052" s="51"/>
      <c r="Z1052" s="51"/>
      <c r="AA1052" s="145"/>
    </row>
    <row r="1053" spans="1:27" s="2" customFormat="1" ht="15.6" x14ac:dyDescent="0.3">
      <c r="A1053" s="555">
        <v>45525</v>
      </c>
      <c r="B1053" s="48" t="s">
        <v>1065</v>
      </c>
      <c r="C1053" s="48" t="s">
        <v>65</v>
      </c>
      <c r="D1053" s="48">
        <v>4</v>
      </c>
      <c r="E1053" s="48" t="s">
        <v>278</v>
      </c>
      <c r="F1053" s="45">
        <v>37</v>
      </c>
      <c r="G1053" s="52" t="s">
        <v>1100</v>
      </c>
      <c r="H1053" s="53" t="s">
        <v>30</v>
      </c>
      <c r="I1053" s="53"/>
      <c r="J1053" s="569">
        <v>45733</v>
      </c>
      <c r="K1053" s="42" t="s">
        <v>31</v>
      </c>
      <c r="L1053" s="544">
        <v>45394</v>
      </c>
      <c r="M1053" s="48"/>
      <c r="N1053" s="513">
        <v>45734</v>
      </c>
      <c r="O1053" s="51"/>
      <c r="P1053" s="70"/>
      <c r="Q1053" s="70"/>
      <c r="R1053" s="70"/>
      <c r="S1053" s="70"/>
      <c r="T1053" s="147"/>
      <c r="U1053" s="146"/>
      <c r="V1053" s="51"/>
      <c r="W1053" s="51"/>
      <c r="X1053" s="51"/>
      <c r="Y1053" s="51"/>
      <c r="Z1053" s="51"/>
      <c r="AA1053" s="145"/>
    </row>
    <row r="1054" spans="1:27" s="2" customFormat="1" ht="62.4" x14ac:dyDescent="0.3">
      <c r="A1054" s="555">
        <v>45525</v>
      </c>
      <c r="B1054" s="48" t="s">
        <v>1065</v>
      </c>
      <c r="C1054" s="48" t="s">
        <v>65</v>
      </c>
      <c r="D1054" s="48">
        <v>4</v>
      </c>
      <c r="E1054" s="48" t="s">
        <v>278</v>
      </c>
      <c r="F1054" s="45">
        <v>38</v>
      </c>
      <c r="G1054" s="401" t="s">
        <v>5239</v>
      </c>
      <c r="H1054" s="65" t="s">
        <v>84</v>
      </c>
      <c r="I1054" s="65"/>
      <c r="J1054" s="526">
        <v>45888</v>
      </c>
      <c r="K1054" s="391" t="s">
        <v>227</v>
      </c>
      <c r="L1054" s="544">
        <v>45394</v>
      </c>
      <c r="M1054" s="48"/>
      <c r="N1054" s="513"/>
      <c r="O1054" s="51"/>
      <c r="P1054" s="70"/>
      <c r="Q1054" s="70"/>
      <c r="R1054" s="70"/>
      <c r="S1054" s="70"/>
      <c r="T1054" s="147"/>
      <c r="U1054" s="146"/>
      <c r="V1054" s="51"/>
      <c r="W1054" s="51"/>
      <c r="X1054" s="51"/>
      <c r="Y1054" s="51"/>
      <c r="Z1054" s="51"/>
      <c r="AA1054" s="145"/>
    </row>
    <row r="1055" spans="1:27" s="2" customFormat="1" ht="15.6" x14ac:dyDescent="0.3">
      <c r="A1055" s="555">
        <v>45525</v>
      </c>
      <c r="B1055" s="48" t="s">
        <v>1065</v>
      </c>
      <c r="C1055" s="48" t="s">
        <v>65</v>
      </c>
      <c r="D1055" s="48">
        <v>4</v>
      </c>
      <c r="E1055" s="48" t="s">
        <v>278</v>
      </c>
      <c r="F1055" s="45">
        <v>39</v>
      </c>
      <c r="G1055" s="61" t="s">
        <v>1101</v>
      </c>
      <c r="H1055" s="65" t="s">
        <v>30</v>
      </c>
      <c r="I1055" s="65"/>
      <c r="J1055" s="526">
        <v>45868</v>
      </c>
      <c r="K1055" s="191" t="s">
        <v>31</v>
      </c>
      <c r="L1055" s="544">
        <v>45394</v>
      </c>
      <c r="M1055" s="48"/>
      <c r="N1055" s="513">
        <v>45874</v>
      </c>
      <c r="O1055" s="51"/>
      <c r="P1055" s="70"/>
      <c r="Q1055" s="70"/>
      <c r="R1055" s="70"/>
      <c r="S1055" s="70"/>
      <c r="T1055" s="147"/>
      <c r="U1055" s="146"/>
      <c r="V1055" s="51"/>
      <c r="W1055" s="51"/>
      <c r="X1055" s="51"/>
      <c r="Y1055" s="51"/>
      <c r="Z1055" s="51"/>
      <c r="AA1055" s="145"/>
    </row>
    <row r="1056" spans="1:27" s="2" customFormat="1" ht="46.8" x14ac:dyDescent="0.3">
      <c r="A1056" s="555">
        <v>45525</v>
      </c>
      <c r="B1056" s="48" t="s">
        <v>1065</v>
      </c>
      <c r="C1056" s="48" t="s">
        <v>65</v>
      </c>
      <c r="D1056" s="48">
        <v>4</v>
      </c>
      <c r="E1056" s="48" t="s">
        <v>278</v>
      </c>
      <c r="F1056" s="45">
        <v>40</v>
      </c>
      <c r="G1056" s="401" t="s">
        <v>5353</v>
      </c>
      <c r="H1056" s="65" t="s">
        <v>158</v>
      </c>
      <c r="I1056" s="65"/>
      <c r="J1056" s="526">
        <v>45888</v>
      </c>
      <c r="K1056" s="399" t="s">
        <v>205</v>
      </c>
      <c r="L1056" s="544">
        <v>45394</v>
      </c>
      <c r="M1056" s="125"/>
      <c r="N1056" s="513">
        <v>45993</v>
      </c>
      <c r="O1056" s="51"/>
      <c r="P1056" s="70"/>
      <c r="Q1056" s="70"/>
      <c r="R1056" s="70"/>
      <c r="S1056" s="70"/>
      <c r="T1056" s="147"/>
      <c r="U1056" s="146"/>
      <c r="V1056" s="51"/>
      <c r="W1056" s="51"/>
      <c r="X1056" s="51"/>
      <c r="Y1056" s="51"/>
      <c r="Z1056" s="51"/>
      <c r="AA1056" s="145"/>
    </row>
    <row r="1057" spans="1:27" s="2" customFormat="1" ht="15.6" x14ac:dyDescent="0.3">
      <c r="A1057" s="555">
        <v>45523</v>
      </c>
      <c r="B1057" s="48" t="s">
        <v>1102</v>
      </c>
      <c r="C1057" s="45" t="s">
        <v>65</v>
      </c>
      <c r="D1057" s="45">
        <v>4</v>
      </c>
      <c r="E1057" s="45" t="s">
        <v>308</v>
      </c>
      <c r="F1057" s="45">
        <v>1</v>
      </c>
      <c r="G1057" s="63" t="s">
        <v>1106</v>
      </c>
      <c r="H1057" s="47" t="s">
        <v>30</v>
      </c>
      <c r="I1057" s="48"/>
      <c r="J1057" s="513"/>
      <c r="K1057" s="42" t="s">
        <v>31</v>
      </c>
      <c r="L1057" s="544">
        <v>45398</v>
      </c>
      <c r="M1057" s="57"/>
      <c r="N1057" s="516">
        <v>45523</v>
      </c>
      <c r="O1057" s="51"/>
      <c r="P1057" s="70" t="str">
        <f t="shared" ref="P1057:P1088" ca="1" si="181">IF(K1057="NÃO INTERVENCIONADO",TODAY()-J1057,"")</f>
        <v/>
      </c>
      <c r="Q1057" s="70" t="str">
        <f t="shared" ref="Q1057:Q1088" ca="1" si="182">IF(K1057="ENCOMENDADO",TODAY()-J1057,"")</f>
        <v/>
      </c>
      <c r="R1057" s="70" t="str">
        <f t="shared" ref="R1057:R1088" ca="1" si="183">IF(K1057="EM OBRA",TODAY()-J1057,"")</f>
        <v/>
      </c>
      <c r="S1057" s="70" t="str">
        <f t="shared" ref="S1057:S1088" ca="1" si="184">IF(K1057="CORREÇÃO NÃO ACEITE",TODAY()-J1057,"")</f>
        <v/>
      </c>
      <c r="T1057" s="147" t="str">
        <f t="shared" ref="T1057:T1088" ca="1" si="185">IF(K1057="A VERIFICAR",TODAY()-J1057,"")</f>
        <v/>
      </c>
      <c r="U1057" s="146"/>
      <c r="V1057" s="51"/>
      <c r="W1057" s="51"/>
      <c r="X1057" s="51"/>
      <c r="Y1057" s="51"/>
      <c r="Z1057" s="51"/>
      <c r="AA1057" s="145"/>
    </row>
    <row r="1058" spans="1:27" s="2" customFormat="1" ht="15.6" x14ac:dyDescent="0.3">
      <c r="A1058" s="555">
        <v>45523</v>
      </c>
      <c r="B1058" s="48" t="s">
        <v>1102</v>
      </c>
      <c r="C1058" s="45" t="s">
        <v>65</v>
      </c>
      <c r="D1058" s="45">
        <v>4</v>
      </c>
      <c r="E1058" s="45" t="s">
        <v>308</v>
      </c>
      <c r="F1058" s="45">
        <v>2</v>
      </c>
      <c r="G1058" s="63" t="s">
        <v>473</v>
      </c>
      <c r="H1058" s="47" t="s">
        <v>30</v>
      </c>
      <c r="I1058" s="48"/>
      <c r="J1058" s="513"/>
      <c r="K1058" s="42" t="s">
        <v>31</v>
      </c>
      <c r="L1058" s="544">
        <v>45398</v>
      </c>
      <c r="M1058" s="57"/>
      <c r="N1058" s="516">
        <v>45586</v>
      </c>
      <c r="O1058" s="51"/>
      <c r="P1058" s="70" t="str">
        <f t="shared" ca="1" si="181"/>
        <v/>
      </c>
      <c r="Q1058" s="70" t="str">
        <f t="shared" ca="1" si="182"/>
        <v/>
      </c>
      <c r="R1058" s="70" t="str">
        <f t="shared" ca="1" si="183"/>
        <v/>
      </c>
      <c r="S1058" s="70" t="str">
        <f t="shared" ca="1" si="184"/>
        <v/>
      </c>
      <c r="T1058" s="147" t="str">
        <f t="shared" ca="1" si="185"/>
        <v/>
      </c>
      <c r="U1058" s="146"/>
      <c r="V1058" s="51"/>
      <c r="W1058" s="51"/>
      <c r="X1058" s="51"/>
      <c r="Y1058" s="51"/>
      <c r="Z1058" s="51"/>
      <c r="AA1058" s="145"/>
    </row>
    <row r="1059" spans="1:27" s="2" customFormat="1" ht="15.6" x14ac:dyDescent="0.3">
      <c r="A1059" s="555">
        <v>45523</v>
      </c>
      <c r="B1059" s="48" t="s">
        <v>1102</v>
      </c>
      <c r="C1059" s="45" t="s">
        <v>65</v>
      </c>
      <c r="D1059" s="45">
        <v>4</v>
      </c>
      <c r="E1059" s="45" t="s">
        <v>308</v>
      </c>
      <c r="F1059" s="45">
        <v>3</v>
      </c>
      <c r="G1059" s="63" t="s">
        <v>1107</v>
      </c>
      <c r="H1059" s="47" t="s">
        <v>30</v>
      </c>
      <c r="I1059" s="48"/>
      <c r="J1059" s="513"/>
      <c r="K1059" s="42" t="s">
        <v>31</v>
      </c>
      <c r="L1059" s="544">
        <v>45398</v>
      </c>
      <c r="M1059" s="57"/>
      <c r="N1059" s="516">
        <v>45523</v>
      </c>
      <c r="O1059" s="51"/>
      <c r="P1059" s="70" t="str">
        <f t="shared" ca="1" si="181"/>
        <v/>
      </c>
      <c r="Q1059" s="70" t="str">
        <f t="shared" ca="1" si="182"/>
        <v/>
      </c>
      <c r="R1059" s="70" t="str">
        <f t="shared" ca="1" si="183"/>
        <v/>
      </c>
      <c r="S1059" s="70" t="str">
        <f t="shared" ca="1" si="184"/>
        <v/>
      </c>
      <c r="T1059" s="147" t="str">
        <f t="shared" ca="1" si="185"/>
        <v/>
      </c>
      <c r="U1059" s="146"/>
      <c r="V1059" s="51"/>
      <c r="W1059" s="51"/>
      <c r="X1059" s="51"/>
      <c r="Y1059" s="51"/>
      <c r="Z1059" s="51"/>
      <c r="AA1059" s="145"/>
    </row>
    <row r="1060" spans="1:27" s="2" customFormat="1" ht="15.6" x14ac:dyDescent="0.3">
      <c r="A1060" s="555">
        <v>45523</v>
      </c>
      <c r="B1060" s="48" t="s">
        <v>1102</v>
      </c>
      <c r="C1060" s="45" t="s">
        <v>65</v>
      </c>
      <c r="D1060" s="45">
        <v>4</v>
      </c>
      <c r="E1060" s="45" t="s">
        <v>308</v>
      </c>
      <c r="F1060" s="45">
        <v>4</v>
      </c>
      <c r="G1060" s="63" t="s">
        <v>1108</v>
      </c>
      <c r="H1060" s="53" t="s">
        <v>76</v>
      </c>
      <c r="I1060" s="48"/>
      <c r="J1060" s="513"/>
      <c r="K1060" s="42" t="s">
        <v>31</v>
      </c>
      <c r="L1060" s="544">
        <v>45398</v>
      </c>
      <c r="M1060" s="57"/>
      <c r="N1060" s="516">
        <v>45523</v>
      </c>
      <c r="O1060" s="51"/>
      <c r="P1060" s="70" t="str">
        <f t="shared" ca="1" si="181"/>
        <v/>
      </c>
      <c r="Q1060" s="70" t="str">
        <f t="shared" ca="1" si="182"/>
        <v/>
      </c>
      <c r="R1060" s="70" t="str">
        <f t="shared" ca="1" si="183"/>
        <v/>
      </c>
      <c r="S1060" s="70" t="str">
        <f t="shared" ca="1" si="184"/>
        <v/>
      </c>
      <c r="T1060" s="147" t="str">
        <f t="shared" ca="1" si="185"/>
        <v/>
      </c>
      <c r="U1060" s="146"/>
      <c r="V1060" s="51"/>
      <c r="W1060" s="51"/>
      <c r="X1060" s="51"/>
      <c r="Y1060" s="51"/>
      <c r="Z1060" s="51"/>
      <c r="AA1060" s="145"/>
    </row>
    <row r="1061" spans="1:27" s="2" customFormat="1" ht="15.6" x14ac:dyDescent="0.3">
      <c r="A1061" s="555">
        <v>45523</v>
      </c>
      <c r="B1061" s="48" t="s">
        <v>1102</v>
      </c>
      <c r="C1061" s="45" t="s">
        <v>65</v>
      </c>
      <c r="D1061" s="45">
        <v>4</v>
      </c>
      <c r="E1061" s="45" t="s">
        <v>308</v>
      </c>
      <c r="F1061" s="45">
        <v>5</v>
      </c>
      <c r="G1061" s="63" t="s">
        <v>1109</v>
      </c>
      <c r="H1061" s="47" t="s">
        <v>30</v>
      </c>
      <c r="I1061" s="48"/>
      <c r="J1061" s="513"/>
      <c r="K1061" s="42" t="s">
        <v>31</v>
      </c>
      <c r="L1061" s="544">
        <v>45398</v>
      </c>
      <c r="M1061" s="57"/>
      <c r="N1061" s="516">
        <v>45523</v>
      </c>
      <c r="O1061" s="51"/>
      <c r="P1061" s="70" t="str">
        <f t="shared" ca="1" si="181"/>
        <v/>
      </c>
      <c r="Q1061" s="70" t="str">
        <f t="shared" ca="1" si="182"/>
        <v/>
      </c>
      <c r="R1061" s="70" t="str">
        <f t="shared" ca="1" si="183"/>
        <v/>
      </c>
      <c r="S1061" s="70" t="str">
        <f t="shared" ca="1" si="184"/>
        <v/>
      </c>
      <c r="T1061" s="147" t="str">
        <f t="shared" ca="1" si="185"/>
        <v/>
      </c>
      <c r="U1061" s="146"/>
      <c r="V1061" s="51"/>
      <c r="W1061" s="51"/>
      <c r="X1061" s="51"/>
      <c r="Y1061" s="51"/>
      <c r="Z1061" s="51"/>
      <c r="AA1061" s="145"/>
    </row>
    <row r="1062" spans="1:27" s="2" customFormat="1" ht="15.6" x14ac:dyDescent="0.3">
      <c r="A1062" s="555">
        <v>45523</v>
      </c>
      <c r="B1062" s="48" t="s">
        <v>1102</v>
      </c>
      <c r="C1062" s="45" t="s">
        <v>65</v>
      </c>
      <c r="D1062" s="45">
        <v>4</v>
      </c>
      <c r="E1062" s="45" t="s">
        <v>308</v>
      </c>
      <c r="F1062" s="45">
        <v>6</v>
      </c>
      <c r="G1062" s="63" t="s">
        <v>1110</v>
      </c>
      <c r="H1062" s="47" t="s">
        <v>30</v>
      </c>
      <c r="I1062" s="48"/>
      <c r="J1062" s="513"/>
      <c r="K1062" s="42" t="s">
        <v>31</v>
      </c>
      <c r="L1062" s="544">
        <v>45398</v>
      </c>
      <c r="M1062" s="57"/>
      <c r="N1062" s="516">
        <v>45523</v>
      </c>
      <c r="O1062" s="51"/>
      <c r="P1062" s="70" t="str">
        <f t="shared" ca="1" si="181"/>
        <v/>
      </c>
      <c r="Q1062" s="70" t="str">
        <f t="shared" ca="1" si="182"/>
        <v/>
      </c>
      <c r="R1062" s="70" t="str">
        <f t="shared" ca="1" si="183"/>
        <v/>
      </c>
      <c r="S1062" s="70" t="str">
        <f t="shared" ca="1" si="184"/>
        <v/>
      </c>
      <c r="T1062" s="147" t="str">
        <f t="shared" ca="1" si="185"/>
        <v/>
      </c>
      <c r="U1062" s="146"/>
      <c r="V1062" s="51"/>
      <c r="W1062" s="51"/>
      <c r="X1062" s="51"/>
      <c r="Y1062" s="51"/>
      <c r="Z1062" s="51"/>
      <c r="AA1062" s="145"/>
    </row>
    <row r="1063" spans="1:27" s="2" customFormat="1" ht="15.6" x14ac:dyDescent="0.3">
      <c r="A1063" s="555">
        <v>45523</v>
      </c>
      <c r="B1063" s="48" t="s">
        <v>1102</v>
      </c>
      <c r="C1063" s="45" t="s">
        <v>65</v>
      </c>
      <c r="D1063" s="45">
        <v>4</v>
      </c>
      <c r="E1063" s="45" t="s">
        <v>308</v>
      </c>
      <c r="F1063" s="45">
        <v>7</v>
      </c>
      <c r="G1063" s="63" t="s">
        <v>1111</v>
      </c>
      <c r="H1063" s="47" t="s">
        <v>30</v>
      </c>
      <c r="I1063" s="48"/>
      <c r="J1063" s="513"/>
      <c r="K1063" s="42" t="s">
        <v>31</v>
      </c>
      <c r="L1063" s="544">
        <v>45398</v>
      </c>
      <c r="M1063" s="57"/>
      <c r="N1063" s="516">
        <v>45586</v>
      </c>
      <c r="O1063" s="51"/>
      <c r="P1063" s="70" t="str">
        <f t="shared" ca="1" si="181"/>
        <v/>
      </c>
      <c r="Q1063" s="70" t="str">
        <f t="shared" ca="1" si="182"/>
        <v/>
      </c>
      <c r="R1063" s="70" t="str">
        <f t="shared" ca="1" si="183"/>
        <v/>
      </c>
      <c r="S1063" s="70" t="str">
        <f t="shared" ca="1" si="184"/>
        <v/>
      </c>
      <c r="T1063" s="147" t="str">
        <f t="shared" ca="1" si="185"/>
        <v/>
      </c>
      <c r="U1063" s="146"/>
      <c r="V1063" s="51"/>
      <c r="W1063" s="51"/>
      <c r="X1063" s="51"/>
      <c r="Y1063" s="51"/>
      <c r="Z1063" s="51"/>
      <c r="AA1063" s="145"/>
    </row>
    <row r="1064" spans="1:27" s="2" customFormat="1" ht="15.6" x14ac:dyDescent="0.3">
      <c r="A1064" s="555">
        <v>45523</v>
      </c>
      <c r="B1064" s="48" t="s">
        <v>1102</v>
      </c>
      <c r="C1064" s="45" t="s">
        <v>65</v>
      </c>
      <c r="D1064" s="45">
        <v>4</v>
      </c>
      <c r="E1064" s="45" t="s">
        <v>308</v>
      </c>
      <c r="F1064" s="45">
        <v>8</v>
      </c>
      <c r="G1064" s="63" t="s">
        <v>1112</v>
      </c>
      <c r="H1064" s="47" t="s">
        <v>30</v>
      </c>
      <c r="I1064" s="48"/>
      <c r="J1064" s="513"/>
      <c r="K1064" s="42" t="s">
        <v>31</v>
      </c>
      <c r="L1064" s="544">
        <v>45398</v>
      </c>
      <c r="M1064" s="57"/>
      <c r="N1064" s="516">
        <v>45523</v>
      </c>
      <c r="O1064" s="51"/>
      <c r="P1064" s="70" t="str">
        <f t="shared" ca="1" si="181"/>
        <v/>
      </c>
      <c r="Q1064" s="70" t="str">
        <f t="shared" ca="1" si="182"/>
        <v/>
      </c>
      <c r="R1064" s="70" t="str">
        <f t="shared" ca="1" si="183"/>
        <v/>
      </c>
      <c r="S1064" s="70" t="str">
        <f t="shared" ca="1" si="184"/>
        <v/>
      </c>
      <c r="T1064" s="147" t="str">
        <f t="shared" ca="1" si="185"/>
        <v/>
      </c>
      <c r="U1064" s="146"/>
      <c r="V1064" s="51"/>
      <c r="W1064" s="51"/>
      <c r="X1064" s="51"/>
      <c r="Y1064" s="51"/>
      <c r="Z1064" s="51"/>
      <c r="AA1064" s="145"/>
    </row>
    <row r="1065" spans="1:27" s="2" customFormat="1" ht="15.6" x14ac:dyDescent="0.3">
      <c r="A1065" s="555">
        <v>45523</v>
      </c>
      <c r="B1065" s="48" t="s">
        <v>1102</v>
      </c>
      <c r="C1065" s="45" t="s">
        <v>65</v>
      </c>
      <c r="D1065" s="45">
        <v>4</v>
      </c>
      <c r="E1065" s="45" t="s">
        <v>308</v>
      </c>
      <c r="F1065" s="45">
        <v>9</v>
      </c>
      <c r="G1065" s="63" t="s">
        <v>1113</v>
      </c>
      <c r="H1065" s="47" t="s">
        <v>30</v>
      </c>
      <c r="I1065" s="48"/>
      <c r="J1065" s="513"/>
      <c r="K1065" s="42" t="s">
        <v>31</v>
      </c>
      <c r="L1065" s="544">
        <v>45398</v>
      </c>
      <c r="M1065" s="57"/>
      <c r="N1065" s="516">
        <v>45523</v>
      </c>
      <c r="O1065" s="51"/>
      <c r="P1065" s="70" t="str">
        <f t="shared" ca="1" si="181"/>
        <v/>
      </c>
      <c r="Q1065" s="70" t="str">
        <f t="shared" ca="1" si="182"/>
        <v/>
      </c>
      <c r="R1065" s="70" t="str">
        <f t="shared" ca="1" si="183"/>
        <v/>
      </c>
      <c r="S1065" s="70" t="str">
        <f t="shared" ca="1" si="184"/>
        <v/>
      </c>
      <c r="T1065" s="147" t="str">
        <f t="shared" ca="1" si="185"/>
        <v/>
      </c>
      <c r="U1065" s="146"/>
      <c r="V1065" s="51"/>
      <c r="W1065" s="51"/>
      <c r="X1065" s="51"/>
      <c r="Y1065" s="51"/>
      <c r="Z1065" s="51"/>
      <c r="AA1065" s="145"/>
    </row>
    <row r="1066" spans="1:27" s="2" customFormat="1" ht="15.6" x14ac:dyDescent="0.3">
      <c r="A1066" s="555">
        <v>45523</v>
      </c>
      <c r="B1066" s="48" t="s">
        <v>1102</v>
      </c>
      <c r="C1066" s="45" t="s">
        <v>65</v>
      </c>
      <c r="D1066" s="45">
        <v>4</v>
      </c>
      <c r="E1066" s="45" t="s">
        <v>308</v>
      </c>
      <c r="F1066" s="45">
        <v>10</v>
      </c>
      <c r="G1066" s="63" t="s">
        <v>1114</v>
      </c>
      <c r="H1066" s="47" t="s">
        <v>30</v>
      </c>
      <c r="I1066" s="48"/>
      <c r="J1066" s="513"/>
      <c r="K1066" s="42" t="s">
        <v>31</v>
      </c>
      <c r="L1066" s="544">
        <v>45398</v>
      </c>
      <c r="M1066" s="57"/>
      <c r="N1066" s="516">
        <v>45523</v>
      </c>
      <c r="O1066" s="51"/>
      <c r="P1066" s="70" t="str">
        <f t="shared" ca="1" si="181"/>
        <v/>
      </c>
      <c r="Q1066" s="70" t="str">
        <f t="shared" ca="1" si="182"/>
        <v/>
      </c>
      <c r="R1066" s="70" t="str">
        <f t="shared" ca="1" si="183"/>
        <v/>
      </c>
      <c r="S1066" s="70" t="str">
        <f t="shared" ca="1" si="184"/>
        <v/>
      </c>
      <c r="T1066" s="147" t="str">
        <f t="shared" ca="1" si="185"/>
        <v/>
      </c>
      <c r="U1066" s="146"/>
      <c r="V1066" s="51"/>
      <c r="W1066" s="51"/>
      <c r="X1066" s="51"/>
      <c r="Y1066" s="51"/>
      <c r="Z1066" s="51"/>
      <c r="AA1066" s="145"/>
    </row>
    <row r="1067" spans="1:27" s="2" customFormat="1" ht="15.6" x14ac:dyDescent="0.3">
      <c r="A1067" s="555">
        <v>45523</v>
      </c>
      <c r="B1067" s="48" t="s">
        <v>1102</v>
      </c>
      <c r="C1067" s="45" t="s">
        <v>65</v>
      </c>
      <c r="D1067" s="45">
        <v>4</v>
      </c>
      <c r="E1067" s="45" t="s">
        <v>308</v>
      </c>
      <c r="F1067" s="45">
        <v>11</v>
      </c>
      <c r="G1067" s="63" t="s">
        <v>1115</v>
      </c>
      <c r="H1067" s="47" t="s">
        <v>30</v>
      </c>
      <c r="I1067" s="48"/>
      <c r="J1067" s="513"/>
      <c r="K1067" s="42" t="s">
        <v>31</v>
      </c>
      <c r="L1067" s="544">
        <v>45398</v>
      </c>
      <c r="M1067" s="57"/>
      <c r="N1067" s="516">
        <v>45523</v>
      </c>
      <c r="O1067" s="51"/>
      <c r="P1067" s="70" t="str">
        <f t="shared" ca="1" si="181"/>
        <v/>
      </c>
      <c r="Q1067" s="70" t="str">
        <f t="shared" ca="1" si="182"/>
        <v/>
      </c>
      <c r="R1067" s="70" t="str">
        <f t="shared" ca="1" si="183"/>
        <v/>
      </c>
      <c r="S1067" s="70" t="str">
        <f t="shared" ca="1" si="184"/>
        <v/>
      </c>
      <c r="T1067" s="147" t="str">
        <f t="shared" ca="1" si="185"/>
        <v/>
      </c>
      <c r="U1067" s="146"/>
      <c r="V1067" s="51"/>
      <c r="W1067" s="51"/>
      <c r="X1067" s="51"/>
      <c r="Y1067" s="51"/>
      <c r="Z1067" s="51"/>
      <c r="AA1067" s="145"/>
    </row>
    <row r="1068" spans="1:27" s="2" customFormat="1" ht="15.6" x14ac:dyDescent="0.3">
      <c r="A1068" s="555">
        <v>45523</v>
      </c>
      <c r="B1068" s="48" t="s">
        <v>1102</v>
      </c>
      <c r="C1068" s="45" t="s">
        <v>65</v>
      </c>
      <c r="D1068" s="45">
        <v>4</v>
      </c>
      <c r="E1068" s="45" t="s">
        <v>308</v>
      </c>
      <c r="F1068" s="45">
        <v>12</v>
      </c>
      <c r="G1068" s="63" t="s">
        <v>1116</v>
      </c>
      <c r="H1068" s="47" t="s">
        <v>40</v>
      </c>
      <c r="I1068" s="48"/>
      <c r="J1068" s="513"/>
      <c r="K1068" s="42" t="s">
        <v>31</v>
      </c>
      <c r="L1068" s="544">
        <v>45398</v>
      </c>
      <c r="M1068" s="57"/>
      <c r="N1068" s="516">
        <v>45527</v>
      </c>
      <c r="O1068" s="51"/>
      <c r="P1068" s="70" t="str">
        <f t="shared" ca="1" si="181"/>
        <v/>
      </c>
      <c r="Q1068" s="70" t="str">
        <f t="shared" ca="1" si="182"/>
        <v/>
      </c>
      <c r="R1068" s="70" t="str">
        <f t="shared" ca="1" si="183"/>
        <v/>
      </c>
      <c r="S1068" s="70" t="str">
        <f t="shared" ca="1" si="184"/>
        <v/>
      </c>
      <c r="T1068" s="147" t="str">
        <f t="shared" ca="1" si="185"/>
        <v/>
      </c>
      <c r="U1068" s="146"/>
      <c r="V1068" s="51"/>
      <c r="W1068" s="51"/>
      <c r="X1068" s="51"/>
      <c r="Y1068" s="51"/>
      <c r="Z1068" s="51"/>
      <c r="AA1068" s="145"/>
    </row>
    <row r="1069" spans="1:27" s="2" customFormat="1" ht="15.6" x14ac:dyDescent="0.3">
      <c r="A1069" s="555">
        <v>45523</v>
      </c>
      <c r="B1069" s="48" t="s">
        <v>1102</v>
      </c>
      <c r="C1069" s="45" t="s">
        <v>65</v>
      </c>
      <c r="D1069" s="45">
        <v>4</v>
      </c>
      <c r="E1069" s="45" t="s">
        <v>308</v>
      </c>
      <c r="F1069" s="45">
        <v>13</v>
      </c>
      <c r="G1069" s="63" t="s">
        <v>1117</v>
      </c>
      <c r="H1069" s="47" t="s">
        <v>40</v>
      </c>
      <c r="I1069" s="48"/>
      <c r="J1069" s="513"/>
      <c r="K1069" s="42" t="s">
        <v>31</v>
      </c>
      <c r="L1069" s="544">
        <v>45398</v>
      </c>
      <c r="M1069" s="57"/>
      <c r="N1069" s="516">
        <v>45527</v>
      </c>
      <c r="O1069" s="51"/>
      <c r="P1069" s="70" t="str">
        <f t="shared" ca="1" si="181"/>
        <v/>
      </c>
      <c r="Q1069" s="70" t="str">
        <f t="shared" ca="1" si="182"/>
        <v/>
      </c>
      <c r="R1069" s="70" t="str">
        <f t="shared" ca="1" si="183"/>
        <v/>
      </c>
      <c r="S1069" s="70" t="str">
        <f t="shared" ca="1" si="184"/>
        <v/>
      </c>
      <c r="T1069" s="147" t="str">
        <f t="shared" ca="1" si="185"/>
        <v/>
      </c>
      <c r="U1069" s="146"/>
      <c r="V1069" s="51"/>
      <c r="W1069" s="51"/>
      <c r="X1069" s="51"/>
      <c r="Y1069" s="51"/>
      <c r="Z1069" s="51"/>
      <c r="AA1069" s="145"/>
    </row>
    <row r="1070" spans="1:27" s="2" customFormat="1" ht="15.6" x14ac:dyDescent="0.3">
      <c r="A1070" s="555">
        <v>45523</v>
      </c>
      <c r="B1070" s="48" t="s">
        <v>1102</v>
      </c>
      <c r="C1070" s="45" t="s">
        <v>65</v>
      </c>
      <c r="D1070" s="45">
        <v>4</v>
      </c>
      <c r="E1070" s="45" t="s">
        <v>308</v>
      </c>
      <c r="F1070" s="45">
        <v>14</v>
      </c>
      <c r="G1070" s="63" t="s">
        <v>1118</v>
      </c>
      <c r="H1070" s="47" t="s">
        <v>40</v>
      </c>
      <c r="I1070" s="48"/>
      <c r="J1070" s="513"/>
      <c r="K1070" s="42" t="s">
        <v>31</v>
      </c>
      <c r="L1070" s="544">
        <v>45398</v>
      </c>
      <c r="M1070" s="57"/>
      <c r="N1070" s="516">
        <v>45527</v>
      </c>
      <c r="O1070" s="51"/>
      <c r="P1070" s="70" t="str">
        <f t="shared" ca="1" si="181"/>
        <v/>
      </c>
      <c r="Q1070" s="70" t="str">
        <f t="shared" ca="1" si="182"/>
        <v/>
      </c>
      <c r="R1070" s="70" t="str">
        <f t="shared" ca="1" si="183"/>
        <v/>
      </c>
      <c r="S1070" s="70" t="str">
        <f t="shared" ca="1" si="184"/>
        <v/>
      </c>
      <c r="T1070" s="147" t="str">
        <f t="shared" ca="1" si="185"/>
        <v/>
      </c>
      <c r="U1070" s="146"/>
      <c r="V1070" s="51"/>
      <c r="W1070" s="51"/>
      <c r="X1070" s="51"/>
      <c r="Y1070" s="51"/>
      <c r="Z1070" s="51"/>
      <c r="AA1070" s="145"/>
    </row>
    <row r="1071" spans="1:27" s="2" customFormat="1" ht="15.6" x14ac:dyDescent="0.3">
      <c r="A1071" s="555">
        <v>45523</v>
      </c>
      <c r="B1071" s="48" t="s">
        <v>1102</v>
      </c>
      <c r="C1071" s="45" t="s">
        <v>65</v>
      </c>
      <c r="D1071" s="45">
        <v>4</v>
      </c>
      <c r="E1071" s="45" t="s">
        <v>308</v>
      </c>
      <c r="F1071" s="45">
        <v>15</v>
      </c>
      <c r="G1071" s="63" t="s">
        <v>5428</v>
      </c>
      <c r="H1071" s="47" t="s">
        <v>40</v>
      </c>
      <c r="I1071" s="48"/>
      <c r="J1071" s="513"/>
      <c r="K1071" s="42" t="s">
        <v>31</v>
      </c>
      <c r="L1071" s="544">
        <v>45398</v>
      </c>
      <c r="M1071" s="57"/>
      <c r="N1071" s="516">
        <v>45523</v>
      </c>
      <c r="O1071" s="51"/>
      <c r="P1071" s="70" t="str">
        <f t="shared" ca="1" si="181"/>
        <v/>
      </c>
      <c r="Q1071" s="70" t="str">
        <f t="shared" ca="1" si="182"/>
        <v/>
      </c>
      <c r="R1071" s="70" t="str">
        <f t="shared" ca="1" si="183"/>
        <v/>
      </c>
      <c r="S1071" s="70" t="str">
        <f t="shared" ca="1" si="184"/>
        <v/>
      </c>
      <c r="T1071" s="147" t="str">
        <f t="shared" ca="1" si="185"/>
        <v/>
      </c>
      <c r="U1071" s="146"/>
      <c r="V1071" s="51"/>
      <c r="W1071" s="51"/>
      <c r="X1071" s="51"/>
      <c r="Y1071" s="51"/>
      <c r="Z1071" s="51"/>
      <c r="AA1071" s="145"/>
    </row>
    <row r="1072" spans="1:27" s="2" customFormat="1" ht="15.6" x14ac:dyDescent="0.3">
      <c r="A1072" s="555">
        <v>45523</v>
      </c>
      <c r="B1072" s="48" t="s">
        <v>1102</v>
      </c>
      <c r="C1072" s="45" t="s">
        <v>65</v>
      </c>
      <c r="D1072" s="45">
        <v>4</v>
      </c>
      <c r="E1072" s="45" t="s">
        <v>308</v>
      </c>
      <c r="F1072" s="45">
        <v>16</v>
      </c>
      <c r="G1072" s="63" t="s">
        <v>1119</v>
      </c>
      <c r="H1072" s="47" t="s">
        <v>30</v>
      </c>
      <c r="I1072" s="48"/>
      <c r="J1072" s="513"/>
      <c r="K1072" s="42" t="s">
        <v>31</v>
      </c>
      <c r="L1072" s="544">
        <v>45398</v>
      </c>
      <c r="M1072" s="57"/>
      <c r="N1072" s="516">
        <v>45523</v>
      </c>
      <c r="O1072" s="51"/>
      <c r="P1072" s="70" t="str">
        <f t="shared" ca="1" si="181"/>
        <v/>
      </c>
      <c r="Q1072" s="70" t="str">
        <f t="shared" ca="1" si="182"/>
        <v/>
      </c>
      <c r="R1072" s="70" t="str">
        <f t="shared" ca="1" si="183"/>
        <v/>
      </c>
      <c r="S1072" s="70" t="str">
        <f t="shared" ca="1" si="184"/>
        <v/>
      </c>
      <c r="T1072" s="147" t="str">
        <f t="shared" ca="1" si="185"/>
        <v/>
      </c>
      <c r="U1072" s="146"/>
      <c r="V1072" s="51"/>
      <c r="W1072" s="51"/>
      <c r="X1072" s="51"/>
      <c r="Y1072" s="51"/>
      <c r="Z1072" s="51"/>
      <c r="AA1072" s="145"/>
    </row>
    <row r="1073" spans="1:27" s="2" customFormat="1" ht="15.6" x14ac:dyDescent="0.3">
      <c r="A1073" s="555">
        <v>45523</v>
      </c>
      <c r="B1073" s="48" t="s">
        <v>1102</v>
      </c>
      <c r="C1073" s="45" t="s">
        <v>65</v>
      </c>
      <c r="D1073" s="45">
        <v>4</v>
      </c>
      <c r="E1073" s="45" t="s">
        <v>308</v>
      </c>
      <c r="F1073" s="45">
        <v>17</v>
      </c>
      <c r="G1073" s="63" t="s">
        <v>1120</v>
      </c>
      <c r="H1073" s="47" t="s">
        <v>30</v>
      </c>
      <c r="I1073" s="48"/>
      <c r="J1073" s="513"/>
      <c r="K1073" s="42" t="s">
        <v>31</v>
      </c>
      <c r="L1073" s="544">
        <v>45398</v>
      </c>
      <c r="M1073" s="57"/>
      <c r="N1073" s="516">
        <v>45523</v>
      </c>
      <c r="O1073" s="51"/>
      <c r="P1073" s="70" t="str">
        <f t="shared" ca="1" si="181"/>
        <v/>
      </c>
      <c r="Q1073" s="70" t="str">
        <f t="shared" ca="1" si="182"/>
        <v/>
      </c>
      <c r="R1073" s="70" t="str">
        <f t="shared" ca="1" si="183"/>
        <v/>
      </c>
      <c r="S1073" s="70" t="str">
        <f t="shared" ca="1" si="184"/>
        <v/>
      </c>
      <c r="T1073" s="147" t="str">
        <f t="shared" ca="1" si="185"/>
        <v/>
      </c>
      <c r="U1073" s="146"/>
      <c r="V1073" s="51"/>
      <c r="W1073" s="51"/>
      <c r="X1073" s="51"/>
      <c r="Y1073" s="51"/>
      <c r="Z1073" s="51"/>
      <c r="AA1073" s="145"/>
    </row>
    <row r="1074" spans="1:27" s="2" customFormat="1" ht="15.6" x14ac:dyDescent="0.3">
      <c r="A1074" s="555">
        <v>45523</v>
      </c>
      <c r="B1074" s="48" t="s">
        <v>1102</v>
      </c>
      <c r="C1074" s="45" t="s">
        <v>65</v>
      </c>
      <c r="D1074" s="45">
        <v>4</v>
      </c>
      <c r="E1074" s="45" t="s">
        <v>308</v>
      </c>
      <c r="F1074" s="45">
        <v>18</v>
      </c>
      <c r="G1074" s="63" t="s">
        <v>1121</v>
      </c>
      <c r="H1074" s="53" t="s">
        <v>76</v>
      </c>
      <c r="I1074" s="48"/>
      <c r="J1074" s="513"/>
      <c r="K1074" s="187" t="s">
        <v>31</v>
      </c>
      <c r="L1074" s="544">
        <v>45398</v>
      </c>
      <c r="M1074" s="57"/>
      <c r="N1074" s="516">
        <v>45523</v>
      </c>
      <c r="O1074" s="51"/>
      <c r="P1074" s="70" t="str">
        <f t="shared" ca="1" si="181"/>
        <v/>
      </c>
      <c r="Q1074" s="70" t="str">
        <f t="shared" ca="1" si="182"/>
        <v/>
      </c>
      <c r="R1074" s="70" t="str">
        <f t="shared" ca="1" si="183"/>
        <v/>
      </c>
      <c r="S1074" s="70" t="str">
        <f t="shared" ca="1" si="184"/>
        <v/>
      </c>
      <c r="T1074" s="147" t="str">
        <f t="shared" ca="1" si="185"/>
        <v/>
      </c>
      <c r="U1074" s="146"/>
      <c r="V1074" s="51"/>
      <c r="W1074" s="51"/>
      <c r="X1074" s="51"/>
      <c r="Y1074" s="51"/>
      <c r="Z1074" s="51"/>
      <c r="AA1074" s="145"/>
    </row>
    <row r="1075" spans="1:27" s="2" customFormat="1" ht="15.6" x14ac:dyDescent="0.3">
      <c r="A1075" s="555">
        <v>45523</v>
      </c>
      <c r="B1075" s="48" t="s">
        <v>1102</v>
      </c>
      <c r="C1075" s="45" t="s">
        <v>65</v>
      </c>
      <c r="D1075" s="45">
        <v>4</v>
      </c>
      <c r="E1075" s="45" t="s">
        <v>308</v>
      </c>
      <c r="F1075" s="45">
        <v>19</v>
      </c>
      <c r="G1075" s="63" t="s">
        <v>1122</v>
      </c>
      <c r="H1075" s="47" t="s">
        <v>30</v>
      </c>
      <c r="I1075" s="48"/>
      <c r="J1075" s="513"/>
      <c r="K1075" s="42" t="s">
        <v>31</v>
      </c>
      <c r="L1075" s="544">
        <v>45398</v>
      </c>
      <c r="M1075" s="57"/>
      <c r="N1075" s="516">
        <v>45527</v>
      </c>
      <c r="O1075" s="51"/>
      <c r="P1075" s="70" t="str">
        <f t="shared" ca="1" si="181"/>
        <v/>
      </c>
      <c r="Q1075" s="70" t="str">
        <f t="shared" ca="1" si="182"/>
        <v/>
      </c>
      <c r="R1075" s="70" t="str">
        <f t="shared" ca="1" si="183"/>
        <v/>
      </c>
      <c r="S1075" s="70" t="str">
        <f t="shared" ca="1" si="184"/>
        <v/>
      </c>
      <c r="T1075" s="147" t="str">
        <f t="shared" ca="1" si="185"/>
        <v/>
      </c>
      <c r="U1075" s="146"/>
      <c r="V1075" s="51"/>
      <c r="W1075" s="51"/>
      <c r="X1075" s="51"/>
      <c r="Y1075" s="51"/>
      <c r="Z1075" s="51"/>
      <c r="AA1075" s="145"/>
    </row>
    <row r="1076" spans="1:27" s="2" customFormat="1" ht="15.6" x14ac:dyDescent="0.3">
      <c r="A1076" s="555">
        <v>45523</v>
      </c>
      <c r="B1076" s="48" t="s">
        <v>1102</v>
      </c>
      <c r="C1076" s="45" t="s">
        <v>65</v>
      </c>
      <c r="D1076" s="45">
        <v>4</v>
      </c>
      <c r="E1076" s="45" t="s">
        <v>308</v>
      </c>
      <c r="F1076" s="45">
        <v>20</v>
      </c>
      <c r="G1076" s="63" t="s">
        <v>1123</v>
      </c>
      <c r="H1076" s="47" t="s">
        <v>30</v>
      </c>
      <c r="I1076" s="48"/>
      <c r="J1076" s="513"/>
      <c r="K1076" s="42" t="s">
        <v>31</v>
      </c>
      <c r="L1076" s="544">
        <v>45398</v>
      </c>
      <c r="M1076" s="57"/>
      <c r="N1076" s="516">
        <v>45527</v>
      </c>
      <c r="O1076" s="51"/>
      <c r="P1076" s="70" t="str">
        <f t="shared" ca="1" si="181"/>
        <v/>
      </c>
      <c r="Q1076" s="70" t="str">
        <f t="shared" ca="1" si="182"/>
        <v/>
      </c>
      <c r="R1076" s="70" t="str">
        <f t="shared" ca="1" si="183"/>
        <v/>
      </c>
      <c r="S1076" s="70" t="str">
        <f t="shared" ca="1" si="184"/>
        <v/>
      </c>
      <c r="T1076" s="147" t="str">
        <f t="shared" ca="1" si="185"/>
        <v/>
      </c>
      <c r="U1076" s="146"/>
      <c r="V1076" s="51"/>
      <c r="W1076" s="51"/>
      <c r="X1076" s="51"/>
      <c r="Y1076" s="51"/>
      <c r="Z1076" s="51"/>
      <c r="AA1076" s="145"/>
    </row>
    <row r="1077" spans="1:27" s="2" customFormat="1" ht="15.6" x14ac:dyDescent="0.3">
      <c r="A1077" s="555">
        <v>45523</v>
      </c>
      <c r="B1077" s="48" t="s">
        <v>1102</v>
      </c>
      <c r="C1077" s="45" t="s">
        <v>65</v>
      </c>
      <c r="D1077" s="45">
        <v>4</v>
      </c>
      <c r="E1077" s="45" t="s">
        <v>308</v>
      </c>
      <c r="F1077" s="45">
        <v>21</v>
      </c>
      <c r="G1077" s="71" t="s">
        <v>1124</v>
      </c>
      <c r="H1077" s="53" t="s">
        <v>76</v>
      </c>
      <c r="I1077" s="48"/>
      <c r="J1077" s="513"/>
      <c r="K1077" s="42" t="s">
        <v>31</v>
      </c>
      <c r="L1077" s="544">
        <v>45398</v>
      </c>
      <c r="M1077" s="57"/>
      <c r="N1077" s="516">
        <v>45534</v>
      </c>
      <c r="O1077" s="51"/>
      <c r="P1077" s="70" t="str">
        <f t="shared" ca="1" si="181"/>
        <v/>
      </c>
      <c r="Q1077" s="70" t="str">
        <f t="shared" ca="1" si="182"/>
        <v/>
      </c>
      <c r="R1077" s="70" t="str">
        <f t="shared" ca="1" si="183"/>
        <v/>
      </c>
      <c r="S1077" s="70" t="str">
        <f t="shared" ca="1" si="184"/>
        <v/>
      </c>
      <c r="T1077" s="147" t="str">
        <f t="shared" ca="1" si="185"/>
        <v/>
      </c>
      <c r="U1077" s="146"/>
      <c r="V1077" s="51"/>
      <c r="W1077" s="51"/>
      <c r="X1077" s="51"/>
      <c r="Y1077" s="51"/>
      <c r="Z1077" s="51"/>
      <c r="AA1077" s="145"/>
    </row>
    <row r="1078" spans="1:27" s="2" customFormat="1" ht="15.6" x14ac:dyDescent="0.3">
      <c r="A1078" s="555">
        <v>45523</v>
      </c>
      <c r="B1078" s="48" t="s">
        <v>1102</v>
      </c>
      <c r="C1078" s="45" t="s">
        <v>65</v>
      </c>
      <c r="D1078" s="45">
        <v>4</v>
      </c>
      <c r="E1078" s="45" t="s">
        <v>308</v>
      </c>
      <c r="F1078" s="45">
        <v>22</v>
      </c>
      <c r="G1078" s="71" t="s">
        <v>1125</v>
      </c>
      <c r="H1078" s="53" t="s">
        <v>76</v>
      </c>
      <c r="I1078" s="48"/>
      <c r="J1078" s="513"/>
      <c r="K1078" s="42" t="s">
        <v>31</v>
      </c>
      <c r="L1078" s="544">
        <v>45398</v>
      </c>
      <c r="M1078" s="57"/>
      <c r="N1078" s="516">
        <v>45534</v>
      </c>
      <c r="O1078" s="51"/>
      <c r="P1078" s="70" t="str">
        <f t="shared" ca="1" si="181"/>
        <v/>
      </c>
      <c r="Q1078" s="70" t="str">
        <f t="shared" ca="1" si="182"/>
        <v/>
      </c>
      <c r="R1078" s="70" t="str">
        <f t="shared" ca="1" si="183"/>
        <v/>
      </c>
      <c r="S1078" s="70" t="str">
        <f t="shared" ca="1" si="184"/>
        <v/>
      </c>
      <c r="T1078" s="147" t="str">
        <f t="shared" ca="1" si="185"/>
        <v/>
      </c>
      <c r="U1078" s="146"/>
      <c r="V1078" s="51"/>
      <c r="W1078" s="51"/>
      <c r="X1078" s="51"/>
      <c r="Y1078" s="51"/>
      <c r="Z1078" s="51"/>
      <c r="AA1078" s="145"/>
    </row>
    <row r="1079" spans="1:27" s="2" customFormat="1" ht="15.6" x14ac:dyDescent="0.3">
      <c r="A1079" s="555">
        <v>45523</v>
      </c>
      <c r="B1079" s="48" t="s">
        <v>1102</v>
      </c>
      <c r="C1079" s="45" t="s">
        <v>65</v>
      </c>
      <c r="D1079" s="45">
        <v>4</v>
      </c>
      <c r="E1079" s="45" t="s">
        <v>308</v>
      </c>
      <c r="F1079" s="45">
        <v>23</v>
      </c>
      <c r="G1079" s="63" t="s">
        <v>1126</v>
      </c>
      <c r="H1079" s="47" t="s">
        <v>30</v>
      </c>
      <c r="I1079" s="48"/>
      <c r="J1079" s="513"/>
      <c r="K1079" s="42" t="s">
        <v>31</v>
      </c>
      <c r="L1079" s="544">
        <v>45398</v>
      </c>
      <c r="M1079" s="57"/>
      <c r="N1079" s="516">
        <v>45523</v>
      </c>
      <c r="O1079" s="51"/>
      <c r="P1079" s="70" t="str">
        <f t="shared" ca="1" si="181"/>
        <v/>
      </c>
      <c r="Q1079" s="70" t="str">
        <f t="shared" ca="1" si="182"/>
        <v/>
      </c>
      <c r="R1079" s="70" t="str">
        <f t="shared" ca="1" si="183"/>
        <v/>
      </c>
      <c r="S1079" s="70" t="str">
        <f t="shared" ca="1" si="184"/>
        <v/>
      </c>
      <c r="T1079" s="147" t="str">
        <f t="shared" ca="1" si="185"/>
        <v/>
      </c>
      <c r="U1079" s="146"/>
      <c r="V1079" s="51"/>
      <c r="W1079" s="51"/>
      <c r="X1079" s="51"/>
      <c r="Y1079" s="51"/>
      <c r="Z1079" s="51"/>
      <c r="AA1079" s="145"/>
    </row>
    <row r="1080" spans="1:27" s="2" customFormat="1" ht="15.6" customHeight="1" x14ac:dyDescent="0.3">
      <c r="A1080" s="555">
        <v>45523</v>
      </c>
      <c r="B1080" s="48" t="s">
        <v>1102</v>
      </c>
      <c r="C1080" s="45" t="s">
        <v>65</v>
      </c>
      <c r="D1080" s="45">
        <v>4</v>
      </c>
      <c r="E1080" s="45" t="s">
        <v>308</v>
      </c>
      <c r="F1080" s="45">
        <v>24</v>
      </c>
      <c r="G1080" s="63" t="s">
        <v>1127</v>
      </c>
      <c r="H1080" s="47" t="s">
        <v>30</v>
      </c>
      <c r="I1080" s="48"/>
      <c r="J1080" s="513"/>
      <c r="K1080" s="42" t="s">
        <v>31</v>
      </c>
      <c r="L1080" s="544">
        <v>45398</v>
      </c>
      <c r="M1080" s="57"/>
      <c r="N1080" s="516">
        <v>45523</v>
      </c>
      <c r="O1080" s="51"/>
      <c r="P1080" s="70" t="str">
        <f t="shared" ca="1" si="181"/>
        <v/>
      </c>
      <c r="Q1080" s="70" t="str">
        <f t="shared" ca="1" si="182"/>
        <v/>
      </c>
      <c r="R1080" s="70" t="str">
        <f t="shared" ca="1" si="183"/>
        <v/>
      </c>
      <c r="S1080" s="70" t="str">
        <f t="shared" ca="1" si="184"/>
        <v/>
      </c>
      <c r="T1080" s="147" t="str">
        <f t="shared" ca="1" si="185"/>
        <v/>
      </c>
      <c r="U1080" s="146"/>
      <c r="V1080" s="51"/>
      <c r="W1080" s="51"/>
      <c r="X1080" s="51"/>
      <c r="Y1080" s="51"/>
      <c r="Z1080" s="51"/>
      <c r="AA1080" s="145"/>
    </row>
    <row r="1081" spans="1:27" s="2" customFormat="1" ht="15.6" x14ac:dyDescent="0.3">
      <c r="A1081" s="555">
        <v>45523</v>
      </c>
      <c r="B1081" s="48" t="s">
        <v>1102</v>
      </c>
      <c r="C1081" s="45" t="s">
        <v>65</v>
      </c>
      <c r="D1081" s="45">
        <v>4</v>
      </c>
      <c r="E1081" s="45" t="s">
        <v>308</v>
      </c>
      <c r="F1081" s="45">
        <v>25</v>
      </c>
      <c r="G1081" s="63" t="s">
        <v>1128</v>
      </c>
      <c r="H1081" s="47" t="s">
        <v>30</v>
      </c>
      <c r="I1081" s="48"/>
      <c r="J1081" s="513"/>
      <c r="K1081" s="42" t="s">
        <v>31</v>
      </c>
      <c r="L1081" s="544">
        <v>45398</v>
      </c>
      <c r="M1081" s="57"/>
      <c r="N1081" s="516">
        <v>45523</v>
      </c>
      <c r="O1081" s="51"/>
      <c r="P1081" s="70" t="str">
        <f t="shared" ca="1" si="181"/>
        <v/>
      </c>
      <c r="Q1081" s="70" t="str">
        <f t="shared" ca="1" si="182"/>
        <v/>
      </c>
      <c r="R1081" s="70" t="str">
        <f t="shared" ca="1" si="183"/>
        <v/>
      </c>
      <c r="S1081" s="70" t="str">
        <f t="shared" ca="1" si="184"/>
        <v/>
      </c>
      <c r="T1081" s="147" t="str">
        <f t="shared" ca="1" si="185"/>
        <v/>
      </c>
      <c r="U1081" s="146"/>
      <c r="V1081" s="51"/>
      <c r="W1081" s="51"/>
      <c r="X1081" s="51"/>
      <c r="Y1081" s="51"/>
      <c r="Z1081" s="51"/>
      <c r="AA1081" s="145"/>
    </row>
    <row r="1082" spans="1:27" s="2" customFormat="1" ht="15.6" x14ac:dyDescent="0.3">
      <c r="A1082" s="555">
        <v>45523</v>
      </c>
      <c r="B1082" s="48" t="s">
        <v>1102</v>
      </c>
      <c r="C1082" s="45" t="s">
        <v>65</v>
      </c>
      <c r="D1082" s="45">
        <v>4</v>
      </c>
      <c r="E1082" s="45" t="s">
        <v>308</v>
      </c>
      <c r="F1082" s="45">
        <v>26</v>
      </c>
      <c r="G1082" s="63" t="s">
        <v>1129</v>
      </c>
      <c r="H1082" s="47" t="s">
        <v>30</v>
      </c>
      <c r="I1082" s="48"/>
      <c r="J1082" s="513"/>
      <c r="K1082" s="42" t="s">
        <v>31</v>
      </c>
      <c r="L1082" s="544">
        <v>45398</v>
      </c>
      <c r="M1082" s="57"/>
      <c r="N1082" s="516">
        <v>45523</v>
      </c>
      <c r="O1082" s="51"/>
      <c r="P1082" s="70" t="str">
        <f t="shared" ca="1" si="181"/>
        <v/>
      </c>
      <c r="Q1082" s="70" t="str">
        <f t="shared" ca="1" si="182"/>
        <v/>
      </c>
      <c r="R1082" s="70" t="str">
        <f t="shared" ca="1" si="183"/>
        <v/>
      </c>
      <c r="S1082" s="70" t="str">
        <f t="shared" ca="1" si="184"/>
        <v/>
      </c>
      <c r="T1082" s="147" t="str">
        <f t="shared" ca="1" si="185"/>
        <v/>
      </c>
      <c r="U1082" s="146"/>
      <c r="V1082" s="51"/>
      <c r="W1082" s="51"/>
      <c r="X1082" s="51"/>
      <c r="Y1082" s="51"/>
      <c r="Z1082" s="51"/>
      <c r="AA1082" s="145"/>
    </row>
    <row r="1083" spans="1:27" s="2" customFormat="1" ht="15.6" x14ac:dyDescent="0.3">
      <c r="A1083" s="555">
        <v>45523</v>
      </c>
      <c r="B1083" s="48" t="s">
        <v>1102</v>
      </c>
      <c r="C1083" s="45" t="s">
        <v>65</v>
      </c>
      <c r="D1083" s="45">
        <v>4</v>
      </c>
      <c r="E1083" s="45" t="s">
        <v>308</v>
      </c>
      <c r="F1083" s="45">
        <v>27</v>
      </c>
      <c r="G1083" s="63" t="s">
        <v>1130</v>
      </c>
      <c r="H1083" s="53" t="s">
        <v>76</v>
      </c>
      <c r="I1083" s="48"/>
      <c r="J1083" s="513"/>
      <c r="K1083" s="42" t="s">
        <v>31</v>
      </c>
      <c r="L1083" s="544">
        <v>45398</v>
      </c>
      <c r="M1083" s="57"/>
      <c r="N1083" s="516">
        <v>45523</v>
      </c>
      <c r="O1083" s="51"/>
      <c r="P1083" s="70" t="str">
        <f t="shared" ca="1" si="181"/>
        <v/>
      </c>
      <c r="Q1083" s="70" t="str">
        <f t="shared" ca="1" si="182"/>
        <v/>
      </c>
      <c r="R1083" s="70" t="str">
        <f t="shared" ca="1" si="183"/>
        <v/>
      </c>
      <c r="S1083" s="70" t="str">
        <f t="shared" ca="1" si="184"/>
        <v/>
      </c>
      <c r="T1083" s="147" t="str">
        <f t="shared" ca="1" si="185"/>
        <v/>
      </c>
      <c r="U1083" s="146"/>
      <c r="V1083" s="51"/>
      <c r="W1083" s="51"/>
      <c r="X1083" s="51"/>
      <c r="Y1083" s="51"/>
      <c r="Z1083" s="51"/>
      <c r="AA1083" s="145"/>
    </row>
    <row r="1084" spans="1:27" s="2" customFormat="1" ht="15.6" x14ac:dyDescent="0.3">
      <c r="A1084" s="555">
        <v>45523</v>
      </c>
      <c r="B1084" s="48" t="s">
        <v>1102</v>
      </c>
      <c r="C1084" s="45" t="s">
        <v>65</v>
      </c>
      <c r="D1084" s="45">
        <v>4</v>
      </c>
      <c r="E1084" s="45" t="s">
        <v>308</v>
      </c>
      <c r="F1084" s="45">
        <v>28</v>
      </c>
      <c r="G1084" s="63" t="s">
        <v>1131</v>
      </c>
      <c r="H1084" s="47" t="s">
        <v>40</v>
      </c>
      <c r="I1084" s="48"/>
      <c r="J1084" s="513"/>
      <c r="K1084" s="42" t="s">
        <v>31</v>
      </c>
      <c r="L1084" s="544">
        <v>45398</v>
      </c>
      <c r="M1084" s="57"/>
      <c r="N1084" s="516">
        <v>45615</v>
      </c>
      <c r="O1084" s="51"/>
      <c r="P1084" s="70" t="str">
        <f t="shared" ca="1" si="181"/>
        <v/>
      </c>
      <c r="Q1084" s="70" t="str">
        <f t="shared" ca="1" si="182"/>
        <v/>
      </c>
      <c r="R1084" s="70" t="str">
        <f t="shared" ca="1" si="183"/>
        <v/>
      </c>
      <c r="S1084" s="70" t="str">
        <f t="shared" ca="1" si="184"/>
        <v/>
      </c>
      <c r="T1084" s="147" t="str">
        <f t="shared" ca="1" si="185"/>
        <v/>
      </c>
      <c r="U1084" s="146"/>
      <c r="V1084" s="51"/>
      <c r="W1084" s="51"/>
      <c r="X1084" s="51"/>
      <c r="Y1084" s="51"/>
      <c r="Z1084" s="51"/>
      <c r="AA1084" s="145"/>
    </row>
    <row r="1085" spans="1:27" s="2" customFormat="1" ht="15.6" x14ac:dyDescent="0.3">
      <c r="A1085" s="555">
        <v>45523</v>
      </c>
      <c r="B1085" s="48" t="s">
        <v>1102</v>
      </c>
      <c r="C1085" s="45" t="s">
        <v>65</v>
      </c>
      <c r="D1085" s="45">
        <v>4</v>
      </c>
      <c r="E1085" s="45" t="s">
        <v>308</v>
      </c>
      <c r="F1085" s="45">
        <v>29</v>
      </c>
      <c r="G1085" s="63" t="s">
        <v>1132</v>
      </c>
      <c r="H1085" s="47" t="s">
        <v>30</v>
      </c>
      <c r="I1085" s="48"/>
      <c r="J1085" s="513"/>
      <c r="K1085" s="42" t="s">
        <v>31</v>
      </c>
      <c r="L1085" s="544">
        <v>45398</v>
      </c>
      <c r="M1085" s="57"/>
      <c r="N1085" s="516">
        <v>45523</v>
      </c>
      <c r="O1085" s="51"/>
      <c r="P1085" s="70" t="str">
        <f t="shared" ca="1" si="181"/>
        <v/>
      </c>
      <c r="Q1085" s="70" t="str">
        <f t="shared" ca="1" si="182"/>
        <v/>
      </c>
      <c r="R1085" s="70" t="str">
        <f t="shared" ca="1" si="183"/>
        <v/>
      </c>
      <c r="S1085" s="70" t="str">
        <f t="shared" ca="1" si="184"/>
        <v/>
      </c>
      <c r="T1085" s="147" t="str">
        <f t="shared" ca="1" si="185"/>
        <v/>
      </c>
      <c r="U1085" s="146"/>
      <c r="V1085" s="51"/>
      <c r="W1085" s="51"/>
      <c r="X1085" s="51"/>
      <c r="Y1085" s="51"/>
      <c r="Z1085" s="51"/>
      <c r="AA1085" s="145"/>
    </row>
    <row r="1086" spans="1:27" s="2" customFormat="1" ht="15.6" x14ac:dyDescent="0.3">
      <c r="A1086" s="555">
        <v>45523</v>
      </c>
      <c r="B1086" s="48" t="s">
        <v>1102</v>
      </c>
      <c r="C1086" s="45" t="s">
        <v>65</v>
      </c>
      <c r="D1086" s="45">
        <v>4</v>
      </c>
      <c r="E1086" s="45" t="s">
        <v>308</v>
      </c>
      <c r="F1086" s="45">
        <v>30</v>
      </c>
      <c r="G1086" s="63" t="s">
        <v>1133</v>
      </c>
      <c r="H1086" s="47" t="s">
        <v>111</v>
      </c>
      <c r="I1086" s="48"/>
      <c r="J1086" s="568"/>
      <c r="K1086" s="42" t="s">
        <v>31</v>
      </c>
      <c r="L1086" s="544">
        <v>45398</v>
      </c>
      <c r="M1086" s="57"/>
      <c r="N1086" s="516">
        <v>45594</v>
      </c>
      <c r="O1086" s="51"/>
      <c r="P1086" s="70" t="str">
        <f t="shared" ca="1" si="181"/>
        <v/>
      </c>
      <c r="Q1086" s="70" t="str">
        <f t="shared" ca="1" si="182"/>
        <v/>
      </c>
      <c r="R1086" s="70" t="str">
        <f t="shared" ca="1" si="183"/>
        <v/>
      </c>
      <c r="S1086" s="70" t="str">
        <f t="shared" ca="1" si="184"/>
        <v/>
      </c>
      <c r="T1086" s="147" t="str">
        <f t="shared" ca="1" si="185"/>
        <v/>
      </c>
      <c r="U1086" s="146"/>
      <c r="V1086" s="51"/>
      <c r="W1086" s="51"/>
      <c r="X1086" s="51"/>
      <c r="Y1086" s="51"/>
      <c r="Z1086" s="51"/>
      <c r="AA1086" s="145"/>
    </row>
    <row r="1087" spans="1:27" s="2" customFormat="1" ht="15.6" customHeight="1" x14ac:dyDescent="0.3">
      <c r="A1087" s="555">
        <v>45523</v>
      </c>
      <c r="B1087" s="48" t="s">
        <v>1102</v>
      </c>
      <c r="C1087" s="45" t="s">
        <v>65</v>
      </c>
      <c r="D1087" s="45">
        <v>4</v>
      </c>
      <c r="E1087" s="45" t="s">
        <v>308</v>
      </c>
      <c r="F1087" s="45">
        <v>31</v>
      </c>
      <c r="G1087" s="63" t="s">
        <v>1134</v>
      </c>
      <c r="H1087" s="47" t="s">
        <v>30</v>
      </c>
      <c r="I1087" s="48"/>
      <c r="J1087" s="513"/>
      <c r="K1087" s="42" t="s">
        <v>31</v>
      </c>
      <c r="L1087" s="544">
        <v>45398</v>
      </c>
      <c r="M1087" s="57"/>
      <c r="N1087" s="516">
        <v>45523</v>
      </c>
      <c r="O1087" s="51"/>
      <c r="P1087" s="70" t="str">
        <f t="shared" ca="1" si="181"/>
        <v/>
      </c>
      <c r="Q1087" s="70" t="str">
        <f t="shared" ca="1" si="182"/>
        <v/>
      </c>
      <c r="R1087" s="70" t="str">
        <f t="shared" ca="1" si="183"/>
        <v/>
      </c>
      <c r="S1087" s="70" t="str">
        <f t="shared" ca="1" si="184"/>
        <v/>
      </c>
      <c r="T1087" s="147" t="str">
        <f t="shared" ca="1" si="185"/>
        <v/>
      </c>
      <c r="U1087" s="146"/>
      <c r="V1087" s="51"/>
      <c r="W1087" s="51"/>
      <c r="X1087" s="51"/>
      <c r="Y1087" s="51"/>
      <c r="Z1087" s="51"/>
      <c r="AA1087" s="145"/>
    </row>
    <row r="1088" spans="1:27" s="2" customFormat="1" ht="15.6" x14ac:dyDescent="0.3">
      <c r="A1088" s="555">
        <v>45523</v>
      </c>
      <c r="B1088" s="48" t="s">
        <v>1102</v>
      </c>
      <c r="C1088" s="45" t="s">
        <v>65</v>
      </c>
      <c r="D1088" s="45">
        <v>4</v>
      </c>
      <c r="E1088" s="45" t="s">
        <v>308</v>
      </c>
      <c r="F1088" s="45">
        <v>32</v>
      </c>
      <c r="G1088" s="63" t="s">
        <v>1135</v>
      </c>
      <c r="H1088" s="47" t="s">
        <v>30</v>
      </c>
      <c r="I1088" s="48"/>
      <c r="J1088" s="513"/>
      <c r="K1088" s="42" t="s">
        <v>31</v>
      </c>
      <c r="L1088" s="544">
        <v>45398</v>
      </c>
      <c r="M1088" s="57"/>
      <c r="N1088" s="516">
        <v>45527</v>
      </c>
      <c r="O1088" s="51"/>
      <c r="P1088" s="70" t="str">
        <f t="shared" ca="1" si="181"/>
        <v/>
      </c>
      <c r="Q1088" s="70" t="str">
        <f t="shared" ca="1" si="182"/>
        <v/>
      </c>
      <c r="R1088" s="70" t="str">
        <f t="shared" ca="1" si="183"/>
        <v/>
      </c>
      <c r="S1088" s="70" t="str">
        <f t="shared" ca="1" si="184"/>
        <v/>
      </c>
      <c r="T1088" s="147" t="str">
        <f t="shared" ca="1" si="185"/>
        <v/>
      </c>
      <c r="U1088" s="146"/>
      <c r="V1088" s="51"/>
      <c r="W1088" s="51"/>
      <c r="X1088" s="51"/>
      <c r="Y1088" s="51"/>
      <c r="Z1088" s="51"/>
      <c r="AA1088" s="145"/>
    </row>
    <row r="1089" spans="1:27" s="2" customFormat="1" ht="15.6" x14ac:dyDescent="0.3">
      <c r="A1089" s="555">
        <v>45523</v>
      </c>
      <c r="B1089" s="48" t="s">
        <v>1102</v>
      </c>
      <c r="C1089" s="45" t="s">
        <v>65</v>
      </c>
      <c r="D1089" s="45">
        <v>4</v>
      </c>
      <c r="E1089" s="45" t="s">
        <v>308</v>
      </c>
      <c r="F1089" s="45">
        <v>33</v>
      </c>
      <c r="G1089" s="63" t="s">
        <v>1136</v>
      </c>
      <c r="H1089" s="47" t="s">
        <v>30</v>
      </c>
      <c r="I1089" s="48"/>
      <c r="J1089" s="513"/>
      <c r="K1089" s="42" t="s">
        <v>31</v>
      </c>
      <c r="L1089" s="544">
        <v>45398</v>
      </c>
      <c r="M1089" s="57"/>
      <c r="N1089" s="516">
        <v>45527</v>
      </c>
      <c r="O1089" s="51"/>
      <c r="P1089" s="70" t="str">
        <f t="shared" ref="P1089:P1120" ca="1" si="186">IF(K1089="NÃO INTERVENCIONADO",TODAY()-J1089,"")</f>
        <v/>
      </c>
      <c r="Q1089" s="70" t="str">
        <f t="shared" ref="Q1089:Q1120" ca="1" si="187">IF(K1089="ENCOMENDADO",TODAY()-J1089,"")</f>
        <v/>
      </c>
      <c r="R1089" s="70" t="str">
        <f t="shared" ref="R1089:R1120" ca="1" si="188">IF(K1089="EM OBRA",TODAY()-J1089,"")</f>
        <v/>
      </c>
      <c r="S1089" s="70" t="str">
        <f t="shared" ref="S1089:S1120" ca="1" si="189">IF(K1089="CORREÇÃO NÃO ACEITE",TODAY()-J1089,"")</f>
        <v/>
      </c>
      <c r="T1089" s="147" t="str">
        <f t="shared" ref="T1089:T1120" ca="1" si="190">IF(K1089="A VERIFICAR",TODAY()-J1089,"")</f>
        <v/>
      </c>
      <c r="U1089" s="146"/>
      <c r="V1089" s="51"/>
      <c r="W1089" s="51"/>
      <c r="X1089" s="51"/>
      <c r="Y1089" s="51"/>
      <c r="Z1089" s="51"/>
      <c r="AA1089" s="145"/>
    </row>
    <row r="1090" spans="1:27" s="2" customFormat="1" ht="15.6" x14ac:dyDescent="0.3">
      <c r="A1090" s="555">
        <v>45523</v>
      </c>
      <c r="B1090" s="48" t="s">
        <v>1102</v>
      </c>
      <c r="C1090" s="45" t="s">
        <v>65</v>
      </c>
      <c r="D1090" s="45">
        <v>4</v>
      </c>
      <c r="E1090" s="45" t="s">
        <v>308</v>
      </c>
      <c r="F1090" s="45">
        <v>34</v>
      </c>
      <c r="G1090" s="63" t="s">
        <v>1137</v>
      </c>
      <c r="H1090" s="47" t="s">
        <v>40</v>
      </c>
      <c r="I1090" s="48"/>
      <c r="J1090" s="513"/>
      <c r="K1090" s="42" t="s">
        <v>31</v>
      </c>
      <c r="L1090" s="544">
        <v>45398</v>
      </c>
      <c r="M1090" s="57"/>
      <c r="N1090" s="516">
        <v>45615</v>
      </c>
      <c r="O1090" s="51"/>
      <c r="P1090" s="70" t="str">
        <f t="shared" ca="1" si="186"/>
        <v/>
      </c>
      <c r="Q1090" s="70" t="str">
        <f t="shared" ca="1" si="187"/>
        <v/>
      </c>
      <c r="R1090" s="70" t="str">
        <f t="shared" ca="1" si="188"/>
        <v/>
      </c>
      <c r="S1090" s="70" t="str">
        <f t="shared" ca="1" si="189"/>
        <v/>
      </c>
      <c r="T1090" s="147" t="str">
        <f t="shared" ca="1" si="190"/>
        <v/>
      </c>
      <c r="U1090" s="146"/>
      <c r="V1090" s="51"/>
      <c r="W1090" s="51"/>
      <c r="X1090" s="51"/>
      <c r="Y1090" s="51"/>
      <c r="Z1090" s="51"/>
      <c r="AA1090" s="145"/>
    </row>
    <row r="1091" spans="1:27" s="2" customFormat="1" ht="15.6" x14ac:dyDescent="0.3">
      <c r="A1091" s="555">
        <v>45523</v>
      </c>
      <c r="B1091" s="48" t="s">
        <v>1102</v>
      </c>
      <c r="C1091" s="45" t="s">
        <v>65</v>
      </c>
      <c r="D1091" s="45">
        <v>4</v>
      </c>
      <c r="E1091" s="45" t="s">
        <v>308</v>
      </c>
      <c r="F1091" s="45">
        <v>35</v>
      </c>
      <c r="G1091" s="63" t="s">
        <v>1138</v>
      </c>
      <c r="H1091" s="47" t="s">
        <v>30</v>
      </c>
      <c r="I1091" s="48"/>
      <c r="J1091" s="513"/>
      <c r="K1091" s="42" t="s">
        <v>31</v>
      </c>
      <c r="L1091" s="544">
        <v>45398</v>
      </c>
      <c r="M1091" s="57"/>
      <c r="N1091" s="516">
        <v>45527</v>
      </c>
      <c r="O1091" s="51"/>
      <c r="P1091" s="70" t="str">
        <f t="shared" ca="1" si="186"/>
        <v/>
      </c>
      <c r="Q1091" s="70" t="str">
        <f t="shared" ca="1" si="187"/>
        <v/>
      </c>
      <c r="R1091" s="70" t="str">
        <f t="shared" ca="1" si="188"/>
        <v/>
      </c>
      <c r="S1091" s="70" t="str">
        <f t="shared" ca="1" si="189"/>
        <v/>
      </c>
      <c r="T1091" s="147" t="str">
        <f t="shared" ca="1" si="190"/>
        <v/>
      </c>
      <c r="U1091" s="146"/>
      <c r="V1091" s="51"/>
      <c r="W1091" s="51"/>
      <c r="X1091" s="51"/>
      <c r="Y1091" s="51"/>
      <c r="Z1091" s="51"/>
      <c r="AA1091" s="145"/>
    </row>
    <row r="1092" spans="1:27" s="2" customFormat="1" ht="15.6" x14ac:dyDescent="0.3">
      <c r="A1092" s="555">
        <v>45523</v>
      </c>
      <c r="B1092" s="48" t="s">
        <v>1102</v>
      </c>
      <c r="C1092" s="45" t="s">
        <v>65</v>
      </c>
      <c r="D1092" s="45">
        <v>4</v>
      </c>
      <c r="E1092" s="45" t="s">
        <v>308</v>
      </c>
      <c r="F1092" s="45">
        <v>36</v>
      </c>
      <c r="G1092" s="63" t="s">
        <v>1139</v>
      </c>
      <c r="H1092" s="47" t="s">
        <v>54</v>
      </c>
      <c r="I1092" s="48"/>
      <c r="J1092" s="568">
        <v>45531</v>
      </c>
      <c r="K1092" s="42" t="s">
        <v>31</v>
      </c>
      <c r="L1092" s="544">
        <v>45398</v>
      </c>
      <c r="M1092" s="57"/>
      <c r="N1092" s="513">
        <v>45534</v>
      </c>
      <c r="O1092" s="51"/>
      <c r="P1092" s="70" t="str">
        <f t="shared" ca="1" si="186"/>
        <v/>
      </c>
      <c r="Q1092" s="70" t="str">
        <f t="shared" ca="1" si="187"/>
        <v/>
      </c>
      <c r="R1092" s="70" t="str">
        <f t="shared" ca="1" si="188"/>
        <v/>
      </c>
      <c r="S1092" s="70" t="str">
        <f t="shared" ca="1" si="189"/>
        <v/>
      </c>
      <c r="T1092" s="147" t="str">
        <f t="shared" ca="1" si="190"/>
        <v/>
      </c>
      <c r="U1092" s="146"/>
      <c r="V1092" s="51"/>
      <c r="W1092" s="51"/>
      <c r="X1092" s="51"/>
      <c r="Y1092" s="51"/>
      <c r="Z1092" s="51"/>
      <c r="AA1092" s="145"/>
    </row>
    <row r="1093" spans="1:27" s="2" customFormat="1" ht="62.4" x14ac:dyDescent="0.3">
      <c r="A1093" s="555">
        <v>45523</v>
      </c>
      <c r="B1093" s="48" t="s">
        <v>1102</v>
      </c>
      <c r="C1093" s="45" t="s">
        <v>65</v>
      </c>
      <c r="D1093" s="45">
        <v>4</v>
      </c>
      <c r="E1093" s="45" t="s">
        <v>308</v>
      </c>
      <c r="F1093" s="45">
        <v>37</v>
      </c>
      <c r="G1093" s="63" t="s">
        <v>1140</v>
      </c>
      <c r="H1093" s="47" t="s">
        <v>44</v>
      </c>
      <c r="I1093" s="48"/>
      <c r="J1093" s="568">
        <v>45587</v>
      </c>
      <c r="K1093" s="42" t="s">
        <v>31</v>
      </c>
      <c r="L1093" s="544">
        <v>45398</v>
      </c>
      <c r="M1093" s="89"/>
      <c r="N1093" s="516">
        <v>45740</v>
      </c>
      <c r="O1093" s="51"/>
      <c r="P1093" s="70" t="str">
        <f t="shared" ca="1" si="186"/>
        <v/>
      </c>
      <c r="Q1093" s="70" t="str">
        <f t="shared" ca="1" si="187"/>
        <v/>
      </c>
      <c r="R1093" s="70" t="str">
        <f t="shared" ca="1" si="188"/>
        <v/>
      </c>
      <c r="S1093" s="70" t="str">
        <f t="shared" ca="1" si="189"/>
        <v/>
      </c>
      <c r="T1093" s="147" t="str">
        <f t="shared" ca="1" si="190"/>
        <v/>
      </c>
      <c r="U1093" s="146"/>
      <c r="V1093" s="51"/>
      <c r="W1093" s="51"/>
      <c r="X1093" s="51"/>
      <c r="Y1093" s="51"/>
      <c r="Z1093" s="51"/>
      <c r="AA1093" s="145"/>
    </row>
    <row r="1094" spans="1:27" s="2" customFormat="1" ht="15.6" x14ac:dyDescent="0.3">
      <c r="A1094" s="555">
        <v>45523</v>
      </c>
      <c r="B1094" s="48" t="s">
        <v>1102</v>
      </c>
      <c r="C1094" s="45" t="s">
        <v>65</v>
      </c>
      <c r="D1094" s="45">
        <v>4</v>
      </c>
      <c r="E1094" s="45" t="s">
        <v>308</v>
      </c>
      <c r="F1094" s="45">
        <v>38</v>
      </c>
      <c r="G1094" s="71" t="s">
        <v>1141</v>
      </c>
      <c r="H1094" s="53" t="s">
        <v>76</v>
      </c>
      <c r="I1094" s="48"/>
      <c r="J1094" s="568">
        <v>45531</v>
      </c>
      <c r="K1094" s="42" t="s">
        <v>31</v>
      </c>
      <c r="L1094" s="544">
        <v>45398</v>
      </c>
      <c r="M1094" s="57"/>
      <c r="N1094" s="516">
        <v>45534</v>
      </c>
      <c r="O1094" s="51"/>
      <c r="P1094" s="70" t="str">
        <f t="shared" ca="1" si="186"/>
        <v/>
      </c>
      <c r="Q1094" s="70" t="str">
        <f t="shared" ca="1" si="187"/>
        <v/>
      </c>
      <c r="R1094" s="70" t="str">
        <f t="shared" ca="1" si="188"/>
        <v/>
      </c>
      <c r="S1094" s="70" t="str">
        <f t="shared" ca="1" si="189"/>
        <v/>
      </c>
      <c r="T1094" s="147" t="str">
        <f t="shared" ca="1" si="190"/>
        <v/>
      </c>
      <c r="U1094" s="146"/>
      <c r="V1094" s="51"/>
      <c r="W1094" s="51"/>
      <c r="X1094" s="51"/>
      <c r="Y1094" s="51"/>
      <c r="Z1094" s="51"/>
      <c r="AA1094" s="145"/>
    </row>
    <row r="1095" spans="1:27" s="2" customFormat="1" ht="46.8" x14ac:dyDescent="0.3">
      <c r="A1095" s="555">
        <v>45523</v>
      </c>
      <c r="B1095" s="48" t="s">
        <v>1102</v>
      </c>
      <c r="C1095" s="45" t="s">
        <v>65</v>
      </c>
      <c r="D1095" s="45">
        <v>4</v>
      </c>
      <c r="E1095" s="45" t="s">
        <v>308</v>
      </c>
      <c r="F1095" s="45">
        <v>39</v>
      </c>
      <c r="G1095" s="63" t="s">
        <v>1103</v>
      </c>
      <c r="H1095" s="47" t="s">
        <v>1104</v>
      </c>
      <c r="I1095" s="47"/>
      <c r="J1095" s="568">
        <v>45567</v>
      </c>
      <c r="K1095" s="42" t="s">
        <v>31</v>
      </c>
      <c r="L1095" s="544">
        <v>45398</v>
      </c>
      <c r="M1095" s="57"/>
      <c r="N1095" s="516">
        <v>45707</v>
      </c>
      <c r="O1095" s="128" t="s">
        <v>1105</v>
      </c>
      <c r="P1095" s="70" t="str">
        <f t="shared" ca="1" si="186"/>
        <v/>
      </c>
      <c r="Q1095" s="70" t="str">
        <f t="shared" ca="1" si="187"/>
        <v/>
      </c>
      <c r="R1095" s="70" t="str">
        <f t="shared" ca="1" si="188"/>
        <v/>
      </c>
      <c r="S1095" s="70" t="str">
        <f t="shared" ca="1" si="189"/>
        <v/>
      </c>
      <c r="T1095" s="147" t="str">
        <f t="shared" ca="1" si="190"/>
        <v/>
      </c>
      <c r="U1095" s="146"/>
      <c r="V1095" s="51"/>
      <c r="W1095" s="51"/>
      <c r="X1095" s="51"/>
      <c r="Y1095" s="51"/>
      <c r="Z1095" s="51"/>
      <c r="AA1095" s="145"/>
    </row>
    <row r="1096" spans="1:27" s="2" customFormat="1" ht="15.6" x14ac:dyDescent="0.3">
      <c r="A1096" s="555">
        <v>45523</v>
      </c>
      <c r="B1096" s="48" t="s">
        <v>1102</v>
      </c>
      <c r="C1096" s="45" t="s">
        <v>65</v>
      </c>
      <c r="D1096" s="45">
        <v>4</v>
      </c>
      <c r="E1096" s="45" t="s">
        <v>308</v>
      </c>
      <c r="F1096" s="45">
        <v>40</v>
      </c>
      <c r="G1096" s="63" t="s">
        <v>1142</v>
      </c>
      <c r="H1096" s="47" t="s">
        <v>30</v>
      </c>
      <c r="I1096" s="48"/>
      <c r="J1096" s="568">
        <v>45567</v>
      </c>
      <c r="K1096" s="42" t="s">
        <v>31</v>
      </c>
      <c r="L1096" s="544">
        <v>45398</v>
      </c>
      <c r="M1096" s="57"/>
      <c r="N1096" s="516">
        <v>45586</v>
      </c>
      <c r="O1096" s="51"/>
      <c r="P1096" s="70" t="str">
        <f t="shared" ca="1" si="186"/>
        <v/>
      </c>
      <c r="Q1096" s="70" t="str">
        <f t="shared" ca="1" si="187"/>
        <v/>
      </c>
      <c r="R1096" s="70" t="str">
        <f t="shared" ca="1" si="188"/>
        <v/>
      </c>
      <c r="S1096" s="70" t="str">
        <f t="shared" ca="1" si="189"/>
        <v/>
      </c>
      <c r="T1096" s="147" t="str">
        <f t="shared" ca="1" si="190"/>
        <v/>
      </c>
      <c r="U1096" s="146"/>
      <c r="V1096" s="51"/>
      <c r="W1096" s="51"/>
      <c r="X1096" s="51"/>
      <c r="Y1096" s="51"/>
      <c r="Z1096" s="51"/>
      <c r="AA1096" s="145"/>
    </row>
    <row r="1097" spans="1:27" s="2" customFormat="1" ht="62.4" x14ac:dyDescent="0.3">
      <c r="A1097" s="555">
        <v>45523</v>
      </c>
      <c r="B1097" s="48" t="s">
        <v>1102</v>
      </c>
      <c r="C1097" s="45" t="s">
        <v>65</v>
      </c>
      <c r="D1097" s="45">
        <v>4</v>
      </c>
      <c r="E1097" s="45" t="s">
        <v>308</v>
      </c>
      <c r="F1097" s="45">
        <v>41</v>
      </c>
      <c r="G1097" s="195" t="s">
        <v>1143</v>
      </c>
      <c r="H1097" s="65" t="s">
        <v>30</v>
      </c>
      <c r="I1097" s="48"/>
      <c r="J1097" s="585">
        <v>45694</v>
      </c>
      <c r="K1097" s="42" t="s">
        <v>31</v>
      </c>
      <c r="L1097" s="544">
        <v>45398</v>
      </c>
      <c r="M1097" s="57"/>
      <c r="N1097" s="516">
        <v>45700</v>
      </c>
      <c r="O1097" s="51"/>
      <c r="P1097" s="70" t="str">
        <f t="shared" ca="1" si="186"/>
        <v/>
      </c>
      <c r="Q1097" s="70" t="str">
        <f t="shared" ca="1" si="187"/>
        <v/>
      </c>
      <c r="R1097" s="70" t="str">
        <f t="shared" ca="1" si="188"/>
        <v/>
      </c>
      <c r="S1097" s="70" t="str">
        <f t="shared" ca="1" si="189"/>
        <v/>
      </c>
      <c r="T1097" s="147" t="str">
        <f t="shared" ca="1" si="190"/>
        <v/>
      </c>
      <c r="U1097" s="146"/>
      <c r="V1097" s="51"/>
      <c r="W1097" s="51"/>
      <c r="X1097" s="51"/>
      <c r="Y1097" s="51"/>
      <c r="Z1097" s="51"/>
      <c r="AA1097" s="145"/>
    </row>
    <row r="1098" spans="1:27" s="2" customFormat="1" ht="15.6" x14ac:dyDescent="0.3">
      <c r="A1098" s="555">
        <v>45523</v>
      </c>
      <c r="B1098" s="48" t="s">
        <v>1102</v>
      </c>
      <c r="C1098" s="48" t="s">
        <v>65</v>
      </c>
      <c r="D1098" s="48">
        <v>4</v>
      </c>
      <c r="E1098" s="48" t="s">
        <v>308</v>
      </c>
      <c r="F1098" s="48">
        <v>42</v>
      </c>
      <c r="G1098" s="63" t="s">
        <v>1144</v>
      </c>
      <c r="H1098" s="47" t="s">
        <v>44</v>
      </c>
      <c r="I1098" s="48"/>
      <c r="J1098" s="526">
        <v>45567</v>
      </c>
      <c r="K1098" s="42" t="s">
        <v>31</v>
      </c>
      <c r="L1098" s="544">
        <v>45398</v>
      </c>
      <c r="M1098" s="89"/>
      <c r="N1098" s="516">
        <v>45694</v>
      </c>
      <c r="O1098" s="51"/>
      <c r="P1098" s="70" t="str">
        <f t="shared" ca="1" si="186"/>
        <v/>
      </c>
      <c r="Q1098" s="70" t="str">
        <f t="shared" ca="1" si="187"/>
        <v/>
      </c>
      <c r="R1098" s="70" t="str">
        <f t="shared" ca="1" si="188"/>
        <v/>
      </c>
      <c r="S1098" s="70" t="str">
        <f t="shared" ca="1" si="189"/>
        <v/>
      </c>
      <c r="T1098" s="147" t="str">
        <f t="shared" ca="1" si="190"/>
        <v/>
      </c>
      <c r="U1098" s="146"/>
      <c r="V1098" s="51"/>
      <c r="W1098" s="51"/>
      <c r="X1098" s="51"/>
      <c r="Y1098" s="51"/>
      <c r="Z1098" s="51"/>
      <c r="AA1098" s="145"/>
    </row>
    <row r="1099" spans="1:27" s="2" customFormat="1" ht="31.2" x14ac:dyDescent="0.3">
      <c r="A1099" s="555">
        <v>45523</v>
      </c>
      <c r="B1099" s="48" t="s">
        <v>1102</v>
      </c>
      <c r="C1099" s="45" t="s">
        <v>65</v>
      </c>
      <c r="D1099" s="45">
        <v>4</v>
      </c>
      <c r="E1099" s="45" t="s">
        <v>308</v>
      </c>
      <c r="F1099" s="45">
        <v>43</v>
      </c>
      <c r="G1099" s="63" t="s">
        <v>1145</v>
      </c>
      <c r="H1099" s="53" t="s">
        <v>44</v>
      </c>
      <c r="I1099" s="48"/>
      <c r="J1099" s="568">
        <v>45567</v>
      </c>
      <c r="K1099" s="42" t="s">
        <v>31</v>
      </c>
      <c r="L1099" s="544">
        <v>45398</v>
      </c>
      <c r="M1099" s="57"/>
      <c r="N1099" s="516">
        <v>45586</v>
      </c>
      <c r="O1099" s="51"/>
      <c r="P1099" s="70" t="str">
        <f t="shared" ca="1" si="186"/>
        <v/>
      </c>
      <c r="Q1099" s="70" t="str">
        <f t="shared" ca="1" si="187"/>
        <v/>
      </c>
      <c r="R1099" s="70" t="str">
        <f t="shared" ca="1" si="188"/>
        <v/>
      </c>
      <c r="S1099" s="70" t="str">
        <f t="shared" ca="1" si="189"/>
        <v/>
      </c>
      <c r="T1099" s="147" t="str">
        <f t="shared" ca="1" si="190"/>
        <v/>
      </c>
      <c r="U1099" s="146"/>
      <c r="V1099" s="51"/>
      <c r="W1099" s="51"/>
      <c r="X1099" s="51"/>
      <c r="Y1099" s="51"/>
      <c r="Z1099" s="51"/>
      <c r="AA1099" s="145"/>
    </row>
    <row r="1100" spans="1:27" s="2" customFormat="1" ht="15.6" x14ac:dyDescent="0.3">
      <c r="A1100" s="555">
        <v>45523</v>
      </c>
      <c r="B1100" s="48" t="s">
        <v>1102</v>
      </c>
      <c r="C1100" s="45" t="s">
        <v>65</v>
      </c>
      <c r="D1100" s="45">
        <v>4</v>
      </c>
      <c r="E1100" s="45" t="s">
        <v>308</v>
      </c>
      <c r="F1100" s="45">
        <v>44</v>
      </c>
      <c r="G1100" s="63" t="s">
        <v>1146</v>
      </c>
      <c r="H1100" s="47" t="s">
        <v>30</v>
      </c>
      <c r="I1100" s="48"/>
      <c r="J1100" s="568">
        <v>45567</v>
      </c>
      <c r="K1100" s="42" t="s">
        <v>31</v>
      </c>
      <c r="L1100" s="544">
        <v>45398</v>
      </c>
      <c r="M1100" s="57"/>
      <c r="N1100" s="516">
        <v>45671</v>
      </c>
      <c r="O1100" s="51"/>
      <c r="P1100" s="70" t="str">
        <f t="shared" ca="1" si="186"/>
        <v/>
      </c>
      <c r="Q1100" s="70" t="str">
        <f t="shared" ca="1" si="187"/>
        <v/>
      </c>
      <c r="R1100" s="70" t="str">
        <f t="shared" ca="1" si="188"/>
        <v/>
      </c>
      <c r="S1100" s="70" t="str">
        <f t="shared" ca="1" si="189"/>
        <v/>
      </c>
      <c r="T1100" s="147" t="str">
        <f t="shared" ca="1" si="190"/>
        <v/>
      </c>
      <c r="U1100" s="146"/>
      <c r="V1100" s="51"/>
      <c r="W1100" s="51"/>
      <c r="X1100" s="51"/>
      <c r="Y1100" s="51"/>
      <c r="Z1100" s="51"/>
      <c r="AA1100" s="145"/>
    </row>
    <row r="1101" spans="1:27" s="2" customFormat="1" ht="46.8" x14ac:dyDescent="0.3">
      <c r="A1101" s="555">
        <v>45523</v>
      </c>
      <c r="B1101" s="48" t="s">
        <v>1102</v>
      </c>
      <c r="C1101" s="45" t="s">
        <v>65</v>
      </c>
      <c r="D1101" s="45">
        <v>4</v>
      </c>
      <c r="E1101" s="45" t="s">
        <v>308</v>
      </c>
      <c r="F1101" s="45">
        <v>45</v>
      </c>
      <c r="G1101" s="218" t="s">
        <v>1147</v>
      </c>
      <c r="H1101" s="95" t="s">
        <v>84</v>
      </c>
      <c r="I1101" s="95"/>
      <c r="J1101" s="570">
        <v>45567</v>
      </c>
      <c r="K1101" s="42" t="s">
        <v>31</v>
      </c>
      <c r="L1101" s="544">
        <v>45398</v>
      </c>
      <c r="M1101" s="57"/>
      <c r="N1101" s="516">
        <v>45596</v>
      </c>
      <c r="O1101" s="51"/>
      <c r="P1101" s="70" t="str">
        <f t="shared" ca="1" si="186"/>
        <v/>
      </c>
      <c r="Q1101" s="70" t="str">
        <f t="shared" ca="1" si="187"/>
        <v/>
      </c>
      <c r="R1101" s="70" t="str">
        <f t="shared" ca="1" si="188"/>
        <v/>
      </c>
      <c r="S1101" s="70" t="str">
        <f t="shared" ca="1" si="189"/>
        <v/>
      </c>
      <c r="T1101" s="147" t="str">
        <f t="shared" ca="1" si="190"/>
        <v/>
      </c>
      <c r="U1101" s="146"/>
      <c r="V1101" s="51"/>
      <c r="W1101" s="51"/>
      <c r="X1101" s="51"/>
      <c r="Y1101" s="51"/>
      <c r="Z1101" s="51"/>
      <c r="AA1101" s="145"/>
    </row>
    <row r="1102" spans="1:27" s="2" customFormat="1" ht="15.6" x14ac:dyDescent="0.3">
      <c r="A1102" s="555">
        <v>45523</v>
      </c>
      <c r="B1102" s="48" t="s">
        <v>1102</v>
      </c>
      <c r="C1102" s="45" t="s">
        <v>65</v>
      </c>
      <c r="D1102" s="45">
        <v>4</v>
      </c>
      <c r="E1102" s="45" t="s">
        <v>308</v>
      </c>
      <c r="F1102" s="45">
        <v>46</v>
      </c>
      <c r="G1102" s="63" t="s">
        <v>1148</v>
      </c>
      <c r="H1102" s="47" t="s">
        <v>111</v>
      </c>
      <c r="I1102" s="47"/>
      <c r="J1102" s="568">
        <v>45596</v>
      </c>
      <c r="K1102" s="42" t="s">
        <v>31</v>
      </c>
      <c r="L1102" s="544">
        <v>45398</v>
      </c>
      <c r="M1102" s="57"/>
      <c r="N1102" s="516">
        <v>45601</v>
      </c>
      <c r="O1102" s="51"/>
      <c r="P1102" s="70" t="str">
        <f t="shared" ca="1" si="186"/>
        <v/>
      </c>
      <c r="Q1102" s="70" t="str">
        <f t="shared" ca="1" si="187"/>
        <v/>
      </c>
      <c r="R1102" s="70" t="str">
        <f t="shared" ca="1" si="188"/>
        <v/>
      </c>
      <c r="S1102" s="70" t="str">
        <f t="shared" ca="1" si="189"/>
        <v/>
      </c>
      <c r="T1102" s="147" t="str">
        <f t="shared" ca="1" si="190"/>
        <v/>
      </c>
      <c r="U1102" s="146"/>
      <c r="V1102" s="51"/>
      <c r="W1102" s="51"/>
      <c r="X1102" s="51"/>
      <c r="Y1102" s="51"/>
      <c r="Z1102" s="51"/>
      <c r="AA1102" s="145"/>
    </row>
    <row r="1103" spans="1:27" s="2" customFormat="1" ht="15.6" x14ac:dyDescent="0.3">
      <c r="A1103" s="555">
        <v>45523</v>
      </c>
      <c r="B1103" s="48" t="s">
        <v>1102</v>
      </c>
      <c r="C1103" s="45" t="s">
        <v>65</v>
      </c>
      <c r="D1103" s="45">
        <v>4</v>
      </c>
      <c r="E1103" s="45" t="s">
        <v>308</v>
      </c>
      <c r="F1103" s="45">
        <v>47</v>
      </c>
      <c r="G1103" s="63" t="s">
        <v>1149</v>
      </c>
      <c r="H1103" s="65" t="s">
        <v>116</v>
      </c>
      <c r="I1103" s="48"/>
      <c r="J1103" s="568">
        <v>45596</v>
      </c>
      <c r="K1103" s="188" t="s">
        <v>227</v>
      </c>
      <c r="L1103" s="544">
        <v>45398</v>
      </c>
      <c r="M1103" s="57"/>
      <c r="N1103" s="516">
        <v>45616</v>
      </c>
      <c r="O1103" s="51"/>
      <c r="P1103" s="70" t="str">
        <f t="shared" ca="1" si="186"/>
        <v/>
      </c>
      <c r="Q1103" s="70" t="str">
        <f t="shared" ca="1" si="187"/>
        <v/>
      </c>
      <c r="R1103" s="70" t="str">
        <f t="shared" ca="1" si="188"/>
        <v/>
      </c>
      <c r="S1103" s="70" t="str">
        <f t="shared" ca="1" si="189"/>
        <v/>
      </c>
      <c r="T1103" s="147" t="str">
        <f t="shared" ca="1" si="190"/>
        <v/>
      </c>
      <c r="U1103" s="146"/>
      <c r="V1103" s="51"/>
      <c r="W1103" s="51"/>
      <c r="X1103" s="51"/>
      <c r="Y1103" s="51"/>
      <c r="Z1103" s="51"/>
      <c r="AA1103" s="145"/>
    </row>
    <row r="1104" spans="1:27" s="2" customFormat="1" x14ac:dyDescent="0.3">
      <c r="A1104" s="555">
        <v>45523</v>
      </c>
      <c r="B1104" s="48" t="s">
        <v>1102</v>
      </c>
      <c r="C1104" s="45" t="s">
        <v>65</v>
      </c>
      <c r="D1104" s="45">
        <v>4</v>
      </c>
      <c r="E1104" s="45" t="s">
        <v>308</v>
      </c>
      <c r="F1104" s="45">
        <v>48</v>
      </c>
      <c r="G1104" s="44" t="s">
        <v>5367</v>
      </c>
      <c r="H1104" s="48" t="s">
        <v>54</v>
      </c>
      <c r="I1104" s="48"/>
      <c r="J1104" s="513">
        <v>46001</v>
      </c>
      <c r="K1104" s="642" t="s">
        <v>5552</v>
      </c>
      <c r="L1104" s="544">
        <v>45398</v>
      </c>
      <c r="M1104" s="57"/>
      <c r="N1104" s="516"/>
      <c r="O1104" s="470" t="s">
        <v>5405</v>
      </c>
      <c r="P1104" s="70" t="str">
        <f t="shared" ca="1" si="186"/>
        <v/>
      </c>
      <c r="Q1104" s="70" t="str">
        <f t="shared" ca="1" si="187"/>
        <v/>
      </c>
      <c r="R1104" s="70" t="str">
        <f t="shared" ca="1" si="188"/>
        <v/>
      </c>
      <c r="S1104" s="70" t="str">
        <f t="shared" ca="1" si="189"/>
        <v/>
      </c>
      <c r="T1104" s="147" t="str">
        <f t="shared" ca="1" si="190"/>
        <v/>
      </c>
      <c r="U1104" s="146"/>
      <c r="V1104" s="51"/>
      <c r="W1104" s="51"/>
      <c r="X1104" s="51"/>
      <c r="Y1104" s="51"/>
      <c r="Z1104" s="51"/>
      <c r="AA1104" s="145"/>
    </row>
    <row r="1105" spans="1:27" s="2" customFormat="1" ht="15.6" x14ac:dyDescent="0.3">
      <c r="A1105" s="555">
        <v>45499</v>
      </c>
      <c r="B1105" s="48" t="s">
        <v>1150</v>
      </c>
      <c r="C1105" s="45" t="s">
        <v>65</v>
      </c>
      <c r="D1105" s="45">
        <v>4</v>
      </c>
      <c r="E1105" s="45" t="s">
        <v>361</v>
      </c>
      <c r="F1105" s="45">
        <v>1</v>
      </c>
      <c r="G1105" s="52" t="s">
        <v>1151</v>
      </c>
      <c r="H1105" s="53" t="s">
        <v>30</v>
      </c>
      <c r="I1105" s="53"/>
      <c r="J1105" s="569"/>
      <c r="K1105" s="42" t="s">
        <v>31</v>
      </c>
      <c r="L1105" s="544">
        <v>45359</v>
      </c>
      <c r="M1105" s="48"/>
      <c r="N1105" s="513">
        <v>45656</v>
      </c>
      <c r="O1105" s="51"/>
      <c r="P1105" s="70" t="str">
        <f t="shared" ca="1" si="186"/>
        <v/>
      </c>
      <c r="Q1105" s="70" t="str">
        <f t="shared" ca="1" si="187"/>
        <v/>
      </c>
      <c r="R1105" s="70" t="str">
        <f t="shared" ca="1" si="188"/>
        <v/>
      </c>
      <c r="S1105" s="70" t="str">
        <f t="shared" ca="1" si="189"/>
        <v/>
      </c>
      <c r="T1105" s="147" t="str">
        <f t="shared" ca="1" si="190"/>
        <v/>
      </c>
      <c r="U1105" s="146"/>
      <c r="V1105" s="51"/>
      <c r="W1105" s="51"/>
      <c r="X1105" s="51"/>
      <c r="Y1105" s="51"/>
      <c r="Z1105" s="51"/>
      <c r="AA1105" s="145"/>
    </row>
    <row r="1106" spans="1:27" s="2" customFormat="1" ht="15.6" x14ac:dyDescent="0.3">
      <c r="A1106" s="555">
        <v>45499</v>
      </c>
      <c r="B1106" s="48" t="s">
        <v>1150</v>
      </c>
      <c r="C1106" s="45" t="s">
        <v>65</v>
      </c>
      <c r="D1106" s="45">
        <v>4</v>
      </c>
      <c r="E1106" s="45" t="s">
        <v>361</v>
      </c>
      <c r="F1106" s="45">
        <v>2</v>
      </c>
      <c r="G1106" s="52" t="s">
        <v>1152</v>
      </c>
      <c r="H1106" s="53" t="s">
        <v>30</v>
      </c>
      <c r="I1106" s="53"/>
      <c r="J1106" s="569"/>
      <c r="K1106" s="42" t="s">
        <v>31</v>
      </c>
      <c r="L1106" s="544">
        <v>45359</v>
      </c>
      <c r="M1106" s="48"/>
      <c r="N1106" s="513">
        <v>45656</v>
      </c>
      <c r="O1106" s="51"/>
      <c r="P1106" s="70" t="str">
        <f t="shared" ca="1" si="186"/>
        <v/>
      </c>
      <c r="Q1106" s="70" t="str">
        <f t="shared" ca="1" si="187"/>
        <v/>
      </c>
      <c r="R1106" s="70" t="str">
        <f t="shared" ca="1" si="188"/>
        <v/>
      </c>
      <c r="S1106" s="70" t="str">
        <f t="shared" ca="1" si="189"/>
        <v/>
      </c>
      <c r="T1106" s="147" t="str">
        <f t="shared" ca="1" si="190"/>
        <v/>
      </c>
      <c r="U1106" s="146"/>
      <c r="V1106" s="51"/>
      <c r="W1106" s="51"/>
      <c r="X1106" s="51"/>
      <c r="Y1106" s="51"/>
      <c r="Z1106" s="51"/>
      <c r="AA1106" s="145"/>
    </row>
    <row r="1107" spans="1:27" s="2" customFormat="1" ht="15.6" x14ac:dyDescent="0.3">
      <c r="A1107" s="555">
        <v>45499</v>
      </c>
      <c r="B1107" s="48" t="s">
        <v>1150</v>
      </c>
      <c r="C1107" s="45" t="s">
        <v>65</v>
      </c>
      <c r="D1107" s="45">
        <v>4</v>
      </c>
      <c r="E1107" s="45" t="s">
        <v>361</v>
      </c>
      <c r="F1107" s="45">
        <v>3</v>
      </c>
      <c r="G1107" s="52" t="s">
        <v>1153</v>
      </c>
      <c r="H1107" s="53" t="s">
        <v>30</v>
      </c>
      <c r="I1107" s="53"/>
      <c r="J1107" s="569"/>
      <c r="K1107" s="42" t="s">
        <v>31</v>
      </c>
      <c r="L1107" s="544">
        <v>45359</v>
      </c>
      <c r="M1107" s="48"/>
      <c r="N1107" s="513">
        <v>45656</v>
      </c>
      <c r="O1107" s="51"/>
      <c r="P1107" s="70" t="str">
        <f t="shared" ca="1" si="186"/>
        <v/>
      </c>
      <c r="Q1107" s="70" t="str">
        <f t="shared" ca="1" si="187"/>
        <v/>
      </c>
      <c r="R1107" s="70" t="str">
        <f t="shared" ca="1" si="188"/>
        <v/>
      </c>
      <c r="S1107" s="70" t="str">
        <f t="shared" ca="1" si="189"/>
        <v/>
      </c>
      <c r="T1107" s="147" t="str">
        <f t="shared" ca="1" si="190"/>
        <v/>
      </c>
      <c r="U1107" s="146"/>
      <c r="V1107" s="51"/>
      <c r="W1107" s="51"/>
      <c r="X1107" s="51"/>
      <c r="Y1107" s="51"/>
      <c r="Z1107" s="51"/>
      <c r="AA1107" s="145"/>
    </row>
    <row r="1108" spans="1:27" s="2" customFormat="1" ht="15.6" x14ac:dyDescent="0.3">
      <c r="A1108" s="555">
        <v>45499</v>
      </c>
      <c r="B1108" s="48" t="s">
        <v>1150</v>
      </c>
      <c r="C1108" s="45" t="s">
        <v>65</v>
      </c>
      <c r="D1108" s="45">
        <v>4</v>
      </c>
      <c r="E1108" s="45" t="s">
        <v>361</v>
      </c>
      <c r="F1108" s="45">
        <v>4</v>
      </c>
      <c r="G1108" s="52" t="s">
        <v>1154</v>
      </c>
      <c r="H1108" s="53" t="s">
        <v>30</v>
      </c>
      <c r="I1108" s="53"/>
      <c r="J1108" s="569"/>
      <c r="K1108" s="42" t="s">
        <v>31</v>
      </c>
      <c r="L1108" s="544">
        <v>45359</v>
      </c>
      <c r="M1108" s="48"/>
      <c r="N1108" s="513">
        <v>45656</v>
      </c>
      <c r="O1108" s="51"/>
      <c r="P1108" s="70" t="str">
        <f t="shared" ca="1" si="186"/>
        <v/>
      </c>
      <c r="Q1108" s="70" t="str">
        <f t="shared" ca="1" si="187"/>
        <v/>
      </c>
      <c r="R1108" s="70" t="str">
        <f t="shared" ca="1" si="188"/>
        <v/>
      </c>
      <c r="S1108" s="70" t="str">
        <f t="shared" ca="1" si="189"/>
        <v/>
      </c>
      <c r="T1108" s="147" t="str">
        <f t="shared" ca="1" si="190"/>
        <v/>
      </c>
      <c r="U1108" s="146"/>
      <c r="V1108" s="51"/>
      <c r="W1108" s="51"/>
      <c r="X1108" s="51"/>
      <c r="Y1108" s="51"/>
      <c r="Z1108" s="51"/>
      <c r="AA1108" s="145"/>
    </row>
    <row r="1109" spans="1:27" s="2" customFormat="1" ht="15.6" x14ac:dyDescent="0.3">
      <c r="A1109" s="555">
        <v>45499</v>
      </c>
      <c r="B1109" s="48" t="s">
        <v>1150</v>
      </c>
      <c r="C1109" s="45" t="s">
        <v>65</v>
      </c>
      <c r="D1109" s="45">
        <v>4</v>
      </c>
      <c r="E1109" s="45" t="s">
        <v>361</v>
      </c>
      <c r="F1109" s="45">
        <v>5</v>
      </c>
      <c r="G1109" s="52" t="s">
        <v>1155</v>
      </c>
      <c r="H1109" s="53" t="s">
        <v>30</v>
      </c>
      <c r="I1109" s="53"/>
      <c r="J1109" s="569"/>
      <c r="K1109" s="42" t="s">
        <v>31</v>
      </c>
      <c r="L1109" s="544">
        <v>45359</v>
      </c>
      <c r="M1109" s="45"/>
      <c r="N1109" s="513">
        <v>45656</v>
      </c>
      <c r="O1109" s="51"/>
      <c r="P1109" s="70" t="str">
        <f t="shared" ca="1" si="186"/>
        <v/>
      </c>
      <c r="Q1109" s="70" t="str">
        <f t="shared" ca="1" si="187"/>
        <v/>
      </c>
      <c r="R1109" s="70" t="str">
        <f t="shared" ca="1" si="188"/>
        <v/>
      </c>
      <c r="S1109" s="70" t="str">
        <f t="shared" ca="1" si="189"/>
        <v/>
      </c>
      <c r="T1109" s="147" t="str">
        <f t="shared" ca="1" si="190"/>
        <v/>
      </c>
      <c r="U1109" s="146"/>
      <c r="V1109" s="51"/>
      <c r="W1109" s="51"/>
      <c r="X1109" s="51"/>
      <c r="Y1109" s="51"/>
      <c r="Z1109" s="51"/>
      <c r="AA1109" s="145"/>
    </row>
    <row r="1110" spans="1:27" s="2" customFormat="1" ht="15.6" x14ac:dyDescent="0.3">
      <c r="A1110" s="555">
        <v>45499</v>
      </c>
      <c r="B1110" s="48" t="s">
        <v>1150</v>
      </c>
      <c r="C1110" s="45" t="s">
        <v>65</v>
      </c>
      <c r="D1110" s="45">
        <v>4</v>
      </c>
      <c r="E1110" s="45" t="s">
        <v>361</v>
      </c>
      <c r="F1110" s="45">
        <v>6</v>
      </c>
      <c r="G1110" s="52" t="s">
        <v>1156</v>
      </c>
      <c r="H1110" s="53" t="s">
        <v>30</v>
      </c>
      <c r="I1110" s="53"/>
      <c r="J1110" s="569"/>
      <c r="K1110" s="42" t="s">
        <v>31</v>
      </c>
      <c r="L1110" s="544">
        <v>45359</v>
      </c>
      <c r="M1110" s="45"/>
      <c r="N1110" s="513">
        <v>45656</v>
      </c>
      <c r="O1110" s="51"/>
      <c r="P1110" s="70" t="str">
        <f t="shared" ca="1" si="186"/>
        <v/>
      </c>
      <c r="Q1110" s="70" t="str">
        <f t="shared" ca="1" si="187"/>
        <v/>
      </c>
      <c r="R1110" s="70" t="str">
        <f t="shared" ca="1" si="188"/>
        <v/>
      </c>
      <c r="S1110" s="70" t="str">
        <f t="shared" ca="1" si="189"/>
        <v/>
      </c>
      <c r="T1110" s="147" t="str">
        <f t="shared" ca="1" si="190"/>
        <v/>
      </c>
      <c r="U1110" s="146"/>
      <c r="V1110" s="51"/>
      <c r="W1110" s="51"/>
      <c r="X1110" s="51"/>
      <c r="Y1110" s="51"/>
      <c r="Z1110" s="51"/>
      <c r="AA1110" s="145"/>
    </row>
    <row r="1111" spans="1:27" s="2" customFormat="1" ht="15.6" x14ac:dyDescent="0.3">
      <c r="A1111" s="555">
        <v>45499</v>
      </c>
      <c r="B1111" s="48" t="s">
        <v>1150</v>
      </c>
      <c r="C1111" s="45" t="s">
        <v>65</v>
      </c>
      <c r="D1111" s="45">
        <v>4</v>
      </c>
      <c r="E1111" s="45" t="s">
        <v>361</v>
      </c>
      <c r="F1111" s="45">
        <v>7</v>
      </c>
      <c r="G1111" s="52" t="s">
        <v>1157</v>
      </c>
      <c r="H1111" s="53" t="s">
        <v>30</v>
      </c>
      <c r="I1111" s="53"/>
      <c r="J1111" s="569"/>
      <c r="K1111" s="42" t="s">
        <v>31</v>
      </c>
      <c r="L1111" s="544">
        <v>45359</v>
      </c>
      <c r="M1111" s="45"/>
      <c r="N1111" s="513">
        <v>45656</v>
      </c>
      <c r="O1111" s="51"/>
      <c r="P1111" s="70" t="str">
        <f t="shared" ca="1" si="186"/>
        <v/>
      </c>
      <c r="Q1111" s="70" t="str">
        <f t="shared" ca="1" si="187"/>
        <v/>
      </c>
      <c r="R1111" s="70" t="str">
        <f t="shared" ca="1" si="188"/>
        <v/>
      </c>
      <c r="S1111" s="70" t="str">
        <f t="shared" ca="1" si="189"/>
        <v/>
      </c>
      <c r="T1111" s="147" t="str">
        <f t="shared" ca="1" si="190"/>
        <v/>
      </c>
      <c r="U1111" s="146"/>
      <c r="V1111" s="51"/>
      <c r="W1111" s="51"/>
      <c r="X1111" s="51"/>
      <c r="Y1111" s="51"/>
      <c r="Z1111" s="51"/>
      <c r="AA1111" s="145"/>
    </row>
    <row r="1112" spans="1:27" s="2" customFormat="1" ht="15.6" x14ac:dyDescent="0.3">
      <c r="A1112" s="555">
        <v>45499</v>
      </c>
      <c r="B1112" s="48" t="s">
        <v>1150</v>
      </c>
      <c r="C1112" s="45" t="s">
        <v>65</v>
      </c>
      <c r="D1112" s="45">
        <v>4</v>
      </c>
      <c r="E1112" s="45" t="s">
        <v>361</v>
      </c>
      <c r="F1112" s="45">
        <v>8</v>
      </c>
      <c r="G1112" s="46" t="s">
        <v>1158</v>
      </c>
      <c r="H1112" s="53" t="s">
        <v>44</v>
      </c>
      <c r="I1112" s="48"/>
      <c r="J1112" s="513"/>
      <c r="K1112" s="42" t="s">
        <v>31</v>
      </c>
      <c r="L1112" s="544">
        <v>45359</v>
      </c>
      <c r="M1112" s="56"/>
      <c r="N1112" s="513">
        <v>45601</v>
      </c>
      <c r="O1112" s="51"/>
      <c r="P1112" s="70" t="str">
        <f t="shared" ca="1" si="186"/>
        <v/>
      </c>
      <c r="Q1112" s="70" t="str">
        <f t="shared" ca="1" si="187"/>
        <v/>
      </c>
      <c r="R1112" s="70" t="str">
        <f t="shared" ca="1" si="188"/>
        <v/>
      </c>
      <c r="S1112" s="70" t="str">
        <f t="shared" ca="1" si="189"/>
        <v/>
      </c>
      <c r="T1112" s="147" t="str">
        <f t="shared" ca="1" si="190"/>
        <v/>
      </c>
      <c r="U1112" s="146"/>
      <c r="V1112" s="51"/>
      <c r="W1112" s="51"/>
      <c r="X1112" s="51"/>
      <c r="Y1112" s="51"/>
      <c r="Z1112" s="51"/>
      <c r="AA1112" s="145"/>
    </row>
    <row r="1113" spans="1:27" s="2" customFormat="1" ht="15.6" x14ac:dyDescent="0.3">
      <c r="A1113" s="555">
        <v>45499</v>
      </c>
      <c r="B1113" s="48" t="s">
        <v>1150</v>
      </c>
      <c r="C1113" s="45" t="s">
        <v>65</v>
      </c>
      <c r="D1113" s="45">
        <v>4</v>
      </c>
      <c r="E1113" s="45" t="s">
        <v>361</v>
      </c>
      <c r="F1113" s="45">
        <v>9</v>
      </c>
      <c r="G1113" s="52" t="s">
        <v>1159</v>
      </c>
      <c r="H1113" s="53" t="s">
        <v>30</v>
      </c>
      <c r="I1113" s="53"/>
      <c r="J1113" s="569"/>
      <c r="K1113" s="42" t="s">
        <v>31</v>
      </c>
      <c r="L1113" s="544">
        <v>45359</v>
      </c>
      <c r="M1113" s="45"/>
      <c r="N1113" s="513">
        <v>45656</v>
      </c>
      <c r="O1113" s="51"/>
      <c r="P1113" s="70" t="str">
        <f t="shared" ca="1" si="186"/>
        <v/>
      </c>
      <c r="Q1113" s="70" t="str">
        <f t="shared" ca="1" si="187"/>
        <v/>
      </c>
      <c r="R1113" s="70" t="str">
        <f t="shared" ca="1" si="188"/>
        <v/>
      </c>
      <c r="S1113" s="70" t="str">
        <f t="shared" ca="1" si="189"/>
        <v/>
      </c>
      <c r="T1113" s="147" t="str">
        <f t="shared" ca="1" si="190"/>
        <v/>
      </c>
      <c r="U1113" s="146"/>
      <c r="V1113" s="51"/>
      <c r="W1113" s="51"/>
      <c r="X1113" s="51"/>
      <c r="Y1113" s="51"/>
      <c r="Z1113" s="51"/>
      <c r="AA1113" s="145"/>
    </row>
    <row r="1114" spans="1:27" s="2" customFormat="1" ht="15.6" x14ac:dyDescent="0.3">
      <c r="A1114" s="555">
        <v>45499</v>
      </c>
      <c r="B1114" s="48" t="s">
        <v>1150</v>
      </c>
      <c r="C1114" s="45" t="s">
        <v>65</v>
      </c>
      <c r="D1114" s="45">
        <v>4</v>
      </c>
      <c r="E1114" s="45" t="s">
        <v>361</v>
      </c>
      <c r="F1114" s="45">
        <v>10</v>
      </c>
      <c r="G1114" s="52" t="s">
        <v>1160</v>
      </c>
      <c r="H1114" s="53" t="s">
        <v>30</v>
      </c>
      <c r="I1114" s="53"/>
      <c r="J1114" s="569"/>
      <c r="K1114" s="42" t="s">
        <v>31</v>
      </c>
      <c r="L1114" s="544">
        <v>45359</v>
      </c>
      <c r="M1114" s="45"/>
      <c r="N1114" s="513">
        <v>45656</v>
      </c>
      <c r="O1114" s="51"/>
      <c r="P1114" s="70" t="str">
        <f t="shared" ca="1" si="186"/>
        <v/>
      </c>
      <c r="Q1114" s="70" t="str">
        <f t="shared" ca="1" si="187"/>
        <v/>
      </c>
      <c r="R1114" s="70" t="str">
        <f t="shared" ca="1" si="188"/>
        <v/>
      </c>
      <c r="S1114" s="70" t="str">
        <f t="shared" ca="1" si="189"/>
        <v/>
      </c>
      <c r="T1114" s="147" t="str">
        <f t="shared" ca="1" si="190"/>
        <v/>
      </c>
      <c r="U1114" s="146"/>
      <c r="V1114" s="51"/>
      <c r="W1114" s="51"/>
      <c r="X1114" s="51"/>
      <c r="Y1114" s="51"/>
      <c r="Z1114" s="51"/>
      <c r="AA1114" s="145"/>
    </row>
    <row r="1115" spans="1:27" s="2" customFormat="1" ht="15.6" x14ac:dyDescent="0.3">
      <c r="A1115" s="555">
        <v>45499</v>
      </c>
      <c r="B1115" s="48" t="s">
        <v>1150</v>
      </c>
      <c r="C1115" s="45" t="s">
        <v>65</v>
      </c>
      <c r="D1115" s="45">
        <v>4</v>
      </c>
      <c r="E1115" s="45" t="s">
        <v>361</v>
      </c>
      <c r="F1115" s="45">
        <v>11</v>
      </c>
      <c r="G1115" s="52" t="s">
        <v>1161</v>
      </c>
      <c r="H1115" s="53" t="s">
        <v>30</v>
      </c>
      <c r="I1115" s="53"/>
      <c r="J1115" s="569"/>
      <c r="K1115" s="42" t="s">
        <v>31</v>
      </c>
      <c r="L1115" s="544">
        <v>45359</v>
      </c>
      <c r="M1115" s="45"/>
      <c r="N1115" s="513">
        <v>45656</v>
      </c>
      <c r="O1115" s="51"/>
      <c r="P1115" s="70" t="str">
        <f t="shared" ca="1" si="186"/>
        <v/>
      </c>
      <c r="Q1115" s="70" t="str">
        <f t="shared" ca="1" si="187"/>
        <v/>
      </c>
      <c r="R1115" s="70" t="str">
        <f t="shared" ca="1" si="188"/>
        <v/>
      </c>
      <c r="S1115" s="70" t="str">
        <f t="shared" ca="1" si="189"/>
        <v/>
      </c>
      <c r="T1115" s="147" t="str">
        <f t="shared" ca="1" si="190"/>
        <v/>
      </c>
      <c r="U1115" s="146"/>
      <c r="V1115" s="51"/>
      <c r="W1115" s="51"/>
      <c r="X1115" s="51"/>
      <c r="Y1115" s="51"/>
      <c r="Z1115" s="51"/>
      <c r="AA1115" s="145"/>
    </row>
    <row r="1116" spans="1:27" s="2" customFormat="1" ht="15.6" x14ac:dyDescent="0.3">
      <c r="A1116" s="555">
        <v>45499</v>
      </c>
      <c r="B1116" s="48" t="s">
        <v>1150</v>
      </c>
      <c r="C1116" s="45" t="s">
        <v>65</v>
      </c>
      <c r="D1116" s="45">
        <v>4</v>
      </c>
      <c r="E1116" s="45" t="s">
        <v>361</v>
      </c>
      <c r="F1116" s="45">
        <v>12</v>
      </c>
      <c r="G1116" s="52" t="s">
        <v>1162</v>
      </c>
      <c r="H1116" s="53" t="s">
        <v>30</v>
      </c>
      <c r="I1116" s="53"/>
      <c r="J1116" s="569"/>
      <c r="K1116" s="42" t="s">
        <v>31</v>
      </c>
      <c r="L1116" s="544">
        <v>45359</v>
      </c>
      <c r="M1116" s="45"/>
      <c r="N1116" s="513">
        <v>45656</v>
      </c>
      <c r="O1116" s="51"/>
      <c r="P1116" s="70" t="str">
        <f t="shared" ca="1" si="186"/>
        <v/>
      </c>
      <c r="Q1116" s="70" t="str">
        <f t="shared" ca="1" si="187"/>
        <v/>
      </c>
      <c r="R1116" s="70" t="str">
        <f t="shared" ca="1" si="188"/>
        <v/>
      </c>
      <c r="S1116" s="70" t="str">
        <f t="shared" ca="1" si="189"/>
        <v/>
      </c>
      <c r="T1116" s="147" t="str">
        <f t="shared" ca="1" si="190"/>
        <v/>
      </c>
      <c r="U1116" s="146"/>
      <c r="V1116" s="51"/>
      <c r="W1116" s="51"/>
      <c r="X1116" s="51"/>
      <c r="Y1116" s="51"/>
      <c r="Z1116" s="51"/>
      <c r="AA1116" s="145"/>
    </row>
    <row r="1117" spans="1:27" s="2" customFormat="1" ht="15.6" x14ac:dyDescent="0.3">
      <c r="A1117" s="555">
        <v>45499</v>
      </c>
      <c r="B1117" s="48" t="s">
        <v>1150</v>
      </c>
      <c r="C1117" s="45" t="s">
        <v>65</v>
      </c>
      <c r="D1117" s="45">
        <v>4</v>
      </c>
      <c r="E1117" s="45" t="s">
        <v>361</v>
      </c>
      <c r="F1117" s="45">
        <v>13</v>
      </c>
      <c r="G1117" s="52" t="s">
        <v>1163</v>
      </c>
      <c r="H1117" s="53" t="s">
        <v>30</v>
      </c>
      <c r="I1117" s="53"/>
      <c r="J1117" s="569"/>
      <c r="K1117" s="42" t="s">
        <v>31</v>
      </c>
      <c r="L1117" s="544">
        <v>45359</v>
      </c>
      <c r="M1117" s="45"/>
      <c r="N1117" s="513">
        <v>45656</v>
      </c>
      <c r="O1117" s="51"/>
      <c r="P1117" s="70" t="str">
        <f t="shared" ca="1" si="186"/>
        <v/>
      </c>
      <c r="Q1117" s="70" t="str">
        <f t="shared" ca="1" si="187"/>
        <v/>
      </c>
      <c r="R1117" s="70" t="str">
        <f t="shared" ca="1" si="188"/>
        <v/>
      </c>
      <c r="S1117" s="70" t="str">
        <f t="shared" ca="1" si="189"/>
        <v/>
      </c>
      <c r="T1117" s="147" t="str">
        <f t="shared" ca="1" si="190"/>
        <v/>
      </c>
      <c r="U1117" s="146"/>
      <c r="V1117" s="51"/>
      <c r="W1117" s="51"/>
      <c r="X1117" s="51"/>
      <c r="Y1117" s="51"/>
      <c r="Z1117" s="51"/>
      <c r="AA1117" s="145"/>
    </row>
    <row r="1118" spans="1:27" s="2" customFormat="1" ht="15.6" x14ac:dyDescent="0.3">
      <c r="A1118" s="555">
        <v>45499</v>
      </c>
      <c r="B1118" s="48" t="s">
        <v>1150</v>
      </c>
      <c r="C1118" s="45" t="s">
        <v>65</v>
      </c>
      <c r="D1118" s="45">
        <v>4</v>
      </c>
      <c r="E1118" s="45" t="s">
        <v>361</v>
      </c>
      <c r="F1118" s="45">
        <v>14</v>
      </c>
      <c r="G1118" s="52" t="s">
        <v>1164</v>
      </c>
      <c r="H1118" s="53" t="s">
        <v>30</v>
      </c>
      <c r="I1118" s="53"/>
      <c r="J1118" s="569"/>
      <c r="K1118" s="42" t="s">
        <v>31</v>
      </c>
      <c r="L1118" s="544">
        <v>45359</v>
      </c>
      <c r="M1118" s="45"/>
      <c r="N1118" s="513">
        <v>45656</v>
      </c>
      <c r="O1118" s="51"/>
      <c r="P1118" s="70" t="str">
        <f t="shared" ca="1" si="186"/>
        <v/>
      </c>
      <c r="Q1118" s="70" t="str">
        <f t="shared" ca="1" si="187"/>
        <v/>
      </c>
      <c r="R1118" s="70" t="str">
        <f t="shared" ca="1" si="188"/>
        <v/>
      </c>
      <c r="S1118" s="70" t="str">
        <f t="shared" ca="1" si="189"/>
        <v/>
      </c>
      <c r="T1118" s="147" t="str">
        <f t="shared" ca="1" si="190"/>
        <v/>
      </c>
      <c r="U1118" s="146"/>
      <c r="V1118" s="51"/>
      <c r="W1118" s="51"/>
      <c r="X1118" s="51"/>
      <c r="Y1118" s="51"/>
      <c r="Z1118" s="51"/>
      <c r="AA1118" s="145"/>
    </row>
    <row r="1119" spans="1:27" s="2" customFormat="1" ht="15.6" x14ac:dyDescent="0.3">
      <c r="A1119" s="555">
        <v>45499</v>
      </c>
      <c r="B1119" s="48" t="s">
        <v>1150</v>
      </c>
      <c r="C1119" s="45" t="s">
        <v>65</v>
      </c>
      <c r="D1119" s="45">
        <v>4</v>
      </c>
      <c r="E1119" s="45" t="s">
        <v>361</v>
      </c>
      <c r="F1119" s="45">
        <v>15</v>
      </c>
      <c r="G1119" s="52" t="s">
        <v>1165</v>
      </c>
      <c r="H1119" s="53" t="s">
        <v>30</v>
      </c>
      <c r="I1119" s="53"/>
      <c r="J1119" s="569"/>
      <c r="K1119" s="42" t="s">
        <v>31</v>
      </c>
      <c r="L1119" s="544">
        <v>45359</v>
      </c>
      <c r="M1119" s="45"/>
      <c r="N1119" s="513">
        <v>45656</v>
      </c>
      <c r="O1119" s="51"/>
      <c r="P1119" s="70" t="str">
        <f t="shared" ca="1" si="186"/>
        <v/>
      </c>
      <c r="Q1119" s="70" t="str">
        <f t="shared" ca="1" si="187"/>
        <v/>
      </c>
      <c r="R1119" s="70" t="str">
        <f t="shared" ca="1" si="188"/>
        <v/>
      </c>
      <c r="S1119" s="70" t="str">
        <f t="shared" ca="1" si="189"/>
        <v/>
      </c>
      <c r="T1119" s="147" t="str">
        <f t="shared" ca="1" si="190"/>
        <v/>
      </c>
      <c r="U1119" s="146"/>
      <c r="V1119" s="51"/>
      <c r="W1119" s="51"/>
      <c r="X1119" s="51"/>
      <c r="Y1119" s="51"/>
      <c r="Z1119" s="51"/>
      <c r="AA1119" s="145"/>
    </row>
    <row r="1120" spans="1:27" customFormat="1" ht="15.6" x14ac:dyDescent="0.3">
      <c r="A1120" s="555">
        <v>45499</v>
      </c>
      <c r="B1120" s="48" t="s">
        <v>1150</v>
      </c>
      <c r="C1120" s="45" t="s">
        <v>65</v>
      </c>
      <c r="D1120" s="45">
        <v>4</v>
      </c>
      <c r="E1120" s="45" t="s">
        <v>361</v>
      </c>
      <c r="F1120" s="45">
        <v>16</v>
      </c>
      <c r="G1120" s="52" t="s">
        <v>1166</v>
      </c>
      <c r="H1120" s="53" t="s">
        <v>30</v>
      </c>
      <c r="I1120" s="53"/>
      <c r="J1120" s="569"/>
      <c r="K1120" s="42" t="s">
        <v>31</v>
      </c>
      <c r="L1120" s="544">
        <v>45359</v>
      </c>
      <c r="M1120" s="45"/>
      <c r="N1120" s="513">
        <v>45656</v>
      </c>
      <c r="O1120" s="51"/>
      <c r="P1120" s="70" t="str">
        <f t="shared" ca="1" si="186"/>
        <v/>
      </c>
      <c r="Q1120" s="70" t="str">
        <f t="shared" ca="1" si="187"/>
        <v/>
      </c>
      <c r="R1120" s="70" t="str">
        <f t="shared" ca="1" si="188"/>
        <v/>
      </c>
      <c r="S1120" s="70" t="str">
        <f t="shared" ca="1" si="189"/>
        <v/>
      </c>
      <c r="T1120" s="147" t="str">
        <f t="shared" ca="1" si="190"/>
        <v/>
      </c>
      <c r="U1120" s="146"/>
      <c r="V1120" s="51"/>
      <c r="W1120" s="51"/>
      <c r="X1120" s="51"/>
      <c r="Y1120" s="51"/>
      <c r="Z1120" s="51"/>
      <c r="AA1120" s="145"/>
    </row>
    <row r="1121" spans="1:27" s="2" customFormat="1" ht="15.6" x14ac:dyDescent="0.3">
      <c r="A1121" s="555">
        <v>45499</v>
      </c>
      <c r="B1121" s="48" t="s">
        <v>1150</v>
      </c>
      <c r="C1121" s="45" t="s">
        <v>65</v>
      </c>
      <c r="D1121" s="45">
        <v>4</v>
      </c>
      <c r="E1121" s="45" t="s">
        <v>361</v>
      </c>
      <c r="F1121" s="45">
        <v>17</v>
      </c>
      <c r="G1121" s="52" t="s">
        <v>673</v>
      </c>
      <c r="H1121" s="53" t="s">
        <v>30</v>
      </c>
      <c r="I1121" s="53"/>
      <c r="J1121" s="569"/>
      <c r="K1121" s="42" t="s">
        <v>31</v>
      </c>
      <c r="L1121" s="544">
        <v>45359</v>
      </c>
      <c r="M1121" s="45"/>
      <c r="N1121" s="513">
        <v>45656</v>
      </c>
      <c r="O1121" s="51"/>
      <c r="P1121" s="70" t="str">
        <f t="shared" ref="P1121:P1152" ca="1" si="191">IF(K1121="NÃO INTERVENCIONADO",TODAY()-J1121,"")</f>
        <v/>
      </c>
      <c r="Q1121" s="70" t="str">
        <f t="shared" ref="Q1121:Q1133" ca="1" si="192">IF(K1121="ENCOMENDADO",TODAY()-J1121,"")</f>
        <v/>
      </c>
      <c r="R1121" s="70" t="str">
        <f t="shared" ref="R1121:R1152" ca="1" si="193">IF(K1121="EM OBRA",TODAY()-J1121,"")</f>
        <v/>
      </c>
      <c r="S1121" s="70" t="str">
        <f t="shared" ref="S1121:S1152" ca="1" si="194">IF(K1121="CORREÇÃO NÃO ACEITE",TODAY()-J1121,"")</f>
        <v/>
      </c>
      <c r="T1121" s="147" t="str">
        <f t="shared" ref="T1121:T1152" ca="1" si="195">IF(K1121="A VERIFICAR",TODAY()-J1121,"")</f>
        <v/>
      </c>
      <c r="U1121" s="146"/>
      <c r="V1121" s="51"/>
      <c r="W1121" s="51"/>
      <c r="X1121" s="51"/>
      <c r="Y1121" s="51"/>
      <c r="Z1121" s="51"/>
      <c r="AA1121" s="145"/>
    </row>
    <row r="1122" spans="1:27" s="2" customFormat="1" ht="15.6" x14ac:dyDescent="0.3">
      <c r="A1122" s="555">
        <v>45499</v>
      </c>
      <c r="B1122" s="48" t="s">
        <v>1150</v>
      </c>
      <c r="C1122" s="45" t="s">
        <v>65</v>
      </c>
      <c r="D1122" s="45">
        <v>4</v>
      </c>
      <c r="E1122" s="45" t="s">
        <v>361</v>
      </c>
      <c r="F1122" s="45">
        <v>18</v>
      </c>
      <c r="G1122" s="52" t="s">
        <v>1167</v>
      </c>
      <c r="H1122" s="53" t="s">
        <v>30</v>
      </c>
      <c r="I1122" s="53"/>
      <c r="J1122" s="569"/>
      <c r="K1122" s="42" t="s">
        <v>31</v>
      </c>
      <c r="L1122" s="544">
        <v>45359</v>
      </c>
      <c r="M1122" s="45"/>
      <c r="N1122" s="513">
        <v>45656</v>
      </c>
      <c r="O1122" s="51"/>
      <c r="P1122" s="70" t="str">
        <f t="shared" ca="1" si="191"/>
        <v/>
      </c>
      <c r="Q1122" s="70" t="str">
        <f t="shared" ca="1" si="192"/>
        <v/>
      </c>
      <c r="R1122" s="70" t="str">
        <f t="shared" ca="1" si="193"/>
        <v/>
      </c>
      <c r="S1122" s="70" t="str">
        <f t="shared" ca="1" si="194"/>
        <v/>
      </c>
      <c r="T1122" s="147" t="str">
        <f t="shared" ca="1" si="195"/>
        <v/>
      </c>
      <c r="U1122" s="146"/>
      <c r="V1122" s="51"/>
      <c r="W1122" s="51"/>
      <c r="X1122" s="51"/>
      <c r="Y1122" s="51"/>
      <c r="Z1122" s="51"/>
      <c r="AA1122" s="145"/>
    </row>
    <row r="1123" spans="1:27" s="2" customFormat="1" ht="15.6" x14ac:dyDescent="0.3">
      <c r="A1123" s="555">
        <v>45499</v>
      </c>
      <c r="B1123" s="48" t="s">
        <v>1150</v>
      </c>
      <c r="C1123" s="45" t="s">
        <v>65</v>
      </c>
      <c r="D1123" s="45">
        <v>4</v>
      </c>
      <c r="E1123" s="45" t="s">
        <v>361</v>
      </c>
      <c r="F1123" s="45">
        <v>19</v>
      </c>
      <c r="G1123" s="52" t="s">
        <v>1168</v>
      </c>
      <c r="H1123" s="53" t="s">
        <v>30</v>
      </c>
      <c r="I1123" s="53"/>
      <c r="J1123" s="569"/>
      <c r="K1123" s="42" t="s">
        <v>31</v>
      </c>
      <c r="L1123" s="544">
        <v>45359</v>
      </c>
      <c r="M1123" s="45"/>
      <c r="N1123" s="513">
        <v>45656</v>
      </c>
      <c r="O1123" s="51"/>
      <c r="P1123" s="70" t="str">
        <f t="shared" ca="1" si="191"/>
        <v/>
      </c>
      <c r="Q1123" s="70" t="str">
        <f t="shared" ca="1" si="192"/>
        <v/>
      </c>
      <c r="R1123" s="70" t="str">
        <f t="shared" ca="1" si="193"/>
        <v/>
      </c>
      <c r="S1123" s="70" t="str">
        <f t="shared" ca="1" si="194"/>
        <v/>
      </c>
      <c r="T1123" s="147" t="str">
        <f t="shared" ca="1" si="195"/>
        <v/>
      </c>
      <c r="U1123" s="146"/>
      <c r="V1123" s="51"/>
      <c r="W1123" s="51"/>
      <c r="X1123" s="51"/>
      <c r="Y1123" s="51"/>
      <c r="Z1123" s="51"/>
      <c r="AA1123" s="145"/>
    </row>
    <row r="1124" spans="1:27" s="2" customFormat="1" ht="15.6" x14ac:dyDescent="0.3">
      <c r="A1124" s="555">
        <v>45499</v>
      </c>
      <c r="B1124" s="48" t="s">
        <v>1150</v>
      </c>
      <c r="C1124" s="45" t="s">
        <v>65</v>
      </c>
      <c r="D1124" s="45">
        <v>4</v>
      </c>
      <c r="E1124" s="45" t="s">
        <v>361</v>
      </c>
      <c r="F1124" s="45">
        <v>20</v>
      </c>
      <c r="G1124" s="52" t="s">
        <v>1169</v>
      </c>
      <c r="H1124" s="53" t="s">
        <v>30</v>
      </c>
      <c r="I1124" s="53"/>
      <c r="J1124" s="569"/>
      <c r="K1124" s="42" t="s">
        <v>31</v>
      </c>
      <c r="L1124" s="544">
        <v>45359</v>
      </c>
      <c r="M1124" s="45"/>
      <c r="N1124" s="513">
        <v>45656</v>
      </c>
      <c r="O1124" s="51"/>
      <c r="P1124" s="70" t="str">
        <f t="shared" ca="1" si="191"/>
        <v/>
      </c>
      <c r="Q1124" s="70" t="str">
        <f t="shared" ca="1" si="192"/>
        <v/>
      </c>
      <c r="R1124" s="70" t="str">
        <f t="shared" ca="1" si="193"/>
        <v/>
      </c>
      <c r="S1124" s="70" t="str">
        <f t="shared" ca="1" si="194"/>
        <v/>
      </c>
      <c r="T1124" s="147" t="str">
        <f t="shared" ca="1" si="195"/>
        <v/>
      </c>
      <c r="U1124" s="146"/>
      <c r="V1124" s="51"/>
      <c r="W1124" s="51"/>
      <c r="X1124" s="51"/>
      <c r="Y1124" s="51"/>
      <c r="Z1124" s="51"/>
      <c r="AA1124" s="145"/>
    </row>
    <row r="1125" spans="1:27" s="2" customFormat="1" ht="15.6" x14ac:dyDescent="0.3">
      <c r="A1125" s="555">
        <v>45499</v>
      </c>
      <c r="B1125" s="48" t="s">
        <v>1150</v>
      </c>
      <c r="C1125" s="45" t="s">
        <v>65</v>
      </c>
      <c r="D1125" s="45">
        <v>4</v>
      </c>
      <c r="E1125" s="45" t="s">
        <v>361</v>
      </c>
      <c r="F1125" s="45">
        <v>21</v>
      </c>
      <c r="G1125" s="52" t="s">
        <v>1170</v>
      </c>
      <c r="H1125" s="53" t="s">
        <v>44</v>
      </c>
      <c r="I1125" s="53"/>
      <c r="J1125" s="569"/>
      <c r="K1125" s="42" t="s">
        <v>31</v>
      </c>
      <c r="L1125" s="544">
        <v>45359</v>
      </c>
      <c r="M1125" s="45"/>
      <c r="N1125" s="513">
        <v>45656</v>
      </c>
      <c r="O1125" s="51"/>
      <c r="P1125" s="70" t="str">
        <f t="shared" ca="1" si="191"/>
        <v/>
      </c>
      <c r="Q1125" s="70" t="str">
        <f t="shared" ca="1" si="192"/>
        <v/>
      </c>
      <c r="R1125" s="70" t="str">
        <f t="shared" ca="1" si="193"/>
        <v/>
      </c>
      <c r="S1125" s="70" t="str">
        <f t="shared" ca="1" si="194"/>
        <v/>
      </c>
      <c r="T1125" s="147" t="str">
        <f t="shared" ca="1" si="195"/>
        <v/>
      </c>
      <c r="U1125" s="146"/>
      <c r="V1125" s="51"/>
      <c r="W1125" s="51"/>
      <c r="X1125" s="51"/>
      <c r="Y1125" s="51"/>
      <c r="Z1125" s="51"/>
      <c r="AA1125" s="145"/>
    </row>
    <row r="1126" spans="1:27" s="2" customFormat="1" ht="15.6" x14ac:dyDescent="0.3">
      <c r="A1126" s="555">
        <v>45499</v>
      </c>
      <c r="B1126" s="48" t="s">
        <v>1150</v>
      </c>
      <c r="C1126" s="45" t="s">
        <v>65</v>
      </c>
      <c r="D1126" s="45">
        <v>4</v>
      </c>
      <c r="E1126" s="45" t="s">
        <v>361</v>
      </c>
      <c r="F1126" s="45">
        <v>22</v>
      </c>
      <c r="G1126" s="52" t="s">
        <v>1171</v>
      </c>
      <c r="H1126" s="53" t="s">
        <v>30</v>
      </c>
      <c r="I1126" s="53"/>
      <c r="J1126" s="569"/>
      <c r="K1126" s="42" t="s">
        <v>31</v>
      </c>
      <c r="L1126" s="544">
        <v>45359</v>
      </c>
      <c r="M1126" s="45"/>
      <c r="N1126" s="513">
        <v>45656</v>
      </c>
      <c r="O1126" s="51"/>
      <c r="P1126" s="70" t="str">
        <f t="shared" ca="1" si="191"/>
        <v/>
      </c>
      <c r="Q1126" s="70" t="str">
        <f t="shared" ca="1" si="192"/>
        <v/>
      </c>
      <c r="R1126" s="70" t="str">
        <f t="shared" ca="1" si="193"/>
        <v/>
      </c>
      <c r="S1126" s="70" t="str">
        <f t="shared" ca="1" si="194"/>
        <v/>
      </c>
      <c r="T1126" s="147" t="str">
        <f t="shared" ca="1" si="195"/>
        <v/>
      </c>
      <c r="U1126" s="146"/>
      <c r="V1126" s="51"/>
      <c r="W1126" s="51"/>
      <c r="X1126" s="51"/>
      <c r="Y1126" s="51"/>
      <c r="Z1126" s="51"/>
      <c r="AA1126" s="145"/>
    </row>
    <row r="1127" spans="1:27" s="2" customFormat="1" ht="15.6" x14ac:dyDescent="0.3">
      <c r="A1127" s="555">
        <v>45499</v>
      </c>
      <c r="B1127" s="48" t="s">
        <v>1150</v>
      </c>
      <c r="C1127" s="45" t="s">
        <v>65</v>
      </c>
      <c r="D1127" s="45">
        <v>4</v>
      </c>
      <c r="E1127" s="45" t="s">
        <v>361</v>
      </c>
      <c r="F1127" s="45">
        <v>23</v>
      </c>
      <c r="G1127" s="52" t="s">
        <v>1172</v>
      </c>
      <c r="H1127" s="53" t="s">
        <v>30</v>
      </c>
      <c r="I1127" s="53"/>
      <c r="J1127" s="569"/>
      <c r="K1127" s="42" t="s">
        <v>31</v>
      </c>
      <c r="L1127" s="544">
        <v>45359</v>
      </c>
      <c r="M1127" s="45"/>
      <c r="N1127" s="513">
        <v>45656</v>
      </c>
      <c r="O1127" s="51"/>
      <c r="P1127" s="70" t="str">
        <f t="shared" ca="1" si="191"/>
        <v/>
      </c>
      <c r="Q1127" s="70" t="str">
        <f t="shared" ca="1" si="192"/>
        <v/>
      </c>
      <c r="R1127" s="70" t="str">
        <f t="shared" ca="1" si="193"/>
        <v/>
      </c>
      <c r="S1127" s="70" t="str">
        <f t="shared" ca="1" si="194"/>
        <v/>
      </c>
      <c r="T1127" s="147" t="str">
        <f t="shared" ca="1" si="195"/>
        <v/>
      </c>
      <c r="U1127" s="146"/>
      <c r="V1127" s="51"/>
      <c r="W1127" s="51"/>
      <c r="X1127" s="51"/>
      <c r="Y1127" s="51"/>
      <c r="Z1127" s="51"/>
      <c r="AA1127" s="145"/>
    </row>
    <row r="1128" spans="1:27" s="2" customFormat="1" ht="15.6" x14ac:dyDescent="0.3">
      <c r="A1128" s="555">
        <v>45499</v>
      </c>
      <c r="B1128" s="48" t="s">
        <v>1150</v>
      </c>
      <c r="C1128" s="45" t="s">
        <v>65</v>
      </c>
      <c r="D1128" s="45">
        <v>4</v>
      </c>
      <c r="E1128" s="45" t="s">
        <v>361</v>
      </c>
      <c r="F1128" s="45">
        <v>24</v>
      </c>
      <c r="G1128" s="52" t="s">
        <v>1173</v>
      </c>
      <c r="H1128" s="53" t="s">
        <v>30</v>
      </c>
      <c r="I1128" s="53"/>
      <c r="J1128" s="569"/>
      <c r="K1128" s="42" t="s">
        <v>31</v>
      </c>
      <c r="L1128" s="544">
        <v>45359</v>
      </c>
      <c r="M1128" s="45"/>
      <c r="N1128" s="513">
        <v>45656</v>
      </c>
      <c r="O1128" s="51"/>
      <c r="P1128" s="70" t="str">
        <f t="shared" ca="1" si="191"/>
        <v/>
      </c>
      <c r="Q1128" s="70" t="str">
        <f t="shared" ca="1" si="192"/>
        <v/>
      </c>
      <c r="R1128" s="70" t="str">
        <f t="shared" ca="1" si="193"/>
        <v/>
      </c>
      <c r="S1128" s="70" t="str">
        <f t="shared" ca="1" si="194"/>
        <v/>
      </c>
      <c r="T1128" s="147" t="str">
        <f t="shared" ca="1" si="195"/>
        <v/>
      </c>
      <c r="U1128" s="146"/>
      <c r="V1128" s="51"/>
      <c r="W1128" s="51"/>
      <c r="X1128" s="51"/>
      <c r="Y1128" s="51"/>
      <c r="Z1128" s="51"/>
      <c r="AA1128" s="145"/>
    </row>
    <row r="1129" spans="1:27" s="2" customFormat="1" ht="15.6" x14ac:dyDescent="0.3">
      <c r="A1129" s="555">
        <v>45499</v>
      </c>
      <c r="B1129" s="48" t="s">
        <v>1150</v>
      </c>
      <c r="C1129" s="45" t="s">
        <v>65</v>
      </c>
      <c r="D1129" s="45">
        <v>4</v>
      </c>
      <c r="E1129" s="45" t="s">
        <v>361</v>
      </c>
      <c r="F1129" s="45">
        <v>25</v>
      </c>
      <c r="G1129" s="52" t="s">
        <v>1174</v>
      </c>
      <c r="H1129" s="53" t="s">
        <v>30</v>
      </c>
      <c r="I1129" s="53"/>
      <c r="J1129" s="569"/>
      <c r="K1129" s="42" t="s">
        <v>31</v>
      </c>
      <c r="L1129" s="544">
        <v>45359</v>
      </c>
      <c r="M1129" s="45"/>
      <c r="N1129" s="513">
        <v>45656</v>
      </c>
      <c r="O1129" s="51"/>
      <c r="P1129" s="70" t="str">
        <f t="shared" ca="1" si="191"/>
        <v/>
      </c>
      <c r="Q1129" s="70" t="str">
        <f t="shared" ca="1" si="192"/>
        <v/>
      </c>
      <c r="R1129" s="70" t="str">
        <f t="shared" ca="1" si="193"/>
        <v/>
      </c>
      <c r="S1129" s="70" t="str">
        <f t="shared" ca="1" si="194"/>
        <v/>
      </c>
      <c r="T1129" s="147" t="str">
        <f t="shared" ca="1" si="195"/>
        <v/>
      </c>
      <c r="U1129" s="146"/>
      <c r="V1129" s="51"/>
      <c r="W1129" s="51"/>
      <c r="X1129" s="51"/>
      <c r="Y1129" s="51"/>
      <c r="Z1129" s="51"/>
      <c r="AA1129" s="145"/>
    </row>
    <row r="1130" spans="1:27" s="2" customFormat="1" ht="15.6" x14ac:dyDescent="0.3">
      <c r="A1130" s="555">
        <v>45499</v>
      </c>
      <c r="B1130" s="48" t="s">
        <v>1150</v>
      </c>
      <c r="C1130" s="45" t="s">
        <v>65</v>
      </c>
      <c r="D1130" s="45">
        <v>4</v>
      </c>
      <c r="E1130" s="45" t="s">
        <v>361</v>
      </c>
      <c r="F1130" s="45">
        <v>26</v>
      </c>
      <c r="G1130" s="52" t="s">
        <v>1175</v>
      </c>
      <c r="H1130" s="53" t="s">
        <v>30</v>
      </c>
      <c r="I1130" s="53"/>
      <c r="J1130" s="569"/>
      <c r="K1130" s="42" t="s">
        <v>31</v>
      </c>
      <c r="L1130" s="544">
        <v>45359</v>
      </c>
      <c r="M1130" s="45"/>
      <c r="N1130" s="513">
        <v>45656</v>
      </c>
      <c r="O1130" s="51"/>
      <c r="P1130" s="70" t="str">
        <f t="shared" ca="1" si="191"/>
        <v/>
      </c>
      <c r="Q1130" s="70" t="str">
        <f t="shared" ca="1" si="192"/>
        <v/>
      </c>
      <c r="R1130" s="70" t="str">
        <f t="shared" ca="1" si="193"/>
        <v/>
      </c>
      <c r="S1130" s="70" t="str">
        <f t="shared" ca="1" si="194"/>
        <v/>
      </c>
      <c r="T1130" s="147" t="str">
        <f t="shared" ca="1" si="195"/>
        <v/>
      </c>
      <c r="U1130" s="146"/>
      <c r="V1130" s="51"/>
      <c r="W1130" s="51"/>
      <c r="X1130" s="51"/>
      <c r="Y1130" s="51"/>
      <c r="Z1130" s="51"/>
      <c r="AA1130" s="145"/>
    </row>
    <row r="1131" spans="1:27" s="2" customFormat="1" ht="15.6" x14ac:dyDescent="0.3">
      <c r="A1131" s="555">
        <v>45499</v>
      </c>
      <c r="B1131" s="48" t="s">
        <v>1150</v>
      </c>
      <c r="C1131" s="45" t="s">
        <v>65</v>
      </c>
      <c r="D1131" s="45">
        <v>4</v>
      </c>
      <c r="E1131" s="45" t="s">
        <v>361</v>
      </c>
      <c r="F1131" s="45">
        <v>27</v>
      </c>
      <c r="G1131" s="52" t="s">
        <v>1176</v>
      </c>
      <c r="H1131" s="53" t="s">
        <v>30</v>
      </c>
      <c r="I1131" s="53"/>
      <c r="J1131" s="569"/>
      <c r="K1131" s="42" t="s">
        <v>31</v>
      </c>
      <c r="L1131" s="544">
        <v>45359</v>
      </c>
      <c r="M1131" s="45"/>
      <c r="N1131" s="513">
        <v>45656</v>
      </c>
      <c r="O1131" s="51"/>
      <c r="P1131" s="70" t="str">
        <f t="shared" ca="1" si="191"/>
        <v/>
      </c>
      <c r="Q1131" s="70" t="str">
        <f t="shared" ca="1" si="192"/>
        <v/>
      </c>
      <c r="R1131" s="70" t="str">
        <f t="shared" ca="1" si="193"/>
        <v/>
      </c>
      <c r="S1131" s="70" t="str">
        <f t="shared" ca="1" si="194"/>
        <v/>
      </c>
      <c r="T1131" s="147" t="str">
        <f t="shared" ca="1" si="195"/>
        <v/>
      </c>
      <c r="U1131" s="146"/>
      <c r="V1131" s="51"/>
      <c r="W1131" s="51"/>
      <c r="X1131" s="51"/>
      <c r="Y1131" s="51"/>
      <c r="Z1131" s="51"/>
      <c r="AA1131" s="145"/>
    </row>
    <row r="1132" spans="1:27" s="2" customFormat="1" ht="15.6" x14ac:dyDescent="0.3">
      <c r="A1132" s="555">
        <v>45499</v>
      </c>
      <c r="B1132" s="48" t="s">
        <v>1150</v>
      </c>
      <c r="C1132" s="45" t="s">
        <v>65</v>
      </c>
      <c r="D1132" s="45">
        <v>4</v>
      </c>
      <c r="E1132" s="45" t="s">
        <v>361</v>
      </c>
      <c r="F1132" s="45">
        <v>28</v>
      </c>
      <c r="G1132" s="52" t="s">
        <v>1177</v>
      </c>
      <c r="H1132" s="53" t="s">
        <v>30</v>
      </c>
      <c r="I1132" s="53"/>
      <c r="J1132" s="569"/>
      <c r="K1132" s="42" t="s">
        <v>31</v>
      </c>
      <c r="L1132" s="544">
        <v>45359</v>
      </c>
      <c r="M1132" s="48"/>
      <c r="N1132" s="513">
        <v>45656</v>
      </c>
      <c r="O1132" s="51"/>
      <c r="P1132" s="70" t="str">
        <f t="shared" ca="1" si="191"/>
        <v/>
      </c>
      <c r="Q1132" s="70" t="str">
        <f t="shared" ca="1" si="192"/>
        <v/>
      </c>
      <c r="R1132" s="70" t="str">
        <f t="shared" ca="1" si="193"/>
        <v/>
      </c>
      <c r="S1132" s="70" t="str">
        <f t="shared" ca="1" si="194"/>
        <v/>
      </c>
      <c r="T1132" s="147" t="str">
        <f t="shared" ca="1" si="195"/>
        <v/>
      </c>
      <c r="U1132" s="146"/>
      <c r="V1132" s="51"/>
      <c r="W1132" s="51"/>
      <c r="X1132" s="51"/>
      <c r="Y1132" s="51"/>
      <c r="Z1132" s="51"/>
      <c r="AA1132" s="145"/>
    </row>
    <row r="1133" spans="1:27" s="2" customFormat="1" ht="15.6" x14ac:dyDescent="0.3">
      <c r="A1133" s="555">
        <v>45499</v>
      </c>
      <c r="B1133" s="48" t="s">
        <v>1150</v>
      </c>
      <c r="C1133" s="45" t="s">
        <v>65</v>
      </c>
      <c r="D1133" s="45">
        <v>4</v>
      </c>
      <c r="E1133" s="45" t="s">
        <v>361</v>
      </c>
      <c r="F1133" s="45">
        <v>29</v>
      </c>
      <c r="G1133" s="52" t="s">
        <v>1178</v>
      </c>
      <c r="H1133" s="53" t="s">
        <v>30</v>
      </c>
      <c r="I1133" s="53"/>
      <c r="J1133" s="569"/>
      <c r="K1133" s="42" t="s">
        <v>31</v>
      </c>
      <c r="L1133" s="544">
        <v>45359</v>
      </c>
      <c r="M1133" s="48"/>
      <c r="N1133" s="513">
        <v>45656</v>
      </c>
      <c r="O1133" s="51"/>
      <c r="P1133" s="70" t="str">
        <f t="shared" ca="1" si="191"/>
        <v/>
      </c>
      <c r="Q1133" s="70" t="str">
        <f t="shared" ca="1" si="192"/>
        <v/>
      </c>
      <c r="R1133" s="70" t="str">
        <f t="shared" ca="1" si="193"/>
        <v/>
      </c>
      <c r="S1133" s="70" t="str">
        <f t="shared" ca="1" si="194"/>
        <v/>
      </c>
      <c r="T1133" s="147" t="str">
        <f t="shared" ca="1" si="195"/>
        <v/>
      </c>
      <c r="U1133" s="146"/>
      <c r="V1133" s="51"/>
      <c r="W1133" s="51"/>
      <c r="X1133" s="51"/>
      <c r="Y1133" s="51"/>
      <c r="Z1133" s="51"/>
      <c r="AA1133" s="145"/>
    </row>
    <row r="1134" spans="1:27" s="2" customFormat="1" ht="15.6" x14ac:dyDescent="0.3">
      <c r="A1134" s="555">
        <v>45499</v>
      </c>
      <c r="B1134" s="48" t="s">
        <v>1150</v>
      </c>
      <c r="C1134" s="45" t="s">
        <v>65</v>
      </c>
      <c r="D1134" s="45">
        <v>4</v>
      </c>
      <c r="E1134" s="45" t="s">
        <v>361</v>
      </c>
      <c r="F1134" s="45">
        <v>30</v>
      </c>
      <c r="G1134" s="52" t="s">
        <v>1179</v>
      </c>
      <c r="H1134" s="53" t="s">
        <v>30</v>
      </c>
      <c r="I1134" s="53"/>
      <c r="J1134" s="569"/>
      <c r="K1134" s="42" t="s">
        <v>31</v>
      </c>
      <c r="L1134" s="544">
        <v>45359</v>
      </c>
      <c r="M1134" s="48"/>
      <c r="N1134" s="513">
        <v>45656</v>
      </c>
      <c r="O1134" s="51"/>
      <c r="P1134" s="70" t="str">
        <f t="shared" ca="1" si="191"/>
        <v/>
      </c>
      <c r="Q1134" s="70" t="str">
        <f ca="1">IF(K1134="ENCOMENDADO",TODAY()-L1134,"")</f>
        <v/>
      </c>
      <c r="R1134" s="70" t="str">
        <f t="shared" ca="1" si="193"/>
        <v/>
      </c>
      <c r="S1134" s="70" t="str">
        <f t="shared" ca="1" si="194"/>
        <v/>
      </c>
      <c r="T1134" s="147" t="str">
        <f t="shared" ca="1" si="195"/>
        <v/>
      </c>
      <c r="U1134" s="146"/>
      <c r="V1134" s="51"/>
      <c r="W1134" s="51"/>
      <c r="X1134" s="51"/>
      <c r="Y1134" s="51"/>
      <c r="Z1134" s="51"/>
      <c r="AA1134" s="145"/>
    </row>
    <row r="1135" spans="1:27" s="2" customFormat="1" ht="15.6" x14ac:dyDescent="0.3">
      <c r="A1135" s="555">
        <v>45499</v>
      </c>
      <c r="B1135" s="48" t="s">
        <v>1150</v>
      </c>
      <c r="C1135" s="45" t="s">
        <v>65</v>
      </c>
      <c r="D1135" s="45">
        <v>4</v>
      </c>
      <c r="E1135" s="45" t="s">
        <v>361</v>
      </c>
      <c r="F1135" s="45">
        <v>31</v>
      </c>
      <c r="G1135" s="52" t="s">
        <v>1180</v>
      </c>
      <c r="H1135" s="53" t="s">
        <v>30</v>
      </c>
      <c r="I1135" s="53"/>
      <c r="J1135" s="569"/>
      <c r="K1135" s="42" t="s">
        <v>31</v>
      </c>
      <c r="L1135" s="544">
        <v>45359</v>
      </c>
      <c r="M1135" s="48"/>
      <c r="N1135" s="513">
        <v>45656</v>
      </c>
      <c r="O1135" s="51"/>
      <c r="P1135" s="70" t="str">
        <f t="shared" ca="1" si="191"/>
        <v/>
      </c>
      <c r="Q1135" s="70" t="str">
        <f ca="1">IF(K1135="ENCOMENDADO",TODAY()-J1135,"")</f>
        <v/>
      </c>
      <c r="R1135" s="70" t="str">
        <f t="shared" ca="1" si="193"/>
        <v/>
      </c>
      <c r="S1135" s="70" t="str">
        <f t="shared" ca="1" si="194"/>
        <v/>
      </c>
      <c r="T1135" s="147" t="str">
        <f t="shared" ca="1" si="195"/>
        <v/>
      </c>
      <c r="U1135" s="146"/>
      <c r="V1135" s="51"/>
      <c r="W1135" s="51"/>
      <c r="X1135" s="51"/>
      <c r="Y1135" s="51"/>
      <c r="Z1135" s="51"/>
      <c r="AA1135" s="145"/>
    </row>
    <row r="1136" spans="1:27" s="2" customFormat="1" ht="15.6" customHeight="1" x14ac:dyDescent="0.3">
      <c r="A1136" s="555">
        <v>45499</v>
      </c>
      <c r="B1136" s="48" t="s">
        <v>1150</v>
      </c>
      <c r="C1136" s="45" t="s">
        <v>65</v>
      </c>
      <c r="D1136" s="45">
        <v>4</v>
      </c>
      <c r="E1136" s="45" t="s">
        <v>361</v>
      </c>
      <c r="F1136" s="45">
        <v>32</v>
      </c>
      <c r="G1136" s="52" t="s">
        <v>1181</v>
      </c>
      <c r="H1136" s="53" t="s">
        <v>30</v>
      </c>
      <c r="I1136" s="53"/>
      <c r="J1136" s="569"/>
      <c r="K1136" s="42" t="s">
        <v>31</v>
      </c>
      <c r="L1136" s="544">
        <v>45359</v>
      </c>
      <c r="M1136" s="48"/>
      <c r="N1136" s="513">
        <v>45656</v>
      </c>
      <c r="O1136" s="51"/>
      <c r="P1136" s="70" t="str">
        <f t="shared" ca="1" si="191"/>
        <v/>
      </c>
      <c r="Q1136" s="70" t="str">
        <f ca="1">IF(K1136="ENCOMENDADO",TODAY()-J1136,"")</f>
        <v/>
      </c>
      <c r="R1136" s="70" t="str">
        <f t="shared" ca="1" si="193"/>
        <v/>
      </c>
      <c r="S1136" s="70" t="str">
        <f t="shared" ca="1" si="194"/>
        <v/>
      </c>
      <c r="T1136" s="147" t="str">
        <f t="shared" ca="1" si="195"/>
        <v/>
      </c>
      <c r="U1136" s="146"/>
      <c r="V1136" s="51"/>
      <c r="W1136" s="51"/>
      <c r="X1136" s="51"/>
      <c r="Y1136" s="51"/>
      <c r="Z1136" s="51"/>
      <c r="AA1136" s="145"/>
    </row>
    <row r="1137" spans="1:27" s="2" customFormat="1" ht="15.6" x14ac:dyDescent="0.3">
      <c r="A1137" s="555">
        <v>45499</v>
      </c>
      <c r="B1137" s="48" t="s">
        <v>1150</v>
      </c>
      <c r="C1137" s="45" t="s">
        <v>65</v>
      </c>
      <c r="D1137" s="45">
        <v>4</v>
      </c>
      <c r="E1137" s="45" t="s">
        <v>361</v>
      </c>
      <c r="F1137" s="45">
        <v>33</v>
      </c>
      <c r="G1137" s="46" t="s">
        <v>1182</v>
      </c>
      <c r="H1137" s="47" t="s">
        <v>68</v>
      </c>
      <c r="I1137" s="53"/>
      <c r="J1137" s="569"/>
      <c r="K1137" s="42" t="s">
        <v>31</v>
      </c>
      <c r="L1137" s="544">
        <v>45359</v>
      </c>
      <c r="M1137" s="43"/>
      <c r="N1137" s="513">
        <v>45478</v>
      </c>
      <c r="O1137" s="51"/>
      <c r="P1137" s="70" t="str">
        <f t="shared" ca="1" si="191"/>
        <v/>
      </c>
      <c r="Q1137" s="70" t="str">
        <f ca="1">IF(K1137="ENCOMENDADO",TODAY()-L1137,"")</f>
        <v/>
      </c>
      <c r="R1137" s="70" t="str">
        <f t="shared" ca="1" si="193"/>
        <v/>
      </c>
      <c r="S1137" s="70" t="str">
        <f t="shared" ca="1" si="194"/>
        <v/>
      </c>
      <c r="T1137" s="147" t="str">
        <f t="shared" ca="1" si="195"/>
        <v/>
      </c>
      <c r="U1137" s="146"/>
      <c r="V1137" s="51"/>
      <c r="W1137" s="51"/>
      <c r="X1137" s="51"/>
      <c r="Y1137" s="51"/>
      <c r="Z1137" s="51"/>
      <c r="AA1137" s="145"/>
    </row>
    <row r="1138" spans="1:27" s="2" customFormat="1" ht="15.6" x14ac:dyDescent="0.3">
      <c r="A1138" s="555">
        <v>45499</v>
      </c>
      <c r="B1138" s="48" t="s">
        <v>1150</v>
      </c>
      <c r="C1138" s="45" t="s">
        <v>65</v>
      </c>
      <c r="D1138" s="45">
        <v>4</v>
      </c>
      <c r="E1138" s="45" t="s">
        <v>361</v>
      </c>
      <c r="F1138" s="45">
        <v>34</v>
      </c>
      <c r="G1138" s="52" t="s">
        <v>1183</v>
      </c>
      <c r="H1138" s="53" t="s">
        <v>30</v>
      </c>
      <c r="I1138" s="53"/>
      <c r="J1138" s="569"/>
      <c r="K1138" s="42" t="s">
        <v>31</v>
      </c>
      <c r="L1138" s="544">
        <v>45359</v>
      </c>
      <c r="M1138" s="48"/>
      <c r="N1138" s="513">
        <v>45656</v>
      </c>
      <c r="O1138" s="51"/>
      <c r="P1138" s="70" t="str">
        <f t="shared" ca="1" si="191"/>
        <v/>
      </c>
      <c r="Q1138" s="70" t="str">
        <f t="shared" ref="Q1138:Q1173" ca="1" si="196">IF(K1138="ENCOMENDADO",TODAY()-J1138,"")</f>
        <v/>
      </c>
      <c r="R1138" s="70" t="str">
        <f t="shared" ca="1" si="193"/>
        <v/>
      </c>
      <c r="S1138" s="70" t="str">
        <f t="shared" ca="1" si="194"/>
        <v/>
      </c>
      <c r="T1138" s="147" t="str">
        <f t="shared" ca="1" si="195"/>
        <v/>
      </c>
      <c r="U1138" s="146"/>
      <c r="V1138" s="51"/>
      <c r="W1138" s="51"/>
      <c r="X1138" s="51"/>
      <c r="Y1138" s="51"/>
      <c r="Z1138" s="51"/>
      <c r="AA1138" s="145"/>
    </row>
    <row r="1139" spans="1:27" s="2" customFormat="1" ht="15.6" x14ac:dyDescent="0.3">
      <c r="A1139" s="555">
        <v>45499</v>
      </c>
      <c r="B1139" s="48" t="s">
        <v>1150</v>
      </c>
      <c r="C1139" s="45" t="s">
        <v>65</v>
      </c>
      <c r="D1139" s="45">
        <v>4</v>
      </c>
      <c r="E1139" s="45" t="s">
        <v>361</v>
      </c>
      <c r="F1139" s="45">
        <v>35</v>
      </c>
      <c r="G1139" s="52" t="s">
        <v>1184</v>
      </c>
      <c r="H1139" s="53" t="s">
        <v>30</v>
      </c>
      <c r="I1139" s="53"/>
      <c r="J1139" s="569"/>
      <c r="K1139" s="42" t="s">
        <v>31</v>
      </c>
      <c r="L1139" s="544">
        <v>45359</v>
      </c>
      <c r="M1139" s="48"/>
      <c r="N1139" s="513">
        <v>45656</v>
      </c>
      <c r="O1139" s="51"/>
      <c r="P1139" s="70" t="str">
        <f t="shared" ca="1" si="191"/>
        <v/>
      </c>
      <c r="Q1139" s="70" t="str">
        <f t="shared" ca="1" si="196"/>
        <v/>
      </c>
      <c r="R1139" s="70" t="str">
        <f t="shared" ca="1" si="193"/>
        <v/>
      </c>
      <c r="S1139" s="70" t="str">
        <f t="shared" ca="1" si="194"/>
        <v/>
      </c>
      <c r="T1139" s="147" t="str">
        <f t="shared" ca="1" si="195"/>
        <v/>
      </c>
      <c r="U1139" s="146"/>
      <c r="V1139" s="51"/>
      <c r="W1139" s="51"/>
      <c r="X1139" s="51"/>
      <c r="Y1139" s="51"/>
      <c r="Z1139" s="51"/>
      <c r="AA1139" s="145"/>
    </row>
    <row r="1140" spans="1:27" s="2" customFormat="1" ht="15.6" x14ac:dyDescent="0.3">
      <c r="A1140" s="555">
        <v>45499</v>
      </c>
      <c r="B1140" s="48" t="s">
        <v>1150</v>
      </c>
      <c r="C1140" s="45" t="s">
        <v>65</v>
      </c>
      <c r="D1140" s="45">
        <v>4</v>
      </c>
      <c r="E1140" s="45" t="s">
        <v>361</v>
      </c>
      <c r="F1140" s="45">
        <v>36</v>
      </c>
      <c r="G1140" s="52" t="s">
        <v>1185</v>
      </c>
      <c r="H1140" s="53" t="s">
        <v>30</v>
      </c>
      <c r="I1140" s="53"/>
      <c r="J1140" s="569"/>
      <c r="K1140" s="42" t="s">
        <v>31</v>
      </c>
      <c r="L1140" s="544">
        <v>45359</v>
      </c>
      <c r="M1140" s="48"/>
      <c r="N1140" s="513">
        <v>45656</v>
      </c>
      <c r="O1140" s="51"/>
      <c r="P1140" s="70" t="str">
        <f t="shared" ca="1" si="191"/>
        <v/>
      </c>
      <c r="Q1140" s="70" t="str">
        <f t="shared" ca="1" si="196"/>
        <v/>
      </c>
      <c r="R1140" s="70" t="str">
        <f t="shared" ca="1" si="193"/>
        <v/>
      </c>
      <c r="S1140" s="70" t="str">
        <f t="shared" ca="1" si="194"/>
        <v/>
      </c>
      <c r="T1140" s="147" t="str">
        <f t="shared" ca="1" si="195"/>
        <v/>
      </c>
      <c r="U1140" s="146"/>
      <c r="V1140" s="51"/>
      <c r="W1140" s="51"/>
      <c r="X1140" s="51"/>
      <c r="Y1140" s="51"/>
      <c r="Z1140" s="51"/>
      <c r="AA1140" s="145"/>
    </row>
    <row r="1141" spans="1:27" s="2" customFormat="1" ht="15.6" x14ac:dyDescent="0.3">
      <c r="A1141" s="555">
        <v>45499</v>
      </c>
      <c r="B1141" s="48" t="s">
        <v>1150</v>
      </c>
      <c r="C1141" s="45" t="s">
        <v>65</v>
      </c>
      <c r="D1141" s="45">
        <v>4</v>
      </c>
      <c r="E1141" s="45" t="s">
        <v>361</v>
      </c>
      <c r="F1141" s="45">
        <v>37</v>
      </c>
      <c r="G1141" s="94" t="s">
        <v>1186</v>
      </c>
      <c r="H1141" s="95" t="s">
        <v>84</v>
      </c>
      <c r="I1141" s="95"/>
      <c r="J1141" s="570"/>
      <c r="K1141" s="42" t="s">
        <v>31</v>
      </c>
      <c r="L1141" s="544">
        <v>45359</v>
      </c>
      <c r="M1141" s="48"/>
      <c r="N1141" s="513">
        <v>45656</v>
      </c>
      <c r="O1141" s="51"/>
      <c r="P1141" s="70" t="str">
        <f t="shared" ca="1" si="191"/>
        <v/>
      </c>
      <c r="Q1141" s="70" t="str">
        <f t="shared" ca="1" si="196"/>
        <v/>
      </c>
      <c r="R1141" s="70" t="str">
        <f t="shared" ca="1" si="193"/>
        <v/>
      </c>
      <c r="S1141" s="70" t="str">
        <f t="shared" ca="1" si="194"/>
        <v/>
      </c>
      <c r="T1141" s="147" t="str">
        <f t="shared" ca="1" si="195"/>
        <v/>
      </c>
      <c r="U1141" s="146"/>
      <c r="V1141" s="51"/>
      <c r="W1141" s="51"/>
      <c r="X1141" s="51"/>
      <c r="Y1141" s="51"/>
      <c r="Z1141" s="51"/>
      <c r="AA1141" s="145"/>
    </row>
    <row r="1142" spans="1:27" s="2" customFormat="1" ht="15.6" x14ac:dyDescent="0.3">
      <c r="A1142" s="555">
        <v>45499</v>
      </c>
      <c r="B1142" s="48" t="s">
        <v>1150</v>
      </c>
      <c r="C1142" s="45" t="s">
        <v>65</v>
      </c>
      <c r="D1142" s="45">
        <v>4</v>
      </c>
      <c r="E1142" s="45" t="s">
        <v>361</v>
      </c>
      <c r="F1142" s="45">
        <v>38</v>
      </c>
      <c r="G1142" s="63" t="s">
        <v>1187</v>
      </c>
      <c r="H1142" s="47" t="s">
        <v>44</v>
      </c>
      <c r="I1142" s="47"/>
      <c r="J1142" s="569"/>
      <c r="K1142" s="42" t="s">
        <v>31</v>
      </c>
      <c r="L1142" s="544">
        <v>45359</v>
      </c>
      <c r="M1142" s="43"/>
      <c r="N1142" s="513">
        <v>45687</v>
      </c>
      <c r="O1142" s="51"/>
      <c r="P1142" s="70" t="str">
        <f t="shared" ca="1" si="191"/>
        <v/>
      </c>
      <c r="Q1142" s="70" t="str">
        <f t="shared" ca="1" si="196"/>
        <v/>
      </c>
      <c r="R1142" s="70" t="str">
        <f t="shared" ca="1" si="193"/>
        <v/>
      </c>
      <c r="S1142" s="70" t="str">
        <f t="shared" ca="1" si="194"/>
        <v/>
      </c>
      <c r="T1142" s="147" t="str">
        <f t="shared" ca="1" si="195"/>
        <v/>
      </c>
      <c r="U1142" s="146"/>
      <c r="V1142" s="51"/>
      <c r="W1142" s="51"/>
      <c r="X1142" s="51"/>
      <c r="Y1142" s="51"/>
      <c r="Z1142" s="51"/>
      <c r="AA1142" s="145"/>
    </row>
    <row r="1143" spans="1:27" s="2" customFormat="1" ht="15.6" x14ac:dyDescent="0.3">
      <c r="A1143" s="555">
        <v>45499</v>
      </c>
      <c r="B1143" s="48" t="s">
        <v>1150</v>
      </c>
      <c r="C1143" s="45" t="s">
        <v>65</v>
      </c>
      <c r="D1143" s="45">
        <v>4</v>
      </c>
      <c r="E1143" s="45" t="s">
        <v>361</v>
      </c>
      <c r="F1143" s="45">
        <v>39</v>
      </c>
      <c r="G1143" s="46" t="s">
        <v>1188</v>
      </c>
      <c r="H1143" s="47" t="s">
        <v>30</v>
      </c>
      <c r="I1143" s="59"/>
      <c r="J1143" s="528"/>
      <c r="K1143" s="42" t="s">
        <v>31</v>
      </c>
      <c r="L1143" s="544">
        <v>45359</v>
      </c>
      <c r="M1143" s="43"/>
      <c r="N1143" s="513">
        <v>45616</v>
      </c>
      <c r="O1143" s="51"/>
      <c r="P1143" s="70" t="str">
        <f t="shared" ca="1" si="191"/>
        <v/>
      </c>
      <c r="Q1143" s="70" t="str">
        <f t="shared" ca="1" si="196"/>
        <v/>
      </c>
      <c r="R1143" s="70" t="str">
        <f t="shared" ca="1" si="193"/>
        <v/>
      </c>
      <c r="S1143" s="70" t="str">
        <f t="shared" ca="1" si="194"/>
        <v/>
      </c>
      <c r="T1143" s="147" t="str">
        <f t="shared" ca="1" si="195"/>
        <v/>
      </c>
      <c r="U1143" s="146"/>
      <c r="V1143" s="51"/>
      <c r="W1143" s="51"/>
      <c r="X1143" s="51"/>
      <c r="Y1143" s="51"/>
      <c r="Z1143" s="51"/>
      <c r="AA1143" s="145"/>
    </row>
    <row r="1144" spans="1:27" s="2" customFormat="1" ht="15.6" x14ac:dyDescent="0.3">
      <c r="A1144" s="555">
        <v>45499</v>
      </c>
      <c r="B1144" s="48" t="s">
        <v>1150</v>
      </c>
      <c r="C1144" s="45" t="s">
        <v>65</v>
      </c>
      <c r="D1144" s="45">
        <v>4</v>
      </c>
      <c r="E1144" s="45" t="s">
        <v>361</v>
      </c>
      <c r="F1144" s="45">
        <v>40</v>
      </c>
      <c r="G1144" s="46" t="s">
        <v>1189</v>
      </c>
      <c r="H1144" s="47" t="s">
        <v>30</v>
      </c>
      <c r="I1144" s="59"/>
      <c r="J1144" s="528"/>
      <c r="K1144" s="42" t="s">
        <v>31</v>
      </c>
      <c r="L1144" s="544">
        <v>45359</v>
      </c>
      <c r="M1144" s="43"/>
      <c r="N1144" s="513">
        <v>45616</v>
      </c>
      <c r="O1144" s="51"/>
      <c r="P1144" s="70" t="str">
        <f t="shared" ca="1" si="191"/>
        <v/>
      </c>
      <c r="Q1144" s="70" t="str">
        <f t="shared" ca="1" si="196"/>
        <v/>
      </c>
      <c r="R1144" s="70" t="str">
        <f t="shared" ca="1" si="193"/>
        <v/>
      </c>
      <c r="S1144" s="70" t="str">
        <f t="shared" ca="1" si="194"/>
        <v/>
      </c>
      <c r="T1144" s="147" t="str">
        <f t="shared" ca="1" si="195"/>
        <v/>
      </c>
      <c r="U1144" s="146"/>
      <c r="V1144" s="51"/>
      <c r="W1144" s="51"/>
      <c r="X1144" s="51"/>
      <c r="Y1144" s="51"/>
      <c r="Z1144" s="51"/>
      <c r="AA1144" s="145"/>
    </row>
    <row r="1145" spans="1:27" s="2" customFormat="1" ht="15.6" x14ac:dyDescent="0.3">
      <c r="A1145" s="555">
        <v>45499</v>
      </c>
      <c r="B1145" s="48" t="s">
        <v>1150</v>
      </c>
      <c r="C1145" s="45" t="s">
        <v>65</v>
      </c>
      <c r="D1145" s="45">
        <v>4</v>
      </c>
      <c r="E1145" s="45" t="s">
        <v>361</v>
      </c>
      <c r="F1145" s="45">
        <v>41</v>
      </c>
      <c r="G1145" s="46" t="s">
        <v>1190</v>
      </c>
      <c r="H1145" s="53" t="s">
        <v>76</v>
      </c>
      <c r="I1145" s="48"/>
      <c r="J1145" s="513"/>
      <c r="K1145" s="42" t="s">
        <v>31</v>
      </c>
      <c r="L1145" s="544">
        <v>45359</v>
      </c>
      <c r="M1145" s="43"/>
      <c r="N1145" s="513">
        <v>45616</v>
      </c>
      <c r="O1145" s="51"/>
      <c r="P1145" s="70" t="str">
        <f t="shared" ca="1" si="191"/>
        <v/>
      </c>
      <c r="Q1145" s="70" t="str">
        <f t="shared" ca="1" si="196"/>
        <v/>
      </c>
      <c r="R1145" s="70" t="str">
        <f t="shared" ca="1" si="193"/>
        <v/>
      </c>
      <c r="S1145" s="70" t="str">
        <f t="shared" ca="1" si="194"/>
        <v/>
      </c>
      <c r="T1145" s="147" t="str">
        <f t="shared" ca="1" si="195"/>
        <v/>
      </c>
      <c r="U1145" s="146"/>
      <c r="V1145" s="51"/>
      <c r="W1145" s="51"/>
      <c r="X1145" s="51"/>
      <c r="Y1145" s="51"/>
      <c r="Z1145" s="51"/>
      <c r="AA1145" s="145"/>
    </row>
    <row r="1146" spans="1:27" s="2" customFormat="1" ht="15.6" x14ac:dyDescent="0.3">
      <c r="A1146" s="555">
        <v>45499</v>
      </c>
      <c r="B1146" s="48" t="s">
        <v>1150</v>
      </c>
      <c r="C1146" s="45" t="s">
        <v>65</v>
      </c>
      <c r="D1146" s="45">
        <v>4</v>
      </c>
      <c r="E1146" s="45" t="s">
        <v>361</v>
      </c>
      <c r="F1146" s="45">
        <v>42</v>
      </c>
      <c r="G1146" s="46" t="s">
        <v>1191</v>
      </c>
      <c r="H1146" s="47" t="s">
        <v>30</v>
      </c>
      <c r="I1146" s="59"/>
      <c r="J1146" s="528"/>
      <c r="K1146" s="42" t="s">
        <v>31</v>
      </c>
      <c r="L1146" s="544">
        <v>45359</v>
      </c>
      <c r="M1146" s="43"/>
      <c r="N1146" s="513">
        <v>45594</v>
      </c>
      <c r="O1146" s="51"/>
      <c r="P1146" s="70" t="str">
        <f t="shared" ca="1" si="191"/>
        <v/>
      </c>
      <c r="Q1146" s="70" t="str">
        <f t="shared" ca="1" si="196"/>
        <v/>
      </c>
      <c r="R1146" s="70" t="str">
        <f t="shared" ca="1" si="193"/>
        <v/>
      </c>
      <c r="S1146" s="70" t="str">
        <f t="shared" ca="1" si="194"/>
        <v/>
      </c>
      <c r="T1146" s="147" t="str">
        <f t="shared" ca="1" si="195"/>
        <v/>
      </c>
      <c r="U1146" s="146"/>
      <c r="V1146" s="51"/>
      <c r="W1146" s="51"/>
      <c r="X1146" s="51"/>
      <c r="Y1146" s="51"/>
      <c r="Z1146" s="51"/>
      <c r="AA1146" s="145"/>
    </row>
    <row r="1147" spans="1:27" s="2" customFormat="1" ht="15.6" x14ac:dyDescent="0.3">
      <c r="A1147" s="555">
        <v>45499</v>
      </c>
      <c r="B1147" s="48" t="s">
        <v>1150</v>
      </c>
      <c r="C1147" s="45" t="s">
        <v>65</v>
      </c>
      <c r="D1147" s="45">
        <v>4</v>
      </c>
      <c r="E1147" s="45" t="s">
        <v>361</v>
      </c>
      <c r="F1147" s="45">
        <v>43</v>
      </c>
      <c r="G1147" s="52" t="s">
        <v>1192</v>
      </c>
      <c r="H1147" s="47" t="s">
        <v>104</v>
      </c>
      <c r="I1147" s="48"/>
      <c r="J1147" s="513"/>
      <c r="K1147" s="42" t="s">
        <v>31</v>
      </c>
      <c r="L1147" s="544">
        <v>45359</v>
      </c>
      <c r="M1147" s="43"/>
      <c r="N1147" s="513">
        <v>45574</v>
      </c>
      <c r="O1147" s="51"/>
      <c r="P1147" s="70" t="str">
        <f t="shared" ca="1" si="191"/>
        <v/>
      </c>
      <c r="Q1147" s="70" t="str">
        <f t="shared" ca="1" si="196"/>
        <v/>
      </c>
      <c r="R1147" s="70" t="str">
        <f t="shared" ca="1" si="193"/>
        <v/>
      </c>
      <c r="S1147" s="70" t="str">
        <f t="shared" ca="1" si="194"/>
        <v/>
      </c>
      <c r="T1147" s="147" t="str">
        <f t="shared" ca="1" si="195"/>
        <v/>
      </c>
      <c r="U1147" s="146"/>
      <c r="V1147" s="51"/>
      <c r="W1147" s="51"/>
      <c r="X1147" s="51"/>
      <c r="Y1147" s="51"/>
      <c r="Z1147" s="51"/>
      <c r="AA1147" s="145"/>
    </row>
    <row r="1148" spans="1:27" s="2" customFormat="1" ht="15.6" x14ac:dyDescent="0.3">
      <c r="A1148" s="555">
        <v>45499</v>
      </c>
      <c r="B1148" s="48" t="s">
        <v>1150</v>
      </c>
      <c r="C1148" s="45" t="s">
        <v>65</v>
      </c>
      <c r="D1148" s="45">
        <v>4</v>
      </c>
      <c r="E1148" s="45" t="s">
        <v>361</v>
      </c>
      <c r="F1148" s="45">
        <v>44</v>
      </c>
      <c r="G1148" s="64" t="s">
        <v>1193</v>
      </c>
      <c r="H1148" s="53" t="s">
        <v>44</v>
      </c>
      <c r="I1148" s="48"/>
      <c r="J1148" s="513">
        <v>45602</v>
      </c>
      <c r="K1148" s="42" t="s">
        <v>31</v>
      </c>
      <c r="L1148" s="544">
        <v>45359</v>
      </c>
      <c r="M1148" s="43"/>
      <c r="N1148" s="513">
        <v>45687</v>
      </c>
      <c r="O1148" s="51"/>
      <c r="P1148" s="70" t="str">
        <f t="shared" ca="1" si="191"/>
        <v/>
      </c>
      <c r="Q1148" s="70" t="str">
        <f t="shared" ca="1" si="196"/>
        <v/>
      </c>
      <c r="R1148" s="70" t="str">
        <f t="shared" ca="1" si="193"/>
        <v/>
      </c>
      <c r="S1148" s="70" t="str">
        <f t="shared" ca="1" si="194"/>
        <v/>
      </c>
      <c r="T1148" s="147" t="str">
        <f t="shared" ca="1" si="195"/>
        <v/>
      </c>
      <c r="U1148" s="146"/>
      <c r="V1148" s="51"/>
      <c r="W1148" s="51"/>
      <c r="X1148" s="51"/>
      <c r="Y1148" s="51"/>
      <c r="Z1148" s="51"/>
      <c r="AA1148" s="145"/>
    </row>
    <row r="1149" spans="1:27" s="2" customFormat="1" ht="15.6" x14ac:dyDescent="0.3">
      <c r="A1149" s="555">
        <v>45499</v>
      </c>
      <c r="B1149" s="48" t="s">
        <v>1150</v>
      </c>
      <c r="C1149" s="45" t="s">
        <v>65</v>
      </c>
      <c r="D1149" s="45">
        <v>4</v>
      </c>
      <c r="E1149" s="45" t="s">
        <v>361</v>
      </c>
      <c r="F1149" s="45">
        <v>45</v>
      </c>
      <c r="G1149" s="46" t="s">
        <v>1194</v>
      </c>
      <c r="H1149" s="47" t="s">
        <v>113</v>
      </c>
      <c r="I1149" s="48"/>
      <c r="J1149" s="513"/>
      <c r="K1149" s="42" t="s">
        <v>31</v>
      </c>
      <c r="L1149" s="544">
        <v>45359</v>
      </c>
      <c r="M1149" s="48"/>
      <c r="N1149" s="513">
        <v>45656</v>
      </c>
      <c r="O1149" s="51"/>
      <c r="P1149" s="70" t="str">
        <f t="shared" ca="1" si="191"/>
        <v/>
      </c>
      <c r="Q1149" s="70" t="str">
        <f t="shared" ca="1" si="196"/>
        <v/>
      </c>
      <c r="R1149" s="70" t="str">
        <f t="shared" ca="1" si="193"/>
        <v/>
      </c>
      <c r="S1149" s="70" t="str">
        <f t="shared" ca="1" si="194"/>
        <v/>
      </c>
      <c r="T1149" s="147" t="str">
        <f t="shared" ca="1" si="195"/>
        <v/>
      </c>
      <c r="U1149" s="146"/>
      <c r="V1149" s="51"/>
      <c r="W1149" s="51"/>
      <c r="X1149" s="51"/>
      <c r="Y1149" s="51"/>
      <c r="Z1149" s="51"/>
      <c r="AA1149" s="145"/>
    </row>
    <row r="1150" spans="1:27" s="2" customFormat="1" ht="15.6" x14ac:dyDescent="0.3">
      <c r="A1150" s="555">
        <v>45499</v>
      </c>
      <c r="B1150" s="48" t="s">
        <v>1150</v>
      </c>
      <c r="C1150" s="45" t="s">
        <v>65</v>
      </c>
      <c r="D1150" s="45">
        <v>4</v>
      </c>
      <c r="E1150" s="45" t="s">
        <v>361</v>
      </c>
      <c r="F1150" s="45">
        <v>46</v>
      </c>
      <c r="G1150" s="46" t="s">
        <v>1195</v>
      </c>
      <c r="H1150" s="47" t="s">
        <v>104</v>
      </c>
      <c r="I1150" s="48"/>
      <c r="J1150" s="513"/>
      <c r="K1150" s="42" t="s">
        <v>31</v>
      </c>
      <c r="L1150" s="544">
        <v>45359</v>
      </c>
      <c r="M1150" s="48"/>
      <c r="N1150" s="513">
        <v>45544</v>
      </c>
      <c r="O1150" s="51"/>
      <c r="P1150" s="70" t="str">
        <f t="shared" ca="1" si="191"/>
        <v/>
      </c>
      <c r="Q1150" s="70" t="str">
        <f t="shared" ca="1" si="196"/>
        <v/>
      </c>
      <c r="R1150" s="70" t="str">
        <f t="shared" ca="1" si="193"/>
        <v/>
      </c>
      <c r="S1150" s="70" t="str">
        <f t="shared" ca="1" si="194"/>
        <v/>
      </c>
      <c r="T1150" s="147" t="str">
        <f t="shared" ca="1" si="195"/>
        <v/>
      </c>
      <c r="U1150" s="146"/>
      <c r="V1150" s="51"/>
      <c r="W1150" s="51"/>
      <c r="X1150" s="51"/>
      <c r="Y1150" s="51"/>
      <c r="Z1150" s="51"/>
      <c r="AA1150" s="145"/>
    </row>
    <row r="1151" spans="1:27" s="2" customFormat="1" ht="15.6" x14ac:dyDescent="0.3">
      <c r="A1151" s="555">
        <v>45499</v>
      </c>
      <c r="B1151" s="48" t="s">
        <v>1150</v>
      </c>
      <c r="C1151" s="45" t="s">
        <v>65</v>
      </c>
      <c r="D1151" s="45">
        <v>4</v>
      </c>
      <c r="E1151" s="45" t="s">
        <v>361</v>
      </c>
      <c r="F1151" s="45">
        <v>47</v>
      </c>
      <c r="G1151" s="46" t="s">
        <v>1196</v>
      </c>
      <c r="H1151" s="47" t="s">
        <v>30</v>
      </c>
      <c r="I1151" s="59"/>
      <c r="J1151" s="528"/>
      <c r="K1151" s="42" t="s">
        <v>31</v>
      </c>
      <c r="L1151" s="544">
        <v>45359</v>
      </c>
      <c r="M1151" s="48"/>
      <c r="N1151" s="513">
        <v>45594</v>
      </c>
      <c r="O1151" s="51"/>
      <c r="P1151" s="70" t="str">
        <f t="shared" ca="1" si="191"/>
        <v/>
      </c>
      <c r="Q1151" s="70" t="str">
        <f t="shared" ca="1" si="196"/>
        <v/>
      </c>
      <c r="R1151" s="70" t="str">
        <f t="shared" ca="1" si="193"/>
        <v/>
      </c>
      <c r="S1151" s="70" t="str">
        <f t="shared" ca="1" si="194"/>
        <v/>
      </c>
      <c r="T1151" s="147" t="str">
        <f t="shared" ca="1" si="195"/>
        <v/>
      </c>
      <c r="U1151" s="146"/>
      <c r="V1151" s="51"/>
      <c r="W1151" s="51"/>
      <c r="X1151" s="51"/>
      <c r="Y1151" s="51"/>
      <c r="Z1151" s="51"/>
      <c r="AA1151" s="145"/>
    </row>
    <row r="1152" spans="1:27" s="2" customFormat="1" ht="15.6" x14ac:dyDescent="0.3">
      <c r="A1152" s="555">
        <v>45499</v>
      </c>
      <c r="B1152" s="48" t="s">
        <v>1150</v>
      </c>
      <c r="C1152" s="45" t="s">
        <v>65</v>
      </c>
      <c r="D1152" s="45">
        <v>4</v>
      </c>
      <c r="E1152" s="45" t="s">
        <v>361</v>
      </c>
      <c r="F1152" s="45">
        <v>48</v>
      </c>
      <c r="G1152" s="52" t="s">
        <v>1197</v>
      </c>
      <c r="H1152" s="53" t="s">
        <v>44</v>
      </c>
      <c r="I1152" s="48"/>
      <c r="J1152" s="569"/>
      <c r="K1152" s="42" t="s">
        <v>31</v>
      </c>
      <c r="L1152" s="544">
        <v>45359</v>
      </c>
      <c r="M1152" s="43"/>
      <c r="N1152" s="513">
        <v>45656</v>
      </c>
      <c r="O1152" s="51"/>
      <c r="P1152" s="70" t="str">
        <f t="shared" ca="1" si="191"/>
        <v/>
      </c>
      <c r="Q1152" s="70" t="str">
        <f t="shared" ca="1" si="196"/>
        <v/>
      </c>
      <c r="R1152" s="70" t="str">
        <f t="shared" ca="1" si="193"/>
        <v/>
      </c>
      <c r="S1152" s="70" t="str">
        <f t="shared" ca="1" si="194"/>
        <v/>
      </c>
      <c r="T1152" s="147" t="str">
        <f t="shared" ca="1" si="195"/>
        <v/>
      </c>
      <c r="U1152" s="146"/>
      <c r="V1152" s="51"/>
      <c r="W1152" s="51"/>
      <c r="X1152" s="51"/>
      <c r="Y1152" s="51"/>
      <c r="Z1152" s="51"/>
      <c r="AA1152" s="145"/>
    </row>
    <row r="1153" spans="1:27" s="2" customFormat="1" ht="15.6" x14ac:dyDescent="0.3">
      <c r="A1153" s="555">
        <v>45499</v>
      </c>
      <c r="B1153" s="48" t="s">
        <v>1150</v>
      </c>
      <c r="C1153" s="45" t="s">
        <v>65</v>
      </c>
      <c r="D1153" s="45">
        <v>4</v>
      </c>
      <c r="E1153" s="45" t="s">
        <v>361</v>
      </c>
      <c r="F1153" s="45">
        <v>49</v>
      </c>
      <c r="G1153" s="46" t="s">
        <v>1198</v>
      </c>
      <c r="H1153" s="47" t="s">
        <v>30</v>
      </c>
      <c r="I1153" s="59"/>
      <c r="J1153" s="528"/>
      <c r="K1153" s="42" t="s">
        <v>31</v>
      </c>
      <c r="L1153" s="544">
        <v>45359</v>
      </c>
      <c r="M1153" s="48"/>
      <c r="N1153" s="513">
        <v>45594</v>
      </c>
      <c r="O1153" s="51"/>
      <c r="P1153" s="70" t="str">
        <f t="shared" ref="P1153:P1173" ca="1" si="197">IF(K1153="NÃO INTERVENCIONADO",TODAY()-J1153,"")</f>
        <v/>
      </c>
      <c r="Q1153" s="70" t="str">
        <f t="shared" ca="1" si="196"/>
        <v/>
      </c>
      <c r="R1153" s="70" t="str">
        <f t="shared" ref="R1153:R1173" ca="1" si="198">IF(K1153="EM OBRA",TODAY()-J1153,"")</f>
        <v/>
      </c>
      <c r="S1153" s="70" t="str">
        <f t="shared" ref="S1153:S1173" ca="1" si="199">IF(K1153="CORREÇÃO NÃO ACEITE",TODAY()-J1153,"")</f>
        <v/>
      </c>
      <c r="T1153" s="147" t="str">
        <f t="shared" ref="T1153:T1173" ca="1" si="200">IF(K1153="A VERIFICAR",TODAY()-J1153,"")</f>
        <v/>
      </c>
      <c r="U1153" s="146"/>
      <c r="V1153" s="51"/>
      <c r="W1153" s="51"/>
      <c r="X1153" s="51"/>
      <c r="Y1153" s="51"/>
      <c r="Z1153" s="51"/>
      <c r="AA1153" s="145"/>
    </row>
    <row r="1154" spans="1:27" s="2" customFormat="1" ht="15.6" x14ac:dyDescent="0.3">
      <c r="A1154" s="555">
        <v>45499</v>
      </c>
      <c r="B1154" s="48" t="s">
        <v>1150</v>
      </c>
      <c r="C1154" s="45" t="s">
        <v>65</v>
      </c>
      <c r="D1154" s="45">
        <v>4</v>
      </c>
      <c r="E1154" s="45" t="s">
        <v>361</v>
      </c>
      <c r="F1154" s="45">
        <v>50</v>
      </c>
      <c r="G1154" s="46" t="s">
        <v>1199</v>
      </c>
      <c r="H1154" s="47" t="s">
        <v>30</v>
      </c>
      <c r="I1154" s="59"/>
      <c r="J1154" s="528"/>
      <c r="K1154" s="42" t="s">
        <v>31</v>
      </c>
      <c r="L1154" s="544">
        <v>45359</v>
      </c>
      <c r="M1154" s="48"/>
      <c r="N1154" s="513">
        <v>45594</v>
      </c>
      <c r="O1154" s="51"/>
      <c r="P1154" s="70" t="str">
        <f t="shared" ca="1" si="197"/>
        <v/>
      </c>
      <c r="Q1154" s="70" t="str">
        <f t="shared" ca="1" si="196"/>
        <v/>
      </c>
      <c r="R1154" s="70" t="str">
        <f t="shared" ca="1" si="198"/>
        <v/>
      </c>
      <c r="S1154" s="70" t="str">
        <f t="shared" ca="1" si="199"/>
        <v/>
      </c>
      <c r="T1154" s="147" t="str">
        <f t="shared" ca="1" si="200"/>
        <v/>
      </c>
      <c r="U1154" s="146"/>
      <c r="V1154" s="51"/>
      <c r="W1154" s="51"/>
      <c r="X1154" s="51"/>
      <c r="Y1154" s="51"/>
      <c r="Z1154" s="51"/>
      <c r="AA1154" s="145"/>
    </row>
    <row r="1155" spans="1:27" s="2" customFormat="1" ht="15.6" x14ac:dyDescent="0.3">
      <c r="A1155" s="555">
        <v>45499</v>
      </c>
      <c r="B1155" s="48" t="s">
        <v>1150</v>
      </c>
      <c r="C1155" s="45" t="s">
        <v>65</v>
      </c>
      <c r="D1155" s="45">
        <v>4</v>
      </c>
      <c r="E1155" s="45" t="s">
        <v>361</v>
      </c>
      <c r="F1155" s="45">
        <v>51</v>
      </c>
      <c r="G1155" s="52" t="s">
        <v>1200</v>
      </c>
      <c r="H1155" s="53" t="s">
        <v>76</v>
      </c>
      <c r="I1155" s="48"/>
      <c r="J1155" s="513"/>
      <c r="K1155" s="188" t="s">
        <v>227</v>
      </c>
      <c r="L1155" s="544">
        <v>45359</v>
      </c>
      <c r="M1155" s="48"/>
      <c r="N1155" s="513"/>
      <c r="O1155" s="51"/>
      <c r="P1155" s="70" t="str">
        <f t="shared" ca="1" si="197"/>
        <v/>
      </c>
      <c r="Q1155" s="70" t="str">
        <f t="shared" ca="1" si="196"/>
        <v/>
      </c>
      <c r="R1155" s="70" t="str">
        <f t="shared" ca="1" si="198"/>
        <v/>
      </c>
      <c r="S1155" s="70" t="str">
        <f t="shared" ca="1" si="199"/>
        <v/>
      </c>
      <c r="T1155" s="147" t="str">
        <f t="shared" ca="1" si="200"/>
        <v/>
      </c>
      <c r="U1155" s="146"/>
      <c r="V1155" s="51"/>
      <c r="W1155" s="51"/>
      <c r="X1155" s="51"/>
      <c r="Y1155" s="51"/>
      <c r="Z1155" s="51"/>
      <c r="AA1155" s="145"/>
    </row>
    <row r="1156" spans="1:27" s="2" customFormat="1" ht="15.6" x14ac:dyDescent="0.3">
      <c r="A1156" s="555">
        <v>45499</v>
      </c>
      <c r="B1156" s="48" t="s">
        <v>1150</v>
      </c>
      <c r="C1156" s="45" t="s">
        <v>65</v>
      </c>
      <c r="D1156" s="45">
        <v>4</v>
      </c>
      <c r="E1156" s="45" t="s">
        <v>361</v>
      </c>
      <c r="F1156" s="45">
        <v>52</v>
      </c>
      <c r="G1156" s="46" t="s">
        <v>1201</v>
      </c>
      <c r="H1156" s="47" t="s">
        <v>30</v>
      </c>
      <c r="I1156" s="59"/>
      <c r="J1156" s="528"/>
      <c r="K1156" s="42" t="s">
        <v>31</v>
      </c>
      <c r="L1156" s="544">
        <v>45359</v>
      </c>
      <c r="M1156" s="48"/>
      <c r="N1156" s="513">
        <v>45616</v>
      </c>
      <c r="O1156" s="51"/>
      <c r="P1156" s="70" t="str">
        <f t="shared" ca="1" si="197"/>
        <v/>
      </c>
      <c r="Q1156" s="70" t="str">
        <f t="shared" ca="1" si="196"/>
        <v/>
      </c>
      <c r="R1156" s="70" t="str">
        <f t="shared" ca="1" si="198"/>
        <v/>
      </c>
      <c r="S1156" s="70" t="str">
        <f t="shared" ca="1" si="199"/>
        <v/>
      </c>
      <c r="T1156" s="147" t="str">
        <f t="shared" ca="1" si="200"/>
        <v/>
      </c>
      <c r="U1156" s="146"/>
      <c r="V1156" s="51"/>
      <c r="W1156" s="51"/>
      <c r="X1156" s="51"/>
      <c r="Y1156" s="51"/>
      <c r="Z1156" s="51"/>
      <c r="AA1156" s="145"/>
    </row>
    <row r="1157" spans="1:27" s="2" customFormat="1" ht="15.6" x14ac:dyDescent="0.3">
      <c r="A1157" s="555">
        <v>45499</v>
      </c>
      <c r="B1157" s="48" t="s">
        <v>1150</v>
      </c>
      <c r="C1157" s="45" t="s">
        <v>65</v>
      </c>
      <c r="D1157" s="45">
        <v>4</v>
      </c>
      <c r="E1157" s="45" t="s">
        <v>361</v>
      </c>
      <c r="F1157" s="45">
        <v>53</v>
      </c>
      <c r="G1157" s="46" t="s">
        <v>1202</v>
      </c>
      <c r="H1157" s="47" t="s">
        <v>30</v>
      </c>
      <c r="I1157" s="59"/>
      <c r="J1157" s="528"/>
      <c r="K1157" s="42" t="s">
        <v>31</v>
      </c>
      <c r="L1157" s="544">
        <v>45359</v>
      </c>
      <c r="M1157" s="48"/>
      <c r="N1157" s="513">
        <v>45616</v>
      </c>
      <c r="O1157" s="51"/>
      <c r="P1157" s="70" t="str">
        <f t="shared" ca="1" si="197"/>
        <v/>
      </c>
      <c r="Q1157" s="70" t="str">
        <f t="shared" ca="1" si="196"/>
        <v/>
      </c>
      <c r="R1157" s="70" t="str">
        <f t="shared" ca="1" si="198"/>
        <v/>
      </c>
      <c r="S1157" s="70" t="str">
        <f t="shared" ca="1" si="199"/>
        <v/>
      </c>
      <c r="T1157" s="147" t="str">
        <f t="shared" ca="1" si="200"/>
        <v/>
      </c>
      <c r="U1157" s="146"/>
      <c r="V1157" s="51"/>
      <c r="W1157" s="51"/>
      <c r="X1157" s="51"/>
      <c r="Y1157" s="51"/>
      <c r="Z1157" s="51"/>
      <c r="AA1157" s="145"/>
    </row>
    <row r="1158" spans="1:27" s="2" customFormat="1" ht="15.6" x14ac:dyDescent="0.3">
      <c r="A1158" s="555">
        <v>45499</v>
      </c>
      <c r="B1158" s="48" t="s">
        <v>1150</v>
      </c>
      <c r="C1158" s="45" t="s">
        <v>65</v>
      </c>
      <c r="D1158" s="45">
        <v>4</v>
      </c>
      <c r="E1158" s="45" t="s">
        <v>361</v>
      </c>
      <c r="F1158" s="45">
        <v>54</v>
      </c>
      <c r="G1158" s="46" t="s">
        <v>1203</v>
      </c>
      <c r="H1158" s="53" t="s">
        <v>44</v>
      </c>
      <c r="I1158" s="48"/>
      <c r="J1158" s="569"/>
      <c r="K1158" s="42" t="s">
        <v>31</v>
      </c>
      <c r="L1158" s="544">
        <v>45359</v>
      </c>
      <c r="M1158" s="43"/>
      <c r="N1158" s="513">
        <v>45616</v>
      </c>
      <c r="O1158" s="51"/>
      <c r="P1158" s="70" t="str">
        <f t="shared" ca="1" si="197"/>
        <v/>
      </c>
      <c r="Q1158" s="70" t="str">
        <f t="shared" ca="1" si="196"/>
        <v/>
      </c>
      <c r="R1158" s="70" t="str">
        <f t="shared" ca="1" si="198"/>
        <v/>
      </c>
      <c r="S1158" s="70" t="str">
        <f t="shared" ca="1" si="199"/>
        <v/>
      </c>
      <c r="T1158" s="147" t="str">
        <f t="shared" ca="1" si="200"/>
        <v/>
      </c>
      <c r="U1158" s="146"/>
      <c r="V1158" s="51"/>
      <c r="W1158" s="51"/>
      <c r="X1158" s="51"/>
      <c r="Y1158" s="51"/>
      <c r="Z1158" s="51"/>
      <c r="AA1158" s="145"/>
    </row>
    <row r="1159" spans="1:27" s="2" customFormat="1" ht="15.6" x14ac:dyDescent="0.3">
      <c r="A1159" s="555">
        <v>45499</v>
      </c>
      <c r="B1159" s="48" t="s">
        <v>1150</v>
      </c>
      <c r="C1159" s="45" t="s">
        <v>65</v>
      </c>
      <c r="D1159" s="45">
        <v>4</v>
      </c>
      <c r="E1159" s="45" t="s">
        <v>361</v>
      </c>
      <c r="F1159" s="45">
        <v>55</v>
      </c>
      <c r="G1159" s="52" t="s">
        <v>1204</v>
      </c>
      <c r="H1159" s="53" t="s">
        <v>44</v>
      </c>
      <c r="I1159" s="48"/>
      <c r="J1159" s="569"/>
      <c r="K1159" s="42" t="s">
        <v>31</v>
      </c>
      <c r="L1159" s="544">
        <v>45359</v>
      </c>
      <c r="M1159" s="43"/>
      <c r="N1159" s="513">
        <v>45656</v>
      </c>
      <c r="O1159" s="51"/>
      <c r="P1159" s="70" t="str">
        <f t="shared" ca="1" si="197"/>
        <v/>
      </c>
      <c r="Q1159" s="70" t="str">
        <f t="shared" ca="1" si="196"/>
        <v/>
      </c>
      <c r="R1159" s="70" t="str">
        <f t="shared" ca="1" si="198"/>
        <v/>
      </c>
      <c r="S1159" s="70" t="str">
        <f t="shared" ca="1" si="199"/>
        <v/>
      </c>
      <c r="T1159" s="147" t="str">
        <f t="shared" ca="1" si="200"/>
        <v/>
      </c>
      <c r="U1159" s="146"/>
      <c r="V1159" s="51"/>
      <c r="W1159" s="51"/>
      <c r="X1159" s="51"/>
      <c r="Y1159" s="51"/>
      <c r="Z1159" s="51"/>
      <c r="AA1159" s="145"/>
    </row>
    <row r="1160" spans="1:27" s="2" customFormat="1" ht="15.6" x14ac:dyDescent="0.3">
      <c r="A1160" s="555">
        <v>45499</v>
      </c>
      <c r="B1160" s="48" t="s">
        <v>1150</v>
      </c>
      <c r="C1160" s="45" t="s">
        <v>65</v>
      </c>
      <c r="D1160" s="45">
        <v>4</v>
      </c>
      <c r="E1160" s="45" t="s">
        <v>361</v>
      </c>
      <c r="F1160" s="45">
        <v>56</v>
      </c>
      <c r="G1160" s="52" t="s">
        <v>1205</v>
      </c>
      <c r="H1160" s="53" t="s">
        <v>44</v>
      </c>
      <c r="I1160" s="48"/>
      <c r="J1160" s="569"/>
      <c r="K1160" s="42" t="s">
        <v>31</v>
      </c>
      <c r="L1160" s="544">
        <v>45359</v>
      </c>
      <c r="M1160" s="43"/>
      <c r="N1160" s="513">
        <v>45656</v>
      </c>
      <c r="O1160" s="51"/>
      <c r="P1160" s="70" t="str">
        <f t="shared" ca="1" si="197"/>
        <v/>
      </c>
      <c r="Q1160" s="70" t="str">
        <f t="shared" ca="1" si="196"/>
        <v/>
      </c>
      <c r="R1160" s="70" t="str">
        <f t="shared" ca="1" si="198"/>
        <v/>
      </c>
      <c r="S1160" s="70" t="str">
        <f t="shared" ca="1" si="199"/>
        <v/>
      </c>
      <c r="T1160" s="147" t="str">
        <f t="shared" ca="1" si="200"/>
        <v/>
      </c>
      <c r="U1160" s="146"/>
      <c r="V1160" s="51"/>
      <c r="W1160" s="51"/>
      <c r="X1160" s="51"/>
      <c r="Y1160" s="51"/>
      <c r="Z1160" s="51"/>
      <c r="AA1160" s="145"/>
    </row>
    <row r="1161" spans="1:27" s="2" customFormat="1" ht="15.6" x14ac:dyDescent="0.3">
      <c r="A1161" s="555">
        <v>45499</v>
      </c>
      <c r="B1161" s="48" t="s">
        <v>1150</v>
      </c>
      <c r="C1161" s="45" t="s">
        <v>65</v>
      </c>
      <c r="D1161" s="45">
        <v>4</v>
      </c>
      <c r="E1161" s="45" t="s">
        <v>361</v>
      </c>
      <c r="F1161" s="45">
        <v>57</v>
      </c>
      <c r="G1161" s="52" t="s">
        <v>1206</v>
      </c>
      <c r="H1161" s="53" t="s">
        <v>44</v>
      </c>
      <c r="I1161" s="48"/>
      <c r="J1161" s="569"/>
      <c r="K1161" s="42" t="s">
        <v>31</v>
      </c>
      <c r="L1161" s="544">
        <v>45359</v>
      </c>
      <c r="M1161" s="43"/>
      <c r="N1161" s="513">
        <v>45656</v>
      </c>
      <c r="O1161" s="51"/>
      <c r="P1161" s="70" t="str">
        <f t="shared" ca="1" si="197"/>
        <v/>
      </c>
      <c r="Q1161" s="70" t="str">
        <f t="shared" ca="1" si="196"/>
        <v/>
      </c>
      <c r="R1161" s="70" t="str">
        <f t="shared" ca="1" si="198"/>
        <v/>
      </c>
      <c r="S1161" s="70" t="str">
        <f t="shared" ca="1" si="199"/>
        <v/>
      </c>
      <c r="T1161" s="147" t="str">
        <f t="shared" ca="1" si="200"/>
        <v/>
      </c>
      <c r="U1161" s="146"/>
      <c r="V1161" s="51"/>
      <c r="W1161" s="51"/>
      <c r="X1161" s="51"/>
      <c r="Y1161" s="51"/>
      <c r="Z1161" s="51"/>
      <c r="AA1161" s="145"/>
    </row>
    <row r="1162" spans="1:27" s="2" customFormat="1" ht="15.6" x14ac:dyDescent="0.3">
      <c r="A1162" s="555">
        <v>45499</v>
      </c>
      <c r="B1162" s="48" t="s">
        <v>1150</v>
      </c>
      <c r="C1162" s="45" t="s">
        <v>65</v>
      </c>
      <c r="D1162" s="45">
        <v>4</v>
      </c>
      <c r="E1162" s="45" t="s">
        <v>361</v>
      </c>
      <c r="F1162" s="45">
        <v>58</v>
      </c>
      <c r="G1162" s="46" t="s">
        <v>1207</v>
      </c>
      <c r="H1162" s="47" t="s">
        <v>30</v>
      </c>
      <c r="I1162" s="59"/>
      <c r="J1162" s="528"/>
      <c r="K1162" s="42" t="s">
        <v>31</v>
      </c>
      <c r="L1162" s="544">
        <v>45359</v>
      </c>
      <c r="M1162" s="48"/>
      <c r="N1162" s="513">
        <v>45616</v>
      </c>
      <c r="O1162" s="51"/>
      <c r="P1162" s="70" t="str">
        <f t="shared" ca="1" si="197"/>
        <v/>
      </c>
      <c r="Q1162" s="70" t="str">
        <f t="shared" ca="1" si="196"/>
        <v/>
      </c>
      <c r="R1162" s="70" t="str">
        <f t="shared" ca="1" si="198"/>
        <v/>
      </c>
      <c r="S1162" s="70" t="str">
        <f t="shared" ca="1" si="199"/>
        <v/>
      </c>
      <c r="T1162" s="147" t="str">
        <f t="shared" ca="1" si="200"/>
        <v/>
      </c>
      <c r="U1162" s="146"/>
      <c r="V1162" s="51"/>
      <c r="W1162" s="51"/>
      <c r="X1162" s="51"/>
      <c r="Y1162" s="51"/>
      <c r="Z1162" s="51"/>
      <c r="AA1162" s="145"/>
    </row>
    <row r="1163" spans="1:27" s="2" customFormat="1" ht="15.6" x14ac:dyDescent="0.3">
      <c r="A1163" s="555">
        <v>45499</v>
      </c>
      <c r="B1163" s="48" t="s">
        <v>1150</v>
      </c>
      <c r="C1163" s="45" t="s">
        <v>65</v>
      </c>
      <c r="D1163" s="45">
        <v>4</v>
      </c>
      <c r="E1163" s="45" t="s">
        <v>361</v>
      </c>
      <c r="F1163" s="45">
        <v>59</v>
      </c>
      <c r="G1163" s="46" t="s">
        <v>1208</v>
      </c>
      <c r="H1163" s="47" t="s">
        <v>30</v>
      </c>
      <c r="I1163" s="59"/>
      <c r="J1163" s="528"/>
      <c r="K1163" s="42" t="s">
        <v>31</v>
      </c>
      <c r="L1163" s="544">
        <v>45359</v>
      </c>
      <c r="M1163" s="48"/>
      <c r="N1163" s="513">
        <v>45616</v>
      </c>
      <c r="O1163" s="51"/>
      <c r="P1163" s="70" t="str">
        <f t="shared" ca="1" si="197"/>
        <v/>
      </c>
      <c r="Q1163" s="70" t="str">
        <f t="shared" ca="1" si="196"/>
        <v/>
      </c>
      <c r="R1163" s="70" t="str">
        <f t="shared" ca="1" si="198"/>
        <v/>
      </c>
      <c r="S1163" s="70" t="str">
        <f t="shared" ca="1" si="199"/>
        <v/>
      </c>
      <c r="T1163" s="147" t="str">
        <f t="shared" ca="1" si="200"/>
        <v/>
      </c>
      <c r="U1163" s="146"/>
      <c r="V1163" s="51"/>
      <c r="W1163" s="51"/>
      <c r="X1163" s="51"/>
      <c r="Y1163" s="51"/>
      <c r="Z1163" s="51"/>
      <c r="AA1163" s="145"/>
    </row>
    <row r="1164" spans="1:27" s="2" customFormat="1" ht="15.6" x14ac:dyDescent="0.3">
      <c r="A1164" s="555">
        <v>45499</v>
      </c>
      <c r="B1164" s="48" t="s">
        <v>1150</v>
      </c>
      <c r="C1164" s="45" t="s">
        <v>65</v>
      </c>
      <c r="D1164" s="45">
        <v>4</v>
      </c>
      <c r="E1164" s="45" t="s">
        <v>361</v>
      </c>
      <c r="F1164" s="45">
        <v>60</v>
      </c>
      <c r="G1164" s="46" t="s">
        <v>1209</v>
      </c>
      <c r="H1164" s="53" t="s">
        <v>76</v>
      </c>
      <c r="I1164" s="48"/>
      <c r="J1164" s="513"/>
      <c r="K1164" s="42" t="s">
        <v>31</v>
      </c>
      <c r="L1164" s="544">
        <v>45359</v>
      </c>
      <c r="M1164" s="48"/>
      <c r="N1164" s="513">
        <v>45656</v>
      </c>
      <c r="O1164" s="51"/>
      <c r="P1164" s="70" t="str">
        <f t="shared" ca="1" si="197"/>
        <v/>
      </c>
      <c r="Q1164" s="70" t="str">
        <f t="shared" ca="1" si="196"/>
        <v/>
      </c>
      <c r="R1164" s="70" t="str">
        <f t="shared" ca="1" si="198"/>
        <v/>
      </c>
      <c r="S1164" s="70" t="str">
        <f t="shared" ca="1" si="199"/>
        <v/>
      </c>
      <c r="T1164" s="147" t="str">
        <f t="shared" ca="1" si="200"/>
        <v/>
      </c>
      <c r="U1164" s="146"/>
      <c r="V1164" s="51"/>
      <c r="W1164" s="51"/>
      <c r="X1164" s="51"/>
      <c r="Y1164" s="51"/>
      <c r="Z1164" s="51"/>
      <c r="AA1164" s="145"/>
    </row>
    <row r="1165" spans="1:27" s="2" customFormat="1" ht="15.6" x14ac:dyDescent="0.3">
      <c r="A1165" s="555">
        <v>45499</v>
      </c>
      <c r="B1165" s="48" t="s">
        <v>1150</v>
      </c>
      <c r="C1165" s="45" t="s">
        <v>65</v>
      </c>
      <c r="D1165" s="45">
        <v>4</v>
      </c>
      <c r="E1165" s="45" t="s">
        <v>361</v>
      </c>
      <c r="F1165" s="45">
        <v>61</v>
      </c>
      <c r="G1165" s="46" t="s">
        <v>1210</v>
      </c>
      <c r="H1165" s="53" t="s">
        <v>76</v>
      </c>
      <c r="I1165" s="48"/>
      <c r="J1165" s="513"/>
      <c r="K1165" s="42" t="s">
        <v>31</v>
      </c>
      <c r="L1165" s="544">
        <v>45359</v>
      </c>
      <c r="M1165" s="48"/>
      <c r="N1165" s="513">
        <v>45656</v>
      </c>
      <c r="O1165" s="51"/>
      <c r="P1165" s="70" t="str">
        <f t="shared" ca="1" si="197"/>
        <v/>
      </c>
      <c r="Q1165" s="70" t="str">
        <f t="shared" ca="1" si="196"/>
        <v/>
      </c>
      <c r="R1165" s="70" t="str">
        <f t="shared" ca="1" si="198"/>
        <v/>
      </c>
      <c r="S1165" s="70" t="str">
        <f t="shared" ca="1" si="199"/>
        <v/>
      </c>
      <c r="T1165" s="147" t="str">
        <f t="shared" ca="1" si="200"/>
        <v/>
      </c>
      <c r="U1165" s="146"/>
      <c r="V1165" s="51"/>
      <c r="W1165" s="51"/>
      <c r="X1165" s="51"/>
      <c r="Y1165" s="51"/>
      <c r="Z1165" s="51"/>
      <c r="AA1165" s="145"/>
    </row>
    <row r="1166" spans="1:27" s="2" customFormat="1" ht="15.6" x14ac:dyDescent="0.3">
      <c r="A1166" s="555">
        <v>45499</v>
      </c>
      <c r="B1166" s="48" t="s">
        <v>1150</v>
      </c>
      <c r="C1166" s="45" t="s">
        <v>65</v>
      </c>
      <c r="D1166" s="45">
        <v>4</v>
      </c>
      <c r="E1166" s="45" t="s">
        <v>361</v>
      </c>
      <c r="F1166" s="45">
        <v>62</v>
      </c>
      <c r="G1166" s="46" t="s">
        <v>1211</v>
      </c>
      <c r="H1166" s="47" t="s">
        <v>30</v>
      </c>
      <c r="I1166" s="59"/>
      <c r="J1166" s="528"/>
      <c r="K1166" s="42" t="s">
        <v>31</v>
      </c>
      <c r="L1166" s="544">
        <v>45359</v>
      </c>
      <c r="M1166" s="48"/>
      <c r="N1166" s="513">
        <v>45616</v>
      </c>
      <c r="O1166" s="51"/>
      <c r="P1166" s="70" t="str">
        <f t="shared" ca="1" si="197"/>
        <v/>
      </c>
      <c r="Q1166" s="70" t="str">
        <f t="shared" ca="1" si="196"/>
        <v/>
      </c>
      <c r="R1166" s="70" t="str">
        <f t="shared" ca="1" si="198"/>
        <v/>
      </c>
      <c r="S1166" s="70" t="str">
        <f t="shared" ca="1" si="199"/>
        <v/>
      </c>
      <c r="T1166" s="147" t="str">
        <f t="shared" ca="1" si="200"/>
        <v/>
      </c>
      <c r="U1166" s="146"/>
      <c r="V1166" s="51"/>
      <c r="W1166" s="51"/>
      <c r="X1166" s="51"/>
      <c r="Y1166" s="51"/>
      <c r="Z1166" s="51"/>
      <c r="AA1166" s="145"/>
    </row>
    <row r="1167" spans="1:27" s="2" customFormat="1" ht="15.6" x14ac:dyDescent="0.3">
      <c r="A1167" s="555">
        <v>45499</v>
      </c>
      <c r="B1167" s="48" t="s">
        <v>1150</v>
      </c>
      <c r="C1167" s="45" t="s">
        <v>65</v>
      </c>
      <c r="D1167" s="45">
        <v>4</v>
      </c>
      <c r="E1167" s="45" t="s">
        <v>361</v>
      </c>
      <c r="F1167" s="45">
        <v>63</v>
      </c>
      <c r="G1167" s="46" t="s">
        <v>1212</v>
      </c>
      <c r="H1167" s="47" t="s">
        <v>68</v>
      </c>
      <c r="I1167" s="59"/>
      <c r="J1167" s="568">
        <v>45574</v>
      </c>
      <c r="K1167" s="42" t="s">
        <v>31</v>
      </c>
      <c r="L1167" s="544">
        <v>45359</v>
      </c>
      <c r="M1167" s="48"/>
      <c r="N1167" s="513">
        <v>45587</v>
      </c>
      <c r="O1167" s="51"/>
      <c r="P1167" s="70" t="str">
        <f t="shared" ca="1" si="197"/>
        <v/>
      </c>
      <c r="Q1167" s="70" t="str">
        <f t="shared" ca="1" si="196"/>
        <v/>
      </c>
      <c r="R1167" s="70" t="str">
        <f t="shared" ca="1" si="198"/>
        <v/>
      </c>
      <c r="S1167" s="70" t="str">
        <f t="shared" ca="1" si="199"/>
        <v/>
      </c>
      <c r="T1167" s="147" t="str">
        <f t="shared" ca="1" si="200"/>
        <v/>
      </c>
      <c r="U1167" s="146"/>
      <c r="V1167" s="51"/>
      <c r="W1167" s="51"/>
      <c r="X1167" s="51"/>
      <c r="Y1167" s="51"/>
      <c r="Z1167" s="51"/>
      <c r="AA1167" s="145"/>
    </row>
    <row r="1168" spans="1:27" s="2" customFormat="1" ht="15.6" x14ac:dyDescent="0.3">
      <c r="A1168" s="555">
        <v>45499</v>
      </c>
      <c r="B1168" s="48" t="s">
        <v>1150</v>
      </c>
      <c r="C1168" s="45" t="s">
        <v>65</v>
      </c>
      <c r="D1168" s="45">
        <v>4</v>
      </c>
      <c r="E1168" s="45" t="s">
        <v>361</v>
      </c>
      <c r="F1168" s="45">
        <v>64</v>
      </c>
      <c r="G1168" s="46" t="s">
        <v>1213</v>
      </c>
      <c r="H1168" s="47" t="s">
        <v>54</v>
      </c>
      <c r="I1168" s="47"/>
      <c r="J1168" s="568">
        <v>45567</v>
      </c>
      <c r="K1168" s="42" t="s">
        <v>31</v>
      </c>
      <c r="L1168" s="544">
        <v>45359</v>
      </c>
      <c r="M1168" s="48"/>
      <c r="N1168" s="513">
        <v>45567</v>
      </c>
      <c r="O1168" s="51"/>
      <c r="P1168" s="70" t="str">
        <f t="shared" ca="1" si="197"/>
        <v/>
      </c>
      <c r="Q1168" s="70" t="str">
        <f t="shared" ca="1" si="196"/>
        <v/>
      </c>
      <c r="R1168" s="70" t="str">
        <f t="shared" ca="1" si="198"/>
        <v/>
      </c>
      <c r="S1168" s="70" t="str">
        <f t="shared" ca="1" si="199"/>
        <v/>
      </c>
      <c r="T1168" s="147" t="str">
        <f t="shared" ca="1" si="200"/>
        <v/>
      </c>
      <c r="U1168" s="146"/>
      <c r="V1168" s="51"/>
      <c r="W1168" s="51"/>
      <c r="X1168" s="51"/>
      <c r="Y1168" s="51"/>
      <c r="Z1168" s="51"/>
      <c r="AA1168" s="145"/>
    </row>
    <row r="1169" spans="1:27" customFormat="1" ht="15.6" x14ac:dyDescent="0.3">
      <c r="A1169" s="555">
        <v>45499</v>
      </c>
      <c r="B1169" s="48" t="s">
        <v>1150</v>
      </c>
      <c r="C1169" s="45" t="s">
        <v>65</v>
      </c>
      <c r="D1169" s="45">
        <v>4</v>
      </c>
      <c r="E1169" s="45" t="s">
        <v>361</v>
      </c>
      <c r="F1169" s="45">
        <v>65</v>
      </c>
      <c r="G1169" s="46" t="s">
        <v>1214</v>
      </c>
      <c r="H1169" s="47" t="s">
        <v>68</v>
      </c>
      <c r="I1169" s="59"/>
      <c r="J1169" s="587">
        <v>45574</v>
      </c>
      <c r="K1169" s="42" t="s">
        <v>31</v>
      </c>
      <c r="L1169" s="544">
        <v>45359</v>
      </c>
      <c r="M1169" s="48"/>
      <c r="N1169" s="513">
        <v>45587</v>
      </c>
      <c r="O1169" s="51"/>
      <c r="P1169" s="70" t="str">
        <f t="shared" ca="1" si="197"/>
        <v/>
      </c>
      <c r="Q1169" s="70" t="str">
        <f t="shared" ca="1" si="196"/>
        <v/>
      </c>
      <c r="R1169" s="70" t="str">
        <f t="shared" ca="1" si="198"/>
        <v/>
      </c>
      <c r="S1169" s="70" t="str">
        <f t="shared" ca="1" si="199"/>
        <v/>
      </c>
      <c r="T1169" s="147" t="str">
        <f t="shared" ca="1" si="200"/>
        <v/>
      </c>
      <c r="U1169" s="146"/>
      <c r="V1169" s="51"/>
      <c r="W1169" s="51"/>
      <c r="X1169" s="51"/>
      <c r="Y1169" s="51"/>
      <c r="Z1169" s="51"/>
      <c r="AA1169" s="145"/>
    </row>
    <row r="1170" spans="1:27" s="2" customFormat="1" ht="15.6" x14ac:dyDescent="0.3">
      <c r="A1170" s="555">
        <v>45499</v>
      </c>
      <c r="B1170" s="48" t="s">
        <v>1150</v>
      </c>
      <c r="C1170" s="45" t="s">
        <v>65</v>
      </c>
      <c r="D1170" s="45">
        <v>4</v>
      </c>
      <c r="E1170" s="45" t="s">
        <v>361</v>
      </c>
      <c r="F1170" s="45">
        <v>66</v>
      </c>
      <c r="G1170" s="46" t="s">
        <v>1215</v>
      </c>
      <c r="H1170" s="65" t="s">
        <v>116</v>
      </c>
      <c r="I1170" s="47"/>
      <c r="J1170" s="568">
        <v>45576</v>
      </c>
      <c r="K1170" s="42" t="s">
        <v>31</v>
      </c>
      <c r="L1170" s="544">
        <v>45359</v>
      </c>
      <c r="M1170" s="48"/>
      <c r="N1170" s="513">
        <v>45576</v>
      </c>
      <c r="O1170" s="51"/>
      <c r="P1170" s="70" t="str">
        <f t="shared" ca="1" si="197"/>
        <v/>
      </c>
      <c r="Q1170" s="70" t="str">
        <f t="shared" ca="1" si="196"/>
        <v/>
      </c>
      <c r="R1170" s="70" t="str">
        <f t="shared" ca="1" si="198"/>
        <v/>
      </c>
      <c r="S1170" s="70" t="str">
        <f t="shared" ca="1" si="199"/>
        <v/>
      </c>
      <c r="T1170" s="147" t="str">
        <f t="shared" ca="1" si="200"/>
        <v/>
      </c>
      <c r="U1170" s="146"/>
      <c r="V1170" s="51"/>
      <c r="W1170" s="51"/>
      <c r="X1170" s="51"/>
      <c r="Y1170" s="51"/>
      <c r="Z1170" s="51"/>
      <c r="AA1170" s="145"/>
    </row>
    <row r="1171" spans="1:27" s="2" customFormat="1" ht="15.6" x14ac:dyDescent="0.3">
      <c r="A1171" s="555">
        <v>45499</v>
      </c>
      <c r="B1171" s="48" t="s">
        <v>1150</v>
      </c>
      <c r="C1171" s="45" t="s">
        <v>65</v>
      </c>
      <c r="D1171" s="45">
        <v>4</v>
      </c>
      <c r="E1171" s="45" t="s">
        <v>361</v>
      </c>
      <c r="F1171" s="45">
        <v>67</v>
      </c>
      <c r="G1171" s="46" t="s">
        <v>1216</v>
      </c>
      <c r="H1171" s="53" t="s">
        <v>76</v>
      </c>
      <c r="I1171" s="47"/>
      <c r="J1171" s="568">
        <v>45574</v>
      </c>
      <c r="K1171" s="42" t="s">
        <v>31</v>
      </c>
      <c r="L1171" s="544">
        <v>45359</v>
      </c>
      <c r="M1171" s="48"/>
      <c r="N1171" s="513">
        <v>45576</v>
      </c>
      <c r="O1171" s="51"/>
      <c r="P1171" s="70" t="str">
        <f t="shared" ca="1" si="197"/>
        <v/>
      </c>
      <c r="Q1171" s="70" t="str">
        <f t="shared" ca="1" si="196"/>
        <v/>
      </c>
      <c r="R1171" s="70" t="str">
        <f t="shared" ca="1" si="198"/>
        <v/>
      </c>
      <c r="S1171" s="70" t="str">
        <f t="shared" ca="1" si="199"/>
        <v/>
      </c>
      <c r="T1171" s="147" t="str">
        <f t="shared" ca="1" si="200"/>
        <v/>
      </c>
      <c r="U1171" s="146"/>
      <c r="V1171" s="51"/>
      <c r="W1171" s="51"/>
      <c r="X1171" s="51"/>
      <c r="Y1171" s="51"/>
      <c r="Z1171" s="51"/>
      <c r="AA1171" s="145"/>
    </row>
    <row r="1172" spans="1:27" s="2" customFormat="1" ht="15.6" x14ac:dyDescent="0.3">
      <c r="A1172" s="556">
        <v>45499</v>
      </c>
      <c r="B1172" s="48" t="s">
        <v>1150</v>
      </c>
      <c r="C1172" s="45" t="s">
        <v>65</v>
      </c>
      <c r="D1172" s="45">
        <v>4</v>
      </c>
      <c r="E1172" s="45" t="s">
        <v>361</v>
      </c>
      <c r="F1172" s="45">
        <v>68</v>
      </c>
      <c r="G1172" s="63" t="s">
        <v>1217</v>
      </c>
      <c r="H1172" s="47" t="s">
        <v>1218</v>
      </c>
      <c r="I1172" s="47"/>
      <c r="J1172" s="568">
        <v>45573</v>
      </c>
      <c r="K1172" s="42" t="s">
        <v>31</v>
      </c>
      <c r="L1172" s="544">
        <v>45359</v>
      </c>
      <c r="M1172" s="57"/>
      <c r="N1172" s="516">
        <v>45680</v>
      </c>
      <c r="O1172" s="51"/>
      <c r="P1172" s="70" t="str">
        <f t="shared" ca="1" si="197"/>
        <v/>
      </c>
      <c r="Q1172" s="70" t="str">
        <f t="shared" ca="1" si="196"/>
        <v/>
      </c>
      <c r="R1172" s="70" t="str">
        <f t="shared" ca="1" si="198"/>
        <v/>
      </c>
      <c r="S1172" s="70" t="str">
        <f t="shared" ca="1" si="199"/>
        <v/>
      </c>
      <c r="T1172" s="147" t="str">
        <f t="shared" ca="1" si="200"/>
        <v/>
      </c>
      <c r="U1172" s="276"/>
      <c r="V1172" s="252"/>
      <c r="W1172" s="252"/>
      <c r="X1172" s="252"/>
      <c r="Y1172" s="252"/>
      <c r="Z1172" s="252"/>
      <c r="AA1172" s="277"/>
    </row>
    <row r="1173" spans="1:27" s="2" customFormat="1" ht="15.6" customHeight="1" x14ac:dyDescent="0.3">
      <c r="A1173" s="555">
        <v>45499</v>
      </c>
      <c r="B1173" s="48" t="s">
        <v>1150</v>
      </c>
      <c r="C1173" s="236" t="s">
        <v>65</v>
      </c>
      <c r="D1173" s="236">
        <v>4</v>
      </c>
      <c r="E1173" s="236" t="s">
        <v>361</v>
      </c>
      <c r="F1173" s="236">
        <v>69</v>
      </c>
      <c r="G1173" s="302" t="s">
        <v>1219</v>
      </c>
      <c r="H1173" s="240" t="s">
        <v>44</v>
      </c>
      <c r="I1173" s="250"/>
      <c r="J1173" s="573">
        <v>45743</v>
      </c>
      <c r="K1173" s="42" t="s">
        <v>31</v>
      </c>
      <c r="L1173" s="544">
        <v>45359</v>
      </c>
      <c r="M1173" s="235"/>
      <c r="N1173" s="515">
        <v>45750</v>
      </c>
      <c r="O1173" s="252"/>
      <c r="P1173" s="256" t="str">
        <f t="shared" ca="1" si="197"/>
        <v/>
      </c>
      <c r="Q1173" s="256" t="str">
        <f t="shared" ca="1" si="196"/>
        <v/>
      </c>
      <c r="R1173" s="256" t="str">
        <f t="shared" ca="1" si="198"/>
        <v/>
      </c>
      <c r="S1173" s="256" t="str">
        <f t="shared" ca="1" si="199"/>
        <v/>
      </c>
      <c r="T1173" s="275" t="str">
        <f t="shared" ca="1" si="200"/>
        <v/>
      </c>
      <c r="U1173" s="276"/>
      <c r="V1173" s="252"/>
      <c r="W1173" s="252"/>
      <c r="X1173" s="252"/>
      <c r="Y1173" s="252"/>
      <c r="Z1173" s="252"/>
      <c r="AA1173" s="277"/>
    </row>
    <row r="1174" spans="1:27" s="2" customFormat="1" ht="15.6" x14ac:dyDescent="0.3">
      <c r="A1174" s="555">
        <v>45499</v>
      </c>
      <c r="B1174" s="48" t="s">
        <v>1150</v>
      </c>
      <c r="C1174" s="45" t="s">
        <v>65</v>
      </c>
      <c r="D1174" s="45">
        <v>4</v>
      </c>
      <c r="E1174" s="45" t="s">
        <v>361</v>
      </c>
      <c r="F1174" s="45">
        <v>70</v>
      </c>
      <c r="G1174" s="63" t="s">
        <v>1220</v>
      </c>
      <c r="H1174" s="47" t="s">
        <v>30</v>
      </c>
      <c r="I1174" s="47"/>
      <c r="J1174" s="568">
        <v>45773</v>
      </c>
      <c r="K1174" s="42" t="s">
        <v>31</v>
      </c>
      <c r="L1174" s="544">
        <v>45359</v>
      </c>
      <c r="M1174" s="57"/>
      <c r="N1174" s="516">
        <v>45782</v>
      </c>
      <c r="O1174" s="51"/>
      <c r="P1174" s="70"/>
      <c r="Q1174" s="70"/>
      <c r="R1174" s="70"/>
      <c r="S1174" s="70"/>
      <c r="T1174" s="147"/>
      <c r="U1174" s="276"/>
      <c r="V1174" s="252"/>
      <c r="W1174" s="252"/>
      <c r="X1174" s="252"/>
      <c r="Y1174" s="252"/>
      <c r="Z1174" s="252"/>
      <c r="AA1174" s="277"/>
    </row>
    <row r="1175" spans="1:27" s="2" customFormat="1" ht="62.4" x14ac:dyDescent="0.3">
      <c r="A1175" s="555">
        <v>45499</v>
      </c>
      <c r="B1175" s="48" t="s">
        <v>1150</v>
      </c>
      <c r="C1175" s="236" t="s">
        <v>65</v>
      </c>
      <c r="D1175" s="236">
        <v>4</v>
      </c>
      <c r="E1175" s="236" t="s">
        <v>361</v>
      </c>
      <c r="F1175" s="45">
        <v>71</v>
      </c>
      <c r="G1175" s="63" t="s">
        <v>1221</v>
      </c>
      <c r="H1175" s="47" t="s">
        <v>30</v>
      </c>
      <c r="I1175" s="47"/>
      <c r="J1175" s="568">
        <v>45801</v>
      </c>
      <c r="K1175" s="42" t="s">
        <v>31</v>
      </c>
      <c r="L1175" s="544">
        <v>45359</v>
      </c>
      <c r="M1175" s="57"/>
      <c r="N1175" s="516">
        <v>45863</v>
      </c>
      <c r="O1175" s="51"/>
      <c r="P1175" s="70"/>
      <c r="Q1175" s="70"/>
      <c r="R1175" s="70"/>
      <c r="S1175" s="70"/>
      <c r="T1175" s="147"/>
      <c r="U1175" s="276"/>
      <c r="V1175" s="252"/>
      <c r="W1175" s="252"/>
      <c r="X1175" s="252"/>
      <c r="Y1175" s="252"/>
      <c r="Z1175" s="252"/>
      <c r="AA1175" s="277"/>
    </row>
    <row r="1176" spans="1:27" s="2" customFormat="1" ht="15.6" x14ac:dyDescent="0.3">
      <c r="A1176" s="555">
        <v>45499</v>
      </c>
      <c r="B1176" s="48" t="s">
        <v>1150</v>
      </c>
      <c r="C1176" s="236" t="s">
        <v>65</v>
      </c>
      <c r="D1176" s="236">
        <v>4</v>
      </c>
      <c r="E1176" s="236" t="s">
        <v>361</v>
      </c>
      <c r="F1176" s="45">
        <v>72</v>
      </c>
      <c r="G1176" s="64" t="s">
        <v>5179</v>
      </c>
      <c r="H1176" s="65" t="s">
        <v>158</v>
      </c>
      <c r="I1176" s="65"/>
      <c r="J1176" s="526">
        <v>45874</v>
      </c>
      <c r="K1176" s="191" t="s">
        <v>31</v>
      </c>
      <c r="L1176" s="544">
        <v>45359</v>
      </c>
      <c r="M1176" s="57"/>
      <c r="N1176" s="516">
        <v>45902</v>
      </c>
      <c r="O1176" s="51"/>
      <c r="P1176" s="70"/>
      <c r="Q1176" s="70"/>
      <c r="R1176" s="70"/>
      <c r="S1176" s="70"/>
      <c r="T1176" s="147"/>
      <c r="U1176" s="146"/>
      <c r="V1176" s="51"/>
      <c r="W1176" s="51"/>
      <c r="X1176" s="51"/>
      <c r="Y1176" s="51"/>
      <c r="Z1176" s="51"/>
      <c r="AA1176" s="145"/>
    </row>
    <row r="1177" spans="1:27" s="2" customFormat="1" ht="46.8" x14ac:dyDescent="0.3">
      <c r="A1177" s="555">
        <v>45499</v>
      </c>
      <c r="B1177" s="48" t="s">
        <v>1150</v>
      </c>
      <c r="C1177" s="236" t="s">
        <v>65</v>
      </c>
      <c r="D1177" s="236">
        <v>4</v>
      </c>
      <c r="E1177" s="236" t="s">
        <v>361</v>
      </c>
      <c r="F1177" s="45">
        <v>73</v>
      </c>
      <c r="G1177" s="64" t="s">
        <v>5213</v>
      </c>
      <c r="H1177" s="47" t="s">
        <v>104</v>
      </c>
      <c r="I1177" s="65"/>
      <c r="J1177" s="526">
        <v>45896</v>
      </c>
      <c r="K1177" s="191" t="s">
        <v>31</v>
      </c>
      <c r="L1177" s="544">
        <v>45359</v>
      </c>
      <c r="M1177" s="57"/>
      <c r="N1177" s="516">
        <v>45917</v>
      </c>
      <c r="O1177" s="51"/>
      <c r="P1177" s="70"/>
      <c r="Q1177" s="70"/>
      <c r="R1177" s="70"/>
      <c r="S1177" s="70"/>
      <c r="T1177" s="147"/>
      <c r="U1177" s="276"/>
      <c r="V1177" s="252"/>
      <c r="W1177" s="252"/>
      <c r="X1177" s="252"/>
      <c r="Y1177" s="252"/>
      <c r="Z1177" s="252"/>
      <c r="AA1177" s="277"/>
    </row>
    <row r="1178" spans="1:27" s="2" customFormat="1" ht="15.6" x14ac:dyDescent="0.3">
      <c r="A1178" s="555">
        <v>45499</v>
      </c>
      <c r="B1178" s="48" t="s">
        <v>1150</v>
      </c>
      <c r="C1178" s="236" t="s">
        <v>65</v>
      </c>
      <c r="D1178" s="236">
        <v>4</v>
      </c>
      <c r="E1178" s="236" t="s">
        <v>361</v>
      </c>
      <c r="F1178" s="45">
        <v>74</v>
      </c>
      <c r="G1178" s="64" t="s">
        <v>5434</v>
      </c>
      <c r="H1178" s="65" t="s">
        <v>30</v>
      </c>
      <c r="I1178" s="65"/>
      <c r="J1178" s="526">
        <v>46028</v>
      </c>
      <c r="K1178" s="191" t="s">
        <v>31</v>
      </c>
      <c r="L1178" s="544">
        <v>45359</v>
      </c>
      <c r="M1178" s="57"/>
      <c r="N1178" s="516">
        <v>46041</v>
      </c>
      <c r="O1178" s="51" t="s">
        <v>5435</v>
      </c>
      <c r="P1178" s="70"/>
      <c r="Q1178" s="70"/>
      <c r="R1178" s="70"/>
      <c r="S1178" s="70"/>
      <c r="T1178" s="147"/>
      <c r="U1178" s="146"/>
      <c r="V1178" s="51"/>
      <c r="W1178" s="51"/>
      <c r="X1178" s="51"/>
      <c r="Y1178" s="51"/>
      <c r="Z1178" s="51"/>
      <c r="AA1178" s="145"/>
    </row>
    <row r="1179" spans="1:27" s="2" customFormat="1" ht="46.8" x14ac:dyDescent="0.3">
      <c r="A1179" s="555">
        <v>45499</v>
      </c>
      <c r="B1179" s="48" t="s">
        <v>1150</v>
      </c>
      <c r="C1179" s="236" t="s">
        <v>65</v>
      </c>
      <c r="D1179" s="236">
        <v>4</v>
      </c>
      <c r="E1179" s="236" t="s">
        <v>361</v>
      </c>
      <c r="F1179" s="45">
        <v>75</v>
      </c>
      <c r="G1179" s="64" t="s">
        <v>5636</v>
      </c>
      <c r="H1179" s="65" t="s">
        <v>44</v>
      </c>
      <c r="I1179" s="65"/>
      <c r="J1179" s="526"/>
      <c r="K1179" s="191" t="s">
        <v>31</v>
      </c>
      <c r="L1179" s="544">
        <v>45359</v>
      </c>
      <c r="M1179" s="57"/>
      <c r="N1179" s="516">
        <v>46199</v>
      </c>
      <c r="O1179" s="51"/>
      <c r="P1179" s="70"/>
      <c r="Q1179" s="70"/>
      <c r="R1179" s="70"/>
      <c r="S1179" s="70"/>
      <c r="T1179" s="147"/>
      <c r="U1179" s="276"/>
      <c r="V1179" s="252"/>
      <c r="W1179" s="252"/>
      <c r="X1179" s="252"/>
      <c r="Y1179" s="252"/>
      <c r="Z1179" s="252"/>
      <c r="AA1179" s="277"/>
    </row>
    <row r="1180" spans="1:27" s="2" customFormat="1" ht="15.6" x14ac:dyDescent="0.3">
      <c r="A1180" s="555">
        <v>45512</v>
      </c>
      <c r="B1180" s="48" t="s">
        <v>1223</v>
      </c>
      <c r="C1180" s="48" t="s">
        <v>65</v>
      </c>
      <c r="D1180" s="48">
        <v>4</v>
      </c>
      <c r="E1180" s="48" t="s">
        <v>391</v>
      </c>
      <c r="F1180" s="45">
        <v>14</v>
      </c>
      <c r="G1180" s="46" t="s">
        <v>1224</v>
      </c>
      <c r="H1180" s="81" t="s">
        <v>30</v>
      </c>
      <c r="I1180" s="70"/>
      <c r="J1180" s="577"/>
      <c r="K1180" s="42" t="s">
        <v>31</v>
      </c>
      <c r="L1180" s="543">
        <v>45406</v>
      </c>
      <c r="M1180" s="51"/>
      <c r="N1180" s="513">
        <v>45656</v>
      </c>
      <c r="O1180" s="51"/>
      <c r="P1180" s="70" t="str">
        <f t="shared" ref="P1180:P1211" ca="1" si="201">IF(K1180="NÃO INTERVENCIONADO",TODAY()-J1180,"")</f>
        <v/>
      </c>
      <c r="Q1180" s="70" t="str">
        <f t="shared" ref="Q1180:Q1211" ca="1" si="202">IF(K1180="ENCOMENDADO",TODAY()-J1180,"")</f>
        <v/>
      </c>
      <c r="R1180" s="70" t="str">
        <f t="shared" ref="R1180:R1211" ca="1" si="203">IF(K1180="EM OBRA",TODAY()-J1180,"")</f>
        <v/>
      </c>
      <c r="S1180" s="70" t="str">
        <f t="shared" ref="S1180:S1211" ca="1" si="204">IF(K1180="CORREÇÃO NÃO ACEITE",TODAY()-J1180,"")</f>
        <v/>
      </c>
      <c r="T1180" s="147" t="str">
        <f t="shared" ref="T1180:T1211" ca="1" si="205">IF(K1180="A VERIFICAR",TODAY()-J1180,"")</f>
        <v/>
      </c>
      <c r="U1180" s="146"/>
      <c r="V1180" s="51"/>
      <c r="W1180" s="51"/>
      <c r="X1180" s="51"/>
      <c r="Y1180" s="51"/>
      <c r="Z1180" s="51"/>
      <c r="AA1180" s="145"/>
    </row>
    <row r="1181" spans="1:27" s="2" customFormat="1" ht="15.6" x14ac:dyDescent="0.3">
      <c r="A1181" s="555">
        <v>45512</v>
      </c>
      <c r="B1181" s="48" t="s">
        <v>1223</v>
      </c>
      <c r="C1181" s="48" t="s">
        <v>65</v>
      </c>
      <c r="D1181" s="48">
        <v>4</v>
      </c>
      <c r="E1181" s="48" t="s">
        <v>391</v>
      </c>
      <c r="F1181" s="45">
        <v>13</v>
      </c>
      <c r="G1181" s="46" t="s">
        <v>1225</v>
      </c>
      <c r="H1181" s="47" t="s">
        <v>68</v>
      </c>
      <c r="I1181" s="70"/>
      <c r="J1181" s="522"/>
      <c r="K1181" s="42" t="s">
        <v>31</v>
      </c>
      <c r="L1181" s="543">
        <v>45406</v>
      </c>
      <c r="M1181" s="51"/>
      <c r="N1181" s="513">
        <v>45656</v>
      </c>
      <c r="O1181" s="51"/>
      <c r="P1181" s="70" t="str">
        <f t="shared" ca="1" si="201"/>
        <v/>
      </c>
      <c r="Q1181" s="70" t="str">
        <f t="shared" ca="1" si="202"/>
        <v/>
      </c>
      <c r="R1181" s="70" t="str">
        <f t="shared" ca="1" si="203"/>
        <v/>
      </c>
      <c r="S1181" s="70" t="str">
        <f t="shared" ca="1" si="204"/>
        <v/>
      </c>
      <c r="T1181" s="147" t="str">
        <f t="shared" ca="1" si="205"/>
        <v/>
      </c>
      <c r="U1181" s="146"/>
      <c r="V1181" s="51"/>
      <c r="W1181" s="51"/>
      <c r="X1181" s="51"/>
      <c r="Y1181" s="51"/>
      <c r="Z1181" s="51"/>
      <c r="AA1181" s="145"/>
    </row>
    <row r="1182" spans="1:27" s="2" customFormat="1" ht="15.6" x14ac:dyDescent="0.3">
      <c r="A1182" s="555">
        <v>45512</v>
      </c>
      <c r="B1182" s="48" t="s">
        <v>1223</v>
      </c>
      <c r="C1182" s="48" t="s">
        <v>65</v>
      </c>
      <c r="D1182" s="48">
        <v>4</v>
      </c>
      <c r="E1182" s="48" t="s">
        <v>391</v>
      </c>
      <c r="F1182" s="45">
        <v>12</v>
      </c>
      <c r="G1182" s="46" t="s">
        <v>1226</v>
      </c>
      <c r="H1182" s="47" t="s">
        <v>54</v>
      </c>
      <c r="I1182" s="70"/>
      <c r="J1182" s="522"/>
      <c r="K1182" s="42" t="s">
        <v>31</v>
      </c>
      <c r="L1182" s="543">
        <v>45406</v>
      </c>
      <c r="M1182" s="51"/>
      <c r="N1182" s="513">
        <v>45534</v>
      </c>
      <c r="O1182" s="51"/>
      <c r="P1182" s="70" t="str">
        <f t="shared" ca="1" si="201"/>
        <v/>
      </c>
      <c r="Q1182" s="70" t="str">
        <f t="shared" ca="1" si="202"/>
        <v/>
      </c>
      <c r="R1182" s="70" t="str">
        <f t="shared" ca="1" si="203"/>
        <v/>
      </c>
      <c r="S1182" s="70" t="str">
        <f t="shared" ca="1" si="204"/>
        <v/>
      </c>
      <c r="T1182" s="147" t="str">
        <f t="shared" ca="1" si="205"/>
        <v/>
      </c>
      <c r="U1182" s="146"/>
      <c r="V1182" s="51"/>
      <c r="W1182" s="51"/>
      <c r="X1182" s="51"/>
      <c r="Y1182" s="51"/>
      <c r="Z1182" s="51"/>
      <c r="AA1182" s="145"/>
    </row>
    <row r="1183" spans="1:27" s="2" customFormat="1" ht="15.6" x14ac:dyDescent="0.3">
      <c r="A1183" s="555">
        <v>45512</v>
      </c>
      <c r="B1183" s="48" t="s">
        <v>1223</v>
      </c>
      <c r="C1183" s="48" t="s">
        <v>65</v>
      </c>
      <c r="D1183" s="48">
        <v>4</v>
      </c>
      <c r="E1183" s="48" t="s">
        <v>391</v>
      </c>
      <c r="F1183" s="45">
        <v>11</v>
      </c>
      <c r="G1183" s="46" t="s">
        <v>1227</v>
      </c>
      <c r="H1183" s="53" t="s">
        <v>76</v>
      </c>
      <c r="I1183" s="70"/>
      <c r="J1183" s="522"/>
      <c r="K1183" s="42" t="s">
        <v>31</v>
      </c>
      <c r="L1183" s="543">
        <v>45406</v>
      </c>
      <c r="M1183" s="51"/>
      <c r="N1183" s="513">
        <v>45656</v>
      </c>
      <c r="O1183" s="51"/>
      <c r="P1183" s="70" t="str">
        <f t="shared" ca="1" si="201"/>
        <v/>
      </c>
      <c r="Q1183" s="70" t="str">
        <f t="shared" ca="1" si="202"/>
        <v/>
      </c>
      <c r="R1183" s="70" t="str">
        <f t="shared" ca="1" si="203"/>
        <v/>
      </c>
      <c r="S1183" s="70" t="str">
        <f t="shared" ca="1" si="204"/>
        <v/>
      </c>
      <c r="T1183" s="147" t="str">
        <f t="shared" ca="1" si="205"/>
        <v/>
      </c>
      <c r="U1183" s="146"/>
      <c r="V1183" s="51"/>
      <c r="W1183" s="51"/>
      <c r="X1183" s="51"/>
      <c r="Y1183" s="51"/>
      <c r="Z1183" s="51"/>
      <c r="AA1183" s="145"/>
    </row>
    <row r="1184" spans="1:27" s="2" customFormat="1" ht="15.6" x14ac:dyDescent="0.3">
      <c r="A1184" s="555">
        <v>45512</v>
      </c>
      <c r="B1184" s="48" t="s">
        <v>1223</v>
      </c>
      <c r="C1184" s="48" t="s">
        <v>65</v>
      </c>
      <c r="D1184" s="48">
        <v>4</v>
      </c>
      <c r="E1184" s="48" t="s">
        <v>391</v>
      </c>
      <c r="F1184" s="45">
        <v>10</v>
      </c>
      <c r="G1184" s="46" t="s">
        <v>1228</v>
      </c>
      <c r="H1184" s="81" t="s">
        <v>30</v>
      </c>
      <c r="I1184" s="70"/>
      <c r="J1184" s="522"/>
      <c r="K1184" s="42" t="s">
        <v>31</v>
      </c>
      <c r="L1184" s="543">
        <v>45406</v>
      </c>
      <c r="M1184" s="51"/>
      <c r="N1184" s="513">
        <v>45656</v>
      </c>
      <c r="O1184" s="51"/>
      <c r="P1184" s="70" t="str">
        <f t="shared" ca="1" si="201"/>
        <v/>
      </c>
      <c r="Q1184" s="70" t="str">
        <f t="shared" ca="1" si="202"/>
        <v/>
      </c>
      <c r="R1184" s="70" t="str">
        <f t="shared" ca="1" si="203"/>
        <v/>
      </c>
      <c r="S1184" s="70" t="str">
        <f t="shared" ca="1" si="204"/>
        <v/>
      </c>
      <c r="T1184" s="147" t="str">
        <f t="shared" ca="1" si="205"/>
        <v/>
      </c>
      <c r="U1184" s="146"/>
      <c r="V1184" s="51"/>
      <c r="W1184" s="51"/>
      <c r="X1184" s="51"/>
      <c r="Y1184" s="51"/>
      <c r="Z1184" s="51"/>
      <c r="AA1184" s="145"/>
    </row>
    <row r="1185" spans="1:27" s="2" customFormat="1" ht="15.6" x14ac:dyDescent="0.3">
      <c r="A1185" s="555">
        <v>45512</v>
      </c>
      <c r="B1185" s="48" t="s">
        <v>1223</v>
      </c>
      <c r="C1185" s="48" t="s">
        <v>65</v>
      </c>
      <c r="D1185" s="48">
        <v>4</v>
      </c>
      <c r="E1185" s="48" t="s">
        <v>391</v>
      </c>
      <c r="F1185" s="45">
        <v>9</v>
      </c>
      <c r="G1185" s="46" t="s">
        <v>1229</v>
      </c>
      <c r="H1185" s="81" t="s">
        <v>30</v>
      </c>
      <c r="I1185" s="70"/>
      <c r="J1185" s="522"/>
      <c r="K1185" s="42" t="s">
        <v>31</v>
      </c>
      <c r="L1185" s="543">
        <v>45406</v>
      </c>
      <c r="M1185" s="51"/>
      <c r="N1185" s="513">
        <v>45656</v>
      </c>
      <c r="O1185" s="51"/>
      <c r="P1185" s="70" t="str">
        <f t="shared" ca="1" si="201"/>
        <v/>
      </c>
      <c r="Q1185" s="70" t="str">
        <f t="shared" ca="1" si="202"/>
        <v/>
      </c>
      <c r="R1185" s="70" t="str">
        <f t="shared" ca="1" si="203"/>
        <v/>
      </c>
      <c r="S1185" s="70" t="str">
        <f t="shared" ca="1" si="204"/>
        <v/>
      </c>
      <c r="T1185" s="147" t="str">
        <f t="shared" ca="1" si="205"/>
        <v/>
      </c>
      <c r="U1185" s="146"/>
      <c r="V1185" s="51"/>
      <c r="W1185" s="51"/>
      <c r="X1185" s="51"/>
      <c r="Y1185" s="51"/>
      <c r="Z1185" s="51"/>
      <c r="AA1185" s="145"/>
    </row>
    <row r="1186" spans="1:27" s="2" customFormat="1" ht="15.6" x14ac:dyDescent="0.3">
      <c r="A1186" s="555">
        <v>45512</v>
      </c>
      <c r="B1186" s="48" t="s">
        <v>1223</v>
      </c>
      <c r="C1186" s="48" t="s">
        <v>65</v>
      </c>
      <c r="D1186" s="48">
        <v>4</v>
      </c>
      <c r="E1186" s="48" t="s">
        <v>391</v>
      </c>
      <c r="F1186" s="45">
        <v>8</v>
      </c>
      <c r="G1186" s="46" t="s">
        <v>1230</v>
      </c>
      <c r="H1186" s="81" t="s">
        <v>30</v>
      </c>
      <c r="I1186" s="70"/>
      <c r="J1186" s="522"/>
      <c r="K1186" s="42" t="s">
        <v>31</v>
      </c>
      <c r="L1186" s="543">
        <v>45406</v>
      </c>
      <c r="M1186" s="51"/>
      <c r="N1186" s="513">
        <v>45637</v>
      </c>
      <c r="O1186" s="51"/>
      <c r="P1186" s="70" t="str">
        <f t="shared" ca="1" si="201"/>
        <v/>
      </c>
      <c r="Q1186" s="70" t="str">
        <f t="shared" ca="1" si="202"/>
        <v/>
      </c>
      <c r="R1186" s="70" t="str">
        <f t="shared" ca="1" si="203"/>
        <v/>
      </c>
      <c r="S1186" s="70" t="str">
        <f t="shared" ca="1" si="204"/>
        <v/>
      </c>
      <c r="T1186" s="147" t="str">
        <f t="shared" ca="1" si="205"/>
        <v/>
      </c>
      <c r="U1186" s="146"/>
      <c r="V1186" s="51"/>
      <c r="W1186" s="51"/>
      <c r="X1186" s="51"/>
      <c r="Y1186" s="51"/>
      <c r="Z1186" s="51"/>
      <c r="AA1186" s="145"/>
    </row>
    <row r="1187" spans="1:27" s="2" customFormat="1" ht="15.6" x14ac:dyDescent="0.3">
      <c r="A1187" s="555">
        <v>45512</v>
      </c>
      <c r="B1187" s="48" t="s">
        <v>1223</v>
      </c>
      <c r="C1187" s="48" t="s">
        <v>65</v>
      </c>
      <c r="D1187" s="48">
        <v>4</v>
      </c>
      <c r="E1187" s="48" t="s">
        <v>391</v>
      </c>
      <c r="F1187" s="45">
        <v>7</v>
      </c>
      <c r="G1187" s="46" t="s">
        <v>1231</v>
      </c>
      <c r="H1187" s="81" t="s">
        <v>30</v>
      </c>
      <c r="I1187" s="70"/>
      <c r="J1187" s="522"/>
      <c r="K1187" s="42" t="s">
        <v>31</v>
      </c>
      <c r="L1187" s="543">
        <v>45406</v>
      </c>
      <c r="M1187" s="51"/>
      <c r="N1187" s="513">
        <v>45656</v>
      </c>
      <c r="O1187" s="51"/>
      <c r="P1187" s="70" t="str">
        <f t="shared" ca="1" si="201"/>
        <v/>
      </c>
      <c r="Q1187" s="70" t="str">
        <f t="shared" ca="1" si="202"/>
        <v/>
      </c>
      <c r="R1187" s="70" t="str">
        <f t="shared" ca="1" si="203"/>
        <v/>
      </c>
      <c r="S1187" s="70" t="str">
        <f t="shared" ca="1" si="204"/>
        <v/>
      </c>
      <c r="T1187" s="147" t="str">
        <f t="shared" ca="1" si="205"/>
        <v/>
      </c>
      <c r="U1187" s="146"/>
      <c r="V1187" s="51"/>
      <c r="W1187" s="51"/>
      <c r="X1187" s="51"/>
      <c r="Y1187" s="51"/>
      <c r="Z1187" s="51"/>
      <c r="AA1187" s="145"/>
    </row>
    <row r="1188" spans="1:27" s="2" customFormat="1" ht="15.6" x14ac:dyDescent="0.3">
      <c r="A1188" s="555">
        <v>45512</v>
      </c>
      <c r="B1188" s="48" t="s">
        <v>1223</v>
      </c>
      <c r="C1188" s="48" t="s">
        <v>65</v>
      </c>
      <c r="D1188" s="48">
        <v>4</v>
      </c>
      <c r="E1188" s="48" t="s">
        <v>391</v>
      </c>
      <c r="F1188" s="45">
        <v>6</v>
      </c>
      <c r="G1188" s="46" t="s">
        <v>1232</v>
      </c>
      <c r="H1188" s="81" t="s">
        <v>30</v>
      </c>
      <c r="I1188" s="70"/>
      <c r="J1188" s="522"/>
      <c r="K1188" s="42" t="s">
        <v>31</v>
      </c>
      <c r="L1188" s="543">
        <v>45406</v>
      </c>
      <c r="M1188" s="51"/>
      <c r="N1188" s="513">
        <v>45656</v>
      </c>
      <c r="O1188" s="51"/>
      <c r="P1188" s="70" t="str">
        <f t="shared" ca="1" si="201"/>
        <v/>
      </c>
      <c r="Q1188" s="70" t="str">
        <f t="shared" ca="1" si="202"/>
        <v/>
      </c>
      <c r="R1188" s="70" t="str">
        <f t="shared" ca="1" si="203"/>
        <v/>
      </c>
      <c r="S1188" s="70" t="str">
        <f t="shared" ca="1" si="204"/>
        <v/>
      </c>
      <c r="T1188" s="147" t="str">
        <f t="shared" ca="1" si="205"/>
        <v/>
      </c>
      <c r="U1188" s="146"/>
      <c r="V1188" s="51"/>
      <c r="W1188" s="51"/>
      <c r="X1188" s="51"/>
      <c r="Y1188" s="51"/>
      <c r="Z1188" s="51"/>
      <c r="AA1188" s="145"/>
    </row>
    <row r="1189" spans="1:27" s="2" customFormat="1" ht="15.6" x14ac:dyDescent="0.3">
      <c r="A1189" s="555">
        <v>45512</v>
      </c>
      <c r="B1189" s="48" t="s">
        <v>1223</v>
      </c>
      <c r="C1189" s="258" t="s">
        <v>65</v>
      </c>
      <c r="D1189" s="258">
        <v>4</v>
      </c>
      <c r="E1189" s="258" t="s">
        <v>391</v>
      </c>
      <c r="F1189" s="259">
        <v>5</v>
      </c>
      <c r="G1189" s="321" t="s">
        <v>1233</v>
      </c>
      <c r="H1189" s="336" t="s">
        <v>30</v>
      </c>
      <c r="I1189" s="70"/>
      <c r="J1189" s="588"/>
      <c r="K1189" s="42" t="s">
        <v>31</v>
      </c>
      <c r="L1189" s="543">
        <v>45406</v>
      </c>
      <c r="M1189" s="51"/>
      <c r="N1189" s="513">
        <v>45656</v>
      </c>
      <c r="O1189" s="51"/>
      <c r="P1189" s="70" t="str">
        <f t="shared" ca="1" si="201"/>
        <v/>
      </c>
      <c r="Q1189" s="70" t="str">
        <f t="shared" ca="1" si="202"/>
        <v/>
      </c>
      <c r="R1189" s="70" t="str">
        <f t="shared" ca="1" si="203"/>
        <v/>
      </c>
      <c r="S1189" s="70" t="str">
        <f t="shared" ca="1" si="204"/>
        <v/>
      </c>
      <c r="T1189" s="147" t="str">
        <f t="shared" ca="1" si="205"/>
        <v/>
      </c>
      <c r="U1189" s="146"/>
      <c r="V1189" s="51"/>
      <c r="W1189" s="51"/>
      <c r="X1189" s="51"/>
      <c r="Y1189" s="51"/>
      <c r="Z1189" s="51"/>
      <c r="AA1189" s="145"/>
    </row>
    <row r="1190" spans="1:27" customFormat="1" ht="15.6" x14ac:dyDescent="0.3">
      <c r="A1190" s="555">
        <v>45512</v>
      </c>
      <c r="B1190" s="48" t="s">
        <v>1223</v>
      </c>
      <c r="C1190" s="288" t="s">
        <v>65</v>
      </c>
      <c r="D1190" s="288">
        <v>4</v>
      </c>
      <c r="E1190" s="288" t="s">
        <v>391</v>
      </c>
      <c r="F1190" s="313">
        <v>4</v>
      </c>
      <c r="G1190" s="271" t="s">
        <v>1234</v>
      </c>
      <c r="H1190" s="333" t="s">
        <v>30</v>
      </c>
      <c r="I1190" s="265"/>
      <c r="J1190" s="589"/>
      <c r="K1190" s="42" t="s">
        <v>31</v>
      </c>
      <c r="L1190" s="543">
        <v>45406</v>
      </c>
      <c r="M1190" s="51"/>
      <c r="N1190" s="513">
        <v>45656</v>
      </c>
      <c r="O1190" s="51"/>
      <c r="P1190" s="70" t="str">
        <f t="shared" ca="1" si="201"/>
        <v/>
      </c>
      <c r="Q1190" s="70" t="str">
        <f t="shared" ca="1" si="202"/>
        <v/>
      </c>
      <c r="R1190" s="70" t="str">
        <f t="shared" ca="1" si="203"/>
        <v/>
      </c>
      <c r="S1190" s="70" t="str">
        <f t="shared" ca="1" si="204"/>
        <v/>
      </c>
      <c r="T1190" s="147" t="str">
        <f t="shared" ca="1" si="205"/>
        <v/>
      </c>
      <c r="U1190" s="146"/>
      <c r="V1190" s="51"/>
      <c r="W1190" s="51"/>
      <c r="X1190" s="51"/>
      <c r="Y1190" s="51"/>
      <c r="Z1190" s="51"/>
      <c r="AA1190" s="145"/>
    </row>
    <row r="1191" spans="1:27" customFormat="1" ht="15.6" x14ac:dyDescent="0.3">
      <c r="A1191" s="555">
        <v>45512</v>
      </c>
      <c r="B1191" s="48" t="s">
        <v>1223</v>
      </c>
      <c r="C1191" s="262" t="s">
        <v>65</v>
      </c>
      <c r="D1191" s="262">
        <v>4</v>
      </c>
      <c r="E1191" s="262" t="s">
        <v>391</v>
      </c>
      <c r="F1191" s="289">
        <v>3</v>
      </c>
      <c r="G1191" s="320" t="s">
        <v>1235</v>
      </c>
      <c r="H1191" s="337" t="s">
        <v>30</v>
      </c>
      <c r="I1191" s="70"/>
      <c r="J1191" s="590"/>
      <c r="K1191" s="42" t="s">
        <v>31</v>
      </c>
      <c r="L1191" s="543">
        <v>45406</v>
      </c>
      <c r="M1191" s="51"/>
      <c r="N1191" s="513">
        <v>45656</v>
      </c>
      <c r="O1191" s="51"/>
      <c r="P1191" s="70" t="str">
        <f t="shared" ca="1" si="201"/>
        <v/>
      </c>
      <c r="Q1191" s="70" t="str">
        <f t="shared" ca="1" si="202"/>
        <v/>
      </c>
      <c r="R1191" s="70" t="str">
        <f t="shared" ca="1" si="203"/>
        <v/>
      </c>
      <c r="S1191" s="70" t="str">
        <f t="shared" ca="1" si="204"/>
        <v/>
      </c>
      <c r="T1191" s="147" t="str">
        <f t="shared" ca="1" si="205"/>
        <v/>
      </c>
      <c r="U1191" s="146"/>
      <c r="V1191" s="51"/>
      <c r="W1191" s="51"/>
      <c r="X1191" s="51"/>
      <c r="Y1191" s="51"/>
      <c r="Z1191" s="51"/>
      <c r="AA1191" s="145"/>
    </row>
    <row r="1192" spans="1:27" s="2" customFormat="1" ht="15.6" x14ac:dyDescent="0.3">
      <c r="A1192" s="555">
        <v>45617</v>
      </c>
      <c r="B1192" s="48" t="s">
        <v>1236</v>
      </c>
      <c r="C1192" s="45" t="s">
        <v>65</v>
      </c>
      <c r="D1192" s="45">
        <v>4</v>
      </c>
      <c r="E1192" s="45" t="s">
        <v>28</v>
      </c>
      <c r="F1192" s="45">
        <v>1</v>
      </c>
      <c r="G1192" s="63" t="s">
        <v>1237</v>
      </c>
      <c r="H1192" s="47" t="s">
        <v>30</v>
      </c>
      <c r="I1192" s="59"/>
      <c r="J1192" s="568">
        <v>45580</v>
      </c>
      <c r="K1192" s="42" t="s">
        <v>31</v>
      </c>
      <c r="L1192" s="544">
        <v>45580</v>
      </c>
      <c r="M1192" s="57"/>
      <c r="N1192" s="516">
        <v>45623</v>
      </c>
      <c r="O1192" s="51"/>
      <c r="P1192" s="70" t="str">
        <f t="shared" ca="1" si="201"/>
        <v/>
      </c>
      <c r="Q1192" s="70" t="str">
        <f t="shared" ca="1" si="202"/>
        <v/>
      </c>
      <c r="R1192" s="70" t="str">
        <f t="shared" ca="1" si="203"/>
        <v/>
      </c>
      <c r="S1192" s="70" t="str">
        <f t="shared" ca="1" si="204"/>
        <v/>
      </c>
      <c r="T1192" s="147" t="str">
        <f t="shared" ca="1" si="205"/>
        <v/>
      </c>
      <c r="U1192" s="146"/>
      <c r="V1192" s="51"/>
      <c r="W1192" s="51"/>
      <c r="X1192" s="51"/>
      <c r="Y1192" s="51"/>
      <c r="Z1192" s="51"/>
      <c r="AA1192" s="145"/>
    </row>
    <row r="1193" spans="1:27" s="2" customFormat="1" ht="15.6" x14ac:dyDescent="0.3">
      <c r="A1193" s="555">
        <v>45617</v>
      </c>
      <c r="B1193" s="48" t="s">
        <v>1236</v>
      </c>
      <c r="C1193" s="45" t="s">
        <v>65</v>
      </c>
      <c r="D1193" s="45">
        <v>4</v>
      </c>
      <c r="E1193" s="45" t="s">
        <v>28</v>
      </c>
      <c r="F1193" s="45">
        <v>2</v>
      </c>
      <c r="G1193" s="63" t="s">
        <v>1238</v>
      </c>
      <c r="H1193" s="47" t="s">
        <v>30</v>
      </c>
      <c r="I1193" s="59"/>
      <c r="J1193" s="568">
        <v>45580</v>
      </c>
      <c r="K1193" s="188" t="s">
        <v>227</v>
      </c>
      <c r="L1193" s="544">
        <v>45580</v>
      </c>
      <c r="M1193" s="57"/>
      <c r="N1193" s="516">
        <v>45593</v>
      </c>
      <c r="O1193" s="51"/>
      <c r="P1193" s="70" t="str">
        <f t="shared" ca="1" si="201"/>
        <v/>
      </c>
      <c r="Q1193" s="70" t="str">
        <f t="shared" ca="1" si="202"/>
        <v/>
      </c>
      <c r="R1193" s="70" t="str">
        <f t="shared" ca="1" si="203"/>
        <v/>
      </c>
      <c r="S1193" s="70" t="str">
        <f t="shared" ca="1" si="204"/>
        <v/>
      </c>
      <c r="T1193" s="147" t="str">
        <f t="shared" ca="1" si="205"/>
        <v/>
      </c>
      <c r="U1193" s="146"/>
      <c r="V1193" s="51"/>
      <c r="W1193" s="51"/>
      <c r="X1193" s="51"/>
      <c r="Y1193" s="51"/>
      <c r="Z1193" s="51"/>
      <c r="AA1193" s="145"/>
    </row>
    <row r="1194" spans="1:27" s="2" customFormat="1" ht="15.6" x14ac:dyDescent="0.3">
      <c r="A1194" s="555">
        <v>45617</v>
      </c>
      <c r="B1194" s="48" t="s">
        <v>1236</v>
      </c>
      <c r="C1194" s="45" t="s">
        <v>65</v>
      </c>
      <c r="D1194" s="45">
        <v>4</v>
      </c>
      <c r="E1194" s="45" t="s">
        <v>28</v>
      </c>
      <c r="F1194" s="45">
        <v>3</v>
      </c>
      <c r="G1194" s="63" t="s">
        <v>1239</v>
      </c>
      <c r="H1194" s="47" t="s">
        <v>30</v>
      </c>
      <c r="I1194" s="59"/>
      <c r="J1194" s="568">
        <v>45580</v>
      </c>
      <c r="K1194" s="42" t="s">
        <v>31</v>
      </c>
      <c r="L1194" s="544">
        <v>45580</v>
      </c>
      <c r="M1194" s="57"/>
      <c r="N1194" s="516">
        <v>45583</v>
      </c>
      <c r="O1194" s="51"/>
      <c r="P1194" s="70" t="str">
        <f t="shared" ca="1" si="201"/>
        <v/>
      </c>
      <c r="Q1194" s="70" t="str">
        <f t="shared" ca="1" si="202"/>
        <v/>
      </c>
      <c r="R1194" s="70" t="str">
        <f t="shared" ca="1" si="203"/>
        <v/>
      </c>
      <c r="S1194" s="70" t="str">
        <f t="shared" ca="1" si="204"/>
        <v/>
      </c>
      <c r="T1194" s="147" t="str">
        <f t="shared" ca="1" si="205"/>
        <v/>
      </c>
      <c r="U1194" s="146"/>
      <c r="V1194" s="51"/>
      <c r="W1194" s="51"/>
      <c r="X1194" s="51"/>
      <c r="Y1194" s="51"/>
      <c r="Z1194" s="51"/>
      <c r="AA1194" s="145"/>
    </row>
    <row r="1195" spans="1:27" s="2" customFormat="1" ht="15.6" x14ac:dyDescent="0.3">
      <c r="A1195" s="555">
        <v>45617</v>
      </c>
      <c r="B1195" s="48" t="s">
        <v>1236</v>
      </c>
      <c r="C1195" s="45" t="s">
        <v>65</v>
      </c>
      <c r="D1195" s="45">
        <v>4</v>
      </c>
      <c r="E1195" s="45" t="s">
        <v>28</v>
      </c>
      <c r="F1195" s="45">
        <v>4</v>
      </c>
      <c r="G1195" s="63" t="s">
        <v>1240</v>
      </c>
      <c r="H1195" s="47" t="s">
        <v>30</v>
      </c>
      <c r="I1195" s="59"/>
      <c r="J1195" s="568">
        <v>45580</v>
      </c>
      <c r="K1195" s="42" t="s">
        <v>31</v>
      </c>
      <c r="L1195" s="544">
        <v>45580</v>
      </c>
      <c r="M1195" s="57"/>
      <c r="N1195" s="516">
        <v>45583</v>
      </c>
      <c r="O1195" s="51"/>
      <c r="P1195" s="70" t="str">
        <f t="shared" ca="1" si="201"/>
        <v/>
      </c>
      <c r="Q1195" s="70" t="str">
        <f t="shared" ca="1" si="202"/>
        <v/>
      </c>
      <c r="R1195" s="70" t="str">
        <f t="shared" ca="1" si="203"/>
        <v/>
      </c>
      <c r="S1195" s="70" t="str">
        <f t="shared" ca="1" si="204"/>
        <v/>
      </c>
      <c r="T1195" s="147" t="str">
        <f t="shared" ca="1" si="205"/>
        <v/>
      </c>
      <c r="U1195" s="146"/>
      <c r="V1195" s="51"/>
      <c r="W1195" s="51"/>
      <c r="X1195" s="51"/>
      <c r="Y1195" s="51"/>
      <c r="Z1195" s="51"/>
      <c r="AA1195" s="145"/>
    </row>
    <row r="1196" spans="1:27" s="2" customFormat="1" ht="15.6" x14ac:dyDescent="0.3">
      <c r="A1196" s="555">
        <v>45617</v>
      </c>
      <c r="B1196" s="48" t="s">
        <v>1236</v>
      </c>
      <c r="C1196" s="45" t="s">
        <v>65</v>
      </c>
      <c r="D1196" s="45">
        <v>4</v>
      </c>
      <c r="E1196" s="45" t="s">
        <v>28</v>
      </c>
      <c r="F1196" s="45">
        <v>5</v>
      </c>
      <c r="G1196" s="63" t="s">
        <v>1241</v>
      </c>
      <c r="H1196" s="47" t="s">
        <v>30</v>
      </c>
      <c r="I1196" s="59"/>
      <c r="J1196" s="568">
        <v>45580</v>
      </c>
      <c r="K1196" s="42" t="s">
        <v>31</v>
      </c>
      <c r="L1196" s="544">
        <v>45580</v>
      </c>
      <c r="M1196" s="57"/>
      <c r="N1196" s="516">
        <v>45583</v>
      </c>
      <c r="O1196" s="51"/>
      <c r="P1196" s="70" t="str">
        <f t="shared" ca="1" si="201"/>
        <v/>
      </c>
      <c r="Q1196" s="70" t="str">
        <f t="shared" ca="1" si="202"/>
        <v/>
      </c>
      <c r="R1196" s="70" t="str">
        <f t="shared" ca="1" si="203"/>
        <v/>
      </c>
      <c r="S1196" s="70" t="str">
        <f t="shared" ca="1" si="204"/>
        <v/>
      </c>
      <c r="T1196" s="147" t="str">
        <f t="shared" ca="1" si="205"/>
        <v/>
      </c>
      <c r="U1196" s="146"/>
      <c r="V1196" s="51"/>
      <c r="W1196" s="51"/>
      <c r="X1196" s="51"/>
      <c r="Y1196" s="51"/>
      <c r="Z1196" s="51"/>
      <c r="AA1196" s="145"/>
    </row>
    <row r="1197" spans="1:27" s="2" customFormat="1" ht="15.6" x14ac:dyDescent="0.3">
      <c r="A1197" s="555">
        <v>45617</v>
      </c>
      <c r="B1197" s="48" t="s">
        <v>1236</v>
      </c>
      <c r="C1197" s="45" t="s">
        <v>65</v>
      </c>
      <c r="D1197" s="45">
        <v>4</v>
      </c>
      <c r="E1197" s="45" t="s">
        <v>28</v>
      </c>
      <c r="F1197" s="45">
        <v>6</v>
      </c>
      <c r="G1197" s="63" t="s">
        <v>1242</v>
      </c>
      <c r="H1197" s="47" t="s">
        <v>30</v>
      </c>
      <c r="I1197" s="59"/>
      <c r="J1197" s="513">
        <v>45623</v>
      </c>
      <c r="K1197" s="42" t="s">
        <v>31</v>
      </c>
      <c r="L1197" s="544">
        <v>45580</v>
      </c>
      <c r="M1197" s="57"/>
      <c r="N1197" s="516">
        <v>45643</v>
      </c>
      <c r="O1197" s="51"/>
      <c r="P1197" s="70" t="str">
        <f t="shared" ca="1" si="201"/>
        <v/>
      </c>
      <c r="Q1197" s="70" t="str">
        <f t="shared" ca="1" si="202"/>
        <v/>
      </c>
      <c r="R1197" s="70" t="str">
        <f t="shared" ca="1" si="203"/>
        <v/>
      </c>
      <c r="S1197" s="70" t="str">
        <f t="shared" ca="1" si="204"/>
        <v/>
      </c>
      <c r="T1197" s="147" t="str">
        <f t="shared" ca="1" si="205"/>
        <v/>
      </c>
      <c r="U1197" s="146"/>
      <c r="V1197" s="51"/>
      <c r="W1197" s="51"/>
      <c r="X1197" s="51"/>
      <c r="Y1197" s="51"/>
      <c r="Z1197" s="51"/>
      <c r="AA1197" s="145"/>
    </row>
    <row r="1198" spans="1:27" s="2" customFormat="1" ht="15.6" x14ac:dyDescent="0.3">
      <c r="A1198" s="555">
        <v>45617</v>
      </c>
      <c r="B1198" s="48" t="s">
        <v>1236</v>
      </c>
      <c r="C1198" s="45" t="s">
        <v>65</v>
      </c>
      <c r="D1198" s="45">
        <v>4</v>
      </c>
      <c r="E1198" s="45" t="s">
        <v>28</v>
      </c>
      <c r="F1198" s="45">
        <v>7</v>
      </c>
      <c r="G1198" s="63" t="s">
        <v>1243</v>
      </c>
      <c r="H1198" s="47" t="s">
        <v>30</v>
      </c>
      <c r="I1198" s="59"/>
      <c r="J1198" s="568">
        <v>45580</v>
      </c>
      <c r="K1198" s="42" t="s">
        <v>31</v>
      </c>
      <c r="L1198" s="544">
        <v>45580</v>
      </c>
      <c r="M1198" s="57"/>
      <c r="N1198" s="516">
        <v>45583</v>
      </c>
      <c r="O1198" s="51"/>
      <c r="P1198" s="70" t="str">
        <f t="shared" ca="1" si="201"/>
        <v/>
      </c>
      <c r="Q1198" s="70" t="str">
        <f t="shared" ca="1" si="202"/>
        <v/>
      </c>
      <c r="R1198" s="70" t="str">
        <f t="shared" ca="1" si="203"/>
        <v/>
      </c>
      <c r="S1198" s="70" t="str">
        <f t="shared" ca="1" si="204"/>
        <v/>
      </c>
      <c r="T1198" s="147" t="str">
        <f t="shared" ca="1" si="205"/>
        <v/>
      </c>
      <c r="U1198" s="146"/>
      <c r="V1198" s="51"/>
      <c r="W1198" s="51"/>
      <c r="X1198" s="51"/>
      <c r="Y1198" s="51"/>
      <c r="Z1198" s="51"/>
      <c r="AA1198" s="145"/>
    </row>
    <row r="1199" spans="1:27" s="2" customFormat="1" ht="15.6" x14ac:dyDescent="0.3">
      <c r="A1199" s="555">
        <v>45617</v>
      </c>
      <c r="B1199" s="48" t="s">
        <v>1236</v>
      </c>
      <c r="C1199" s="45" t="s">
        <v>65</v>
      </c>
      <c r="D1199" s="45">
        <v>4</v>
      </c>
      <c r="E1199" s="45" t="s">
        <v>28</v>
      </c>
      <c r="F1199" s="45">
        <v>8</v>
      </c>
      <c r="G1199" s="63" t="s">
        <v>1244</v>
      </c>
      <c r="H1199" s="53" t="s">
        <v>76</v>
      </c>
      <c r="I1199" s="59"/>
      <c r="J1199" s="568">
        <v>45580</v>
      </c>
      <c r="K1199" s="187" t="s">
        <v>31</v>
      </c>
      <c r="L1199" s="544">
        <v>45580</v>
      </c>
      <c r="M1199" s="57"/>
      <c r="N1199" s="516">
        <v>45583</v>
      </c>
      <c r="O1199" s="51"/>
      <c r="P1199" s="70" t="str">
        <f t="shared" ca="1" si="201"/>
        <v/>
      </c>
      <c r="Q1199" s="70" t="str">
        <f t="shared" ca="1" si="202"/>
        <v/>
      </c>
      <c r="R1199" s="70" t="str">
        <f t="shared" ca="1" si="203"/>
        <v/>
      </c>
      <c r="S1199" s="70" t="str">
        <f t="shared" ca="1" si="204"/>
        <v/>
      </c>
      <c r="T1199" s="147" t="str">
        <f t="shared" ca="1" si="205"/>
        <v/>
      </c>
      <c r="U1199" s="146"/>
      <c r="V1199" s="51"/>
      <c r="W1199" s="51"/>
      <c r="X1199" s="51"/>
      <c r="Y1199" s="51"/>
      <c r="Z1199" s="51"/>
      <c r="AA1199" s="145"/>
    </row>
    <row r="1200" spans="1:27" s="2" customFormat="1" ht="15.6" x14ac:dyDescent="0.3">
      <c r="A1200" s="555">
        <v>45617</v>
      </c>
      <c r="B1200" s="48" t="s">
        <v>1236</v>
      </c>
      <c r="C1200" s="45" t="s">
        <v>65</v>
      </c>
      <c r="D1200" s="45">
        <v>4</v>
      </c>
      <c r="E1200" s="45" t="s">
        <v>28</v>
      </c>
      <c r="F1200" s="45">
        <v>9</v>
      </c>
      <c r="G1200" s="63" t="s">
        <v>1245</v>
      </c>
      <c r="H1200" s="47" t="s">
        <v>30</v>
      </c>
      <c r="I1200" s="59"/>
      <c r="J1200" s="568">
        <v>45580</v>
      </c>
      <c r="K1200" s="42" t="s">
        <v>31</v>
      </c>
      <c r="L1200" s="544">
        <v>45580</v>
      </c>
      <c r="M1200" s="57"/>
      <c r="N1200" s="516">
        <v>45583</v>
      </c>
      <c r="O1200" s="51"/>
      <c r="P1200" s="70" t="str">
        <f t="shared" ca="1" si="201"/>
        <v/>
      </c>
      <c r="Q1200" s="70" t="str">
        <f t="shared" ca="1" si="202"/>
        <v/>
      </c>
      <c r="R1200" s="70" t="str">
        <f t="shared" ca="1" si="203"/>
        <v/>
      </c>
      <c r="S1200" s="70" t="str">
        <f t="shared" ca="1" si="204"/>
        <v/>
      </c>
      <c r="T1200" s="147" t="str">
        <f t="shared" ca="1" si="205"/>
        <v/>
      </c>
      <c r="U1200" s="146"/>
      <c r="V1200" s="51"/>
      <c r="W1200" s="51"/>
      <c r="X1200" s="51"/>
      <c r="Y1200" s="51"/>
      <c r="Z1200" s="51"/>
      <c r="AA1200" s="145"/>
    </row>
    <row r="1201" spans="1:27" s="2" customFormat="1" ht="15.6" x14ac:dyDescent="0.3">
      <c r="A1201" s="555">
        <v>45617</v>
      </c>
      <c r="B1201" s="48" t="s">
        <v>1236</v>
      </c>
      <c r="C1201" s="45" t="s">
        <v>65</v>
      </c>
      <c r="D1201" s="45">
        <v>4</v>
      </c>
      <c r="E1201" s="45" t="s">
        <v>28</v>
      </c>
      <c r="F1201" s="45">
        <v>10</v>
      </c>
      <c r="G1201" s="63" t="s">
        <v>1246</v>
      </c>
      <c r="H1201" s="47" t="s">
        <v>30</v>
      </c>
      <c r="I1201" s="59"/>
      <c r="J1201" s="513">
        <v>45623</v>
      </c>
      <c r="K1201" s="42" t="s">
        <v>31</v>
      </c>
      <c r="L1201" s="544">
        <v>45580</v>
      </c>
      <c r="M1201" s="57"/>
      <c r="N1201" s="516">
        <v>45643</v>
      </c>
      <c r="O1201" s="51"/>
      <c r="P1201" s="70" t="str">
        <f t="shared" ca="1" si="201"/>
        <v/>
      </c>
      <c r="Q1201" s="70" t="str">
        <f t="shared" ca="1" si="202"/>
        <v/>
      </c>
      <c r="R1201" s="70" t="str">
        <f t="shared" ca="1" si="203"/>
        <v/>
      </c>
      <c r="S1201" s="70" t="str">
        <f t="shared" ca="1" si="204"/>
        <v/>
      </c>
      <c r="T1201" s="147" t="str">
        <f t="shared" ca="1" si="205"/>
        <v/>
      </c>
      <c r="U1201" s="146"/>
      <c r="V1201" s="51"/>
      <c r="W1201" s="51"/>
      <c r="X1201" s="51"/>
      <c r="Y1201" s="51"/>
      <c r="Z1201" s="51"/>
      <c r="AA1201" s="145"/>
    </row>
    <row r="1202" spans="1:27" s="2" customFormat="1" ht="15.6" x14ac:dyDescent="0.3">
      <c r="A1202" s="555">
        <v>45617</v>
      </c>
      <c r="B1202" s="48" t="s">
        <v>1236</v>
      </c>
      <c r="C1202" s="45" t="s">
        <v>65</v>
      </c>
      <c r="D1202" s="45">
        <v>4</v>
      </c>
      <c r="E1202" s="45" t="s">
        <v>28</v>
      </c>
      <c r="F1202" s="45">
        <v>11</v>
      </c>
      <c r="G1202" s="63" t="s">
        <v>1247</v>
      </c>
      <c r="H1202" s="47" t="s">
        <v>30</v>
      </c>
      <c r="I1202" s="59"/>
      <c r="J1202" s="568">
        <v>45580</v>
      </c>
      <c r="K1202" s="42" t="s">
        <v>31</v>
      </c>
      <c r="L1202" s="544">
        <v>45580</v>
      </c>
      <c r="M1202" s="57"/>
      <c r="N1202" s="516">
        <v>45583</v>
      </c>
      <c r="O1202" s="51"/>
      <c r="P1202" s="70" t="str">
        <f t="shared" ca="1" si="201"/>
        <v/>
      </c>
      <c r="Q1202" s="70" t="str">
        <f t="shared" ca="1" si="202"/>
        <v/>
      </c>
      <c r="R1202" s="70" t="str">
        <f t="shared" ca="1" si="203"/>
        <v/>
      </c>
      <c r="S1202" s="70" t="str">
        <f t="shared" ca="1" si="204"/>
        <v/>
      </c>
      <c r="T1202" s="147" t="str">
        <f t="shared" ca="1" si="205"/>
        <v/>
      </c>
      <c r="U1202" s="146"/>
      <c r="V1202" s="51"/>
      <c r="W1202" s="51"/>
      <c r="X1202" s="51"/>
      <c r="Y1202" s="51"/>
      <c r="Z1202" s="51"/>
      <c r="AA1202" s="145"/>
    </row>
    <row r="1203" spans="1:27" s="2" customFormat="1" ht="15.6" x14ac:dyDescent="0.3">
      <c r="A1203" s="555">
        <v>45617</v>
      </c>
      <c r="B1203" s="48" t="s">
        <v>1236</v>
      </c>
      <c r="C1203" s="45" t="s">
        <v>65</v>
      </c>
      <c r="D1203" s="45">
        <v>4</v>
      </c>
      <c r="E1203" s="45" t="s">
        <v>28</v>
      </c>
      <c r="F1203" s="45">
        <v>12</v>
      </c>
      <c r="G1203" s="63" t="s">
        <v>407</v>
      </c>
      <c r="H1203" s="47" t="s">
        <v>30</v>
      </c>
      <c r="I1203" s="59"/>
      <c r="J1203" s="568">
        <v>45580</v>
      </c>
      <c r="K1203" s="42" t="s">
        <v>31</v>
      </c>
      <c r="L1203" s="544">
        <v>45580</v>
      </c>
      <c r="M1203" s="57"/>
      <c r="N1203" s="516">
        <v>45583</v>
      </c>
      <c r="O1203" s="51"/>
      <c r="P1203" s="70" t="str">
        <f t="shared" ca="1" si="201"/>
        <v/>
      </c>
      <c r="Q1203" s="70" t="str">
        <f t="shared" ca="1" si="202"/>
        <v/>
      </c>
      <c r="R1203" s="70" t="str">
        <f t="shared" ca="1" si="203"/>
        <v/>
      </c>
      <c r="S1203" s="70" t="str">
        <f t="shared" ca="1" si="204"/>
        <v/>
      </c>
      <c r="T1203" s="147" t="str">
        <f t="shared" ca="1" si="205"/>
        <v/>
      </c>
      <c r="U1203" s="146"/>
      <c r="V1203" s="51"/>
      <c r="W1203" s="51"/>
      <c r="X1203" s="51"/>
      <c r="Y1203" s="51"/>
      <c r="Z1203" s="51"/>
      <c r="AA1203" s="145"/>
    </row>
    <row r="1204" spans="1:27" s="2" customFormat="1" ht="15.6" x14ac:dyDescent="0.3">
      <c r="A1204" s="555">
        <v>45617</v>
      </c>
      <c r="B1204" s="48" t="s">
        <v>1236</v>
      </c>
      <c r="C1204" s="45" t="s">
        <v>65</v>
      </c>
      <c r="D1204" s="45">
        <v>4</v>
      </c>
      <c r="E1204" s="45" t="s">
        <v>28</v>
      </c>
      <c r="F1204" s="45">
        <v>13</v>
      </c>
      <c r="G1204" s="63" t="s">
        <v>1248</v>
      </c>
      <c r="H1204" s="47" t="s">
        <v>30</v>
      </c>
      <c r="I1204" s="59"/>
      <c r="J1204" s="568">
        <v>45580</v>
      </c>
      <c r="K1204" s="42" t="s">
        <v>31</v>
      </c>
      <c r="L1204" s="544">
        <v>45580</v>
      </c>
      <c r="M1204" s="57"/>
      <c r="N1204" s="516">
        <v>45615</v>
      </c>
      <c r="O1204" s="51"/>
      <c r="P1204" s="70" t="str">
        <f t="shared" ca="1" si="201"/>
        <v/>
      </c>
      <c r="Q1204" s="70" t="str">
        <f t="shared" ca="1" si="202"/>
        <v/>
      </c>
      <c r="R1204" s="70" t="str">
        <f t="shared" ca="1" si="203"/>
        <v/>
      </c>
      <c r="S1204" s="70" t="str">
        <f t="shared" ca="1" si="204"/>
        <v/>
      </c>
      <c r="T1204" s="147" t="str">
        <f t="shared" ca="1" si="205"/>
        <v/>
      </c>
      <c r="U1204" s="146"/>
      <c r="V1204" s="51"/>
      <c r="W1204" s="51"/>
      <c r="X1204" s="51"/>
      <c r="Y1204" s="51"/>
      <c r="Z1204" s="51"/>
      <c r="AA1204" s="145"/>
    </row>
    <row r="1205" spans="1:27" s="2" customFormat="1" ht="15.6" x14ac:dyDescent="0.3">
      <c r="A1205" s="555">
        <v>45617</v>
      </c>
      <c r="B1205" s="48" t="s">
        <v>1236</v>
      </c>
      <c r="C1205" s="45" t="s">
        <v>65</v>
      </c>
      <c r="D1205" s="45">
        <v>4</v>
      </c>
      <c r="E1205" s="45" t="s">
        <v>28</v>
      </c>
      <c r="F1205" s="45">
        <v>14</v>
      </c>
      <c r="G1205" s="63" t="s">
        <v>1249</v>
      </c>
      <c r="H1205" s="47" t="s">
        <v>30</v>
      </c>
      <c r="I1205" s="59"/>
      <c r="J1205" s="568">
        <v>45580</v>
      </c>
      <c r="K1205" s="42" t="s">
        <v>31</v>
      </c>
      <c r="L1205" s="544">
        <v>45580</v>
      </c>
      <c r="M1205" s="57"/>
      <c r="N1205" s="516">
        <v>45583</v>
      </c>
      <c r="O1205" s="51"/>
      <c r="P1205" s="70" t="str">
        <f t="shared" ca="1" si="201"/>
        <v/>
      </c>
      <c r="Q1205" s="70" t="str">
        <f t="shared" ca="1" si="202"/>
        <v/>
      </c>
      <c r="R1205" s="70" t="str">
        <f t="shared" ca="1" si="203"/>
        <v/>
      </c>
      <c r="S1205" s="70" t="str">
        <f t="shared" ca="1" si="204"/>
        <v/>
      </c>
      <c r="T1205" s="147" t="str">
        <f t="shared" ca="1" si="205"/>
        <v/>
      </c>
      <c r="U1205" s="146"/>
      <c r="V1205" s="51"/>
      <c r="W1205" s="51"/>
      <c r="X1205" s="51"/>
      <c r="Y1205" s="51"/>
      <c r="Z1205" s="51"/>
      <c r="AA1205" s="145"/>
    </row>
    <row r="1206" spans="1:27" s="2" customFormat="1" ht="15.6" x14ac:dyDescent="0.3">
      <c r="A1206" s="555">
        <v>45617</v>
      </c>
      <c r="B1206" s="48" t="s">
        <v>1236</v>
      </c>
      <c r="C1206" s="45" t="s">
        <v>65</v>
      </c>
      <c r="D1206" s="45">
        <v>4</v>
      </c>
      <c r="E1206" s="45" t="s">
        <v>28</v>
      </c>
      <c r="F1206" s="45">
        <v>15</v>
      </c>
      <c r="G1206" s="63" t="s">
        <v>1250</v>
      </c>
      <c r="H1206" s="47" t="s">
        <v>30</v>
      </c>
      <c r="I1206" s="59"/>
      <c r="J1206" s="568">
        <v>45580</v>
      </c>
      <c r="K1206" s="42" t="s">
        <v>31</v>
      </c>
      <c r="L1206" s="544">
        <v>45580</v>
      </c>
      <c r="M1206" s="57"/>
      <c r="N1206" s="516">
        <v>45583</v>
      </c>
      <c r="O1206" s="51"/>
      <c r="P1206" s="70" t="str">
        <f t="shared" ca="1" si="201"/>
        <v/>
      </c>
      <c r="Q1206" s="70" t="str">
        <f t="shared" ca="1" si="202"/>
        <v/>
      </c>
      <c r="R1206" s="70" t="str">
        <f t="shared" ca="1" si="203"/>
        <v/>
      </c>
      <c r="S1206" s="70" t="str">
        <f t="shared" ca="1" si="204"/>
        <v/>
      </c>
      <c r="T1206" s="147" t="str">
        <f t="shared" ca="1" si="205"/>
        <v/>
      </c>
      <c r="U1206" s="146"/>
      <c r="V1206" s="51"/>
      <c r="W1206" s="51"/>
      <c r="X1206" s="51"/>
      <c r="Y1206" s="51"/>
      <c r="Z1206" s="51"/>
      <c r="AA1206" s="145"/>
    </row>
    <row r="1207" spans="1:27" s="2" customFormat="1" ht="15.6" x14ac:dyDescent="0.3">
      <c r="A1207" s="555">
        <v>45617</v>
      </c>
      <c r="B1207" s="48" t="s">
        <v>1236</v>
      </c>
      <c r="C1207" s="45" t="s">
        <v>65</v>
      </c>
      <c r="D1207" s="45">
        <v>4</v>
      </c>
      <c r="E1207" s="45" t="s">
        <v>28</v>
      </c>
      <c r="F1207" s="45">
        <v>16</v>
      </c>
      <c r="G1207" s="63" t="s">
        <v>1251</v>
      </c>
      <c r="H1207" s="53" t="s">
        <v>76</v>
      </c>
      <c r="I1207" s="59"/>
      <c r="J1207" s="513">
        <v>45623</v>
      </c>
      <c r="K1207" s="42" t="s">
        <v>31</v>
      </c>
      <c r="L1207" s="544">
        <v>45580</v>
      </c>
      <c r="M1207" s="57"/>
      <c r="N1207" s="516">
        <v>45643</v>
      </c>
      <c r="O1207" s="51"/>
      <c r="P1207" s="70" t="str">
        <f t="shared" ca="1" si="201"/>
        <v/>
      </c>
      <c r="Q1207" s="70" t="str">
        <f t="shared" ca="1" si="202"/>
        <v/>
      </c>
      <c r="R1207" s="70" t="str">
        <f t="shared" ca="1" si="203"/>
        <v/>
      </c>
      <c r="S1207" s="70" t="str">
        <f t="shared" ca="1" si="204"/>
        <v/>
      </c>
      <c r="T1207" s="147" t="str">
        <f t="shared" ca="1" si="205"/>
        <v/>
      </c>
      <c r="U1207" s="146"/>
      <c r="V1207" s="51"/>
      <c r="W1207" s="51"/>
      <c r="X1207" s="51"/>
      <c r="Y1207" s="51"/>
      <c r="Z1207" s="51"/>
      <c r="AA1207" s="145"/>
    </row>
    <row r="1208" spans="1:27" s="2" customFormat="1" ht="15.6" x14ac:dyDescent="0.3">
      <c r="A1208" s="555">
        <v>45617</v>
      </c>
      <c r="B1208" s="48" t="s">
        <v>1236</v>
      </c>
      <c r="C1208" s="45" t="s">
        <v>65</v>
      </c>
      <c r="D1208" s="45">
        <v>4</v>
      </c>
      <c r="E1208" s="45" t="s">
        <v>28</v>
      </c>
      <c r="F1208" s="45">
        <v>17</v>
      </c>
      <c r="G1208" s="63" t="s">
        <v>1252</v>
      </c>
      <c r="H1208" s="47" t="s">
        <v>30</v>
      </c>
      <c r="I1208" s="59"/>
      <c r="J1208" s="568">
        <v>45580</v>
      </c>
      <c r="K1208" s="42" t="s">
        <v>31</v>
      </c>
      <c r="L1208" s="544">
        <v>45580</v>
      </c>
      <c r="M1208" s="57"/>
      <c r="N1208" s="516">
        <v>45583</v>
      </c>
      <c r="O1208" s="51"/>
      <c r="P1208" s="70" t="str">
        <f t="shared" ca="1" si="201"/>
        <v/>
      </c>
      <c r="Q1208" s="70" t="str">
        <f t="shared" ca="1" si="202"/>
        <v/>
      </c>
      <c r="R1208" s="70" t="str">
        <f t="shared" ca="1" si="203"/>
        <v/>
      </c>
      <c r="S1208" s="70" t="str">
        <f t="shared" ca="1" si="204"/>
        <v/>
      </c>
      <c r="T1208" s="147" t="str">
        <f t="shared" ca="1" si="205"/>
        <v/>
      </c>
      <c r="U1208" s="146"/>
      <c r="V1208" s="51"/>
      <c r="W1208" s="51"/>
      <c r="X1208" s="51"/>
      <c r="Y1208" s="51"/>
      <c r="Z1208" s="51"/>
      <c r="AA1208" s="145"/>
    </row>
    <row r="1209" spans="1:27" s="2" customFormat="1" ht="15.6" x14ac:dyDescent="0.3">
      <c r="A1209" s="555">
        <v>45617</v>
      </c>
      <c r="B1209" s="48" t="s">
        <v>1236</v>
      </c>
      <c r="C1209" s="45" t="s">
        <v>65</v>
      </c>
      <c r="D1209" s="45">
        <v>4</v>
      </c>
      <c r="E1209" s="45" t="s">
        <v>28</v>
      </c>
      <c r="F1209" s="45">
        <v>18</v>
      </c>
      <c r="G1209" s="63" t="s">
        <v>1253</v>
      </c>
      <c r="H1209" s="47" t="s">
        <v>30</v>
      </c>
      <c r="I1209" s="59"/>
      <c r="J1209" s="513">
        <v>45623</v>
      </c>
      <c r="K1209" s="42" t="s">
        <v>31</v>
      </c>
      <c r="L1209" s="544">
        <v>45580</v>
      </c>
      <c r="M1209" s="57"/>
      <c r="N1209" s="516">
        <v>45643</v>
      </c>
      <c r="O1209" s="51"/>
      <c r="P1209" s="70" t="str">
        <f t="shared" ca="1" si="201"/>
        <v/>
      </c>
      <c r="Q1209" s="70" t="str">
        <f t="shared" ca="1" si="202"/>
        <v/>
      </c>
      <c r="R1209" s="70" t="str">
        <f t="shared" ca="1" si="203"/>
        <v/>
      </c>
      <c r="S1209" s="70" t="str">
        <f t="shared" ca="1" si="204"/>
        <v/>
      </c>
      <c r="T1209" s="147" t="str">
        <f t="shared" ca="1" si="205"/>
        <v/>
      </c>
      <c r="U1209" s="146"/>
      <c r="V1209" s="51"/>
      <c r="W1209" s="51"/>
      <c r="X1209" s="51"/>
      <c r="Y1209" s="51"/>
      <c r="Z1209" s="51"/>
      <c r="AA1209" s="145"/>
    </row>
    <row r="1210" spans="1:27" s="2" customFormat="1" ht="15.6" x14ac:dyDescent="0.3">
      <c r="A1210" s="555">
        <v>45617</v>
      </c>
      <c r="B1210" s="48" t="s">
        <v>1236</v>
      </c>
      <c r="C1210" s="45" t="s">
        <v>65</v>
      </c>
      <c r="D1210" s="45">
        <v>4</v>
      </c>
      <c r="E1210" s="45" t="s">
        <v>28</v>
      </c>
      <c r="F1210" s="45">
        <v>19</v>
      </c>
      <c r="G1210" s="63" t="s">
        <v>1254</v>
      </c>
      <c r="H1210" s="47" t="s">
        <v>30</v>
      </c>
      <c r="I1210" s="48"/>
      <c r="J1210" s="568">
        <v>45623</v>
      </c>
      <c r="K1210" s="42" t="s">
        <v>31</v>
      </c>
      <c r="L1210" s="544">
        <v>45580</v>
      </c>
      <c r="M1210" s="57"/>
      <c r="N1210" s="516">
        <v>45643</v>
      </c>
      <c r="O1210" s="51"/>
      <c r="P1210" s="70" t="str">
        <f t="shared" ca="1" si="201"/>
        <v/>
      </c>
      <c r="Q1210" s="70" t="str">
        <f t="shared" ca="1" si="202"/>
        <v/>
      </c>
      <c r="R1210" s="70" t="str">
        <f t="shared" ca="1" si="203"/>
        <v/>
      </c>
      <c r="S1210" s="70" t="str">
        <f t="shared" ca="1" si="204"/>
        <v/>
      </c>
      <c r="T1210" s="147" t="str">
        <f t="shared" ca="1" si="205"/>
        <v/>
      </c>
      <c r="U1210" s="146"/>
      <c r="V1210" s="51"/>
      <c r="W1210" s="51"/>
      <c r="X1210" s="51"/>
      <c r="Y1210" s="51"/>
      <c r="Z1210" s="51"/>
      <c r="AA1210" s="145"/>
    </row>
    <row r="1211" spans="1:27" s="2" customFormat="1" ht="15.6" x14ac:dyDescent="0.3">
      <c r="A1211" s="555">
        <v>45617</v>
      </c>
      <c r="B1211" s="48" t="s">
        <v>1236</v>
      </c>
      <c r="C1211" s="45" t="s">
        <v>65</v>
      </c>
      <c r="D1211" s="45">
        <v>4</v>
      </c>
      <c r="E1211" s="45" t="s">
        <v>28</v>
      </c>
      <c r="F1211" s="45">
        <v>20</v>
      </c>
      <c r="G1211" s="63" t="s">
        <v>1255</v>
      </c>
      <c r="H1211" s="47" t="s">
        <v>30</v>
      </c>
      <c r="I1211" s="59"/>
      <c r="J1211" s="513">
        <v>45623</v>
      </c>
      <c r="K1211" s="42" t="s">
        <v>31</v>
      </c>
      <c r="L1211" s="544">
        <v>45580</v>
      </c>
      <c r="M1211" s="57"/>
      <c r="N1211" s="516">
        <v>45643</v>
      </c>
      <c r="O1211" s="51"/>
      <c r="P1211" s="70" t="str">
        <f t="shared" ca="1" si="201"/>
        <v/>
      </c>
      <c r="Q1211" s="70" t="str">
        <f t="shared" ca="1" si="202"/>
        <v/>
      </c>
      <c r="R1211" s="70" t="str">
        <f t="shared" ca="1" si="203"/>
        <v/>
      </c>
      <c r="S1211" s="70" t="str">
        <f t="shared" ca="1" si="204"/>
        <v/>
      </c>
      <c r="T1211" s="147" t="str">
        <f t="shared" ca="1" si="205"/>
        <v/>
      </c>
      <c r="U1211" s="146"/>
      <c r="V1211" s="51"/>
      <c r="W1211" s="51"/>
      <c r="X1211" s="51"/>
      <c r="Y1211" s="51"/>
      <c r="Z1211" s="51"/>
      <c r="AA1211" s="145"/>
    </row>
    <row r="1212" spans="1:27" s="2" customFormat="1" ht="15.6" x14ac:dyDescent="0.3">
      <c r="A1212" s="555">
        <v>45617</v>
      </c>
      <c r="B1212" s="48" t="s">
        <v>1236</v>
      </c>
      <c r="C1212" s="45" t="s">
        <v>65</v>
      </c>
      <c r="D1212" s="45">
        <v>4</v>
      </c>
      <c r="E1212" s="45" t="s">
        <v>28</v>
      </c>
      <c r="F1212" s="45">
        <v>21</v>
      </c>
      <c r="G1212" s="63" t="s">
        <v>1256</v>
      </c>
      <c r="H1212" s="47" t="s">
        <v>30</v>
      </c>
      <c r="I1212" s="59"/>
      <c r="J1212" s="568">
        <v>45580</v>
      </c>
      <c r="K1212" s="42" t="s">
        <v>31</v>
      </c>
      <c r="L1212" s="544">
        <v>45580</v>
      </c>
      <c r="M1212" s="57"/>
      <c r="N1212" s="516">
        <v>45583</v>
      </c>
      <c r="O1212" s="51"/>
      <c r="P1212" s="70" t="str">
        <f t="shared" ref="P1212:P1241" ca="1" si="206">IF(K1212="NÃO INTERVENCIONADO",TODAY()-J1212,"")</f>
        <v/>
      </c>
      <c r="Q1212" s="70" t="str">
        <f t="shared" ref="Q1212:Q1241" ca="1" si="207">IF(K1212="ENCOMENDADO",TODAY()-J1212,"")</f>
        <v/>
      </c>
      <c r="R1212" s="70" t="str">
        <f t="shared" ref="R1212:R1241" ca="1" si="208">IF(K1212="EM OBRA",TODAY()-J1212,"")</f>
        <v/>
      </c>
      <c r="S1212" s="70" t="str">
        <f t="shared" ref="S1212:S1241" ca="1" si="209">IF(K1212="CORREÇÃO NÃO ACEITE",TODAY()-J1212,"")</f>
        <v/>
      </c>
      <c r="T1212" s="147" t="str">
        <f t="shared" ref="T1212:T1241" ca="1" si="210">IF(K1212="A VERIFICAR",TODAY()-J1212,"")</f>
        <v/>
      </c>
      <c r="U1212" s="146"/>
      <c r="V1212" s="51"/>
      <c r="W1212" s="51"/>
      <c r="X1212" s="51"/>
      <c r="Y1212" s="51"/>
      <c r="Z1212" s="51"/>
      <c r="AA1212" s="145"/>
    </row>
    <row r="1213" spans="1:27" s="2" customFormat="1" ht="15.6" x14ac:dyDescent="0.3">
      <c r="A1213" s="555">
        <v>45617</v>
      </c>
      <c r="B1213" s="48" t="s">
        <v>1236</v>
      </c>
      <c r="C1213" s="45" t="s">
        <v>65</v>
      </c>
      <c r="D1213" s="45">
        <v>4</v>
      </c>
      <c r="E1213" s="45" t="s">
        <v>28</v>
      </c>
      <c r="F1213" s="45">
        <v>22</v>
      </c>
      <c r="G1213" s="63" t="s">
        <v>1257</v>
      </c>
      <c r="H1213" s="47" t="s">
        <v>30</v>
      </c>
      <c r="I1213" s="59"/>
      <c r="J1213" s="568">
        <v>45580</v>
      </c>
      <c r="K1213" s="42" t="s">
        <v>31</v>
      </c>
      <c r="L1213" s="544">
        <v>45580</v>
      </c>
      <c r="M1213" s="57"/>
      <c r="N1213" s="516">
        <v>45583</v>
      </c>
      <c r="O1213" s="51"/>
      <c r="P1213" s="70" t="str">
        <f t="shared" ca="1" si="206"/>
        <v/>
      </c>
      <c r="Q1213" s="70" t="str">
        <f t="shared" ca="1" si="207"/>
        <v/>
      </c>
      <c r="R1213" s="70" t="str">
        <f t="shared" ca="1" si="208"/>
        <v/>
      </c>
      <c r="S1213" s="70" t="str">
        <f t="shared" ca="1" si="209"/>
        <v/>
      </c>
      <c r="T1213" s="147" t="str">
        <f t="shared" ca="1" si="210"/>
        <v/>
      </c>
      <c r="U1213" s="146"/>
      <c r="V1213" s="51"/>
      <c r="W1213" s="51"/>
      <c r="X1213" s="51"/>
      <c r="Y1213" s="51"/>
      <c r="Z1213" s="51"/>
      <c r="AA1213" s="145"/>
    </row>
    <row r="1214" spans="1:27" s="2" customFormat="1" ht="15.6" x14ac:dyDescent="0.3">
      <c r="A1214" s="555">
        <v>45617</v>
      </c>
      <c r="B1214" s="48" t="s">
        <v>1236</v>
      </c>
      <c r="C1214" s="45" t="s">
        <v>65</v>
      </c>
      <c r="D1214" s="45">
        <v>4</v>
      </c>
      <c r="E1214" s="45" t="s">
        <v>28</v>
      </c>
      <c r="F1214" s="45">
        <v>23</v>
      </c>
      <c r="G1214" s="63" t="s">
        <v>1258</v>
      </c>
      <c r="H1214" s="47" t="s">
        <v>30</v>
      </c>
      <c r="I1214" s="59"/>
      <c r="J1214" s="568">
        <v>45580</v>
      </c>
      <c r="K1214" s="42" t="s">
        <v>31</v>
      </c>
      <c r="L1214" s="544">
        <v>45580</v>
      </c>
      <c r="M1214" s="57"/>
      <c r="N1214" s="516">
        <v>45583</v>
      </c>
      <c r="O1214" s="51"/>
      <c r="P1214" s="70" t="str">
        <f t="shared" ca="1" si="206"/>
        <v/>
      </c>
      <c r="Q1214" s="70" t="str">
        <f t="shared" ca="1" si="207"/>
        <v/>
      </c>
      <c r="R1214" s="70" t="str">
        <f t="shared" ca="1" si="208"/>
        <v/>
      </c>
      <c r="S1214" s="70" t="str">
        <f t="shared" ca="1" si="209"/>
        <v/>
      </c>
      <c r="T1214" s="147" t="str">
        <f t="shared" ca="1" si="210"/>
        <v/>
      </c>
      <c r="U1214" s="146"/>
      <c r="V1214" s="51"/>
      <c r="W1214" s="51"/>
      <c r="X1214" s="51"/>
      <c r="Y1214" s="51"/>
      <c r="Z1214" s="51"/>
      <c r="AA1214" s="145"/>
    </row>
    <row r="1215" spans="1:27" s="2" customFormat="1" ht="15.6" x14ac:dyDescent="0.3">
      <c r="A1215" s="555">
        <v>45617</v>
      </c>
      <c r="B1215" s="48" t="s">
        <v>1236</v>
      </c>
      <c r="C1215" s="45" t="s">
        <v>65</v>
      </c>
      <c r="D1215" s="45">
        <v>4</v>
      </c>
      <c r="E1215" s="45" t="s">
        <v>28</v>
      </c>
      <c r="F1215" s="45">
        <v>24</v>
      </c>
      <c r="G1215" s="63" t="s">
        <v>1259</v>
      </c>
      <c r="H1215" s="47" t="s">
        <v>30</v>
      </c>
      <c r="I1215" s="59"/>
      <c r="J1215" s="513">
        <v>45623</v>
      </c>
      <c r="K1215" s="42" t="s">
        <v>31</v>
      </c>
      <c r="L1215" s="544">
        <v>45580</v>
      </c>
      <c r="M1215" s="57"/>
      <c r="N1215" s="516">
        <v>45643</v>
      </c>
      <c r="O1215" s="51"/>
      <c r="P1215" s="70" t="str">
        <f t="shared" ca="1" si="206"/>
        <v/>
      </c>
      <c r="Q1215" s="70" t="str">
        <f t="shared" ca="1" si="207"/>
        <v/>
      </c>
      <c r="R1215" s="70" t="str">
        <f t="shared" ca="1" si="208"/>
        <v/>
      </c>
      <c r="S1215" s="70" t="str">
        <f t="shared" ca="1" si="209"/>
        <v/>
      </c>
      <c r="T1215" s="147" t="str">
        <f t="shared" ca="1" si="210"/>
        <v/>
      </c>
      <c r="U1215" s="146"/>
      <c r="V1215" s="51"/>
      <c r="W1215" s="51"/>
      <c r="X1215" s="51"/>
      <c r="Y1215" s="51"/>
      <c r="Z1215" s="51"/>
      <c r="AA1215" s="145"/>
    </row>
    <row r="1216" spans="1:27" s="2" customFormat="1" ht="15.6" x14ac:dyDescent="0.3">
      <c r="A1216" s="555">
        <v>45617</v>
      </c>
      <c r="B1216" s="48" t="s">
        <v>1236</v>
      </c>
      <c r="C1216" s="45" t="s">
        <v>65</v>
      </c>
      <c r="D1216" s="45">
        <v>4</v>
      </c>
      <c r="E1216" s="45" t="s">
        <v>28</v>
      </c>
      <c r="F1216" s="45">
        <v>25</v>
      </c>
      <c r="G1216" s="63" t="s">
        <v>1260</v>
      </c>
      <c r="H1216" s="47" t="s">
        <v>30</v>
      </c>
      <c r="I1216" s="59"/>
      <c r="J1216" s="513">
        <v>45580</v>
      </c>
      <c r="K1216" s="42" t="s">
        <v>31</v>
      </c>
      <c r="L1216" s="544">
        <v>45580</v>
      </c>
      <c r="M1216" s="57"/>
      <c r="N1216" s="516">
        <v>45643</v>
      </c>
      <c r="O1216" s="51"/>
      <c r="P1216" s="70" t="str">
        <f t="shared" ca="1" si="206"/>
        <v/>
      </c>
      <c r="Q1216" s="70" t="str">
        <f t="shared" ca="1" si="207"/>
        <v/>
      </c>
      <c r="R1216" s="70" t="str">
        <f t="shared" ca="1" si="208"/>
        <v/>
      </c>
      <c r="S1216" s="70" t="str">
        <f t="shared" ca="1" si="209"/>
        <v/>
      </c>
      <c r="T1216" s="147" t="str">
        <f t="shared" ca="1" si="210"/>
        <v/>
      </c>
      <c r="U1216" s="146"/>
      <c r="V1216" s="51"/>
      <c r="W1216" s="51"/>
      <c r="X1216" s="51"/>
      <c r="Y1216" s="51"/>
      <c r="Z1216" s="51"/>
      <c r="AA1216" s="145"/>
    </row>
    <row r="1217" spans="1:27" s="2" customFormat="1" ht="15.6" x14ac:dyDescent="0.3">
      <c r="A1217" s="555">
        <v>45617</v>
      </c>
      <c r="B1217" s="48" t="s">
        <v>1236</v>
      </c>
      <c r="C1217" s="45" t="s">
        <v>65</v>
      </c>
      <c r="D1217" s="45">
        <v>4</v>
      </c>
      <c r="E1217" s="45" t="s">
        <v>28</v>
      </c>
      <c r="F1217" s="45">
        <v>26</v>
      </c>
      <c r="G1217" s="63" t="s">
        <v>1261</v>
      </c>
      <c r="H1217" s="47" t="s">
        <v>30</v>
      </c>
      <c r="I1217" s="59"/>
      <c r="J1217" s="568">
        <v>45580</v>
      </c>
      <c r="K1217" s="42" t="s">
        <v>31</v>
      </c>
      <c r="L1217" s="544">
        <v>45580</v>
      </c>
      <c r="M1217" s="57"/>
      <c r="N1217" s="516">
        <v>45583</v>
      </c>
      <c r="O1217" s="51"/>
      <c r="P1217" s="70" t="str">
        <f t="shared" ca="1" si="206"/>
        <v/>
      </c>
      <c r="Q1217" s="70" t="str">
        <f t="shared" ca="1" si="207"/>
        <v/>
      </c>
      <c r="R1217" s="70" t="str">
        <f t="shared" ca="1" si="208"/>
        <v/>
      </c>
      <c r="S1217" s="70" t="str">
        <f t="shared" ca="1" si="209"/>
        <v/>
      </c>
      <c r="T1217" s="147" t="str">
        <f t="shared" ca="1" si="210"/>
        <v/>
      </c>
      <c r="U1217" s="146"/>
      <c r="V1217" s="51"/>
      <c r="W1217" s="51"/>
      <c r="X1217" s="51"/>
      <c r="Y1217" s="51"/>
      <c r="Z1217" s="51"/>
      <c r="AA1217" s="145"/>
    </row>
    <row r="1218" spans="1:27" customFormat="1" ht="15.6" x14ac:dyDescent="0.3">
      <c r="A1218" s="555">
        <v>45617</v>
      </c>
      <c r="B1218" s="48" t="s">
        <v>1236</v>
      </c>
      <c r="C1218" s="45" t="s">
        <v>65</v>
      </c>
      <c r="D1218" s="45">
        <v>4</v>
      </c>
      <c r="E1218" s="45" t="s">
        <v>28</v>
      </c>
      <c r="F1218" s="45">
        <v>27</v>
      </c>
      <c r="G1218" s="63" t="s">
        <v>1262</v>
      </c>
      <c r="H1218" s="47" t="s">
        <v>30</v>
      </c>
      <c r="I1218" s="59"/>
      <c r="J1218" s="568">
        <v>45580</v>
      </c>
      <c r="K1218" s="42" t="s">
        <v>31</v>
      </c>
      <c r="L1218" s="544">
        <v>45580</v>
      </c>
      <c r="M1218" s="57"/>
      <c r="N1218" s="516">
        <v>45583</v>
      </c>
      <c r="O1218" s="51"/>
      <c r="P1218" s="70" t="str">
        <f t="shared" ca="1" si="206"/>
        <v/>
      </c>
      <c r="Q1218" s="70" t="str">
        <f t="shared" ca="1" si="207"/>
        <v/>
      </c>
      <c r="R1218" s="70" t="str">
        <f t="shared" ca="1" si="208"/>
        <v/>
      </c>
      <c r="S1218" s="70" t="str">
        <f t="shared" ca="1" si="209"/>
        <v/>
      </c>
      <c r="T1218" s="147" t="str">
        <f t="shared" ca="1" si="210"/>
        <v/>
      </c>
      <c r="U1218" s="146"/>
      <c r="V1218" s="51"/>
      <c r="W1218" s="51"/>
      <c r="X1218" s="51"/>
      <c r="Y1218" s="51"/>
      <c r="Z1218" s="51"/>
      <c r="AA1218" s="145"/>
    </row>
    <row r="1219" spans="1:27" s="2" customFormat="1" ht="15.6" x14ac:dyDescent="0.3">
      <c r="A1219" s="555">
        <v>45617</v>
      </c>
      <c r="B1219" s="48" t="s">
        <v>1236</v>
      </c>
      <c r="C1219" s="45" t="s">
        <v>65</v>
      </c>
      <c r="D1219" s="45">
        <v>4</v>
      </c>
      <c r="E1219" s="45" t="s">
        <v>28</v>
      </c>
      <c r="F1219" s="45">
        <v>28</v>
      </c>
      <c r="G1219" s="63" t="s">
        <v>1263</v>
      </c>
      <c r="H1219" s="47" t="s">
        <v>30</v>
      </c>
      <c r="I1219" s="59"/>
      <c r="J1219" s="568">
        <v>45580</v>
      </c>
      <c r="K1219" s="42" t="s">
        <v>31</v>
      </c>
      <c r="L1219" s="544">
        <v>45580</v>
      </c>
      <c r="M1219" s="57"/>
      <c r="N1219" s="516">
        <v>45583</v>
      </c>
      <c r="O1219" s="51"/>
      <c r="P1219" s="70" t="str">
        <f t="shared" ca="1" si="206"/>
        <v/>
      </c>
      <c r="Q1219" s="70" t="str">
        <f t="shared" ca="1" si="207"/>
        <v/>
      </c>
      <c r="R1219" s="70" t="str">
        <f t="shared" ca="1" si="208"/>
        <v/>
      </c>
      <c r="S1219" s="70" t="str">
        <f t="shared" ca="1" si="209"/>
        <v/>
      </c>
      <c r="T1219" s="147" t="str">
        <f t="shared" ca="1" si="210"/>
        <v/>
      </c>
      <c r="U1219" s="146"/>
      <c r="V1219" s="51"/>
      <c r="W1219" s="51"/>
      <c r="X1219" s="51"/>
      <c r="Y1219" s="51"/>
      <c r="Z1219" s="51"/>
      <c r="AA1219" s="145"/>
    </row>
    <row r="1220" spans="1:27" s="2" customFormat="1" ht="15.6" x14ac:dyDescent="0.3">
      <c r="A1220" s="555">
        <v>45617</v>
      </c>
      <c r="B1220" s="48" t="s">
        <v>1236</v>
      </c>
      <c r="C1220" s="45" t="s">
        <v>65</v>
      </c>
      <c r="D1220" s="45">
        <v>4</v>
      </c>
      <c r="E1220" s="45" t="s">
        <v>28</v>
      </c>
      <c r="F1220" s="45">
        <v>29</v>
      </c>
      <c r="G1220" s="63" t="s">
        <v>1264</v>
      </c>
      <c r="H1220" s="47" t="s">
        <v>30</v>
      </c>
      <c r="I1220" s="59"/>
      <c r="J1220" s="568">
        <v>45580</v>
      </c>
      <c r="K1220" s="42" t="s">
        <v>31</v>
      </c>
      <c r="L1220" s="544">
        <v>45580</v>
      </c>
      <c r="M1220" s="57"/>
      <c r="N1220" s="516">
        <v>45583</v>
      </c>
      <c r="O1220" s="51"/>
      <c r="P1220" s="70" t="str">
        <f t="shared" ca="1" si="206"/>
        <v/>
      </c>
      <c r="Q1220" s="70" t="str">
        <f t="shared" ca="1" si="207"/>
        <v/>
      </c>
      <c r="R1220" s="70" t="str">
        <f t="shared" ca="1" si="208"/>
        <v/>
      </c>
      <c r="S1220" s="70" t="str">
        <f t="shared" ca="1" si="209"/>
        <v/>
      </c>
      <c r="T1220" s="147" t="str">
        <f t="shared" ca="1" si="210"/>
        <v/>
      </c>
      <c r="U1220" s="146"/>
      <c r="V1220" s="51"/>
      <c r="W1220" s="51"/>
      <c r="X1220" s="51"/>
      <c r="Y1220" s="51"/>
      <c r="Z1220" s="51"/>
      <c r="AA1220" s="145"/>
    </row>
    <row r="1221" spans="1:27" s="2" customFormat="1" ht="15.6" x14ac:dyDescent="0.3">
      <c r="A1221" s="555">
        <v>45617</v>
      </c>
      <c r="B1221" s="48" t="s">
        <v>1236</v>
      </c>
      <c r="C1221" s="45" t="s">
        <v>65</v>
      </c>
      <c r="D1221" s="45">
        <v>4</v>
      </c>
      <c r="E1221" s="45" t="s">
        <v>28</v>
      </c>
      <c r="F1221" s="45">
        <v>30</v>
      </c>
      <c r="G1221" s="63" t="s">
        <v>1265</v>
      </c>
      <c r="H1221" s="47" t="s">
        <v>30</v>
      </c>
      <c r="I1221" s="59"/>
      <c r="J1221" s="513">
        <v>45623</v>
      </c>
      <c r="K1221" s="42" t="s">
        <v>31</v>
      </c>
      <c r="L1221" s="544">
        <v>45580</v>
      </c>
      <c r="M1221" s="57"/>
      <c r="N1221" s="516">
        <v>45643</v>
      </c>
      <c r="O1221" s="51"/>
      <c r="P1221" s="70" t="str">
        <f t="shared" ca="1" si="206"/>
        <v/>
      </c>
      <c r="Q1221" s="70" t="str">
        <f t="shared" ca="1" si="207"/>
        <v/>
      </c>
      <c r="R1221" s="70" t="str">
        <f t="shared" ca="1" si="208"/>
        <v/>
      </c>
      <c r="S1221" s="70" t="str">
        <f t="shared" ca="1" si="209"/>
        <v/>
      </c>
      <c r="T1221" s="147" t="str">
        <f t="shared" ca="1" si="210"/>
        <v/>
      </c>
      <c r="U1221" s="146"/>
      <c r="V1221" s="51"/>
      <c r="W1221" s="51"/>
      <c r="X1221" s="51"/>
      <c r="Y1221" s="51"/>
      <c r="Z1221" s="51"/>
      <c r="AA1221" s="145"/>
    </row>
    <row r="1222" spans="1:27" s="2" customFormat="1" ht="15.6" x14ac:dyDescent="0.3">
      <c r="A1222" s="555">
        <v>45617</v>
      </c>
      <c r="B1222" s="48" t="s">
        <v>1236</v>
      </c>
      <c r="C1222" s="45" t="s">
        <v>65</v>
      </c>
      <c r="D1222" s="45">
        <v>4</v>
      </c>
      <c r="E1222" s="45" t="s">
        <v>28</v>
      </c>
      <c r="F1222" s="45">
        <v>31</v>
      </c>
      <c r="G1222" s="63" t="s">
        <v>1266</v>
      </c>
      <c r="H1222" s="47" t="s">
        <v>30</v>
      </c>
      <c r="I1222" s="59"/>
      <c r="J1222" s="568">
        <v>45580</v>
      </c>
      <c r="K1222" s="42" t="s">
        <v>31</v>
      </c>
      <c r="L1222" s="544">
        <v>45580</v>
      </c>
      <c r="M1222" s="57"/>
      <c r="N1222" s="516">
        <v>45583</v>
      </c>
      <c r="O1222" s="51"/>
      <c r="P1222" s="70" t="str">
        <f t="shared" ca="1" si="206"/>
        <v/>
      </c>
      <c r="Q1222" s="70" t="str">
        <f t="shared" ca="1" si="207"/>
        <v/>
      </c>
      <c r="R1222" s="70" t="str">
        <f t="shared" ca="1" si="208"/>
        <v/>
      </c>
      <c r="S1222" s="70" t="str">
        <f t="shared" ca="1" si="209"/>
        <v/>
      </c>
      <c r="T1222" s="147" t="str">
        <f t="shared" ca="1" si="210"/>
        <v/>
      </c>
      <c r="U1222" s="146"/>
      <c r="V1222" s="51"/>
      <c r="W1222" s="51"/>
      <c r="X1222" s="51"/>
      <c r="Y1222" s="51"/>
      <c r="Z1222" s="51"/>
      <c r="AA1222" s="145"/>
    </row>
    <row r="1223" spans="1:27" s="2" customFormat="1" ht="15.6" x14ac:dyDescent="0.3">
      <c r="A1223" s="555">
        <v>45617</v>
      </c>
      <c r="B1223" s="48" t="s">
        <v>1236</v>
      </c>
      <c r="C1223" s="45" t="s">
        <v>65</v>
      </c>
      <c r="D1223" s="45">
        <v>4</v>
      </c>
      <c r="E1223" s="45" t="s">
        <v>28</v>
      </c>
      <c r="F1223" s="45">
        <v>32</v>
      </c>
      <c r="G1223" s="63" t="s">
        <v>1267</v>
      </c>
      <c r="H1223" s="47" t="s">
        <v>30</v>
      </c>
      <c r="I1223" s="59"/>
      <c r="J1223" s="513">
        <v>45580</v>
      </c>
      <c r="K1223" s="42" t="s">
        <v>31</v>
      </c>
      <c r="L1223" s="544">
        <v>45580</v>
      </c>
      <c r="M1223" s="57"/>
      <c r="N1223" s="516">
        <v>45643</v>
      </c>
      <c r="O1223" s="51"/>
      <c r="P1223" s="70" t="str">
        <f t="shared" ca="1" si="206"/>
        <v/>
      </c>
      <c r="Q1223" s="70" t="str">
        <f t="shared" ca="1" si="207"/>
        <v/>
      </c>
      <c r="R1223" s="70" t="str">
        <f t="shared" ca="1" si="208"/>
        <v/>
      </c>
      <c r="S1223" s="70" t="str">
        <f t="shared" ca="1" si="209"/>
        <v/>
      </c>
      <c r="T1223" s="147" t="str">
        <f t="shared" ca="1" si="210"/>
        <v/>
      </c>
      <c r="U1223" s="146"/>
      <c r="V1223" s="51"/>
      <c r="W1223" s="51"/>
      <c r="X1223" s="51"/>
      <c r="Y1223" s="51"/>
      <c r="Z1223" s="51"/>
      <c r="AA1223" s="145"/>
    </row>
    <row r="1224" spans="1:27" s="2" customFormat="1" ht="15.6" x14ac:dyDescent="0.3">
      <c r="A1224" s="555">
        <v>45617</v>
      </c>
      <c r="B1224" s="48" t="s">
        <v>1236</v>
      </c>
      <c r="C1224" s="45" t="s">
        <v>65</v>
      </c>
      <c r="D1224" s="45">
        <v>4</v>
      </c>
      <c r="E1224" s="45" t="s">
        <v>28</v>
      </c>
      <c r="F1224" s="45">
        <v>33</v>
      </c>
      <c r="G1224" s="63" t="s">
        <v>1268</v>
      </c>
      <c r="H1224" s="47" t="s">
        <v>30</v>
      </c>
      <c r="I1224" s="59"/>
      <c r="J1224" s="568">
        <v>45580</v>
      </c>
      <c r="K1224" s="42" t="s">
        <v>31</v>
      </c>
      <c r="L1224" s="544">
        <v>45580</v>
      </c>
      <c r="M1224" s="57"/>
      <c r="N1224" s="516">
        <v>45583</v>
      </c>
      <c r="O1224" s="51"/>
      <c r="P1224" s="70" t="str">
        <f t="shared" ca="1" si="206"/>
        <v/>
      </c>
      <c r="Q1224" s="70" t="str">
        <f t="shared" ca="1" si="207"/>
        <v/>
      </c>
      <c r="R1224" s="70" t="str">
        <f t="shared" ca="1" si="208"/>
        <v/>
      </c>
      <c r="S1224" s="70" t="str">
        <f t="shared" ca="1" si="209"/>
        <v/>
      </c>
      <c r="T1224" s="147" t="str">
        <f t="shared" ca="1" si="210"/>
        <v/>
      </c>
      <c r="U1224" s="146"/>
      <c r="V1224" s="51"/>
      <c r="W1224" s="51"/>
      <c r="X1224" s="51"/>
      <c r="Y1224" s="51"/>
      <c r="Z1224" s="51"/>
      <c r="AA1224" s="145"/>
    </row>
    <row r="1225" spans="1:27" s="2" customFormat="1" ht="15.6" x14ac:dyDescent="0.3">
      <c r="A1225" s="555">
        <v>45617</v>
      </c>
      <c r="B1225" s="48" t="s">
        <v>1236</v>
      </c>
      <c r="C1225" s="45" t="s">
        <v>65</v>
      </c>
      <c r="D1225" s="45">
        <v>4</v>
      </c>
      <c r="E1225" s="45" t="s">
        <v>28</v>
      </c>
      <c r="F1225" s="45">
        <v>34</v>
      </c>
      <c r="G1225" s="63" t="s">
        <v>1269</v>
      </c>
      <c r="H1225" s="53" t="s">
        <v>76</v>
      </c>
      <c r="I1225" s="59"/>
      <c r="J1225" s="568">
        <v>45580</v>
      </c>
      <c r="K1225" s="42" t="s">
        <v>31</v>
      </c>
      <c r="L1225" s="544">
        <v>45580</v>
      </c>
      <c r="M1225" s="57"/>
      <c r="N1225" s="516">
        <v>45615</v>
      </c>
      <c r="O1225" s="51"/>
      <c r="P1225" s="70" t="str">
        <f t="shared" ca="1" si="206"/>
        <v/>
      </c>
      <c r="Q1225" s="70" t="str">
        <f t="shared" ca="1" si="207"/>
        <v/>
      </c>
      <c r="R1225" s="70" t="str">
        <f t="shared" ca="1" si="208"/>
        <v/>
      </c>
      <c r="S1225" s="70" t="str">
        <f t="shared" ca="1" si="209"/>
        <v/>
      </c>
      <c r="T1225" s="147" t="str">
        <f t="shared" ca="1" si="210"/>
        <v/>
      </c>
      <c r="U1225" s="146"/>
      <c r="V1225" s="51"/>
      <c r="W1225" s="51"/>
      <c r="X1225" s="51"/>
      <c r="Y1225" s="51"/>
      <c r="Z1225" s="51"/>
      <c r="AA1225" s="145"/>
    </row>
    <row r="1226" spans="1:27" s="2" customFormat="1" ht="15.6" x14ac:dyDescent="0.3">
      <c r="A1226" s="555">
        <v>45617</v>
      </c>
      <c r="B1226" s="48" t="s">
        <v>1236</v>
      </c>
      <c r="C1226" s="45" t="s">
        <v>65</v>
      </c>
      <c r="D1226" s="45">
        <v>4</v>
      </c>
      <c r="E1226" s="45" t="s">
        <v>28</v>
      </c>
      <c r="F1226" s="45">
        <v>35</v>
      </c>
      <c r="G1226" s="63" t="s">
        <v>1270</v>
      </c>
      <c r="H1226" s="53" t="s">
        <v>76</v>
      </c>
      <c r="I1226" s="59"/>
      <c r="J1226" s="568">
        <v>45580</v>
      </c>
      <c r="K1226" s="42" t="s">
        <v>31</v>
      </c>
      <c r="L1226" s="544">
        <v>45580</v>
      </c>
      <c r="M1226" s="57"/>
      <c r="N1226" s="516">
        <v>45583</v>
      </c>
      <c r="O1226" s="51"/>
      <c r="P1226" s="70" t="str">
        <f t="shared" ca="1" si="206"/>
        <v/>
      </c>
      <c r="Q1226" s="70" t="str">
        <f t="shared" ca="1" si="207"/>
        <v/>
      </c>
      <c r="R1226" s="70" t="str">
        <f t="shared" ca="1" si="208"/>
        <v/>
      </c>
      <c r="S1226" s="70" t="str">
        <f t="shared" ca="1" si="209"/>
        <v/>
      </c>
      <c r="T1226" s="147" t="str">
        <f t="shared" ca="1" si="210"/>
        <v/>
      </c>
      <c r="U1226" s="146"/>
      <c r="V1226" s="51"/>
      <c r="W1226" s="51"/>
      <c r="X1226" s="51"/>
      <c r="Y1226" s="51"/>
      <c r="Z1226" s="51"/>
      <c r="AA1226" s="145"/>
    </row>
    <row r="1227" spans="1:27" s="2" customFormat="1" ht="15.6" x14ac:dyDescent="0.3">
      <c r="A1227" s="555">
        <v>45617</v>
      </c>
      <c r="B1227" s="48" t="s">
        <v>1236</v>
      </c>
      <c r="C1227" s="45" t="s">
        <v>65</v>
      </c>
      <c r="D1227" s="45">
        <v>4</v>
      </c>
      <c r="E1227" s="45" t="s">
        <v>28</v>
      </c>
      <c r="F1227" s="45">
        <v>36</v>
      </c>
      <c r="G1227" s="63" t="s">
        <v>1271</v>
      </c>
      <c r="H1227" s="47" t="s">
        <v>30</v>
      </c>
      <c r="I1227" s="59"/>
      <c r="J1227" s="568">
        <v>45580</v>
      </c>
      <c r="K1227" s="42" t="s">
        <v>31</v>
      </c>
      <c r="L1227" s="544">
        <v>45580</v>
      </c>
      <c r="M1227" s="57"/>
      <c r="N1227" s="516">
        <v>45583</v>
      </c>
      <c r="O1227" s="51"/>
      <c r="P1227" s="70" t="str">
        <f t="shared" ca="1" si="206"/>
        <v/>
      </c>
      <c r="Q1227" s="70" t="str">
        <f t="shared" ca="1" si="207"/>
        <v/>
      </c>
      <c r="R1227" s="70" t="str">
        <f t="shared" ca="1" si="208"/>
        <v/>
      </c>
      <c r="S1227" s="70" t="str">
        <f t="shared" ca="1" si="209"/>
        <v/>
      </c>
      <c r="T1227" s="147" t="str">
        <f t="shared" ca="1" si="210"/>
        <v/>
      </c>
      <c r="U1227" s="146"/>
      <c r="V1227" s="51"/>
      <c r="W1227" s="51"/>
      <c r="X1227" s="51"/>
      <c r="Y1227" s="51"/>
      <c r="Z1227" s="51"/>
      <c r="AA1227" s="145"/>
    </row>
    <row r="1228" spans="1:27" s="2" customFormat="1" ht="15.6" x14ac:dyDescent="0.3">
      <c r="A1228" s="555">
        <v>45617</v>
      </c>
      <c r="B1228" s="48" t="s">
        <v>1236</v>
      </c>
      <c r="C1228" s="45" t="s">
        <v>65</v>
      </c>
      <c r="D1228" s="45">
        <v>4</v>
      </c>
      <c r="E1228" s="45" t="s">
        <v>28</v>
      </c>
      <c r="F1228" s="45">
        <v>37</v>
      </c>
      <c r="G1228" s="63" t="s">
        <v>1272</v>
      </c>
      <c r="H1228" s="47" t="s">
        <v>30</v>
      </c>
      <c r="I1228" s="59"/>
      <c r="J1228" s="568">
        <v>45580</v>
      </c>
      <c r="K1228" s="42" t="s">
        <v>31</v>
      </c>
      <c r="L1228" s="544">
        <v>45580</v>
      </c>
      <c r="M1228" s="57"/>
      <c r="N1228" s="516">
        <v>45583</v>
      </c>
      <c r="O1228" s="51"/>
      <c r="P1228" s="70" t="str">
        <f t="shared" ca="1" si="206"/>
        <v/>
      </c>
      <c r="Q1228" s="70" t="str">
        <f t="shared" ca="1" si="207"/>
        <v/>
      </c>
      <c r="R1228" s="70" t="str">
        <f t="shared" ca="1" si="208"/>
        <v/>
      </c>
      <c r="S1228" s="70" t="str">
        <f t="shared" ca="1" si="209"/>
        <v/>
      </c>
      <c r="T1228" s="147" t="str">
        <f t="shared" ca="1" si="210"/>
        <v/>
      </c>
      <c r="U1228" s="146"/>
      <c r="V1228" s="51"/>
      <c r="W1228" s="51"/>
      <c r="X1228" s="51"/>
      <c r="Y1228" s="51"/>
      <c r="Z1228" s="51"/>
      <c r="AA1228" s="145"/>
    </row>
    <row r="1229" spans="1:27" s="2" customFormat="1" ht="15.6" x14ac:dyDescent="0.3">
      <c r="A1229" s="555">
        <v>45617</v>
      </c>
      <c r="B1229" s="48" t="s">
        <v>1236</v>
      </c>
      <c r="C1229" s="45" t="s">
        <v>65</v>
      </c>
      <c r="D1229" s="45">
        <v>4</v>
      </c>
      <c r="E1229" s="45" t="s">
        <v>28</v>
      </c>
      <c r="F1229" s="45">
        <v>38</v>
      </c>
      <c r="G1229" s="63" t="s">
        <v>1273</v>
      </c>
      <c r="H1229" s="47" t="s">
        <v>30</v>
      </c>
      <c r="I1229" s="59"/>
      <c r="J1229" s="568">
        <v>45580</v>
      </c>
      <c r="K1229" s="42" t="s">
        <v>31</v>
      </c>
      <c r="L1229" s="544">
        <v>45580</v>
      </c>
      <c r="M1229" s="57"/>
      <c r="N1229" s="516">
        <v>45583</v>
      </c>
      <c r="O1229" s="51"/>
      <c r="P1229" s="70" t="str">
        <f t="shared" ca="1" si="206"/>
        <v/>
      </c>
      <c r="Q1229" s="70" t="str">
        <f t="shared" ca="1" si="207"/>
        <v/>
      </c>
      <c r="R1229" s="70" t="str">
        <f t="shared" ca="1" si="208"/>
        <v/>
      </c>
      <c r="S1229" s="70" t="str">
        <f t="shared" ca="1" si="209"/>
        <v/>
      </c>
      <c r="T1229" s="147" t="str">
        <f t="shared" ca="1" si="210"/>
        <v/>
      </c>
      <c r="U1229" s="146"/>
      <c r="V1229" s="51"/>
      <c r="W1229" s="51"/>
      <c r="X1229" s="51"/>
      <c r="Y1229" s="51"/>
      <c r="Z1229" s="51"/>
      <c r="AA1229" s="145"/>
    </row>
    <row r="1230" spans="1:27" s="2" customFormat="1" ht="15.6" x14ac:dyDescent="0.3">
      <c r="A1230" s="555">
        <v>45617</v>
      </c>
      <c r="B1230" s="48" t="s">
        <v>1236</v>
      </c>
      <c r="C1230" s="45" t="s">
        <v>65</v>
      </c>
      <c r="D1230" s="45">
        <v>4</v>
      </c>
      <c r="E1230" s="45" t="s">
        <v>28</v>
      </c>
      <c r="F1230" s="45">
        <v>39</v>
      </c>
      <c r="G1230" s="63" t="s">
        <v>1274</v>
      </c>
      <c r="H1230" s="47" t="s">
        <v>30</v>
      </c>
      <c r="I1230" s="59"/>
      <c r="J1230" s="568">
        <v>45580</v>
      </c>
      <c r="K1230" s="42" t="s">
        <v>31</v>
      </c>
      <c r="L1230" s="544">
        <v>45580</v>
      </c>
      <c r="M1230" s="57"/>
      <c r="N1230" s="516">
        <v>45583</v>
      </c>
      <c r="O1230" s="51"/>
      <c r="P1230" s="70" t="str">
        <f t="shared" ca="1" si="206"/>
        <v/>
      </c>
      <c r="Q1230" s="70" t="str">
        <f t="shared" ca="1" si="207"/>
        <v/>
      </c>
      <c r="R1230" s="70" t="str">
        <f t="shared" ca="1" si="208"/>
        <v/>
      </c>
      <c r="S1230" s="70" t="str">
        <f t="shared" ca="1" si="209"/>
        <v/>
      </c>
      <c r="T1230" s="147" t="str">
        <f t="shared" ca="1" si="210"/>
        <v/>
      </c>
      <c r="U1230" s="146"/>
      <c r="V1230" s="51"/>
      <c r="W1230" s="51"/>
      <c r="X1230" s="51"/>
      <c r="Y1230" s="51"/>
      <c r="Z1230" s="51"/>
      <c r="AA1230" s="145"/>
    </row>
    <row r="1231" spans="1:27" s="2" customFormat="1" ht="15.6" x14ac:dyDescent="0.3">
      <c r="A1231" s="555">
        <v>45617</v>
      </c>
      <c r="B1231" s="48" t="s">
        <v>1236</v>
      </c>
      <c r="C1231" s="45" t="s">
        <v>65</v>
      </c>
      <c r="D1231" s="45">
        <v>4</v>
      </c>
      <c r="E1231" s="45" t="s">
        <v>28</v>
      </c>
      <c r="F1231" s="45">
        <v>40</v>
      </c>
      <c r="G1231" s="63" t="s">
        <v>1275</v>
      </c>
      <c r="H1231" s="47" t="s">
        <v>30</v>
      </c>
      <c r="I1231" s="59"/>
      <c r="J1231" s="513">
        <v>45623</v>
      </c>
      <c r="K1231" s="42" t="s">
        <v>31</v>
      </c>
      <c r="L1231" s="544">
        <v>45580</v>
      </c>
      <c r="M1231" s="57"/>
      <c r="N1231" s="516">
        <v>45643</v>
      </c>
      <c r="O1231" s="51"/>
      <c r="P1231" s="70" t="str">
        <f t="shared" ca="1" si="206"/>
        <v/>
      </c>
      <c r="Q1231" s="70" t="str">
        <f t="shared" ca="1" si="207"/>
        <v/>
      </c>
      <c r="R1231" s="70" t="str">
        <f t="shared" ca="1" si="208"/>
        <v/>
      </c>
      <c r="S1231" s="70" t="str">
        <f t="shared" ca="1" si="209"/>
        <v/>
      </c>
      <c r="T1231" s="147" t="str">
        <f t="shared" ca="1" si="210"/>
        <v/>
      </c>
      <c r="U1231" s="146"/>
      <c r="V1231" s="51"/>
      <c r="W1231" s="51"/>
      <c r="X1231" s="51"/>
      <c r="Y1231" s="51"/>
      <c r="Z1231" s="51"/>
      <c r="AA1231" s="145"/>
    </row>
    <row r="1232" spans="1:27" s="2" customFormat="1" ht="15.6" x14ac:dyDescent="0.3">
      <c r="A1232" s="555">
        <v>45617</v>
      </c>
      <c r="B1232" s="48" t="s">
        <v>1236</v>
      </c>
      <c r="C1232" s="45" t="s">
        <v>65</v>
      </c>
      <c r="D1232" s="45">
        <v>4</v>
      </c>
      <c r="E1232" s="45" t="s">
        <v>28</v>
      </c>
      <c r="F1232" s="45">
        <v>41</v>
      </c>
      <c r="G1232" s="63" t="s">
        <v>1276</v>
      </c>
      <c r="H1232" s="53" t="s">
        <v>76</v>
      </c>
      <c r="I1232" s="59"/>
      <c r="J1232" s="568">
        <v>45580</v>
      </c>
      <c r="K1232" s="42" t="s">
        <v>31</v>
      </c>
      <c r="L1232" s="544">
        <v>45580</v>
      </c>
      <c r="M1232" s="57"/>
      <c r="N1232" s="516">
        <v>45615</v>
      </c>
      <c r="O1232" s="51"/>
      <c r="P1232" s="70" t="str">
        <f t="shared" ca="1" si="206"/>
        <v/>
      </c>
      <c r="Q1232" s="70" t="str">
        <f t="shared" ca="1" si="207"/>
        <v/>
      </c>
      <c r="R1232" s="70" t="str">
        <f t="shared" ca="1" si="208"/>
        <v/>
      </c>
      <c r="S1232" s="70" t="str">
        <f t="shared" ca="1" si="209"/>
        <v/>
      </c>
      <c r="T1232" s="147" t="str">
        <f t="shared" ca="1" si="210"/>
        <v/>
      </c>
      <c r="U1232" s="146"/>
      <c r="V1232" s="51"/>
      <c r="W1232" s="51"/>
      <c r="X1232" s="51"/>
      <c r="Y1232" s="51"/>
      <c r="Z1232" s="51"/>
      <c r="AA1232" s="145"/>
    </row>
    <row r="1233" spans="1:27" s="2" customFormat="1" ht="15.6" x14ac:dyDescent="0.3">
      <c r="A1233" s="555">
        <v>45617</v>
      </c>
      <c r="B1233" s="48" t="s">
        <v>1236</v>
      </c>
      <c r="C1233" s="45" t="s">
        <v>65</v>
      </c>
      <c r="D1233" s="45">
        <v>4</v>
      </c>
      <c r="E1233" s="45" t="s">
        <v>28</v>
      </c>
      <c r="F1233" s="45">
        <v>42</v>
      </c>
      <c r="G1233" s="63" t="s">
        <v>1277</v>
      </c>
      <c r="H1233" s="47" t="s">
        <v>54</v>
      </c>
      <c r="I1233" s="59"/>
      <c r="J1233" s="568">
        <v>45580</v>
      </c>
      <c r="K1233" s="42" t="s">
        <v>31</v>
      </c>
      <c r="L1233" s="544">
        <v>45580</v>
      </c>
      <c r="M1233" s="57"/>
      <c r="N1233" s="516">
        <v>45583</v>
      </c>
      <c r="O1233" s="51"/>
      <c r="P1233" s="70" t="str">
        <f t="shared" ca="1" si="206"/>
        <v/>
      </c>
      <c r="Q1233" s="70" t="str">
        <f t="shared" ca="1" si="207"/>
        <v/>
      </c>
      <c r="R1233" s="70" t="str">
        <f t="shared" ca="1" si="208"/>
        <v/>
      </c>
      <c r="S1233" s="70" t="str">
        <f t="shared" ca="1" si="209"/>
        <v/>
      </c>
      <c r="T1233" s="147" t="str">
        <f t="shared" ca="1" si="210"/>
        <v/>
      </c>
      <c r="U1233" s="146"/>
      <c r="V1233" s="51"/>
      <c r="W1233" s="51"/>
      <c r="X1233" s="51"/>
      <c r="Y1233" s="51"/>
      <c r="Z1233" s="51"/>
      <c r="AA1233" s="145"/>
    </row>
    <row r="1234" spans="1:27" s="2" customFormat="1" ht="15.6" x14ac:dyDescent="0.3">
      <c r="A1234" s="555">
        <v>45617</v>
      </c>
      <c r="B1234" s="48" t="s">
        <v>1236</v>
      </c>
      <c r="C1234" s="45" t="s">
        <v>65</v>
      </c>
      <c r="D1234" s="45">
        <v>4</v>
      </c>
      <c r="E1234" s="45" t="s">
        <v>28</v>
      </c>
      <c r="F1234" s="45">
        <v>43</v>
      </c>
      <c r="G1234" s="63" t="s">
        <v>1278</v>
      </c>
      <c r="H1234" s="47" t="s">
        <v>30</v>
      </c>
      <c r="I1234" s="59"/>
      <c r="J1234" s="568">
        <v>45580</v>
      </c>
      <c r="K1234" s="42" t="s">
        <v>31</v>
      </c>
      <c r="L1234" s="544">
        <v>45580</v>
      </c>
      <c r="M1234" s="57"/>
      <c r="N1234" s="516">
        <v>45615</v>
      </c>
      <c r="O1234" s="51"/>
      <c r="P1234" s="70" t="str">
        <f t="shared" ca="1" si="206"/>
        <v/>
      </c>
      <c r="Q1234" s="70" t="str">
        <f t="shared" ca="1" si="207"/>
        <v/>
      </c>
      <c r="R1234" s="70" t="str">
        <f t="shared" ca="1" si="208"/>
        <v/>
      </c>
      <c r="S1234" s="70" t="str">
        <f t="shared" ca="1" si="209"/>
        <v/>
      </c>
      <c r="T1234" s="147" t="str">
        <f t="shared" ca="1" si="210"/>
        <v/>
      </c>
      <c r="U1234" s="146"/>
      <c r="V1234" s="51"/>
      <c r="W1234" s="51"/>
      <c r="X1234" s="51"/>
      <c r="Y1234" s="51"/>
      <c r="Z1234" s="51"/>
      <c r="AA1234" s="145"/>
    </row>
    <row r="1235" spans="1:27" s="2" customFormat="1" ht="15.6" x14ac:dyDescent="0.3">
      <c r="A1235" s="555">
        <v>45617</v>
      </c>
      <c r="B1235" s="48" t="s">
        <v>1236</v>
      </c>
      <c r="C1235" s="45" t="s">
        <v>65</v>
      </c>
      <c r="D1235" s="45">
        <v>4</v>
      </c>
      <c r="E1235" s="45" t="s">
        <v>28</v>
      </c>
      <c r="F1235" s="45">
        <v>44</v>
      </c>
      <c r="G1235" s="63" t="s">
        <v>1133</v>
      </c>
      <c r="H1235" s="47" t="s">
        <v>111</v>
      </c>
      <c r="I1235" s="59"/>
      <c r="J1235" s="568">
        <v>45580</v>
      </c>
      <c r="K1235" s="42" t="s">
        <v>31</v>
      </c>
      <c r="L1235" s="544">
        <v>45580</v>
      </c>
      <c r="M1235" s="57"/>
      <c r="N1235" s="516">
        <v>45615</v>
      </c>
      <c r="O1235" s="51"/>
      <c r="P1235" s="70" t="str">
        <f t="shared" ca="1" si="206"/>
        <v/>
      </c>
      <c r="Q1235" s="70" t="str">
        <f t="shared" ca="1" si="207"/>
        <v/>
      </c>
      <c r="R1235" s="70" t="str">
        <f t="shared" ca="1" si="208"/>
        <v/>
      </c>
      <c r="S1235" s="70" t="str">
        <f t="shared" ca="1" si="209"/>
        <v/>
      </c>
      <c r="T1235" s="147" t="str">
        <f t="shared" ca="1" si="210"/>
        <v/>
      </c>
      <c r="U1235" s="146"/>
      <c r="V1235" s="51"/>
      <c r="W1235" s="51"/>
      <c r="X1235" s="51"/>
      <c r="Y1235" s="51"/>
      <c r="Z1235" s="51"/>
      <c r="AA1235" s="145"/>
    </row>
    <row r="1236" spans="1:27" s="2" customFormat="1" ht="15.6" x14ac:dyDescent="0.3">
      <c r="A1236" s="555">
        <v>45617</v>
      </c>
      <c r="B1236" s="48" t="s">
        <v>1236</v>
      </c>
      <c r="C1236" s="45" t="s">
        <v>65</v>
      </c>
      <c r="D1236" s="45">
        <v>4</v>
      </c>
      <c r="E1236" s="45" t="s">
        <v>28</v>
      </c>
      <c r="F1236" s="45">
        <v>45</v>
      </c>
      <c r="G1236" s="63" t="s">
        <v>408</v>
      </c>
      <c r="H1236" s="47" t="s">
        <v>30</v>
      </c>
      <c r="I1236" s="59"/>
      <c r="J1236" s="568">
        <v>45580</v>
      </c>
      <c r="K1236" s="42" t="s">
        <v>31</v>
      </c>
      <c r="L1236" s="544">
        <v>45580</v>
      </c>
      <c r="M1236" s="57"/>
      <c r="N1236" s="516">
        <v>45583</v>
      </c>
      <c r="O1236" s="51"/>
      <c r="P1236" s="70" t="str">
        <f t="shared" ca="1" si="206"/>
        <v/>
      </c>
      <c r="Q1236" s="70" t="str">
        <f t="shared" ca="1" si="207"/>
        <v/>
      </c>
      <c r="R1236" s="70" t="str">
        <f t="shared" ca="1" si="208"/>
        <v/>
      </c>
      <c r="S1236" s="70" t="str">
        <f t="shared" ca="1" si="209"/>
        <v/>
      </c>
      <c r="T1236" s="147" t="str">
        <f t="shared" ca="1" si="210"/>
        <v/>
      </c>
      <c r="U1236" s="146"/>
      <c r="V1236" s="51"/>
      <c r="W1236" s="51"/>
      <c r="X1236" s="51"/>
      <c r="Y1236" s="51"/>
      <c r="Z1236" s="51"/>
      <c r="AA1236" s="145"/>
    </row>
    <row r="1237" spans="1:27" s="2" customFormat="1" ht="31.2" x14ac:dyDescent="0.3">
      <c r="A1237" s="555">
        <v>45617</v>
      </c>
      <c r="B1237" s="48" t="s">
        <v>1236</v>
      </c>
      <c r="C1237" s="45" t="s">
        <v>65</v>
      </c>
      <c r="D1237" s="45">
        <v>4</v>
      </c>
      <c r="E1237" s="45" t="s">
        <v>28</v>
      </c>
      <c r="F1237" s="45">
        <v>46</v>
      </c>
      <c r="G1237" s="63" t="s">
        <v>1279</v>
      </c>
      <c r="H1237" s="53" t="s">
        <v>44</v>
      </c>
      <c r="I1237" s="47"/>
      <c r="J1237" s="568">
        <v>45583</v>
      </c>
      <c r="K1237" s="42" t="s">
        <v>31</v>
      </c>
      <c r="L1237" s="544">
        <v>45580</v>
      </c>
      <c r="M1237" s="57"/>
      <c r="N1237" s="516">
        <v>45583</v>
      </c>
      <c r="O1237" s="51"/>
      <c r="P1237" s="70" t="str">
        <f t="shared" ca="1" si="206"/>
        <v/>
      </c>
      <c r="Q1237" s="70" t="str">
        <f t="shared" ca="1" si="207"/>
        <v/>
      </c>
      <c r="R1237" s="70" t="str">
        <f t="shared" ca="1" si="208"/>
        <v/>
      </c>
      <c r="S1237" s="70" t="str">
        <f t="shared" ca="1" si="209"/>
        <v/>
      </c>
      <c r="T1237" s="147" t="str">
        <f t="shared" ca="1" si="210"/>
        <v/>
      </c>
      <c r="U1237" s="146"/>
      <c r="V1237" s="51"/>
      <c r="W1237" s="51"/>
      <c r="X1237" s="51"/>
      <c r="Y1237" s="51"/>
      <c r="Z1237" s="51"/>
      <c r="AA1237" s="145"/>
    </row>
    <row r="1238" spans="1:27" s="2" customFormat="1" ht="15.6" x14ac:dyDescent="0.3">
      <c r="A1238" s="555">
        <v>45617</v>
      </c>
      <c r="B1238" s="48" t="s">
        <v>1236</v>
      </c>
      <c r="C1238" s="45" t="s">
        <v>65</v>
      </c>
      <c r="D1238" s="45">
        <v>4</v>
      </c>
      <c r="E1238" s="45" t="s">
        <v>28</v>
      </c>
      <c r="F1238" s="45">
        <v>47</v>
      </c>
      <c r="G1238" s="63" t="s">
        <v>1280</v>
      </c>
      <c r="H1238" s="47" t="s">
        <v>30</v>
      </c>
      <c r="I1238" s="48"/>
      <c r="J1238" s="568">
        <v>45593</v>
      </c>
      <c r="K1238" s="42" t="s">
        <v>31</v>
      </c>
      <c r="L1238" s="544">
        <v>45580</v>
      </c>
      <c r="M1238" s="57"/>
      <c r="N1238" s="516">
        <v>45615</v>
      </c>
      <c r="O1238" s="51"/>
      <c r="P1238" s="70" t="str">
        <f t="shared" ca="1" si="206"/>
        <v/>
      </c>
      <c r="Q1238" s="70" t="str">
        <f t="shared" ca="1" si="207"/>
        <v/>
      </c>
      <c r="R1238" s="70" t="str">
        <f t="shared" ca="1" si="208"/>
        <v/>
      </c>
      <c r="S1238" s="70" t="str">
        <f t="shared" ca="1" si="209"/>
        <v/>
      </c>
      <c r="T1238" s="147" t="str">
        <f t="shared" ca="1" si="210"/>
        <v/>
      </c>
      <c r="U1238" s="146"/>
      <c r="V1238" s="51"/>
      <c r="W1238" s="51"/>
      <c r="X1238" s="51"/>
      <c r="Y1238" s="51"/>
      <c r="Z1238" s="51"/>
      <c r="AA1238" s="145"/>
    </row>
    <row r="1239" spans="1:27" s="2" customFormat="1" ht="15.6" x14ac:dyDescent="0.3">
      <c r="A1239" s="555">
        <v>45617</v>
      </c>
      <c r="B1239" s="48" t="s">
        <v>1236</v>
      </c>
      <c r="C1239" s="45" t="s">
        <v>65</v>
      </c>
      <c r="D1239" s="45">
        <v>4</v>
      </c>
      <c r="E1239" s="45" t="s">
        <v>28</v>
      </c>
      <c r="F1239" s="45">
        <v>48</v>
      </c>
      <c r="G1239" s="63" t="s">
        <v>1281</v>
      </c>
      <c r="H1239" s="65" t="s">
        <v>116</v>
      </c>
      <c r="I1239" s="47"/>
      <c r="J1239" s="568">
        <v>45614</v>
      </c>
      <c r="K1239" s="42" t="s">
        <v>31</v>
      </c>
      <c r="L1239" s="544">
        <v>45580</v>
      </c>
      <c r="M1239" s="57"/>
      <c r="N1239" s="516">
        <v>45616</v>
      </c>
      <c r="O1239" s="51"/>
      <c r="P1239" s="70" t="str">
        <f t="shared" ca="1" si="206"/>
        <v/>
      </c>
      <c r="Q1239" s="70" t="str">
        <f t="shared" ca="1" si="207"/>
        <v/>
      </c>
      <c r="R1239" s="70" t="str">
        <f t="shared" ca="1" si="208"/>
        <v/>
      </c>
      <c r="S1239" s="70" t="str">
        <f t="shared" ca="1" si="209"/>
        <v/>
      </c>
      <c r="T1239" s="147" t="str">
        <f t="shared" ca="1" si="210"/>
        <v/>
      </c>
      <c r="U1239" s="146"/>
      <c r="V1239" s="51"/>
      <c r="W1239" s="51"/>
      <c r="X1239" s="51"/>
      <c r="Y1239" s="51"/>
      <c r="Z1239" s="51"/>
      <c r="AA1239" s="145"/>
    </row>
    <row r="1240" spans="1:27" s="2" customFormat="1" ht="15.6" x14ac:dyDescent="0.3">
      <c r="A1240" s="555">
        <v>45617</v>
      </c>
      <c r="B1240" s="48" t="s">
        <v>1236</v>
      </c>
      <c r="C1240" s="45" t="s">
        <v>65</v>
      </c>
      <c r="D1240" s="45">
        <v>4</v>
      </c>
      <c r="E1240" s="45" t="s">
        <v>28</v>
      </c>
      <c r="F1240" s="45">
        <v>49</v>
      </c>
      <c r="G1240" s="63" t="s">
        <v>661</v>
      </c>
      <c r="H1240" s="47" t="s">
        <v>30</v>
      </c>
      <c r="I1240" s="47"/>
      <c r="J1240" s="568">
        <v>45616</v>
      </c>
      <c r="K1240" s="42" t="s">
        <v>31</v>
      </c>
      <c r="L1240" s="544">
        <v>45580</v>
      </c>
      <c r="M1240" s="57"/>
      <c r="N1240" s="516">
        <v>45616</v>
      </c>
      <c r="O1240" s="51"/>
      <c r="P1240" s="70" t="str">
        <f t="shared" ca="1" si="206"/>
        <v/>
      </c>
      <c r="Q1240" s="70" t="str">
        <f t="shared" ca="1" si="207"/>
        <v/>
      </c>
      <c r="R1240" s="70" t="str">
        <f t="shared" ca="1" si="208"/>
        <v/>
      </c>
      <c r="S1240" s="70" t="str">
        <f t="shared" ca="1" si="209"/>
        <v/>
      </c>
      <c r="T1240" s="147" t="str">
        <f t="shared" ca="1" si="210"/>
        <v/>
      </c>
      <c r="U1240" s="146"/>
      <c r="V1240" s="51"/>
      <c r="W1240" s="51"/>
      <c r="X1240" s="51"/>
      <c r="Y1240" s="51"/>
      <c r="Z1240" s="51"/>
      <c r="AA1240" s="145"/>
    </row>
    <row r="1241" spans="1:27" s="2" customFormat="1" ht="15.6" x14ac:dyDescent="0.3">
      <c r="A1241" s="555">
        <v>45617</v>
      </c>
      <c r="B1241" s="48" t="s">
        <v>1236</v>
      </c>
      <c r="C1241" s="45" t="s">
        <v>65</v>
      </c>
      <c r="D1241" s="45">
        <v>4</v>
      </c>
      <c r="E1241" s="45" t="s">
        <v>28</v>
      </c>
      <c r="F1241" s="45">
        <v>50</v>
      </c>
      <c r="G1241" s="63" t="s">
        <v>1282</v>
      </c>
      <c r="H1241" s="65" t="s">
        <v>158</v>
      </c>
      <c r="I1241" s="48"/>
      <c r="J1241" s="568">
        <v>45624</v>
      </c>
      <c r="K1241" s="42" t="s">
        <v>31</v>
      </c>
      <c r="L1241" s="544">
        <v>45580</v>
      </c>
      <c r="M1241" s="57"/>
      <c r="N1241" s="516">
        <v>45673</v>
      </c>
      <c r="O1241" s="51"/>
      <c r="P1241" s="70" t="str">
        <f t="shared" ca="1" si="206"/>
        <v/>
      </c>
      <c r="Q1241" s="70" t="str">
        <f t="shared" ca="1" si="207"/>
        <v/>
      </c>
      <c r="R1241" s="70" t="str">
        <f t="shared" ca="1" si="208"/>
        <v/>
      </c>
      <c r="S1241" s="70" t="str">
        <f t="shared" ca="1" si="209"/>
        <v/>
      </c>
      <c r="T1241" s="147" t="str">
        <f t="shared" ca="1" si="210"/>
        <v/>
      </c>
      <c r="U1241" s="146"/>
      <c r="V1241" s="51"/>
      <c r="W1241" s="51"/>
      <c r="X1241" s="51"/>
      <c r="Y1241" s="51"/>
      <c r="Z1241" s="51"/>
      <c r="AA1241" s="145"/>
    </row>
    <row r="1242" spans="1:27" s="2" customFormat="1" ht="15.6" x14ac:dyDescent="0.3">
      <c r="A1242" s="555">
        <v>45617</v>
      </c>
      <c r="B1242" s="48" t="s">
        <v>1236</v>
      </c>
      <c r="C1242" s="48" t="s">
        <v>65</v>
      </c>
      <c r="D1242" s="48">
        <v>4</v>
      </c>
      <c r="E1242" s="48" t="s">
        <v>28</v>
      </c>
      <c r="F1242" s="48">
        <v>51</v>
      </c>
      <c r="G1242" s="111" t="s">
        <v>1283</v>
      </c>
      <c r="H1242" s="81" t="s">
        <v>44</v>
      </c>
      <c r="I1242" s="130"/>
      <c r="J1242" s="577">
        <v>45693</v>
      </c>
      <c r="K1242" s="42" t="s">
        <v>31</v>
      </c>
      <c r="L1242" s="544">
        <v>45580</v>
      </c>
      <c r="M1242" s="70"/>
      <c r="N1242" s="513">
        <v>45715</v>
      </c>
      <c r="O1242" s="128" t="s">
        <v>1284</v>
      </c>
      <c r="P1242" s="70"/>
      <c r="Q1242" s="70"/>
      <c r="R1242" s="70"/>
      <c r="S1242" s="70"/>
      <c r="T1242" s="147"/>
      <c r="U1242" s="146"/>
      <c r="V1242" s="51"/>
      <c r="W1242" s="51"/>
      <c r="X1242" s="51"/>
      <c r="Y1242" s="51"/>
      <c r="Z1242" s="51"/>
      <c r="AA1242" s="145"/>
    </row>
    <row r="1243" spans="1:27" s="2" customFormat="1" ht="15.6" x14ac:dyDescent="0.3">
      <c r="A1243" s="555">
        <v>45617</v>
      </c>
      <c r="B1243" s="48" t="s">
        <v>1236</v>
      </c>
      <c r="C1243" s="48" t="s">
        <v>65</v>
      </c>
      <c r="D1243" s="48">
        <v>4</v>
      </c>
      <c r="E1243" s="48" t="s">
        <v>28</v>
      </c>
      <c r="F1243" s="48">
        <v>52</v>
      </c>
      <c r="G1243" s="111" t="s">
        <v>1285</v>
      </c>
      <c r="H1243" s="65" t="s">
        <v>158</v>
      </c>
      <c r="I1243" s="70"/>
      <c r="J1243" s="577">
        <v>45701</v>
      </c>
      <c r="K1243" s="42" t="s">
        <v>31</v>
      </c>
      <c r="L1243" s="544">
        <v>45580</v>
      </c>
      <c r="M1243" s="51"/>
      <c r="N1243" s="513">
        <v>45701</v>
      </c>
      <c r="O1243" s="128"/>
      <c r="P1243" s="70"/>
      <c r="Q1243" s="70"/>
      <c r="R1243" s="70"/>
      <c r="S1243" s="70"/>
      <c r="T1243" s="147"/>
      <c r="U1243" s="146"/>
      <c r="V1243" s="51"/>
      <c r="W1243" s="51"/>
      <c r="X1243" s="51"/>
      <c r="Y1243" s="51"/>
      <c r="Z1243" s="51"/>
      <c r="AA1243" s="145"/>
    </row>
    <row r="1244" spans="1:27" s="2" customFormat="1" ht="15.6" x14ac:dyDescent="0.3">
      <c r="A1244" s="555">
        <v>45617</v>
      </c>
      <c r="B1244" s="48" t="s">
        <v>1236</v>
      </c>
      <c r="C1244" s="45" t="s">
        <v>65</v>
      </c>
      <c r="D1244" s="45">
        <v>4</v>
      </c>
      <c r="E1244" s="45" t="s">
        <v>28</v>
      </c>
      <c r="F1244" s="45">
        <v>53</v>
      </c>
      <c r="G1244" s="111" t="s">
        <v>1286</v>
      </c>
      <c r="H1244" s="47" t="s">
        <v>104</v>
      </c>
      <c r="I1244" s="47"/>
      <c r="J1244" s="577">
        <v>45693</v>
      </c>
      <c r="K1244" s="42" t="s">
        <v>31</v>
      </c>
      <c r="L1244" s="544">
        <v>45580</v>
      </c>
      <c r="M1244" s="104"/>
      <c r="N1244" s="513">
        <v>45702</v>
      </c>
      <c r="O1244" s="51"/>
      <c r="P1244" s="70"/>
      <c r="Q1244" s="70"/>
      <c r="R1244" s="70"/>
      <c r="S1244" s="70"/>
      <c r="T1244" s="147"/>
      <c r="U1244" s="146"/>
      <c r="V1244" s="51"/>
      <c r="W1244" s="51"/>
      <c r="X1244" s="51"/>
      <c r="Y1244" s="51"/>
      <c r="Z1244" s="51"/>
      <c r="AA1244" s="145"/>
    </row>
    <row r="1245" spans="1:27" s="2" customFormat="1" ht="15.6" x14ac:dyDescent="0.3">
      <c r="A1245" s="555">
        <v>45617</v>
      </c>
      <c r="B1245" s="48" t="s">
        <v>1236</v>
      </c>
      <c r="C1245" s="235" t="s">
        <v>65</v>
      </c>
      <c r="D1245" s="235">
        <v>4</v>
      </c>
      <c r="E1245" s="235" t="s">
        <v>28</v>
      </c>
      <c r="F1245" s="235">
        <v>53</v>
      </c>
      <c r="G1245" s="284" t="s">
        <v>1287</v>
      </c>
      <c r="H1245" s="47" t="s">
        <v>104</v>
      </c>
      <c r="I1245" s="251"/>
      <c r="J1245" s="591">
        <v>45715</v>
      </c>
      <c r="K1245" s="42" t="s">
        <v>31</v>
      </c>
      <c r="L1245" s="544">
        <v>45580</v>
      </c>
      <c r="M1245" s="252"/>
      <c r="N1245" s="515">
        <v>45758</v>
      </c>
      <c r="O1245" s="278"/>
      <c r="P1245" s="256"/>
      <c r="Q1245" s="256"/>
      <c r="R1245" s="256"/>
      <c r="S1245" s="256"/>
      <c r="T1245" s="275"/>
      <c r="U1245" s="276"/>
      <c r="V1245" s="252"/>
      <c r="W1245" s="252"/>
      <c r="X1245" s="252"/>
      <c r="Y1245" s="252"/>
      <c r="Z1245" s="252"/>
      <c r="AA1245" s="277"/>
    </row>
    <row r="1246" spans="1:27" s="2" customFormat="1" ht="15.6" x14ac:dyDescent="0.3">
      <c r="A1246" s="555">
        <v>45617</v>
      </c>
      <c r="B1246" s="48" t="s">
        <v>1236</v>
      </c>
      <c r="C1246" s="45" t="s">
        <v>65</v>
      </c>
      <c r="D1246" s="45">
        <v>4</v>
      </c>
      <c r="E1246" s="45" t="s">
        <v>28</v>
      </c>
      <c r="F1246" s="45">
        <v>54</v>
      </c>
      <c r="G1246" s="46" t="s">
        <v>1288</v>
      </c>
      <c r="H1246" s="47" t="s">
        <v>30</v>
      </c>
      <c r="I1246" s="70"/>
      <c r="J1246" s="522">
        <v>45723</v>
      </c>
      <c r="K1246" s="186" t="s">
        <v>31</v>
      </c>
      <c r="L1246" s="544">
        <v>45580</v>
      </c>
      <c r="M1246" s="51"/>
      <c r="N1246" s="513">
        <v>45734</v>
      </c>
      <c r="O1246" s="51"/>
      <c r="P1246" s="70"/>
      <c r="Q1246" s="70"/>
      <c r="R1246" s="70"/>
      <c r="S1246" s="70"/>
      <c r="T1246" s="147"/>
      <c r="U1246" s="146"/>
      <c r="V1246" s="51"/>
      <c r="W1246" s="51"/>
      <c r="X1246" s="51"/>
      <c r="Y1246" s="51"/>
      <c r="Z1246" s="51"/>
      <c r="AA1246" s="145"/>
    </row>
    <row r="1247" spans="1:27" s="2" customFormat="1" ht="15.6" x14ac:dyDescent="0.3">
      <c r="A1247" s="555">
        <v>45617</v>
      </c>
      <c r="B1247" s="48" t="s">
        <v>1236</v>
      </c>
      <c r="C1247" s="48" t="s">
        <v>65</v>
      </c>
      <c r="D1247" s="48">
        <v>4</v>
      </c>
      <c r="E1247" s="48" t="s">
        <v>28</v>
      </c>
      <c r="F1247" s="48">
        <v>54</v>
      </c>
      <c r="G1247" s="77" t="s">
        <v>1289</v>
      </c>
      <c r="H1247" s="65" t="s">
        <v>116</v>
      </c>
      <c r="I1247" s="70"/>
      <c r="J1247" s="580">
        <v>45833</v>
      </c>
      <c r="K1247" s="186" t="s">
        <v>31</v>
      </c>
      <c r="L1247" s="544">
        <v>45580</v>
      </c>
      <c r="M1247" s="51"/>
      <c r="N1247" s="513">
        <v>45852</v>
      </c>
      <c r="O1247" s="128"/>
      <c r="P1247" s="70"/>
      <c r="Q1247" s="70"/>
      <c r="R1247" s="70"/>
      <c r="S1247" s="70"/>
      <c r="T1247" s="147"/>
      <c r="U1247" s="146"/>
      <c r="V1247" s="51"/>
      <c r="W1247" s="51"/>
      <c r="X1247" s="51"/>
      <c r="Y1247" s="51"/>
      <c r="Z1247" s="51"/>
      <c r="AA1247" s="145"/>
    </row>
    <row r="1248" spans="1:27" s="2" customFormat="1" ht="62.4" x14ac:dyDescent="0.3">
      <c r="A1248" s="555">
        <v>45617</v>
      </c>
      <c r="B1248" s="48" t="s">
        <v>1236</v>
      </c>
      <c r="C1248" s="393" t="s">
        <v>65</v>
      </c>
      <c r="D1248" s="393">
        <v>4</v>
      </c>
      <c r="E1248" s="393" t="s">
        <v>28</v>
      </c>
      <c r="F1248" s="393">
        <v>55</v>
      </c>
      <c r="G1248" s="408" t="s">
        <v>5256</v>
      </c>
      <c r="H1248" s="47" t="s">
        <v>54</v>
      </c>
      <c r="I1248" s="394"/>
      <c r="J1248" s="592">
        <v>45833</v>
      </c>
      <c r="K1248" s="415" t="s">
        <v>5285</v>
      </c>
      <c r="L1248" s="544">
        <v>45580</v>
      </c>
      <c r="M1248" s="125"/>
      <c r="N1248" s="513">
        <v>45835</v>
      </c>
      <c r="O1248" s="128"/>
      <c r="P1248" s="70"/>
      <c r="Q1248" s="70"/>
      <c r="R1248" s="70"/>
      <c r="S1248" s="70"/>
      <c r="T1248" s="147"/>
      <c r="U1248" s="146"/>
      <c r="V1248" s="51"/>
      <c r="W1248" s="51"/>
      <c r="X1248" s="51"/>
      <c r="Y1248" s="51"/>
      <c r="Z1248" s="51"/>
      <c r="AA1248" s="145"/>
    </row>
    <row r="1249" spans="1:27" s="2" customFormat="1" ht="15.6" x14ac:dyDescent="0.3">
      <c r="A1249" s="555">
        <v>45617</v>
      </c>
      <c r="B1249" s="48" t="s">
        <v>1236</v>
      </c>
      <c r="C1249" s="48" t="s">
        <v>65</v>
      </c>
      <c r="D1249" s="48">
        <v>4</v>
      </c>
      <c r="E1249" s="48" t="s">
        <v>28</v>
      </c>
      <c r="F1249" s="48">
        <v>56</v>
      </c>
      <c r="G1249" s="77" t="s">
        <v>5211</v>
      </c>
      <c r="H1249" s="88" t="s">
        <v>30</v>
      </c>
      <c r="I1249" s="70"/>
      <c r="J1249" s="580">
        <v>45912</v>
      </c>
      <c r="K1249" s="42" t="s">
        <v>31</v>
      </c>
      <c r="L1249" s="544">
        <v>45580</v>
      </c>
      <c r="M1249" s="51"/>
      <c r="N1249" s="513">
        <v>45916</v>
      </c>
      <c r="O1249" s="128"/>
      <c r="P1249" s="70"/>
      <c r="Q1249" s="70"/>
      <c r="R1249" s="70"/>
      <c r="S1249" s="70"/>
      <c r="T1249" s="147"/>
      <c r="U1249" s="146"/>
      <c r="V1249" s="51"/>
      <c r="W1249" s="51"/>
      <c r="X1249" s="51"/>
      <c r="Y1249" s="51"/>
      <c r="Z1249" s="51"/>
      <c r="AA1249" s="145"/>
    </row>
    <row r="1250" spans="1:27" s="2" customFormat="1" ht="31.2" x14ac:dyDescent="0.3">
      <c r="A1250" s="555">
        <v>45617</v>
      </c>
      <c r="B1250" s="48" t="s">
        <v>1236</v>
      </c>
      <c r="C1250" s="48" t="s">
        <v>65</v>
      </c>
      <c r="D1250" s="48">
        <v>4</v>
      </c>
      <c r="E1250" s="48" t="s">
        <v>28</v>
      </c>
      <c r="F1250" s="48">
        <v>57</v>
      </c>
      <c r="G1250" s="72" t="s">
        <v>5313</v>
      </c>
      <c r="H1250" s="48" t="s">
        <v>111</v>
      </c>
      <c r="I1250" s="48"/>
      <c r="J1250" s="513">
        <v>45971</v>
      </c>
      <c r="K1250" s="193" t="s">
        <v>31</v>
      </c>
      <c r="L1250" s="544">
        <v>45580</v>
      </c>
      <c r="M1250" s="125"/>
      <c r="N1250" s="513"/>
      <c r="O1250" s="128"/>
      <c r="P1250" s="70"/>
      <c r="Q1250" s="70"/>
      <c r="R1250" s="70"/>
      <c r="S1250" s="70"/>
      <c r="T1250" s="147"/>
      <c r="U1250" s="146"/>
      <c r="V1250" s="51"/>
      <c r="W1250" s="51"/>
      <c r="X1250" s="51"/>
      <c r="Y1250" s="51"/>
      <c r="Z1250" s="51"/>
      <c r="AA1250" s="145"/>
    </row>
    <row r="1251" spans="1:27" s="2" customFormat="1" ht="15.6" x14ac:dyDescent="0.3">
      <c r="A1251" s="555">
        <v>45481</v>
      </c>
      <c r="B1251" s="48" t="s">
        <v>1290</v>
      </c>
      <c r="C1251" s="45" t="s">
        <v>65</v>
      </c>
      <c r="D1251" s="45">
        <v>5</v>
      </c>
      <c r="E1251" s="45" t="s">
        <v>66</v>
      </c>
      <c r="F1251" s="45">
        <v>1</v>
      </c>
      <c r="G1251" s="52" t="s">
        <v>1291</v>
      </c>
      <c r="H1251" s="65" t="s">
        <v>158</v>
      </c>
      <c r="I1251" s="53"/>
      <c r="J1251" s="569"/>
      <c r="K1251" s="42" t="s">
        <v>31</v>
      </c>
      <c r="L1251" s="544">
        <v>45370</v>
      </c>
      <c r="M1251" s="48"/>
      <c r="N1251" s="513">
        <v>45656</v>
      </c>
      <c r="O1251" s="51" t="s">
        <v>1292</v>
      </c>
      <c r="P1251" s="70" t="str">
        <f t="shared" ref="P1251:P1278" ca="1" si="211">IF(K1251="NÃO INTERVENCIONADO",TODAY()-J1251,"")</f>
        <v/>
      </c>
      <c r="Q1251" s="70" t="str">
        <f t="shared" ref="Q1251:Q1278" ca="1" si="212">IF(K1251="ENCOMENDADO",TODAY()-J1251,"")</f>
        <v/>
      </c>
      <c r="R1251" s="70" t="str">
        <f t="shared" ref="R1251:R1278" ca="1" si="213">IF(K1251="EM OBRA",TODAY()-J1251,"")</f>
        <v/>
      </c>
      <c r="S1251" s="70" t="str">
        <f t="shared" ref="S1251:S1278" ca="1" si="214">IF(K1251="CORREÇÃO NÃO ACEITE",TODAY()-J1251,"")</f>
        <v/>
      </c>
      <c r="T1251" s="147" t="str">
        <f t="shared" ref="T1251:T1278" ca="1" si="215">IF(K1251="A VERIFICAR",TODAY()-J1251,"")</f>
        <v/>
      </c>
      <c r="U1251" s="146"/>
      <c r="V1251" s="51"/>
      <c r="W1251" s="51"/>
      <c r="X1251" s="51"/>
      <c r="Y1251" s="51"/>
      <c r="Z1251" s="51"/>
      <c r="AA1251" s="145"/>
    </row>
    <row r="1252" spans="1:27" s="2" customFormat="1" ht="15.6" x14ac:dyDescent="0.3">
      <c r="A1252" s="555">
        <v>45481</v>
      </c>
      <c r="B1252" s="48" t="s">
        <v>1290</v>
      </c>
      <c r="C1252" s="45" t="s">
        <v>65</v>
      </c>
      <c r="D1252" s="45">
        <v>5</v>
      </c>
      <c r="E1252" s="45" t="s">
        <v>66</v>
      </c>
      <c r="F1252" s="45">
        <v>2</v>
      </c>
      <c r="G1252" s="52" t="s">
        <v>1293</v>
      </c>
      <c r="H1252" s="53" t="s">
        <v>30</v>
      </c>
      <c r="I1252" s="53"/>
      <c r="J1252" s="569"/>
      <c r="K1252" s="42" t="s">
        <v>31</v>
      </c>
      <c r="L1252" s="544">
        <v>45370</v>
      </c>
      <c r="M1252" s="48"/>
      <c r="N1252" s="513">
        <v>45656</v>
      </c>
      <c r="O1252" s="51" t="s">
        <v>1292</v>
      </c>
      <c r="P1252" s="70" t="str">
        <f t="shared" ca="1" si="211"/>
        <v/>
      </c>
      <c r="Q1252" s="70" t="str">
        <f t="shared" ca="1" si="212"/>
        <v/>
      </c>
      <c r="R1252" s="70" t="str">
        <f t="shared" ca="1" si="213"/>
        <v/>
      </c>
      <c r="S1252" s="70" t="str">
        <f t="shared" ca="1" si="214"/>
        <v/>
      </c>
      <c r="T1252" s="147" t="str">
        <f t="shared" ca="1" si="215"/>
        <v/>
      </c>
      <c r="U1252" s="146"/>
      <c r="V1252" s="51"/>
      <c r="W1252" s="51"/>
      <c r="X1252" s="51"/>
      <c r="Y1252" s="51"/>
      <c r="Z1252" s="51"/>
      <c r="AA1252" s="145"/>
    </row>
    <row r="1253" spans="1:27" s="2" customFormat="1" ht="15.6" x14ac:dyDescent="0.3">
      <c r="A1253" s="555">
        <v>45481</v>
      </c>
      <c r="B1253" s="48" t="s">
        <v>1290</v>
      </c>
      <c r="C1253" s="45" t="s">
        <v>65</v>
      </c>
      <c r="D1253" s="45">
        <v>5</v>
      </c>
      <c r="E1253" s="45" t="s">
        <v>66</v>
      </c>
      <c r="F1253" s="45">
        <v>3</v>
      </c>
      <c r="G1253" s="52" t="s">
        <v>1294</v>
      </c>
      <c r="H1253" s="53" t="s">
        <v>44</v>
      </c>
      <c r="I1253" s="70"/>
      <c r="J1253" s="522"/>
      <c r="K1253" s="42" t="s">
        <v>31</v>
      </c>
      <c r="L1253" s="544">
        <v>45370</v>
      </c>
      <c r="M1253" s="51"/>
      <c r="N1253" s="528">
        <v>45533</v>
      </c>
      <c r="O1253" s="51" t="s">
        <v>1292</v>
      </c>
      <c r="P1253" s="70" t="str">
        <f t="shared" ca="1" si="211"/>
        <v/>
      </c>
      <c r="Q1253" s="70" t="str">
        <f t="shared" ca="1" si="212"/>
        <v/>
      </c>
      <c r="R1253" s="70" t="str">
        <f t="shared" ca="1" si="213"/>
        <v/>
      </c>
      <c r="S1253" s="70" t="str">
        <f t="shared" ca="1" si="214"/>
        <v/>
      </c>
      <c r="T1253" s="147" t="str">
        <f t="shared" ca="1" si="215"/>
        <v/>
      </c>
      <c r="U1253" s="146"/>
      <c r="V1253" s="51"/>
      <c r="W1253" s="51"/>
      <c r="X1253" s="51"/>
      <c r="Y1253" s="51"/>
      <c r="Z1253" s="51"/>
      <c r="AA1253" s="145"/>
    </row>
    <row r="1254" spans="1:27" s="2" customFormat="1" ht="15.6" x14ac:dyDescent="0.3">
      <c r="A1254" s="555">
        <v>45481</v>
      </c>
      <c r="B1254" s="48" t="s">
        <v>1290</v>
      </c>
      <c r="C1254" s="45" t="s">
        <v>65</v>
      </c>
      <c r="D1254" s="45">
        <v>5</v>
      </c>
      <c r="E1254" s="45" t="s">
        <v>66</v>
      </c>
      <c r="F1254" s="45">
        <v>4</v>
      </c>
      <c r="G1254" s="52" t="s">
        <v>1295</v>
      </c>
      <c r="H1254" s="53" t="s">
        <v>30</v>
      </c>
      <c r="I1254" s="53"/>
      <c r="J1254" s="569"/>
      <c r="K1254" s="42" t="s">
        <v>31</v>
      </c>
      <c r="L1254" s="544">
        <v>45370</v>
      </c>
      <c r="M1254" s="51"/>
      <c r="N1254" s="513">
        <v>45656</v>
      </c>
      <c r="O1254" s="51" t="s">
        <v>1292</v>
      </c>
      <c r="P1254" s="70" t="str">
        <f t="shared" ca="1" si="211"/>
        <v/>
      </c>
      <c r="Q1254" s="70" t="str">
        <f t="shared" ca="1" si="212"/>
        <v/>
      </c>
      <c r="R1254" s="70" t="str">
        <f t="shared" ca="1" si="213"/>
        <v/>
      </c>
      <c r="S1254" s="70" t="str">
        <f t="shared" ca="1" si="214"/>
        <v/>
      </c>
      <c r="T1254" s="147" t="str">
        <f t="shared" ca="1" si="215"/>
        <v/>
      </c>
      <c r="U1254" s="146"/>
      <c r="V1254" s="51"/>
      <c r="W1254" s="51"/>
      <c r="X1254" s="51"/>
      <c r="Y1254" s="51"/>
      <c r="Z1254" s="51"/>
      <c r="AA1254" s="145"/>
    </row>
    <row r="1255" spans="1:27" s="2" customFormat="1" ht="15.6" x14ac:dyDescent="0.3">
      <c r="A1255" s="555">
        <v>45481</v>
      </c>
      <c r="B1255" s="48" t="s">
        <v>1290</v>
      </c>
      <c r="C1255" s="45" t="s">
        <v>65</v>
      </c>
      <c r="D1255" s="45">
        <v>5</v>
      </c>
      <c r="E1255" s="45" t="s">
        <v>66</v>
      </c>
      <c r="F1255" s="45">
        <v>5</v>
      </c>
      <c r="G1255" s="52" t="s">
        <v>1296</v>
      </c>
      <c r="H1255" s="53" t="s">
        <v>30</v>
      </c>
      <c r="I1255" s="53"/>
      <c r="J1255" s="569"/>
      <c r="K1255" s="42" t="s">
        <v>31</v>
      </c>
      <c r="L1255" s="544">
        <v>45370</v>
      </c>
      <c r="M1255" s="51"/>
      <c r="N1255" s="513">
        <v>45656</v>
      </c>
      <c r="O1255" s="51" t="s">
        <v>1292</v>
      </c>
      <c r="P1255" s="70" t="str">
        <f t="shared" ca="1" si="211"/>
        <v/>
      </c>
      <c r="Q1255" s="70" t="str">
        <f t="shared" ca="1" si="212"/>
        <v/>
      </c>
      <c r="R1255" s="70" t="str">
        <f t="shared" ca="1" si="213"/>
        <v/>
      </c>
      <c r="S1255" s="70" t="str">
        <f t="shared" ca="1" si="214"/>
        <v/>
      </c>
      <c r="T1255" s="147" t="str">
        <f t="shared" ca="1" si="215"/>
        <v/>
      </c>
      <c r="U1255" s="146"/>
      <c r="V1255" s="51"/>
      <c r="W1255" s="51"/>
      <c r="X1255" s="51"/>
      <c r="Y1255" s="51"/>
      <c r="Z1255" s="51"/>
      <c r="AA1255" s="145"/>
    </row>
    <row r="1256" spans="1:27" s="2" customFormat="1" ht="15.6" x14ac:dyDescent="0.3">
      <c r="A1256" s="555">
        <v>45481</v>
      </c>
      <c r="B1256" s="48" t="s">
        <v>1290</v>
      </c>
      <c r="C1256" s="45" t="s">
        <v>65</v>
      </c>
      <c r="D1256" s="45">
        <v>5</v>
      </c>
      <c r="E1256" s="45" t="s">
        <v>66</v>
      </c>
      <c r="F1256" s="45">
        <v>6</v>
      </c>
      <c r="G1256" s="52" t="s">
        <v>1297</v>
      </c>
      <c r="H1256" s="53" t="s">
        <v>30</v>
      </c>
      <c r="I1256" s="53"/>
      <c r="J1256" s="569"/>
      <c r="K1256" s="42" t="s">
        <v>31</v>
      </c>
      <c r="L1256" s="544">
        <v>45370</v>
      </c>
      <c r="M1256" s="48"/>
      <c r="N1256" s="513">
        <v>45656</v>
      </c>
      <c r="O1256" s="51" t="s">
        <v>1292</v>
      </c>
      <c r="P1256" s="70" t="str">
        <f t="shared" ca="1" si="211"/>
        <v/>
      </c>
      <c r="Q1256" s="70" t="str">
        <f t="shared" ca="1" si="212"/>
        <v/>
      </c>
      <c r="R1256" s="70" t="str">
        <f t="shared" ca="1" si="213"/>
        <v/>
      </c>
      <c r="S1256" s="70" t="str">
        <f t="shared" ca="1" si="214"/>
        <v/>
      </c>
      <c r="T1256" s="147" t="str">
        <f t="shared" ca="1" si="215"/>
        <v/>
      </c>
      <c r="U1256" s="146"/>
      <c r="V1256" s="51"/>
      <c r="W1256" s="51"/>
      <c r="X1256" s="51"/>
      <c r="Y1256" s="51"/>
      <c r="Z1256" s="51"/>
      <c r="AA1256" s="145"/>
    </row>
    <row r="1257" spans="1:27" s="2" customFormat="1" ht="15.6" x14ac:dyDescent="0.3">
      <c r="A1257" s="555">
        <v>45481</v>
      </c>
      <c r="B1257" s="48" t="s">
        <v>1290</v>
      </c>
      <c r="C1257" s="45" t="s">
        <v>65</v>
      </c>
      <c r="D1257" s="45">
        <v>5</v>
      </c>
      <c r="E1257" s="45" t="s">
        <v>66</v>
      </c>
      <c r="F1257" s="45">
        <v>7</v>
      </c>
      <c r="G1257" s="52" t="s">
        <v>1298</v>
      </c>
      <c r="H1257" s="53" t="s">
        <v>30</v>
      </c>
      <c r="I1257" s="53"/>
      <c r="J1257" s="569"/>
      <c r="K1257" s="42" t="s">
        <v>31</v>
      </c>
      <c r="L1257" s="544">
        <v>45370</v>
      </c>
      <c r="M1257" s="48"/>
      <c r="N1257" s="513">
        <v>45656</v>
      </c>
      <c r="O1257" s="51" t="s">
        <v>1292</v>
      </c>
      <c r="P1257" s="70" t="str">
        <f t="shared" ca="1" si="211"/>
        <v/>
      </c>
      <c r="Q1257" s="70" t="str">
        <f t="shared" ca="1" si="212"/>
        <v/>
      </c>
      <c r="R1257" s="70" t="str">
        <f t="shared" ca="1" si="213"/>
        <v/>
      </c>
      <c r="S1257" s="70" t="str">
        <f t="shared" ca="1" si="214"/>
        <v/>
      </c>
      <c r="T1257" s="147" t="str">
        <f t="shared" ca="1" si="215"/>
        <v/>
      </c>
      <c r="U1257" s="146"/>
      <c r="V1257" s="51"/>
      <c r="W1257" s="51"/>
      <c r="X1257" s="51"/>
      <c r="Y1257" s="51"/>
      <c r="Z1257" s="51"/>
      <c r="AA1257" s="145"/>
    </row>
    <row r="1258" spans="1:27" s="2" customFormat="1" ht="15.6" x14ac:dyDescent="0.3">
      <c r="A1258" s="555">
        <v>45481</v>
      </c>
      <c r="B1258" s="48" t="s">
        <v>1290</v>
      </c>
      <c r="C1258" s="45" t="s">
        <v>65</v>
      </c>
      <c r="D1258" s="45">
        <v>5</v>
      </c>
      <c r="E1258" s="45" t="s">
        <v>66</v>
      </c>
      <c r="F1258" s="45">
        <v>8</v>
      </c>
      <c r="G1258" s="52" t="s">
        <v>1299</v>
      </c>
      <c r="H1258" s="53" t="s">
        <v>30</v>
      </c>
      <c r="I1258" s="53"/>
      <c r="J1258" s="569"/>
      <c r="K1258" s="42" t="s">
        <v>31</v>
      </c>
      <c r="L1258" s="544">
        <v>45370</v>
      </c>
      <c r="M1258" s="48"/>
      <c r="N1258" s="513">
        <v>45656</v>
      </c>
      <c r="O1258" s="51" t="s">
        <v>1292</v>
      </c>
      <c r="P1258" s="70" t="str">
        <f t="shared" ca="1" si="211"/>
        <v/>
      </c>
      <c r="Q1258" s="70" t="str">
        <f t="shared" ca="1" si="212"/>
        <v/>
      </c>
      <c r="R1258" s="70" t="str">
        <f t="shared" ca="1" si="213"/>
        <v/>
      </c>
      <c r="S1258" s="70" t="str">
        <f t="shared" ca="1" si="214"/>
        <v/>
      </c>
      <c r="T1258" s="147" t="str">
        <f t="shared" ca="1" si="215"/>
        <v/>
      </c>
      <c r="U1258" s="146"/>
      <c r="V1258" s="51"/>
      <c r="W1258" s="51"/>
      <c r="X1258" s="51"/>
      <c r="Y1258" s="51"/>
      <c r="Z1258" s="51"/>
      <c r="AA1258" s="145"/>
    </row>
    <row r="1259" spans="1:27" s="2" customFormat="1" ht="15.6" x14ac:dyDescent="0.3">
      <c r="A1259" s="555">
        <v>45481</v>
      </c>
      <c r="B1259" s="48" t="s">
        <v>1290</v>
      </c>
      <c r="C1259" s="45" t="s">
        <v>65</v>
      </c>
      <c r="D1259" s="45">
        <v>5</v>
      </c>
      <c r="E1259" s="45" t="s">
        <v>66</v>
      </c>
      <c r="F1259" s="45">
        <v>9</v>
      </c>
      <c r="G1259" s="52" t="s">
        <v>1300</v>
      </c>
      <c r="H1259" s="53" t="s">
        <v>30</v>
      </c>
      <c r="I1259" s="53"/>
      <c r="J1259" s="569"/>
      <c r="K1259" s="42" t="s">
        <v>31</v>
      </c>
      <c r="L1259" s="544">
        <v>45370</v>
      </c>
      <c r="M1259" s="48"/>
      <c r="N1259" s="513">
        <v>45656</v>
      </c>
      <c r="O1259" s="51" t="s">
        <v>1292</v>
      </c>
      <c r="P1259" s="70" t="str">
        <f t="shared" ca="1" si="211"/>
        <v/>
      </c>
      <c r="Q1259" s="70" t="str">
        <f t="shared" ca="1" si="212"/>
        <v/>
      </c>
      <c r="R1259" s="70" t="str">
        <f t="shared" ca="1" si="213"/>
        <v/>
      </c>
      <c r="S1259" s="70" t="str">
        <f t="shared" ca="1" si="214"/>
        <v/>
      </c>
      <c r="T1259" s="147" t="str">
        <f t="shared" ca="1" si="215"/>
        <v/>
      </c>
      <c r="U1259" s="146"/>
      <c r="V1259" s="51"/>
      <c r="W1259" s="51"/>
      <c r="X1259" s="51"/>
      <c r="Y1259" s="51"/>
      <c r="Z1259" s="51"/>
      <c r="AA1259" s="145"/>
    </row>
    <row r="1260" spans="1:27" s="2" customFormat="1" ht="15.6" x14ac:dyDescent="0.3">
      <c r="A1260" s="555">
        <v>45481</v>
      </c>
      <c r="B1260" s="48" t="s">
        <v>1290</v>
      </c>
      <c r="C1260" s="45" t="s">
        <v>65</v>
      </c>
      <c r="D1260" s="45">
        <v>5</v>
      </c>
      <c r="E1260" s="45" t="s">
        <v>66</v>
      </c>
      <c r="F1260" s="45">
        <v>10</v>
      </c>
      <c r="G1260" s="52" t="s">
        <v>1301</v>
      </c>
      <c r="H1260" s="53" t="s">
        <v>30</v>
      </c>
      <c r="I1260" s="53"/>
      <c r="J1260" s="569"/>
      <c r="K1260" s="42" t="s">
        <v>31</v>
      </c>
      <c r="L1260" s="544">
        <v>45370</v>
      </c>
      <c r="M1260" s="48"/>
      <c r="N1260" s="513">
        <v>45656</v>
      </c>
      <c r="O1260" s="51" t="s">
        <v>1292</v>
      </c>
      <c r="P1260" s="70" t="str">
        <f t="shared" ca="1" si="211"/>
        <v/>
      </c>
      <c r="Q1260" s="70" t="str">
        <f t="shared" ca="1" si="212"/>
        <v/>
      </c>
      <c r="R1260" s="70" t="str">
        <f t="shared" ca="1" si="213"/>
        <v/>
      </c>
      <c r="S1260" s="70" t="str">
        <f t="shared" ca="1" si="214"/>
        <v/>
      </c>
      <c r="T1260" s="147" t="str">
        <f t="shared" ca="1" si="215"/>
        <v/>
      </c>
      <c r="U1260" s="146"/>
      <c r="V1260" s="51"/>
      <c r="W1260" s="51"/>
      <c r="X1260" s="51"/>
      <c r="Y1260" s="51"/>
      <c r="Z1260" s="51"/>
      <c r="AA1260" s="145"/>
    </row>
    <row r="1261" spans="1:27" s="2" customFormat="1" ht="15.6" x14ac:dyDescent="0.3">
      <c r="A1261" s="555">
        <v>45481</v>
      </c>
      <c r="B1261" s="48" t="s">
        <v>1290</v>
      </c>
      <c r="C1261" s="45" t="s">
        <v>65</v>
      </c>
      <c r="D1261" s="45">
        <v>5</v>
      </c>
      <c r="E1261" s="45" t="s">
        <v>66</v>
      </c>
      <c r="F1261" s="45">
        <v>11</v>
      </c>
      <c r="G1261" s="52" t="s">
        <v>1302</v>
      </c>
      <c r="H1261" s="53" t="s">
        <v>30</v>
      </c>
      <c r="I1261" s="53"/>
      <c r="J1261" s="569"/>
      <c r="K1261" s="42" t="s">
        <v>31</v>
      </c>
      <c r="L1261" s="544">
        <v>45370</v>
      </c>
      <c r="M1261" s="48"/>
      <c r="N1261" s="513">
        <v>45656</v>
      </c>
      <c r="O1261" s="51" t="s">
        <v>1292</v>
      </c>
      <c r="P1261" s="70" t="str">
        <f t="shared" ca="1" si="211"/>
        <v/>
      </c>
      <c r="Q1261" s="70" t="str">
        <f t="shared" ca="1" si="212"/>
        <v/>
      </c>
      <c r="R1261" s="70" t="str">
        <f t="shared" ca="1" si="213"/>
        <v/>
      </c>
      <c r="S1261" s="70" t="str">
        <f t="shared" ca="1" si="214"/>
        <v/>
      </c>
      <c r="T1261" s="147" t="str">
        <f t="shared" ca="1" si="215"/>
        <v/>
      </c>
      <c r="U1261" s="146"/>
      <c r="V1261" s="51"/>
      <c r="W1261" s="51"/>
      <c r="X1261" s="51"/>
      <c r="Y1261" s="51"/>
      <c r="Z1261" s="51"/>
      <c r="AA1261" s="145"/>
    </row>
    <row r="1262" spans="1:27" s="2" customFormat="1" ht="15.6" x14ac:dyDescent="0.3">
      <c r="A1262" s="555">
        <v>45481</v>
      </c>
      <c r="B1262" s="48" t="s">
        <v>1290</v>
      </c>
      <c r="C1262" s="45" t="s">
        <v>65</v>
      </c>
      <c r="D1262" s="45">
        <v>5</v>
      </c>
      <c r="E1262" s="45" t="s">
        <v>66</v>
      </c>
      <c r="F1262" s="45">
        <v>12</v>
      </c>
      <c r="G1262" s="52" t="s">
        <v>1303</v>
      </c>
      <c r="H1262" s="53" t="s">
        <v>30</v>
      </c>
      <c r="I1262" s="53"/>
      <c r="J1262" s="569"/>
      <c r="K1262" s="42" t="s">
        <v>31</v>
      </c>
      <c r="L1262" s="544">
        <v>45370</v>
      </c>
      <c r="M1262" s="48"/>
      <c r="N1262" s="513">
        <v>45656</v>
      </c>
      <c r="O1262" s="51" t="s">
        <v>1292</v>
      </c>
      <c r="P1262" s="70" t="str">
        <f t="shared" ca="1" si="211"/>
        <v/>
      </c>
      <c r="Q1262" s="70" t="str">
        <f t="shared" ca="1" si="212"/>
        <v/>
      </c>
      <c r="R1262" s="70" t="str">
        <f t="shared" ca="1" si="213"/>
        <v/>
      </c>
      <c r="S1262" s="70" t="str">
        <f t="shared" ca="1" si="214"/>
        <v/>
      </c>
      <c r="T1262" s="147" t="str">
        <f t="shared" ca="1" si="215"/>
        <v/>
      </c>
      <c r="U1262" s="146"/>
      <c r="V1262" s="51"/>
      <c r="W1262" s="51"/>
      <c r="X1262" s="51"/>
      <c r="Y1262" s="51"/>
      <c r="Z1262" s="51"/>
      <c r="AA1262" s="145"/>
    </row>
    <row r="1263" spans="1:27" s="2" customFormat="1" ht="15.6" x14ac:dyDescent="0.3">
      <c r="A1263" s="555">
        <v>45481</v>
      </c>
      <c r="B1263" s="48" t="s">
        <v>1290</v>
      </c>
      <c r="C1263" s="45" t="s">
        <v>65</v>
      </c>
      <c r="D1263" s="45">
        <v>5</v>
      </c>
      <c r="E1263" s="45" t="s">
        <v>66</v>
      </c>
      <c r="F1263" s="45">
        <v>13</v>
      </c>
      <c r="G1263" s="52" t="s">
        <v>1304</v>
      </c>
      <c r="H1263" s="53" t="s">
        <v>30</v>
      </c>
      <c r="I1263" s="53"/>
      <c r="J1263" s="569"/>
      <c r="K1263" s="42" t="s">
        <v>31</v>
      </c>
      <c r="L1263" s="544">
        <v>45370</v>
      </c>
      <c r="M1263" s="48"/>
      <c r="N1263" s="513">
        <v>45656</v>
      </c>
      <c r="O1263" s="51" t="s">
        <v>1292</v>
      </c>
      <c r="P1263" s="70" t="str">
        <f t="shared" ca="1" si="211"/>
        <v/>
      </c>
      <c r="Q1263" s="70" t="str">
        <f t="shared" ca="1" si="212"/>
        <v/>
      </c>
      <c r="R1263" s="70" t="str">
        <f t="shared" ca="1" si="213"/>
        <v/>
      </c>
      <c r="S1263" s="70" t="str">
        <f t="shared" ca="1" si="214"/>
        <v/>
      </c>
      <c r="T1263" s="147" t="str">
        <f t="shared" ca="1" si="215"/>
        <v/>
      </c>
      <c r="U1263" s="146"/>
      <c r="V1263" s="51"/>
      <c r="W1263" s="51"/>
      <c r="X1263" s="51"/>
      <c r="Y1263" s="51"/>
      <c r="Z1263" s="51"/>
      <c r="AA1263" s="145"/>
    </row>
    <row r="1264" spans="1:27" customFormat="1" ht="15.6" x14ac:dyDescent="0.3">
      <c r="A1264" s="555">
        <v>45481</v>
      </c>
      <c r="B1264" s="48" t="s">
        <v>1290</v>
      </c>
      <c r="C1264" s="45" t="s">
        <v>65</v>
      </c>
      <c r="D1264" s="45">
        <v>5</v>
      </c>
      <c r="E1264" s="45" t="s">
        <v>66</v>
      </c>
      <c r="F1264" s="45">
        <v>14</v>
      </c>
      <c r="G1264" s="52" t="s">
        <v>1305</v>
      </c>
      <c r="H1264" s="53" t="s">
        <v>30</v>
      </c>
      <c r="I1264" s="53"/>
      <c r="J1264" s="569"/>
      <c r="K1264" s="42" t="s">
        <v>31</v>
      </c>
      <c r="L1264" s="544">
        <v>45370</v>
      </c>
      <c r="M1264" s="48"/>
      <c r="N1264" s="513">
        <v>45656</v>
      </c>
      <c r="O1264" s="51" t="s">
        <v>1292</v>
      </c>
      <c r="P1264" s="70" t="str">
        <f t="shared" ca="1" si="211"/>
        <v/>
      </c>
      <c r="Q1264" s="70" t="str">
        <f t="shared" ca="1" si="212"/>
        <v/>
      </c>
      <c r="R1264" s="70" t="str">
        <f t="shared" ca="1" si="213"/>
        <v/>
      </c>
      <c r="S1264" s="70" t="str">
        <f t="shared" ca="1" si="214"/>
        <v/>
      </c>
      <c r="T1264" s="147" t="str">
        <f t="shared" ca="1" si="215"/>
        <v/>
      </c>
      <c r="U1264" s="146"/>
      <c r="V1264" s="51"/>
      <c r="W1264" s="51"/>
      <c r="X1264" s="51"/>
      <c r="Y1264" s="51"/>
      <c r="Z1264" s="51"/>
      <c r="AA1264" s="145"/>
    </row>
    <row r="1265" spans="1:27" s="2" customFormat="1" ht="15.6" x14ac:dyDescent="0.3">
      <c r="A1265" s="654" t="s">
        <v>5601</v>
      </c>
      <c r="B1265" s="48" t="s">
        <v>1290</v>
      </c>
      <c r="C1265" s="45" t="s">
        <v>65</v>
      </c>
      <c r="D1265" s="45">
        <v>5</v>
      </c>
      <c r="E1265" s="45" t="s">
        <v>66</v>
      </c>
      <c r="F1265" s="45">
        <v>15</v>
      </c>
      <c r="G1265" s="52" t="s">
        <v>1306</v>
      </c>
      <c r="H1265" s="53" t="s">
        <v>30</v>
      </c>
      <c r="I1265" s="53"/>
      <c r="J1265" s="569"/>
      <c r="K1265" s="42" t="s">
        <v>31</v>
      </c>
      <c r="L1265" s="544">
        <v>45370</v>
      </c>
      <c r="M1265" s="48"/>
      <c r="N1265" s="513">
        <v>45656</v>
      </c>
      <c r="O1265" s="51" t="s">
        <v>1292</v>
      </c>
      <c r="P1265" s="70" t="str">
        <f t="shared" ca="1" si="211"/>
        <v/>
      </c>
      <c r="Q1265" s="70" t="str">
        <f t="shared" ca="1" si="212"/>
        <v/>
      </c>
      <c r="R1265" s="70" t="str">
        <f t="shared" ca="1" si="213"/>
        <v/>
      </c>
      <c r="S1265" s="70" t="str">
        <f t="shared" ca="1" si="214"/>
        <v/>
      </c>
      <c r="T1265" s="147" t="str">
        <f t="shared" ca="1" si="215"/>
        <v/>
      </c>
      <c r="U1265" s="146"/>
      <c r="V1265" s="51"/>
      <c r="W1265" s="51"/>
      <c r="X1265" s="51"/>
      <c r="Y1265" s="51"/>
      <c r="Z1265" s="51"/>
      <c r="AA1265" s="145"/>
    </row>
    <row r="1266" spans="1:27" s="2" customFormat="1" ht="15.6" x14ac:dyDescent="0.3">
      <c r="A1266" s="555">
        <v>45481</v>
      </c>
      <c r="B1266" s="48" t="s">
        <v>1290</v>
      </c>
      <c r="C1266" s="45" t="s">
        <v>65</v>
      </c>
      <c r="D1266" s="45">
        <v>5</v>
      </c>
      <c r="E1266" s="45" t="s">
        <v>66</v>
      </c>
      <c r="F1266" s="45">
        <v>16</v>
      </c>
      <c r="G1266" s="52" t="s">
        <v>1307</v>
      </c>
      <c r="H1266" s="53" t="s">
        <v>76</v>
      </c>
      <c r="I1266" s="53"/>
      <c r="J1266" s="569"/>
      <c r="K1266" s="42" t="s">
        <v>31</v>
      </c>
      <c r="L1266" s="544">
        <v>45370</v>
      </c>
      <c r="M1266" s="48"/>
      <c r="N1266" s="513">
        <v>45656</v>
      </c>
      <c r="O1266" s="51" t="s">
        <v>1292</v>
      </c>
      <c r="P1266" s="70" t="str">
        <f t="shared" ca="1" si="211"/>
        <v/>
      </c>
      <c r="Q1266" s="70" t="str">
        <f t="shared" ca="1" si="212"/>
        <v/>
      </c>
      <c r="R1266" s="70" t="str">
        <f t="shared" ca="1" si="213"/>
        <v/>
      </c>
      <c r="S1266" s="70" t="str">
        <f t="shared" ca="1" si="214"/>
        <v/>
      </c>
      <c r="T1266" s="147" t="str">
        <f t="shared" ca="1" si="215"/>
        <v/>
      </c>
      <c r="U1266" s="146"/>
      <c r="V1266" s="51"/>
      <c r="W1266" s="51"/>
      <c r="X1266" s="51"/>
      <c r="Y1266" s="51"/>
      <c r="Z1266" s="51"/>
      <c r="AA1266" s="145"/>
    </row>
    <row r="1267" spans="1:27" customFormat="1" ht="15.6" x14ac:dyDescent="0.3">
      <c r="A1267" s="555">
        <v>45481</v>
      </c>
      <c r="B1267" s="651" t="s">
        <v>1290</v>
      </c>
      <c r="C1267" s="645" t="s">
        <v>65</v>
      </c>
      <c r="D1267" s="645">
        <v>5</v>
      </c>
      <c r="E1267" s="645" t="s">
        <v>66</v>
      </c>
      <c r="F1267" s="645">
        <v>17</v>
      </c>
      <c r="G1267" s="649" t="s">
        <v>1308</v>
      </c>
      <c r="H1267" s="652" t="s">
        <v>30</v>
      </c>
      <c r="I1267" s="652"/>
      <c r="J1267" s="666"/>
      <c r="K1267" s="653" t="s">
        <v>31</v>
      </c>
      <c r="L1267" s="659">
        <v>45370</v>
      </c>
      <c r="M1267" s="651"/>
      <c r="N1267" s="654">
        <v>45656</v>
      </c>
      <c r="O1267" s="2" t="s">
        <v>1292</v>
      </c>
      <c r="P1267" s="655" t="str">
        <f t="shared" ca="1" si="211"/>
        <v/>
      </c>
      <c r="Q1267" s="655" t="str">
        <f t="shared" ca="1" si="212"/>
        <v/>
      </c>
      <c r="R1267" s="655" t="str">
        <f t="shared" ca="1" si="213"/>
        <v/>
      </c>
      <c r="S1267" s="655" t="str">
        <f t="shared" ca="1" si="214"/>
        <v/>
      </c>
      <c r="T1267" s="655" t="str">
        <f t="shared" ca="1" si="215"/>
        <v/>
      </c>
      <c r="U1267" s="2"/>
      <c r="V1267" s="2"/>
      <c r="W1267" s="2"/>
      <c r="X1267" s="2"/>
      <c r="Y1267" s="2"/>
      <c r="Z1267" s="2"/>
      <c r="AA1267" s="2"/>
    </row>
    <row r="1268" spans="1:27" s="2" customFormat="1" ht="15.6" x14ac:dyDescent="0.3">
      <c r="A1268" s="555">
        <v>45481</v>
      </c>
      <c r="B1268" s="48" t="s">
        <v>1290</v>
      </c>
      <c r="C1268" s="45" t="s">
        <v>65</v>
      </c>
      <c r="D1268" s="45">
        <v>5</v>
      </c>
      <c r="E1268" s="45" t="s">
        <v>66</v>
      </c>
      <c r="F1268" s="45">
        <v>18</v>
      </c>
      <c r="G1268" s="52" t="s">
        <v>1309</v>
      </c>
      <c r="H1268" s="53" t="s">
        <v>30</v>
      </c>
      <c r="I1268" s="53"/>
      <c r="J1268" s="569"/>
      <c r="K1268" s="42" t="s">
        <v>31</v>
      </c>
      <c r="L1268" s="544">
        <v>45370</v>
      </c>
      <c r="M1268" s="48"/>
      <c r="N1268" s="513">
        <v>45656</v>
      </c>
      <c r="O1268" s="51" t="s">
        <v>1292</v>
      </c>
      <c r="P1268" s="70" t="str">
        <f t="shared" ca="1" si="211"/>
        <v/>
      </c>
      <c r="Q1268" s="70" t="str">
        <f t="shared" ca="1" si="212"/>
        <v/>
      </c>
      <c r="R1268" s="70" t="str">
        <f t="shared" ca="1" si="213"/>
        <v/>
      </c>
      <c r="S1268" s="70" t="str">
        <f t="shared" ca="1" si="214"/>
        <v/>
      </c>
      <c r="T1268" s="147" t="str">
        <f t="shared" ca="1" si="215"/>
        <v/>
      </c>
      <c r="U1268" s="146"/>
      <c r="V1268" s="51"/>
      <c r="W1268" s="51"/>
      <c r="X1268" s="51"/>
      <c r="Y1268" s="51"/>
      <c r="Z1268" s="51"/>
      <c r="AA1268" s="145"/>
    </row>
    <row r="1269" spans="1:27" s="2" customFormat="1" ht="15.6" x14ac:dyDescent="0.3">
      <c r="A1269" s="555">
        <v>45481</v>
      </c>
      <c r="B1269" s="48" t="s">
        <v>1290</v>
      </c>
      <c r="C1269" s="45" t="s">
        <v>65</v>
      </c>
      <c r="D1269" s="45">
        <v>5</v>
      </c>
      <c r="E1269" s="45" t="s">
        <v>66</v>
      </c>
      <c r="F1269" s="45">
        <v>19</v>
      </c>
      <c r="G1269" s="52" t="s">
        <v>1310</v>
      </c>
      <c r="H1269" s="53" t="s">
        <v>30</v>
      </c>
      <c r="I1269" s="53"/>
      <c r="J1269" s="569"/>
      <c r="K1269" s="42" t="s">
        <v>31</v>
      </c>
      <c r="L1269" s="544">
        <v>45370</v>
      </c>
      <c r="M1269" s="48"/>
      <c r="N1269" s="513">
        <v>45656</v>
      </c>
      <c r="O1269" s="51" t="s">
        <v>1292</v>
      </c>
      <c r="P1269" s="70" t="str">
        <f t="shared" ca="1" si="211"/>
        <v/>
      </c>
      <c r="Q1269" s="70" t="str">
        <f t="shared" ca="1" si="212"/>
        <v/>
      </c>
      <c r="R1269" s="70" t="str">
        <f t="shared" ca="1" si="213"/>
        <v/>
      </c>
      <c r="S1269" s="70" t="str">
        <f t="shared" ca="1" si="214"/>
        <v/>
      </c>
      <c r="T1269" s="147" t="str">
        <f t="shared" ca="1" si="215"/>
        <v/>
      </c>
      <c r="U1269" s="146"/>
      <c r="V1269" s="51"/>
      <c r="W1269" s="51"/>
      <c r="X1269" s="51"/>
      <c r="Y1269" s="51"/>
      <c r="Z1269" s="51"/>
      <c r="AA1269" s="145"/>
    </row>
    <row r="1270" spans="1:27" s="2" customFormat="1" ht="15.6" x14ac:dyDescent="0.3">
      <c r="A1270" s="555">
        <v>45481</v>
      </c>
      <c r="B1270" s="48" t="s">
        <v>1290</v>
      </c>
      <c r="C1270" s="45" t="s">
        <v>65</v>
      </c>
      <c r="D1270" s="45">
        <v>5</v>
      </c>
      <c r="E1270" s="45" t="s">
        <v>66</v>
      </c>
      <c r="F1270" s="45">
        <v>20</v>
      </c>
      <c r="G1270" s="52" t="s">
        <v>1311</v>
      </c>
      <c r="H1270" s="53" t="s">
        <v>30</v>
      </c>
      <c r="I1270" s="53"/>
      <c r="J1270" s="569"/>
      <c r="K1270" s="42" t="s">
        <v>31</v>
      </c>
      <c r="L1270" s="544">
        <v>45370</v>
      </c>
      <c r="M1270" s="48"/>
      <c r="N1270" s="513">
        <v>45656</v>
      </c>
      <c r="O1270" s="51" t="s">
        <v>1292</v>
      </c>
      <c r="P1270" s="70" t="str">
        <f t="shared" ca="1" si="211"/>
        <v/>
      </c>
      <c r="Q1270" s="70" t="str">
        <f t="shared" ca="1" si="212"/>
        <v/>
      </c>
      <c r="R1270" s="70" t="str">
        <f t="shared" ca="1" si="213"/>
        <v/>
      </c>
      <c r="S1270" s="70" t="str">
        <f t="shared" ca="1" si="214"/>
        <v/>
      </c>
      <c r="T1270" s="147" t="str">
        <f t="shared" ca="1" si="215"/>
        <v/>
      </c>
      <c r="U1270" s="146"/>
      <c r="V1270" s="51"/>
      <c r="W1270" s="51"/>
      <c r="X1270" s="51"/>
      <c r="Y1270" s="51"/>
      <c r="Z1270" s="51"/>
      <c r="AA1270" s="145"/>
    </row>
    <row r="1271" spans="1:27" s="2" customFormat="1" ht="15.6" x14ac:dyDescent="0.3">
      <c r="A1271" s="555">
        <v>45481</v>
      </c>
      <c r="B1271" s="48" t="s">
        <v>1290</v>
      </c>
      <c r="C1271" s="45" t="s">
        <v>65</v>
      </c>
      <c r="D1271" s="45">
        <v>5</v>
      </c>
      <c r="E1271" s="45" t="s">
        <v>66</v>
      </c>
      <c r="F1271" s="45">
        <v>21</v>
      </c>
      <c r="G1271" s="52" t="s">
        <v>1312</v>
      </c>
      <c r="H1271" s="53" t="s">
        <v>30</v>
      </c>
      <c r="I1271" s="53"/>
      <c r="J1271" s="569"/>
      <c r="K1271" s="42" t="s">
        <v>31</v>
      </c>
      <c r="L1271" s="544">
        <v>45370</v>
      </c>
      <c r="M1271" s="48"/>
      <c r="N1271" s="513">
        <v>45656</v>
      </c>
      <c r="O1271" s="51" t="s">
        <v>1292</v>
      </c>
      <c r="P1271" s="70" t="str">
        <f t="shared" ca="1" si="211"/>
        <v/>
      </c>
      <c r="Q1271" s="70" t="str">
        <f t="shared" ca="1" si="212"/>
        <v/>
      </c>
      <c r="R1271" s="70" t="str">
        <f t="shared" ca="1" si="213"/>
        <v/>
      </c>
      <c r="S1271" s="70" t="str">
        <f t="shared" ca="1" si="214"/>
        <v/>
      </c>
      <c r="T1271" s="147" t="str">
        <f t="shared" ca="1" si="215"/>
        <v/>
      </c>
      <c r="U1271" s="146"/>
      <c r="V1271" s="51"/>
      <c r="W1271" s="51"/>
      <c r="X1271" s="51"/>
      <c r="Y1271" s="51"/>
      <c r="Z1271" s="51"/>
      <c r="AA1271" s="145"/>
    </row>
    <row r="1272" spans="1:27" s="2" customFormat="1" ht="15.6" x14ac:dyDescent="0.3">
      <c r="A1272" s="555">
        <v>45481</v>
      </c>
      <c r="B1272" s="48" t="s">
        <v>1290</v>
      </c>
      <c r="C1272" s="45" t="s">
        <v>65</v>
      </c>
      <c r="D1272" s="45">
        <v>5</v>
      </c>
      <c r="E1272" s="45" t="s">
        <v>66</v>
      </c>
      <c r="F1272" s="45">
        <v>22</v>
      </c>
      <c r="G1272" s="52" t="s">
        <v>1313</v>
      </c>
      <c r="H1272" s="53" t="s">
        <v>30</v>
      </c>
      <c r="I1272" s="53"/>
      <c r="J1272" s="569"/>
      <c r="K1272" s="42" t="s">
        <v>31</v>
      </c>
      <c r="L1272" s="544">
        <v>45370</v>
      </c>
      <c r="M1272" s="48"/>
      <c r="N1272" s="513">
        <v>45656</v>
      </c>
      <c r="O1272" s="51" t="s">
        <v>1292</v>
      </c>
      <c r="P1272" s="70" t="str">
        <f t="shared" ca="1" si="211"/>
        <v/>
      </c>
      <c r="Q1272" s="70" t="str">
        <f t="shared" ca="1" si="212"/>
        <v/>
      </c>
      <c r="R1272" s="70" t="str">
        <f t="shared" ca="1" si="213"/>
        <v/>
      </c>
      <c r="S1272" s="70" t="str">
        <f t="shared" ca="1" si="214"/>
        <v/>
      </c>
      <c r="T1272" s="147" t="str">
        <f t="shared" ca="1" si="215"/>
        <v/>
      </c>
      <c r="U1272" s="146"/>
      <c r="V1272" s="51"/>
      <c r="W1272" s="51"/>
      <c r="X1272" s="51"/>
      <c r="Y1272" s="51"/>
      <c r="Z1272" s="51"/>
      <c r="AA1272" s="145"/>
    </row>
    <row r="1273" spans="1:27" s="2" customFormat="1" ht="15.6" x14ac:dyDescent="0.3">
      <c r="A1273" s="555">
        <v>45481</v>
      </c>
      <c r="B1273" s="48" t="s">
        <v>1290</v>
      </c>
      <c r="C1273" s="45" t="s">
        <v>65</v>
      </c>
      <c r="D1273" s="45">
        <v>5</v>
      </c>
      <c r="E1273" s="45" t="s">
        <v>66</v>
      </c>
      <c r="F1273" s="45">
        <v>23</v>
      </c>
      <c r="G1273" s="52" t="s">
        <v>1314</v>
      </c>
      <c r="H1273" s="53" t="s">
        <v>30</v>
      </c>
      <c r="I1273" s="53"/>
      <c r="J1273" s="569"/>
      <c r="K1273" s="42" t="s">
        <v>31</v>
      </c>
      <c r="L1273" s="544">
        <v>45370</v>
      </c>
      <c r="M1273" s="48"/>
      <c r="N1273" s="513">
        <v>45656</v>
      </c>
      <c r="O1273" s="51" t="s">
        <v>1292</v>
      </c>
      <c r="P1273" s="70" t="str">
        <f t="shared" ca="1" si="211"/>
        <v/>
      </c>
      <c r="Q1273" s="70" t="str">
        <f t="shared" ca="1" si="212"/>
        <v/>
      </c>
      <c r="R1273" s="70" t="str">
        <f t="shared" ca="1" si="213"/>
        <v/>
      </c>
      <c r="S1273" s="70" t="str">
        <f t="shared" ca="1" si="214"/>
        <v/>
      </c>
      <c r="T1273" s="147" t="str">
        <f t="shared" ca="1" si="215"/>
        <v/>
      </c>
      <c r="U1273" s="146"/>
      <c r="V1273" s="51"/>
      <c r="W1273" s="51"/>
      <c r="X1273" s="51"/>
      <c r="Y1273" s="51"/>
      <c r="Z1273" s="51"/>
      <c r="AA1273" s="145"/>
    </row>
    <row r="1274" spans="1:27" s="2" customFormat="1" ht="15.6" x14ac:dyDescent="0.3">
      <c r="A1274" s="555">
        <v>45481</v>
      </c>
      <c r="B1274" s="48" t="s">
        <v>1290</v>
      </c>
      <c r="C1274" s="45" t="s">
        <v>65</v>
      </c>
      <c r="D1274" s="45">
        <v>5</v>
      </c>
      <c r="E1274" s="45" t="s">
        <v>66</v>
      </c>
      <c r="F1274" s="45">
        <v>24</v>
      </c>
      <c r="G1274" s="52" t="s">
        <v>1315</v>
      </c>
      <c r="H1274" s="53" t="s">
        <v>30</v>
      </c>
      <c r="I1274" s="53"/>
      <c r="J1274" s="569"/>
      <c r="K1274" s="42" t="s">
        <v>31</v>
      </c>
      <c r="L1274" s="544">
        <v>45370</v>
      </c>
      <c r="M1274" s="48"/>
      <c r="N1274" s="513">
        <v>45656</v>
      </c>
      <c r="O1274" s="51" t="s">
        <v>1292</v>
      </c>
      <c r="P1274" s="70" t="str">
        <f t="shared" ca="1" si="211"/>
        <v/>
      </c>
      <c r="Q1274" s="70" t="str">
        <f t="shared" ca="1" si="212"/>
        <v/>
      </c>
      <c r="R1274" s="70" t="str">
        <f t="shared" ca="1" si="213"/>
        <v/>
      </c>
      <c r="S1274" s="70" t="str">
        <f t="shared" ca="1" si="214"/>
        <v/>
      </c>
      <c r="T1274" s="147" t="str">
        <f t="shared" ca="1" si="215"/>
        <v/>
      </c>
      <c r="U1274" s="146"/>
      <c r="V1274" s="51"/>
      <c r="W1274" s="51"/>
      <c r="X1274" s="51"/>
      <c r="Y1274" s="51"/>
      <c r="Z1274" s="51"/>
      <c r="AA1274" s="145"/>
    </row>
    <row r="1275" spans="1:27" s="2" customFormat="1" ht="15.6" x14ac:dyDescent="0.3">
      <c r="A1275" s="555">
        <v>45481</v>
      </c>
      <c r="B1275" s="48" t="s">
        <v>1290</v>
      </c>
      <c r="C1275" s="45" t="s">
        <v>65</v>
      </c>
      <c r="D1275" s="45">
        <v>5</v>
      </c>
      <c r="E1275" s="45" t="s">
        <v>66</v>
      </c>
      <c r="F1275" s="45">
        <v>25</v>
      </c>
      <c r="G1275" s="52" t="s">
        <v>1316</v>
      </c>
      <c r="H1275" s="53" t="s">
        <v>30</v>
      </c>
      <c r="I1275" s="53"/>
      <c r="J1275" s="569"/>
      <c r="K1275" s="42" t="s">
        <v>31</v>
      </c>
      <c r="L1275" s="544">
        <v>45370</v>
      </c>
      <c r="M1275" s="48"/>
      <c r="N1275" s="513">
        <v>45656</v>
      </c>
      <c r="O1275" s="51" t="s">
        <v>1292</v>
      </c>
      <c r="P1275" s="70" t="str">
        <f t="shared" ca="1" si="211"/>
        <v/>
      </c>
      <c r="Q1275" s="70" t="str">
        <f t="shared" ca="1" si="212"/>
        <v/>
      </c>
      <c r="R1275" s="70" t="str">
        <f t="shared" ca="1" si="213"/>
        <v/>
      </c>
      <c r="S1275" s="70" t="str">
        <f t="shared" ca="1" si="214"/>
        <v/>
      </c>
      <c r="T1275" s="147" t="str">
        <f t="shared" ca="1" si="215"/>
        <v/>
      </c>
      <c r="U1275" s="146"/>
      <c r="V1275" s="51"/>
      <c r="W1275" s="51"/>
      <c r="X1275" s="51"/>
      <c r="Y1275" s="51"/>
      <c r="Z1275" s="51"/>
      <c r="AA1275" s="145"/>
    </row>
    <row r="1276" spans="1:27" s="2" customFormat="1" ht="15.6" x14ac:dyDescent="0.3">
      <c r="A1276" s="555">
        <v>45481</v>
      </c>
      <c r="B1276" s="48" t="s">
        <v>1290</v>
      </c>
      <c r="C1276" s="45" t="s">
        <v>65</v>
      </c>
      <c r="D1276" s="45">
        <v>5</v>
      </c>
      <c r="E1276" s="45" t="s">
        <v>66</v>
      </c>
      <c r="F1276" s="45">
        <v>26</v>
      </c>
      <c r="G1276" s="52" t="s">
        <v>1317</v>
      </c>
      <c r="H1276" s="47" t="s">
        <v>104</v>
      </c>
      <c r="I1276" s="53"/>
      <c r="J1276" s="569"/>
      <c r="K1276" s="187" t="s">
        <v>31</v>
      </c>
      <c r="L1276" s="544">
        <v>45370</v>
      </c>
      <c r="M1276" s="48"/>
      <c r="N1276" s="528">
        <v>45533</v>
      </c>
      <c r="O1276" s="51" t="s">
        <v>1292</v>
      </c>
      <c r="P1276" s="70" t="str">
        <f t="shared" ca="1" si="211"/>
        <v/>
      </c>
      <c r="Q1276" s="70" t="str">
        <f t="shared" ca="1" si="212"/>
        <v/>
      </c>
      <c r="R1276" s="70" t="str">
        <f t="shared" ca="1" si="213"/>
        <v/>
      </c>
      <c r="S1276" s="70" t="str">
        <f t="shared" ca="1" si="214"/>
        <v/>
      </c>
      <c r="T1276" s="147" t="str">
        <f t="shared" ca="1" si="215"/>
        <v/>
      </c>
      <c r="U1276" s="146"/>
      <c r="V1276" s="51"/>
      <c r="W1276" s="51"/>
      <c r="X1276" s="51"/>
      <c r="Y1276" s="51"/>
      <c r="Z1276" s="51"/>
      <c r="AA1276" s="145"/>
    </row>
    <row r="1277" spans="1:27" s="2" customFormat="1" ht="15.6" x14ac:dyDescent="0.3">
      <c r="A1277" s="555">
        <v>45481</v>
      </c>
      <c r="B1277" s="48" t="s">
        <v>1290</v>
      </c>
      <c r="C1277" s="48" t="s">
        <v>65</v>
      </c>
      <c r="D1277" s="48">
        <v>5</v>
      </c>
      <c r="E1277" s="48" t="s">
        <v>66</v>
      </c>
      <c r="F1277" s="45">
        <v>27</v>
      </c>
      <c r="G1277" s="46" t="s">
        <v>1318</v>
      </c>
      <c r="H1277" s="65" t="s">
        <v>158</v>
      </c>
      <c r="I1277" s="59"/>
      <c r="J1277" s="568">
        <v>45527</v>
      </c>
      <c r="K1277" s="186" t="s">
        <v>31</v>
      </c>
      <c r="L1277" s="544">
        <v>45370</v>
      </c>
      <c r="M1277" s="48"/>
      <c r="N1277" s="513">
        <v>45555</v>
      </c>
      <c r="O1277" s="51" t="s">
        <v>1292</v>
      </c>
      <c r="P1277" s="70" t="str">
        <f t="shared" ca="1" si="211"/>
        <v/>
      </c>
      <c r="Q1277" s="70" t="str">
        <f t="shared" ca="1" si="212"/>
        <v/>
      </c>
      <c r="R1277" s="70" t="str">
        <f t="shared" ca="1" si="213"/>
        <v/>
      </c>
      <c r="S1277" s="70" t="str">
        <f t="shared" ca="1" si="214"/>
        <v/>
      </c>
      <c r="T1277" s="147" t="str">
        <f t="shared" ca="1" si="215"/>
        <v/>
      </c>
      <c r="U1277" s="146"/>
      <c r="V1277" s="51"/>
      <c r="W1277" s="51"/>
      <c r="X1277" s="51"/>
      <c r="Y1277" s="51"/>
      <c r="Z1277" s="51"/>
      <c r="AA1277" s="145"/>
    </row>
    <row r="1278" spans="1:27" s="2" customFormat="1" ht="15.6" x14ac:dyDescent="0.3">
      <c r="A1278" s="555">
        <v>45481</v>
      </c>
      <c r="B1278" s="48" t="s">
        <v>1290</v>
      </c>
      <c r="C1278" s="48" t="s">
        <v>65</v>
      </c>
      <c r="D1278" s="48">
        <v>5</v>
      </c>
      <c r="E1278" s="48" t="s">
        <v>66</v>
      </c>
      <c r="F1278" s="45">
        <v>28</v>
      </c>
      <c r="G1278" s="64" t="s">
        <v>1319</v>
      </c>
      <c r="H1278" s="65" t="s">
        <v>30</v>
      </c>
      <c r="I1278" s="59"/>
      <c r="J1278" s="528">
        <v>45527</v>
      </c>
      <c r="K1278" s="42" t="s">
        <v>31</v>
      </c>
      <c r="L1278" s="544">
        <v>45370</v>
      </c>
      <c r="M1278" s="48"/>
      <c r="N1278" s="513">
        <v>45687</v>
      </c>
      <c r="O1278" s="51" t="s">
        <v>1292</v>
      </c>
      <c r="P1278" s="70" t="str">
        <f t="shared" ca="1" si="211"/>
        <v/>
      </c>
      <c r="Q1278" s="70" t="str">
        <f t="shared" ca="1" si="212"/>
        <v/>
      </c>
      <c r="R1278" s="70" t="str">
        <f t="shared" ca="1" si="213"/>
        <v/>
      </c>
      <c r="S1278" s="70" t="str">
        <f t="shared" ca="1" si="214"/>
        <v/>
      </c>
      <c r="T1278" s="147" t="str">
        <f t="shared" ca="1" si="215"/>
        <v/>
      </c>
      <c r="U1278" s="146"/>
      <c r="V1278" s="51"/>
      <c r="W1278" s="51"/>
      <c r="X1278" s="51"/>
      <c r="Y1278" s="51"/>
      <c r="Z1278" s="51"/>
      <c r="AA1278" s="145"/>
    </row>
    <row r="1279" spans="1:27" s="2" customFormat="1" ht="54.6" customHeight="1" x14ac:dyDescent="0.3">
      <c r="A1279" s="555">
        <v>45481</v>
      </c>
      <c r="B1279" s="48" t="s">
        <v>1290</v>
      </c>
      <c r="C1279" s="48" t="s">
        <v>65</v>
      </c>
      <c r="D1279" s="48">
        <v>5</v>
      </c>
      <c r="E1279" s="48" t="s">
        <v>66</v>
      </c>
      <c r="F1279" s="48">
        <v>29</v>
      </c>
      <c r="G1279" s="77" t="s">
        <v>5600</v>
      </c>
      <c r="H1279" s="65" t="s">
        <v>30</v>
      </c>
      <c r="I1279" s="88"/>
      <c r="J1279" s="580">
        <v>45702</v>
      </c>
      <c r="K1279" s="191" t="s">
        <v>31</v>
      </c>
      <c r="L1279" s="544">
        <v>45370</v>
      </c>
      <c r="M1279" s="70"/>
      <c r="N1279" s="513">
        <v>45714</v>
      </c>
      <c r="O1279" s="128"/>
      <c r="P1279" s="70"/>
      <c r="Q1279" s="70"/>
      <c r="R1279" s="70"/>
      <c r="S1279" s="70"/>
      <c r="T1279" s="147"/>
      <c r="U1279" s="146"/>
      <c r="V1279" s="51"/>
      <c r="W1279" s="51"/>
      <c r="X1279" s="51"/>
      <c r="Y1279" s="51"/>
      <c r="Z1279" s="51"/>
      <c r="AA1279" s="145"/>
    </row>
    <row r="1280" spans="1:27" s="2" customFormat="1" ht="15.6" x14ac:dyDescent="0.3">
      <c r="A1280" s="555">
        <v>45481</v>
      </c>
      <c r="B1280" s="48" t="s">
        <v>1290</v>
      </c>
      <c r="C1280" s="48" t="s">
        <v>65</v>
      </c>
      <c r="D1280" s="48">
        <v>5</v>
      </c>
      <c r="E1280" s="48" t="s">
        <v>66</v>
      </c>
      <c r="F1280" s="48">
        <v>30</v>
      </c>
      <c r="G1280" s="111" t="s">
        <v>1320</v>
      </c>
      <c r="H1280" s="65" t="s">
        <v>116</v>
      </c>
      <c r="I1280" s="70"/>
      <c r="J1280" s="577">
        <v>45711</v>
      </c>
      <c r="K1280" s="42" t="s">
        <v>31</v>
      </c>
      <c r="L1280" s="544">
        <v>45370</v>
      </c>
      <c r="M1280" s="51"/>
      <c r="N1280" s="513">
        <v>45714</v>
      </c>
      <c r="O1280" s="128"/>
      <c r="P1280" s="70"/>
      <c r="Q1280" s="70"/>
      <c r="R1280" s="70"/>
      <c r="S1280" s="70"/>
      <c r="T1280" s="147"/>
      <c r="U1280" s="146"/>
      <c r="V1280" s="51"/>
      <c r="W1280" s="51"/>
      <c r="X1280" s="51"/>
      <c r="Y1280" s="51"/>
      <c r="Z1280" s="51"/>
      <c r="AA1280" s="145"/>
    </row>
    <row r="1281" spans="1:27" s="2" customFormat="1" ht="46.8" x14ac:dyDescent="0.3">
      <c r="A1281" s="555">
        <v>45481</v>
      </c>
      <c r="B1281" s="48" t="s">
        <v>1290</v>
      </c>
      <c r="C1281" s="48" t="s">
        <v>65</v>
      </c>
      <c r="D1281" s="48">
        <v>5</v>
      </c>
      <c r="E1281" s="48" t="s">
        <v>66</v>
      </c>
      <c r="F1281" s="48">
        <v>31</v>
      </c>
      <c r="G1281" s="77" t="s">
        <v>1321</v>
      </c>
      <c r="H1281" s="65" t="s">
        <v>158</v>
      </c>
      <c r="I1281" s="88"/>
      <c r="J1281" s="580">
        <v>45839</v>
      </c>
      <c r="K1281" s="42" t="s">
        <v>31</v>
      </c>
      <c r="L1281" s="544">
        <v>45580</v>
      </c>
      <c r="M1281" s="70"/>
      <c r="N1281" s="513">
        <v>45859</v>
      </c>
      <c r="O1281" s="128"/>
      <c r="P1281" s="70"/>
      <c r="Q1281" s="70"/>
      <c r="R1281" s="70"/>
      <c r="S1281" s="70"/>
      <c r="T1281" s="147"/>
      <c r="U1281" s="146"/>
      <c r="V1281" s="51"/>
      <c r="W1281" s="51"/>
      <c r="X1281" s="51"/>
      <c r="Y1281" s="51"/>
      <c r="Z1281" s="51"/>
      <c r="AA1281" s="145"/>
    </row>
    <row r="1282" spans="1:27" s="2" customFormat="1" ht="86.4" customHeight="1" x14ac:dyDescent="0.35">
      <c r="A1282" s="555">
        <v>45481</v>
      </c>
      <c r="B1282" s="48" t="s">
        <v>1290</v>
      </c>
      <c r="C1282" s="45" t="s">
        <v>65</v>
      </c>
      <c r="D1282" s="45">
        <v>5</v>
      </c>
      <c r="E1282" s="48" t="s">
        <v>66</v>
      </c>
      <c r="F1282" s="48">
        <v>32</v>
      </c>
      <c r="G1282" s="411" t="s">
        <v>5398</v>
      </c>
      <c r="H1282" s="48" t="s">
        <v>57</v>
      </c>
      <c r="I1282" s="70"/>
      <c r="J1282" s="513">
        <v>45958</v>
      </c>
      <c r="K1282" s="642" t="s">
        <v>5552</v>
      </c>
      <c r="L1282" s="544">
        <v>45370</v>
      </c>
      <c r="M1282" s="51"/>
      <c r="N1282" s="513"/>
      <c r="O1282" s="479"/>
      <c r="P1282" s="70"/>
      <c r="Q1282" s="70"/>
      <c r="R1282" s="70"/>
      <c r="S1282" s="70"/>
      <c r="T1282" s="147"/>
      <c r="U1282" s="146"/>
      <c r="V1282" s="51"/>
      <c r="W1282" s="51"/>
      <c r="X1282" s="51"/>
      <c r="Y1282" s="51"/>
      <c r="Z1282" s="51"/>
      <c r="AA1282" s="145"/>
    </row>
    <row r="1283" spans="1:27" s="2" customFormat="1" ht="31.2" x14ac:dyDescent="0.3">
      <c r="A1283" s="555">
        <v>45481</v>
      </c>
      <c r="B1283" s="48" t="s">
        <v>1290</v>
      </c>
      <c r="C1283" s="48" t="s">
        <v>65</v>
      </c>
      <c r="D1283" s="48">
        <v>5</v>
      </c>
      <c r="E1283" s="48" t="s">
        <v>66</v>
      </c>
      <c r="F1283" s="48">
        <v>33</v>
      </c>
      <c r="G1283" s="72" t="s">
        <v>5614</v>
      </c>
      <c r="H1283" s="48" t="s">
        <v>104</v>
      </c>
      <c r="I1283" s="70"/>
      <c r="J1283" s="522">
        <v>46171</v>
      </c>
      <c r="K1283" s="642" t="s">
        <v>5552</v>
      </c>
      <c r="L1283" s="544">
        <v>45370</v>
      </c>
      <c r="M1283" s="70"/>
      <c r="N1283" s="513"/>
      <c r="O1283" s="128"/>
      <c r="P1283" s="70"/>
      <c r="Q1283" s="70"/>
      <c r="R1283" s="70"/>
      <c r="S1283" s="70"/>
      <c r="T1283" s="147"/>
      <c r="U1283" s="146"/>
      <c r="V1283" s="51"/>
      <c r="W1283" s="51"/>
      <c r="X1283" s="51"/>
      <c r="Y1283" s="51"/>
      <c r="Z1283" s="51"/>
      <c r="AA1283" s="145"/>
    </row>
    <row r="1284" spans="1:27" s="2" customFormat="1" ht="15.6" x14ac:dyDescent="0.3">
      <c r="A1284" s="555">
        <v>45491</v>
      </c>
      <c r="B1284" s="48" t="s">
        <v>1322</v>
      </c>
      <c r="C1284" s="45" t="s">
        <v>65</v>
      </c>
      <c r="D1284" s="45">
        <v>5</v>
      </c>
      <c r="E1284" s="45" t="s">
        <v>108</v>
      </c>
      <c r="F1284" s="45">
        <v>1</v>
      </c>
      <c r="G1284" s="80" t="s">
        <v>1323</v>
      </c>
      <c r="H1284" s="75" t="s">
        <v>30</v>
      </c>
      <c r="I1284" s="75"/>
      <c r="J1284" s="585"/>
      <c r="K1284" s="187" t="s">
        <v>31</v>
      </c>
      <c r="L1284" s="544">
        <v>45371</v>
      </c>
      <c r="M1284" s="48"/>
      <c r="N1284" s="513">
        <v>45656</v>
      </c>
      <c r="O1284" s="70" t="s">
        <v>1324</v>
      </c>
      <c r="P1284" s="70" t="str">
        <f ca="1">IF(K1284="NÃO INTERVENCIONADO",TODAY()-L1284,"")</f>
        <v/>
      </c>
      <c r="Q1284" s="70" t="str">
        <f t="shared" ref="Q1284:Q1316" ca="1" si="216">IF(K1284="ENCOMENDADO",TODAY()-J1284,"")</f>
        <v/>
      </c>
      <c r="R1284" s="70" t="str">
        <f t="shared" ref="R1284:R1316" ca="1" si="217">IF(K1284="EM OBRA",TODAY()-J1284,"")</f>
        <v/>
      </c>
      <c r="S1284" s="70" t="str">
        <f t="shared" ref="S1284:S1316" ca="1" si="218">IF(K1284="CORREÇÃO NÃO ACEITE",TODAY()-J1284,"")</f>
        <v/>
      </c>
      <c r="T1284" s="147" t="str">
        <f t="shared" ref="T1284:T1316" ca="1" si="219">IF(K1284="A VERIFICAR",TODAY()-J1284,"")</f>
        <v/>
      </c>
      <c r="U1284" s="146"/>
      <c r="V1284" s="51"/>
      <c r="W1284" s="51"/>
      <c r="X1284" s="51"/>
      <c r="Y1284" s="51"/>
      <c r="Z1284" s="51"/>
      <c r="AA1284" s="145"/>
    </row>
    <row r="1285" spans="1:27" s="2" customFormat="1" ht="15.6" x14ac:dyDescent="0.3">
      <c r="A1285" s="555">
        <v>45491</v>
      </c>
      <c r="B1285" s="48" t="s">
        <v>1322</v>
      </c>
      <c r="C1285" s="45" t="s">
        <v>65</v>
      </c>
      <c r="D1285" s="45">
        <v>5</v>
      </c>
      <c r="E1285" s="45" t="s">
        <v>108</v>
      </c>
      <c r="F1285" s="45">
        <v>2</v>
      </c>
      <c r="G1285" s="80" t="s">
        <v>1325</v>
      </c>
      <c r="H1285" s="75" t="s">
        <v>30</v>
      </c>
      <c r="I1285" s="75"/>
      <c r="J1285" s="585"/>
      <c r="K1285" s="187" t="s">
        <v>31</v>
      </c>
      <c r="L1285" s="544">
        <v>45371</v>
      </c>
      <c r="M1285" s="48"/>
      <c r="N1285" s="513">
        <v>45656</v>
      </c>
      <c r="O1285" s="70" t="s">
        <v>1324</v>
      </c>
      <c r="P1285" s="70" t="str">
        <f t="shared" ref="P1285:P1316" ca="1" si="220">IF(K1285="NÃO INTERVENCIONADO",TODAY()-J1285,"")</f>
        <v/>
      </c>
      <c r="Q1285" s="70" t="str">
        <f t="shared" ca="1" si="216"/>
        <v/>
      </c>
      <c r="R1285" s="70" t="str">
        <f t="shared" ca="1" si="217"/>
        <v/>
      </c>
      <c r="S1285" s="70" t="str">
        <f t="shared" ca="1" si="218"/>
        <v/>
      </c>
      <c r="T1285" s="147" t="str">
        <f t="shared" ca="1" si="219"/>
        <v/>
      </c>
      <c r="U1285" s="146"/>
      <c r="V1285" s="51"/>
      <c r="W1285" s="51"/>
      <c r="X1285" s="51"/>
      <c r="Y1285" s="51"/>
      <c r="Z1285" s="51"/>
      <c r="AA1285" s="145"/>
    </row>
    <row r="1286" spans="1:27" s="2" customFormat="1" ht="15.6" x14ac:dyDescent="0.3">
      <c r="A1286" s="555">
        <v>45491</v>
      </c>
      <c r="B1286" s="48" t="s">
        <v>1322</v>
      </c>
      <c r="C1286" s="45" t="s">
        <v>65</v>
      </c>
      <c r="D1286" s="45">
        <v>5</v>
      </c>
      <c r="E1286" s="45" t="s">
        <v>108</v>
      </c>
      <c r="F1286" s="45">
        <v>3</v>
      </c>
      <c r="G1286" s="80" t="s">
        <v>1326</v>
      </c>
      <c r="H1286" s="75" t="s">
        <v>30</v>
      </c>
      <c r="I1286" s="75"/>
      <c r="J1286" s="585"/>
      <c r="K1286" s="187" t="s">
        <v>31</v>
      </c>
      <c r="L1286" s="544">
        <v>45371</v>
      </c>
      <c r="M1286" s="48"/>
      <c r="N1286" s="513">
        <v>45656</v>
      </c>
      <c r="O1286" s="70" t="s">
        <v>1324</v>
      </c>
      <c r="P1286" s="70" t="str">
        <f t="shared" ca="1" si="220"/>
        <v/>
      </c>
      <c r="Q1286" s="70" t="str">
        <f t="shared" ca="1" si="216"/>
        <v/>
      </c>
      <c r="R1286" s="70" t="str">
        <f t="shared" ca="1" si="217"/>
        <v/>
      </c>
      <c r="S1286" s="70" t="str">
        <f t="shared" ca="1" si="218"/>
        <v/>
      </c>
      <c r="T1286" s="147" t="str">
        <f t="shared" ca="1" si="219"/>
        <v/>
      </c>
      <c r="U1286" s="146"/>
      <c r="V1286" s="51"/>
      <c r="W1286" s="51"/>
      <c r="X1286" s="51"/>
      <c r="Y1286" s="51"/>
      <c r="Z1286" s="51"/>
      <c r="AA1286" s="145"/>
    </row>
    <row r="1287" spans="1:27" s="2" customFormat="1" ht="15.6" x14ac:dyDescent="0.3">
      <c r="A1287" s="555">
        <v>45491</v>
      </c>
      <c r="B1287" s="48" t="s">
        <v>1322</v>
      </c>
      <c r="C1287" s="45" t="s">
        <v>65</v>
      </c>
      <c r="D1287" s="45">
        <v>5</v>
      </c>
      <c r="E1287" s="45" t="s">
        <v>108</v>
      </c>
      <c r="F1287" s="45">
        <v>4</v>
      </c>
      <c r="G1287" s="80" t="s">
        <v>1327</v>
      </c>
      <c r="H1287" s="75" t="s">
        <v>44</v>
      </c>
      <c r="I1287" s="75"/>
      <c r="J1287" s="585"/>
      <c r="K1287" s="42" t="s">
        <v>31</v>
      </c>
      <c r="L1287" s="544">
        <v>45371</v>
      </c>
      <c r="M1287" s="48"/>
      <c r="N1287" s="513">
        <v>45656</v>
      </c>
      <c r="O1287" s="70" t="s">
        <v>1324</v>
      </c>
      <c r="P1287" s="70" t="str">
        <f t="shared" ca="1" si="220"/>
        <v/>
      </c>
      <c r="Q1287" s="70" t="str">
        <f t="shared" ca="1" si="216"/>
        <v/>
      </c>
      <c r="R1287" s="70" t="str">
        <f t="shared" ca="1" si="217"/>
        <v/>
      </c>
      <c r="S1287" s="70" t="str">
        <f t="shared" ca="1" si="218"/>
        <v/>
      </c>
      <c r="T1287" s="147" t="str">
        <f t="shared" ca="1" si="219"/>
        <v/>
      </c>
      <c r="U1287" s="146"/>
      <c r="V1287" s="51"/>
      <c r="W1287" s="51"/>
      <c r="X1287" s="51"/>
      <c r="Y1287" s="51"/>
      <c r="Z1287" s="51"/>
      <c r="AA1287" s="145"/>
    </row>
    <row r="1288" spans="1:27" s="2" customFormat="1" ht="15.6" x14ac:dyDescent="0.3">
      <c r="A1288" s="555">
        <v>45491</v>
      </c>
      <c r="B1288" s="48" t="s">
        <v>1322</v>
      </c>
      <c r="C1288" s="45" t="s">
        <v>65</v>
      </c>
      <c r="D1288" s="45">
        <v>5</v>
      </c>
      <c r="E1288" s="45" t="s">
        <v>108</v>
      </c>
      <c r="F1288" s="45">
        <v>5</v>
      </c>
      <c r="G1288" s="80" t="s">
        <v>1328</v>
      </c>
      <c r="H1288" s="75" t="s">
        <v>44</v>
      </c>
      <c r="I1288" s="75"/>
      <c r="J1288" s="585"/>
      <c r="K1288" s="42" t="s">
        <v>31</v>
      </c>
      <c r="L1288" s="544">
        <v>45371</v>
      </c>
      <c r="M1288" s="48"/>
      <c r="N1288" s="513">
        <v>45656</v>
      </c>
      <c r="O1288" s="70" t="s">
        <v>1324</v>
      </c>
      <c r="P1288" s="70" t="str">
        <f t="shared" ca="1" si="220"/>
        <v/>
      </c>
      <c r="Q1288" s="70" t="str">
        <f t="shared" ca="1" si="216"/>
        <v/>
      </c>
      <c r="R1288" s="70" t="str">
        <f t="shared" ca="1" si="217"/>
        <v/>
      </c>
      <c r="S1288" s="70" t="str">
        <f t="shared" ca="1" si="218"/>
        <v/>
      </c>
      <c r="T1288" s="147" t="str">
        <f t="shared" ca="1" si="219"/>
        <v/>
      </c>
      <c r="U1288" s="146"/>
      <c r="V1288" s="51"/>
      <c r="W1288" s="51"/>
      <c r="X1288" s="51"/>
      <c r="Y1288" s="51"/>
      <c r="Z1288" s="51"/>
      <c r="AA1288" s="145"/>
    </row>
    <row r="1289" spans="1:27" s="2" customFormat="1" ht="15.6" x14ac:dyDescent="0.3">
      <c r="A1289" s="555">
        <v>45491</v>
      </c>
      <c r="B1289" s="48" t="s">
        <v>1322</v>
      </c>
      <c r="C1289" s="45" t="s">
        <v>65</v>
      </c>
      <c r="D1289" s="45">
        <v>5</v>
      </c>
      <c r="E1289" s="45" t="s">
        <v>108</v>
      </c>
      <c r="F1289" s="45">
        <v>6</v>
      </c>
      <c r="G1289" s="80" t="s">
        <v>1329</v>
      </c>
      <c r="H1289" s="75" t="s">
        <v>30</v>
      </c>
      <c r="I1289" s="75"/>
      <c r="J1289" s="585"/>
      <c r="K1289" s="42" t="s">
        <v>31</v>
      </c>
      <c r="L1289" s="544">
        <v>45371</v>
      </c>
      <c r="M1289" s="48"/>
      <c r="N1289" s="513">
        <v>45656</v>
      </c>
      <c r="O1289" s="70" t="s">
        <v>1324</v>
      </c>
      <c r="P1289" s="70" t="str">
        <f t="shared" ca="1" si="220"/>
        <v/>
      </c>
      <c r="Q1289" s="70" t="str">
        <f t="shared" ca="1" si="216"/>
        <v/>
      </c>
      <c r="R1289" s="70" t="str">
        <f t="shared" ca="1" si="217"/>
        <v/>
      </c>
      <c r="S1289" s="70" t="str">
        <f t="shared" ca="1" si="218"/>
        <v/>
      </c>
      <c r="T1289" s="147" t="str">
        <f t="shared" ca="1" si="219"/>
        <v/>
      </c>
      <c r="U1289" s="146"/>
      <c r="V1289" s="51"/>
      <c r="W1289" s="51"/>
      <c r="X1289" s="51"/>
      <c r="Y1289" s="51"/>
      <c r="Z1289" s="51"/>
      <c r="AA1289" s="145"/>
    </row>
    <row r="1290" spans="1:27" s="2" customFormat="1" ht="15.6" x14ac:dyDescent="0.3">
      <c r="A1290" s="555">
        <v>45491</v>
      </c>
      <c r="B1290" s="48" t="s">
        <v>1322</v>
      </c>
      <c r="C1290" s="45" t="s">
        <v>65</v>
      </c>
      <c r="D1290" s="45">
        <v>5</v>
      </c>
      <c r="E1290" s="45" t="s">
        <v>108</v>
      </c>
      <c r="F1290" s="45">
        <v>7</v>
      </c>
      <c r="G1290" s="80" t="s">
        <v>1330</v>
      </c>
      <c r="H1290" s="75" t="s">
        <v>44</v>
      </c>
      <c r="I1290" s="75"/>
      <c r="J1290" s="585"/>
      <c r="K1290" s="42" t="s">
        <v>31</v>
      </c>
      <c r="L1290" s="544">
        <v>45371</v>
      </c>
      <c r="M1290" s="48"/>
      <c r="N1290" s="513">
        <v>45656</v>
      </c>
      <c r="O1290" s="70" t="s">
        <v>1324</v>
      </c>
      <c r="P1290" s="70" t="str">
        <f t="shared" ca="1" si="220"/>
        <v/>
      </c>
      <c r="Q1290" s="70" t="str">
        <f t="shared" ca="1" si="216"/>
        <v/>
      </c>
      <c r="R1290" s="70" t="str">
        <f t="shared" ca="1" si="217"/>
        <v/>
      </c>
      <c r="S1290" s="70" t="str">
        <f t="shared" ca="1" si="218"/>
        <v/>
      </c>
      <c r="T1290" s="147" t="str">
        <f t="shared" ca="1" si="219"/>
        <v/>
      </c>
      <c r="U1290" s="146"/>
      <c r="V1290" s="51"/>
      <c r="W1290" s="51"/>
      <c r="X1290" s="51"/>
      <c r="Y1290" s="51"/>
      <c r="Z1290" s="51"/>
      <c r="AA1290" s="145"/>
    </row>
    <row r="1291" spans="1:27" customFormat="1" ht="15.6" x14ac:dyDescent="0.3">
      <c r="A1291" s="555">
        <v>45491</v>
      </c>
      <c r="B1291" s="48" t="s">
        <v>1322</v>
      </c>
      <c r="C1291" s="45" t="s">
        <v>65</v>
      </c>
      <c r="D1291" s="45">
        <v>5</v>
      </c>
      <c r="E1291" s="45" t="s">
        <v>108</v>
      </c>
      <c r="F1291" s="45">
        <v>8</v>
      </c>
      <c r="G1291" s="80" t="s">
        <v>1331</v>
      </c>
      <c r="H1291" s="75" t="s">
        <v>84</v>
      </c>
      <c r="I1291" s="75"/>
      <c r="J1291" s="585"/>
      <c r="K1291" s="42" t="s">
        <v>31</v>
      </c>
      <c r="L1291" s="544">
        <v>45371</v>
      </c>
      <c r="M1291" s="48"/>
      <c r="N1291" s="513">
        <v>45656</v>
      </c>
      <c r="O1291" s="70" t="s">
        <v>1324</v>
      </c>
      <c r="P1291" s="70" t="str">
        <f t="shared" ca="1" si="220"/>
        <v/>
      </c>
      <c r="Q1291" s="70" t="str">
        <f t="shared" ca="1" si="216"/>
        <v/>
      </c>
      <c r="R1291" s="70" t="str">
        <f t="shared" ca="1" si="217"/>
        <v/>
      </c>
      <c r="S1291" s="70" t="str">
        <f t="shared" ca="1" si="218"/>
        <v/>
      </c>
      <c r="T1291" s="147" t="str">
        <f t="shared" ca="1" si="219"/>
        <v/>
      </c>
      <c r="U1291" s="146"/>
      <c r="V1291" s="51"/>
      <c r="W1291" s="51"/>
      <c r="X1291" s="51"/>
      <c r="Y1291" s="51"/>
      <c r="Z1291" s="51"/>
      <c r="AA1291" s="145"/>
    </row>
    <row r="1292" spans="1:27" customFormat="1" ht="15.6" x14ac:dyDescent="0.3">
      <c r="A1292" s="555">
        <v>45491</v>
      </c>
      <c r="B1292" s="48" t="s">
        <v>1322</v>
      </c>
      <c r="C1292" s="45" t="s">
        <v>65</v>
      </c>
      <c r="D1292" s="45">
        <v>5</v>
      </c>
      <c r="E1292" s="45" t="s">
        <v>108</v>
      </c>
      <c r="F1292" s="45">
        <v>9</v>
      </c>
      <c r="G1292" s="80" t="s">
        <v>1332</v>
      </c>
      <c r="H1292" s="75"/>
      <c r="I1292" s="75"/>
      <c r="J1292" s="585"/>
      <c r="K1292" s="188" t="s">
        <v>227</v>
      </c>
      <c r="L1292" s="544">
        <v>45371</v>
      </c>
      <c r="M1292" s="48"/>
      <c r="N1292" s="513"/>
      <c r="O1292" s="70" t="s">
        <v>1324</v>
      </c>
      <c r="P1292" s="70" t="str">
        <f t="shared" ca="1" si="220"/>
        <v/>
      </c>
      <c r="Q1292" s="70" t="str">
        <f t="shared" ca="1" si="216"/>
        <v/>
      </c>
      <c r="R1292" s="70" t="str">
        <f t="shared" ca="1" si="217"/>
        <v/>
      </c>
      <c r="S1292" s="70" t="str">
        <f t="shared" ca="1" si="218"/>
        <v/>
      </c>
      <c r="T1292" s="147" t="str">
        <f t="shared" ca="1" si="219"/>
        <v/>
      </c>
      <c r="U1292" s="146"/>
      <c r="V1292" s="51"/>
      <c r="W1292" s="51"/>
      <c r="X1292" s="51"/>
      <c r="Y1292" s="51"/>
      <c r="Z1292" s="51"/>
      <c r="AA1292" s="145"/>
    </row>
    <row r="1293" spans="1:27" customFormat="1" ht="15.6" x14ac:dyDescent="0.3">
      <c r="A1293" s="555">
        <v>45491</v>
      </c>
      <c r="B1293" s="48" t="s">
        <v>1322</v>
      </c>
      <c r="C1293" s="45" t="s">
        <v>65</v>
      </c>
      <c r="D1293" s="45">
        <v>5</v>
      </c>
      <c r="E1293" s="45" t="s">
        <v>108</v>
      </c>
      <c r="F1293" s="45">
        <v>10</v>
      </c>
      <c r="G1293" s="80" t="s">
        <v>1333</v>
      </c>
      <c r="H1293" s="75" t="s">
        <v>30</v>
      </c>
      <c r="I1293" s="75"/>
      <c r="J1293" s="585"/>
      <c r="K1293" s="42" t="s">
        <v>31</v>
      </c>
      <c r="L1293" s="544">
        <v>45371</v>
      </c>
      <c r="M1293" s="48"/>
      <c r="N1293" s="513">
        <v>45656</v>
      </c>
      <c r="O1293" s="70" t="s">
        <v>1324</v>
      </c>
      <c r="P1293" s="70" t="str">
        <f t="shared" ca="1" si="220"/>
        <v/>
      </c>
      <c r="Q1293" s="70" t="str">
        <f t="shared" ca="1" si="216"/>
        <v/>
      </c>
      <c r="R1293" s="70" t="str">
        <f t="shared" ca="1" si="217"/>
        <v/>
      </c>
      <c r="S1293" s="70" t="str">
        <f t="shared" ca="1" si="218"/>
        <v/>
      </c>
      <c r="T1293" s="147" t="str">
        <f t="shared" ca="1" si="219"/>
        <v/>
      </c>
      <c r="U1293" s="146"/>
      <c r="V1293" s="51"/>
      <c r="W1293" s="51"/>
      <c r="X1293" s="51"/>
      <c r="Y1293" s="51"/>
      <c r="Z1293" s="51"/>
      <c r="AA1293" s="145"/>
    </row>
    <row r="1294" spans="1:27" customFormat="1" ht="15.6" x14ac:dyDescent="0.3">
      <c r="A1294" s="555">
        <v>45491</v>
      </c>
      <c r="B1294" s="48" t="s">
        <v>1322</v>
      </c>
      <c r="C1294" s="45" t="s">
        <v>65</v>
      </c>
      <c r="D1294" s="45">
        <v>5</v>
      </c>
      <c r="E1294" s="45" t="s">
        <v>108</v>
      </c>
      <c r="F1294" s="45">
        <v>11</v>
      </c>
      <c r="G1294" s="80" t="s">
        <v>1334</v>
      </c>
      <c r="H1294" s="75" t="s">
        <v>30</v>
      </c>
      <c r="I1294" s="75"/>
      <c r="J1294" s="585"/>
      <c r="K1294" s="42" t="s">
        <v>31</v>
      </c>
      <c r="L1294" s="544">
        <v>45371</v>
      </c>
      <c r="M1294" s="48"/>
      <c r="N1294" s="513">
        <v>45656</v>
      </c>
      <c r="O1294" s="70" t="s">
        <v>1324</v>
      </c>
      <c r="P1294" s="70" t="str">
        <f t="shared" ca="1" si="220"/>
        <v/>
      </c>
      <c r="Q1294" s="70" t="str">
        <f t="shared" ca="1" si="216"/>
        <v/>
      </c>
      <c r="R1294" s="70" t="str">
        <f t="shared" ca="1" si="217"/>
        <v/>
      </c>
      <c r="S1294" s="70" t="str">
        <f t="shared" ca="1" si="218"/>
        <v/>
      </c>
      <c r="T1294" s="147" t="str">
        <f t="shared" ca="1" si="219"/>
        <v/>
      </c>
      <c r="U1294" s="146"/>
      <c r="V1294" s="51"/>
      <c r="W1294" s="51"/>
      <c r="X1294" s="51"/>
      <c r="Y1294" s="51"/>
      <c r="Z1294" s="51"/>
      <c r="AA1294" s="145"/>
    </row>
    <row r="1295" spans="1:27" s="2" customFormat="1" ht="15.6" x14ac:dyDescent="0.3">
      <c r="A1295" s="555">
        <v>45491</v>
      </c>
      <c r="B1295" s="48" t="s">
        <v>1322</v>
      </c>
      <c r="C1295" s="45" t="s">
        <v>65</v>
      </c>
      <c r="D1295" s="45">
        <v>5</v>
      </c>
      <c r="E1295" s="45" t="s">
        <v>108</v>
      </c>
      <c r="F1295" s="45">
        <v>12</v>
      </c>
      <c r="G1295" s="80" t="s">
        <v>1335</v>
      </c>
      <c r="H1295" s="65" t="s">
        <v>116</v>
      </c>
      <c r="I1295" s="75"/>
      <c r="J1295" s="585"/>
      <c r="K1295" s="42" t="s">
        <v>31</v>
      </c>
      <c r="L1295" s="544">
        <v>45371</v>
      </c>
      <c r="M1295" s="48"/>
      <c r="N1295" s="513">
        <v>45656</v>
      </c>
      <c r="O1295" s="70" t="s">
        <v>1324</v>
      </c>
      <c r="P1295" s="70" t="str">
        <f t="shared" ca="1" si="220"/>
        <v/>
      </c>
      <c r="Q1295" s="70" t="str">
        <f t="shared" ca="1" si="216"/>
        <v/>
      </c>
      <c r="R1295" s="70" t="str">
        <f t="shared" ca="1" si="217"/>
        <v/>
      </c>
      <c r="S1295" s="70" t="str">
        <f t="shared" ca="1" si="218"/>
        <v/>
      </c>
      <c r="T1295" s="147" t="str">
        <f t="shared" ca="1" si="219"/>
        <v/>
      </c>
      <c r="U1295" s="146"/>
      <c r="V1295" s="51"/>
      <c r="W1295" s="51"/>
      <c r="X1295" s="51"/>
      <c r="Y1295" s="51"/>
      <c r="Z1295" s="51"/>
      <c r="AA1295" s="145"/>
    </row>
    <row r="1296" spans="1:27" s="2" customFormat="1" ht="15.6" x14ac:dyDescent="0.3">
      <c r="A1296" s="555">
        <v>45491</v>
      </c>
      <c r="B1296" s="48" t="s">
        <v>1322</v>
      </c>
      <c r="C1296" s="45" t="s">
        <v>65</v>
      </c>
      <c r="D1296" s="45">
        <v>5</v>
      </c>
      <c r="E1296" s="45" t="s">
        <v>108</v>
      </c>
      <c r="F1296" s="45">
        <v>13</v>
      </c>
      <c r="G1296" s="80" t="s">
        <v>1336</v>
      </c>
      <c r="H1296" s="75" t="s">
        <v>30</v>
      </c>
      <c r="I1296" s="75"/>
      <c r="J1296" s="585"/>
      <c r="K1296" s="42" t="s">
        <v>31</v>
      </c>
      <c r="L1296" s="544">
        <v>45371</v>
      </c>
      <c r="M1296" s="48"/>
      <c r="N1296" s="513">
        <v>45656</v>
      </c>
      <c r="O1296" s="70" t="s">
        <v>1324</v>
      </c>
      <c r="P1296" s="70" t="str">
        <f t="shared" ca="1" si="220"/>
        <v/>
      </c>
      <c r="Q1296" s="70" t="str">
        <f t="shared" ca="1" si="216"/>
        <v/>
      </c>
      <c r="R1296" s="70" t="str">
        <f t="shared" ca="1" si="217"/>
        <v/>
      </c>
      <c r="S1296" s="70" t="str">
        <f t="shared" ca="1" si="218"/>
        <v/>
      </c>
      <c r="T1296" s="147" t="str">
        <f t="shared" ca="1" si="219"/>
        <v/>
      </c>
      <c r="U1296" s="146"/>
      <c r="V1296" s="51"/>
      <c r="W1296" s="51"/>
      <c r="X1296" s="51"/>
      <c r="Y1296" s="51"/>
      <c r="Z1296" s="51"/>
      <c r="AA1296" s="145"/>
    </row>
    <row r="1297" spans="1:27" s="2" customFormat="1" ht="15.6" x14ac:dyDescent="0.3">
      <c r="A1297" s="555">
        <v>45491</v>
      </c>
      <c r="B1297" s="48" t="s">
        <v>1322</v>
      </c>
      <c r="C1297" s="45" t="s">
        <v>65</v>
      </c>
      <c r="D1297" s="45">
        <v>5</v>
      </c>
      <c r="E1297" s="45" t="s">
        <v>108</v>
      </c>
      <c r="F1297" s="45">
        <v>14</v>
      </c>
      <c r="G1297" s="80" t="s">
        <v>1337</v>
      </c>
      <c r="H1297" s="75" t="s">
        <v>30</v>
      </c>
      <c r="I1297" s="75"/>
      <c r="J1297" s="585"/>
      <c r="K1297" s="42" t="s">
        <v>31</v>
      </c>
      <c r="L1297" s="544">
        <v>45371</v>
      </c>
      <c r="M1297" s="48"/>
      <c r="N1297" s="513">
        <v>45656</v>
      </c>
      <c r="O1297" s="70" t="s">
        <v>1324</v>
      </c>
      <c r="P1297" s="70" t="str">
        <f t="shared" ca="1" si="220"/>
        <v/>
      </c>
      <c r="Q1297" s="70" t="str">
        <f t="shared" ca="1" si="216"/>
        <v/>
      </c>
      <c r="R1297" s="70" t="str">
        <f t="shared" ca="1" si="217"/>
        <v/>
      </c>
      <c r="S1297" s="70" t="str">
        <f t="shared" ca="1" si="218"/>
        <v/>
      </c>
      <c r="T1297" s="147" t="str">
        <f t="shared" ca="1" si="219"/>
        <v/>
      </c>
      <c r="U1297" s="146"/>
      <c r="V1297" s="51"/>
      <c r="W1297" s="51"/>
      <c r="X1297" s="51"/>
      <c r="Y1297" s="51"/>
      <c r="Z1297" s="51"/>
      <c r="AA1297" s="145"/>
    </row>
    <row r="1298" spans="1:27" s="2" customFormat="1" ht="15.6" x14ac:dyDescent="0.3">
      <c r="A1298" s="555">
        <v>45491</v>
      </c>
      <c r="B1298" s="48" t="s">
        <v>1322</v>
      </c>
      <c r="C1298" s="45" t="s">
        <v>65</v>
      </c>
      <c r="D1298" s="45">
        <v>5</v>
      </c>
      <c r="E1298" s="45" t="s">
        <v>108</v>
      </c>
      <c r="F1298" s="45">
        <v>15</v>
      </c>
      <c r="G1298" s="80" t="s">
        <v>1338</v>
      </c>
      <c r="H1298" s="75" t="s">
        <v>68</v>
      </c>
      <c r="I1298" s="75"/>
      <c r="J1298" s="585"/>
      <c r="K1298" s="42" t="s">
        <v>31</v>
      </c>
      <c r="L1298" s="544">
        <v>45371</v>
      </c>
      <c r="M1298" s="58"/>
      <c r="N1298" s="513">
        <v>45656</v>
      </c>
      <c r="O1298" s="70" t="s">
        <v>1324</v>
      </c>
      <c r="P1298" s="70" t="str">
        <f t="shared" ca="1" si="220"/>
        <v/>
      </c>
      <c r="Q1298" s="70" t="str">
        <f t="shared" ca="1" si="216"/>
        <v/>
      </c>
      <c r="R1298" s="70" t="str">
        <f t="shared" ca="1" si="217"/>
        <v/>
      </c>
      <c r="S1298" s="70" t="str">
        <f t="shared" ca="1" si="218"/>
        <v/>
      </c>
      <c r="T1298" s="147" t="str">
        <f t="shared" ca="1" si="219"/>
        <v/>
      </c>
      <c r="U1298" s="146"/>
      <c r="V1298" s="51"/>
      <c r="W1298" s="51"/>
      <c r="X1298" s="51"/>
      <c r="Y1298" s="51"/>
      <c r="Z1298" s="51"/>
      <c r="AA1298" s="145"/>
    </row>
    <row r="1299" spans="1:27" s="2" customFormat="1" ht="15.6" x14ac:dyDescent="0.3">
      <c r="A1299" s="555">
        <v>45491</v>
      </c>
      <c r="B1299" s="48" t="s">
        <v>1322</v>
      </c>
      <c r="C1299" s="45" t="s">
        <v>65</v>
      </c>
      <c r="D1299" s="45">
        <v>5</v>
      </c>
      <c r="E1299" s="45" t="s">
        <v>108</v>
      </c>
      <c r="F1299" s="45">
        <v>16</v>
      </c>
      <c r="G1299" s="80" t="s">
        <v>1339</v>
      </c>
      <c r="H1299" s="75" t="s">
        <v>30</v>
      </c>
      <c r="I1299" s="75"/>
      <c r="J1299" s="585"/>
      <c r="K1299" s="42" t="s">
        <v>31</v>
      </c>
      <c r="L1299" s="544">
        <v>45371</v>
      </c>
      <c r="M1299" s="48"/>
      <c r="N1299" s="513">
        <v>45656</v>
      </c>
      <c r="O1299" s="70" t="s">
        <v>1324</v>
      </c>
      <c r="P1299" s="70" t="str">
        <f t="shared" ca="1" si="220"/>
        <v/>
      </c>
      <c r="Q1299" s="70" t="str">
        <f t="shared" ca="1" si="216"/>
        <v/>
      </c>
      <c r="R1299" s="70" t="str">
        <f t="shared" ca="1" si="217"/>
        <v/>
      </c>
      <c r="S1299" s="70" t="str">
        <f t="shared" ca="1" si="218"/>
        <v/>
      </c>
      <c r="T1299" s="147" t="str">
        <f t="shared" ca="1" si="219"/>
        <v/>
      </c>
      <c r="U1299" s="146"/>
      <c r="V1299" s="51"/>
      <c r="W1299" s="51"/>
      <c r="X1299" s="51"/>
      <c r="Y1299" s="51"/>
      <c r="Z1299" s="51"/>
      <c r="AA1299" s="145"/>
    </row>
    <row r="1300" spans="1:27" s="2" customFormat="1" ht="15.6" x14ac:dyDescent="0.3">
      <c r="A1300" s="555">
        <v>45491</v>
      </c>
      <c r="B1300" s="48" t="s">
        <v>1322</v>
      </c>
      <c r="C1300" s="45" t="s">
        <v>65</v>
      </c>
      <c r="D1300" s="45">
        <v>5</v>
      </c>
      <c r="E1300" s="45" t="s">
        <v>108</v>
      </c>
      <c r="F1300" s="45">
        <v>17</v>
      </c>
      <c r="G1300" s="80" t="s">
        <v>1340</v>
      </c>
      <c r="H1300" s="75" t="s">
        <v>30</v>
      </c>
      <c r="I1300" s="75"/>
      <c r="J1300" s="585"/>
      <c r="K1300" s="42" t="s">
        <v>31</v>
      </c>
      <c r="L1300" s="544">
        <v>45371</v>
      </c>
      <c r="M1300" s="48"/>
      <c r="N1300" s="513">
        <v>45656</v>
      </c>
      <c r="O1300" s="70" t="s">
        <v>1324</v>
      </c>
      <c r="P1300" s="70" t="str">
        <f t="shared" ca="1" si="220"/>
        <v/>
      </c>
      <c r="Q1300" s="70" t="str">
        <f t="shared" ca="1" si="216"/>
        <v/>
      </c>
      <c r="R1300" s="70" t="str">
        <f t="shared" ca="1" si="217"/>
        <v/>
      </c>
      <c r="S1300" s="70" t="str">
        <f t="shared" ca="1" si="218"/>
        <v/>
      </c>
      <c r="T1300" s="147" t="str">
        <f t="shared" ca="1" si="219"/>
        <v/>
      </c>
      <c r="U1300" s="146"/>
      <c r="V1300" s="51"/>
      <c r="W1300" s="51"/>
      <c r="X1300" s="51"/>
      <c r="Y1300" s="51"/>
      <c r="Z1300" s="51"/>
      <c r="AA1300" s="145"/>
    </row>
    <row r="1301" spans="1:27" s="2" customFormat="1" ht="15.6" x14ac:dyDescent="0.3">
      <c r="A1301" s="555">
        <v>45491</v>
      </c>
      <c r="B1301" s="48" t="s">
        <v>1322</v>
      </c>
      <c r="C1301" s="45" t="s">
        <v>65</v>
      </c>
      <c r="D1301" s="45">
        <v>5</v>
      </c>
      <c r="E1301" s="45" t="s">
        <v>108</v>
      </c>
      <c r="F1301" s="45">
        <v>18</v>
      </c>
      <c r="G1301" s="80" t="s">
        <v>1341</v>
      </c>
      <c r="H1301" s="75" t="s">
        <v>30</v>
      </c>
      <c r="I1301" s="75"/>
      <c r="J1301" s="585"/>
      <c r="K1301" s="42" t="s">
        <v>31</v>
      </c>
      <c r="L1301" s="544">
        <v>45371</v>
      </c>
      <c r="M1301" s="48"/>
      <c r="N1301" s="513">
        <v>45656</v>
      </c>
      <c r="O1301" s="70" t="s">
        <v>1324</v>
      </c>
      <c r="P1301" s="70" t="str">
        <f t="shared" ca="1" si="220"/>
        <v/>
      </c>
      <c r="Q1301" s="70" t="str">
        <f t="shared" ca="1" si="216"/>
        <v/>
      </c>
      <c r="R1301" s="70" t="str">
        <f t="shared" ca="1" si="217"/>
        <v/>
      </c>
      <c r="S1301" s="70" t="str">
        <f t="shared" ca="1" si="218"/>
        <v/>
      </c>
      <c r="T1301" s="147" t="str">
        <f t="shared" ca="1" si="219"/>
        <v/>
      </c>
      <c r="U1301" s="146"/>
      <c r="V1301" s="51"/>
      <c r="W1301" s="51"/>
      <c r="X1301" s="51"/>
      <c r="Y1301" s="51"/>
      <c r="Z1301" s="51"/>
      <c r="AA1301" s="145"/>
    </row>
    <row r="1302" spans="1:27" s="2" customFormat="1" ht="15.6" x14ac:dyDescent="0.3">
      <c r="A1302" s="555">
        <v>45491</v>
      </c>
      <c r="B1302" s="48" t="s">
        <v>1322</v>
      </c>
      <c r="C1302" s="45" t="s">
        <v>65</v>
      </c>
      <c r="D1302" s="45">
        <v>5</v>
      </c>
      <c r="E1302" s="45" t="s">
        <v>108</v>
      </c>
      <c r="F1302" s="45">
        <v>19</v>
      </c>
      <c r="G1302" s="80" t="s">
        <v>1342</v>
      </c>
      <c r="H1302" s="75" t="s">
        <v>30</v>
      </c>
      <c r="I1302" s="75"/>
      <c r="J1302" s="585">
        <v>45527</v>
      </c>
      <c r="K1302" s="42" t="s">
        <v>31</v>
      </c>
      <c r="L1302" s="544">
        <v>45371</v>
      </c>
      <c r="M1302" s="48"/>
      <c r="N1302" s="513">
        <v>45527</v>
      </c>
      <c r="O1302" s="70" t="s">
        <v>1324</v>
      </c>
      <c r="P1302" s="70" t="str">
        <f t="shared" ca="1" si="220"/>
        <v/>
      </c>
      <c r="Q1302" s="70" t="str">
        <f t="shared" ca="1" si="216"/>
        <v/>
      </c>
      <c r="R1302" s="70" t="str">
        <f t="shared" ca="1" si="217"/>
        <v/>
      </c>
      <c r="S1302" s="70" t="str">
        <f t="shared" ca="1" si="218"/>
        <v/>
      </c>
      <c r="T1302" s="147" t="str">
        <f t="shared" ca="1" si="219"/>
        <v/>
      </c>
      <c r="U1302" s="146"/>
      <c r="V1302" s="51"/>
      <c r="W1302" s="51"/>
      <c r="X1302" s="51"/>
      <c r="Y1302" s="51"/>
      <c r="Z1302" s="51"/>
      <c r="AA1302" s="145"/>
    </row>
    <row r="1303" spans="1:27" s="2" customFormat="1" ht="15.6" x14ac:dyDescent="0.3">
      <c r="A1303" s="555">
        <v>45491</v>
      </c>
      <c r="B1303" s="48" t="s">
        <v>1322</v>
      </c>
      <c r="C1303" s="45" t="s">
        <v>65</v>
      </c>
      <c r="D1303" s="45">
        <v>5</v>
      </c>
      <c r="E1303" s="45" t="s">
        <v>108</v>
      </c>
      <c r="F1303" s="45">
        <v>20</v>
      </c>
      <c r="G1303" s="80" t="s">
        <v>1343</v>
      </c>
      <c r="H1303" s="75" t="s">
        <v>30</v>
      </c>
      <c r="I1303" s="75"/>
      <c r="J1303" s="585">
        <v>45527</v>
      </c>
      <c r="K1303" s="42" t="s">
        <v>31</v>
      </c>
      <c r="L1303" s="544">
        <v>45371</v>
      </c>
      <c r="M1303" s="48"/>
      <c r="N1303" s="513">
        <v>45527</v>
      </c>
      <c r="O1303" s="70" t="s">
        <v>1324</v>
      </c>
      <c r="P1303" s="70" t="str">
        <f t="shared" ca="1" si="220"/>
        <v/>
      </c>
      <c r="Q1303" s="70" t="str">
        <f t="shared" ca="1" si="216"/>
        <v/>
      </c>
      <c r="R1303" s="70" t="str">
        <f t="shared" ca="1" si="217"/>
        <v/>
      </c>
      <c r="S1303" s="70" t="str">
        <f t="shared" ca="1" si="218"/>
        <v/>
      </c>
      <c r="T1303" s="147" t="str">
        <f t="shared" ca="1" si="219"/>
        <v/>
      </c>
      <c r="U1303" s="146"/>
      <c r="V1303" s="51"/>
      <c r="W1303" s="51"/>
      <c r="X1303" s="51"/>
      <c r="Y1303" s="51"/>
      <c r="Z1303" s="51"/>
      <c r="AA1303" s="145"/>
    </row>
    <row r="1304" spans="1:27" s="2" customFormat="1" ht="15.6" x14ac:dyDescent="0.3">
      <c r="A1304" s="555">
        <v>45491</v>
      </c>
      <c r="B1304" s="48" t="s">
        <v>1322</v>
      </c>
      <c r="C1304" s="45" t="s">
        <v>65</v>
      </c>
      <c r="D1304" s="45">
        <v>5</v>
      </c>
      <c r="E1304" s="45" t="s">
        <v>108</v>
      </c>
      <c r="F1304" s="45">
        <v>21</v>
      </c>
      <c r="G1304" s="80" t="s">
        <v>1344</v>
      </c>
      <c r="H1304" s="75" t="s">
        <v>30</v>
      </c>
      <c r="I1304" s="75"/>
      <c r="J1304" s="585">
        <v>45527</v>
      </c>
      <c r="K1304" s="42" t="s">
        <v>31</v>
      </c>
      <c r="L1304" s="544">
        <v>45371</v>
      </c>
      <c r="M1304" s="48"/>
      <c r="N1304" s="513">
        <v>45527</v>
      </c>
      <c r="O1304" s="70" t="s">
        <v>1324</v>
      </c>
      <c r="P1304" s="70" t="str">
        <f t="shared" ca="1" si="220"/>
        <v/>
      </c>
      <c r="Q1304" s="70" t="str">
        <f t="shared" ca="1" si="216"/>
        <v/>
      </c>
      <c r="R1304" s="70" t="str">
        <f t="shared" ca="1" si="217"/>
        <v/>
      </c>
      <c r="S1304" s="70" t="str">
        <f t="shared" ca="1" si="218"/>
        <v/>
      </c>
      <c r="T1304" s="147" t="str">
        <f t="shared" ca="1" si="219"/>
        <v/>
      </c>
      <c r="U1304" s="146"/>
      <c r="V1304" s="51"/>
      <c r="W1304" s="51"/>
      <c r="X1304" s="51"/>
      <c r="Y1304" s="51"/>
      <c r="Z1304" s="51"/>
      <c r="AA1304" s="145"/>
    </row>
    <row r="1305" spans="1:27" s="2" customFormat="1" ht="15.6" x14ac:dyDescent="0.3">
      <c r="A1305" s="555">
        <v>45491</v>
      </c>
      <c r="B1305" s="48" t="s">
        <v>1322</v>
      </c>
      <c r="C1305" s="45" t="s">
        <v>65</v>
      </c>
      <c r="D1305" s="45">
        <v>5</v>
      </c>
      <c r="E1305" s="45" t="s">
        <v>108</v>
      </c>
      <c r="F1305" s="45">
        <v>22</v>
      </c>
      <c r="G1305" s="102" t="s">
        <v>1345</v>
      </c>
      <c r="H1305" s="65" t="s">
        <v>116</v>
      </c>
      <c r="I1305" s="75"/>
      <c r="J1305" s="585">
        <v>45527</v>
      </c>
      <c r="K1305" s="42" t="s">
        <v>31</v>
      </c>
      <c r="L1305" s="544">
        <v>45371</v>
      </c>
      <c r="M1305" s="48"/>
      <c r="N1305" s="513">
        <v>45643</v>
      </c>
      <c r="O1305" s="70" t="s">
        <v>1324</v>
      </c>
      <c r="P1305" s="70" t="str">
        <f t="shared" ca="1" si="220"/>
        <v/>
      </c>
      <c r="Q1305" s="70" t="str">
        <f t="shared" ca="1" si="216"/>
        <v/>
      </c>
      <c r="R1305" s="70" t="str">
        <f t="shared" ca="1" si="217"/>
        <v/>
      </c>
      <c r="S1305" s="70" t="str">
        <f t="shared" ca="1" si="218"/>
        <v/>
      </c>
      <c r="T1305" s="147" t="str">
        <f t="shared" ca="1" si="219"/>
        <v/>
      </c>
      <c r="U1305" s="146"/>
      <c r="V1305" s="51"/>
      <c r="W1305" s="51"/>
      <c r="X1305" s="51"/>
      <c r="Y1305" s="51"/>
      <c r="Z1305" s="51"/>
      <c r="AA1305" s="145"/>
    </row>
    <row r="1306" spans="1:27" s="2" customFormat="1" ht="15.6" x14ac:dyDescent="0.3">
      <c r="A1306" s="555">
        <v>45491</v>
      </c>
      <c r="B1306" s="48" t="s">
        <v>1322</v>
      </c>
      <c r="C1306" s="45" t="s">
        <v>65</v>
      </c>
      <c r="D1306" s="45">
        <v>5</v>
      </c>
      <c r="E1306" s="45" t="s">
        <v>108</v>
      </c>
      <c r="F1306" s="45">
        <v>23</v>
      </c>
      <c r="G1306" s="80" t="s">
        <v>1346</v>
      </c>
      <c r="H1306" s="65" t="s">
        <v>116</v>
      </c>
      <c r="I1306" s="75"/>
      <c r="J1306" s="585">
        <v>45527</v>
      </c>
      <c r="K1306" s="42" t="s">
        <v>31</v>
      </c>
      <c r="L1306" s="544">
        <v>45371</v>
      </c>
      <c r="M1306" s="48"/>
      <c r="N1306" s="513">
        <v>45643</v>
      </c>
      <c r="O1306" s="70" t="s">
        <v>1324</v>
      </c>
      <c r="P1306" s="70" t="str">
        <f t="shared" ca="1" si="220"/>
        <v/>
      </c>
      <c r="Q1306" s="70" t="str">
        <f t="shared" ca="1" si="216"/>
        <v/>
      </c>
      <c r="R1306" s="70" t="str">
        <f t="shared" ca="1" si="217"/>
        <v/>
      </c>
      <c r="S1306" s="70" t="str">
        <f t="shared" ca="1" si="218"/>
        <v/>
      </c>
      <c r="T1306" s="147" t="str">
        <f t="shared" ca="1" si="219"/>
        <v/>
      </c>
      <c r="U1306" s="146"/>
      <c r="V1306" s="51"/>
      <c r="W1306" s="51"/>
      <c r="X1306" s="51"/>
      <c r="Y1306" s="51"/>
      <c r="Z1306" s="51"/>
      <c r="AA1306" s="145"/>
    </row>
    <row r="1307" spans="1:27" s="2" customFormat="1" ht="15.6" x14ac:dyDescent="0.3">
      <c r="A1307" s="555">
        <v>45491</v>
      </c>
      <c r="B1307" s="48" t="s">
        <v>1322</v>
      </c>
      <c r="C1307" s="45" t="s">
        <v>65</v>
      </c>
      <c r="D1307" s="45">
        <v>5</v>
      </c>
      <c r="E1307" s="45" t="s">
        <v>108</v>
      </c>
      <c r="F1307" s="45">
        <v>24</v>
      </c>
      <c r="G1307" s="80" t="s">
        <v>1347</v>
      </c>
      <c r="H1307" s="65" t="s">
        <v>158</v>
      </c>
      <c r="I1307" s="75"/>
      <c r="J1307" s="585">
        <v>45527</v>
      </c>
      <c r="K1307" s="42" t="s">
        <v>31</v>
      </c>
      <c r="L1307" s="544">
        <v>45371</v>
      </c>
      <c r="M1307" s="48"/>
      <c r="N1307" s="513">
        <v>45611</v>
      </c>
      <c r="O1307" s="70" t="s">
        <v>1324</v>
      </c>
      <c r="P1307" s="70" t="str">
        <f t="shared" ca="1" si="220"/>
        <v/>
      </c>
      <c r="Q1307" s="70" t="str">
        <f t="shared" ca="1" si="216"/>
        <v/>
      </c>
      <c r="R1307" s="70" t="str">
        <f t="shared" ca="1" si="217"/>
        <v/>
      </c>
      <c r="S1307" s="70" t="str">
        <f t="shared" ca="1" si="218"/>
        <v/>
      </c>
      <c r="T1307" s="147" t="str">
        <f t="shared" ca="1" si="219"/>
        <v/>
      </c>
      <c r="U1307" s="146"/>
      <c r="V1307" s="51"/>
      <c r="W1307" s="51"/>
      <c r="X1307" s="51"/>
      <c r="Y1307" s="51"/>
      <c r="Z1307" s="51"/>
      <c r="AA1307" s="145"/>
    </row>
    <row r="1308" spans="1:27" s="2" customFormat="1" ht="15.6" x14ac:dyDescent="0.3">
      <c r="A1308" s="556">
        <v>45491</v>
      </c>
      <c r="B1308" s="48" t="s">
        <v>1322</v>
      </c>
      <c r="C1308" s="45" t="s">
        <v>65</v>
      </c>
      <c r="D1308" s="45">
        <v>5</v>
      </c>
      <c r="E1308" s="45" t="s">
        <v>108</v>
      </c>
      <c r="F1308" s="45">
        <v>25</v>
      </c>
      <c r="G1308" s="80" t="s">
        <v>1348</v>
      </c>
      <c r="H1308" s="75" t="s">
        <v>76</v>
      </c>
      <c r="I1308" s="75"/>
      <c r="J1308" s="585"/>
      <c r="K1308" s="42" t="s">
        <v>31</v>
      </c>
      <c r="L1308" s="544">
        <v>45371</v>
      </c>
      <c r="M1308" s="48"/>
      <c r="N1308" s="513">
        <v>45656</v>
      </c>
      <c r="O1308" s="70" t="s">
        <v>1324</v>
      </c>
      <c r="P1308" s="70" t="str">
        <f t="shared" ca="1" si="220"/>
        <v/>
      </c>
      <c r="Q1308" s="70" t="str">
        <f t="shared" ca="1" si="216"/>
        <v/>
      </c>
      <c r="R1308" s="70" t="str">
        <f t="shared" ca="1" si="217"/>
        <v/>
      </c>
      <c r="S1308" s="70" t="str">
        <f t="shared" ca="1" si="218"/>
        <v/>
      </c>
      <c r="T1308" s="147" t="str">
        <f t="shared" ca="1" si="219"/>
        <v/>
      </c>
      <c r="U1308" s="146"/>
      <c r="V1308" s="51"/>
      <c r="W1308" s="51"/>
      <c r="X1308" s="51"/>
      <c r="Y1308" s="51"/>
      <c r="Z1308" s="51"/>
      <c r="AA1308" s="145"/>
    </row>
    <row r="1309" spans="1:27" s="2" customFormat="1" ht="15.6" x14ac:dyDescent="0.3">
      <c r="A1309" s="555">
        <v>45491</v>
      </c>
      <c r="B1309" s="48" t="s">
        <v>1322</v>
      </c>
      <c r="C1309" s="48" t="s">
        <v>65</v>
      </c>
      <c r="D1309" s="48">
        <v>5</v>
      </c>
      <c r="E1309" s="48" t="s">
        <v>108</v>
      </c>
      <c r="F1309" s="48">
        <v>26</v>
      </c>
      <c r="G1309" s="373" t="s">
        <v>1349</v>
      </c>
      <c r="H1309" s="75" t="s">
        <v>30</v>
      </c>
      <c r="I1309" s="75"/>
      <c r="J1309" s="585">
        <v>45638</v>
      </c>
      <c r="K1309" s="42" t="s">
        <v>31</v>
      </c>
      <c r="L1309" s="544">
        <v>45371</v>
      </c>
      <c r="M1309" s="48"/>
      <c r="N1309" s="513">
        <v>45714</v>
      </c>
      <c r="O1309" s="70" t="s">
        <v>1324</v>
      </c>
      <c r="P1309" s="70" t="str">
        <f t="shared" ca="1" si="220"/>
        <v/>
      </c>
      <c r="Q1309" s="70" t="str">
        <f t="shared" ca="1" si="216"/>
        <v/>
      </c>
      <c r="R1309" s="70" t="str">
        <f t="shared" ca="1" si="217"/>
        <v/>
      </c>
      <c r="S1309" s="70" t="str">
        <f t="shared" ca="1" si="218"/>
        <v/>
      </c>
      <c r="T1309" s="147" t="str">
        <f t="shared" ca="1" si="219"/>
        <v/>
      </c>
      <c r="U1309" s="146"/>
      <c r="V1309" s="51"/>
      <c r="W1309" s="51"/>
      <c r="X1309" s="51"/>
      <c r="Y1309" s="51"/>
      <c r="Z1309" s="51"/>
      <c r="AA1309" s="145"/>
    </row>
    <row r="1310" spans="1:27" s="2" customFormat="1" ht="15.6" x14ac:dyDescent="0.3">
      <c r="A1310" s="555">
        <v>45491</v>
      </c>
      <c r="B1310" s="48" t="s">
        <v>1322</v>
      </c>
      <c r="C1310" s="45" t="s">
        <v>65</v>
      </c>
      <c r="D1310" s="45">
        <v>5</v>
      </c>
      <c r="E1310" s="45" t="s">
        <v>108</v>
      </c>
      <c r="F1310" s="45">
        <v>27</v>
      </c>
      <c r="G1310" s="80" t="s">
        <v>1350</v>
      </c>
      <c r="H1310" s="75" t="s">
        <v>44</v>
      </c>
      <c r="I1310" s="75"/>
      <c r="J1310" s="585">
        <v>45638</v>
      </c>
      <c r="K1310" s="42" t="s">
        <v>31</v>
      </c>
      <c r="L1310" s="544">
        <v>45371</v>
      </c>
      <c r="M1310" s="48"/>
      <c r="N1310" s="513">
        <v>45646</v>
      </c>
      <c r="O1310" s="70" t="s">
        <v>1324</v>
      </c>
      <c r="P1310" s="70" t="str">
        <f t="shared" ca="1" si="220"/>
        <v/>
      </c>
      <c r="Q1310" s="70" t="str">
        <f t="shared" ca="1" si="216"/>
        <v/>
      </c>
      <c r="R1310" s="70" t="str">
        <f t="shared" ca="1" si="217"/>
        <v/>
      </c>
      <c r="S1310" s="70" t="str">
        <f t="shared" ca="1" si="218"/>
        <v/>
      </c>
      <c r="T1310" s="147" t="str">
        <f t="shared" ca="1" si="219"/>
        <v/>
      </c>
      <c r="U1310" s="146"/>
      <c r="V1310" s="51"/>
      <c r="W1310" s="51"/>
      <c r="X1310" s="51"/>
      <c r="Y1310" s="51"/>
      <c r="Z1310" s="51"/>
      <c r="AA1310" s="145"/>
    </row>
    <row r="1311" spans="1:27" s="2" customFormat="1" ht="15.6" x14ac:dyDescent="0.3">
      <c r="A1311" s="555">
        <v>45491</v>
      </c>
      <c r="B1311" s="48" t="s">
        <v>1322</v>
      </c>
      <c r="C1311" s="45" t="s">
        <v>65</v>
      </c>
      <c r="D1311" s="45">
        <v>5</v>
      </c>
      <c r="E1311" s="45" t="s">
        <v>108</v>
      </c>
      <c r="F1311" s="45">
        <v>28</v>
      </c>
      <c r="G1311" s="80" t="s">
        <v>1351</v>
      </c>
      <c r="H1311" s="75" t="s">
        <v>44</v>
      </c>
      <c r="I1311" s="75"/>
      <c r="J1311" s="585">
        <v>45638</v>
      </c>
      <c r="K1311" s="187" t="s">
        <v>31</v>
      </c>
      <c r="L1311" s="544">
        <v>45371</v>
      </c>
      <c r="M1311" s="48"/>
      <c r="N1311" s="513">
        <v>45646</v>
      </c>
      <c r="O1311" s="70" t="s">
        <v>1324</v>
      </c>
      <c r="P1311" s="70" t="str">
        <f t="shared" ca="1" si="220"/>
        <v/>
      </c>
      <c r="Q1311" s="70" t="str">
        <f t="shared" ca="1" si="216"/>
        <v/>
      </c>
      <c r="R1311" s="70" t="str">
        <f t="shared" ca="1" si="217"/>
        <v/>
      </c>
      <c r="S1311" s="70" t="str">
        <f t="shared" ca="1" si="218"/>
        <v/>
      </c>
      <c r="T1311" s="147" t="str">
        <f t="shared" ca="1" si="219"/>
        <v/>
      </c>
      <c r="U1311" s="146"/>
      <c r="V1311" s="51"/>
      <c r="W1311" s="51"/>
      <c r="X1311" s="51"/>
      <c r="Y1311" s="51"/>
      <c r="Z1311" s="51"/>
      <c r="AA1311" s="145"/>
    </row>
    <row r="1312" spans="1:27" s="2" customFormat="1" ht="15.6" x14ac:dyDescent="0.3">
      <c r="A1312" s="555">
        <v>45491</v>
      </c>
      <c r="B1312" s="48" t="s">
        <v>1322</v>
      </c>
      <c r="C1312" s="45" t="s">
        <v>65</v>
      </c>
      <c r="D1312" s="45">
        <v>5</v>
      </c>
      <c r="E1312" s="45" t="s">
        <v>108</v>
      </c>
      <c r="F1312" s="45">
        <v>29</v>
      </c>
      <c r="G1312" s="80" t="s">
        <v>1352</v>
      </c>
      <c r="H1312" s="47" t="s">
        <v>54</v>
      </c>
      <c r="I1312" s="75"/>
      <c r="J1312" s="585">
        <v>45638</v>
      </c>
      <c r="K1312" s="187" t="s">
        <v>31</v>
      </c>
      <c r="L1312" s="544">
        <v>45371</v>
      </c>
      <c r="M1312" s="48"/>
      <c r="N1312" s="520">
        <v>45680</v>
      </c>
      <c r="O1312" s="70" t="s">
        <v>1324</v>
      </c>
      <c r="P1312" s="70" t="str">
        <f t="shared" ca="1" si="220"/>
        <v/>
      </c>
      <c r="Q1312" s="70" t="str">
        <f t="shared" ca="1" si="216"/>
        <v/>
      </c>
      <c r="R1312" s="70" t="str">
        <f t="shared" ca="1" si="217"/>
        <v/>
      </c>
      <c r="S1312" s="70" t="str">
        <f t="shared" ca="1" si="218"/>
        <v/>
      </c>
      <c r="T1312" s="147" t="str">
        <f t="shared" ca="1" si="219"/>
        <v/>
      </c>
      <c r="U1312" s="146"/>
      <c r="V1312" s="51"/>
      <c r="W1312" s="51"/>
      <c r="X1312" s="51"/>
      <c r="Y1312" s="51"/>
      <c r="Z1312" s="51"/>
      <c r="AA1312" s="145"/>
    </row>
    <row r="1313" spans="1:27" s="2" customFormat="1" ht="15.6" x14ac:dyDescent="0.3">
      <c r="A1313" s="555">
        <v>45491</v>
      </c>
      <c r="B1313" s="48" t="s">
        <v>1322</v>
      </c>
      <c r="C1313" s="45" t="s">
        <v>65</v>
      </c>
      <c r="D1313" s="45">
        <v>5</v>
      </c>
      <c r="E1313" s="45" t="s">
        <v>108</v>
      </c>
      <c r="F1313" s="45">
        <v>30</v>
      </c>
      <c r="G1313" s="80" t="s">
        <v>1353</v>
      </c>
      <c r="H1313" s="75" t="s">
        <v>533</v>
      </c>
      <c r="I1313" s="75"/>
      <c r="J1313" s="585">
        <v>45638</v>
      </c>
      <c r="K1313" s="42" t="s">
        <v>31</v>
      </c>
      <c r="L1313" s="544">
        <v>45371</v>
      </c>
      <c r="M1313" s="48"/>
      <c r="N1313" s="513">
        <v>45671</v>
      </c>
      <c r="O1313" s="70" t="s">
        <v>1324</v>
      </c>
      <c r="P1313" s="70" t="str">
        <f t="shared" ca="1" si="220"/>
        <v/>
      </c>
      <c r="Q1313" s="70" t="str">
        <f t="shared" ca="1" si="216"/>
        <v/>
      </c>
      <c r="R1313" s="70" t="str">
        <f t="shared" ca="1" si="217"/>
        <v/>
      </c>
      <c r="S1313" s="70" t="str">
        <f t="shared" ca="1" si="218"/>
        <v/>
      </c>
      <c r="T1313" s="147" t="str">
        <f t="shared" ca="1" si="219"/>
        <v/>
      </c>
      <c r="U1313" s="146"/>
      <c r="V1313" s="51"/>
      <c r="W1313" s="51"/>
      <c r="X1313" s="51"/>
      <c r="Y1313" s="51"/>
      <c r="Z1313" s="51"/>
      <c r="AA1313" s="145"/>
    </row>
    <row r="1314" spans="1:27" s="2" customFormat="1" ht="15.6" x14ac:dyDescent="0.3">
      <c r="A1314" s="555">
        <v>45491</v>
      </c>
      <c r="B1314" s="48" t="s">
        <v>1322</v>
      </c>
      <c r="C1314" s="45" t="s">
        <v>65</v>
      </c>
      <c r="D1314" s="45">
        <v>5</v>
      </c>
      <c r="E1314" s="45" t="s">
        <v>108</v>
      </c>
      <c r="F1314" s="45">
        <v>31</v>
      </c>
      <c r="G1314" s="80" t="s">
        <v>1354</v>
      </c>
      <c r="H1314" s="75" t="s">
        <v>44</v>
      </c>
      <c r="I1314" s="75"/>
      <c r="J1314" s="585">
        <v>45638</v>
      </c>
      <c r="K1314" s="187" t="s">
        <v>31</v>
      </c>
      <c r="L1314" s="544">
        <v>45371</v>
      </c>
      <c r="M1314" s="48"/>
      <c r="N1314" s="513">
        <v>45646</v>
      </c>
      <c r="O1314" s="70" t="s">
        <v>1324</v>
      </c>
      <c r="P1314" s="70" t="str">
        <f t="shared" ca="1" si="220"/>
        <v/>
      </c>
      <c r="Q1314" s="70" t="str">
        <f t="shared" ca="1" si="216"/>
        <v/>
      </c>
      <c r="R1314" s="70" t="str">
        <f t="shared" ca="1" si="217"/>
        <v/>
      </c>
      <c r="S1314" s="70" t="str">
        <f t="shared" ca="1" si="218"/>
        <v/>
      </c>
      <c r="T1314" s="147" t="str">
        <f t="shared" ca="1" si="219"/>
        <v/>
      </c>
      <c r="U1314" s="146"/>
      <c r="V1314" s="51"/>
      <c r="W1314" s="51"/>
      <c r="X1314" s="51"/>
      <c r="Y1314" s="51"/>
      <c r="Z1314" s="51"/>
      <c r="AA1314" s="145"/>
    </row>
    <row r="1315" spans="1:27" s="2" customFormat="1" ht="15.6" x14ac:dyDescent="0.3">
      <c r="A1315" s="555">
        <v>45491</v>
      </c>
      <c r="B1315" s="48" t="s">
        <v>1322</v>
      </c>
      <c r="C1315" s="45" t="s">
        <v>65</v>
      </c>
      <c r="D1315" s="45">
        <v>5</v>
      </c>
      <c r="E1315" s="45" t="s">
        <v>108</v>
      </c>
      <c r="F1315" s="45">
        <v>32</v>
      </c>
      <c r="G1315" s="80" t="s">
        <v>1355</v>
      </c>
      <c r="H1315" s="75" t="s">
        <v>84</v>
      </c>
      <c r="I1315" s="75"/>
      <c r="J1315" s="585">
        <v>45638</v>
      </c>
      <c r="K1315" s="42" t="s">
        <v>31</v>
      </c>
      <c r="L1315" s="544">
        <v>45371</v>
      </c>
      <c r="M1315" s="48"/>
      <c r="N1315" s="513">
        <v>45677</v>
      </c>
      <c r="O1315" s="70" t="s">
        <v>1324</v>
      </c>
      <c r="P1315" s="70" t="str">
        <f t="shared" ca="1" si="220"/>
        <v/>
      </c>
      <c r="Q1315" s="70" t="str">
        <f t="shared" ca="1" si="216"/>
        <v/>
      </c>
      <c r="R1315" s="70" t="str">
        <f t="shared" ca="1" si="217"/>
        <v/>
      </c>
      <c r="S1315" s="70" t="str">
        <f t="shared" ca="1" si="218"/>
        <v/>
      </c>
      <c r="T1315" s="147" t="str">
        <f t="shared" ca="1" si="219"/>
        <v/>
      </c>
      <c r="U1315" s="146"/>
      <c r="V1315" s="51"/>
      <c r="W1315" s="51"/>
      <c r="X1315" s="51"/>
      <c r="Y1315" s="51"/>
      <c r="Z1315" s="51"/>
      <c r="AA1315" s="145"/>
    </row>
    <row r="1316" spans="1:27" s="2" customFormat="1" ht="15.6" x14ac:dyDescent="0.3">
      <c r="A1316" s="555">
        <v>45491</v>
      </c>
      <c r="B1316" s="48" t="s">
        <v>1322</v>
      </c>
      <c r="C1316" s="45" t="s">
        <v>65</v>
      </c>
      <c r="D1316" s="45">
        <v>5</v>
      </c>
      <c r="E1316" s="45" t="s">
        <v>108</v>
      </c>
      <c r="F1316" s="45">
        <v>33</v>
      </c>
      <c r="G1316" s="80" t="s">
        <v>1356</v>
      </c>
      <c r="H1316" s="75" t="s">
        <v>84</v>
      </c>
      <c r="I1316" s="75"/>
      <c r="J1316" s="585">
        <v>45638</v>
      </c>
      <c r="K1316" s="42" t="s">
        <v>31</v>
      </c>
      <c r="L1316" s="544">
        <v>45371</v>
      </c>
      <c r="M1316" s="48"/>
      <c r="N1316" s="513">
        <v>45677</v>
      </c>
      <c r="O1316" s="70" t="s">
        <v>1324</v>
      </c>
      <c r="P1316" s="70" t="str">
        <f t="shared" ca="1" si="220"/>
        <v/>
      </c>
      <c r="Q1316" s="70" t="str">
        <f t="shared" ca="1" si="216"/>
        <v/>
      </c>
      <c r="R1316" s="70" t="str">
        <f t="shared" ca="1" si="217"/>
        <v/>
      </c>
      <c r="S1316" s="70" t="str">
        <f t="shared" ca="1" si="218"/>
        <v/>
      </c>
      <c r="T1316" s="147" t="str">
        <f t="shared" ca="1" si="219"/>
        <v/>
      </c>
      <c r="U1316" s="146"/>
      <c r="V1316" s="51"/>
      <c r="W1316" s="51"/>
      <c r="X1316" s="51"/>
      <c r="Y1316" s="51"/>
      <c r="Z1316" s="51"/>
      <c r="AA1316" s="145"/>
    </row>
    <row r="1317" spans="1:27" s="2" customFormat="1" ht="15.6" x14ac:dyDescent="0.3">
      <c r="A1317" s="555">
        <v>45491</v>
      </c>
      <c r="B1317" s="48" t="s">
        <v>1322</v>
      </c>
      <c r="C1317" s="235" t="s">
        <v>65</v>
      </c>
      <c r="D1317" s="235">
        <v>5</v>
      </c>
      <c r="E1317" s="235" t="s">
        <v>108</v>
      </c>
      <c r="F1317" s="235">
        <v>34</v>
      </c>
      <c r="G1317" s="371" t="s">
        <v>1357</v>
      </c>
      <c r="H1317" s="372" t="s">
        <v>30</v>
      </c>
      <c r="I1317" s="372"/>
      <c r="J1317" s="586">
        <v>45701</v>
      </c>
      <c r="K1317" s="42" t="s">
        <v>31</v>
      </c>
      <c r="L1317" s="544">
        <v>45371</v>
      </c>
      <c r="M1317" s="235"/>
      <c r="N1317" s="515">
        <v>45783</v>
      </c>
      <c r="O1317" s="256"/>
      <c r="P1317" s="256"/>
      <c r="Q1317" s="256"/>
      <c r="R1317" s="256"/>
      <c r="S1317" s="256"/>
      <c r="T1317" s="275"/>
      <c r="U1317" s="276"/>
      <c r="V1317" s="252"/>
      <c r="W1317" s="252"/>
      <c r="X1317" s="252"/>
      <c r="Y1317" s="252"/>
      <c r="Z1317" s="252"/>
      <c r="AA1317" s="277"/>
    </row>
    <row r="1318" spans="1:27" s="2" customFormat="1" ht="15.6" x14ac:dyDescent="0.3">
      <c r="A1318" s="555">
        <v>45491</v>
      </c>
      <c r="B1318" s="48" t="s">
        <v>1322</v>
      </c>
      <c r="C1318" s="45" t="s">
        <v>65</v>
      </c>
      <c r="D1318" s="45">
        <v>5</v>
      </c>
      <c r="E1318" s="45" t="s">
        <v>108</v>
      </c>
      <c r="F1318" s="45">
        <v>35</v>
      </c>
      <c r="G1318" s="80" t="s">
        <v>1358</v>
      </c>
      <c r="H1318" s="75" t="s">
        <v>30</v>
      </c>
      <c r="I1318" s="75"/>
      <c r="J1318" s="585">
        <v>45835</v>
      </c>
      <c r="K1318" s="42" t="s">
        <v>31</v>
      </c>
      <c r="L1318" s="544">
        <v>45371</v>
      </c>
      <c r="M1318" s="48"/>
      <c r="N1318" s="513">
        <v>45842</v>
      </c>
      <c r="O1318" s="70"/>
      <c r="P1318" s="70"/>
      <c r="Q1318" s="70"/>
      <c r="R1318" s="70"/>
      <c r="S1318" s="70"/>
      <c r="T1318" s="147"/>
      <c r="U1318" s="146"/>
      <c r="V1318" s="51"/>
      <c r="W1318" s="51"/>
      <c r="X1318" s="51"/>
      <c r="Y1318" s="51"/>
      <c r="Z1318" s="51"/>
      <c r="AA1318" s="145"/>
    </row>
    <row r="1319" spans="1:27" s="2" customFormat="1" ht="15.6" x14ac:dyDescent="0.3">
      <c r="A1319" s="555">
        <v>45491</v>
      </c>
      <c r="B1319" s="48" t="s">
        <v>1322</v>
      </c>
      <c r="C1319" s="45" t="s">
        <v>65</v>
      </c>
      <c r="D1319" s="45">
        <v>5</v>
      </c>
      <c r="E1319" s="45" t="s">
        <v>108</v>
      </c>
      <c r="F1319" s="235">
        <v>36</v>
      </c>
      <c r="G1319" s="661" t="s">
        <v>5246</v>
      </c>
      <c r="H1319" s="372" t="s">
        <v>30</v>
      </c>
      <c r="I1319" s="372"/>
      <c r="J1319" s="586"/>
      <c r="K1319" s="42" t="s">
        <v>31</v>
      </c>
      <c r="L1319" s="544">
        <v>45371</v>
      </c>
      <c r="M1319" s="235"/>
      <c r="N1319" s="515">
        <v>45927</v>
      </c>
      <c r="O1319" s="256"/>
      <c r="P1319" s="256"/>
      <c r="Q1319" s="256"/>
      <c r="R1319" s="256"/>
      <c r="S1319" s="256"/>
      <c r="T1319" s="275"/>
      <c r="U1319" s="276"/>
      <c r="V1319" s="252"/>
      <c r="W1319" s="252"/>
      <c r="X1319" s="252"/>
      <c r="Y1319" s="252"/>
      <c r="Z1319" s="252"/>
      <c r="AA1319" s="277"/>
    </row>
    <row r="1320" spans="1:27" s="2" customFormat="1" ht="144" x14ac:dyDescent="0.3">
      <c r="A1320" s="555">
        <v>45491</v>
      </c>
      <c r="B1320" s="48" t="s">
        <v>1322</v>
      </c>
      <c r="C1320" s="45" t="s">
        <v>65</v>
      </c>
      <c r="D1320" s="45">
        <v>5</v>
      </c>
      <c r="E1320" s="45" t="s">
        <v>108</v>
      </c>
      <c r="F1320" s="45">
        <v>37</v>
      </c>
      <c r="G1320" s="687" t="s">
        <v>5461</v>
      </c>
      <c r="H1320" s="65" t="s">
        <v>116</v>
      </c>
      <c r="I1320" s="65"/>
      <c r="J1320" s="526">
        <v>46057</v>
      </c>
      <c r="K1320" s="391" t="s">
        <v>227</v>
      </c>
      <c r="L1320" s="544">
        <v>45371</v>
      </c>
      <c r="M1320" s="48"/>
      <c r="N1320" s="513">
        <v>46062</v>
      </c>
      <c r="O1320" s="473" t="s">
        <v>5534</v>
      </c>
      <c r="P1320" s="70"/>
      <c r="Q1320" s="70"/>
      <c r="R1320" s="70"/>
      <c r="S1320" s="70"/>
      <c r="T1320" s="147"/>
      <c r="U1320" s="146"/>
      <c r="V1320" s="51"/>
      <c r="W1320" s="51"/>
      <c r="X1320" s="51"/>
      <c r="Y1320" s="51"/>
      <c r="Z1320" s="51"/>
      <c r="AA1320" s="145"/>
    </row>
    <row r="1321" spans="1:27" s="2" customFormat="1" ht="15.6" x14ac:dyDescent="0.3">
      <c r="A1321" s="555">
        <v>45491</v>
      </c>
      <c r="B1321" s="48" t="s">
        <v>1322</v>
      </c>
      <c r="C1321" s="45" t="s">
        <v>65</v>
      </c>
      <c r="D1321" s="45">
        <v>5</v>
      </c>
      <c r="E1321" s="45" t="s">
        <v>108</v>
      </c>
      <c r="F1321" s="235">
        <v>38</v>
      </c>
      <c r="G1321" s="291" t="s">
        <v>5612</v>
      </c>
      <c r="H1321" s="235" t="s">
        <v>54</v>
      </c>
      <c r="I1321" s="235"/>
      <c r="J1321" s="515">
        <v>46181</v>
      </c>
      <c r="K1321" s="642" t="s">
        <v>5552</v>
      </c>
      <c r="L1321" s="544">
        <v>45371</v>
      </c>
      <c r="M1321" s="235"/>
      <c r="N1321" s="515"/>
      <c r="O1321" s="256"/>
      <c r="P1321" s="256"/>
      <c r="Q1321" s="256"/>
      <c r="R1321" s="256"/>
      <c r="S1321" s="256"/>
      <c r="T1321" s="275"/>
      <c r="U1321" s="276"/>
      <c r="V1321" s="252"/>
      <c r="W1321" s="252"/>
      <c r="X1321" s="252"/>
      <c r="Y1321" s="252"/>
      <c r="Z1321" s="252"/>
      <c r="AA1321" s="277"/>
    </row>
    <row r="1322" spans="1:27" s="2" customFormat="1" ht="15.6" x14ac:dyDescent="0.3">
      <c r="A1322" s="555">
        <v>45516</v>
      </c>
      <c r="B1322" s="48" t="s">
        <v>1359</v>
      </c>
      <c r="C1322" s="45" t="s">
        <v>65</v>
      </c>
      <c r="D1322" s="45">
        <v>5</v>
      </c>
      <c r="E1322" s="45" t="s">
        <v>278</v>
      </c>
      <c r="F1322" s="45">
        <v>1</v>
      </c>
      <c r="G1322" s="64" t="s">
        <v>1360</v>
      </c>
      <c r="H1322" s="47" t="s">
        <v>104</v>
      </c>
      <c r="I1322" s="47"/>
      <c r="J1322" s="522">
        <v>45665</v>
      </c>
      <c r="K1322" s="42" t="s">
        <v>31</v>
      </c>
      <c r="L1322" s="543">
        <v>45504</v>
      </c>
      <c r="M1322" s="57"/>
      <c r="N1322" s="518">
        <v>45680</v>
      </c>
      <c r="O1322" s="51"/>
      <c r="P1322" s="70" t="str">
        <f t="shared" ref="P1322:P1338" ca="1" si="221">IF(K1322="NÃO INTERVENCIONADO",TODAY()-J1322,"")</f>
        <v/>
      </c>
      <c r="Q1322" s="70" t="str">
        <f t="shared" ref="Q1322:Q1349" ca="1" si="222">IF(K1322="ENCOMENDADO",TODAY()-J1322,"")</f>
        <v/>
      </c>
      <c r="R1322" s="70" t="str">
        <f t="shared" ref="R1322:R1349" ca="1" si="223">IF(K1322="EM OBRA",TODAY()-J1322,"")</f>
        <v/>
      </c>
      <c r="S1322" s="70" t="str">
        <f t="shared" ref="S1322:S1349" ca="1" si="224">IF(K1322="CORREÇÃO NÃO ACEITE",TODAY()-J1322,"")</f>
        <v/>
      </c>
      <c r="T1322" s="147" t="str">
        <f t="shared" ref="T1322:T1349" ca="1" si="225">IF(K1322="A VERIFICAR",TODAY()-J1322,"")</f>
        <v/>
      </c>
      <c r="U1322" s="146"/>
      <c r="V1322" s="51"/>
      <c r="W1322" s="51"/>
      <c r="X1322" s="51"/>
      <c r="Y1322" s="51"/>
      <c r="Z1322" s="51"/>
      <c r="AA1322" s="145"/>
    </row>
    <row r="1323" spans="1:27" s="2" customFormat="1" ht="15.6" x14ac:dyDescent="0.3">
      <c r="A1323" s="557">
        <v>45516</v>
      </c>
      <c r="B1323" s="83" t="s">
        <v>1359</v>
      </c>
      <c r="C1323" s="83" t="s">
        <v>65</v>
      </c>
      <c r="D1323" s="83">
        <v>5</v>
      </c>
      <c r="E1323" s="83" t="s">
        <v>278</v>
      </c>
      <c r="F1323" s="84">
        <v>1</v>
      </c>
      <c r="G1323" s="73" t="s">
        <v>1361</v>
      </c>
      <c r="H1323" s="47" t="s">
        <v>30</v>
      </c>
      <c r="I1323" s="48"/>
      <c r="J1323" s="513"/>
      <c r="K1323" s="42" t="s">
        <v>31</v>
      </c>
      <c r="L1323" s="543">
        <v>45504</v>
      </c>
      <c r="M1323" s="85"/>
      <c r="N1323" s="525">
        <v>45520</v>
      </c>
      <c r="O1323" s="51" t="s">
        <v>1362</v>
      </c>
      <c r="P1323" s="70" t="str">
        <f t="shared" ca="1" si="221"/>
        <v/>
      </c>
      <c r="Q1323" s="70" t="str">
        <f t="shared" ca="1" si="222"/>
        <v/>
      </c>
      <c r="R1323" s="70" t="str">
        <f t="shared" ca="1" si="223"/>
        <v/>
      </c>
      <c r="S1323" s="70" t="str">
        <f t="shared" ca="1" si="224"/>
        <v/>
      </c>
      <c r="T1323" s="147" t="str">
        <f t="shared" ca="1" si="225"/>
        <v/>
      </c>
      <c r="U1323" s="146"/>
      <c r="V1323" s="51"/>
      <c r="W1323" s="51"/>
      <c r="X1323" s="51"/>
      <c r="Y1323" s="51"/>
      <c r="Z1323" s="51"/>
      <c r="AA1323" s="145"/>
    </row>
    <row r="1324" spans="1:27" s="2" customFormat="1" ht="15.6" x14ac:dyDescent="0.3">
      <c r="A1324" s="557">
        <v>45516</v>
      </c>
      <c r="B1324" s="48" t="s">
        <v>1359</v>
      </c>
      <c r="C1324" s="45" t="s">
        <v>65</v>
      </c>
      <c r="D1324" s="45">
        <v>5</v>
      </c>
      <c r="E1324" s="45" t="s">
        <v>278</v>
      </c>
      <c r="F1324" s="45">
        <v>2</v>
      </c>
      <c r="G1324" s="64" t="s">
        <v>1363</v>
      </c>
      <c r="H1324" s="47" t="s">
        <v>104</v>
      </c>
      <c r="I1324" s="47"/>
      <c r="J1324" s="522">
        <v>45680</v>
      </c>
      <c r="K1324" s="42" t="s">
        <v>31</v>
      </c>
      <c r="L1324" s="543">
        <v>45504</v>
      </c>
      <c r="M1324" s="57"/>
      <c r="N1324" s="522">
        <v>45680</v>
      </c>
      <c r="O1324" s="51"/>
      <c r="P1324" s="70" t="str">
        <f t="shared" ca="1" si="221"/>
        <v/>
      </c>
      <c r="Q1324" s="70" t="str">
        <f t="shared" ca="1" si="222"/>
        <v/>
      </c>
      <c r="R1324" s="70" t="str">
        <f t="shared" ca="1" si="223"/>
        <v/>
      </c>
      <c r="S1324" s="70" t="str">
        <f t="shared" ca="1" si="224"/>
        <v/>
      </c>
      <c r="T1324" s="147" t="str">
        <f t="shared" ca="1" si="225"/>
        <v/>
      </c>
      <c r="U1324" s="146"/>
      <c r="V1324" s="51"/>
      <c r="W1324" s="51"/>
      <c r="X1324" s="51"/>
      <c r="Y1324" s="51"/>
      <c r="Z1324" s="51"/>
      <c r="AA1324" s="145"/>
    </row>
    <row r="1325" spans="1:27" s="2" customFormat="1" ht="15.6" x14ac:dyDescent="0.3">
      <c r="A1325" s="557">
        <v>45516</v>
      </c>
      <c r="B1325" s="83" t="s">
        <v>1359</v>
      </c>
      <c r="C1325" s="83" t="s">
        <v>65</v>
      </c>
      <c r="D1325" s="83">
        <v>5</v>
      </c>
      <c r="E1325" s="83" t="s">
        <v>278</v>
      </c>
      <c r="F1325" s="84">
        <v>2</v>
      </c>
      <c r="G1325" s="73" t="s">
        <v>1364</v>
      </c>
      <c r="H1325" s="47" t="s">
        <v>30</v>
      </c>
      <c r="I1325" s="48"/>
      <c r="J1325" s="513"/>
      <c r="K1325" s="42" t="s">
        <v>31</v>
      </c>
      <c r="L1325" s="543">
        <v>45504</v>
      </c>
      <c r="M1325" s="85"/>
      <c r="N1325" s="525">
        <v>45520</v>
      </c>
      <c r="O1325" s="51" t="s">
        <v>1362</v>
      </c>
      <c r="P1325" s="70" t="str">
        <f t="shared" ca="1" si="221"/>
        <v/>
      </c>
      <c r="Q1325" s="70" t="str">
        <f t="shared" ca="1" si="222"/>
        <v/>
      </c>
      <c r="R1325" s="70" t="str">
        <f t="shared" ca="1" si="223"/>
        <v/>
      </c>
      <c r="S1325" s="70" t="str">
        <f t="shared" ca="1" si="224"/>
        <v/>
      </c>
      <c r="T1325" s="147" t="str">
        <f t="shared" ca="1" si="225"/>
        <v/>
      </c>
      <c r="U1325" s="146"/>
      <c r="V1325" s="51"/>
      <c r="W1325" s="51"/>
      <c r="X1325" s="51"/>
      <c r="Y1325" s="51"/>
      <c r="Z1325" s="51"/>
      <c r="AA1325" s="145"/>
    </row>
    <row r="1326" spans="1:27" s="2" customFormat="1" ht="15.6" x14ac:dyDescent="0.3">
      <c r="A1326" s="557">
        <v>45516</v>
      </c>
      <c r="B1326" s="83" t="s">
        <v>1359</v>
      </c>
      <c r="C1326" s="83" t="s">
        <v>65</v>
      </c>
      <c r="D1326" s="83">
        <v>5</v>
      </c>
      <c r="E1326" s="83" t="s">
        <v>278</v>
      </c>
      <c r="F1326" s="84">
        <v>3</v>
      </c>
      <c r="G1326" s="73" t="s">
        <v>1365</v>
      </c>
      <c r="H1326" s="47" t="s">
        <v>30</v>
      </c>
      <c r="I1326" s="48"/>
      <c r="J1326" s="513"/>
      <c r="K1326" s="42" t="s">
        <v>31</v>
      </c>
      <c r="L1326" s="543">
        <v>45504</v>
      </c>
      <c r="M1326" s="85"/>
      <c r="N1326" s="525">
        <v>45520</v>
      </c>
      <c r="O1326" s="51" t="s">
        <v>1362</v>
      </c>
      <c r="P1326" s="70" t="str">
        <f t="shared" ca="1" si="221"/>
        <v/>
      </c>
      <c r="Q1326" s="70" t="str">
        <f t="shared" ca="1" si="222"/>
        <v/>
      </c>
      <c r="R1326" s="70" t="str">
        <f t="shared" ca="1" si="223"/>
        <v/>
      </c>
      <c r="S1326" s="70" t="str">
        <f t="shared" ca="1" si="224"/>
        <v/>
      </c>
      <c r="T1326" s="147" t="str">
        <f t="shared" ca="1" si="225"/>
        <v/>
      </c>
      <c r="U1326" s="146"/>
      <c r="V1326" s="51"/>
      <c r="W1326" s="51"/>
      <c r="X1326" s="51"/>
      <c r="Y1326" s="51"/>
      <c r="Z1326" s="51"/>
      <c r="AA1326" s="145"/>
    </row>
    <row r="1327" spans="1:27" s="2" customFormat="1" ht="15.6" x14ac:dyDescent="0.3">
      <c r="A1327" s="557">
        <v>45516</v>
      </c>
      <c r="B1327" s="83" t="s">
        <v>1359</v>
      </c>
      <c r="C1327" s="83" t="s">
        <v>65</v>
      </c>
      <c r="D1327" s="83">
        <v>5</v>
      </c>
      <c r="E1327" s="83" t="s">
        <v>278</v>
      </c>
      <c r="F1327" s="84">
        <v>4</v>
      </c>
      <c r="G1327" s="73" t="s">
        <v>1366</v>
      </c>
      <c r="H1327" s="53" t="s">
        <v>76</v>
      </c>
      <c r="I1327" s="48"/>
      <c r="J1327" s="513"/>
      <c r="K1327" s="42" t="s">
        <v>31</v>
      </c>
      <c r="L1327" s="543">
        <v>45504</v>
      </c>
      <c r="M1327" s="85"/>
      <c r="N1327" s="525">
        <v>45520</v>
      </c>
      <c r="O1327" s="51" t="s">
        <v>1362</v>
      </c>
      <c r="P1327" s="70" t="str">
        <f t="shared" ca="1" si="221"/>
        <v/>
      </c>
      <c r="Q1327" s="70" t="str">
        <f t="shared" ca="1" si="222"/>
        <v/>
      </c>
      <c r="R1327" s="70" t="str">
        <f t="shared" ca="1" si="223"/>
        <v/>
      </c>
      <c r="S1327" s="70" t="str">
        <f t="shared" ca="1" si="224"/>
        <v/>
      </c>
      <c r="T1327" s="147" t="str">
        <f t="shared" ca="1" si="225"/>
        <v/>
      </c>
      <c r="U1327" s="146"/>
      <c r="V1327" s="51"/>
      <c r="W1327" s="51"/>
      <c r="X1327" s="51"/>
      <c r="Y1327" s="51"/>
      <c r="Z1327" s="51"/>
      <c r="AA1327" s="145"/>
    </row>
    <row r="1328" spans="1:27" s="2" customFormat="1" ht="15.6" x14ac:dyDescent="0.3">
      <c r="A1328" s="557">
        <v>45516</v>
      </c>
      <c r="B1328" s="83" t="s">
        <v>1359</v>
      </c>
      <c r="C1328" s="83" t="s">
        <v>65</v>
      </c>
      <c r="D1328" s="83">
        <v>5</v>
      </c>
      <c r="E1328" s="83" t="s">
        <v>278</v>
      </c>
      <c r="F1328" s="84">
        <v>5</v>
      </c>
      <c r="G1328" s="73" t="s">
        <v>1367</v>
      </c>
      <c r="H1328" s="47" t="s">
        <v>30</v>
      </c>
      <c r="I1328" s="48"/>
      <c r="J1328" s="513"/>
      <c r="K1328" s="42" t="s">
        <v>31</v>
      </c>
      <c r="L1328" s="543">
        <v>45504</v>
      </c>
      <c r="M1328" s="85"/>
      <c r="N1328" s="525">
        <v>45520</v>
      </c>
      <c r="O1328" s="51" t="s">
        <v>1362</v>
      </c>
      <c r="P1328" s="70" t="str">
        <f t="shared" ca="1" si="221"/>
        <v/>
      </c>
      <c r="Q1328" s="70" t="str">
        <f t="shared" ca="1" si="222"/>
        <v/>
      </c>
      <c r="R1328" s="70" t="str">
        <f t="shared" ca="1" si="223"/>
        <v/>
      </c>
      <c r="S1328" s="70" t="str">
        <f t="shared" ca="1" si="224"/>
        <v/>
      </c>
      <c r="T1328" s="147" t="str">
        <f t="shared" ca="1" si="225"/>
        <v/>
      </c>
      <c r="U1328" s="146"/>
      <c r="V1328" s="51"/>
      <c r="W1328" s="51"/>
      <c r="X1328" s="51"/>
      <c r="Y1328" s="51"/>
      <c r="Z1328" s="51"/>
      <c r="AA1328" s="145"/>
    </row>
    <row r="1329" spans="1:27" s="2" customFormat="1" ht="15.6" x14ac:dyDescent="0.3">
      <c r="A1329" s="557">
        <v>45516</v>
      </c>
      <c r="B1329" s="83" t="s">
        <v>1359</v>
      </c>
      <c r="C1329" s="83" t="s">
        <v>65</v>
      </c>
      <c r="D1329" s="83">
        <v>5</v>
      </c>
      <c r="E1329" s="83" t="s">
        <v>278</v>
      </c>
      <c r="F1329" s="84">
        <v>6</v>
      </c>
      <c r="G1329" s="73" t="s">
        <v>1368</v>
      </c>
      <c r="H1329" s="47" t="s">
        <v>30</v>
      </c>
      <c r="I1329" s="48"/>
      <c r="J1329" s="513"/>
      <c r="K1329" s="42" t="s">
        <v>31</v>
      </c>
      <c r="L1329" s="543">
        <v>45504</v>
      </c>
      <c r="M1329" s="85"/>
      <c r="N1329" s="525">
        <v>45520</v>
      </c>
      <c r="O1329" s="51" t="s">
        <v>1362</v>
      </c>
      <c r="P1329" s="70" t="str">
        <f t="shared" ca="1" si="221"/>
        <v/>
      </c>
      <c r="Q1329" s="70" t="str">
        <f t="shared" ca="1" si="222"/>
        <v/>
      </c>
      <c r="R1329" s="70" t="str">
        <f t="shared" ca="1" si="223"/>
        <v/>
      </c>
      <c r="S1329" s="70" t="str">
        <f t="shared" ca="1" si="224"/>
        <v/>
      </c>
      <c r="T1329" s="147" t="str">
        <f t="shared" ca="1" si="225"/>
        <v/>
      </c>
      <c r="U1329" s="146"/>
      <c r="V1329" s="51"/>
      <c r="W1329" s="51"/>
      <c r="X1329" s="51"/>
      <c r="Y1329" s="51"/>
      <c r="Z1329" s="51"/>
      <c r="AA1329" s="145"/>
    </row>
    <row r="1330" spans="1:27" s="2" customFormat="1" ht="15.6" x14ac:dyDescent="0.3">
      <c r="A1330" s="557">
        <v>45516</v>
      </c>
      <c r="B1330" s="83" t="s">
        <v>1359</v>
      </c>
      <c r="C1330" s="83" t="s">
        <v>65</v>
      </c>
      <c r="D1330" s="83">
        <v>5</v>
      </c>
      <c r="E1330" s="83" t="s">
        <v>278</v>
      </c>
      <c r="F1330" s="84">
        <v>7</v>
      </c>
      <c r="G1330" s="73" t="s">
        <v>1369</v>
      </c>
      <c r="H1330" s="47" t="s">
        <v>30</v>
      </c>
      <c r="I1330" s="48"/>
      <c r="J1330" s="513"/>
      <c r="K1330" s="42" t="s">
        <v>31</v>
      </c>
      <c r="L1330" s="543">
        <v>45504</v>
      </c>
      <c r="M1330" s="85"/>
      <c r="N1330" s="525">
        <v>45520</v>
      </c>
      <c r="O1330" s="51" t="s">
        <v>1362</v>
      </c>
      <c r="P1330" s="70" t="str">
        <f t="shared" ca="1" si="221"/>
        <v/>
      </c>
      <c r="Q1330" s="70" t="str">
        <f t="shared" ca="1" si="222"/>
        <v/>
      </c>
      <c r="R1330" s="70" t="str">
        <f t="shared" ca="1" si="223"/>
        <v/>
      </c>
      <c r="S1330" s="70" t="str">
        <f t="shared" ca="1" si="224"/>
        <v/>
      </c>
      <c r="T1330" s="147" t="str">
        <f t="shared" ca="1" si="225"/>
        <v/>
      </c>
      <c r="U1330" s="146"/>
      <c r="V1330" s="51"/>
      <c r="W1330" s="51"/>
      <c r="X1330" s="51"/>
      <c r="Y1330" s="51"/>
      <c r="Z1330" s="51"/>
      <c r="AA1330" s="145"/>
    </row>
    <row r="1331" spans="1:27" s="2" customFormat="1" ht="15.6" x14ac:dyDescent="0.3">
      <c r="A1331" s="557">
        <v>45516</v>
      </c>
      <c r="B1331" s="83" t="s">
        <v>1359</v>
      </c>
      <c r="C1331" s="83" t="s">
        <v>65</v>
      </c>
      <c r="D1331" s="83">
        <v>5</v>
      </c>
      <c r="E1331" s="83" t="s">
        <v>278</v>
      </c>
      <c r="F1331" s="84">
        <v>8</v>
      </c>
      <c r="G1331" s="73" t="s">
        <v>1370</v>
      </c>
      <c r="H1331" s="47" t="s">
        <v>30</v>
      </c>
      <c r="I1331" s="48"/>
      <c r="J1331" s="568">
        <v>45565</v>
      </c>
      <c r="K1331" s="42" t="s">
        <v>31</v>
      </c>
      <c r="L1331" s="543">
        <v>45504</v>
      </c>
      <c r="M1331" s="85"/>
      <c r="N1331" s="525">
        <v>45587</v>
      </c>
      <c r="O1331" s="51" t="s">
        <v>1362</v>
      </c>
      <c r="P1331" s="70" t="str">
        <f t="shared" ca="1" si="221"/>
        <v/>
      </c>
      <c r="Q1331" s="70" t="str">
        <f t="shared" ca="1" si="222"/>
        <v/>
      </c>
      <c r="R1331" s="70" t="str">
        <f t="shared" ca="1" si="223"/>
        <v/>
      </c>
      <c r="S1331" s="70" t="str">
        <f t="shared" ca="1" si="224"/>
        <v/>
      </c>
      <c r="T1331" s="147" t="str">
        <f t="shared" ca="1" si="225"/>
        <v/>
      </c>
      <c r="U1331" s="146"/>
      <c r="V1331" s="51"/>
      <c r="W1331" s="51"/>
      <c r="X1331" s="51"/>
      <c r="Y1331" s="51"/>
      <c r="Z1331" s="51"/>
      <c r="AA1331" s="145"/>
    </row>
    <row r="1332" spans="1:27" s="2" customFormat="1" ht="15.6" x14ac:dyDescent="0.3">
      <c r="A1332" s="557">
        <v>45516</v>
      </c>
      <c r="B1332" s="83" t="s">
        <v>1359</v>
      </c>
      <c r="C1332" s="83" t="s">
        <v>65</v>
      </c>
      <c r="D1332" s="83">
        <v>5</v>
      </c>
      <c r="E1332" s="83" t="s">
        <v>278</v>
      </c>
      <c r="F1332" s="84">
        <v>9</v>
      </c>
      <c r="G1332" s="73" t="s">
        <v>1371</v>
      </c>
      <c r="H1332" s="47" t="s">
        <v>30</v>
      </c>
      <c r="I1332" s="48"/>
      <c r="J1332" s="513"/>
      <c r="K1332" s="42" t="s">
        <v>31</v>
      </c>
      <c r="L1332" s="543">
        <v>45504</v>
      </c>
      <c r="M1332" s="85"/>
      <c r="N1332" s="525">
        <v>45520</v>
      </c>
      <c r="O1332" s="51" t="s">
        <v>1362</v>
      </c>
      <c r="P1332" s="70" t="str">
        <f t="shared" ca="1" si="221"/>
        <v/>
      </c>
      <c r="Q1332" s="70" t="str">
        <f t="shared" ca="1" si="222"/>
        <v/>
      </c>
      <c r="R1332" s="70" t="str">
        <f t="shared" ca="1" si="223"/>
        <v/>
      </c>
      <c r="S1332" s="70" t="str">
        <f t="shared" ca="1" si="224"/>
        <v/>
      </c>
      <c r="T1332" s="147" t="str">
        <f t="shared" ca="1" si="225"/>
        <v/>
      </c>
      <c r="U1332" s="146"/>
      <c r="V1332" s="51"/>
      <c r="W1332" s="51"/>
      <c r="X1332" s="51"/>
      <c r="Y1332" s="51"/>
      <c r="Z1332" s="51"/>
      <c r="AA1332" s="145"/>
    </row>
    <row r="1333" spans="1:27" s="2" customFormat="1" ht="15.6" x14ac:dyDescent="0.3">
      <c r="A1333" s="557">
        <v>45516</v>
      </c>
      <c r="B1333" s="83" t="s">
        <v>1359</v>
      </c>
      <c r="C1333" s="83" t="s">
        <v>65</v>
      </c>
      <c r="D1333" s="83">
        <v>5</v>
      </c>
      <c r="E1333" s="83" t="s">
        <v>278</v>
      </c>
      <c r="F1333" s="84">
        <v>10</v>
      </c>
      <c r="G1333" s="73" t="s">
        <v>1372</v>
      </c>
      <c r="H1333" s="47" t="s">
        <v>481</v>
      </c>
      <c r="I1333" s="48"/>
      <c r="J1333" s="513"/>
      <c r="K1333" s="42" t="s">
        <v>31</v>
      </c>
      <c r="L1333" s="543">
        <v>45504</v>
      </c>
      <c r="M1333" s="85"/>
      <c r="N1333" s="525">
        <v>45586</v>
      </c>
      <c r="O1333" s="51" t="s">
        <v>1373</v>
      </c>
      <c r="P1333" s="70" t="str">
        <f t="shared" ca="1" si="221"/>
        <v/>
      </c>
      <c r="Q1333" s="70" t="str">
        <f t="shared" ca="1" si="222"/>
        <v/>
      </c>
      <c r="R1333" s="70" t="str">
        <f t="shared" ca="1" si="223"/>
        <v/>
      </c>
      <c r="S1333" s="70" t="str">
        <f t="shared" ca="1" si="224"/>
        <v/>
      </c>
      <c r="T1333" s="147" t="str">
        <f t="shared" ca="1" si="225"/>
        <v/>
      </c>
      <c r="U1333" s="146"/>
      <c r="V1333" s="51"/>
      <c r="W1333" s="51"/>
      <c r="X1333" s="51"/>
      <c r="Y1333" s="51"/>
      <c r="Z1333" s="51"/>
      <c r="AA1333" s="145"/>
    </row>
    <row r="1334" spans="1:27" s="2" customFormat="1" ht="15.6" x14ac:dyDescent="0.3">
      <c r="A1334" s="557">
        <v>45516</v>
      </c>
      <c r="B1334" s="83" t="s">
        <v>1359</v>
      </c>
      <c r="C1334" s="83" t="s">
        <v>65</v>
      </c>
      <c r="D1334" s="83">
        <v>5</v>
      </c>
      <c r="E1334" s="83" t="s">
        <v>278</v>
      </c>
      <c r="F1334" s="84">
        <v>11</v>
      </c>
      <c r="G1334" s="73" t="s">
        <v>1374</v>
      </c>
      <c r="H1334" s="48" t="s">
        <v>30</v>
      </c>
      <c r="I1334" s="48"/>
      <c r="J1334" s="513"/>
      <c r="K1334" s="42" t="s">
        <v>31</v>
      </c>
      <c r="L1334" s="543">
        <v>45504</v>
      </c>
      <c r="M1334" s="85"/>
      <c r="N1334" s="513">
        <v>45656</v>
      </c>
      <c r="O1334" s="51" t="s">
        <v>1373</v>
      </c>
      <c r="P1334" s="70" t="str">
        <f t="shared" ca="1" si="221"/>
        <v/>
      </c>
      <c r="Q1334" s="70" t="str">
        <f t="shared" ca="1" si="222"/>
        <v/>
      </c>
      <c r="R1334" s="70" t="str">
        <f t="shared" ca="1" si="223"/>
        <v/>
      </c>
      <c r="S1334" s="70" t="str">
        <f t="shared" ca="1" si="224"/>
        <v/>
      </c>
      <c r="T1334" s="147" t="str">
        <f t="shared" ca="1" si="225"/>
        <v/>
      </c>
      <c r="U1334" s="146"/>
      <c r="V1334" s="51"/>
      <c r="W1334" s="51"/>
      <c r="X1334" s="51"/>
      <c r="Y1334" s="51"/>
      <c r="Z1334" s="51"/>
      <c r="AA1334" s="145"/>
    </row>
    <row r="1335" spans="1:27" s="2" customFormat="1" ht="15.6" x14ac:dyDescent="0.3">
      <c r="A1335" s="557">
        <v>45516</v>
      </c>
      <c r="B1335" s="83" t="s">
        <v>1359</v>
      </c>
      <c r="C1335" s="83" t="s">
        <v>65</v>
      </c>
      <c r="D1335" s="83">
        <v>5</v>
      </c>
      <c r="E1335" s="83" t="s">
        <v>278</v>
      </c>
      <c r="F1335" s="84">
        <v>12</v>
      </c>
      <c r="G1335" s="73" t="s">
        <v>1375</v>
      </c>
      <c r="H1335" s="47" t="s">
        <v>30</v>
      </c>
      <c r="I1335" s="48"/>
      <c r="J1335" s="513"/>
      <c r="K1335" s="42" t="s">
        <v>31</v>
      </c>
      <c r="L1335" s="543">
        <v>45504</v>
      </c>
      <c r="M1335" s="85"/>
      <c r="N1335" s="525">
        <v>45520</v>
      </c>
      <c r="O1335" s="51" t="s">
        <v>1362</v>
      </c>
      <c r="P1335" s="70" t="str">
        <f t="shared" ca="1" si="221"/>
        <v/>
      </c>
      <c r="Q1335" s="70" t="str">
        <f t="shared" ca="1" si="222"/>
        <v/>
      </c>
      <c r="R1335" s="70" t="str">
        <f t="shared" ca="1" si="223"/>
        <v/>
      </c>
      <c r="S1335" s="70" t="str">
        <f t="shared" ca="1" si="224"/>
        <v/>
      </c>
      <c r="T1335" s="147" t="str">
        <f t="shared" ca="1" si="225"/>
        <v/>
      </c>
      <c r="U1335" s="146"/>
      <c r="V1335" s="51"/>
      <c r="W1335" s="51"/>
      <c r="X1335" s="51"/>
      <c r="Y1335" s="51"/>
      <c r="Z1335" s="51"/>
      <c r="AA1335" s="145"/>
    </row>
    <row r="1336" spans="1:27" s="2" customFormat="1" ht="15.6" x14ac:dyDescent="0.3">
      <c r="A1336" s="557">
        <v>45516</v>
      </c>
      <c r="B1336" s="83" t="s">
        <v>1359</v>
      </c>
      <c r="C1336" s="83" t="s">
        <v>65</v>
      </c>
      <c r="D1336" s="83">
        <v>5</v>
      </c>
      <c r="E1336" s="83" t="s">
        <v>278</v>
      </c>
      <c r="F1336" s="84">
        <v>13</v>
      </c>
      <c r="G1336" s="73" t="s">
        <v>1376</v>
      </c>
      <c r="H1336" s="47" t="s">
        <v>30</v>
      </c>
      <c r="I1336" s="48"/>
      <c r="J1336" s="513"/>
      <c r="K1336" s="42" t="s">
        <v>31</v>
      </c>
      <c r="L1336" s="543">
        <v>45504</v>
      </c>
      <c r="M1336" s="85"/>
      <c r="N1336" s="525">
        <v>45520</v>
      </c>
      <c r="O1336" s="51" t="s">
        <v>1362</v>
      </c>
      <c r="P1336" s="70" t="str">
        <f t="shared" ca="1" si="221"/>
        <v/>
      </c>
      <c r="Q1336" s="70" t="str">
        <f t="shared" ca="1" si="222"/>
        <v/>
      </c>
      <c r="R1336" s="70" t="str">
        <f t="shared" ca="1" si="223"/>
        <v/>
      </c>
      <c r="S1336" s="70" t="str">
        <f t="shared" ca="1" si="224"/>
        <v/>
      </c>
      <c r="T1336" s="147" t="str">
        <f t="shared" ca="1" si="225"/>
        <v/>
      </c>
      <c r="U1336" s="146"/>
      <c r="V1336" s="51"/>
      <c r="W1336" s="51"/>
      <c r="X1336" s="51"/>
      <c r="Y1336" s="51"/>
      <c r="Z1336" s="51"/>
      <c r="AA1336" s="145"/>
    </row>
    <row r="1337" spans="1:27" s="2" customFormat="1" ht="15.6" x14ac:dyDescent="0.3">
      <c r="A1337" s="557">
        <v>45516</v>
      </c>
      <c r="B1337" s="83" t="s">
        <v>1359</v>
      </c>
      <c r="C1337" s="83" t="s">
        <v>65</v>
      </c>
      <c r="D1337" s="83">
        <v>5</v>
      </c>
      <c r="E1337" s="83" t="s">
        <v>278</v>
      </c>
      <c r="F1337" s="84">
        <v>14</v>
      </c>
      <c r="G1337" s="73" t="s">
        <v>1377</v>
      </c>
      <c r="H1337" s="47" t="s">
        <v>30</v>
      </c>
      <c r="I1337" s="48"/>
      <c r="J1337" s="513"/>
      <c r="K1337" s="42" t="s">
        <v>31</v>
      </c>
      <c r="L1337" s="543">
        <v>45504</v>
      </c>
      <c r="M1337" s="85"/>
      <c r="N1337" s="525">
        <v>45520</v>
      </c>
      <c r="O1337" s="51" t="s">
        <v>1362</v>
      </c>
      <c r="P1337" s="70" t="str">
        <f t="shared" ca="1" si="221"/>
        <v/>
      </c>
      <c r="Q1337" s="70" t="str">
        <f t="shared" ca="1" si="222"/>
        <v/>
      </c>
      <c r="R1337" s="70" t="str">
        <f t="shared" ca="1" si="223"/>
        <v/>
      </c>
      <c r="S1337" s="70" t="str">
        <f t="shared" ca="1" si="224"/>
        <v/>
      </c>
      <c r="T1337" s="147" t="str">
        <f t="shared" ca="1" si="225"/>
        <v/>
      </c>
      <c r="U1337" s="146"/>
      <c r="V1337" s="51"/>
      <c r="W1337" s="51"/>
      <c r="X1337" s="51"/>
      <c r="Y1337" s="51"/>
      <c r="Z1337" s="51"/>
      <c r="AA1337" s="145"/>
    </row>
    <row r="1338" spans="1:27" s="2" customFormat="1" ht="15.6" x14ac:dyDescent="0.3">
      <c r="A1338" s="557">
        <v>45516</v>
      </c>
      <c r="B1338" s="83" t="s">
        <v>1359</v>
      </c>
      <c r="C1338" s="83" t="s">
        <v>65</v>
      </c>
      <c r="D1338" s="83">
        <v>5</v>
      </c>
      <c r="E1338" s="83" t="s">
        <v>278</v>
      </c>
      <c r="F1338" s="84">
        <v>15</v>
      </c>
      <c r="G1338" s="73" t="s">
        <v>1378</v>
      </c>
      <c r="H1338" s="47" t="s">
        <v>30</v>
      </c>
      <c r="I1338" s="48"/>
      <c r="J1338" s="513"/>
      <c r="K1338" s="42" t="s">
        <v>31</v>
      </c>
      <c r="L1338" s="543">
        <v>45504</v>
      </c>
      <c r="M1338" s="85"/>
      <c r="N1338" s="525">
        <v>45520</v>
      </c>
      <c r="O1338" s="51" t="s">
        <v>1362</v>
      </c>
      <c r="P1338" s="70" t="str">
        <f t="shared" ca="1" si="221"/>
        <v/>
      </c>
      <c r="Q1338" s="70" t="str">
        <f t="shared" ca="1" si="222"/>
        <v/>
      </c>
      <c r="R1338" s="70" t="str">
        <f t="shared" ca="1" si="223"/>
        <v/>
      </c>
      <c r="S1338" s="70" t="str">
        <f t="shared" ca="1" si="224"/>
        <v/>
      </c>
      <c r="T1338" s="147" t="str">
        <f t="shared" ca="1" si="225"/>
        <v/>
      </c>
      <c r="U1338" s="146"/>
      <c r="V1338" s="51"/>
      <c r="W1338" s="51"/>
      <c r="X1338" s="51"/>
      <c r="Y1338" s="51"/>
      <c r="Z1338" s="51"/>
      <c r="AA1338" s="145"/>
    </row>
    <row r="1339" spans="1:27" s="2" customFormat="1" ht="15.6" x14ac:dyDescent="0.3">
      <c r="A1339" s="557">
        <v>45516</v>
      </c>
      <c r="B1339" s="83" t="s">
        <v>1359</v>
      </c>
      <c r="C1339" s="83" t="s">
        <v>65</v>
      </c>
      <c r="D1339" s="83">
        <v>5</v>
      </c>
      <c r="E1339" s="83" t="s">
        <v>278</v>
      </c>
      <c r="F1339" s="84">
        <v>16</v>
      </c>
      <c r="G1339" s="73" t="s">
        <v>1379</v>
      </c>
      <c r="H1339" s="47" t="s">
        <v>104</v>
      </c>
      <c r="I1339" s="48"/>
      <c r="J1339" s="568">
        <v>45538</v>
      </c>
      <c r="K1339" s="42" t="s">
        <v>31</v>
      </c>
      <c r="L1339" s="543">
        <v>45504</v>
      </c>
      <c r="M1339" s="85"/>
      <c r="N1339" s="525">
        <v>45586</v>
      </c>
      <c r="O1339" s="51" t="s">
        <v>1362</v>
      </c>
      <c r="P1339" s="70" t="str">
        <f ca="1">IF(K1339="NÃO INTERVENCIONADO",TODAY()-L1339,"")</f>
        <v/>
      </c>
      <c r="Q1339" s="70" t="str">
        <f t="shared" ca="1" si="222"/>
        <v/>
      </c>
      <c r="R1339" s="70" t="str">
        <f t="shared" ca="1" si="223"/>
        <v/>
      </c>
      <c r="S1339" s="70" t="str">
        <f t="shared" ca="1" si="224"/>
        <v/>
      </c>
      <c r="T1339" s="147" t="str">
        <f t="shared" ca="1" si="225"/>
        <v/>
      </c>
      <c r="U1339" s="146"/>
      <c r="V1339" s="51"/>
      <c r="W1339" s="51"/>
      <c r="X1339" s="51"/>
      <c r="Y1339" s="51"/>
      <c r="Z1339" s="51"/>
      <c r="AA1339" s="145"/>
    </row>
    <row r="1340" spans="1:27" s="2" customFormat="1" ht="15.6" x14ac:dyDescent="0.3">
      <c r="A1340" s="557">
        <v>45516</v>
      </c>
      <c r="B1340" s="83" t="s">
        <v>1359</v>
      </c>
      <c r="C1340" s="83" t="s">
        <v>65</v>
      </c>
      <c r="D1340" s="83">
        <v>5</v>
      </c>
      <c r="E1340" s="83" t="s">
        <v>278</v>
      </c>
      <c r="F1340" s="84">
        <v>17</v>
      </c>
      <c r="G1340" s="73" t="s">
        <v>1380</v>
      </c>
      <c r="H1340" s="47" t="s">
        <v>104</v>
      </c>
      <c r="I1340" s="48"/>
      <c r="J1340" s="568">
        <v>45538</v>
      </c>
      <c r="K1340" s="42" t="s">
        <v>31</v>
      </c>
      <c r="L1340" s="543">
        <v>45504</v>
      </c>
      <c r="M1340" s="85"/>
      <c r="N1340" s="525">
        <v>45586</v>
      </c>
      <c r="O1340" s="51" t="s">
        <v>1362</v>
      </c>
      <c r="P1340" s="70" t="str">
        <f t="shared" ref="P1340:P1349" ca="1" si="226">IF(K1340="NÃO INTERVENCIONADO",TODAY()-J1340,"")</f>
        <v/>
      </c>
      <c r="Q1340" s="70" t="str">
        <f t="shared" ca="1" si="222"/>
        <v/>
      </c>
      <c r="R1340" s="70" t="str">
        <f t="shared" ca="1" si="223"/>
        <v/>
      </c>
      <c r="S1340" s="70" t="str">
        <f t="shared" ca="1" si="224"/>
        <v/>
      </c>
      <c r="T1340" s="147" t="str">
        <f t="shared" ca="1" si="225"/>
        <v/>
      </c>
      <c r="U1340" s="146"/>
      <c r="V1340" s="51"/>
      <c r="W1340" s="51"/>
      <c r="X1340" s="51"/>
      <c r="Y1340" s="51"/>
      <c r="Z1340" s="51"/>
      <c r="AA1340" s="145"/>
    </row>
    <row r="1341" spans="1:27" s="2" customFormat="1" ht="15.6" x14ac:dyDescent="0.3">
      <c r="A1341" s="557">
        <v>45516</v>
      </c>
      <c r="B1341" s="83" t="s">
        <v>1359</v>
      </c>
      <c r="C1341" s="83" t="s">
        <v>65</v>
      </c>
      <c r="D1341" s="83">
        <v>5</v>
      </c>
      <c r="E1341" s="83" t="s">
        <v>278</v>
      </c>
      <c r="F1341" s="84">
        <v>18</v>
      </c>
      <c r="G1341" s="73" t="s">
        <v>1381</v>
      </c>
      <c r="H1341" s="47" t="s">
        <v>30</v>
      </c>
      <c r="I1341" s="48"/>
      <c r="J1341" s="568">
        <v>45538</v>
      </c>
      <c r="K1341" s="42" t="s">
        <v>31</v>
      </c>
      <c r="L1341" s="543">
        <v>45504</v>
      </c>
      <c r="M1341" s="85"/>
      <c r="N1341" s="525">
        <v>45586</v>
      </c>
      <c r="O1341" s="51" t="s">
        <v>1362</v>
      </c>
      <c r="P1341" s="70" t="str">
        <f t="shared" ca="1" si="226"/>
        <v/>
      </c>
      <c r="Q1341" s="70" t="str">
        <f t="shared" ca="1" si="222"/>
        <v/>
      </c>
      <c r="R1341" s="70" t="str">
        <f t="shared" ca="1" si="223"/>
        <v/>
      </c>
      <c r="S1341" s="70" t="str">
        <f t="shared" ca="1" si="224"/>
        <v/>
      </c>
      <c r="T1341" s="147" t="str">
        <f t="shared" ca="1" si="225"/>
        <v/>
      </c>
      <c r="U1341" s="146"/>
      <c r="V1341" s="51"/>
      <c r="W1341" s="51"/>
      <c r="X1341" s="51"/>
      <c r="Y1341" s="51"/>
      <c r="Z1341" s="51"/>
      <c r="AA1341" s="145"/>
    </row>
    <row r="1342" spans="1:27" s="2" customFormat="1" ht="31.2" x14ac:dyDescent="0.3">
      <c r="A1342" s="557">
        <v>45516</v>
      </c>
      <c r="B1342" s="83" t="s">
        <v>1359</v>
      </c>
      <c r="C1342" s="83" t="s">
        <v>65</v>
      </c>
      <c r="D1342" s="83">
        <v>5</v>
      </c>
      <c r="E1342" s="83" t="s">
        <v>278</v>
      </c>
      <c r="F1342" s="84">
        <v>19</v>
      </c>
      <c r="G1342" s="127" t="s">
        <v>5323</v>
      </c>
      <c r="H1342" s="65" t="s">
        <v>44</v>
      </c>
      <c r="I1342" s="65"/>
      <c r="J1342" s="526">
        <v>45565</v>
      </c>
      <c r="K1342" s="191" t="s">
        <v>31</v>
      </c>
      <c r="L1342" s="543">
        <v>45504</v>
      </c>
      <c r="M1342" s="126"/>
      <c r="N1342" s="529">
        <v>45974</v>
      </c>
      <c r="O1342" s="252" t="s">
        <v>1362</v>
      </c>
      <c r="P1342" s="256" t="str">
        <f t="shared" ca="1" si="226"/>
        <v/>
      </c>
      <c r="Q1342" s="256" t="str">
        <f t="shared" ca="1" si="222"/>
        <v/>
      </c>
      <c r="R1342" s="256" t="str">
        <f t="shared" ca="1" si="223"/>
        <v/>
      </c>
      <c r="S1342" s="256" t="str">
        <f t="shared" ca="1" si="224"/>
        <v/>
      </c>
      <c r="T1342" s="275" t="str">
        <f t="shared" ca="1" si="225"/>
        <v/>
      </c>
      <c r="U1342" s="276"/>
      <c r="V1342" s="252"/>
      <c r="W1342" s="252"/>
      <c r="X1342" s="252"/>
      <c r="Y1342" s="252"/>
      <c r="Z1342" s="252"/>
      <c r="AA1342" s="277"/>
    </row>
    <row r="1343" spans="1:27" s="2" customFormat="1" ht="15.6" x14ac:dyDescent="0.3">
      <c r="A1343" s="557">
        <v>45516</v>
      </c>
      <c r="B1343" s="83" t="s">
        <v>1359</v>
      </c>
      <c r="C1343" s="83" t="s">
        <v>65</v>
      </c>
      <c r="D1343" s="83">
        <v>5</v>
      </c>
      <c r="E1343" s="83" t="s">
        <v>278</v>
      </c>
      <c r="F1343" s="84">
        <v>20</v>
      </c>
      <c r="G1343" s="73" t="s">
        <v>1382</v>
      </c>
      <c r="H1343" s="47" t="s">
        <v>30</v>
      </c>
      <c r="I1343" s="48"/>
      <c r="J1343" s="568">
        <v>45565</v>
      </c>
      <c r="K1343" s="42" t="s">
        <v>31</v>
      </c>
      <c r="L1343" s="543">
        <v>45504</v>
      </c>
      <c r="M1343" s="85"/>
      <c r="N1343" s="525">
        <v>45587</v>
      </c>
      <c r="O1343" s="51" t="s">
        <v>1362</v>
      </c>
      <c r="P1343" s="70" t="str">
        <f t="shared" ca="1" si="226"/>
        <v/>
      </c>
      <c r="Q1343" s="70" t="str">
        <f t="shared" ca="1" si="222"/>
        <v/>
      </c>
      <c r="R1343" s="70" t="str">
        <f t="shared" ca="1" si="223"/>
        <v/>
      </c>
      <c r="S1343" s="70" t="str">
        <f t="shared" ca="1" si="224"/>
        <v/>
      </c>
      <c r="T1343" s="147" t="str">
        <f t="shared" ca="1" si="225"/>
        <v/>
      </c>
      <c r="U1343" s="146"/>
      <c r="V1343" s="51"/>
      <c r="W1343" s="51"/>
      <c r="X1343" s="51"/>
      <c r="Y1343" s="51"/>
      <c r="Z1343" s="51"/>
      <c r="AA1343" s="145"/>
    </row>
    <row r="1344" spans="1:27" s="2" customFormat="1" ht="31.2" x14ac:dyDescent="0.3">
      <c r="A1344" s="557">
        <v>45516</v>
      </c>
      <c r="B1344" s="83" t="s">
        <v>1359</v>
      </c>
      <c r="C1344" s="83" t="s">
        <v>65</v>
      </c>
      <c r="D1344" s="83">
        <v>5</v>
      </c>
      <c r="E1344" s="83" t="s">
        <v>278</v>
      </c>
      <c r="F1344" s="106">
        <v>21</v>
      </c>
      <c r="G1344" s="127" t="s">
        <v>1383</v>
      </c>
      <c r="H1344" s="47" t="s">
        <v>76</v>
      </c>
      <c r="I1344" s="47"/>
      <c r="J1344" s="568">
        <v>45565</v>
      </c>
      <c r="K1344" s="42" t="s">
        <v>31</v>
      </c>
      <c r="L1344" s="543">
        <v>45504</v>
      </c>
      <c r="M1344" s="82">
        <v>45707</v>
      </c>
      <c r="N1344" s="525">
        <v>45716</v>
      </c>
      <c r="O1344" s="51" t="s">
        <v>1362</v>
      </c>
      <c r="P1344" s="70" t="str">
        <f t="shared" ca="1" si="226"/>
        <v/>
      </c>
      <c r="Q1344" s="70" t="str">
        <f t="shared" ca="1" si="222"/>
        <v/>
      </c>
      <c r="R1344" s="70" t="str">
        <f t="shared" ca="1" si="223"/>
        <v/>
      </c>
      <c r="S1344" s="70" t="str">
        <f t="shared" ca="1" si="224"/>
        <v/>
      </c>
      <c r="T1344" s="147" t="str">
        <f t="shared" ca="1" si="225"/>
        <v/>
      </c>
      <c r="U1344" s="146"/>
      <c r="V1344" s="51"/>
      <c r="W1344" s="51"/>
      <c r="X1344" s="51"/>
      <c r="Y1344" s="51"/>
      <c r="Z1344" s="51"/>
      <c r="AA1344" s="145"/>
    </row>
    <row r="1345" spans="1:27" s="2" customFormat="1" ht="15.6" x14ac:dyDescent="0.3">
      <c r="A1345" s="557">
        <v>45516</v>
      </c>
      <c r="B1345" s="83" t="s">
        <v>1359</v>
      </c>
      <c r="C1345" s="83" t="s">
        <v>65</v>
      </c>
      <c r="D1345" s="83">
        <v>5</v>
      </c>
      <c r="E1345" s="83" t="s">
        <v>278</v>
      </c>
      <c r="F1345" s="84">
        <v>22</v>
      </c>
      <c r="G1345" s="73" t="s">
        <v>1384</v>
      </c>
      <c r="H1345" s="47" t="s">
        <v>54</v>
      </c>
      <c r="I1345" s="48"/>
      <c r="J1345" s="568">
        <v>45579</v>
      </c>
      <c r="K1345" s="42" t="s">
        <v>31</v>
      </c>
      <c r="L1345" s="543">
        <v>45504</v>
      </c>
      <c r="M1345" s="85"/>
      <c r="N1345" s="525">
        <v>45587</v>
      </c>
      <c r="O1345" s="51" t="s">
        <v>1362</v>
      </c>
      <c r="P1345" s="70" t="str">
        <f t="shared" ca="1" si="226"/>
        <v/>
      </c>
      <c r="Q1345" s="70" t="str">
        <f t="shared" ca="1" si="222"/>
        <v/>
      </c>
      <c r="R1345" s="70" t="str">
        <f t="shared" ca="1" si="223"/>
        <v/>
      </c>
      <c r="S1345" s="70" t="str">
        <f t="shared" ca="1" si="224"/>
        <v/>
      </c>
      <c r="T1345" s="147" t="str">
        <f t="shared" ca="1" si="225"/>
        <v/>
      </c>
      <c r="U1345" s="146"/>
      <c r="V1345" s="51"/>
      <c r="W1345" s="51"/>
      <c r="X1345" s="51"/>
      <c r="Y1345" s="51"/>
      <c r="Z1345" s="51"/>
      <c r="AA1345" s="145"/>
    </row>
    <row r="1346" spans="1:27" s="2" customFormat="1" ht="46.8" customHeight="1" x14ac:dyDescent="0.35">
      <c r="A1346" s="557">
        <v>45516</v>
      </c>
      <c r="B1346" s="83" t="s">
        <v>1359</v>
      </c>
      <c r="C1346" s="83" t="s">
        <v>65</v>
      </c>
      <c r="D1346" s="83">
        <v>5</v>
      </c>
      <c r="E1346" s="83" t="s">
        <v>278</v>
      </c>
      <c r="F1346" s="84">
        <v>23</v>
      </c>
      <c r="G1346" s="77" t="s">
        <v>5441</v>
      </c>
      <c r="H1346" s="65" t="s">
        <v>30</v>
      </c>
      <c r="I1346" s="65"/>
      <c r="J1346" s="526">
        <v>45579</v>
      </c>
      <c r="K1346" s="357" t="s">
        <v>205</v>
      </c>
      <c r="L1346" s="543">
        <v>45504</v>
      </c>
      <c r="M1346" s="85"/>
      <c r="N1346" s="525">
        <v>45734</v>
      </c>
      <c r="O1346" s="475" t="s">
        <v>1362</v>
      </c>
      <c r="P1346" s="70" t="str">
        <f t="shared" ca="1" si="226"/>
        <v/>
      </c>
      <c r="Q1346" s="70" t="str">
        <f t="shared" ca="1" si="222"/>
        <v/>
      </c>
      <c r="R1346" s="70" t="str">
        <f t="shared" ca="1" si="223"/>
        <v/>
      </c>
      <c r="S1346" s="70" t="str">
        <f t="shared" ca="1" si="224"/>
        <v/>
      </c>
      <c r="T1346" s="147" t="str">
        <f t="shared" ca="1" si="225"/>
        <v/>
      </c>
      <c r="U1346" s="146"/>
      <c r="V1346" s="51"/>
      <c r="W1346" s="51"/>
      <c r="X1346" s="51"/>
      <c r="Y1346" s="51"/>
      <c r="Z1346" s="51"/>
      <c r="AA1346" s="145"/>
    </row>
    <row r="1347" spans="1:27" s="2" customFormat="1" ht="15.6" x14ac:dyDescent="0.3">
      <c r="A1347" s="557">
        <v>45516</v>
      </c>
      <c r="B1347" s="83" t="s">
        <v>1359</v>
      </c>
      <c r="C1347" s="83" t="s">
        <v>65</v>
      </c>
      <c r="D1347" s="83">
        <v>5</v>
      </c>
      <c r="E1347" s="83" t="s">
        <v>278</v>
      </c>
      <c r="F1347" s="84">
        <v>24</v>
      </c>
      <c r="G1347" s="127" t="s">
        <v>1386</v>
      </c>
      <c r="H1347" s="65" t="s">
        <v>44</v>
      </c>
      <c r="I1347" s="65"/>
      <c r="J1347" s="526">
        <v>45590</v>
      </c>
      <c r="K1347" s="42" t="s">
        <v>31</v>
      </c>
      <c r="L1347" s="543">
        <v>45504</v>
      </c>
      <c r="M1347" s="85"/>
      <c r="N1347" s="525">
        <v>45590</v>
      </c>
      <c r="O1347" s="51" t="s">
        <v>1362</v>
      </c>
      <c r="P1347" s="70" t="str">
        <f t="shared" ca="1" si="226"/>
        <v/>
      </c>
      <c r="Q1347" s="70" t="str">
        <f t="shared" ca="1" si="222"/>
        <v/>
      </c>
      <c r="R1347" s="70" t="str">
        <f t="shared" ca="1" si="223"/>
        <v/>
      </c>
      <c r="S1347" s="70" t="str">
        <f t="shared" ca="1" si="224"/>
        <v/>
      </c>
      <c r="T1347" s="147" t="str">
        <f t="shared" ca="1" si="225"/>
        <v/>
      </c>
      <c r="U1347" s="146"/>
      <c r="V1347" s="51"/>
      <c r="W1347" s="51"/>
      <c r="X1347" s="51"/>
      <c r="Y1347" s="51"/>
      <c r="Z1347" s="51"/>
      <c r="AA1347" s="145"/>
    </row>
    <row r="1348" spans="1:27" s="2" customFormat="1" ht="15.6" x14ac:dyDescent="0.3">
      <c r="A1348" s="557">
        <v>45516</v>
      </c>
      <c r="B1348" s="83" t="s">
        <v>1359</v>
      </c>
      <c r="C1348" s="83" t="s">
        <v>65</v>
      </c>
      <c r="D1348" s="83">
        <v>5</v>
      </c>
      <c r="E1348" s="83" t="s">
        <v>278</v>
      </c>
      <c r="F1348" s="84">
        <v>25</v>
      </c>
      <c r="G1348" s="127" t="s">
        <v>1387</v>
      </c>
      <c r="H1348" s="65" t="s">
        <v>116</v>
      </c>
      <c r="I1348" s="65"/>
      <c r="J1348" s="526">
        <v>45616</v>
      </c>
      <c r="K1348" s="42" t="s">
        <v>31</v>
      </c>
      <c r="L1348" s="543">
        <v>45504</v>
      </c>
      <c r="M1348" s="85"/>
      <c r="N1348" s="525">
        <v>45616</v>
      </c>
      <c r="O1348" s="51" t="s">
        <v>1362</v>
      </c>
      <c r="P1348" s="70" t="str">
        <f t="shared" ca="1" si="226"/>
        <v/>
      </c>
      <c r="Q1348" s="70" t="str">
        <f t="shared" ca="1" si="222"/>
        <v/>
      </c>
      <c r="R1348" s="70" t="str">
        <f t="shared" ca="1" si="223"/>
        <v/>
      </c>
      <c r="S1348" s="70" t="str">
        <f t="shared" ca="1" si="224"/>
        <v/>
      </c>
      <c r="T1348" s="147" t="str">
        <f t="shared" ca="1" si="225"/>
        <v/>
      </c>
      <c r="U1348" s="146"/>
      <c r="V1348" s="51"/>
      <c r="W1348" s="51"/>
      <c r="X1348" s="51"/>
      <c r="Y1348" s="51"/>
      <c r="Z1348" s="51"/>
      <c r="AA1348" s="145"/>
    </row>
    <row r="1349" spans="1:27" s="2" customFormat="1" ht="15.6" x14ac:dyDescent="0.3">
      <c r="A1349" s="557">
        <v>45516</v>
      </c>
      <c r="B1349" s="83" t="s">
        <v>1359</v>
      </c>
      <c r="C1349" s="83" t="s">
        <v>65</v>
      </c>
      <c r="D1349" s="83">
        <v>5</v>
      </c>
      <c r="E1349" s="83" t="s">
        <v>278</v>
      </c>
      <c r="F1349" s="84">
        <v>26</v>
      </c>
      <c r="G1349" s="127" t="s">
        <v>1388</v>
      </c>
      <c r="H1349" s="65" t="s">
        <v>317</v>
      </c>
      <c r="I1349" s="65"/>
      <c r="J1349" s="526">
        <v>45624</v>
      </c>
      <c r="K1349" s="42" t="s">
        <v>31</v>
      </c>
      <c r="L1349" s="543">
        <v>45504</v>
      </c>
      <c r="M1349" s="85"/>
      <c r="N1349" s="525">
        <v>45643</v>
      </c>
      <c r="O1349" s="51" t="s">
        <v>1362</v>
      </c>
      <c r="P1349" s="70" t="str">
        <f t="shared" ca="1" si="226"/>
        <v/>
      </c>
      <c r="Q1349" s="70" t="str">
        <f t="shared" ca="1" si="222"/>
        <v/>
      </c>
      <c r="R1349" s="70" t="str">
        <f t="shared" ca="1" si="223"/>
        <v/>
      </c>
      <c r="S1349" s="70" t="str">
        <f t="shared" ca="1" si="224"/>
        <v/>
      </c>
      <c r="T1349" s="147" t="str">
        <f t="shared" ca="1" si="225"/>
        <v/>
      </c>
      <c r="U1349" s="146"/>
      <c r="V1349" s="51"/>
      <c r="W1349" s="51"/>
      <c r="X1349" s="51"/>
      <c r="Y1349" s="51"/>
      <c r="Z1349" s="51"/>
      <c r="AA1349" s="145"/>
    </row>
    <row r="1350" spans="1:27" s="2" customFormat="1" ht="15.6" x14ac:dyDescent="0.3">
      <c r="A1350" s="557">
        <v>45516</v>
      </c>
      <c r="B1350" s="83" t="s">
        <v>1359</v>
      </c>
      <c r="C1350" s="83" t="s">
        <v>65</v>
      </c>
      <c r="D1350" s="83">
        <v>5</v>
      </c>
      <c r="E1350" s="83" t="s">
        <v>278</v>
      </c>
      <c r="F1350" s="84">
        <v>27</v>
      </c>
      <c r="G1350" s="127" t="s">
        <v>1389</v>
      </c>
      <c r="H1350" s="65" t="s">
        <v>30</v>
      </c>
      <c r="I1350" s="65"/>
      <c r="J1350" s="526">
        <v>45769</v>
      </c>
      <c r="K1350" s="42" t="s">
        <v>31</v>
      </c>
      <c r="L1350" s="543">
        <v>45504</v>
      </c>
      <c r="M1350" s="85"/>
      <c r="N1350" s="525">
        <v>45771</v>
      </c>
      <c r="O1350" s="51"/>
      <c r="P1350" s="70"/>
      <c r="Q1350" s="70"/>
      <c r="R1350" s="70"/>
      <c r="S1350" s="70"/>
      <c r="T1350" s="147"/>
      <c r="U1350" s="146"/>
      <c r="V1350" s="51"/>
      <c r="W1350" s="51"/>
      <c r="X1350" s="51"/>
      <c r="Y1350" s="51"/>
      <c r="Z1350" s="51"/>
      <c r="AA1350" s="145"/>
    </row>
    <row r="1351" spans="1:27" s="2" customFormat="1" ht="15.6" x14ac:dyDescent="0.3">
      <c r="A1351" s="557">
        <v>45516</v>
      </c>
      <c r="B1351" s="253" t="s">
        <v>1359</v>
      </c>
      <c r="C1351" s="253" t="s">
        <v>65</v>
      </c>
      <c r="D1351" s="253">
        <v>5</v>
      </c>
      <c r="E1351" s="253" t="s">
        <v>278</v>
      </c>
      <c r="F1351" s="348">
        <v>28</v>
      </c>
      <c r="G1351" s="392" t="s">
        <v>1390</v>
      </c>
      <c r="H1351" s="364" t="s">
        <v>76</v>
      </c>
      <c r="I1351" s="65"/>
      <c r="J1351" s="571"/>
      <c r="K1351" s="42" t="s">
        <v>31</v>
      </c>
      <c r="L1351" s="543">
        <v>45504</v>
      </c>
      <c r="M1351" s="85"/>
      <c r="N1351" s="525">
        <v>45811</v>
      </c>
      <c r="O1351" s="51"/>
      <c r="P1351" s="70"/>
      <c r="Q1351" s="70"/>
      <c r="R1351" s="70"/>
      <c r="S1351" s="70"/>
      <c r="T1351" s="147"/>
      <c r="U1351" s="146"/>
      <c r="V1351" s="51"/>
      <c r="W1351" s="51"/>
      <c r="X1351" s="51"/>
      <c r="Y1351" s="51"/>
      <c r="Z1351" s="51"/>
      <c r="AA1351" s="145"/>
    </row>
    <row r="1352" spans="1:27" s="2" customFormat="1" ht="15.6" x14ac:dyDescent="0.3">
      <c r="A1352" s="557">
        <v>45516</v>
      </c>
      <c r="B1352" s="83" t="s">
        <v>1359</v>
      </c>
      <c r="C1352" s="83" t="s">
        <v>65</v>
      </c>
      <c r="D1352" s="83">
        <v>5</v>
      </c>
      <c r="E1352" s="83" t="s">
        <v>278</v>
      </c>
      <c r="F1352" s="84">
        <v>29</v>
      </c>
      <c r="G1352" s="127" t="s">
        <v>1391</v>
      </c>
      <c r="H1352" s="65" t="s">
        <v>30</v>
      </c>
      <c r="I1352" s="65"/>
      <c r="J1352" s="526">
        <v>45797</v>
      </c>
      <c r="K1352" s="365" t="s">
        <v>31</v>
      </c>
      <c r="L1352" s="543">
        <v>45504</v>
      </c>
      <c r="M1352" s="85"/>
      <c r="N1352" s="525">
        <v>45861</v>
      </c>
      <c r="O1352" s="51"/>
      <c r="P1352" s="70"/>
      <c r="Q1352" s="70"/>
      <c r="R1352" s="70"/>
      <c r="S1352" s="70"/>
      <c r="T1352" s="147"/>
      <c r="U1352" s="146"/>
      <c r="V1352" s="51"/>
      <c r="W1352" s="51"/>
      <c r="X1352" s="51"/>
      <c r="Y1352" s="51"/>
      <c r="Z1352" s="51"/>
      <c r="AA1352" s="145"/>
    </row>
    <row r="1353" spans="1:27" s="2" customFormat="1" ht="31.8" customHeight="1" x14ac:dyDescent="0.35">
      <c r="A1353" s="557">
        <v>45516</v>
      </c>
      <c r="B1353" s="83" t="s">
        <v>1359</v>
      </c>
      <c r="C1353" s="83" t="s">
        <v>65</v>
      </c>
      <c r="D1353" s="83">
        <v>5</v>
      </c>
      <c r="E1353" s="83" t="s">
        <v>278</v>
      </c>
      <c r="F1353" s="84">
        <v>30</v>
      </c>
      <c r="G1353" s="127" t="s">
        <v>5442</v>
      </c>
      <c r="H1353" s="65" t="s">
        <v>30</v>
      </c>
      <c r="I1353" s="65"/>
      <c r="J1353" s="526">
        <v>45797</v>
      </c>
      <c r="K1353" s="357" t="s">
        <v>205</v>
      </c>
      <c r="L1353" s="543">
        <v>45504</v>
      </c>
      <c r="M1353" s="406"/>
      <c r="N1353" s="525">
        <v>45861</v>
      </c>
      <c r="O1353" s="475"/>
      <c r="P1353" s="70"/>
      <c r="Q1353" s="70"/>
      <c r="R1353" s="70"/>
      <c r="S1353" s="70"/>
      <c r="T1353" s="147"/>
      <c r="U1353" s="146"/>
      <c r="V1353" s="51"/>
      <c r="W1353" s="51"/>
      <c r="X1353" s="51"/>
      <c r="Y1353" s="51"/>
      <c r="Z1353" s="51"/>
      <c r="AA1353" s="145"/>
    </row>
    <row r="1354" spans="1:27" s="2" customFormat="1" ht="15.6" x14ac:dyDescent="0.3">
      <c r="A1354" s="557">
        <v>45516</v>
      </c>
      <c r="B1354" s="83" t="s">
        <v>1359</v>
      </c>
      <c r="C1354" s="83" t="s">
        <v>65</v>
      </c>
      <c r="D1354" s="83">
        <v>5</v>
      </c>
      <c r="E1354" s="83" t="s">
        <v>278</v>
      </c>
      <c r="F1354" s="84">
        <v>31</v>
      </c>
      <c r="G1354" s="127" t="s">
        <v>1392</v>
      </c>
      <c r="H1354" s="65" t="s">
        <v>30</v>
      </c>
      <c r="I1354" s="65"/>
      <c r="J1354" s="526">
        <v>45797</v>
      </c>
      <c r="K1354" s="365" t="s">
        <v>31</v>
      </c>
      <c r="L1354" s="543">
        <v>45504</v>
      </c>
      <c r="M1354" s="85"/>
      <c r="N1354" s="525">
        <v>45861</v>
      </c>
      <c r="O1354" s="51"/>
      <c r="P1354" s="70"/>
      <c r="Q1354" s="70"/>
      <c r="R1354" s="70"/>
      <c r="S1354" s="70"/>
      <c r="T1354" s="147"/>
      <c r="U1354" s="146"/>
      <c r="V1354" s="51"/>
      <c r="W1354" s="51"/>
      <c r="X1354" s="51"/>
      <c r="Y1354" s="51"/>
      <c r="Z1354" s="51"/>
      <c r="AA1354" s="145"/>
    </row>
    <row r="1355" spans="1:27" s="2" customFormat="1" ht="15.6" x14ac:dyDescent="0.3">
      <c r="A1355" s="557">
        <v>45516</v>
      </c>
      <c r="B1355" s="83" t="s">
        <v>1359</v>
      </c>
      <c r="C1355" s="83" t="s">
        <v>65</v>
      </c>
      <c r="D1355" s="83">
        <v>5</v>
      </c>
      <c r="E1355" s="83" t="s">
        <v>278</v>
      </c>
      <c r="F1355" s="84">
        <v>32</v>
      </c>
      <c r="G1355" s="127" t="s">
        <v>1393</v>
      </c>
      <c r="H1355" s="65" t="s">
        <v>30</v>
      </c>
      <c r="I1355" s="65"/>
      <c r="J1355" s="526">
        <v>45797</v>
      </c>
      <c r="K1355" s="365" t="s">
        <v>31</v>
      </c>
      <c r="L1355" s="543">
        <v>45504</v>
      </c>
      <c r="M1355" s="85"/>
      <c r="N1355" s="525">
        <v>45861</v>
      </c>
      <c r="O1355" s="51"/>
      <c r="P1355" s="70"/>
      <c r="Q1355" s="70"/>
      <c r="R1355" s="70"/>
      <c r="S1355" s="70"/>
      <c r="T1355" s="147"/>
      <c r="U1355" s="146"/>
      <c r="V1355" s="51"/>
      <c r="W1355" s="51"/>
      <c r="X1355" s="51"/>
      <c r="Y1355" s="51"/>
      <c r="Z1355" s="51"/>
      <c r="AA1355" s="145"/>
    </row>
    <row r="1356" spans="1:27" s="2" customFormat="1" ht="186" customHeight="1" x14ac:dyDescent="0.3">
      <c r="A1356" s="557">
        <v>45516</v>
      </c>
      <c r="B1356" s="83" t="s">
        <v>1359</v>
      </c>
      <c r="C1356" s="106" t="s">
        <v>65</v>
      </c>
      <c r="D1356" s="106">
        <v>5</v>
      </c>
      <c r="E1356" s="83" t="s">
        <v>278</v>
      </c>
      <c r="F1356" s="84">
        <v>33</v>
      </c>
      <c r="G1356" s="44" t="s">
        <v>5616</v>
      </c>
      <c r="H1356" s="48" t="s">
        <v>481</v>
      </c>
      <c r="I1356" s="48"/>
      <c r="J1356" s="513">
        <v>45797</v>
      </c>
      <c r="K1356" s="355" t="s">
        <v>5185</v>
      </c>
      <c r="L1356" s="543">
        <v>45504</v>
      </c>
      <c r="M1356" s="406"/>
      <c r="N1356" s="525"/>
      <c r="O1356" s="470" t="s">
        <v>5404</v>
      </c>
      <c r="P1356" s="70"/>
      <c r="Q1356" s="70"/>
      <c r="R1356" s="70"/>
      <c r="S1356" s="70"/>
      <c r="T1356" s="147"/>
      <c r="U1356" s="146"/>
      <c r="V1356" s="51"/>
      <c r="W1356" s="51"/>
      <c r="X1356" s="51"/>
      <c r="Y1356" s="51"/>
      <c r="Z1356" s="51"/>
      <c r="AA1356" s="145"/>
    </row>
    <row r="1357" spans="1:27" s="2" customFormat="1" ht="15.6" x14ac:dyDescent="0.3">
      <c r="A1357" s="557">
        <v>45516</v>
      </c>
      <c r="B1357" s="83" t="s">
        <v>1359</v>
      </c>
      <c r="C1357" s="83" t="s">
        <v>65</v>
      </c>
      <c r="D1357" s="83">
        <v>5</v>
      </c>
      <c r="E1357" s="83" t="s">
        <v>278</v>
      </c>
      <c r="F1357" s="84">
        <v>34</v>
      </c>
      <c r="G1357" s="127" t="s">
        <v>5186</v>
      </c>
      <c r="H1357" s="65" t="s">
        <v>158</v>
      </c>
      <c r="I1357" s="65"/>
      <c r="J1357" s="526">
        <v>45896</v>
      </c>
      <c r="K1357" s="191" t="s">
        <v>31</v>
      </c>
      <c r="L1357" s="543">
        <v>45504</v>
      </c>
      <c r="M1357" s="85"/>
      <c r="N1357" s="516">
        <v>45902</v>
      </c>
      <c r="O1357" s="51"/>
      <c r="P1357" s="70"/>
      <c r="Q1357" s="70"/>
      <c r="R1357" s="70"/>
      <c r="S1357" s="70"/>
      <c r="T1357" s="147"/>
      <c r="U1357" s="146"/>
      <c r="V1357" s="51"/>
      <c r="W1357" s="51"/>
      <c r="X1357" s="51"/>
      <c r="Y1357" s="51"/>
      <c r="Z1357" s="51"/>
      <c r="AA1357" s="145"/>
    </row>
    <row r="1358" spans="1:27" s="2" customFormat="1" ht="31.2" x14ac:dyDescent="0.3">
      <c r="A1358" s="557">
        <v>45516</v>
      </c>
      <c r="B1358" s="83" t="s">
        <v>1359</v>
      </c>
      <c r="C1358" s="83" t="s">
        <v>65</v>
      </c>
      <c r="D1358" s="83">
        <v>5</v>
      </c>
      <c r="E1358" s="83" t="s">
        <v>278</v>
      </c>
      <c r="F1358" s="84">
        <v>35</v>
      </c>
      <c r="G1358" s="127" t="s">
        <v>5187</v>
      </c>
      <c r="H1358" s="65" t="s">
        <v>68</v>
      </c>
      <c r="I1358" s="65"/>
      <c r="J1358" s="526">
        <v>45896</v>
      </c>
      <c r="K1358" s="191" t="s">
        <v>31</v>
      </c>
      <c r="L1358" s="543">
        <v>45504</v>
      </c>
      <c r="M1358" s="85"/>
      <c r="N1358" s="525">
        <v>45908</v>
      </c>
      <c r="O1358" s="51"/>
      <c r="P1358" s="70"/>
      <c r="Q1358" s="70"/>
      <c r="R1358" s="70"/>
      <c r="S1358" s="70"/>
      <c r="T1358" s="147"/>
      <c r="U1358" s="146"/>
      <c r="V1358" s="51"/>
      <c r="W1358" s="51"/>
      <c r="X1358" s="51"/>
      <c r="Y1358" s="51"/>
      <c r="Z1358" s="51"/>
      <c r="AA1358" s="145"/>
    </row>
    <row r="1359" spans="1:27" s="2" customFormat="1" ht="46.8" x14ac:dyDescent="0.3">
      <c r="A1359" s="557">
        <v>45516</v>
      </c>
      <c r="B1359" s="83" t="s">
        <v>1359</v>
      </c>
      <c r="C1359" s="83" t="s">
        <v>65</v>
      </c>
      <c r="D1359" s="83">
        <v>5</v>
      </c>
      <c r="E1359" s="83" t="s">
        <v>278</v>
      </c>
      <c r="F1359" s="84">
        <v>36</v>
      </c>
      <c r="G1359" s="127" t="s">
        <v>5383</v>
      </c>
      <c r="H1359" s="65" t="s">
        <v>158</v>
      </c>
      <c r="I1359" s="65"/>
      <c r="J1359" s="526">
        <v>45936</v>
      </c>
      <c r="K1359" s="399" t="s">
        <v>205</v>
      </c>
      <c r="L1359" s="543">
        <v>45504</v>
      </c>
      <c r="M1359" s="85"/>
      <c r="N1359" s="516">
        <v>45953</v>
      </c>
      <c r="O1359" s="51"/>
      <c r="P1359" s="70"/>
      <c r="Q1359" s="70"/>
      <c r="R1359" s="70"/>
      <c r="S1359" s="70"/>
      <c r="T1359" s="147"/>
      <c r="U1359" s="146"/>
      <c r="V1359" s="51"/>
      <c r="W1359" s="51"/>
      <c r="X1359" s="51"/>
      <c r="Y1359" s="51"/>
      <c r="Z1359" s="51"/>
      <c r="AA1359" s="145"/>
    </row>
    <row r="1360" spans="1:27" s="2" customFormat="1" x14ac:dyDescent="0.3">
      <c r="A1360" s="557">
        <v>45516</v>
      </c>
      <c r="B1360" s="83" t="s">
        <v>1359</v>
      </c>
      <c r="C1360" s="106" t="s">
        <v>65</v>
      </c>
      <c r="D1360" s="106">
        <v>5</v>
      </c>
      <c r="E1360" s="83" t="s">
        <v>278</v>
      </c>
      <c r="F1360" s="84">
        <v>37</v>
      </c>
      <c r="G1360" s="127" t="s">
        <v>5421</v>
      </c>
      <c r="H1360" s="65" t="s">
        <v>104</v>
      </c>
      <c r="I1360" s="65"/>
      <c r="J1360" s="526">
        <v>45986</v>
      </c>
      <c r="K1360" s="191" t="s">
        <v>31</v>
      </c>
      <c r="L1360" s="543">
        <v>45504</v>
      </c>
      <c r="M1360" s="465"/>
      <c r="N1360" s="525">
        <v>46029</v>
      </c>
      <c r="O1360" s="470" t="s">
        <v>5403</v>
      </c>
      <c r="P1360" s="70"/>
      <c r="Q1360" s="70"/>
      <c r="R1360" s="70"/>
      <c r="S1360" s="70"/>
      <c r="T1360" s="147"/>
      <c r="U1360" s="146"/>
      <c r="V1360" s="51"/>
      <c r="W1360" s="51"/>
      <c r="X1360" s="51"/>
      <c r="Y1360" s="51"/>
      <c r="Z1360" s="51"/>
      <c r="AA1360" s="145"/>
    </row>
    <row r="1361" spans="1:27" s="2" customFormat="1" ht="15.6" x14ac:dyDescent="0.3">
      <c r="A1361" s="557">
        <v>45516</v>
      </c>
      <c r="B1361" s="83" t="s">
        <v>1359</v>
      </c>
      <c r="C1361" s="83" t="s">
        <v>65</v>
      </c>
      <c r="D1361" s="83">
        <v>5</v>
      </c>
      <c r="E1361" s="83" t="s">
        <v>278</v>
      </c>
      <c r="F1361" s="84">
        <v>38</v>
      </c>
      <c r="G1361" s="637" t="s">
        <v>5522</v>
      </c>
      <c r="H1361" s="48" t="s">
        <v>54</v>
      </c>
      <c r="I1361" s="48"/>
      <c r="J1361" s="513">
        <v>46097</v>
      </c>
      <c r="K1361" s="642" t="s">
        <v>5552</v>
      </c>
      <c r="L1361" s="543"/>
      <c r="M1361" s="85"/>
      <c r="N1361" s="525"/>
      <c r="O1361" s="51"/>
      <c r="P1361" s="70"/>
      <c r="Q1361" s="70"/>
      <c r="R1361" s="70"/>
      <c r="S1361" s="70"/>
      <c r="T1361" s="147"/>
      <c r="U1361" s="146"/>
      <c r="V1361" s="51"/>
      <c r="W1361" s="51"/>
      <c r="X1361" s="51"/>
      <c r="Y1361" s="51"/>
      <c r="Z1361" s="51"/>
      <c r="AA1361" s="145"/>
    </row>
    <row r="1362" spans="1:27" s="2" customFormat="1" ht="15.6" x14ac:dyDescent="0.3">
      <c r="A1362" s="555">
        <v>45498</v>
      </c>
      <c r="B1362" s="72" t="s">
        <v>1394</v>
      </c>
      <c r="C1362" s="44" t="s">
        <v>65</v>
      </c>
      <c r="D1362" s="44">
        <v>5</v>
      </c>
      <c r="E1362" s="44" t="s">
        <v>308</v>
      </c>
      <c r="F1362" s="45">
        <v>1</v>
      </c>
      <c r="G1362" s="71" t="s">
        <v>1395</v>
      </c>
      <c r="H1362" s="47" t="s">
        <v>30</v>
      </c>
      <c r="I1362" s="47"/>
      <c r="J1362" s="568"/>
      <c r="K1362" s="42" t="s">
        <v>31</v>
      </c>
      <c r="L1362" s="544">
        <v>45405</v>
      </c>
      <c r="M1362" s="43"/>
      <c r="N1362" s="513">
        <v>45478</v>
      </c>
      <c r="O1362" s="51"/>
      <c r="P1362" s="70" t="str">
        <f t="shared" ref="P1362:P1367" ca="1" si="227">IF(K1362="NÃO INTERVENCIONADO",TODAY()-J1362,"")</f>
        <v/>
      </c>
      <c r="Q1362" s="70" t="str">
        <f t="shared" ref="Q1362:Q1405" ca="1" si="228">IF(K1362="ENCOMENDADO",TODAY()-J1362,"")</f>
        <v/>
      </c>
      <c r="R1362" s="70" t="str">
        <f t="shared" ref="R1362:R1384" ca="1" si="229">IF(K1362="EM OBRA",TODAY()-J1362,"")</f>
        <v/>
      </c>
      <c r="S1362" s="70" t="str">
        <f t="shared" ref="S1362:S1405" ca="1" si="230">IF(K1362="CORREÇÃO NÃO ACEITE",TODAY()-J1362,"")</f>
        <v/>
      </c>
      <c r="T1362" s="147" t="str">
        <f t="shared" ref="T1362:T1405" ca="1" si="231">IF(K1362="A VERIFICAR",TODAY()-J1362,"")</f>
        <v/>
      </c>
      <c r="U1362" s="146"/>
      <c r="V1362" s="51"/>
      <c r="W1362" s="51"/>
      <c r="X1362" s="51"/>
      <c r="Y1362" s="51"/>
      <c r="Z1362" s="51"/>
      <c r="AA1362" s="145"/>
    </row>
    <row r="1363" spans="1:27" s="2" customFormat="1" ht="15.6" x14ac:dyDescent="0.3">
      <c r="A1363" s="555">
        <v>45498</v>
      </c>
      <c r="B1363" s="72" t="s">
        <v>1394</v>
      </c>
      <c r="C1363" s="44" t="s">
        <v>65</v>
      </c>
      <c r="D1363" s="44">
        <v>5</v>
      </c>
      <c r="E1363" s="44" t="s">
        <v>308</v>
      </c>
      <c r="F1363" s="45">
        <v>2</v>
      </c>
      <c r="G1363" s="71" t="s">
        <v>1396</v>
      </c>
      <c r="H1363" s="47" t="s">
        <v>30</v>
      </c>
      <c r="I1363" s="47"/>
      <c r="J1363" s="568"/>
      <c r="K1363" s="42" t="s">
        <v>31</v>
      </c>
      <c r="L1363" s="544">
        <v>45405</v>
      </c>
      <c r="M1363" s="43"/>
      <c r="N1363" s="513">
        <v>45478</v>
      </c>
      <c r="O1363" s="51"/>
      <c r="P1363" s="70" t="str">
        <f t="shared" ca="1" si="227"/>
        <v/>
      </c>
      <c r="Q1363" s="70" t="str">
        <f t="shared" ca="1" si="228"/>
        <v/>
      </c>
      <c r="R1363" s="70" t="str">
        <f t="shared" ca="1" si="229"/>
        <v/>
      </c>
      <c r="S1363" s="70" t="str">
        <f t="shared" ca="1" si="230"/>
        <v/>
      </c>
      <c r="T1363" s="147" t="str">
        <f t="shared" ca="1" si="231"/>
        <v/>
      </c>
      <c r="U1363" s="146"/>
      <c r="V1363" s="51"/>
      <c r="W1363" s="51"/>
      <c r="X1363" s="51"/>
      <c r="Y1363" s="51"/>
      <c r="Z1363" s="51"/>
      <c r="AA1363" s="145"/>
    </row>
    <row r="1364" spans="1:27" s="2" customFormat="1" ht="15.6" x14ac:dyDescent="0.3">
      <c r="A1364" s="555">
        <v>45498</v>
      </c>
      <c r="B1364" s="72" t="s">
        <v>1394</v>
      </c>
      <c r="C1364" s="44" t="s">
        <v>65</v>
      </c>
      <c r="D1364" s="44">
        <v>5</v>
      </c>
      <c r="E1364" s="44" t="s">
        <v>308</v>
      </c>
      <c r="F1364" s="45">
        <v>3</v>
      </c>
      <c r="G1364" s="71" t="s">
        <v>1397</v>
      </c>
      <c r="H1364" s="47" t="s">
        <v>40</v>
      </c>
      <c r="I1364" s="47"/>
      <c r="J1364" s="568"/>
      <c r="K1364" s="42" t="s">
        <v>31</v>
      </c>
      <c r="L1364" s="544">
        <v>45405</v>
      </c>
      <c r="M1364" s="43"/>
      <c r="N1364" s="513">
        <v>45478</v>
      </c>
      <c r="O1364" s="51"/>
      <c r="P1364" s="70" t="str">
        <f t="shared" ca="1" si="227"/>
        <v/>
      </c>
      <c r="Q1364" s="70" t="str">
        <f t="shared" ca="1" si="228"/>
        <v/>
      </c>
      <c r="R1364" s="70" t="str">
        <f t="shared" ca="1" si="229"/>
        <v/>
      </c>
      <c r="S1364" s="70" t="str">
        <f t="shared" ca="1" si="230"/>
        <v/>
      </c>
      <c r="T1364" s="147" t="str">
        <f t="shared" ca="1" si="231"/>
        <v/>
      </c>
      <c r="U1364" s="146"/>
      <c r="V1364" s="51"/>
      <c r="W1364" s="51"/>
      <c r="X1364" s="51"/>
      <c r="Y1364" s="51"/>
      <c r="Z1364" s="51"/>
      <c r="AA1364" s="145"/>
    </row>
    <row r="1365" spans="1:27" s="2" customFormat="1" ht="15.6" x14ac:dyDescent="0.3">
      <c r="A1365" s="555">
        <v>45498</v>
      </c>
      <c r="B1365" s="72" t="s">
        <v>1394</v>
      </c>
      <c r="C1365" s="44" t="s">
        <v>65</v>
      </c>
      <c r="D1365" s="44">
        <v>5</v>
      </c>
      <c r="E1365" s="44" t="s">
        <v>308</v>
      </c>
      <c r="F1365" s="45">
        <v>4</v>
      </c>
      <c r="G1365" s="71" t="s">
        <v>1398</v>
      </c>
      <c r="H1365" s="47" t="s">
        <v>30</v>
      </c>
      <c r="I1365" s="47"/>
      <c r="J1365" s="568"/>
      <c r="K1365" s="42" t="s">
        <v>31</v>
      </c>
      <c r="L1365" s="544">
        <v>45405</v>
      </c>
      <c r="M1365" s="43"/>
      <c r="N1365" s="513">
        <v>45478</v>
      </c>
      <c r="O1365" s="51"/>
      <c r="P1365" s="70" t="str">
        <f t="shared" ca="1" si="227"/>
        <v/>
      </c>
      <c r="Q1365" s="70" t="str">
        <f t="shared" ca="1" si="228"/>
        <v/>
      </c>
      <c r="R1365" s="70" t="str">
        <f t="shared" ca="1" si="229"/>
        <v/>
      </c>
      <c r="S1365" s="70" t="str">
        <f t="shared" ca="1" si="230"/>
        <v/>
      </c>
      <c r="T1365" s="147" t="str">
        <f t="shared" ca="1" si="231"/>
        <v/>
      </c>
      <c r="U1365" s="146"/>
      <c r="V1365" s="51"/>
      <c r="W1365" s="51"/>
      <c r="X1365" s="51"/>
      <c r="Y1365" s="51"/>
      <c r="Z1365" s="51"/>
      <c r="AA1365" s="145"/>
    </row>
    <row r="1366" spans="1:27" s="2" customFormat="1" ht="15.6" x14ac:dyDescent="0.3">
      <c r="A1366" s="555">
        <v>45498</v>
      </c>
      <c r="B1366" s="72" t="s">
        <v>1394</v>
      </c>
      <c r="C1366" s="44" t="s">
        <v>65</v>
      </c>
      <c r="D1366" s="44">
        <v>5</v>
      </c>
      <c r="E1366" s="44" t="s">
        <v>308</v>
      </c>
      <c r="F1366" s="45">
        <v>5</v>
      </c>
      <c r="G1366" s="71" t="s">
        <v>1399</v>
      </c>
      <c r="H1366" s="47" t="s">
        <v>30</v>
      </c>
      <c r="I1366" s="47"/>
      <c r="J1366" s="568"/>
      <c r="K1366" s="42" t="s">
        <v>31</v>
      </c>
      <c r="L1366" s="544">
        <v>45405</v>
      </c>
      <c r="M1366" s="43"/>
      <c r="N1366" s="513">
        <v>45478</v>
      </c>
      <c r="O1366" s="51"/>
      <c r="P1366" s="70" t="str">
        <f t="shared" ca="1" si="227"/>
        <v/>
      </c>
      <c r="Q1366" s="70" t="str">
        <f t="shared" ca="1" si="228"/>
        <v/>
      </c>
      <c r="R1366" s="70" t="str">
        <f t="shared" ca="1" si="229"/>
        <v/>
      </c>
      <c r="S1366" s="70" t="str">
        <f t="shared" ca="1" si="230"/>
        <v/>
      </c>
      <c r="T1366" s="147" t="str">
        <f t="shared" ca="1" si="231"/>
        <v/>
      </c>
      <c r="U1366" s="146"/>
      <c r="V1366" s="51"/>
      <c r="W1366" s="51"/>
      <c r="X1366" s="51"/>
      <c r="Y1366" s="51"/>
      <c r="Z1366" s="51"/>
      <c r="AA1366" s="145"/>
    </row>
    <row r="1367" spans="1:27" s="2" customFormat="1" ht="15.6" x14ac:dyDescent="0.3">
      <c r="A1367" s="555">
        <v>45498</v>
      </c>
      <c r="B1367" s="72" t="s">
        <v>1394</v>
      </c>
      <c r="C1367" s="44" t="s">
        <v>65</v>
      </c>
      <c r="D1367" s="44">
        <v>5</v>
      </c>
      <c r="E1367" s="44" t="s">
        <v>308</v>
      </c>
      <c r="F1367" s="45">
        <v>6</v>
      </c>
      <c r="G1367" s="71" t="s">
        <v>1400</v>
      </c>
      <c r="H1367" s="47" t="s">
        <v>30</v>
      </c>
      <c r="I1367" s="47"/>
      <c r="J1367" s="568"/>
      <c r="K1367" s="42" t="s">
        <v>31</v>
      </c>
      <c r="L1367" s="544">
        <v>45405</v>
      </c>
      <c r="M1367" s="43"/>
      <c r="N1367" s="513">
        <v>45478</v>
      </c>
      <c r="O1367" s="51"/>
      <c r="P1367" s="70" t="str">
        <f t="shared" ca="1" si="227"/>
        <v/>
      </c>
      <c r="Q1367" s="70" t="str">
        <f t="shared" ca="1" si="228"/>
        <v/>
      </c>
      <c r="R1367" s="70" t="str">
        <f t="shared" ca="1" si="229"/>
        <v/>
      </c>
      <c r="S1367" s="70" t="str">
        <f t="shared" ca="1" si="230"/>
        <v/>
      </c>
      <c r="T1367" s="147" t="str">
        <f t="shared" ca="1" si="231"/>
        <v/>
      </c>
      <c r="U1367" s="146"/>
      <c r="V1367" s="51"/>
      <c r="W1367" s="51"/>
      <c r="X1367" s="51"/>
      <c r="Y1367" s="51"/>
      <c r="Z1367" s="51"/>
      <c r="AA1367" s="145"/>
    </row>
    <row r="1368" spans="1:27" s="2" customFormat="1" ht="15.6" x14ac:dyDescent="0.3">
      <c r="A1368" s="555">
        <v>45498</v>
      </c>
      <c r="B1368" s="72" t="s">
        <v>1394</v>
      </c>
      <c r="C1368" s="44" t="s">
        <v>65</v>
      </c>
      <c r="D1368" s="44">
        <v>5</v>
      </c>
      <c r="E1368" s="44" t="s">
        <v>308</v>
      </c>
      <c r="F1368" s="45">
        <v>7</v>
      </c>
      <c r="G1368" s="71" t="s">
        <v>1401</v>
      </c>
      <c r="H1368" s="47" t="s">
        <v>30</v>
      </c>
      <c r="I1368" s="47"/>
      <c r="J1368" s="568"/>
      <c r="K1368" s="42" t="s">
        <v>31</v>
      </c>
      <c r="L1368" s="544">
        <v>45405</v>
      </c>
      <c r="M1368" s="43"/>
      <c r="N1368" s="513">
        <v>45478</v>
      </c>
      <c r="O1368" s="51"/>
      <c r="P1368" s="70" t="str">
        <f ca="1">IF(K1368="NÃO INTERVENCIONADO",TODAY()-L1368,"")</f>
        <v/>
      </c>
      <c r="Q1368" s="70" t="str">
        <f t="shared" ca="1" si="228"/>
        <v/>
      </c>
      <c r="R1368" s="70" t="str">
        <f t="shared" ca="1" si="229"/>
        <v/>
      </c>
      <c r="S1368" s="70" t="str">
        <f t="shared" ca="1" si="230"/>
        <v/>
      </c>
      <c r="T1368" s="147" t="str">
        <f t="shared" ca="1" si="231"/>
        <v/>
      </c>
      <c r="U1368" s="146"/>
      <c r="V1368" s="51"/>
      <c r="W1368" s="51"/>
      <c r="X1368" s="51"/>
      <c r="Y1368" s="51"/>
      <c r="Z1368" s="51"/>
      <c r="AA1368" s="145"/>
    </row>
    <row r="1369" spans="1:27" s="2" customFormat="1" ht="15.6" x14ac:dyDescent="0.3">
      <c r="A1369" s="555">
        <v>45498</v>
      </c>
      <c r="B1369" s="72" t="s">
        <v>1394</v>
      </c>
      <c r="C1369" s="44" t="s">
        <v>65</v>
      </c>
      <c r="D1369" s="44">
        <v>5</v>
      </c>
      <c r="E1369" s="44" t="s">
        <v>308</v>
      </c>
      <c r="F1369" s="45">
        <v>8</v>
      </c>
      <c r="G1369" s="71" t="s">
        <v>1402</v>
      </c>
      <c r="H1369" s="47" t="s">
        <v>30</v>
      </c>
      <c r="I1369" s="47"/>
      <c r="J1369" s="568"/>
      <c r="K1369" s="42" t="s">
        <v>31</v>
      </c>
      <c r="L1369" s="544">
        <v>45405</v>
      </c>
      <c r="M1369" s="43"/>
      <c r="N1369" s="513">
        <v>45478</v>
      </c>
      <c r="O1369" s="51"/>
      <c r="P1369" s="70" t="str">
        <f t="shared" ref="P1369:P1378" ca="1" si="232">IF(K1369="NÃO INTERVENCIONADO",TODAY()-J1369,"")</f>
        <v/>
      </c>
      <c r="Q1369" s="70" t="str">
        <f t="shared" ca="1" si="228"/>
        <v/>
      </c>
      <c r="R1369" s="70" t="str">
        <f t="shared" ca="1" si="229"/>
        <v/>
      </c>
      <c r="S1369" s="70" t="str">
        <f t="shared" ca="1" si="230"/>
        <v/>
      </c>
      <c r="T1369" s="147" t="str">
        <f t="shared" ca="1" si="231"/>
        <v/>
      </c>
      <c r="U1369" s="146"/>
      <c r="V1369" s="51"/>
      <c r="W1369" s="51"/>
      <c r="X1369" s="51"/>
      <c r="Y1369" s="51"/>
      <c r="Z1369" s="51"/>
      <c r="AA1369" s="145"/>
    </row>
    <row r="1370" spans="1:27" s="2" customFormat="1" ht="15.6" x14ac:dyDescent="0.3">
      <c r="A1370" s="555">
        <v>45498</v>
      </c>
      <c r="B1370" s="72" t="s">
        <v>1394</v>
      </c>
      <c r="C1370" s="44" t="s">
        <v>65</v>
      </c>
      <c r="D1370" s="44">
        <v>5</v>
      </c>
      <c r="E1370" s="44" t="s">
        <v>308</v>
      </c>
      <c r="F1370" s="45">
        <v>9</v>
      </c>
      <c r="G1370" s="71" t="s">
        <v>1403</v>
      </c>
      <c r="H1370" s="47" t="s">
        <v>30</v>
      </c>
      <c r="I1370" s="47"/>
      <c r="J1370" s="568"/>
      <c r="K1370" s="42" t="s">
        <v>31</v>
      </c>
      <c r="L1370" s="544">
        <v>45405</v>
      </c>
      <c r="M1370" s="43"/>
      <c r="N1370" s="513">
        <v>45478</v>
      </c>
      <c r="O1370" s="51"/>
      <c r="P1370" s="70" t="str">
        <f t="shared" ca="1" si="232"/>
        <v/>
      </c>
      <c r="Q1370" s="70" t="str">
        <f t="shared" ca="1" si="228"/>
        <v/>
      </c>
      <c r="R1370" s="70" t="str">
        <f t="shared" ca="1" si="229"/>
        <v/>
      </c>
      <c r="S1370" s="70" t="str">
        <f t="shared" ca="1" si="230"/>
        <v/>
      </c>
      <c r="T1370" s="147" t="str">
        <f t="shared" ca="1" si="231"/>
        <v/>
      </c>
      <c r="U1370" s="146"/>
      <c r="V1370" s="51"/>
      <c r="W1370" s="51"/>
      <c r="X1370" s="51"/>
      <c r="Y1370" s="51"/>
      <c r="Z1370" s="51"/>
      <c r="AA1370" s="145"/>
    </row>
    <row r="1371" spans="1:27" s="2" customFormat="1" ht="15.6" x14ac:dyDescent="0.3">
      <c r="A1371" s="555">
        <v>45498</v>
      </c>
      <c r="B1371" s="72" t="s">
        <v>1394</v>
      </c>
      <c r="C1371" s="44" t="s">
        <v>65</v>
      </c>
      <c r="D1371" s="44">
        <v>5</v>
      </c>
      <c r="E1371" s="44" t="s">
        <v>308</v>
      </c>
      <c r="F1371" s="45">
        <v>10</v>
      </c>
      <c r="G1371" s="71" t="s">
        <v>1404</v>
      </c>
      <c r="H1371" s="47" t="s">
        <v>30</v>
      </c>
      <c r="I1371" s="47"/>
      <c r="J1371" s="568"/>
      <c r="K1371" s="187" t="s">
        <v>31</v>
      </c>
      <c r="L1371" s="544">
        <v>45405</v>
      </c>
      <c r="M1371" s="43"/>
      <c r="N1371" s="513">
        <v>45478</v>
      </c>
      <c r="O1371" s="51"/>
      <c r="P1371" s="70" t="str">
        <f t="shared" ca="1" si="232"/>
        <v/>
      </c>
      <c r="Q1371" s="70" t="str">
        <f t="shared" ca="1" si="228"/>
        <v/>
      </c>
      <c r="R1371" s="70" t="str">
        <f t="shared" ca="1" si="229"/>
        <v/>
      </c>
      <c r="S1371" s="70" t="str">
        <f t="shared" ca="1" si="230"/>
        <v/>
      </c>
      <c r="T1371" s="147" t="str">
        <f t="shared" ca="1" si="231"/>
        <v/>
      </c>
      <c r="U1371" s="146"/>
      <c r="V1371" s="51"/>
      <c r="W1371" s="51"/>
      <c r="X1371" s="51"/>
      <c r="Y1371" s="51"/>
      <c r="Z1371" s="51"/>
      <c r="AA1371" s="145"/>
    </row>
    <row r="1372" spans="1:27" s="2" customFormat="1" ht="15.6" x14ac:dyDescent="0.3">
      <c r="A1372" s="555">
        <v>45498</v>
      </c>
      <c r="B1372" s="72" t="s">
        <v>1394</v>
      </c>
      <c r="C1372" s="44" t="s">
        <v>65</v>
      </c>
      <c r="D1372" s="44">
        <v>5</v>
      </c>
      <c r="E1372" s="44" t="s">
        <v>308</v>
      </c>
      <c r="F1372" s="45">
        <v>11</v>
      </c>
      <c r="G1372" s="71" t="s">
        <v>1405</v>
      </c>
      <c r="H1372" s="47" t="s">
        <v>30</v>
      </c>
      <c r="I1372" s="47"/>
      <c r="J1372" s="568"/>
      <c r="K1372" s="42" t="s">
        <v>31</v>
      </c>
      <c r="L1372" s="544">
        <v>45405</v>
      </c>
      <c r="M1372" s="43"/>
      <c r="N1372" s="513">
        <v>45478</v>
      </c>
      <c r="O1372" s="51"/>
      <c r="P1372" s="70" t="str">
        <f t="shared" ca="1" si="232"/>
        <v/>
      </c>
      <c r="Q1372" s="70" t="str">
        <f t="shared" ca="1" si="228"/>
        <v/>
      </c>
      <c r="R1372" s="70" t="str">
        <f t="shared" ca="1" si="229"/>
        <v/>
      </c>
      <c r="S1372" s="70" t="str">
        <f t="shared" ca="1" si="230"/>
        <v/>
      </c>
      <c r="T1372" s="147" t="str">
        <f t="shared" ca="1" si="231"/>
        <v/>
      </c>
      <c r="U1372" s="146"/>
      <c r="V1372" s="51"/>
      <c r="W1372" s="51"/>
      <c r="X1372" s="51"/>
      <c r="Y1372" s="51"/>
      <c r="Z1372" s="51"/>
      <c r="AA1372" s="145"/>
    </row>
    <row r="1373" spans="1:27" s="2" customFormat="1" ht="15.6" x14ac:dyDescent="0.3">
      <c r="A1373" s="555">
        <v>45498</v>
      </c>
      <c r="B1373" s="72" t="s">
        <v>1394</v>
      </c>
      <c r="C1373" s="44" t="s">
        <v>65</v>
      </c>
      <c r="D1373" s="44">
        <v>5</v>
      </c>
      <c r="E1373" s="44" t="s">
        <v>308</v>
      </c>
      <c r="F1373" s="45">
        <v>12</v>
      </c>
      <c r="G1373" s="71" t="s">
        <v>1406</v>
      </c>
      <c r="H1373" s="53" t="s">
        <v>76</v>
      </c>
      <c r="I1373" s="47"/>
      <c r="J1373" s="568"/>
      <c r="K1373" s="42" t="s">
        <v>31</v>
      </c>
      <c r="L1373" s="544">
        <v>45405</v>
      </c>
      <c r="M1373" s="43"/>
      <c r="N1373" s="513">
        <v>45477</v>
      </c>
      <c r="O1373" s="51"/>
      <c r="P1373" s="70" t="str">
        <f t="shared" ca="1" si="232"/>
        <v/>
      </c>
      <c r="Q1373" s="70" t="str">
        <f t="shared" ca="1" si="228"/>
        <v/>
      </c>
      <c r="R1373" s="70" t="str">
        <f t="shared" ca="1" si="229"/>
        <v/>
      </c>
      <c r="S1373" s="70" t="str">
        <f t="shared" ca="1" si="230"/>
        <v/>
      </c>
      <c r="T1373" s="147" t="str">
        <f t="shared" ca="1" si="231"/>
        <v/>
      </c>
      <c r="U1373" s="146"/>
      <c r="V1373" s="51"/>
      <c r="W1373" s="51"/>
      <c r="X1373" s="51"/>
      <c r="Y1373" s="51"/>
      <c r="Z1373" s="51"/>
      <c r="AA1373" s="145"/>
    </row>
    <row r="1374" spans="1:27" s="2" customFormat="1" ht="15.6" x14ac:dyDescent="0.3">
      <c r="A1374" s="555">
        <v>45498</v>
      </c>
      <c r="B1374" s="72" t="s">
        <v>1394</v>
      </c>
      <c r="C1374" s="44" t="s">
        <v>65</v>
      </c>
      <c r="D1374" s="44">
        <v>5</v>
      </c>
      <c r="E1374" s="44" t="s">
        <v>308</v>
      </c>
      <c r="F1374" s="45">
        <v>13</v>
      </c>
      <c r="G1374" s="71" t="s">
        <v>1407</v>
      </c>
      <c r="H1374" s="47" t="s">
        <v>30</v>
      </c>
      <c r="I1374" s="47"/>
      <c r="J1374" s="568"/>
      <c r="K1374" s="42" t="s">
        <v>31</v>
      </c>
      <c r="L1374" s="544">
        <v>45405</v>
      </c>
      <c r="M1374" s="43"/>
      <c r="N1374" s="513">
        <v>45478</v>
      </c>
      <c r="O1374" s="51"/>
      <c r="P1374" s="70" t="str">
        <f t="shared" ca="1" si="232"/>
        <v/>
      </c>
      <c r="Q1374" s="70" t="str">
        <f t="shared" ca="1" si="228"/>
        <v/>
      </c>
      <c r="R1374" s="70" t="str">
        <f t="shared" ca="1" si="229"/>
        <v/>
      </c>
      <c r="S1374" s="70" t="str">
        <f t="shared" ca="1" si="230"/>
        <v/>
      </c>
      <c r="T1374" s="147" t="str">
        <f t="shared" ca="1" si="231"/>
        <v/>
      </c>
      <c r="U1374" s="146"/>
      <c r="V1374" s="51"/>
      <c r="W1374" s="51"/>
      <c r="X1374" s="51"/>
      <c r="Y1374" s="51"/>
      <c r="Z1374" s="51"/>
      <c r="AA1374" s="145"/>
    </row>
    <row r="1375" spans="1:27" s="2" customFormat="1" ht="15.6" x14ac:dyDescent="0.3">
      <c r="A1375" s="555">
        <v>45498</v>
      </c>
      <c r="B1375" s="72" t="s">
        <v>1394</v>
      </c>
      <c r="C1375" s="44" t="s">
        <v>65</v>
      </c>
      <c r="D1375" s="44">
        <v>5</v>
      </c>
      <c r="E1375" s="44" t="s">
        <v>308</v>
      </c>
      <c r="F1375" s="45">
        <v>14</v>
      </c>
      <c r="G1375" s="71" t="s">
        <v>1408</v>
      </c>
      <c r="H1375" s="47" t="s">
        <v>30</v>
      </c>
      <c r="I1375" s="47"/>
      <c r="J1375" s="568"/>
      <c r="K1375" s="42" t="s">
        <v>31</v>
      </c>
      <c r="L1375" s="544">
        <v>45405</v>
      </c>
      <c r="M1375" s="43"/>
      <c r="N1375" s="513">
        <v>45478</v>
      </c>
      <c r="O1375" s="51"/>
      <c r="P1375" s="70" t="str">
        <f t="shared" ca="1" si="232"/>
        <v/>
      </c>
      <c r="Q1375" s="70" t="str">
        <f t="shared" ca="1" si="228"/>
        <v/>
      </c>
      <c r="R1375" s="70" t="str">
        <f t="shared" ca="1" si="229"/>
        <v/>
      </c>
      <c r="S1375" s="70" t="str">
        <f t="shared" ca="1" si="230"/>
        <v/>
      </c>
      <c r="T1375" s="147" t="str">
        <f t="shared" ca="1" si="231"/>
        <v/>
      </c>
      <c r="U1375" s="146"/>
      <c r="V1375" s="51"/>
      <c r="W1375" s="51"/>
      <c r="X1375" s="51"/>
      <c r="Y1375" s="51"/>
      <c r="Z1375" s="51"/>
      <c r="AA1375" s="145"/>
    </row>
    <row r="1376" spans="1:27" s="2" customFormat="1" ht="15.6" x14ac:dyDescent="0.3">
      <c r="A1376" s="555">
        <v>45498</v>
      </c>
      <c r="B1376" s="72" t="s">
        <v>1394</v>
      </c>
      <c r="C1376" s="44" t="s">
        <v>65</v>
      </c>
      <c r="D1376" s="44">
        <v>5</v>
      </c>
      <c r="E1376" s="44" t="s">
        <v>308</v>
      </c>
      <c r="F1376" s="45">
        <v>15</v>
      </c>
      <c r="G1376" s="71" t="s">
        <v>1409</v>
      </c>
      <c r="H1376" s="47" t="s">
        <v>30</v>
      </c>
      <c r="I1376" s="47"/>
      <c r="J1376" s="568"/>
      <c r="K1376" s="42" t="s">
        <v>31</v>
      </c>
      <c r="L1376" s="544">
        <v>45405</v>
      </c>
      <c r="M1376" s="43"/>
      <c r="N1376" s="513">
        <v>45478</v>
      </c>
      <c r="O1376" s="51"/>
      <c r="P1376" s="70" t="str">
        <f t="shared" ca="1" si="232"/>
        <v/>
      </c>
      <c r="Q1376" s="70" t="str">
        <f t="shared" ca="1" si="228"/>
        <v/>
      </c>
      <c r="R1376" s="70" t="str">
        <f t="shared" ca="1" si="229"/>
        <v/>
      </c>
      <c r="S1376" s="70" t="str">
        <f t="shared" ca="1" si="230"/>
        <v/>
      </c>
      <c r="T1376" s="147" t="str">
        <f t="shared" ca="1" si="231"/>
        <v/>
      </c>
      <c r="U1376" s="146"/>
      <c r="V1376" s="51"/>
      <c r="W1376" s="51"/>
      <c r="X1376" s="51"/>
      <c r="Y1376" s="51"/>
      <c r="Z1376" s="51"/>
      <c r="AA1376" s="145"/>
    </row>
    <row r="1377" spans="1:27" s="2" customFormat="1" ht="15.6" x14ac:dyDescent="0.3">
      <c r="A1377" s="555">
        <v>45498</v>
      </c>
      <c r="B1377" s="72" t="s">
        <v>1394</v>
      </c>
      <c r="C1377" s="44" t="s">
        <v>65</v>
      </c>
      <c r="D1377" s="44">
        <v>5</v>
      </c>
      <c r="E1377" s="44" t="s">
        <v>308</v>
      </c>
      <c r="F1377" s="45">
        <v>16</v>
      </c>
      <c r="G1377" s="71" t="s">
        <v>1410</v>
      </c>
      <c r="H1377" s="47" t="s">
        <v>30</v>
      </c>
      <c r="I1377" s="47"/>
      <c r="J1377" s="568"/>
      <c r="K1377" s="42" t="s">
        <v>31</v>
      </c>
      <c r="L1377" s="544">
        <v>45405</v>
      </c>
      <c r="M1377" s="43"/>
      <c r="N1377" s="513">
        <v>45478</v>
      </c>
      <c r="O1377" s="51"/>
      <c r="P1377" s="70" t="str">
        <f t="shared" ca="1" si="232"/>
        <v/>
      </c>
      <c r="Q1377" s="70" t="str">
        <f t="shared" ca="1" si="228"/>
        <v/>
      </c>
      <c r="R1377" s="70" t="str">
        <f t="shared" ca="1" si="229"/>
        <v/>
      </c>
      <c r="S1377" s="70" t="str">
        <f t="shared" ca="1" si="230"/>
        <v/>
      </c>
      <c r="T1377" s="147" t="str">
        <f t="shared" ca="1" si="231"/>
        <v/>
      </c>
      <c r="U1377" s="146"/>
      <c r="V1377" s="51"/>
      <c r="W1377" s="51"/>
      <c r="X1377" s="51"/>
      <c r="Y1377" s="51"/>
      <c r="Z1377" s="51"/>
      <c r="AA1377" s="145"/>
    </row>
    <row r="1378" spans="1:27" s="2" customFormat="1" ht="15.6" x14ac:dyDescent="0.3">
      <c r="A1378" s="555">
        <v>45498</v>
      </c>
      <c r="B1378" s="72" t="s">
        <v>1394</v>
      </c>
      <c r="C1378" s="44" t="s">
        <v>65</v>
      </c>
      <c r="D1378" s="44">
        <v>5</v>
      </c>
      <c r="E1378" s="44" t="s">
        <v>308</v>
      </c>
      <c r="F1378" s="45">
        <v>17</v>
      </c>
      <c r="G1378" s="71" t="s">
        <v>1411</v>
      </c>
      <c r="H1378" s="47" t="s">
        <v>30</v>
      </c>
      <c r="I1378" s="47"/>
      <c r="J1378" s="568"/>
      <c r="K1378" s="42" t="s">
        <v>31</v>
      </c>
      <c r="L1378" s="544">
        <v>45405</v>
      </c>
      <c r="M1378" s="43"/>
      <c r="N1378" s="513">
        <v>45478</v>
      </c>
      <c r="O1378" s="51"/>
      <c r="P1378" s="70" t="str">
        <f t="shared" ca="1" si="232"/>
        <v/>
      </c>
      <c r="Q1378" s="70" t="str">
        <f t="shared" ca="1" si="228"/>
        <v/>
      </c>
      <c r="R1378" s="70" t="str">
        <f t="shared" ca="1" si="229"/>
        <v/>
      </c>
      <c r="S1378" s="70" t="str">
        <f t="shared" ca="1" si="230"/>
        <v/>
      </c>
      <c r="T1378" s="147" t="str">
        <f t="shared" ca="1" si="231"/>
        <v/>
      </c>
      <c r="U1378" s="146"/>
      <c r="V1378" s="51"/>
      <c r="W1378" s="51"/>
      <c r="X1378" s="51"/>
      <c r="Y1378" s="51"/>
      <c r="Z1378" s="51"/>
      <c r="AA1378" s="145"/>
    </row>
    <row r="1379" spans="1:27" s="2" customFormat="1" ht="15.6" x14ac:dyDescent="0.3">
      <c r="A1379" s="555">
        <v>45498</v>
      </c>
      <c r="B1379" s="72" t="s">
        <v>1394</v>
      </c>
      <c r="C1379" s="44" t="s">
        <v>65</v>
      </c>
      <c r="D1379" s="44">
        <v>5</v>
      </c>
      <c r="E1379" s="44" t="s">
        <v>308</v>
      </c>
      <c r="F1379" s="45">
        <v>18</v>
      </c>
      <c r="G1379" s="71" t="s">
        <v>1412</v>
      </c>
      <c r="H1379" s="53" t="s">
        <v>76</v>
      </c>
      <c r="I1379" s="59"/>
      <c r="J1379" s="568"/>
      <c r="K1379" s="42" t="s">
        <v>31</v>
      </c>
      <c r="L1379" s="544">
        <v>45405</v>
      </c>
      <c r="M1379" s="43"/>
      <c r="N1379" s="513">
        <v>45478</v>
      </c>
      <c r="O1379" s="51"/>
      <c r="P1379" s="70" t="str">
        <f ca="1">IF(K1379="NÃO INTERVENCIONADO",TODAY()-L1379,"")</f>
        <v/>
      </c>
      <c r="Q1379" s="70" t="str">
        <f t="shared" ca="1" si="228"/>
        <v/>
      </c>
      <c r="R1379" s="70" t="str">
        <f t="shared" ca="1" si="229"/>
        <v/>
      </c>
      <c r="S1379" s="70" t="str">
        <f t="shared" ca="1" si="230"/>
        <v/>
      </c>
      <c r="T1379" s="147" t="str">
        <f t="shared" ca="1" si="231"/>
        <v/>
      </c>
      <c r="U1379" s="146"/>
      <c r="V1379" s="51"/>
      <c r="W1379" s="51"/>
      <c r="X1379" s="51"/>
      <c r="Y1379" s="51"/>
      <c r="Z1379" s="51"/>
      <c r="AA1379" s="145"/>
    </row>
    <row r="1380" spans="1:27" s="2" customFormat="1" ht="15.6" x14ac:dyDescent="0.3">
      <c r="A1380" s="555">
        <v>45498</v>
      </c>
      <c r="B1380" s="72" t="s">
        <v>1394</v>
      </c>
      <c r="C1380" s="44" t="s">
        <v>65</v>
      </c>
      <c r="D1380" s="44">
        <v>5</v>
      </c>
      <c r="E1380" s="44" t="s">
        <v>308</v>
      </c>
      <c r="F1380" s="45">
        <v>19</v>
      </c>
      <c r="G1380" s="71" t="s">
        <v>1413</v>
      </c>
      <c r="H1380" s="47" t="s">
        <v>30</v>
      </c>
      <c r="I1380" s="47"/>
      <c r="J1380" s="568"/>
      <c r="K1380" s="42" t="s">
        <v>31</v>
      </c>
      <c r="L1380" s="544">
        <v>45405</v>
      </c>
      <c r="M1380" s="43"/>
      <c r="N1380" s="513">
        <v>45478</v>
      </c>
      <c r="O1380" s="51"/>
      <c r="P1380" s="70" t="str">
        <f t="shared" ref="P1380:P1390" ca="1" si="233">IF(K1380="NÃO INTERVENCIONADO",TODAY()-J1380,"")</f>
        <v/>
      </c>
      <c r="Q1380" s="70" t="str">
        <f t="shared" ca="1" si="228"/>
        <v/>
      </c>
      <c r="R1380" s="70" t="str">
        <f t="shared" ca="1" si="229"/>
        <v/>
      </c>
      <c r="S1380" s="70" t="str">
        <f t="shared" ca="1" si="230"/>
        <v/>
      </c>
      <c r="T1380" s="147" t="str">
        <f t="shared" ca="1" si="231"/>
        <v/>
      </c>
      <c r="U1380" s="146"/>
      <c r="V1380" s="51"/>
      <c r="W1380" s="51"/>
      <c r="X1380" s="51"/>
      <c r="Y1380" s="51"/>
      <c r="Z1380" s="51"/>
      <c r="AA1380" s="145"/>
    </row>
    <row r="1381" spans="1:27" s="2" customFormat="1" ht="15.6" x14ac:dyDescent="0.3">
      <c r="A1381" s="555">
        <v>45498</v>
      </c>
      <c r="B1381" s="72" t="s">
        <v>1394</v>
      </c>
      <c r="C1381" s="44" t="s">
        <v>65</v>
      </c>
      <c r="D1381" s="44">
        <v>5</v>
      </c>
      <c r="E1381" s="44" t="s">
        <v>308</v>
      </c>
      <c r="F1381" s="45">
        <v>20</v>
      </c>
      <c r="G1381" s="71" t="s">
        <v>1414</v>
      </c>
      <c r="H1381" s="53" t="s">
        <v>40</v>
      </c>
      <c r="I1381" s="53"/>
      <c r="J1381" s="569">
        <v>45541</v>
      </c>
      <c r="K1381" s="42" t="s">
        <v>31</v>
      </c>
      <c r="L1381" s="544">
        <v>45405</v>
      </c>
      <c r="M1381" s="43"/>
      <c r="N1381" s="513">
        <v>45677</v>
      </c>
      <c r="O1381" s="51"/>
      <c r="P1381" s="70" t="str">
        <f t="shared" ca="1" si="233"/>
        <v/>
      </c>
      <c r="Q1381" s="70" t="str">
        <f t="shared" ca="1" si="228"/>
        <v/>
      </c>
      <c r="R1381" s="70" t="str">
        <f t="shared" ca="1" si="229"/>
        <v/>
      </c>
      <c r="S1381" s="70" t="str">
        <f t="shared" ca="1" si="230"/>
        <v/>
      </c>
      <c r="T1381" s="147" t="str">
        <f t="shared" ca="1" si="231"/>
        <v/>
      </c>
      <c r="U1381" s="146"/>
      <c r="V1381" s="51"/>
      <c r="W1381" s="51"/>
      <c r="X1381" s="51"/>
      <c r="Y1381" s="51"/>
      <c r="Z1381" s="51"/>
      <c r="AA1381" s="145"/>
    </row>
    <row r="1382" spans="1:27" s="2" customFormat="1" ht="15.6" x14ac:dyDescent="0.3">
      <c r="A1382" s="555">
        <v>45498</v>
      </c>
      <c r="B1382" s="72" t="s">
        <v>1394</v>
      </c>
      <c r="C1382" s="44" t="s">
        <v>65</v>
      </c>
      <c r="D1382" s="44">
        <v>5</v>
      </c>
      <c r="E1382" s="44" t="s">
        <v>308</v>
      </c>
      <c r="F1382" s="45">
        <v>21</v>
      </c>
      <c r="G1382" s="71" t="s">
        <v>1415</v>
      </c>
      <c r="H1382" s="53" t="s">
        <v>40</v>
      </c>
      <c r="I1382" s="53"/>
      <c r="J1382" s="569"/>
      <c r="K1382" s="42" t="s">
        <v>31</v>
      </c>
      <c r="L1382" s="544">
        <v>45405</v>
      </c>
      <c r="M1382" s="43"/>
      <c r="N1382" s="513">
        <v>45677</v>
      </c>
      <c r="O1382" s="51"/>
      <c r="P1382" s="70" t="str">
        <f t="shared" ca="1" si="233"/>
        <v/>
      </c>
      <c r="Q1382" s="70" t="str">
        <f t="shared" ca="1" si="228"/>
        <v/>
      </c>
      <c r="R1382" s="70" t="str">
        <f t="shared" ca="1" si="229"/>
        <v/>
      </c>
      <c r="S1382" s="70" t="str">
        <f t="shared" ca="1" si="230"/>
        <v/>
      </c>
      <c r="T1382" s="147" t="str">
        <f t="shared" ca="1" si="231"/>
        <v/>
      </c>
      <c r="U1382" s="146"/>
      <c r="V1382" s="51"/>
      <c r="W1382" s="51"/>
      <c r="X1382" s="51"/>
      <c r="Y1382" s="51"/>
      <c r="Z1382" s="51"/>
      <c r="AA1382" s="145"/>
    </row>
    <row r="1383" spans="1:27" s="2" customFormat="1" ht="15.6" x14ac:dyDescent="0.3">
      <c r="A1383" s="555">
        <v>45498</v>
      </c>
      <c r="B1383" s="72" t="s">
        <v>1394</v>
      </c>
      <c r="C1383" s="44" t="s">
        <v>65</v>
      </c>
      <c r="D1383" s="44">
        <v>5</v>
      </c>
      <c r="E1383" s="44" t="s">
        <v>308</v>
      </c>
      <c r="F1383" s="45">
        <v>22</v>
      </c>
      <c r="G1383" s="71" t="s">
        <v>1416</v>
      </c>
      <c r="H1383" s="53" t="s">
        <v>76</v>
      </c>
      <c r="I1383" s="53"/>
      <c r="J1383" s="569">
        <v>45541</v>
      </c>
      <c r="K1383" s="42" t="s">
        <v>31</v>
      </c>
      <c r="L1383" s="544">
        <v>45405</v>
      </c>
      <c r="M1383" s="43"/>
      <c r="N1383" s="513">
        <v>45562</v>
      </c>
      <c r="O1383" s="51"/>
      <c r="P1383" s="70" t="str">
        <f t="shared" ca="1" si="233"/>
        <v/>
      </c>
      <c r="Q1383" s="70" t="str">
        <f t="shared" ca="1" si="228"/>
        <v/>
      </c>
      <c r="R1383" s="70" t="str">
        <f t="shared" ca="1" si="229"/>
        <v/>
      </c>
      <c r="S1383" s="70" t="str">
        <f t="shared" ca="1" si="230"/>
        <v/>
      </c>
      <c r="T1383" s="147" t="str">
        <f t="shared" ca="1" si="231"/>
        <v/>
      </c>
      <c r="U1383" s="146"/>
      <c r="V1383" s="51"/>
      <c r="W1383" s="51"/>
      <c r="X1383" s="51"/>
      <c r="Y1383" s="51"/>
      <c r="Z1383" s="51"/>
      <c r="AA1383" s="145"/>
    </row>
    <row r="1384" spans="1:27" customFormat="1" ht="15.6" x14ac:dyDescent="0.3">
      <c r="A1384" s="555">
        <v>45498</v>
      </c>
      <c r="B1384" s="72" t="s">
        <v>1394</v>
      </c>
      <c r="C1384" s="44" t="s">
        <v>65</v>
      </c>
      <c r="D1384" s="44">
        <v>5</v>
      </c>
      <c r="E1384" s="44" t="s">
        <v>308</v>
      </c>
      <c r="F1384" s="45">
        <v>23</v>
      </c>
      <c r="G1384" s="71" t="s">
        <v>1417</v>
      </c>
      <c r="H1384" s="53" t="s">
        <v>76</v>
      </c>
      <c r="I1384" s="53"/>
      <c r="J1384" s="569"/>
      <c r="K1384" s="42" t="s">
        <v>31</v>
      </c>
      <c r="L1384" s="544">
        <v>45405</v>
      </c>
      <c r="M1384" s="43"/>
      <c r="N1384" s="513">
        <v>45534</v>
      </c>
      <c r="O1384" s="51"/>
      <c r="P1384" s="70" t="str">
        <f t="shared" ca="1" si="233"/>
        <v/>
      </c>
      <c r="Q1384" s="70" t="str">
        <f t="shared" ca="1" si="228"/>
        <v/>
      </c>
      <c r="R1384" s="70" t="str">
        <f t="shared" ca="1" si="229"/>
        <v/>
      </c>
      <c r="S1384" s="70" t="str">
        <f t="shared" ca="1" si="230"/>
        <v/>
      </c>
      <c r="T1384" s="147" t="str">
        <f t="shared" ca="1" si="231"/>
        <v/>
      </c>
      <c r="U1384" s="146"/>
      <c r="V1384" s="51"/>
      <c r="W1384" s="51"/>
      <c r="X1384" s="51"/>
      <c r="Y1384" s="51"/>
      <c r="Z1384" s="51"/>
      <c r="AA1384" s="145"/>
    </row>
    <row r="1385" spans="1:27" s="2" customFormat="1" ht="15.6" x14ac:dyDescent="0.3">
      <c r="A1385" s="555">
        <v>45498</v>
      </c>
      <c r="B1385" s="72" t="s">
        <v>1394</v>
      </c>
      <c r="C1385" s="44" t="s">
        <v>65</v>
      </c>
      <c r="D1385" s="44">
        <v>5</v>
      </c>
      <c r="E1385" s="44" t="s">
        <v>308</v>
      </c>
      <c r="F1385" s="45">
        <v>24</v>
      </c>
      <c r="G1385" s="71" t="s">
        <v>1418</v>
      </c>
      <c r="H1385" s="53" t="s">
        <v>30</v>
      </c>
      <c r="I1385" s="53"/>
      <c r="J1385" s="569">
        <v>45541</v>
      </c>
      <c r="K1385" s="42" t="s">
        <v>31</v>
      </c>
      <c r="L1385" s="544">
        <v>45405</v>
      </c>
      <c r="M1385" s="43"/>
      <c r="N1385" s="513">
        <v>45665</v>
      </c>
      <c r="O1385" s="51"/>
      <c r="P1385" s="70" t="str">
        <f t="shared" ca="1" si="233"/>
        <v/>
      </c>
      <c r="Q1385" s="70" t="str">
        <f t="shared" ca="1" si="228"/>
        <v/>
      </c>
      <c r="R1385" s="70" t="str">
        <f ca="1">IF(K1385="EM OBRA",TODAY()-L1385,"")</f>
        <v/>
      </c>
      <c r="S1385" s="70" t="str">
        <f t="shared" ca="1" si="230"/>
        <v/>
      </c>
      <c r="T1385" s="147" t="str">
        <f t="shared" ca="1" si="231"/>
        <v/>
      </c>
      <c r="U1385" s="146"/>
      <c r="V1385" s="51"/>
      <c r="W1385" s="51"/>
      <c r="X1385" s="51"/>
      <c r="Y1385" s="51"/>
      <c r="Z1385" s="51"/>
      <c r="AA1385" s="145"/>
    </row>
    <row r="1386" spans="1:27" s="2" customFormat="1" ht="15.6" x14ac:dyDescent="0.3">
      <c r="A1386" s="555">
        <v>45498</v>
      </c>
      <c r="B1386" s="72" t="s">
        <v>1394</v>
      </c>
      <c r="C1386" s="44" t="s">
        <v>65</v>
      </c>
      <c r="D1386" s="44">
        <v>5</v>
      </c>
      <c r="E1386" s="44" t="s">
        <v>308</v>
      </c>
      <c r="F1386" s="45">
        <v>25</v>
      </c>
      <c r="G1386" s="71" t="s">
        <v>1419</v>
      </c>
      <c r="H1386" s="47" t="s">
        <v>54</v>
      </c>
      <c r="I1386" s="53"/>
      <c r="J1386" s="569"/>
      <c r="K1386" s="187" t="s">
        <v>31</v>
      </c>
      <c r="L1386" s="544">
        <v>45405</v>
      </c>
      <c r="M1386" s="43"/>
      <c r="N1386" s="513">
        <v>45531</v>
      </c>
      <c r="O1386" s="51"/>
      <c r="P1386" s="70" t="str">
        <f t="shared" ca="1" si="233"/>
        <v/>
      </c>
      <c r="Q1386" s="70" t="str">
        <f t="shared" ca="1" si="228"/>
        <v/>
      </c>
      <c r="R1386" s="70" t="str">
        <f t="shared" ref="R1386:R1396" ca="1" si="234">IF(K1386="EM OBRA",TODAY()-J1386,"")</f>
        <v/>
      </c>
      <c r="S1386" s="70" t="str">
        <f t="shared" ca="1" si="230"/>
        <v/>
      </c>
      <c r="T1386" s="147" t="str">
        <f t="shared" ca="1" si="231"/>
        <v/>
      </c>
      <c r="U1386" s="146"/>
      <c r="V1386" s="51"/>
      <c r="W1386" s="51"/>
      <c r="X1386" s="51"/>
      <c r="Y1386" s="51"/>
      <c r="Z1386" s="51"/>
      <c r="AA1386" s="145"/>
    </row>
    <row r="1387" spans="1:27" s="2" customFormat="1" ht="15.6" x14ac:dyDescent="0.3">
      <c r="A1387" s="555">
        <v>45498</v>
      </c>
      <c r="B1387" s="72" t="s">
        <v>1394</v>
      </c>
      <c r="C1387" s="44" t="s">
        <v>65</v>
      </c>
      <c r="D1387" s="44">
        <v>5</v>
      </c>
      <c r="E1387" s="44" t="s">
        <v>308</v>
      </c>
      <c r="F1387" s="45">
        <v>26</v>
      </c>
      <c r="G1387" s="116" t="s">
        <v>1420</v>
      </c>
      <c r="H1387" s="53" t="s">
        <v>52</v>
      </c>
      <c r="I1387" s="53"/>
      <c r="J1387" s="569">
        <v>45541</v>
      </c>
      <c r="K1387" s="42" t="s">
        <v>31</v>
      </c>
      <c r="L1387" s="544">
        <v>45405</v>
      </c>
      <c r="M1387" s="131">
        <v>45702</v>
      </c>
      <c r="N1387" s="513">
        <v>45756</v>
      </c>
      <c r="O1387" s="51"/>
      <c r="P1387" s="70" t="str">
        <f t="shared" ca="1" si="233"/>
        <v/>
      </c>
      <c r="Q1387" s="70" t="str">
        <f t="shared" ca="1" si="228"/>
        <v/>
      </c>
      <c r="R1387" s="70" t="str">
        <f t="shared" ca="1" si="234"/>
        <v/>
      </c>
      <c r="S1387" s="70" t="str">
        <f t="shared" ca="1" si="230"/>
        <v/>
      </c>
      <c r="T1387" s="147" t="str">
        <f t="shared" ca="1" si="231"/>
        <v/>
      </c>
      <c r="U1387" s="146"/>
      <c r="V1387" s="51"/>
      <c r="W1387" s="51"/>
      <c r="X1387" s="51"/>
      <c r="Y1387" s="51"/>
      <c r="Z1387" s="51"/>
      <c r="AA1387" s="145"/>
    </row>
    <row r="1388" spans="1:27" s="2" customFormat="1" ht="15.6" x14ac:dyDescent="0.3">
      <c r="A1388" s="555">
        <v>45498</v>
      </c>
      <c r="B1388" s="72" t="s">
        <v>1394</v>
      </c>
      <c r="C1388" s="44" t="s">
        <v>65</v>
      </c>
      <c r="D1388" s="44">
        <v>5</v>
      </c>
      <c r="E1388" s="44" t="s">
        <v>308</v>
      </c>
      <c r="F1388" s="45">
        <v>27</v>
      </c>
      <c r="G1388" s="71" t="s">
        <v>1421</v>
      </c>
      <c r="H1388" s="53" t="s">
        <v>113</v>
      </c>
      <c r="I1388" s="53"/>
      <c r="J1388" s="569"/>
      <c r="K1388" s="42" t="s">
        <v>31</v>
      </c>
      <c r="L1388" s="544">
        <v>45405</v>
      </c>
      <c r="M1388" s="43"/>
      <c r="N1388" s="513">
        <v>45665</v>
      </c>
      <c r="O1388" s="51"/>
      <c r="P1388" s="70" t="str">
        <f t="shared" ca="1" si="233"/>
        <v/>
      </c>
      <c r="Q1388" s="70" t="str">
        <f t="shared" ca="1" si="228"/>
        <v/>
      </c>
      <c r="R1388" s="70" t="str">
        <f t="shared" ca="1" si="234"/>
        <v/>
      </c>
      <c r="S1388" s="70" t="str">
        <f t="shared" ca="1" si="230"/>
        <v/>
      </c>
      <c r="T1388" s="147" t="str">
        <f t="shared" ca="1" si="231"/>
        <v/>
      </c>
      <c r="U1388" s="146"/>
      <c r="V1388" s="51"/>
      <c r="W1388" s="51"/>
      <c r="X1388" s="51"/>
      <c r="Y1388" s="51"/>
      <c r="Z1388" s="51"/>
      <c r="AA1388" s="145"/>
    </row>
    <row r="1389" spans="1:27" s="2" customFormat="1" ht="15.6" x14ac:dyDescent="0.3">
      <c r="A1389" s="555">
        <v>45498</v>
      </c>
      <c r="B1389" s="72" t="s">
        <v>1394</v>
      </c>
      <c r="C1389" s="44" t="s">
        <v>65</v>
      </c>
      <c r="D1389" s="44">
        <v>5</v>
      </c>
      <c r="E1389" s="44" t="s">
        <v>308</v>
      </c>
      <c r="F1389" s="45">
        <v>28</v>
      </c>
      <c r="G1389" s="71" t="s">
        <v>1422</v>
      </c>
      <c r="H1389" s="53" t="s">
        <v>113</v>
      </c>
      <c r="I1389" s="53"/>
      <c r="J1389" s="569">
        <v>45541</v>
      </c>
      <c r="K1389" s="42" t="s">
        <v>31</v>
      </c>
      <c r="L1389" s="544">
        <v>45405</v>
      </c>
      <c r="M1389" s="43"/>
      <c r="N1389" s="514">
        <v>45685</v>
      </c>
      <c r="O1389" s="51"/>
      <c r="P1389" s="70" t="str">
        <f t="shared" ca="1" si="233"/>
        <v/>
      </c>
      <c r="Q1389" s="70" t="str">
        <f t="shared" ca="1" si="228"/>
        <v/>
      </c>
      <c r="R1389" s="70" t="str">
        <f t="shared" ca="1" si="234"/>
        <v/>
      </c>
      <c r="S1389" s="70" t="str">
        <f t="shared" ca="1" si="230"/>
        <v/>
      </c>
      <c r="T1389" s="147" t="str">
        <f t="shared" ca="1" si="231"/>
        <v/>
      </c>
      <c r="U1389" s="146"/>
      <c r="V1389" s="51"/>
      <c r="W1389" s="51"/>
      <c r="X1389" s="51"/>
      <c r="Y1389" s="51"/>
      <c r="Z1389" s="51"/>
      <c r="AA1389" s="145"/>
    </row>
    <row r="1390" spans="1:27" s="2" customFormat="1" ht="15.6" x14ac:dyDescent="0.3">
      <c r="A1390" s="555">
        <v>45498</v>
      </c>
      <c r="B1390" s="72" t="s">
        <v>1394</v>
      </c>
      <c r="C1390" s="44" t="s">
        <v>65</v>
      </c>
      <c r="D1390" s="44">
        <v>5</v>
      </c>
      <c r="E1390" s="44" t="s">
        <v>308</v>
      </c>
      <c r="F1390" s="45">
        <v>29</v>
      </c>
      <c r="G1390" s="71" t="s">
        <v>1423</v>
      </c>
      <c r="H1390" s="53" t="s">
        <v>111</v>
      </c>
      <c r="I1390" s="53"/>
      <c r="J1390" s="569">
        <v>45526</v>
      </c>
      <c r="K1390" s="187" t="s">
        <v>31</v>
      </c>
      <c r="L1390" s="544">
        <v>45405</v>
      </c>
      <c r="M1390" s="43"/>
      <c r="N1390" s="513">
        <v>45544</v>
      </c>
      <c r="O1390" s="51"/>
      <c r="P1390" s="70" t="str">
        <f t="shared" ca="1" si="233"/>
        <v/>
      </c>
      <c r="Q1390" s="70" t="str">
        <f t="shared" ca="1" si="228"/>
        <v/>
      </c>
      <c r="R1390" s="70" t="str">
        <f t="shared" ca="1" si="234"/>
        <v/>
      </c>
      <c r="S1390" s="70" t="str">
        <f t="shared" ca="1" si="230"/>
        <v/>
      </c>
      <c r="T1390" s="147" t="str">
        <f t="shared" ca="1" si="231"/>
        <v/>
      </c>
      <c r="U1390" s="146"/>
      <c r="V1390" s="51"/>
      <c r="W1390" s="51"/>
      <c r="X1390" s="51"/>
      <c r="Y1390" s="51"/>
      <c r="Z1390" s="51"/>
      <c r="AA1390" s="145"/>
    </row>
    <row r="1391" spans="1:27" s="2" customFormat="1" ht="15.6" x14ac:dyDescent="0.3">
      <c r="A1391" s="555">
        <v>45498</v>
      </c>
      <c r="B1391" s="72" t="s">
        <v>1394</v>
      </c>
      <c r="C1391" s="44" t="s">
        <v>65</v>
      </c>
      <c r="D1391" s="44">
        <v>5</v>
      </c>
      <c r="E1391" s="44" t="s">
        <v>308</v>
      </c>
      <c r="F1391" s="45">
        <v>30</v>
      </c>
      <c r="G1391" s="71" t="s">
        <v>1424</v>
      </c>
      <c r="H1391" s="53" t="s">
        <v>1425</v>
      </c>
      <c r="I1391" s="53"/>
      <c r="J1391" s="569">
        <v>45541</v>
      </c>
      <c r="K1391" s="42" t="s">
        <v>31</v>
      </c>
      <c r="L1391" s="544">
        <v>45405</v>
      </c>
      <c r="M1391" s="43"/>
      <c r="N1391" s="513">
        <v>45608</v>
      </c>
      <c r="O1391" s="51"/>
      <c r="P1391" s="70" t="str">
        <f ca="1">IF(K1391="NÃO INTERVENCIONADO",TODAY()-L1391,"")</f>
        <v/>
      </c>
      <c r="Q1391" s="70" t="str">
        <f t="shared" ca="1" si="228"/>
        <v/>
      </c>
      <c r="R1391" s="70" t="str">
        <f t="shared" ca="1" si="234"/>
        <v/>
      </c>
      <c r="S1391" s="70" t="str">
        <f t="shared" ca="1" si="230"/>
        <v/>
      </c>
      <c r="T1391" s="147" t="str">
        <f t="shared" ca="1" si="231"/>
        <v/>
      </c>
      <c r="U1391" s="146"/>
      <c r="V1391" s="51"/>
      <c r="W1391" s="51"/>
      <c r="X1391" s="51"/>
      <c r="Y1391" s="51"/>
      <c r="Z1391" s="51"/>
      <c r="AA1391" s="145"/>
    </row>
    <row r="1392" spans="1:27" s="2" customFormat="1" ht="15.6" x14ac:dyDescent="0.3">
      <c r="A1392" s="555">
        <v>45498</v>
      </c>
      <c r="B1392" s="72" t="s">
        <v>1394</v>
      </c>
      <c r="C1392" s="44" t="s">
        <v>65</v>
      </c>
      <c r="D1392" s="44">
        <v>5</v>
      </c>
      <c r="E1392" s="44" t="s">
        <v>308</v>
      </c>
      <c r="F1392" s="45">
        <v>31</v>
      </c>
      <c r="G1392" s="99" t="s">
        <v>1426</v>
      </c>
      <c r="H1392" s="53" t="s">
        <v>76</v>
      </c>
      <c r="I1392" s="53"/>
      <c r="J1392" s="569">
        <v>45526</v>
      </c>
      <c r="K1392" s="42" t="s">
        <v>31</v>
      </c>
      <c r="L1392" s="544">
        <v>45405</v>
      </c>
      <c r="M1392" s="51"/>
      <c r="N1392" s="513">
        <v>45534</v>
      </c>
      <c r="O1392" s="51"/>
      <c r="P1392" s="70" t="str">
        <f t="shared" ref="P1392:P1405" ca="1" si="235">IF(K1392="NÃO INTERVENCIONADO",TODAY()-J1392,"")</f>
        <v/>
      </c>
      <c r="Q1392" s="70" t="str">
        <f t="shared" ca="1" si="228"/>
        <v/>
      </c>
      <c r="R1392" s="70" t="str">
        <f t="shared" ca="1" si="234"/>
        <v/>
      </c>
      <c r="S1392" s="70" t="str">
        <f t="shared" ca="1" si="230"/>
        <v/>
      </c>
      <c r="T1392" s="147" t="str">
        <f t="shared" ca="1" si="231"/>
        <v/>
      </c>
      <c r="U1392" s="146"/>
      <c r="V1392" s="51"/>
      <c r="W1392" s="51"/>
      <c r="X1392" s="51"/>
      <c r="Y1392" s="51"/>
      <c r="Z1392" s="51"/>
      <c r="AA1392" s="145"/>
    </row>
    <row r="1393" spans="1:27" s="2" customFormat="1" ht="15.6" x14ac:dyDescent="0.3">
      <c r="A1393" s="555">
        <v>45498</v>
      </c>
      <c r="B1393" s="72" t="s">
        <v>1394</v>
      </c>
      <c r="C1393" s="44" t="s">
        <v>65</v>
      </c>
      <c r="D1393" s="44">
        <v>5</v>
      </c>
      <c r="E1393" s="44" t="s">
        <v>308</v>
      </c>
      <c r="F1393" s="45">
        <v>32</v>
      </c>
      <c r="G1393" s="71" t="s">
        <v>1427</v>
      </c>
      <c r="H1393" s="53" t="s">
        <v>1425</v>
      </c>
      <c r="I1393" s="53"/>
      <c r="J1393" s="569">
        <v>45541</v>
      </c>
      <c r="K1393" s="42" t="s">
        <v>31</v>
      </c>
      <c r="L1393" s="544">
        <v>45405</v>
      </c>
      <c r="M1393" s="43"/>
      <c r="N1393" s="513">
        <v>45608</v>
      </c>
      <c r="O1393" s="51"/>
      <c r="P1393" s="70" t="str">
        <f t="shared" ca="1" si="235"/>
        <v/>
      </c>
      <c r="Q1393" s="70" t="str">
        <f t="shared" ca="1" si="228"/>
        <v/>
      </c>
      <c r="R1393" s="70" t="str">
        <f t="shared" ca="1" si="234"/>
        <v/>
      </c>
      <c r="S1393" s="70" t="str">
        <f t="shared" ca="1" si="230"/>
        <v/>
      </c>
      <c r="T1393" s="147" t="str">
        <f t="shared" ca="1" si="231"/>
        <v/>
      </c>
      <c r="U1393" s="146"/>
      <c r="V1393" s="51"/>
      <c r="W1393" s="51"/>
      <c r="X1393" s="51"/>
      <c r="Y1393" s="51"/>
      <c r="Z1393" s="51"/>
      <c r="AA1393" s="145"/>
    </row>
    <row r="1394" spans="1:27" s="2" customFormat="1" ht="15.6" x14ac:dyDescent="0.3">
      <c r="A1394" s="555">
        <v>45498</v>
      </c>
      <c r="B1394" s="72" t="s">
        <v>1394</v>
      </c>
      <c r="C1394" s="44" t="s">
        <v>65</v>
      </c>
      <c r="D1394" s="44">
        <v>5</v>
      </c>
      <c r="E1394" s="44" t="s">
        <v>308</v>
      </c>
      <c r="F1394" s="45">
        <v>33</v>
      </c>
      <c r="G1394" s="71" t="s">
        <v>1428</v>
      </c>
      <c r="H1394" s="53" t="s">
        <v>84</v>
      </c>
      <c r="I1394" s="53"/>
      <c r="J1394" s="569">
        <v>45541</v>
      </c>
      <c r="K1394" s="42" t="s">
        <v>31</v>
      </c>
      <c r="L1394" s="544">
        <v>45405</v>
      </c>
      <c r="M1394" s="43"/>
      <c r="N1394" s="513">
        <v>45565</v>
      </c>
      <c r="O1394" s="51"/>
      <c r="P1394" s="70" t="str">
        <f t="shared" ca="1" si="235"/>
        <v/>
      </c>
      <c r="Q1394" s="70" t="str">
        <f t="shared" ca="1" si="228"/>
        <v/>
      </c>
      <c r="R1394" s="70" t="str">
        <f t="shared" ca="1" si="234"/>
        <v/>
      </c>
      <c r="S1394" s="70" t="str">
        <f t="shared" ca="1" si="230"/>
        <v/>
      </c>
      <c r="T1394" s="147" t="str">
        <f t="shared" ca="1" si="231"/>
        <v/>
      </c>
      <c r="U1394" s="146"/>
      <c r="V1394" s="51"/>
      <c r="W1394" s="51"/>
      <c r="X1394" s="51"/>
      <c r="Y1394" s="51"/>
      <c r="Z1394" s="51"/>
      <c r="AA1394" s="145"/>
    </row>
    <row r="1395" spans="1:27" s="2" customFormat="1" ht="15.6" x14ac:dyDescent="0.3">
      <c r="A1395" s="555">
        <v>45498</v>
      </c>
      <c r="B1395" s="72" t="s">
        <v>1394</v>
      </c>
      <c r="C1395" s="44" t="s">
        <v>65</v>
      </c>
      <c r="D1395" s="44">
        <v>5</v>
      </c>
      <c r="E1395" s="44" t="s">
        <v>308</v>
      </c>
      <c r="F1395" s="45">
        <v>34</v>
      </c>
      <c r="G1395" s="71" t="s">
        <v>1429</v>
      </c>
      <c r="H1395" s="53" t="s">
        <v>30</v>
      </c>
      <c r="I1395" s="53"/>
      <c r="J1395" s="569">
        <v>45554</v>
      </c>
      <c r="K1395" s="42" t="s">
        <v>31</v>
      </c>
      <c r="L1395" s="544">
        <v>45405</v>
      </c>
      <c r="M1395" s="43"/>
      <c r="N1395" s="513">
        <v>45553</v>
      </c>
      <c r="O1395" s="51"/>
      <c r="P1395" s="70" t="str">
        <f t="shared" ca="1" si="235"/>
        <v/>
      </c>
      <c r="Q1395" s="70" t="str">
        <f t="shared" ca="1" si="228"/>
        <v/>
      </c>
      <c r="R1395" s="70" t="str">
        <f t="shared" ca="1" si="234"/>
        <v/>
      </c>
      <c r="S1395" s="70" t="str">
        <f t="shared" ca="1" si="230"/>
        <v/>
      </c>
      <c r="T1395" s="147" t="str">
        <f t="shared" ca="1" si="231"/>
        <v/>
      </c>
      <c r="U1395" s="146"/>
      <c r="V1395" s="51"/>
      <c r="W1395" s="51"/>
      <c r="X1395" s="51"/>
      <c r="Y1395" s="51"/>
      <c r="Z1395" s="51"/>
      <c r="AA1395" s="145"/>
    </row>
    <row r="1396" spans="1:27" s="2" customFormat="1" ht="31.2" x14ac:dyDescent="0.3">
      <c r="A1396" s="555">
        <v>45498</v>
      </c>
      <c r="B1396" s="72" t="s">
        <v>1394</v>
      </c>
      <c r="C1396" s="44" t="s">
        <v>65</v>
      </c>
      <c r="D1396" s="44">
        <v>5</v>
      </c>
      <c r="E1396" s="44" t="s">
        <v>308</v>
      </c>
      <c r="F1396" s="45">
        <v>35</v>
      </c>
      <c r="G1396" s="71" t="s">
        <v>1430</v>
      </c>
      <c r="H1396" s="53" t="s">
        <v>30</v>
      </c>
      <c r="I1396" s="53"/>
      <c r="J1396" s="569">
        <v>45554</v>
      </c>
      <c r="K1396" s="42" t="s">
        <v>31</v>
      </c>
      <c r="L1396" s="544">
        <v>45405</v>
      </c>
      <c r="M1396" s="43"/>
      <c r="N1396" s="513">
        <v>45637</v>
      </c>
      <c r="O1396" s="51"/>
      <c r="P1396" s="70" t="str">
        <f t="shared" ca="1" si="235"/>
        <v/>
      </c>
      <c r="Q1396" s="70" t="str">
        <f t="shared" ca="1" si="228"/>
        <v/>
      </c>
      <c r="R1396" s="70" t="str">
        <f t="shared" ca="1" si="234"/>
        <v/>
      </c>
      <c r="S1396" s="70" t="str">
        <f t="shared" ca="1" si="230"/>
        <v/>
      </c>
      <c r="T1396" s="147" t="str">
        <f t="shared" ca="1" si="231"/>
        <v/>
      </c>
      <c r="U1396" s="146"/>
      <c r="V1396" s="51"/>
      <c r="W1396" s="51"/>
      <c r="X1396" s="51"/>
      <c r="Y1396" s="51"/>
      <c r="Z1396" s="51"/>
      <c r="AA1396" s="145"/>
    </row>
    <row r="1397" spans="1:27" s="2" customFormat="1" ht="15.6" x14ac:dyDescent="0.3">
      <c r="A1397" s="555">
        <v>45498</v>
      </c>
      <c r="B1397" s="72" t="s">
        <v>1394</v>
      </c>
      <c r="C1397" s="44" t="s">
        <v>65</v>
      </c>
      <c r="D1397" s="44">
        <v>5</v>
      </c>
      <c r="E1397" s="44" t="s">
        <v>308</v>
      </c>
      <c r="F1397" s="45">
        <v>36</v>
      </c>
      <c r="G1397" s="71" t="s">
        <v>1431</v>
      </c>
      <c r="H1397" s="53" t="s">
        <v>44</v>
      </c>
      <c r="I1397" s="53"/>
      <c r="J1397" s="569">
        <v>45554</v>
      </c>
      <c r="K1397" s="42" t="s">
        <v>31</v>
      </c>
      <c r="L1397" s="544">
        <v>45405</v>
      </c>
      <c r="M1397" s="43"/>
      <c r="N1397" s="513">
        <v>45608</v>
      </c>
      <c r="O1397" s="51"/>
      <c r="P1397" s="70" t="str">
        <f t="shared" ca="1" si="235"/>
        <v/>
      </c>
      <c r="Q1397" s="70" t="str">
        <f t="shared" ca="1" si="228"/>
        <v/>
      </c>
      <c r="R1397" s="70" t="str">
        <f ca="1">IF(K1397="EM OBRA",TODAY()-L1397,"")</f>
        <v/>
      </c>
      <c r="S1397" s="70" t="str">
        <f t="shared" ca="1" si="230"/>
        <v/>
      </c>
      <c r="T1397" s="147" t="str">
        <f t="shared" ca="1" si="231"/>
        <v/>
      </c>
      <c r="U1397" s="146"/>
      <c r="V1397" s="51"/>
      <c r="W1397" s="51"/>
      <c r="X1397" s="51"/>
      <c r="Y1397" s="51"/>
      <c r="Z1397" s="51"/>
      <c r="AA1397" s="145"/>
    </row>
    <row r="1398" spans="1:27" s="2" customFormat="1" ht="15.6" x14ac:dyDescent="0.3">
      <c r="A1398" s="555">
        <v>45498</v>
      </c>
      <c r="B1398" s="72" t="s">
        <v>1394</v>
      </c>
      <c r="C1398" s="44" t="s">
        <v>65</v>
      </c>
      <c r="D1398" s="44">
        <v>5</v>
      </c>
      <c r="E1398" s="44" t="s">
        <v>308</v>
      </c>
      <c r="F1398" s="45">
        <v>37</v>
      </c>
      <c r="G1398" s="71" t="s">
        <v>1432</v>
      </c>
      <c r="H1398" s="53" t="s">
        <v>44</v>
      </c>
      <c r="I1398" s="53"/>
      <c r="J1398" s="569">
        <v>45636</v>
      </c>
      <c r="K1398" s="42" t="s">
        <v>31</v>
      </c>
      <c r="L1398" s="544">
        <v>45405</v>
      </c>
      <c r="M1398" s="43"/>
      <c r="N1398" s="513">
        <v>45637</v>
      </c>
      <c r="O1398" s="51"/>
      <c r="P1398" s="70" t="str">
        <f t="shared" ca="1" si="235"/>
        <v/>
      </c>
      <c r="Q1398" s="70" t="str">
        <f t="shared" ca="1" si="228"/>
        <v/>
      </c>
      <c r="R1398" s="70" t="str">
        <f t="shared" ref="R1398:R1405" ca="1" si="236">IF(K1398="EM OBRA",TODAY()-J1398,"")</f>
        <v/>
      </c>
      <c r="S1398" s="70" t="str">
        <f t="shared" ca="1" si="230"/>
        <v/>
      </c>
      <c r="T1398" s="147" t="str">
        <f t="shared" ca="1" si="231"/>
        <v/>
      </c>
      <c r="U1398" s="146"/>
      <c r="V1398" s="51"/>
      <c r="W1398" s="51"/>
      <c r="X1398" s="51"/>
      <c r="Y1398" s="51"/>
      <c r="Z1398" s="51"/>
      <c r="AA1398" s="145"/>
    </row>
    <row r="1399" spans="1:27" s="2" customFormat="1" ht="15.6" x14ac:dyDescent="0.3">
      <c r="A1399" s="555">
        <v>45498</v>
      </c>
      <c r="B1399" s="72" t="s">
        <v>1394</v>
      </c>
      <c r="C1399" s="44" t="s">
        <v>65</v>
      </c>
      <c r="D1399" s="44">
        <v>5</v>
      </c>
      <c r="E1399" s="44" t="s">
        <v>308</v>
      </c>
      <c r="F1399" s="45">
        <v>38</v>
      </c>
      <c r="G1399" s="71" t="s">
        <v>1434</v>
      </c>
      <c r="H1399" s="53" t="s">
        <v>44</v>
      </c>
      <c r="I1399" s="53"/>
      <c r="J1399" s="569">
        <v>45554</v>
      </c>
      <c r="K1399" s="42" t="s">
        <v>31</v>
      </c>
      <c r="L1399" s="544">
        <v>45405</v>
      </c>
      <c r="M1399" s="43"/>
      <c r="N1399" s="513">
        <v>45646</v>
      </c>
      <c r="O1399" s="51"/>
      <c r="P1399" s="70" t="str">
        <f t="shared" ca="1" si="235"/>
        <v/>
      </c>
      <c r="Q1399" s="70" t="str">
        <f t="shared" ca="1" si="228"/>
        <v/>
      </c>
      <c r="R1399" s="70" t="str">
        <f t="shared" ca="1" si="236"/>
        <v/>
      </c>
      <c r="S1399" s="70" t="str">
        <f t="shared" ca="1" si="230"/>
        <v/>
      </c>
      <c r="T1399" s="147" t="str">
        <f t="shared" ca="1" si="231"/>
        <v/>
      </c>
      <c r="U1399" s="146"/>
      <c r="V1399" s="51"/>
      <c r="W1399" s="51"/>
      <c r="X1399" s="51"/>
      <c r="Y1399" s="51"/>
      <c r="Z1399" s="51"/>
      <c r="AA1399" s="145"/>
    </row>
    <row r="1400" spans="1:27" s="2" customFormat="1" ht="15.6" x14ac:dyDescent="0.3">
      <c r="A1400" s="555">
        <v>45498</v>
      </c>
      <c r="B1400" s="72" t="s">
        <v>1394</v>
      </c>
      <c r="C1400" s="44" t="s">
        <v>65</v>
      </c>
      <c r="D1400" s="44">
        <v>5</v>
      </c>
      <c r="E1400" s="44" t="s">
        <v>308</v>
      </c>
      <c r="F1400" s="45">
        <v>39</v>
      </c>
      <c r="G1400" s="71" t="s">
        <v>1435</v>
      </c>
      <c r="H1400" s="53" t="s">
        <v>44</v>
      </c>
      <c r="I1400" s="53"/>
      <c r="J1400" s="569">
        <v>45554</v>
      </c>
      <c r="K1400" s="42" t="s">
        <v>31</v>
      </c>
      <c r="L1400" s="544">
        <v>45405</v>
      </c>
      <c r="M1400" s="43"/>
      <c r="N1400" s="513">
        <v>45608</v>
      </c>
      <c r="O1400" s="51"/>
      <c r="P1400" s="70" t="str">
        <f t="shared" ca="1" si="235"/>
        <v/>
      </c>
      <c r="Q1400" s="70" t="str">
        <f t="shared" ca="1" si="228"/>
        <v/>
      </c>
      <c r="R1400" s="70" t="str">
        <f t="shared" ca="1" si="236"/>
        <v/>
      </c>
      <c r="S1400" s="70" t="str">
        <f t="shared" ca="1" si="230"/>
        <v/>
      </c>
      <c r="T1400" s="147" t="str">
        <f t="shared" ca="1" si="231"/>
        <v/>
      </c>
      <c r="U1400" s="146"/>
      <c r="V1400" s="51"/>
      <c r="W1400" s="51"/>
      <c r="X1400" s="51"/>
      <c r="Y1400" s="51"/>
      <c r="Z1400" s="51"/>
      <c r="AA1400" s="145"/>
    </row>
    <row r="1401" spans="1:27" s="2" customFormat="1" ht="15.6" x14ac:dyDescent="0.3">
      <c r="A1401" s="555">
        <v>45498</v>
      </c>
      <c r="B1401" s="72" t="s">
        <v>1394</v>
      </c>
      <c r="C1401" s="44" t="s">
        <v>65</v>
      </c>
      <c r="D1401" s="44">
        <v>5</v>
      </c>
      <c r="E1401" s="44" t="s">
        <v>308</v>
      </c>
      <c r="F1401" s="45">
        <v>40</v>
      </c>
      <c r="G1401" s="71" t="s">
        <v>1436</v>
      </c>
      <c r="H1401" s="53" t="s">
        <v>30</v>
      </c>
      <c r="I1401" s="53"/>
      <c r="J1401" s="569">
        <v>45569</v>
      </c>
      <c r="K1401" s="42" t="s">
        <v>31</v>
      </c>
      <c r="L1401" s="544">
        <v>45405</v>
      </c>
      <c r="M1401" s="43"/>
      <c r="N1401" s="513">
        <v>45665</v>
      </c>
      <c r="O1401" s="51"/>
      <c r="P1401" s="70" t="str">
        <f t="shared" ca="1" si="235"/>
        <v/>
      </c>
      <c r="Q1401" s="70" t="str">
        <f t="shared" ca="1" si="228"/>
        <v/>
      </c>
      <c r="R1401" s="70" t="str">
        <f t="shared" ca="1" si="236"/>
        <v/>
      </c>
      <c r="S1401" s="70" t="str">
        <f t="shared" ca="1" si="230"/>
        <v/>
      </c>
      <c r="T1401" s="147" t="str">
        <f t="shared" ca="1" si="231"/>
        <v/>
      </c>
      <c r="U1401" s="146"/>
      <c r="V1401" s="51"/>
      <c r="W1401" s="51"/>
      <c r="X1401" s="51"/>
      <c r="Y1401" s="51"/>
      <c r="Z1401" s="51"/>
      <c r="AA1401" s="145"/>
    </row>
    <row r="1402" spans="1:27" s="2" customFormat="1" ht="15.6" x14ac:dyDescent="0.3">
      <c r="A1402" s="555">
        <v>45498</v>
      </c>
      <c r="B1402" s="72" t="s">
        <v>1394</v>
      </c>
      <c r="C1402" s="44" t="s">
        <v>65</v>
      </c>
      <c r="D1402" s="44">
        <v>5</v>
      </c>
      <c r="E1402" s="44" t="s">
        <v>308</v>
      </c>
      <c r="F1402" s="45">
        <v>41</v>
      </c>
      <c r="G1402" s="71" t="s">
        <v>1437</v>
      </c>
      <c r="H1402" s="53" t="s">
        <v>30</v>
      </c>
      <c r="I1402" s="53"/>
      <c r="J1402" s="569">
        <v>45569</v>
      </c>
      <c r="K1402" s="42" t="s">
        <v>31</v>
      </c>
      <c r="L1402" s="544">
        <v>45405</v>
      </c>
      <c r="M1402" s="43"/>
      <c r="N1402" s="513">
        <v>45685</v>
      </c>
      <c r="O1402" s="51" t="s">
        <v>1438</v>
      </c>
      <c r="P1402" s="70" t="str">
        <f t="shared" ca="1" si="235"/>
        <v/>
      </c>
      <c r="Q1402" s="70" t="str">
        <f t="shared" ca="1" si="228"/>
        <v/>
      </c>
      <c r="R1402" s="70" t="str">
        <f t="shared" ca="1" si="236"/>
        <v/>
      </c>
      <c r="S1402" s="70" t="str">
        <f t="shared" ca="1" si="230"/>
        <v/>
      </c>
      <c r="T1402" s="147" t="str">
        <f t="shared" ca="1" si="231"/>
        <v/>
      </c>
      <c r="U1402" s="146"/>
      <c r="V1402" s="51"/>
      <c r="W1402" s="51"/>
      <c r="X1402" s="51"/>
      <c r="Y1402" s="51"/>
      <c r="Z1402" s="51"/>
      <c r="AA1402" s="145"/>
    </row>
    <row r="1403" spans="1:27" s="2" customFormat="1" ht="15.6" x14ac:dyDescent="0.3">
      <c r="A1403" s="555">
        <v>45498</v>
      </c>
      <c r="B1403" s="72" t="s">
        <v>1394</v>
      </c>
      <c r="C1403" s="44" t="s">
        <v>65</v>
      </c>
      <c r="D1403" s="44">
        <v>5</v>
      </c>
      <c r="E1403" s="44" t="s">
        <v>308</v>
      </c>
      <c r="F1403" s="45">
        <v>42</v>
      </c>
      <c r="G1403" s="71" t="s">
        <v>1439</v>
      </c>
      <c r="H1403" s="47" t="s">
        <v>54</v>
      </c>
      <c r="I1403" s="53"/>
      <c r="J1403" s="569">
        <v>45569</v>
      </c>
      <c r="K1403" s="42" t="s">
        <v>31</v>
      </c>
      <c r="L1403" s="544">
        <v>45405</v>
      </c>
      <c r="M1403" s="43"/>
      <c r="N1403" s="513">
        <v>45587</v>
      </c>
      <c r="O1403" s="51"/>
      <c r="P1403" s="70" t="str">
        <f t="shared" ca="1" si="235"/>
        <v/>
      </c>
      <c r="Q1403" s="70" t="str">
        <f t="shared" ca="1" si="228"/>
        <v/>
      </c>
      <c r="R1403" s="70" t="str">
        <f t="shared" ca="1" si="236"/>
        <v/>
      </c>
      <c r="S1403" s="70" t="str">
        <f t="shared" ca="1" si="230"/>
        <v/>
      </c>
      <c r="T1403" s="147" t="str">
        <f t="shared" ca="1" si="231"/>
        <v/>
      </c>
      <c r="U1403" s="146"/>
      <c r="V1403" s="51"/>
      <c r="W1403" s="51"/>
      <c r="X1403" s="51"/>
      <c r="Y1403" s="51"/>
      <c r="Z1403" s="51"/>
      <c r="AA1403" s="145"/>
    </row>
    <row r="1404" spans="1:27" s="2" customFormat="1" ht="31.2" x14ac:dyDescent="0.3">
      <c r="A1404" s="555">
        <v>45498</v>
      </c>
      <c r="B1404" s="72" t="s">
        <v>1394</v>
      </c>
      <c r="C1404" s="44" t="s">
        <v>65</v>
      </c>
      <c r="D1404" s="44">
        <v>5</v>
      </c>
      <c r="E1404" s="44" t="s">
        <v>308</v>
      </c>
      <c r="F1404" s="45">
        <v>43</v>
      </c>
      <c r="G1404" s="102" t="s">
        <v>5309</v>
      </c>
      <c r="H1404" s="75" t="s">
        <v>211</v>
      </c>
      <c r="I1404" s="75"/>
      <c r="J1404" s="585">
        <v>45569</v>
      </c>
      <c r="K1404" s="188" t="s">
        <v>227</v>
      </c>
      <c r="L1404" s="544">
        <v>45405</v>
      </c>
      <c r="M1404" s="43"/>
      <c r="N1404" s="513"/>
      <c r="O1404" s="51"/>
      <c r="P1404" s="70" t="str">
        <f t="shared" ca="1" si="235"/>
        <v/>
      </c>
      <c r="Q1404" s="70" t="str">
        <f t="shared" ca="1" si="228"/>
        <v/>
      </c>
      <c r="R1404" s="70" t="str">
        <f t="shared" ca="1" si="236"/>
        <v/>
      </c>
      <c r="S1404" s="70" t="str">
        <f t="shared" ca="1" si="230"/>
        <v/>
      </c>
      <c r="T1404" s="147" t="str">
        <f t="shared" ca="1" si="231"/>
        <v/>
      </c>
      <c r="U1404" s="146"/>
      <c r="V1404" s="51"/>
      <c r="W1404" s="51"/>
      <c r="X1404" s="51"/>
      <c r="Y1404" s="51"/>
      <c r="Z1404" s="51"/>
      <c r="AA1404" s="145"/>
    </row>
    <row r="1405" spans="1:27" s="2" customFormat="1" ht="15.6" x14ac:dyDescent="0.3">
      <c r="A1405" s="555">
        <v>45498</v>
      </c>
      <c r="B1405" s="72" t="s">
        <v>1394</v>
      </c>
      <c r="C1405" s="44" t="s">
        <v>65</v>
      </c>
      <c r="D1405" s="44">
        <v>5</v>
      </c>
      <c r="E1405" s="44" t="s">
        <v>308</v>
      </c>
      <c r="F1405" s="45">
        <v>44</v>
      </c>
      <c r="G1405" s="102" t="s">
        <v>1440</v>
      </c>
      <c r="H1405" s="47" t="s">
        <v>104</v>
      </c>
      <c r="I1405" s="75"/>
      <c r="J1405" s="585">
        <v>45569</v>
      </c>
      <c r="K1405" s="42" t="s">
        <v>31</v>
      </c>
      <c r="L1405" s="544">
        <v>45405</v>
      </c>
      <c r="M1405" s="43"/>
      <c r="N1405" s="513">
        <v>45600</v>
      </c>
      <c r="O1405" s="51"/>
      <c r="P1405" s="70" t="str">
        <f t="shared" ca="1" si="235"/>
        <v/>
      </c>
      <c r="Q1405" s="70" t="str">
        <f t="shared" ca="1" si="228"/>
        <v/>
      </c>
      <c r="R1405" s="70" t="str">
        <f t="shared" ca="1" si="236"/>
        <v/>
      </c>
      <c r="S1405" s="70" t="str">
        <f t="shared" ca="1" si="230"/>
        <v/>
      </c>
      <c r="T1405" s="147" t="str">
        <f t="shared" ca="1" si="231"/>
        <v/>
      </c>
      <c r="U1405" s="146"/>
      <c r="V1405" s="51"/>
      <c r="W1405" s="51"/>
      <c r="X1405" s="51"/>
      <c r="Y1405" s="51"/>
      <c r="Z1405" s="51"/>
      <c r="AA1405" s="145"/>
    </row>
    <row r="1406" spans="1:27" s="2" customFormat="1" ht="15.6" x14ac:dyDescent="0.3">
      <c r="A1406" s="555">
        <v>45498</v>
      </c>
      <c r="B1406" s="72" t="s">
        <v>1394</v>
      </c>
      <c r="C1406" s="44" t="s">
        <v>65</v>
      </c>
      <c r="D1406" s="44">
        <v>5</v>
      </c>
      <c r="E1406" s="44" t="s">
        <v>308</v>
      </c>
      <c r="F1406" s="84">
        <v>45</v>
      </c>
      <c r="G1406" s="74" t="s">
        <v>1441</v>
      </c>
      <c r="H1406" s="47" t="s">
        <v>54</v>
      </c>
      <c r="I1406" s="75"/>
      <c r="J1406" s="585">
        <v>45688</v>
      </c>
      <c r="K1406" s="42" t="s">
        <v>31</v>
      </c>
      <c r="L1406" s="544">
        <v>45405</v>
      </c>
      <c r="M1406" s="85"/>
      <c r="N1406" s="525">
        <v>45701</v>
      </c>
      <c r="O1406" s="51"/>
      <c r="P1406" s="70"/>
      <c r="Q1406" s="70"/>
      <c r="R1406" s="70"/>
      <c r="S1406" s="70"/>
      <c r="T1406" s="147"/>
      <c r="U1406" s="146"/>
      <c r="V1406" s="51"/>
      <c r="W1406" s="51"/>
      <c r="X1406" s="51"/>
      <c r="Y1406" s="51"/>
      <c r="Z1406" s="51"/>
      <c r="AA1406" s="145"/>
    </row>
    <row r="1407" spans="1:27" s="2" customFormat="1" ht="15.6" x14ac:dyDescent="0.3">
      <c r="A1407" s="555">
        <v>45498</v>
      </c>
      <c r="B1407" s="72" t="s">
        <v>1394</v>
      </c>
      <c r="C1407" s="44" t="s">
        <v>65</v>
      </c>
      <c r="D1407" s="44">
        <v>5</v>
      </c>
      <c r="E1407" s="44" t="s">
        <v>308</v>
      </c>
      <c r="F1407" s="45">
        <v>46</v>
      </c>
      <c r="G1407" s="373" t="s">
        <v>1442</v>
      </c>
      <c r="H1407" s="75" t="s">
        <v>30</v>
      </c>
      <c r="I1407" s="75"/>
      <c r="J1407" s="585">
        <v>45684</v>
      </c>
      <c r="K1407" s="42" t="s">
        <v>31</v>
      </c>
      <c r="L1407" s="544">
        <v>45405</v>
      </c>
      <c r="M1407" s="43"/>
      <c r="N1407" s="513">
        <v>45699</v>
      </c>
      <c r="O1407" s="51"/>
      <c r="P1407" s="70" t="str">
        <f ca="1">IF(K1407="NÃO INTERVENCIONADO",TODAY()-J1407,"")</f>
        <v/>
      </c>
      <c r="Q1407" s="70" t="str">
        <f ca="1">IF(K1407="ENCOMENDADO",TODAY()-J1407,"")</f>
        <v/>
      </c>
      <c r="R1407" s="70" t="str">
        <f ca="1">IF(K1407="EM OBRA",TODAY()-J1407,"")</f>
        <v/>
      </c>
      <c r="S1407" s="70" t="str">
        <f ca="1">IF(K1407="CORREÇÃO NÃO ACEITE",TODAY()-J1407,"")</f>
        <v/>
      </c>
      <c r="T1407" s="147" t="str">
        <f ca="1">IF(K1407="A VERIFICAR",TODAY()-J1407,"")</f>
        <v/>
      </c>
      <c r="U1407" s="146"/>
      <c r="V1407" s="51"/>
      <c r="W1407" s="51"/>
      <c r="X1407" s="51"/>
      <c r="Y1407" s="51"/>
      <c r="Z1407" s="51"/>
      <c r="AA1407" s="145"/>
    </row>
    <row r="1408" spans="1:27" s="2" customFormat="1" ht="46.8" x14ac:dyDescent="0.3">
      <c r="A1408" s="555">
        <v>45498</v>
      </c>
      <c r="B1408" s="72" t="s">
        <v>1394</v>
      </c>
      <c r="C1408" s="44" t="s">
        <v>65</v>
      </c>
      <c r="D1408" s="44">
        <v>5</v>
      </c>
      <c r="E1408" s="44" t="s">
        <v>308</v>
      </c>
      <c r="F1408" s="84">
        <v>47</v>
      </c>
      <c r="G1408" s="127" t="s">
        <v>5372</v>
      </c>
      <c r="H1408" s="65" t="s">
        <v>54</v>
      </c>
      <c r="I1408" s="65"/>
      <c r="J1408" s="526">
        <v>45868</v>
      </c>
      <c r="K1408" s="191" t="s">
        <v>31</v>
      </c>
      <c r="L1408" s="544">
        <v>45405</v>
      </c>
      <c r="M1408" s="462"/>
      <c r="N1408" s="525">
        <v>46003</v>
      </c>
      <c r="O1408" s="51"/>
      <c r="P1408" s="70"/>
      <c r="Q1408" s="70"/>
      <c r="R1408" s="70"/>
      <c r="S1408" s="70"/>
      <c r="T1408" s="147"/>
      <c r="U1408" s="146"/>
      <c r="V1408" s="51"/>
      <c r="W1408" s="51"/>
      <c r="X1408" s="51"/>
      <c r="Y1408" s="51"/>
      <c r="Z1408" s="51"/>
      <c r="AA1408" s="145"/>
    </row>
    <row r="1409" spans="1:27" s="2" customFormat="1" ht="15.6" x14ac:dyDescent="0.3">
      <c r="A1409" s="555">
        <v>45498</v>
      </c>
      <c r="B1409" s="72" t="s">
        <v>1394</v>
      </c>
      <c r="C1409" s="44" t="s">
        <v>65</v>
      </c>
      <c r="D1409" s="44">
        <v>5</v>
      </c>
      <c r="E1409" s="44" t="s">
        <v>308</v>
      </c>
      <c r="F1409" s="45">
        <v>48</v>
      </c>
      <c r="G1409" s="373" t="s">
        <v>5214</v>
      </c>
      <c r="H1409" s="75" t="s">
        <v>785</v>
      </c>
      <c r="I1409" s="75"/>
      <c r="J1409" s="585">
        <v>45918</v>
      </c>
      <c r="K1409" s="42" t="s">
        <v>31</v>
      </c>
      <c r="L1409" s="544">
        <v>45405</v>
      </c>
      <c r="M1409" s="43"/>
      <c r="N1409" s="513">
        <v>45922</v>
      </c>
      <c r="O1409" s="51"/>
      <c r="P1409" s="70"/>
      <c r="Q1409" s="70"/>
      <c r="R1409" s="70"/>
      <c r="S1409" s="70"/>
      <c r="T1409" s="147"/>
      <c r="U1409" s="146"/>
      <c r="V1409" s="51"/>
      <c r="W1409" s="51"/>
      <c r="X1409" s="51"/>
      <c r="Y1409" s="51"/>
      <c r="Z1409" s="51"/>
      <c r="AA1409" s="145"/>
    </row>
    <row r="1410" spans="1:27" s="2" customFormat="1" x14ac:dyDescent="0.3">
      <c r="A1410" s="555">
        <v>45498</v>
      </c>
      <c r="B1410" s="72" t="s">
        <v>1394</v>
      </c>
      <c r="C1410" s="44" t="s">
        <v>65</v>
      </c>
      <c r="D1410" s="44">
        <v>5</v>
      </c>
      <c r="E1410" s="44" t="s">
        <v>308</v>
      </c>
      <c r="F1410" s="84">
        <v>49</v>
      </c>
      <c r="G1410" s="127" t="s">
        <v>5378</v>
      </c>
      <c r="H1410" s="65" t="s">
        <v>30</v>
      </c>
      <c r="I1410" s="48"/>
      <c r="J1410" s="526">
        <v>46001</v>
      </c>
      <c r="K1410" s="191" t="s">
        <v>31</v>
      </c>
      <c r="L1410" s="544">
        <v>45405</v>
      </c>
      <c r="M1410" s="462"/>
      <c r="N1410" s="525">
        <v>46010</v>
      </c>
      <c r="O1410" s="478" t="s">
        <v>5410</v>
      </c>
      <c r="P1410" s="70"/>
      <c r="Q1410" s="70"/>
      <c r="R1410" s="70"/>
      <c r="S1410" s="70"/>
      <c r="T1410" s="147"/>
      <c r="U1410" s="146"/>
      <c r="V1410" s="51"/>
      <c r="W1410" s="51"/>
      <c r="X1410" s="51"/>
      <c r="Y1410" s="51"/>
      <c r="Z1410" s="51"/>
      <c r="AA1410" s="145"/>
    </row>
    <row r="1411" spans="1:27" s="2" customFormat="1" x14ac:dyDescent="0.3">
      <c r="A1411" s="555">
        <v>45498</v>
      </c>
      <c r="B1411" s="72" t="s">
        <v>1394</v>
      </c>
      <c r="C1411" s="44" t="s">
        <v>65</v>
      </c>
      <c r="D1411" s="44">
        <v>5</v>
      </c>
      <c r="E1411" s="44" t="s">
        <v>308</v>
      </c>
      <c r="F1411" s="45">
        <v>50</v>
      </c>
      <c r="G1411" s="72" t="s">
        <v>5379</v>
      </c>
      <c r="H1411" s="48" t="s">
        <v>54</v>
      </c>
      <c r="I1411" s="48"/>
      <c r="J1411" s="513">
        <v>46001</v>
      </c>
      <c r="K1411" s="642" t="s">
        <v>5552</v>
      </c>
      <c r="L1411" s="544">
        <v>45405</v>
      </c>
      <c r="M1411" s="43"/>
      <c r="N1411" s="513"/>
      <c r="O1411" s="470" t="s">
        <v>5402</v>
      </c>
      <c r="P1411" s="70"/>
      <c r="Q1411" s="70"/>
      <c r="R1411" s="70"/>
      <c r="S1411" s="70"/>
      <c r="T1411" s="147"/>
      <c r="U1411" s="146"/>
      <c r="V1411" s="51"/>
      <c r="W1411" s="51"/>
      <c r="X1411" s="51"/>
      <c r="Y1411" s="51"/>
      <c r="Z1411" s="51"/>
      <c r="AA1411" s="145"/>
    </row>
    <row r="1412" spans="1:27" s="2" customFormat="1" ht="15.6" x14ac:dyDescent="0.3">
      <c r="A1412" s="555">
        <v>45567</v>
      </c>
      <c r="B1412" s="48" t="s">
        <v>1443</v>
      </c>
      <c r="C1412" s="45" t="s">
        <v>65</v>
      </c>
      <c r="D1412" s="45">
        <v>5</v>
      </c>
      <c r="E1412" s="45" t="s">
        <v>361</v>
      </c>
      <c r="F1412" s="45">
        <v>1</v>
      </c>
      <c r="G1412" s="67" t="s">
        <v>1457</v>
      </c>
      <c r="H1412" s="47" t="s">
        <v>30</v>
      </c>
      <c r="I1412" s="48"/>
      <c r="J1412" s="513"/>
      <c r="K1412" s="42" t="s">
        <v>31</v>
      </c>
      <c r="L1412" s="543">
        <v>45371</v>
      </c>
      <c r="M1412" s="51"/>
      <c r="N1412" s="513">
        <v>45412</v>
      </c>
      <c r="O1412" s="51"/>
      <c r="P1412" s="70" t="str">
        <f t="shared" ref="P1412:P1420" ca="1" si="237">IF(K1412="NÃO INTERVENCIONADO",TODAY()-J1412,"")</f>
        <v/>
      </c>
      <c r="Q1412" s="70" t="str">
        <f t="shared" ref="Q1412:Q1425" ca="1" si="238">IF(K1412="ENCOMENDADO",TODAY()-J1412,"")</f>
        <v/>
      </c>
      <c r="R1412" s="70" t="str">
        <f t="shared" ref="R1412:R1425" ca="1" si="239">IF(K1412="EM OBRA",TODAY()-J1412,"")</f>
        <v/>
      </c>
      <c r="S1412" s="70" t="str">
        <f t="shared" ref="S1412:S1425" ca="1" si="240">IF(K1412="CORREÇÃO NÃO ACEITE",TODAY()-J1412,"")</f>
        <v/>
      </c>
      <c r="T1412" s="147" t="str">
        <f t="shared" ref="T1412:T1425" ca="1" si="241">IF(K1412="A VERIFICAR",TODAY()-J1412,"")</f>
        <v/>
      </c>
      <c r="U1412" s="146"/>
      <c r="V1412" s="51"/>
      <c r="W1412" s="51"/>
      <c r="X1412" s="51"/>
      <c r="Y1412" s="51"/>
      <c r="Z1412" s="51"/>
      <c r="AA1412" s="145"/>
    </row>
    <row r="1413" spans="1:27" s="2" customFormat="1" ht="15.6" x14ac:dyDescent="0.3">
      <c r="A1413" s="555">
        <v>45567</v>
      </c>
      <c r="B1413" s="48" t="s">
        <v>1443</v>
      </c>
      <c r="C1413" s="45" t="s">
        <v>65</v>
      </c>
      <c r="D1413" s="45">
        <v>5</v>
      </c>
      <c r="E1413" s="45" t="s">
        <v>361</v>
      </c>
      <c r="F1413" s="45">
        <v>2</v>
      </c>
      <c r="G1413" s="67" t="s">
        <v>1456</v>
      </c>
      <c r="H1413" s="47" t="s">
        <v>30</v>
      </c>
      <c r="I1413" s="48"/>
      <c r="J1413" s="513"/>
      <c r="K1413" s="42" t="s">
        <v>31</v>
      </c>
      <c r="L1413" s="543">
        <v>45371</v>
      </c>
      <c r="M1413" s="51"/>
      <c r="N1413" s="513">
        <v>45412</v>
      </c>
      <c r="O1413" s="51"/>
      <c r="P1413" s="70" t="str">
        <f t="shared" ca="1" si="237"/>
        <v/>
      </c>
      <c r="Q1413" s="70" t="str">
        <f t="shared" ca="1" si="238"/>
        <v/>
      </c>
      <c r="R1413" s="70" t="str">
        <f t="shared" ca="1" si="239"/>
        <v/>
      </c>
      <c r="S1413" s="70" t="str">
        <f t="shared" ca="1" si="240"/>
        <v/>
      </c>
      <c r="T1413" s="147" t="str">
        <f t="shared" ca="1" si="241"/>
        <v/>
      </c>
      <c r="U1413" s="146"/>
      <c r="V1413" s="51"/>
      <c r="W1413" s="51"/>
      <c r="X1413" s="51"/>
      <c r="Y1413" s="51"/>
      <c r="Z1413" s="51"/>
      <c r="AA1413" s="145"/>
    </row>
    <row r="1414" spans="1:27" s="2" customFormat="1" ht="15.6" x14ac:dyDescent="0.3">
      <c r="A1414" s="555">
        <v>45567</v>
      </c>
      <c r="B1414" s="48" t="s">
        <v>1443</v>
      </c>
      <c r="C1414" s="45" t="s">
        <v>65</v>
      </c>
      <c r="D1414" s="45">
        <v>5</v>
      </c>
      <c r="E1414" s="45" t="s">
        <v>361</v>
      </c>
      <c r="F1414" s="45">
        <v>3</v>
      </c>
      <c r="G1414" s="67" t="s">
        <v>1455</v>
      </c>
      <c r="H1414" s="47" t="s">
        <v>30</v>
      </c>
      <c r="I1414" s="48"/>
      <c r="J1414" s="513"/>
      <c r="K1414" s="42" t="s">
        <v>31</v>
      </c>
      <c r="L1414" s="543">
        <v>45371</v>
      </c>
      <c r="M1414" s="51"/>
      <c r="N1414" s="513">
        <v>45412</v>
      </c>
      <c r="O1414" s="51"/>
      <c r="P1414" s="70" t="str">
        <f t="shared" ca="1" si="237"/>
        <v/>
      </c>
      <c r="Q1414" s="70" t="str">
        <f t="shared" ca="1" si="238"/>
        <v/>
      </c>
      <c r="R1414" s="70" t="str">
        <f t="shared" ca="1" si="239"/>
        <v/>
      </c>
      <c r="S1414" s="70" t="str">
        <f t="shared" ca="1" si="240"/>
        <v/>
      </c>
      <c r="T1414" s="147" t="str">
        <f t="shared" ca="1" si="241"/>
        <v/>
      </c>
      <c r="U1414" s="146"/>
      <c r="V1414" s="51"/>
      <c r="W1414" s="51"/>
      <c r="X1414" s="51"/>
      <c r="Y1414" s="51"/>
      <c r="Z1414" s="51"/>
      <c r="AA1414" s="145"/>
    </row>
    <row r="1415" spans="1:27" s="2" customFormat="1" ht="15.6" x14ac:dyDescent="0.3">
      <c r="A1415" s="555">
        <v>45567</v>
      </c>
      <c r="B1415" s="48" t="s">
        <v>1443</v>
      </c>
      <c r="C1415" s="45" t="s">
        <v>65</v>
      </c>
      <c r="D1415" s="45">
        <v>5</v>
      </c>
      <c r="E1415" s="45" t="s">
        <v>361</v>
      </c>
      <c r="F1415" s="45">
        <v>4</v>
      </c>
      <c r="G1415" s="67" t="s">
        <v>1454</v>
      </c>
      <c r="H1415" s="47" t="s">
        <v>40</v>
      </c>
      <c r="I1415" s="48"/>
      <c r="J1415" s="513"/>
      <c r="K1415" s="42" t="s">
        <v>31</v>
      </c>
      <c r="L1415" s="543">
        <v>45371</v>
      </c>
      <c r="M1415" s="51"/>
      <c r="N1415" s="513">
        <v>45412</v>
      </c>
      <c r="O1415" s="51"/>
      <c r="P1415" s="70" t="str">
        <f t="shared" ca="1" si="237"/>
        <v/>
      </c>
      <c r="Q1415" s="70" t="str">
        <f t="shared" ca="1" si="238"/>
        <v/>
      </c>
      <c r="R1415" s="70" t="str">
        <f t="shared" ca="1" si="239"/>
        <v/>
      </c>
      <c r="S1415" s="70" t="str">
        <f t="shared" ca="1" si="240"/>
        <v/>
      </c>
      <c r="T1415" s="147" t="str">
        <f t="shared" ca="1" si="241"/>
        <v/>
      </c>
      <c r="U1415" s="146"/>
      <c r="V1415" s="51"/>
      <c r="W1415" s="51"/>
      <c r="X1415" s="51"/>
      <c r="Y1415" s="51"/>
      <c r="Z1415" s="51"/>
      <c r="AA1415" s="145"/>
    </row>
    <row r="1416" spans="1:27" s="2" customFormat="1" ht="15.6" x14ac:dyDescent="0.3">
      <c r="A1416" s="555">
        <v>45567</v>
      </c>
      <c r="B1416" s="48" t="s">
        <v>1443</v>
      </c>
      <c r="C1416" s="45" t="s">
        <v>65</v>
      </c>
      <c r="D1416" s="45">
        <v>5</v>
      </c>
      <c r="E1416" s="45" t="s">
        <v>361</v>
      </c>
      <c r="F1416" s="45">
        <v>5</v>
      </c>
      <c r="G1416" s="97" t="s">
        <v>1452</v>
      </c>
      <c r="H1416" s="47" t="s">
        <v>104</v>
      </c>
      <c r="I1416" s="48"/>
      <c r="J1416" s="513"/>
      <c r="K1416" s="42" t="s">
        <v>31</v>
      </c>
      <c r="L1416" s="543">
        <v>45371</v>
      </c>
      <c r="M1416" s="51"/>
      <c r="N1416" s="513">
        <v>45679</v>
      </c>
      <c r="O1416" s="51" t="s">
        <v>1453</v>
      </c>
      <c r="P1416" s="70" t="str">
        <f t="shared" ca="1" si="237"/>
        <v/>
      </c>
      <c r="Q1416" s="70" t="str">
        <f t="shared" ca="1" si="238"/>
        <v/>
      </c>
      <c r="R1416" s="70" t="str">
        <f t="shared" ca="1" si="239"/>
        <v/>
      </c>
      <c r="S1416" s="70" t="str">
        <f t="shared" ca="1" si="240"/>
        <v/>
      </c>
      <c r="T1416" s="147" t="str">
        <f t="shared" ca="1" si="241"/>
        <v/>
      </c>
      <c r="U1416" s="146"/>
      <c r="V1416" s="51"/>
      <c r="W1416" s="51"/>
      <c r="X1416" s="51"/>
      <c r="Y1416" s="51"/>
      <c r="Z1416" s="51"/>
      <c r="AA1416" s="145"/>
    </row>
    <row r="1417" spans="1:27" s="2" customFormat="1" ht="15.6" x14ac:dyDescent="0.3">
      <c r="A1417" s="555">
        <v>45567</v>
      </c>
      <c r="B1417" s="48" t="s">
        <v>1443</v>
      </c>
      <c r="C1417" s="45" t="s">
        <v>65</v>
      </c>
      <c r="D1417" s="45">
        <v>5</v>
      </c>
      <c r="E1417" s="45" t="s">
        <v>361</v>
      </c>
      <c r="F1417" s="45">
        <v>6</v>
      </c>
      <c r="G1417" s="67" t="s">
        <v>1451</v>
      </c>
      <c r="H1417" s="53" t="s">
        <v>76</v>
      </c>
      <c r="I1417" s="48"/>
      <c r="J1417" s="568">
        <v>45562</v>
      </c>
      <c r="K1417" s="187" t="s">
        <v>31</v>
      </c>
      <c r="L1417" s="543">
        <v>45371</v>
      </c>
      <c r="M1417" s="51"/>
      <c r="N1417" s="513">
        <v>45567</v>
      </c>
      <c r="O1417" s="51"/>
      <c r="P1417" s="70" t="str">
        <f t="shared" ca="1" si="237"/>
        <v/>
      </c>
      <c r="Q1417" s="70" t="str">
        <f t="shared" ca="1" si="238"/>
        <v/>
      </c>
      <c r="R1417" s="70" t="str">
        <f t="shared" ca="1" si="239"/>
        <v/>
      </c>
      <c r="S1417" s="70" t="str">
        <f t="shared" ca="1" si="240"/>
        <v/>
      </c>
      <c r="T1417" s="147" t="str">
        <f t="shared" ca="1" si="241"/>
        <v/>
      </c>
      <c r="U1417" s="146"/>
      <c r="V1417" s="51"/>
      <c r="W1417" s="51"/>
      <c r="X1417" s="51"/>
      <c r="Y1417" s="51"/>
      <c r="Z1417" s="51"/>
      <c r="AA1417" s="145"/>
    </row>
    <row r="1418" spans="1:27" s="2" customFormat="1" ht="15.6" x14ac:dyDescent="0.3">
      <c r="A1418" s="555">
        <v>45567</v>
      </c>
      <c r="B1418" s="48" t="s">
        <v>1443</v>
      </c>
      <c r="C1418" s="45" t="s">
        <v>65</v>
      </c>
      <c r="D1418" s="45">
        <v>5</v>
      </c>
      <c r="E1418" s="45" t="s">
        <v>361</v>
      </c>
      <c r="F1418" s="45">
        <v>7</v>
      </c>
      <c r="G1418" s="67" t="s">
        <v>1450</v>
      </c>
      <c r="H1418" s="47" t="s">
        <v>30</v>
      </c>
      <c r="I1418" s="48"/>
      <c r="J1418" s="513"/>
      <c r="K1418" s="42" t="s">
        <v>31</v>
      </c>
      <c r="L1418" s="543">
        <v>45371</v>
      </c>
      <c r="M1418" s="51"/>
      <c r="N1418" s="513">
        <v>45412</v>
      </c>
      <c r="O1418" s="51"/>
      <c r="P1418" s="70" t="str">
        <f t="shared" ca="1" si="237"/>
        <v/>
      </c>
      <c r="Q1418" s="70" t="str">
        <f t="shared" ca="1" si="238"/>
        <v/>
      </c>
      <c r="R1418" s="70" t="str">
        <f t="shared" ca="1" si="239"/>
        <v/>
      </c>
      <c r="S1418" s="70" t="str">
        <f t="shared" ca="1" si="240"/>
        <v/>
      </c>
      <c r="T1418" s="147" t="str">
        <f t="shared" ca="1" si="241"/>
        <v/>
      </c>
      <c r="U1418" s="146"/>
      <c r="V1418" s="51"/>
      <c r="W1418" s="51"/>
      <c r="X1418" s="51"/>
      <c r="Y1418" s="51"/>
      <c r="Z1418" s="51"/>
      <c r="AA1418" s="145"/>
    </row>
    <row r="1419" spans="1:27" s="2" customFormat="1" ht="15.6" x14ac:dyDescent="0.3">
      <c r="A1419" s="555">
        <v>45567</v>
      </c>
      <c r="B1419" s="48" t="s">
        <v>1443</v>
      </c>
      <c r="C1419" s="45" t="s">
        <v>65</v>
      </c>
      <c r="D1419" s="45">
        <v>5</v>
      </c>
      <c r="E1419" s="45" t="s">
        <v>361</v>
      </c>
      <c r="F1419" s="45">
        <v>8</v>
      </c>
      <c r="G1419" s="67" t="s">
        <v>1449</v>
      </c>
      <c r="H1419" s="53" t="s">
        <v>76</v>
      </c>
      <c r="I1419" s="48"/>
      <c r="J1419" s="513"/>
      <c r="K1419" s="42" t="s">
        <v>31</v>
      </c>
      <c r="L1419" s="543">
        <v>45371</v>
      </c>
      <c r="M1419" s="51"/>
      <c r="N1419" s="513">
        <v>45412</v>
      </c>
      <c r="O1419" s="51"/>
      <c r="P1419" s="70" t="str">
        <f t="shared" ca="1" si="237"/>
        <v/>
      </c>
      <c r="Q1419" s="70" t="str">
        <f t="shared" ca="1" si="238"/>
        <v/>
      </c>
      <c r="R1419" s="70" t="str">
        <f t="shared" ca="1" si="239"/>
        <v/>
      </c>
      <c r="S1419" s="70" t="str">
        <f t="shared" ca="1" si="240"/>
        <v/>
      </c>
      <c r="T1419" s="147" t="str">
        <f t="shared" ca="1" si="241"/>
        <v/>
      </c>
      <c r="U1419" s="146"/>
      <c r="V1419" s="51"/>
      <c r="W1419" s="51"/>
      <c r="X1419" s="51"/>
      <c r="Y1419" s="51"/>
      <c r="Z1419" s="51"/>
      <c r="AA1419" s="145"/>
    </row>
    <row r="1420" spans="1:27" s="2" customFormat="1" ht="15.6" x14ac:dyDescent="0.3">
      <c r="A1420" s="555">
        <v>45567</v>
      </c>
      <c r="B1420" s="48" t="s">
        <v>1443</v>
      </c>
      <c r="C1420" s="45" t="s">
        <v>65</v>
      </c>
      <c r="D1420" s="45">
        <v>5</v>
      </c>
      <c r="E1420" s="45" t="s">
        <v>361</v>
      </c>
      <c r="F1420" s="45">
        <v>9</v>
      </c>
      <c r="G1420" s="67" t="s">
        <v>1052</v>
      </c>
      <c r="H1420" s="53" t="s">
        <v>76</v>
      </c>
      <c r="I1420" s="48"/>
      <c r="J1420" s="513"/>
      <c r="K1420" s="42" t="s">
        <v>31</v>
      </c>
      <c r="L1420" s="543">
        <v>45371</v>
      </c>
      <c r="M1420" s="51"/>
      <c r="N1420" s="513">
        <v>45412</v>
      </c>
      <c r="O1420" s="51"/>
      <c r="P1420" s="70" t="str">
        <f t="shared" ca="1" si="237"/>
        <v/>
      </c>
      <c r="Q1420" s="70" t="str">
        <f t="shared" ca="1" si="238"/>
        <v/>
      </c>
      <c r="R1420" s="70" t="str">
        <f t="shared" ca="1" si="239"/>
        <v/>
      </c>
      <c r="S1420" s="70" t="str">
        <f t="shared" ca="1" si="240"/>
        <v/>
      </c>
      <c r="T1420" s="147" t="str">
        <f t="shared" ca="1" si="241"/>
        <v/>
      </c>
      <c r="U1420" s="146"/>
      <c r="V1420" s="51"/>
      <c r="W1420" s="51"/>
      <c r="X1420" s="51"/>
      <c r="Y1420" s="51"/>
      <c r="Z1420" s="51"/>
      <c r="AA1420" s="145"/>
    </row>
    <row r="1421" spans="1:27" s="2" customFormat="1" ht="15.6" x14ac:dyDescent="0.3">
      <c r="A1421" s="555">
        <v>45567</v>
      </c>
      <c r="B1421" s="48" t="s">
        <v>1443</v>
      </c>
      <c r="C1421" s="45" t="s">
        <v>65</v>
      </c>
      <c r="D1421" s="45">
        <v>5</v>
      </c>
      <c r="E1421" s="45" t="s">
        <v>361</v>
      </c>
      <c r="F1421" s="45">
        <v>10</v>
      </c>
      <c r="G1421" s="67" t="s">
        <v>1448</v>
      </c>
      <c r="H1421" s="53" t="s">
        <v>44</v>
      </c>
      <c r="I1421" s="48"/>
      <c r="J1421" s="513"/>
      <c r="K1421" s="42" t="s">
        <v>31</v>
      </c>
      <c r="L1421" s="543">
        <v>45371</v>
      </c>
      <c r="M1421" s="51"/>
      <c r="N1421" s="513">
        <v>45510</v>
      </c>
      <c r="O1421" s="51"/>
      <c r="P1421" s="70" t="str">
        <f ca="1">IF(K1421="NÃO INTERVENCIONADO",TODAY()-L1421,"")</f>
        <v/>
      </c>
      <c r="Q1421" s="70" t="str">
        <f t="shared" ca="1" si="238"/>
        <v/>
      </c>
      <c r="R1421" s="70" t="str">
        <f t="shared" ca="1" si="239"/>
        <v/>
      </c>
      <c r="S1421" s="70" t="str">
        <f t="shared" ca="1" si="240"/>
        <v/>
      </c>
      <c r="T1421" s="147" t="str">
        <f t="shared" ca="1" si="241"/>
        <v/>
      </c>
      <c r="U1421" s="146"/>
      <c r="V1421" s="51"/>
      <c r="W1421" s="51"/>
      <c r="X1421" s="51"/>
      <c r="Y1421" s="51"/>
      <c r="Z1421" s="51"/>
      <c r="AA1421" s="145"/>
    </row>
    <row r="1422" spans="1:27" s="2" customFormat="1" ht="15.6" x14ac:dyDescent="0.3">
      <c r="A1422" s="555">
        <v>45567</v>
      </c>
      <c r="B1422" s="48" t="s">
        <v>1443</v>
      </c>
      <c r="C1422" s="45" t="s">
        <v>65</v>
      </c>
      <c r="D1422" s="45">
        <v>5</v>
      </c>
      <c r="E1422" s="45" t="s">
        <v>361</v>
      </c>
      <c r="F1422" s="45">
        <v>11</v>
      </c>
      <c r="G1422" s="67" t="s">
        <v>1447</v>
      </c>
      <c r="H1422" s="47" t="s">
        <v>30</v>
      </c>
      <c r="I1422" s="48"/>
      <c r="J1422" s="513"/>
      <c r="K1422" s="42" t="s">
        <v>31</v>
      </c>
      <c r="L1422" s="543">
        <v>45371</v>
      </c>
      <c r="M1422" s="51"/>
      <c r="N1422" s="513">
        <v>45412</v>
      </c>
      <c r="O1422" s="51"/>
      <c r="P1422" s="70" t="str">
        <f ca="1">IF(K1422="NÃO INTERVENCIONADO",TODAY()-J1422,"")</f>
        <v/>
      </c>
      <c r="Q1422" s="70" t="str">
        <f t="shared" ca="1" si="238"/>
        <v/>
      </c>
      <c r="R1422" s="70" t="str">
        <f t="shared" ca="1" si="239"/>
        <v/>
      </c>
      <c r="S1422" s="70" t="str">
        <f t="shared" ca="1" si="240"/>
        <v/>
      </c>
      <c r="T1422" s="147" t="str">
        <f t="shared" ca="1" si="241"/>
        <v/>
      </c>
      <c r="U1422" s="146"/>
      <c r="V1422" s="51"/>
      <c r="W1422" s="51"/>
      <c r="X1422" s="51"/>
      <c r="Y1422" s="51"/>
      <c r="Z1422" s="51"/>
      <c r="AA1422" s="145"/>
    </row>
    <row r="1423" spans="1:27" s="2" customFormat="1" ht="15.6" x14ac:dyDescent="0.3">
      <c r="A1423" s="555">
        <v>45567</v>
      </c>
      <c r="B1423" s="48" t="s">
        <v>1443</v>
      </c>
      <c r="C1423" s="45" t="s">
        <v>65</v>
      </c>
      <c r="D1423" s="45">
        <v>5</v>
      </c>
      <c r="E1423" s="45" t="s">
        <v>361</v>
      </c>
      <c r="F1423" s="45">
        <v>12</v>
      </c>
      <c r="G1423" s="67" t="s">
        <v>1446</v>
      </c>
      <c r="H1423" s="53" t="s">
        <v>44</v>
      </c>
      <c r="I1423" s="48"/>
      <c r="J1423" s="513"/>
      <c r="K1423" s="187" t="s">
        <v>31</v>
      </c>
      <c r="L1423" s="543">
        <v>45371</v>
      </c>
      <c r="M1423" s="51"/>
      <c r="N1423" s="513">
        <v>45510</v>
      </c>
      <c r="O1423" s="51"/>
      <c r="P1423" s="70" t="str">
        <f ca="1">IF(K1423="NÃO INTERVENCIONADO",TODAY()-J1423,"")</f>
        <v/>
      </c>
      <c r="Q1423" s="70" t="str">
        <f t="shared" ca="1" si="238"/>
        <v/>
      </c>
      <c r="R1423" s="70" t="str">
        <f t="shared" ca="1" si="239"/>
        <v/>
      </c>
      <c r="S1423" s="70" t="str">
        <f t="shared" ca="1" si="240"/>
        <v/>
      </c>
      <c r="T1423" s="147" t="str">
        <f t="shared" ca="1" si="241"/>
        <v/>
      </c>
      <c r="U1423" s="146"/>
      <c r="V1423" s="51"/>
      <c r="W1423" s="51"/>
      <c r="X1423" s="51"/>
      <c r="Y1423" s="51"/>
      <c r="Z1423" s="51"/>
      <c r="AA1423" s="145"/>
    </row>
    <row r="1424" spans="1:27" s="2" customFormat="1" ht="15.6" x14ac:dyDescent="0.3">
      <c r="A1424" s="555">
        <v>45567</v>
      </c>
      <c r="B1424" s="48" t="s">
        <v>1443</v>
      </c>
      <c r="C1424" s="45" t="s">
        <v>65</v>
      </c>
      <c r="D1424" s="45">
        <v>5</v>
      </c>
      <c r="E1424" s="45" t="s">
        <v>361</v>
      </c>
      <c r="F1424" s="45">
        <v>13</v>
      </c>
      <c r="G1424" s="67" t="s">
        <v>1445</v>
      </c>
      <c r="H1424" s="47" t="s">
        <v>30</v>
      </c>
      <c r="I1424" s="48"/>
      <c r="J1424" s="568">
        <v>45562</v>
      </c>
      <c r="K1424" s="42" t="s">
        <v>31</v>
      </c>
      <c r="L1424" s="543">
        <v>45371</v>
      </c>
      <c r="M1424" s="51"/>
      <c r="N1424" s="513">
        <v>45510</v>
      </c>
      <c r="O1424" s="51"/>
      <c r="P1424" s="70" t="str">
        <f ca="1">IF(K1424="NÃO INTERVENCIONADO",TODAY()-J1424,"")</f>
        <v/>
      </c>
      <c r="Q1424" s="70" t="str">
        <f t="shared" ca="1" si="238"/>
        <v/>
      </c>
      <c r="R1424" s="70" t="str">
        <f t="shared" ca="1" si="239"/>
        <v/>
      </c>
      <c r="S1424" s="70" t="str">
        <f t="shared" ca="1" si="240"/>
        <v/>
      </c>
      <c r="T1424" s="147" t="str">
        <f t="shared" ca="1" si="241"/>
        <v/>
      </c>
      <c r="U1424" s="146"/>
      <c r="V1424" s="51"/>
      <c r="W1424" s="51"/>
      <c r="X1424" s="51"/>
      <c r="Y1424" s="51"/>
      <c r="Z1424" s="51"/>
      <c r="AA1424" s="145"/>
    </row>
    <row r="1425" spans="1:27" s="2" customFormat="1" ht="15.6" x14ac:dyDescent="0.3">
      <c r="A1425" s="555">
        <v>45567</v>
      </c>
      <c r="B1425" s="48" t="s">
        <v>1443</v>
      </c>
      <c r="C1425" s="45" t="s">
        <v>65</v>
      </c>
      <c r="D1425" s="45">
        <v>5</v>
      </c>
      <c r="E1425" s="45" t="s">
        <v>361</v>
      </c>
      <c r="F1425" s="45">
        <v>14</v>
      </c>
      <c r="G1425" s="67" t="s">
        <v>1444</v>
      </c>
      <c r="H1425" s="53" t="s">
        <v>44</v>
      </c>
      <c r="I1425" s="47"/>
      <c r="J1425" s="568">
        <v>45614</v>
      </c>
      <c r="K1425" s="190" t="s">
        <v>205</v>
      </c>
      <c r="L1425" s="543">
        <v>45371</v>
      </c>
      <c r="M1425" s="51"/>
      <c r="N1425" s="513">
        <v>45616</v>
      </c>
      <c r="O1425" s="51"/>
      <c r="P1425" s="70" t="str">
        <f ca="1">IF(K1425="NÃO INTERVENCIONADO",TODAY()-J1425,"")</f>
        <v/>
      </c>
      <c r="Q1425" s="70" t="str">
        <f t="shared" ca="1" si="238"/>
        <v/>
      </c>
      <c r="R1425" s="70" t="str">
        <f t="shared" ca="1" si="239"/>
        <v/>
      </c>
      <c r="S1425" s="70" t="str">
        <f t="shared" ca="1" si="240"/>
        <v/>
      </c>
      <c r="T1425" s="147" t="str">
        <f t="shared" ca="1" si="241"/>
        <v/>
      </c>
      <c r="U1425" s="146"/>
      <c r="V1425" s="51"/>
      <c r="W1425" s="51"/>
      <c r="X1425" s="51"/>
      <c r="Y1425" s="51"/>
      <c r="Z1425" s="51"/>
      <c r="AA1425" s="145"/>
    </row>
    <row r="1426" spans="1:27" s="2" customFormat="1" ht="31.2" x14ac:dyDescent="0.3">
      <c r="A1426" s="555">
        <v>45567</v>
      </c>
      <c r="B1426" s="48" t="s">
        <v>1443</v>
      </c>
      <c r="C1426" s="45" t="s">
        <v>65</v>
      </c>
      <c r="D1426" s="45">
        <v>5</v>
      </c>
      <c r="E1426" s="45" t="s">
        <v>361</v>
      </c>
      <c r="F1426" s="45">
        <v>15</v>
      </c>
      <c r="G1426" s="127" t="s">
        <v>5375</v>
      </c>
      <c r="H1426" s="65" t="s">
        <v>104</v>
      </c>
      <c r="I1426" s="48"/>
      <c r="J1426" s="526">
        <v>45887</v>
      </c>
      <c r="K1426" s="378" t="s">
        <v>31</v>
      </c>
      <c r="L1426" s="543">
        <v>45371</v>
      </c>
      <c r="M1426" s="405"/>
      <c r="N1426" s="513">
        <v>46002</v>
      </c>
      <c r="O1426" s="51"/>
      <c r="P1426" s="70"/>
      <c r="Q1426" s="70"/>
      <c r="R1426" s="70"/>
      <c r="S1426" s="70"/>
      <c r="T1426" s="147"/>
      <c r="U1426" s="146"/>
      <c r="V1426" s="51"/>
      <c r="W1426" s="51"/>
      <c r="X1426" s="51"/>
      <c r="Y1426" s="51"/>
      <c r="Z1426" s="51"/>
      <c r="AA1426" s="145"/>
    </row>
    <row r="1427" spans="1:27" s="2" customFormat="1" ht="15.6" x14ac:dyDescent="0.3">
      <c r="A1427" s="555">
        <v>45567</v>
      </c>
      <c r="B1427" s="48" t="s">
        <v>1443</v>
      </c>
      <c r="C1427" s="45" t="s">
        <v>65</v>
      </c>
      <c r="D1427" s="45">
        <v>5</v>
      </c>
      <c r="E1427" s="45" t="s">
        <v>361</v>
      </c>
      <c r="F1427" s="45">
        <v>16</v>
      </c>
      <c r="G1427" s="73" t="s">
        <v>5300</v>
      </c>
      <c r="H1427" s="65" t="s">
        <v>104</v>
      </c>
      <c r="I1427" s="48"/>
      <c r="J1427" s="526">
        <v>45957</v>
      </c>
      <c r="K1427" s="378" t="s">
        <v>31</v>
      </c>
      <c r="L1427" s="543">
        <v>45371</v>
      </c>
      <c r="M1427" s="405"/>
      <c r="N1427" s="513">
        <v>46002</v>
      </c>
      <c r="O1427" s="51"/>
      <c r="P1427" s="70"/>
      <c r="Q1427" s="70"/>
      <c r="R1427" s="70"/>
      <c r="S1427" s="70"/>
      <c r="T1427" s="147"/>
      <c r="U1427" s="146"/>
      <c r="V1427" s="51"/>
      <c r="W1427" s="51"/>
      <c r="X1427" s="51"/>
      <c r="Y1427" s="51"/>
      <c r="Z1427" s="51"/>
      <c r="AA1427" s="145"/>
    </row>
    <row r="1428" spans="1:27" s="2" customFormat="1" ht="15.6" x14ac:dyDescent="0.3">
      <c r="A1428" s="555">
        <v>45509</v>
      </c>
      <c r="B1428" s="72" t="s">
        <v>1458</v>
      </c>
      <c r="C1428" s="44" t="s">
        <v>65</v>
      </c>
      <c r="D1428" s="44">
        <v>5</v>
      </c>
      <c r="E1428" s="44" t="s">
        <v>391</v>
      </c>
      <c r="F1428" s="45">
        <v>1</v>
      </c>
      <c r="G1428" s="46" t="s">
        <v>1504</v>
      </c>
      <c r="H1428" s="53" t="s">
        <v>76</v>
      </c>
      <c r="I1428" s="53"/>
      <c r="J1428" s="569"/>
      <c r="K1428" s="42" t="s">
        <v>31</v>
      </c>
      <c r="L1428" s="544">
        <v>45392</v>
      </c>
      <c r="M1428" s="100"/>
      <c r="N1428" s="513">
        <v>45656</v>
      </c>
      <c r="O1428" s="51"/>
      <c r="P1428" s="70" t="str">
        <f t="shared" ref="P1428:P1459" ca="1" si="242">IF(K1428="NÃO INTERVENCIONADO",TODAY()-J1428,"")</f>
        <v/>
      </c>
      <c r="Q1428" s="70" t="str">
        <f t="shared" ref="Q1428:Q1459" ca="1" si="243">IF(K1428="ENCOMENDADO",TODAY()-J1428,"")</f>
        <v/>
      </c>
      <c r="R1428" s="70" t="str">
        <f t="shared" ref="R1428:R1459" ca="1" si="244">IF(K1428="EM OBRA",TODAY()-J1428,"")</f>
        <v/>
      </c>
      <c r="S1428" s="70" t="str">
        <f t="shared" ref="S1428:S1459" ca="1" si="245">IF(K1428="CORREÇÃO NÃO ACEITE",TODAY()-J1428,"")</f>
        <v/>
      </c>
      <c r="T1428" s="147" t="str">
        <f t="shared" ref="T1428:T1459" ca="1" si="246">IF(K1428="A VERIFICAR",TODAY()-J1428,"")</f>
        <v/>
      </c>
      <c r="U1428" s="146"/>
      <c r="V1428" s="51"/>
      <c r="W1428" s="51"/>
      <c r="X1428" s="51"/>
      <c r="Y1428" s="51"/>
      <c r="Z1428" s="51"/>
      <c r="AA1428" s="145"/>
    </row>
    <row r="1429" spans="1:27" s="2" customFormat="1" ht="15.6" x14ac:dyDescent="0.3">
      <c r="A1429" s="555">
        <v>45509</v>
      </c>
      <c r="B1429" s="72" t="s">
        <v>1458</v>
      </c>
      <c r="C1429" s="44" t="s">
        <v>65</v>
      </c>
      <c r="D1429" s="44">
        <v>5</v>
      </c>
      <c r="E1429" s="44" t="s">
        <v>391</v>
      </c>
      <c r="F1429" s="45">
        <v>2</v>
      </c>
      <c r="G1429" s="63" t="s">
        <v>1503</v>
      </c>
      <c r="H1429" s="65" t="s">
        <v>30</v>
      </c>
      <c r="I1429" s="48"/>
      <c r="J1429" s="513">
        <v>45569</v>
      </c>
      <c r="K1429" s="42" t="s">
        <v>31</v>
      </c>
      <c r="L1429" s="544">
        <v>45392</v>
      </c>
      <c r="M1429" s="48"/>
      <c r="N1429" s="513">
        <v>45687</v>
      </c>
      <c r="O1429" s="51"/>
      <c r="P1429" s="70" t="str">
        <f t="shared" ca="1" si="242"/>
        <v/>
      </c>
      <c r="Q1429" s="70" t="str">
        <f t="shared" ca="1" si="243"/>
        <v/>
      </c>
      <c r="R1429" s="70" t="str">
        <f t="shared" ca="1" si="244"/>
        <v/>
      </c>
      <c r="S1429" s="70" t="str">
        <f t="shared" ca="1" si="245"/>
        <v/>
      </c>
      <c r="T1429" s="147" t="str">
        <f t="shared" ca="1" si="246"/>
        <v/>
      </c>
      <c r="U1429" s="146"/>
      <c r="V1429" s="51"/>
      <c r="W1429" s="51"/>
      <c r="X1429" s="51"/>
      <c r="Y1429" s="51"/>
      <c r="Z1429" s="51"/>
      <c r="AA1429" s="145"/>
    </row>
    <row r="1430" spans="1:27" s="2" customFormat="1" ht="15.6" x14ac:dyDescent="0.3">
      <c r="A1430" s="555">
        <v>45509</v>
      </c>
      <c r="B1430" s="72" t="s">
        <v>1458</v>
      </c>
      <c r="C1430" s="44" t="s">
        <v>65</v>
      </c>
      <c r="D1430" s="44">
        <v>5</v>
      </c>
      <c r="E1430" s="44" t="s">
        <v>391</v>
      </c>
      <c r="F1430" s="45">
        <v>3</v>
      </c>
      <c r="G1430" s="46" t="s">
        <v>1502</v>
      </c>
      <c r="H1430" s="47" t="s">
        <v>54</v>
      </c>
      <c r="I1430" s="48"/>
      <c r="J1430" s="568">
        <v>45569</v>
      </c>
      <c r="K1430" s="42" t="s">
        <v>31</v>
      </c>
      <c r="L1430" s="544">
        <v>45392</v>
      </c>
      <c r="M1430" s="48"/>
      <c r="N1430" s="513">
        <v>45587</v>
      </c>
      <c r="O1430" s="51"/>
      <c r="P1430" s="70" t="str">
        <f t="shared" ca="1" si="242"/>
        <v/>
      </c>
      <c r="Q1430" s="70" t="str">
        <f t="shared" ca="1" si="243"/>
        <v/>
      </c>
      <c r="R1430" s="70" t="str">
        <f t="shared" ca="1" si="244"/>
        <v/>
      </c>
      <c r="S1430" s="70" t="str">
        <f t="shared" ca="1" si="245"/>
        <v/>
      </c>
      <c r="T1430" s="147" t="str">
        <f t="shared" ca="1" si="246"/>
        <v/>
      </c>
      <c r="U1430" s="146"/>
      <c r="V1430" s="51"/>
      <c r="W1430" s="51"/>
      <c r="X1430" s="51"/>
      <c r="Y1430" s="51"/>
      <c r="Z1430" s="51"/>
      <c r="AA1430" s="145"/>
    </row>
    <row r="1431" spans="1:27" s="2" customFormat="1" ht="15.6" x14ac:dyDescent="0.3">
      <c r="A1431" s="555">
        <v>45509</v>
      </c>
      <c r="B1431" s="72" t="s">
        <v>1458</v>
      </c>
      <c r="C1431" s="44" t="s">
        <v>65</v>
      </c>
      <c r="D1431" s="44">
        <v>5</v>
      </c>
      <c r="E1431" s="44" t="s">
        <v>391</v>
      </c>
      <c r="F1431" s="45">
        <v>4</v>
      </c>
      <c r="G1431" s="46" t="s">
        <v>1501</v>
      </c>
      <c r="H1431" s="47" t="s">
        <v>30</v>
      </c>
      <c r="I1431" s="53"/>
      <c r="J1431" s="569"/>
      <c r="K1431" s="42" t="s">
        <v>31</v>
      </c>
      <c r="L1431" s="544">
        <v>45392</v>
      </c>
      <c r="M1431" s="48"/>
      <c r="N1431" s="513">
        <v>45481</v>
      </c>
      <c r="O1431" s="51"/>
      <c r="P1431" s="70" t="str">
        <f t="shared" ca="1" si="242"/>
        <v/>
      </c>
      <c r="Q1431" s="70" t="str">
        <f t="shared" ca="1" si="243"/>
        <v/>
      </c>
      <c r="R1431" s="70" t="str">
        <f t="shared" ca="1" si="244"/>
        <v/>
      </c>
      <c r="S1431" s="70" t="str">
        <f t="shared" ca="1" si="245"/>
        <v/>
      </c>
      <c r="T1431" s="147" t="str">
        <f t="shared" ca="1" si="246"/>
        <v/>
      </c>
      <c r="U1431" s="146"/>
      <c r="V1431" s="51"/>
      <c r="W1431" s="51"/>
      <c r="X1431" s="51"/>
      <c r="Y1431" s="51"/>
      <c r="Z1431" s="51"/>
      <c r="AA1431" s="145"/>
    </row>
    <row r="1432" spans="1:27" s="2" customFormat="1" ht="15.6" x14ac:dyDescent="0.3">
      <c r="A1432" s="555">
        <v>45509</v>
      </c>
      <c r="B1432" s="72" t="s">
        <v>1458</v>
      </c>
      <c r="C1432" s="44" t="s">
        <v>65</v>
      </c>
      <c r="D1432" s="44">
        <v>5</v>
      </c>
      <c r="E1432" s="44" t="s">
        <v>391</v>
      </c>
      <c r="F1432" s="45">
        <v>5</v>
      </c>
      <c r="G1432" s="46" t="s">
        <v>1500</v>
      </c>
      <c r="H1432" s="47" t="s">
        <v>30</v>
      </c>
      <c r="I1432" s="53"/>
      <c r="J1432" s="569"/>
      <c r="K1432" s="42" t="s">
        <v>31</v>
      </c>
      <c r="L1432" s="544">
        <v>45392</v>
      </c>
      <c r="M1432" s="48"/>
      <c r="N1432" s="513">
        <v>45481</v>
      </c>
      <c r="O1432" s="51"/>
      <c r="P1432" s="70" t="str">
        <f t="shared" ca="1" si="242"/>
        <v/>
      </c>
      <c r="Q1432" s="70" t="str">
        <f t="shared" ca="1" si="243"/>
        <v/>
      </c>
      <c r="R1432" s="70" t="str">
        <f t="shared" ca="1" si="244"/>
        <v/>
      </c>
      <c r="S1432" s="70" t="str">
        <f t="shared" ca="1" si="245"/>
        <v/>
      </c>
      <c r="T1432" s="147" t="str">
        <f t="shared" ca="1" si="246"/>
        <v/>
      </c>
      <c r="U1432" s="146"/>
      <c r="V1432" s="51"/>
      <c r="W1432" s="51"/>
      <c r="X1432" s="51"/>
      <c r="Y1432" s="51"/>
      <c r="Z1432" s="51"/>
      <c r="AA1432" s="145"/>
    </row>
    <row r="1433" spans="1:27" s="2" customFormat="1" ht="15.6" x14ac:dyDescent="0.3">
      <c r="A1433" s="555">
        <v>45509</v>
      </c>
      <c r="B1433" s="72" t="s">
        <v>1458</v>
      </c>
      <c r="C1433" s="44" t="s">
        <v>65</v>
      </c>
      <c r="D1433" s="44">
        <v>5</v>
      </c>
      <c r="E1433" s="44" t="s">
        <v>391</v>
      </c>
      <c r="F1433" s="45">
        <v>6</v>
      </c>
      <c r="G1433" s="46" t="s">
        <v>1499</v>
      </c>
      <c r="H1433" s="47" t="s">
        <v>30</v>
      </c>
      <c r="I1433" s="53"/>
      <c r="J1433" s="569"/>
      <c r="K1433" s="42" t="s">
        <v>31</v>
      </c>
      <c r="L1433" s="544">
        <v>45392</v>
      </c>
      <c r="M1433" s="48"/>
      <c r="N1433" s="513">
        <v>45481</v>
      </c>
      <c r="O1433" s="51"/>
      <c r="P1433" s="70" t="str">
        <f t="shared" ca="1" si="242"/>
        <v/>
      </c>
      <c r="Q1433" s="70" t="str">
        <f t="shared" ca="1" si="243"/>
        <v/>
      </c>
      <c r="R1433" s="70" t="str">
        <f t="shared" ca="1" si="244"/>
        <v/>
      </c>
      <c r="S1433" s="70" t="str">
        <f t="shared" ca="1" si="245"/>
        <v/>
      </c>
      <c r="T1433" s="147" t="str">
        <f t="shared" ca="1" si="246"/>
        <v/>
      </c>
      <c r="U1433" s="146"/>
      <c r="V1433" s="51"/>
      <c r="W1433" s="51"/>
      <c r="X1433" s="51"/>
      <c r="Y1433" s="51"/>
      <c r="Z1433" s="51"/>
      <c r="AA1433" s="145"/>
    </row>
    <row r="1434" spans="1:27" s="2" customFormat="1" ht="15.6" x14ac:dyDescent="0.3">
      <c r="A1434" s="555">
        <v>45509</v>
      </c>
      <c r="B1434" s="72" t="s">
        <v>1458</v>
      </c>
      <c r="C1434" s="44" t="s">
        <v>65</v>
      </c>
      <c r="D1434" s="44">
        <v>5</v>
      </c>
      <c r="E1434" s="44" t="s">
        <v>391</v>
      </c>
      <c r="F1434" s="45">
        <v>7</v>
      </c>
      <c r="G1434" s="46" t="s">
        <v>1498</v>
      </c>
      <c r="H1434" s="47" t="s">
        <v>30</v>
      </c>
      <c r="I1434" s="53"/>
      <c r="J1434" s="569"/>
      <c r="K1434" s="42" t="s">
        <v>31</v>
      </c>
      <c r="L1434" s="544">
        <v>45392</v>
      </c>
      <c r="M1434" s="48"/>
      <c r="N1434" s="513">
        <v>45481</v>
      </c>
      <c r="O1434" s="51"/>
      <c r="P1434" s="70" t="str">
        <f t="shared" ca="1" si="242"/>
        <v/>
      </c>
      <c r="Q1434" s="70" t="str">
        <f t="shared" ca="1" si="243"/>
        <v/>
      </c>
      <c r="R1434" s="70" t="str">
        <f t="shared" ca="1" si="244"/>
        <v/>
      </c>
      <c r="S1434" s="70" t="str">
        <f t="shared" ca="1" si="245"/>
        <v/>
      </c>
      <c r="T1434" s="147" t="str">
        <f t="shared" ca="1" si="246"/>
        <v/>
      </c>
      <c r="U1434" s="146"/>
      <c r="V1434" s="51"/>
      <c r="W1434" s="51"/>
      <c r="X1434" s="51"/>
      <c r="Y1434" s="51"/>
      <c r="Z1434" s="51"/>
      <c r="AA1434" s="145"/>
    </row>
    <row r="1435" spans="1:27" s="2" customFormat="1" ht="15.6" x14ac:dyDescent="0.3">
      <c r="A1435" s="555">
        <v>45509</v>
      </c>
      <c r="B1435" s="72" t="s">
        <v>1458</v>
      </c>
      <c r="C1435" s="44" t="s">
        <v>65</v>
      </c>
      <c r="D1435" s="44">
        <v>5</v>
      </c>
      <c r="E1435" s="44" t="s">
        <v>391</v>
      </c>
      <c r="F1435" s="45">
        <v>8</v>
      </c>
      <c r="G1435" s="46" t="s">
        <v>1497</v>
      </c>
      <c r="H1435" s="53" t="s">
        <v>30</v>
      </c>
      <c r="I1435" s="53"/>
      <c r="J1435" s="569"/>
      <c r="K1435" s="42" t="s">
        <v>31</v>
      </c>
      <c r="L1435" s="544">
        <v>45392</v>
      </c>
      <c r="M1435" s="48"/>
      <c r="N1435" s="513">
        <v>45481</v>
      </c>
      <c r="O1435" s="51"/>
      <c r="P1435" s="70" t="str">
        <f t="shared" ca="1" si="242"/>
        <v/>
      </c>
      <c r="Q1435" s="70" t="str">
        <f t="shared" ca="1" si="243"/>
        <v/>
      </c>
      <c r="R1435" s="70" t="str">
        <f t="shared" ca="1" si="244"/>
        <v/>
      </c>
      <c r="S1435" s="70" t="str">
        <f t="shared" ca="1" si="245"/>
        <v/>
      </c>
      <c r="T1435" s="147" t="str">
        <f t="shared" ca="1" si="246"/>
        <v/>
      </c>
      <c r="U1435" s="146"/>
      <c r="V1435" s="51"/>
      <c r="W1435" s="51"/>
      <c r="X1435" s="51"/>
      <c r="Y1435" s="51"/>
      <c r="Z1435" s="51"/>
      <c r="AA1435" s="145"/>
    </row>
    <row r="1436" spans="1:27" s="2" customFormat="1" ht="15.6" x14ac:dyDescent="0.3">
      <c r="A1436" s="555">
        <v>45509</v>
      </c>
      <c r="B1436" s="72" t="s">
        <v>1458</v>
      </c>
      <c r="C1436" s="44" t="s">
        <v>65</v>
      </c>
      <c r="D1436" s="44">
        <v>5</v>
      </c>
      <c r="E1436" s="44" t="s">
        <v>391</v>
      </c>
      <c r="F1436" s="45">
        <v>9</v>
      </c>
      <c r="G1436" s="46" t="s">
        <v>1496</v>
      </c>
      <c r="H1436" s="47" t="s">
        <v>54</v>
      </c>
      <c r="I1436" s="48"/>
      <c r="J1436" s="568">
        <v>45569</v>
      </c>
      <c r="K1436" s="42" t="s">
        <v>31</v>
      </c>
      <c r="L1436" s="544">
        <v>45392</v>
      </c>
      <c r="M1436" s="48"/>
      <c r="N1436" s="513">
        <v>45587</v>
      </c>
      <c r="O1436" s="51"/>
      <c r="P1436" s="70" t="str">
        <f t="shared" ca="1" si="242"/>
        <v/>
      </c>
      <c r="Q1436" s="70" t="str">
        <f t="shared" ca="1" si="243"/>
        <v/>
      </c>
      <c r="R1436" s="70" t="str">
        <f t="shared" ca="1" si="244"/>
        <v/>
      </c>
      <c r="S1436" s="70" t="str">
        <f t="shared" ca="1" si="245"/>
        <v/>
      </c>
      <c r="T1436" s="147" t="str">
        <f t="shared" ca="1" si="246"/>
        <v/>
      </c>
      <c r="U1436" s="146"/>
      <c r="V1436" s="51"/>
      <c r="W1436" s="51"/>
      <c r="X1436" s="51"/>
      <c r="Y1436" s="51"/>
      <c r="Z1436" s="51"/>
      <c r="AA1436" s="145"/>
    </row>
    <row r="1437" spans="1:27" s="2" customFormat="1" ht="15.6" x14ac:dyDescent="0.3">
      <c r="A1437" s="555">
        <v>45509</v>
      </c>
      <c r="B1437" s="72" t="s">
        <v>1458</v>
      </c>
      <c r="C1437" s="44" t="s">
        <v>65</v>
      </c>
      <c r="D1437" s="44">
        <v>5</v>
      </c>
      <c r="E1437" s="44" t="s">
        <v>391</v>
      </c>
      <c r="F1437" s="45">
        <v>10</v>
      </c>
      <c r="G1437" s="46" t="s">
        <v>280</v>
      </c>
      <c r="H1437" s="47" t="s">
        <v>30</v>
      </c>
      <c r="I1437" s="48"/>
      <c r="J1437" s="568">
        <v>45569</v>
      </c>
      <c r="K1437" s="42" t="s">
        <v>31</v>
      </c>
      <c r="L1437" s="544">
        <v>45392</v>
      </c>
      <c r="M1437" s="48"/>
      <c r="N1437" s="513">
        <v>45636</v>
      </c>
      <c r="O1437" s="51"/>
      <c r="P1437" s="70" t="str">
        <f t="shared" ca="1" si="242"/>
        <v/>
      </c>
      <c r="Q1437" s="70" t="str">
        <f t="shared" ca="1" si="243"/>
        <v/>
      </c>
      <c r="R1437" s="70" t="str">
        <f t="shared" ca="1" si="244"/>
        <v/>
      </c>
      <c r="S1437" s="70" t="str">
        <f t="shared" ca="1" si="245"/>
        <v/>
      </c>
      <c r="T1437" s="147" t="str">
        <f t="shared" ca="1" si="246"/>
        <v/>
      </c>
      <c r="U1437" s="146"/>
      <c r="V1437" s="51"/>
      <c r="W1437" s="51"/>
      <c r="X1437" s="51"/>
      <c r="Y1437" s="51"/>
      <c r="Z1437" s="51"/>
      <c r="AA1437" s="145"/>
    </row>
    <row r="1438" spans="1:27" s="2" customFormat="1" ht="15.6" x14ac:dyDescent="0.3">
      <c r="A1438" s="555">
        <v>45509</v>
      </c>
      <c r="B1438" s="72" t="s">
        <v>1458</v>
      </c>
      <c r="C1438" s="44" t="s">
        <v>65</v>
      </c>
      <c r="D1438" s="44">
        <v>5</v>
      </c>
      <c r="E1438" s="44" t="s">
        <v>391</v>
      </c>
      <c r="F1438" s="45">
        <v>11</v>
      </c>
      <c r="G1438" s="46" t="s">
        <v>1495</v>
      </c>
      <c r="H1438" s="53" t="s">
        <v>30</v>
      </c>
      <c r="I1438" s="53"/>
      <c r="J1438" s="569"/>
      <c r="K1438" s="42" t="s">
        <v>31</v>
      </c>
      <c r="L1438" s="544">
        <v>45392</v>
      </c>
      <c r="M1438" s="48"/>
      <c r="N1438" s="513">
        <v>45656</v>
      </c>
      <c r="O1438" s="51"/>
      <c r="P1438" s="70" t="str">
        <f t="shared" ca="1" si="242"/>
        <v/>
      </c>
      <c r="Q1438" s="70" t="str">
        <f t="shared" ca="1" si="243"/>
        <v/>
      </c>
      <c r="R1438" s="70" t="str">
        <f t="shared" ca="1" si="244"/>
        <v/>
      </c>
      <c r="S1438" s="70" t="str">
        <f t="shared" ca="1" si="245"/>
        <v/>
      </c>
      <c r="T1438" s="147" t="str">
        <f t="shared" ca="1" si="246"/>
        <v/>
      </c>
      <c r="U1438" s="146"/>
      <c r="V1438" s="51"/>
      <c r="W1438" s="51"/>
      <c r="X1438" s="51"/>
      <c r="Y1438" s="51"/>
      <c r="Z1438" s="51"/>
      <c r="AA1438" s="145"/>
    </row>
    <row r="1439" spans="1:27" s="2" customFormat="1" ht="15.6" x14ac:dyDescent="0.3">
      <c r="A1439" s="555">
        <v>45509</v>
      </c>
      <c r="B1439" s="72" t="s">
        <v>1458</v>
      </c>
      <c r="C1439" s="44" t="s">
        <v>65</v>
      </c>
      <c r="D1439" s="44">
        <v>5</v>
      </c>
      <c r="E1439" s="44" t="s">
        <v>391</v>
      </c>
      <c r="F1439" s="45">
        <v>12</v>
      </c>
      <c r="G1439" s="46" t="s">
        <v>1494</v>
      </c>
      <c r="H1439" s="53" t="s">
        <v>76</v>
      </c>
      <c r="I1439" s="53"/>
      <c r="J1439" s="569"/>
      <c r="K1439" s="42" t="s">
        <v>31</v>
      </c>
      <c r="L1439" s="544">
        <v>45392</v>
      </c>
      <c r="M1439" s="43"/>
      <c r="N1439" s="513">
        <v>45481</v>
      </c>
      <c r="O1439" s="51"/>
      <c r="P1439" s="70" t="str">
        <f t="shared" ca="1" si="242"/>
        <v/>
      </c>
      <c r="Q1439" s="70" t="str">
        <f t="shared" ca="1" si="243"/>
        <v/>
      </c>
      <c r="R1439" s="70" t="str">
        <f t="shared" ca="1" si="244"/>
        <v/>
      </c>
      <c r="S1439" s="70" t="str">
        <f t="shared" ca="1" si="245"/>
        <v/>
      </c>
      <c r="T1439" s="147" t="str">
        <f t="shared" ca="1" si="246"/>
        <v/>
      </c>
      <c r="U1439" s="146"/>
      <c r="V1439" s="51"/>
      <c r="W1439" s="51"/>
      <c r="X1439" s="51"/>
      <c r="Y1439" s="51"/>
      <c r="Z1439" s="51"/>
      <c r="AA1439" s="145"/>
    </row>
    <row r="1440" spans="1:27" s="2" customFormat="1" ht="15.6" x14ac:dyDescent="0.3">
      <c r="A1440" s="555">
        <v>45509</v>
      </c>
      <c r="B1440" s="72" t="s">
        <v>1458</v>
      </c>
      <c r="C1440" s="44" t="s">
        <v>65</v>
      </c>
      <c r="D1440" s="44">
        <v>5</v>
      </c>
      <c r="E1440" s="44" t="s">
        <v>391</v>
      </c>
      <c r="F1440" s="45">
        <v>13</v>
      </c>
      <c r="G1440" s="46" t="s">
        <v>1493</v>
      </c>
      <c r="H1440" s="53" t="s">
        <v>76</v>
      </c>
      <c r="I1440" s="48"/>
      <c r="J1440" s="568">
        <v>45569</v>
      </c>
      <c r="K1440" s="42" t="s">
        <v>31</v>
      </c>
      <c r="L1440" s="544">
        <v>45392</v>
      </c>
      <c r="M1440" s="100"/>
      <c r="N1440" s="513">
        <v>45636</v>
      </c>
      <c r="O1440" s="51"/>
      <c r="P1440" s="70" t="str">
        <f t="shared" ca="1" si="242"/>
        <v/>
      </c>
      <c r="Q1440" s="70" t="str">
        <f t="shared" ca="1" si="243"/>
        <v/>
      </c>
      <c r="R1440" s="70" t="str">
        <f t="shared" ca="1" si="244"/>
        <v/>
      </c>
      <c r="S1440" s="70" t="str">
        <f t="shared" ca="1" si="245"/>
        <v/>
      </c>
      <c r="T1440" s="147" t="str">
        <f t="shared" ca="1" si="246"/>
        <v/>
      </c>
      <c r="U1440" s="146"/>
      <c r="V1440" s="51"/>
      <c r="W1440" s="51"/>
      <c r="X1440" s="51"/>
      <c r="Y1440" s="51"/>
      <c r="Z1440" s="51"/>
      <c r="AA1440" s="145"/>
    </row>
    <row r="1441" spans="1:27" s="2" customFormat="1" ht="15.6" x14ac:dyDescent="0.3">
      <c r="A1441" s="555">
        <v>45509</v>
      </c>
      <c r="B1441" s="72" t="s">
        <v>1458</v>
      </c>
      <c r="C1441" s="44" t="s">
        <v>65</v>
      </c>
      <c r="D1441" s="44">
        <v>5</v>
      </c>
      <c r="E1441" s="44" t="s">
        <v>391</v>
      </c>
      <c r="F1441" s="45">
        <v>14</v>
      </c>
      <c r="G1441" s="46" t="s">
        <v>1492</v>
      </c>
      <c r="H1441" s="47" t="s">
        <v>1488</v>
      </c>
      <c r="I1441" s="48"/>
      <c r="J1441" s="568">
        <v>45569</v>
      </c>
      <c r="K1441" s="42" t="s">
        <v>31</v>
      </c>
      <c r="L1441" s="544">
        <v>45392</v>
      </c>
      <c r="M1441" s="100"/>
      <c r="N1441" s="513">
        <v>45636</v>
      </c>
      <c r="O1441" s="51"/>
      <c r="P1441" s="70" t="str">
        <f t="shared" ca="1" si="242"/>
        <v/>
      </c>
      <c r="Q1441" s="70" t="str">
        <f t="shared" ca="1" si="243"/>
        <v/>
      </c>
      <c r="R1441" s="70" t="str">
        <f t="shared" ca="1" si="244"/>
        <v/>
      </c>
      <c r="S1441" s="70" t="str">
        <f t="shared" ca="1" si="245"/>
        <v/>
      </c>
      <c r="T1441" s="147" t="str">
        <f t="shared" ca="1" si="246"/>
        <v/>
      </c>
      <c r="U1441" s="146"/>
      <c r="V1441" s="51"/>
      <c r="W1441" s="51"/>
      <c r="X1441" s="51"/>
      <c r="Y1441" s="51"/>
      <c r="Z1441" s="51"/>
      <c r="AA1441" s="145"/>
    </row>
    <row r="1442" spans="1:27" s="2" customFormat="1" ht="15.6" x14ac:dyDescent="0.3">
      <c r="A1442" s="555">
        <v>45509</v>
      </c>
      <c r="B1442" s="72" t="s">
        <v>1458</v>
      </c>
      <c r="C1442" s="44" t="s">
        <v>65</v>
      </c>
      <c r="D1442" s="44">
        <v>5</v>
      </c>
      <c r="E1442" s="44" t="s">
        <v>391</v>
      </c>
      <c r="F1442" s="45">
        <v>15</v>
      </c>
      <c r="G1442" s="46" t="s">
        <v>1491</v>
      </c>
      <c r="H1442" s="53" t="s">
        <v>40</v>
      </c>
      <c r="I1442" s="53"/>
      <c r="J1442" s="569"/>
      <c r="K1442" s="42" t="s">
        <v>31</v>
      </c>
      <c r="L1442" s="544">
        <v>45392</v>
      </c>
      <c r="M1442" s="100"/>
      <c r="N1442" s="513">
        <v>45656</v>
      </c>
      <c r="O1442" s="51"/>
      <c r="P1442" s="70" t="str">
        <f t="shared" ca="1" si="242"/>
        <v/>
      </c>
      <c r="Q1442" s="70" t="str">
        <f t="shared" ca="1" si="243"/>
        <v/>
      </c>
      <c r="R1442" s="70" t="str">
        <f t="shared" ca="1" si="244"/>
        <v/>
      </c>
      <c r="S1442" s="70" t="str">
        <f t="shared" ca="1" si="245"/>
        <v/>
      </c>
      <c r="T1442" s="147" t="str">
        <f t="shared" ca="1" si="246"/>
        <v/>
      </c>
      <c r="U1442" s="146"/>
      <c r="V1442" s="51"/>
      <c r="W1442" s="51"/>
      <c r="X1442" s="51"/>
      <c r="Y1442" s="51"/>
      <c r="Z1442" s="51"/>
      <c r="AA1442" s="145"/>
    </row>
    <row r="1443" spans="1:27" s="2" customFormat="1" ht="15.6" x14ac:dyDescent="0.3">
      <c r="A1443" s="555">
        <v>45509</v>
      </c>
      <c r="B1443" s="72" t="s">
        <v>1458</v>
      </c>
      <c r="C1443" s="44" t="s">
        <v>65</v>
      </c>
      <c r="D1443" s="44">
        <v>5</v>
      </c>
      <c r="E1443" s="44" t="s">
        <v>391</v>
      </c>
      <c r="F1443" s="45">
        <v>16</v>
      </c>
      <c r="G1443" s="46" t="s">
        <v>1490</v>
      </c>
      <c r="H1443" s="53" t="s">
        <v>40</v>
      </c>
      <c r="I1443" s="53"/>
      <c r="J1443" s="569"/>
      <c r="K1443" s="42" t="s">
        <v>31</v>
      </c>
      <c r="L1443" s="544">
        <v>45392</v>
      </c>
      <c r="M1443" s="100"/>
      <c r="N1443" s="513">
        <v>45656</v>
      </c>
      <c r="O1443" s="51"/>
      <c r="P1443" s="70" t="str">
        <f t="shared" ca="1" si="242"/>
        <v/>
      </c>
      <c r="Q1443" s="70" t="str">
        <f t="shared" ca="1" si="243"/>
        <v/>
      </c>
      <c r="R1443" s="70" t="str">
        <f t="shared" ca="1" si="244"/>
        <v/>
      </c>
      <c r="S1443" s="70" t="str">
        <f t="shared" ca="1" si="245"/>
        <v/>
      </c>
      <c r="T1443" s="147" t="str">
        <f t="shared" ca="1" si="246"/>
        <v/>
      </c>
      <c r="U1443" s="146"/>
      <c r="V1443" s="51"/>
      <c r="W1443" s="51"/>
      <c r="X1443" s="51"/>
      <c r="Y1443" s="51"/>
      <c r="Z1443" s="51"/>
      <c r="AA1443" s="145"/>
    </row>
    <row r="1444" spans="1:27" s="2" customFormat="1" ht="15.6" x14ac:dyDescent="0.3">
      <c r="A1444" s="555">
        <v>45509</v>
      </c>
      <c r="B1444" s="72" t="s">
        <v>1458</v>
      </c>
      <c r="C1444" s="44" t="s">
        <v>65</v>
      </c>
      <c r="D1444" s="44">
        <v>5</v>
      </c>
      <c r="E1444" s="44" t="s">
        <v>391</v>
      </c>
      <c r="F1444" s="45">
        <v>17</v>
      </c>
      <c r="G1444" s="46" t="s">
        <v>1489</v>
      </c>
      <c r="H1444" s="59"/>
      <c r="I1444" s="53"/>
      <c r="J1444" s="569"/>
      <c r="K1444" s="188" t="s">
        <v>227</v>
      </c>
      <c r="L1444" s="544">
        <v>45392</v>
      </c>
      <c r="M1444" s="100"/>
      <c r="N1444" s="513"/>
      <c r="O1444" s="51"/>
      <c r="P1444" s="70" t="str">
        <f t="shared" ca="1" si="242"/>
        <v/>
      </c>
      <c r="Q1444" s="70" t="str">
        <f t="shared" ca="1" si="243"/>
        <v/>
      </c>
      <c r="R1444" s="70" t="str">
        <f t="shared" ca="1" si="244"/>
        <v/>
      </c>
      <c r="S1444" s="70" t="str">
        <f t="shared" ca="1" si="245"/>
        <v/>
      </c>
      <c r="T1444" s="147" t="str">
        <f t="shared" ca="1" si="246"/>
        <v/>
      </c>
      <c r="U1444" s="146"/>
      <c r="V1444" s="51"/>
      <c r="W1444" s="51"/>
      <c r="X1444" s="51"/>
      <c r="Y1444" s="51"/>
      <c r="Z1444" s="51"/>
      <c r="AA1444" s="145"/>
    </row>
    <row r="1445" spans="1:27" s="2" customFormat="1" ht="15.6" x14ac:dyDescent="0.3">
      <c r="A1445" s="555">
        <v>45509</v>
      </c>
      <c r="B1445" s="72" t="s">
        <v>1458</v>
      </c>
      <c r="C1445" s="44" t="s">
        <v>65</v>
      </c>
      <c r="D1445" s="44">
        <v>5</v>
      </c>
      <c r="E1445" s="44" t="s">
        <v>391</v>
      </c>
      <c r="F1445" s="45">
        <v>18</v>
      </c>
      <c r="G1445" s="46" t="s">
        <v>1487</v>
      </c>
      <c r="H1445" s="47" t="s">
        <v>1488</v>
      </c>
      <c r="I1445" s="48"/>
      <c r="J1445" s="568">
        <v>45569</v>
      </c>
      <c r="K1445" s="42" t="s">
        <v>31</v>
      </c>
      <c r="L1445" s="544">
        <v>45392</v>
      </c>
      <c r="M1445" s="100"/>
      <c r="N1445" s="513">
        <v>45636</v>
      </c>
      <c r="O1445" s="51"/>
      <c r="P1445" s="70" t="str">
        <f t="shared" ca="1" si="242"/>
        <v/>
      </c>
      <c r="Q1445" s="70" t="str">
        <f t="shared" ca="1" si="243"/>
        <v/>
      </c>
      <c r="R1445" s="70" t="str">
        <f t="shared" ca="1" si="244"/>
        <v/>
      </c>
      <c r="S1445" s="70" t="str">
        <f t="shared" ca="1" si="245"/>
        <v/>
      </c>
      <c r="T1445" s="147" t="str">
        <f t="shared" ca="1" si="246"/>
        <v/>
      </c>
      <c r="U1445" s="146"/>
      <c r="V1445" s="51"/>
      <c r="W1445" s="51"/>
      <c r="X1445" s="51"/>
      <c r="Y1445" s="51"/>
      <c r="Z1445" s="51"/>
      <c r="AA1445" s="145"/>
    </row>
    <row r="1446" spans="1:27" s="2" customFormat="1" ht="15.6" x14ac:dyDescent="0.3">
      <c r="A1446" s="555">
        <v>45509</v>
      </c>
      <c r="B1446" s="72" t="s">
        <v>1458</v>
      </c>
      <c r="C1446" s="44" t="s">
        <v>65</v>
      </c>
      <c r="D1446" s="44">
        <v>5</v>
      </c>
      <c r="E1446" s="44" t="s">
        <v>391</v>
      </c>
      <c r="F1446" s="60">
        <v>19</v>
      </c>
      <c r="G1446" s="46" t="s">
        <v>1486</v>
      </c>
      <c r="H1446" s="47" t="s">
        <v>40</v>
      </c>
      <c r="I1446" s="59"/>
      <c r="J1446" s="528"/>
      <c r="K1446" s="42" t="s">
        <v>31</v>
      </c>
      <c r="L1446" s="544">
        <v>45392</v>
      </c>
      <c r="M1446" s="48"/>
      <c r="N1446" s="513">
        <v>45656</v>
      </c>
      <c r="O1446" s="51"/>
      <c r="P1446" s="70" t="str">
        <f t="shared" ca="1" si="242"/>
        <v/>
      </c>
      <c r="Q1446" s="70" t="str">
        <f t="shared" ca="1" si="243"/>
        <v/>
      </c>
      <c r="R1446" s="70" t="str">
        <f t="shared" ca="1" si="244"/>
        <v/>
      </c>
      <c r="S1446" s="70" t="str">
        <f t="shared" ca="1" si="245"/>
        <v/>
      </c>
      <c r="T1446" s="147" t="str">
        <f t="shared" ca="1" si="246"/>
        <v/>
      </c>
      <c r="U1446" s="146"/>
      <c r="V1446" s="51"/>
      <c r="W1446" s="51"/>
      <c r="X1446" s="51"/>
      <c r="Y1446" s="51"/>
      <c r="Z1446" s="51"/>
      <c r="AA1446" s="145"/>
    </row>
    <row r="1447" spans="1:27" s="2" customFormat="1" ht="15.6" x14ac:dyDescent="0.3">
      <c r="A1447" s="555">
        <v>45509</v>
      </c>
      <c r="B1447" s="72" t="s">
        <v>1458</v>
      </c>
      <c r="C1447" s="44" t="s">
        <v>65</v>
      </c>
      <c r="D1447" s="44">
        <v>5</v>
      </c>
      <c r="E1447" s="44" t="s">
        <v>391</v>
      </c>
      <c r="F1447" s="60">
        <v>20</v>
      </c>
      <c r="G1447" s="46" t="s">
        <v>1485</v>
      </c>
      <c r="H1447" s="47" t="s">
        <v>40</v>
      </c>
      <c r="I1447" s="59"/>
      <c r="J1447" s="528"/>
      <c r="K1447" s="42" t="s">
        <v>31</v>
      </c>
      <c r="L1447" s="544">
        <v>45392</v>
      </c>
      <c r="M1447" s="48"/>
      <c r="N1447" s="513">
        <v>45656</v>
      </c>
      <c r="O1447" s="51"/>
      <c r="P1447" s="70" t="str">
        <f t="shared" ca="1" si="242"/>
        <v/>
      </c>
      <c r="Q1447" s="70" t="str">
        <f t="shared" ca="1" si="243"/>
        <v/>
      </c>
      <c r="R1447" s="70" t="str">
        <f t="shared" ca="1" si="244"/>
        <v/>
      </c>
      <c r="S1447" s="70" t="str">
        <f t="shared" ca="1" si="245"/>
        <v/>
      </c>
      <c r="T1447" s="147" t="str">
        <f t="shared" ca="1" si="246"/>
        <v/>
      </c>
      <c r="U1447" s="146"/>
      <c r="V1447" s="51"/>
      <c r="W1447" s="51"/>
      <c r="X1447" s="51"/>
      <c r="Y1447" s="51"/>
      <c r="Z1447" s="51"/>
      <c r="AA1447" s="145"/>
    </row>
    <row r="1448" spans="1:27" s="2" customFormat="1" ht="15.6" x14ac:dyDescent="0.3">
      <c r="A1448" s="555">
        <v>45509</v>
      </c>
      <c r="B1448" s="72" t="s">
        <v>1458</v>
      </c>
      <c r="C1448" s="44" t="s">
        <v>65</v>
      </c>
      <c r="D1448" s="44">
        <v>5</v>
      </c>
      <c r="E1448" s="44" t="s">
        <v>391</v>
      </c>
      <c r="F1448" s="45">
        <v>21</v>
      </c>
      <c r="G1448" s="46" t="s">
        <v>355</v>
      </c>
      <c r="H1448" s="47" t="s">
        <v>30</v>
      </c>
      <c r="I1448" s="48"/>
      <c r="J1448" s="568">
        <v>45569</v>
      </c>
      <c r="K1448" s="42" t="s">
        <v>31</v>
      </c>
      <c r="L1448" s="544">
        <v>45392</v>
      </c>
      <c r="M1448" s="48"/>
      <c r="N1448" s="513">
        <v>45636</v>
      </c>
      <c r="O1448" s="51"/>
      <c r="P1448" s="70" t="str">
        <f t="shared" ca="1" si="242"/>
        <v/>
      </c>
      <c r="Q1448" s="70" t="str">
        <f t="shared" ca="1" si="243"/>
        <v/>
      </c>
      <c r="R1448" s="70" t="str">
        <f t="shared" ca="1" si="244"/>
        <v/>
      </c>
      <c r="S1448" s="70" t="str">
        <f t="shared" ca="1" si="245"/>
        <v/>
      </c>
      <c r="T1448" s="147" t="str">
        <f t="shared" ca="1" si="246"/>
        <v/>
      </c>
      <c r="U1448" s="146"/>
      <c r="V1448" s="51"/>
      <c r="W1448" s="51"/>
      <c r="X1448" s="51"/>
      <c r="Y1448" s="51"/>
      <c r="Z1448" s="51"/>
      <c r="AA1448" s="145"/>
    </row>
    <row r="1449" spans="1:27" s="2" customFormat="1" ht="15.6" x14ac:dyDescent="0.3">
      <c r="A1449" s="555">
        <v>45509</v>
      </c>
      <c r="B1449" s="72" t="s">
        <v>1458</v>
      </c>
      <c r="C1449" s="44" t="s">
        <v>65</v>
      </c>
      <c r="D1449" s="44">
        <v>5</v>
      </c>
      <c r="E1449" s="44" t="s">
        <v>391</v>
      </c>
      <c r="F1449" s="45">
        <v>22</v>
      </c>
      <c r="G1449" s="61" t="s">
        <v>1484</v>
      </c>
      <c r="H1449" s="95" t="s">
        <v>84</v>
      </c>
      <c r="I1449" s="95"/>
      <c r="J1449" s="570"/>
      <c r="K1449" s="42" t="s">
        <v>31</v>
      </c>
      <c r="L1449" s="544">
        <v>45392</v>
      </c>
      <c r="M1449" s="48"/>
      <c r="N1449" s="513">
        <v>45611</v>
      </c>
      <c r="O1449" s="51"/>
      <c r="P1449" s="70" t="str">
        <f t="shared" ca="1" si="242"/>
        <v/>
      </c>
      <c r="Q1449" s="70" t="str">
        <f t="shared" ca="1" si="243"/>
        <v/>
      </c>
      <c r="R1449" s="70" t="str">
        <f t="shared" ca="1" si="244"/>
        <v/>
      </c>
      <c r="S1449" s="70" t="str">
        <f t="shared" ca="1" si="245"/>
        <v/>
      </c>
      <c r="T1449" s="147" t="str">
        <f t="shared" ca="1" si="246"/>
        <v/>
      </c>
      <c r="U1449" s="146"/>
      <c r="V1449" s="51"/>
      <c r="W1449" s="51"/>
      <c r="X1449" s="51"/>
      <c r="Y1449" s="51"/>
      <c r="Z1449" s="51"/>
      <c r="AA1449" s="145"/>
    </row>
    <row r="1450" spans="1:27" s="2" customFormat="1" ht="15.6" x14ac:dyDescent="0.3">
      <c r="A1450" s="555">
        <v>45509</v>
      </c>
      <c r="B1450" s="72" t="s">
        <v>1458</v>
      </c>
      <c r="C1450" s="44" t="s">
        <v>65</v>
      </c>
      <c r="D1450" s="44">
        <v>5</v>
      </c>
      <c r="E1450" s="44" t="s">
        <v>391</v>
      </c>
      <c r="F1450" s="45">
        <v>23</v>
      </c>
      <c r="G1450" s="46" t="s">
        <v>1021</v>
      </c>
      <c r="H1450" s="48"/>
      <c r="I1450" s="48"/>
      <c r="J1450" s="513"/>
      <c r="K1450" s="188" t="s">
        <v>227</v>
      </c>
      <c r="L1450" s="544">
        <v>45392</v>
      </c>
      <c r="M1450" s="48"/>
      <c r="N1450" s="513"/>
      <c r="O1450" s="51"/>
      <c r="P1450" s="70" t="str">
        <f t="shared" ca="1" si="242"/>
        <v/>
      </c>
      <c r="Q1450" s="70" t="str">
        <f t="shared" ca="1" si="243"/>
        <v/>
      </c>
      <c r="R1450" s="70" t="str">
        <f t="shared" ca="1" si="244"/>
        <v/>
      </c>
      <c r="S1450" s="70" t="str">
        <f t="shared" ca="1" si="245"/>
        <v/>
      </c>
      <c r="T1450" s="147" t="str">
        <f t="shared" ca="1" si="246"/>
        <v/>
      </c>
      <c r="U1450" s="146"/>
      <c r="V1450" s="51"/>
      <c r="W1450" s="51"/>
      <c r="X1450" s="51"/>
      <c r="Y1450" s="51"/>
      <c r="Z1450" s="51"/>
      <c r="AA1450" s="145"/>
    </row>
    <row r="1451" spans="1:27" s="2" customFormat="1" ht="15.6" x14ac:dyDescent="0.3">
      <c r="A1451" s="555">
        <v>45509</v>
      </c>
      <c r="B1451" s="72" t="s">
        <v>1458</v>
      </c>
      <c r="C1451" s="44" t="s">
        <v>65</v>
      </c>
      <c r="D1451" s="44">
        <v>5</v>
      </c>
      <c r="E1451" s="44" t="s">
        <v>391</v>
      </c>
      <c r="F1451" s="45">
        <v>24</v>
      </c>
      <c r="G1451" s="46" t="s">
        <v>1483</v>
      </c>
      <c r="H1451" s="53" t="s">
        <v>30</v>
      </c>
      <c r="I1451" s="53"/>
      <c r="J1451" s="569"/>
      <c r="K1451" s="42" t="s">
        <v>31</v>
      </c>
      <c r="L1451" s="544">
        <v>45392</v>
      </c>
      <c r="M1451" s="48"/>
      <c r="N1451" s="513">
        <v>45656</v>
      </c>
      <c r="O1451" s="51"/>
      <c r="P1451" s="70" t="str">
        <f t="shared" ca="1" si="242"/>
        <v/>
      </c>
      <c r="Q1451" s="70" t="str">
        <f t="shared" ca="1" si="243"/>
        <v/>
      </c>
      <c r="R1451" s="70" t="str">
        <f t="shared" ca="1" si="244"/>
        <v/>
      </c>
      <c r="S1451" s="70" t="str">
        <f t="shared" ca="1" si="245"/>
        <v/>
      </c>
      <c r="T1451" s="147" t="str">
        <f t="shared" ca="1" si="246"/>
        <v/>
      </c>
      <c r="U1451" s="146"/>
      <c r="V1451" s="51"/>
      <c r="W1451" s="51"/>
      <c r="X1451" s="51"/>
      <c r="Y1451" s="51"/>
      <c r="Z1451" s="51"/>
      <c r="AA1451" s="145"/>
    </row>
    <row r="1452" spans="1:27" s="2" customFormat="1" ht="15.6" x14ac:dyDescent="0.3">
      <c r="A1452" s="555">
        <v>45509</v>
      </c>
      <c r="B1452" s="72" t="s">
        <v>1458</v>
      </c>
      <c r="C1452" s="44" t="s">
        <v>65</v>
      </c>
      <c r="D1452" s="44">
        <v>5</v>
      </c>
      <c r="E1452" s="44" t="s">
        <v>391</v>
      </c>
      <c r="F1452" s="45">
        <v>25</v>
      </c>
      <c r="G1452" s="46" t="s">
        <v>1482</v>
      </c>
      <c r="H1452" s="53" t="s">
        <v>76</v>
      </c>
      <c r="I1452" s="48"/>
      <c r="J1452" s="513"/>
      <c r="K1452" s="42" t="s">
        <v>31</v>
      </c>
      <c r="L1452" s="544">
        <v>45392</v>
      </c>
      <c r="M1452" s="48"/>
      <c r="N1452" s="513">
        <v>45636</v>
      </c>
      <c r="O1452" s="51"/>
      <c r="P1452" s="70" t="str">
        <f t="shared" ca="1" si="242"/>
        <v/>
      </c>
      <c r="Q1452" s="70" t="str">
        <f t="shared" ca="1" si="243"/>
        <v/>
      </c>
      <c r="R1452" s="70" t="str">
        <f t="shared" ca="1" si="244"/>
        <v/>
      </c>
      <c r="S1452" s="70" t="str">
        <f t="shared" ca="1" si="245"/>
        <v/>
      </c>
      <c r="T1452" s="147" t="str">
        <f t="shared" ca="1" si="246"/>
        <v/>
      </c>
      <c r="U1452" s="146"/>
      <c r="V1452" s="51"/>
      <c r="W1452" s="51"/>
      <c r="X1452" s="51"/>
      <c r="Y1452" s="51"/>
      <c r="Z1452" s="51"/>
      <c r="AA1452" s="145"/>
    </row>
    <row r="1453" spans="1:27" s="2" customFormat="1" ht="15.6" x14ac:dyDescent="0.3">
      <c r="A1453" s="555">
        <v>45509</v>
      </c>
      <c r="B1453" s="72" t="s">
        <v>1458</v>
      </c>
      <c r="C1453" s="44" t="s">
        <v>65</v>
      </c>
      <c r="D1453" s="44">
        <v>5</v>
      </c>
      <c r="E1453" s="44" t="s">
        <v>391</v>
      </c>
      <c r="F1453" s="45">
        <v>26</v>
      </c>
      <c r="G1453" s="46" t="s">
        <v>1481</v>
      </c>
      <c r="H1453" s="53" t="s">
        <v>76</v>
      </c>
      <c r="I1453" s="53"/>
      <c r="J1453" s="569"/>
      <c r="K1453" s="42" t="s">
        <v>31</v>
      </c>
      <c r="L1453" s="544">
        <v>45392</v>
      </c>
      <c r="M1453" s="48"/>
      <c r="N1453" s="513">
        <v>45636</v>
      </c>
      <c r="O1453" s="51"/>
      <c r="P1453" s="70" t="str">
        <f t="shared" ca="1" si="242"/>
        <v/>
      </c>
      <c r="Q1453" s="70" t="str">
        <f t="shared" ca="1" si="243"/>
        <v/>
      </c>
      <c r="R1453" s="70" t="str">
        <f t="shared" ca="1" si="244"/>
        <v/>
      </c>
      <c r="S1453" s="70" t="str">
        <f t="shared" ca="1" si="245"/>
        <v/>
      </c>
      <c r="T1453" s="147" t="str">
        <f t="shared" ca="1" si="246"/>
        <v/>
      </c>
      <c r="U1453" s="146"/>
      <c r="V1453" s="51"/>
      <c r="W1453" s="51"/>
      <c r="X1453" s="51"/>
      <c r="Y1453" s="51"/>
      <c r="Z1453" s="51"/>
      <c r="AA1453" s="145"/>
    </row>
    <row r="1454" spans="1:27" s="2" customFormat="1" ht="15.6" x14ac:dyDescent="0.3">
      <c r="A1454" s="555">
        <v>45509</v>
      </c>
      <c r="B1454" s="72" t="s">
        <v>1458</v>
      </c>
      <c r="C1454" s="44" t="s">
        <v>65</v>
      </c>
      <c r="D1454" s="44">
        <v>5</v>
      </c>
      <c r="E1454" s="44" t="s">
        <v>391</v>
      </c>
      <c r="F1454" s="45">
        <v>27</v>
      </c>
      <c r="G1454" s="61" t="s">
        <v>1480</v>
      </c>
      <c r="H1454" s="65" t="s">
        <v>30</v>
      </c>
      <c r="I1454" s="65"/>
      <c r="J1454" s="526"/>
      <c r="K1454" s="42" t="s">
        <v>31</v>
      </c>
      <c r="L1454" s="544">
        <v>45392</v>
      </c>
      <c r="M1454" s="48"/>
      <c r="N1454" s="513">
        <v>45656</v>
      </c>
      <c r="O1454" s="51"/>
      <c r="P1454" s="70" t="str">
        <f t="shared" ca="1" si="242"/>
        <v/>
      </c>
      <c r="Q1454" s="70" t="str">
        <f t="shared" ca="1" si="243"/>
        <v/>
      </c>
      <c r="R1454" s="70" t="str">
        <f t="shared" ca="1" si="244"/>
        <v/>
      </c>
      <c r="S1454" s="70" t="str">
        <f t="shared" ca="1" si="245"/>
        <v/>
      </c>
      <c r="T1454" s="147" t="str">
        <f t="shared" ca="1" si="246"/>
        <v/>
      </c>
      <c r="U1454" s="146"/>
      <c r="V1454" s="51"/>
      <c r="W1454" s="51"/>
      <c r="X1454" s="51"/>
      <c r="Y1454" s="51"/>
      <c r="Z1454" s="51"/>
      <c r="AA1454" s="145"/>
    </row>
    <row r="1455" spans="1:27" s="2" customFormat="1" ht="15.6" x14ac:dyDescent="0.3">
      <c r="A1455" s="555">
        <v>45509</v>
      </c>
      <c r="B1455" s="72" t="s">
        <v>1458</v>
      </c>
      <c r="C1455" s="44" t="s">
        <v>65</v>
      </c>
      <c r="D1455" s="44">
        <v>5</v>
      </c>
      <c r="E1455" s="44" t="s">
        <v>391</v>
      </c>
      <c r="F1455" s="45">
        <v>28</v>
      </c>
      <c r="G1455" s="61" t="s">
        <v>1479</v>
      </c>
      <c r="H1455" s="65" t="s">
        <v>30</v>
      </c>
      <c r="I1455" s="65"/>
      <c r="J1455" s="526"/>
      <c r="K1455" s="42" t="s">
        <v>31</v>
      </c>
      <c r="L1455" s="544">
        <v>45392</v>
      </c>
      <c r="M1455" s="48"/>
      <c r="N1455" s="513">
        <v>45656</v>
      </c>
      <c r="O1455" s="51"/>
      <c r="P1455" s="70" t="str">
        <f t="shared" ca="1" si="242"/>
        <v/>
      </c>
      <c r="Q1455" s="70" t="str">
        <f t="shared" ca="1" si="243"/>
        <v/>
      </c>
      <c r="R1455" s="70" t="str">
        <f t="shared" ca="1" si="244"/>
        <v/>
      </c>
      <c r="S1455" s="70" t="str">
        <f t="shared" ca="1" si="245"/>
        <v/>
      </c>
      <c r="T1455" s="147" t="str">
        <f t="shared" ca="1" si="246"/>
        <v/>
      </c>
      <c r="U1455" s="146"/>
      <c r="V1455" s="51"/>
      <c r="W1455" s="51"/>
      <c r="X1455" s="51"/>
      <c r="Y1455" s="51"/>
      <c r="Z1455" s="51"/>
      <c r="AA1455" s="145"/>
    </row>
    <row r="1456" spans="1:27" s="2" customFormat="1" ht="15.6" x14ac:dyDescent="0.3">
      <c r="A1456" s="555">
        <v>45509</v>
      </c>
      <c r="B1456" s="72" t="s">
        <v>1458</v>
      </c>
      <c r="C1456" s="44" t="s">
        <v>65</v>
      </c>
      <c r="D1456" s="44">
        <v>5</v>
      </c>
      <c r="E1456" s="44" t="s">
        <v>391</v>
      </c>
      <c r="F1456" s="45">
        <v>29</v>
      </c>
      <c r="G1456" s="61" t="s">
        <v>1478</v>
      </c>
      <c r="H1456" s="65" t="s">
        <v>30</v>
      </c>
      <c r="I1456" s="65"/>
      <c r="J1456" s="526"/>
      <c r="K1456" s="42" t="s">
        <v>31</v>
      </c>
      <c r="L1456" s="544">
        <v>45392</v>
      </c>
      <c r="M1456" s="48"/>
      <c r="N1456" s="513">
        <v>45656</v>
      </c>
      <c r="O1456" s="51"/>
      <c r="P1456" s="70" t="str">
        <f t="shared" ca="1" si="242"/>
        <v/>
      </c>
      <c r="Q1456" s="70" t="str">
        <f t="shared" ca="1" si="243"/>
        <v/>
      </c>
      <c r="R1456" s="70" t="str">
        <f t="shared" ca="1" si="244"/>
        <v/>
      </c>
      <c r="S1456" s="70" t="str">
        <f t="shared" ca="1" si="245"/>
        <v/>
      </c>
      <c r="T1456" s="147" t="str">
        <f t="shared" ca="1" si="246"/>
        <v/>
      </c>
      <c r="U1456" s="146"/>
      <c r="V1456" s="51"/>
      <c r="W1456" s="51"/>
      <c r="X1456" s="51"/>
      <c r="Y1456" s="51"/>
      <c r="Z1456" s="51"/>
      <c r="AA1456" s="145"/>
    </row>
    <row r="1457" spans="1:27" s="2" customFormat="1" ht="15.6" x14ac:dyDescent="0.3">
      <c r="A1457" s="555">
        <v>45509</v>
      </c>
      <c r="B1457" s="72" t="s">
        <v>1458</v>
      </c>
      <c r="C1457" s="44" t="s">
        <v>65</v>
      </c>
      <c r="D1457" s="44">
        <v>5</v>
      </c>
      <c r="E1457" s="44" t="s">
        <v>391</v>
      </c>
      <c r="F1457" s="45">
        <v>30</v>
      </c>
      <c r="G1457" s="61" t="s">
        <v>1477</v>
      </c>
      <c r="H1457" s="65" t="s">
        <v>30</v>
      </c>
      <c r="I1457" s="65"/>
      <c r="J1457" s="526"/>
      <c r="K1457" s="42" t="s">
        <v>31</v>
      </c>
      <c r="L1457" s="544">
        <v>45392</v>
      </c>
      <c r="M1457" s="48"/>
      <c r="N1457" s="513">
        <v>45656</v>
      </c>
      <c r="O1457" s="51"/>
      <c r="P1457" s="70" t="str">
        <f t="shared" ca="1" si="242"/>
        <v/>
      </c>
      <c r="Q1457" s="70" t="str">
        <f t="shared" ca="1" si="243"/>
        <v/>
      </c>
      <c r="R1457" s="70" t="str">
        <f t="shared" ca="1" si="244"/>
        <v/>
      </c>
      <c r="S1457" s="70" t="str">
        <f t="shared" ca="1" si="245"/>
        <v/>
      </c>
      <c r="T1457" s="147" t="str">
        <f t="shared" ca="1" si="246"/>
        <v/>
      </c>
      <c r="U1457" s="146"/>
      <c r="V1457" s="51"/>
      <c r="W1457" s="51"/>
      <c r="X1457" s="51"/>
      <c r="Y1457" s="51"/>
      <c r="Z1457" s="51"/>
      <c r="AA1457" s="145"/>
    </row>
    <row r="1458" spans="1:27" s="2" customFormat="1" ht="15.6" x14ac:dyDescent="0.3">
      <c r="A1458" s="555">
        <v>45509</v>
      </c>
      <c r="B1458" s="72" t="s">
        <v>1458</v>
      </c>
      <c r="C1458" s="44" t="s">
        <v>65</v>
      </c>
      <c r="D1458" s="44">
        <v>5</v>
      </c>
      <c r="E1458" s="44" t="s">
        <v>391</v>
      </c>
      <c r="F1458" s="45">
        <v>31</v>
      </c>
      <c r="G1458" s="61" t="s">
        <v>1476</v>
      </c>
      <c r="H1458" s="65" t="s">
        <v>76</v>
      </c>
      <c r="I1458" s="65"/>
      <c r="J1458" s="526"/>
      <c r="K1458" s="42" t="s">
        <v>31</v>
      </c>
      <c r="L1458" s="544">
        <v>45392</v>
      </c>
      <c r="M1458" s="48"/>
      <c r="N1458" s="513">
        <v>45656</v>
      </c>
      <c r="O1458" s="51"/>
      <c r="P1458" s="70" t="str">
        <f t="shared" ca="1" si="242"/>
        <v/>
      </c>
      <c r="Q1458" s="70" t="str">
        <f t="shared" ca="1" si="243"/>
        <v/>
      </c>
      <c r="R1458" s="70" t="str">
        <f t="shared" ca="1" si="244"/>
        <v/>
      </c>
      <c r="S1458" s="70" t="str">
        <f t="shared" ca="1" si="245"/>
        <v/>
      </c>
      <c r="T1458" s="147" t="str">
        <f t="shared" ca="1" si="246"/>
        <v/>
      </c>
      <c r="U1458" s="146"/>
      <c r="V1458" s="51"/>
      <c r="W1458" s="51"/>
      <c r="X1458" s="51"/>
      <c r="Y1458" s="51"/>
      <c r="Z1458" s="51"/>
      <c r="AA1458" s="145"/>
    </row>
    <row r="1459" spans="1:27" s="2" customFormat="1" ht="15.6" x14ac:dyDescent="0.3">
      <c r="A1459" s="555">
        <v>45509</v>
      </c>
      <c r="B1459" s="72" t="s">
        <v>1458</v>
      </c>
      <c r="C1459" s="44" t="s">
        <v>65</v>
      </c>
      <c r="D1459" s="44">
        <v>5</v>
      </c>
      <c r="E1459" s="44" t="s">
        <v>391</v>
      </c>
      <c r="F1459" s="45">
        <v>32</v>
      </c>
      <c r="G1459" s="61" t="s">
        <v>1475</v>
      </c>
      <c r="H1459" s="65" t="s">
        <v>76</v>
      </c>
      <c r="I1459" s="65"/>
      <c r="J1459" s="526"/>
      <c r="K1459" s="42" t="s">
        <v>31</v>
      </c>
      <c r="L1459" s="544">
        <v>45392</v>
      </c>
      <c r="M1459" s="48"/>
      <c r="N1459" s="513">
        <v>45656</v>
      </c>
      <c r="O1459" s="51"/>
      <c r="P1459" s="70" t="str">
        <f t="shared" ca="1" si="242"/>
        <v/>
      </c>
      <c r="Q1459" s="70" t="str">
        <f t="shared" ca="1" si="243"/>
        <v/>
      </c>
      <c r="R1459" s="70" t="str">
        <f t="shared" ca="1" si="244"/>
        <v/>
      </c>
      <c r="S1459" s="70" t="str">
        <f t="shared" ca="1" si="245"/>
        <v/>
      </c>
      <c r="T1459" s="147" t="str">
        <f t="shared" ca="1" si="246"/>
        <v/>
      </c>
      <c r="U1459" s="146"/>
      <c r="V1459" s="51"/>
      <c r="W1459" s="51"/>
      <c r="X1459" s="51"/>
      <c r="Y1459" s="51"/>
      <c r="Z1459" s="51"/>
      <c r="AA1459" s="145"/>
    </row>
    <row r="1460" spans="1:27" s="2" customFormat="1" ht="15.6" x14ac:dyDescent="0.3">
      <c r="A1460" s="555">
        <v>45509</v>
      </c>
      <c r="B1460" s="72" t="s">
        <v>1458</v>
      </c>
      <c r="C1460" s="44" t="s">
        <v>65</v>
      </c>
      <c r="D1460" s="44">
        <v>5</v>
      </c>
      <c r="E1460" s="44" t="s">
        <v>391</v>
      </c>
      <c r="F1460" s="45">
        <v>33</v>
      </c>
      <c r="G1460" s="61" t="s">
        <v>1474</v>
      </c>
      <c r="H1460" s="65" t="s">
        <v>76</v>
      </c>
      <c r="I1460" s="65"/>
      <c r="J1460" s="526"/>
      <c r="K1460" s="42" t="s">
        <v>31</v>
      </c>
      <c r="L1460" s="544">
        <v>45392</v>
      </c>
      <c r="M1460" s="48"/>
      <c r="N1460" s="513">
        <v>45656</v>
      </c>
      <c r="O1460" s="51"/>
      <c r="P1460" s="70" t="str">
        <f t="shared" ref="P1460:P1477" ca="1" si="247">IF(K1460="NÃO INTERVENCIONADO",TODAY()-J1460,"")</f>
        <v/>
      </c>
      <c r="Q1460" s="70" t="str">
        <f t="shared" ref="Q1460:Q1477" ca="1" si="248">IF(K1460="ENCOMENDADO",TODAY()-J1460,"")</f>
        <v/>
      </c>
      <c r="R1460" s="70" t="str">
        <f t="shared" ref="R1460:R1477" ca="1" si="249">IF(K1460="EM OBRA",TODAY()-J1460,"")</f>
        <v/>
      </c>
      <c r="S1460" s="70" t="str">
        <f t="shared" ref="S1460:S1477" ca="1" si="250">IF(K1460="CORREÇÃO NÃO ACEITE",TODAY()-J1460,"")</f>
        <v/>
      </c>
      <c r="T1460" s="147" t="str">
        <f t="shared" ref="T1460:T1477" ca="1" si="251">IF(K1460="A VERIFICAR",TODAY()-J1460,"")</f>
        <v/>
      </c>
      <c r="U1460" s="146"/>
      <c r="V1460" s="51"/>
      <c r="W1460" s="51"/>
      <c r="X1460" s="51"/>
      <c r="Y1460" s="51"/>
      <c r="Z1460" s="51"/>
      <c r="AA1460" s="145"/>
    </row>
    <row r="1461" spans="1:27" s="2" customFormat="1" ht="15.6" x14ac:dyDescent="0.3">
      <c r="A1461" s="555">
        <v>45509</v>
      </c>
      <c r="B1461" s="72" t="s">
        <v>1458</v>
      </c>
      <c r="C1461" s="44" t="s">
        <v>65</v>
      </c>
      <c r="D1461" s="44">
        <v>5</v>
      </c>
      <c r="E1461" s="44" t="s">
        <v>391</v>
      </c>
      <c r="F1461" s="45">
        <v>34</v>
      </c>
      <c r="G1461" s="61" t="s">
        <v>1473</v>
      </c>
      <c r="H1461" s="65" t="s">
        <v>30</v>
      </c>
      <c r="I1461" s="65"/>
      <c r="J1461" s="526">
        <v>45569</v>
      </c>
      <c r="K1461" s="42" t="s">
        <v>31</v>
      </c>
      <c r="L1461" s="544">
        <v>45392</v>
      </c>
      <c r="M1461" s="48"/>
      <c r="N1461" s="513">
        <v>45636</v>
      </c>
      <c r="O1461" s="51"/>
      <c r="P1461" s="70" t="str">
        <f t="shared" ca="1" si="247"/>
        <v/>
      </c>
      <c r="Q1461" s="70" t="str">
        <f t="shared" ca="1" si="248"/>
        <v/>
      </c>
      <c r="R1461" s="70" t="str">
        <f t="shared" ca="1" si="249"/>
        <v/>
      </c>
      <c r="S1461" s="70" t="str">
        <f t="shared" ca="1" si="250"/>
        <v/>
      </c>
      <c r="T1461" s="147" t="str">
        <f t="shared" ca="1" si="251"/>
        <v/>
      </c>
      <c r="U1461" s="146"/>
      <c r="V1461" s="51"/>
      <c r="W1461" s="51"/>
      <c r="X1461" s="51"/>
      <c r="Y1461" s="51"/>
      <c r="Z1461" s="51"/>
      <c r="AA1461" s="145"/>
    </row>
    <row r="1462" spans="1:27" s="2" customFormat="1" ht="15.6" x14ac:dyDescent="0.3">
      <c r="A1462" s="555">
        <v>45509</v>
      </c>
      <c r="B1462" s="72" t="s">
        <v>1458</v>
      </c>
      <c r="C1462" s="44" t="s">
        <v>65</v>
      </c>
      <c r="D1462" s="44">
        <v>5</v>
      </c>
      <c r="E1462" s="44" t="s">
        <v>391</v>
      </c>
      <c r="F1462" s="45">
        <v>35</v>
      </c>
      <c r="G1462" s="61" t="s">
        <v>1472</v>
      </c>
      <c r="H1462" s="65" t="s">
        <v>84</v>
      </c>
      <c r="I1462" s="65"/>
      <c r="J1462" s="526">
        <v>45569</v>
      </c>
      <c r="K1462" s="42" t="s">
        <v>31</v>
      </c>
      <c r="L1462" s="544">
        <v>45392</v>
      </c>
      <c r="M1462" s="48"/>
      <c r="N1462" s="513">
        <v>45611</v>
      </c>
      <c r="O1462" s="51"/>
      <c r="P1462" s="70" t="str">
        <f t="shared" ca="1" si="247"/>
        <v/>
      </c>
      <c r="Q1462" s="70" t="str">
        <f t="shared" ca="1" si="248"/>
        <v/>
      </c>
      <c r="R1462" s="70" t="str">
        <f t="shared" ca="1" si="249"/>
        <v/>
      </c>
      <c r="S1462" s="70" t="str">
        <f t="shared" ca="1" si="250"/>
        <v/>
      </c>
      <c r="T1462" s="147" t="str">
        <f t="shared" ca="1" si="251"/>
        <v/>
      </c>
      <c r="U1462" s="146"/>
      <c r="V1462" s="51"/>
      <c r="W1462" s="51"/>
      <c r="X1462" s="51"/>
      <c r="Y1462" s="51"/>
      <c r="Z1462" s="51"/>
      <c r="AA1462" s="145"/>
    </row>
    <row r="1463" spans="1:27" s="2" customFormat="1" ht="15.6" x14ac:dyDescent="0.3">
      <c r="A1463" s="555">
        <v>45509</v>
      </c>
      <c r="B1463" s="72" t="s">
        <v>1458</v>
      </c>
      <c r="C1463" s="44" t="s">
        <v>65</v>
      </c>
      <c r="D1463" s="44">
        <v>5</v>
      </c>
      <c r="E1463" s="44" t="s">
        <v>391</v>
      </c>
      <c r="F1463" s="45">
        <v>36</v>
      </c>
      <c r="G1463" s="61" t="s">
        <v>1471</v>
      </c>
      <c r="H1463" s="65" t="s">
        <v>30</v>
      </c>
      <c r="I1463" s="65"/>
      <c r="J1463" s="526"/>
      <c r="K1463" s="42" t="s">
        <v>31</v>
      </c>
      <c r="L1463" s="544">
        <v>45392</v>
      </c>
      <c r="M1463" s="48"/>
      <c r="N1463" s="513">
        <v>45656</v>
      </c>
      <c r="O1463" s="51"/>
      <c r="P1463" s="70" t="str">
        <f t="shared" ca="1" si="247"/>
        <v/>
      </c>
      <c r="Q1463" s="70" t="str">
        <f t="shared" ca="1" si="248"/>
        <v/>
      </c>
      <c r="R1463" s="70" t="str">
        <f t="shared" ca="1" si="249"/>
        <v/>
      </c>
      <c r="S1463" s="70" t="str">
        <f t="shared" ca="1" si="250"/>
        <v/>
      </c>
      <c r="T1463" s="147" t="str">
        <f t="shared" ca="1" si="251"/>
        <v/>
      </c>
      <c r="U1463" s="146"/>
      <c r="V1463" s="51"/>
      <c r="W1463" s="51"/>
      <c r="X1463" s="51"/>
      <c r="Y1463" s="51"/>
      <c r="Z1463" s="51"/>
      <c r="AA1463" s="145"/>
    </row>
    <row r="1464" spans="1:27" s="2" customFormat="1" ht="15.6" x14ac:dyDescent="0.3">
      <c r="A1464" s="555">
        <v>45509</v>
      </c>
      <c r="B1464" s="72" t="s">
        <v>1458</v>
      </c>
      <c r="C1464" s="44" t="s">
        <v>65</v>
      </c>
      <c r="D1464" s="44">
        <v>5</v>
      </c>
      <c r="E1464" s="44" t="s">
        <v>391</v>
      </c>
      <c r="F1464" s="45">
        <v>37</v>
      </c>
      <c r="G1464" s="61" t="s">
        <v>1470</v>
      </c>
      <c r="H1464" s="65" t="s">
        <v>104</v>
      </c>
      <c r="I1464" s="65"/>
      <c r="J1464" s="526"/>
      <c r="K1464" s="42" t="s">
        <v>31</v>
      </c>
      <c r="L1464" s="544">
        <v>45392</v>
      </c>
      <c r="M1464" s="48"/>
      <c r="N1464" s="513">
        <v>45525</v>
      </c>
      <c r="O1464" s="51"/>
      <c r="P1464" s="70" t="str">
        <f t="shared" ca="1" si="247"/>
        <v/>
      </c>
      <c r="Q1464" s="70" t="str">
        <f t="shared" ca="1" si="248"/>
        <v/>
      </c>
      <c r="R1464" s="70" t="str">
        <f t="shared" ca="1" si="249"/>
        <v/>
      </c>
      <c r="S1464" s="70" t="str">
        <f t="shared" ca="1" si="250"/>
        <v/>
      </c>
      <c r="T1464" s="147" t="str">
        <f t="shared" ca="1" si="251"/>
        <v/>
      </c>
      <c r="U1464" s="146"/>
      <c r="V1464" s="51"/>
      <c r="W1464" s="51"/>
      <c r="X1464" s="51"/>
      <c r="Y1464" s="51"/>
      <c r="Z1464" s="51"/>
      <c r="AA1464" s="145"/>
    </row>
    <row r="1465" spans="1:27" s="2" customFormat="1" ht="15.6" x14ac:dyDescent="0.3">
      <c r="A1465" s="555">
        <v>45509</v>
      </c>
      <c r="B1465" s="72" t="s">
        <v>1458</v>
      </c>
      <c r="C1465" s="44" t="s">
        <v>65</v>
      </c>
      <c r="D1465" s="44">
        <v>5</v>
      </c>
      <c r="E1465" s="44" t="s">
        <v>391</v>
      </c>
      <c r="F1465" s="45">
        <v>38</v>
      </c>
      <c r="G1465" s="61" t="s">
        <v>1469</v>
      </c>
      <c r="H1465" s="65" t="s">
        <v>30</v>
      </c>
      <c r="I1465" s="65"/>
      <c r="J1465" s="526"/>
      <c r="K1465" s="42" t="s">
        <v>31</v>
      </c>
      <c r="L1465" s="544">
        <v>45392</v>
      </c>
      <c r="M1465" s="48"/>
      <c r="N1465" s="513">
        <v>45656</v>
      </c>
      <c r="O1465" s="51"/>
      <c r="P1465" s="70" t="str">
        <f t="shared" ca="1" si="247"/>
        <v/>
      </c>
      <c r="Q1465" s="70" t="str">
        <f t="shared" ca="1" si="248"/>
        <v/>
      </c>
      <c r="R1465" s="70" t="str">
        <f t="shared" ca="1" si="249"/>
        <v/>
      </c>
      <c r="S1465" s="70" t="str">
        <f t="shared" ca="1" si="250"/>
        <v/>
      </c>
      <c r="T1465" s="147" t="str">
        <f t="shared" ca="1" si="251"/>
        <v/>
      </c>
      <c r="U1465" s="146"/>
      <c r="V1465" s="51"/>
      <c r="W1465" s="51"/>
      <c r="X1465" s="51"/>
      <c r="Y1465" s="51"/>
      <c r="Z1465" s="51"/>
      <c r="AA1465" s="145"/>
    </row>
    <row r="1466" spans="1:27" s="2" customFormat="1" ht="15.6" x14ac:dyDescent="0.3">
      <c r="A1466" s="555">
        <v>45509</v>
      </c>
      <c r="B1466" s="72" t="s">
        <v>1458</v>
      </c>
      <c r="C1466" s="44" t="s">
        <v>65</v>
      </c>
      <c r="D1466" s="44">
        <v>5</v>
      </c>
      <c r="E1466" s="44" t="s">
        <v>391</v>
      </c>
      <c r="F1466" s="45">
        <v>39</v>
      </c>
      <c r="G1466" s="61" t="s">
        <v>1468</v>
      </c>
      <c r="H1466" s="65" t="s">
        <v>76</v>
      </c>
      <c r="I1466" s="65"/>
      <c r="J1466" s="526"/>
      <c r="K1466" s="42" t="s">
        <v>31</v>
      </c>
      <c r="L1466" s="544">
        <v>45392</v>
      </c>
      <c r="M1466" s="48"/>
      <c r="N1466" s="513">
        <v>45656</v>
      </c>
      <c r="O1466" s="51"/>
      <c r="P1466" s="70" t="str">
        <f t="shared" ca="1" si="247"/>
        <v/>
      </c>
      <c r="Q1466" s="70" t="str">
        <f t="shared" ca="1" si="248"/>
        <v/>
      </c>
      <c r="R1466" s="70" t="str">
        <f t="shared" ca="1" si="249"/>
        <v/>
      </c>
      <c r="S1466" s="70" t="str">
        <f t="shared" ca="1" si="250"/>
        <v/>
      </c>
      <c r="T1466" s="147" t="str">
        <f t="shared" ca="1" si="251"/>
        <v/>
      </c>
      <c r="U1466" s="146"/>
      <c r="V1466" s="51"/>
      <c r="W1466" s="51"/>
      <c r="X1466" s="51"/>
      <c r="Y1466" s="51"/>
      <c r="Z1466" s="51"/>
      <c r="AA1466" s="145"/>
    </row>
    <row r="1467" spans="1:27" s="2" customFormat="1" ht="15.6" x14ac:dyDescent="0.3">
      <c r="A1467" s="555">
        <v>45509</v>
      </c>
      <c r="B1467" s="72" t="s">
        <v>1458</v>
      </c>
      <c r="C1467" s="44" t="s">
        <v>65</v>
      </c>
      <c r="D1467" s="44">
        <v>5</v>
      </c>
      <c r="E1467" s="44" t="s">
        <v>391</v>
      </c>
      <c r="F1467" s="45">
        <v>40</v>
      </c>
      <c r="G1467" s="61" t="s">
        <v>1467</v>
      </c>
      <c r="H1467" s="65" t="s">
        <v>76</v>
      </c>
      <c r="I1467" s="65"/>
      <c r="J1467" s="526"/>
      <c r="K1467" s="42" t="s">
        <v>31</v>
      </c>
      <c r="L1467" s="544">
        <v>45392</v>
      </c>
      <c r="M1467" s="48"/>
      <c r="N1467" s="513">
        <v>45656</v>
      </c>
      <c r="O1467" s="51"/>
      <c r="P1467" s="70" t="str">
        <f t="shared" ca="1" si="247"/>
        <v/>
      </c>
      <c r="Q1467" s="70" t="str">
        <f t="shared" ca="1" si="248"/>
        <v/>
      </c>
      <c r="R1467" s="70" t="str">
        <f t="shared" ca="1" si="249"/>
        <v/>
      </c>
      <c r="S1467" s="70" t="str">
        <f t="shared" ca="1" si="250"/>
        <v/>
      </c>
      <c r="T1467" s="147" t="str">
        <f t="shared" ca="1" si="251"/>
        <v/>
      </c>
      <c r="U1467" s="146"/>
      <c r="V1467" s="51"/>
      <c r="W1467" s="51"/>
      <c r="X1467" s="51"/>
      <c r="Y1467" s="51"/>
      <c r="Z1467" s="51"/>
      <c r="AA1467" s="145"/>
    </row>
    <row r="1468" spans="1:27" s="2" customFormat="1" ht="15.6" x14ac:dyDescent="0.3">
      <c r="A1468" s="555">
        <v>45509</v>
      </c>
      <c r="B1468" s="72" t="s">
        <v>1458</v>
      </c>
      <c r="C1468" s="44" t="s">
        <v>65</v>
      </c>
      <c r="D1468" s="44">
        <v>5</v>
      </c>
      <c r="E1468" s="44" t="s">
        <v>391</v>
      </c>
      <c r="F1468" s="45">
        <v>41</v>
      </c>
      <c r="G1468" s="61" t="s">
        <v>1466</v>
      </c>
      <c r="H1468" s="65" t="s">
        <v>76</v>
      </c>
      <c r="I1468" s="65"/>
      <c r="J1468" s="526">
        <v>45569</v>
      </c>
      <c r="K1468" s="42" t="s">
        <v>31</v>
      </c>
      <c r="L1468" s="544">
        <v>45392</v>
      </c>
      <c r="M1468" s="48"/>
      <c r="N1468" s="513">
        <v>45636</v>
      </c>
      <c r="O1468" s="51"/>
      <c r="P1468" s="70" t="str">
        <f t="shared" ca="1" si="247"/>
        <v/>
      </c>
      <c r="Q1468" s="70" t="str">
        <f t="shared" ca="1" si="248"/>
        <v/>
      </c>
      <c r="R1468" s="70" t="str">
        <f t="shared" ca="1" si="249"/>
        <v/>
      </c>
      <c r="S1468" s="70" t="str">
        <f t="shared" ca="1" si="250"/>
        <v/>
      </c>
      <c r="T1468" s="147" t="str">
        <f t="shared" ca="1" si="251"/>
        <v/>
      </c>
      <c r="U1468" s="146"/>
      <c r="V1468" s="51"/>
      <c r="W1468" s="51"/>
      <c r="X1468" s="51"/>
      <c r="Y1468" s="51"/>
      <c r="Z1468" s="51"/>
      <c r="AA1468" s="145"/>
    </row>
    <row r="1469" spans="1:27" s="2" customFormat="1" ht="15.6" x14ac:dyDescent="0.3">
      <c r="A1469" s="555">
        <v>45509</v>
      </c>
      <c r="B1469" s="72" t="s">
        <v>1458</v>
      </c>
      <c r="C1469" s="44" t="s">
        <v>65</v>
      </c>
      <c r="D1469" s="44">
        <v>5</v>
      </c>
      <c r="E1469" s="44" t="s">
        <v>391</v>
      </c>
      <c r="F1469" s="45">
        <v>42</v>
      </c>
      <c r="G1469" s="61" t="s">
        <v>1465</v>
      </c>
      <c r="H1469" s="65" t="s">
        <v>30</v>
      </c>
      <c r="I1469" s="65"/>
      <c r="J1469" s="526"/>
      <c r="K1469" s="42" t="s">
        <v>31</v>
      </c>
      <c r="L1469" s="544">
        <v>45392</v>
      </c>
      <c r="M1469" s="48"/>
      <c r="N1469" s="513">
        <v>45656</v>
      </c>
      <c r="O1469" s="51"/>
      <c r="P1469" s="70" t="str">
        <f t="shared" ca="1" si="247"/>
        <v/>
      </c>
      <c r="Q1469" s="70" t="str">
        <f t="shared" ca="1" si="248"/>
        <v/>
      </c>
      <c r="R1469" s="70" t="str">
        <f t="shared" ca="1" si="249"/>
        <v/>
      </c>
      <c r="S1469" s="70" t="str">
        <f t="shared" ca="1" si="250"/>
        <v/>
      </c>
      <c r="T1469" s="147" t="str">
        <f t="shared" ca="1" si="251"/>
        <v/>
      </c>
      <c r="U1469" s="146"/>
      <c r="V1469" s="51"/>
      <c r="W1469" s="51"/>
      <c r="X1469" s="51"/>
      <c r="Y1469" s="51"/>
      <c r="Z1469" s="51"/>
      <c r="AA1469" s="145"/>
    </row>
    <row r="1470" spans="1:27" s="2" customFormat="1" ht="15.6" x14ac:dyDescent="0.3">
      <c r="A1470" s="555">
        <v>45509</v>
      </c>
      <c r="B1470" s="72" t="s">
        <v>1458</v>
      </c>
      <c r="C1470" s="44" t="s">
        <v>65</v>
      </c>
      <c r="D1470" s="44">
        <v>5</v>
      </c>
      <c r="E1470" s="44" t="s">
        <v>391</v>
      </c>
      <c r="F1470" s="45">
        <v>43</v>
      </c>
      <c r="G1470" s="61" t="s">
        <v>830</v>
      </c>
      <c r="H1470" s="65" t="s">
        <v>30</v>
      </c>
      <c r="I1470" s="65"/>
      <c r="J1470" s="526"/>
      <c r="K1470" s="42" t="s">
        <v>31</v>
      </c>
      <c r="L1470" s="544">
        <v>45392</v>
      </c>
      <c r="M1470" s="48"/>
      <c r="N1470" s="513">
        <v>45656</v>
      </c>
      <c r="O1470" s="51"/>
      <c r="P1470" s="70" t="str">
        <f t="shared" ca="1" si="247"/>
        <v/>
      </c>
      <c r="Q1470" s="70" t="str">
        <f t="shared" ca="1" si="248"/>
        <v/>
      </c>
      <c r="R1470" s="70" t="str">
        <f t="shared" ca="1" si="249"/>
        <v/>
      </c>
      <c r="S1470" s="70" t="str">
        <f t="shared" ca="1" si="250"/>
        <v/>
      </c>
      <c r="T1470" s="147" t="str">
        <f t="shared" ca="1" si="251"/>
        <v/>
      </c>
      <c r="U1470" s="146"/>
      <c r="V1470" s="51"/>
      <c r="W1470" s="51"/>
      <c r="X1470" s="51"/>
      <c r="Y1470" s="51"/>
      <c r="Z1470" s="51"/>
      <c r="AA1470" s="145"/>
    </row>
    <row r="1471" spans="1:27" s="2" customFormat="1" ht="15.6" x14ac:dyDescent="0.3">
      <c r="A1471" s="555">
        <v>45509</v>
      </c>
      <c r="B1471" s="72" t="s">
        <v>1458</v>
      </c>
      <c r="C1471" s="44" t="s">
        <v>65</v>
      </c>
      <c r="D1471" s="44">
        <v>5</v>
      </c>
      <c r="E1471" s="44" t="s">
        <v>391</v>
      </c>
      <c r="F1471" s="45">
        <v>44</v>
      </c>
      <c r="G1471" s="61" t="s">
        <v>71</v>
      </c>
      <c r="H1471" s="65" t="s">
        <v>30</v>
      </c>
      <c r="I1471" s="65"/>
      <c r="J1471" s="526"/>
      <c r="K1471" s="42" t="s">
        <v>31</v>
      </c>
      <c r="L1471" s="544">
        <v>45392</v>
      </c>
      <c r="M1471" s="48"/>
      <c r="N1471" s="513">
        <v>45656</v>
      </c>
      <c r="O1471" s="51"/>
      <c r="P1471" s="70" t="str">
        <f t="shared" ca="1" si="247"/>
        <v/>
      </c>
      <c r="Q1471" s="70" t="str">
        <f t="shared" ca="1" si="248"/>
        <v/>
      </c>
      <c r="R1471" s="70" t="str">
        <f t="shared" ca="1" si="249"/>
        <v/>
      </c>
      <c r="S1471" s="70" t="str">
        <f t="shared" ca="1" si="250"/>
        <v/>
      </c>
      <c r="T1471" s="147" t="str">
        <f t="shared" ca="1" si="251"/>
        <v/>
      </c>
      <c r="U1471" s="146"/>
      <c r="V1471" s="51"/>
      <c r="W1471" s="51"/>
      <c r="X1471" s="51"/>
      <c r="Y1471" s="51"/>
      <c r="Z1471" s="51"/>
      <c r="AA1471" s="145"/>
    </row>
    <row r="1472" spans="1:27" s="2" customFormat="1" ht="15.6" x14ac:dyDescent="0.3">
      <c r="A1472" s="555">
        <v>45509</v>
      </c>
      <c r="B1472" s="72" t="s">
        <v>1458</v>
      </c>
      <c r="C1472" s="44" t="s">
        <v>65</v>
      </c>
      <c r="D1472" s="44">
        <v>5</v>
      </c>
      <c r="E1472" s="44" t="s">
        <v>391</v>
      </c>
      <c r="F1472" s="45">
        <v>45</v>
      </c>
      <c r="G1472" s="61" t="s">
        <v>1464</v>
      </c>
      <c r="H1472" s="65" t="s">
        <v>76</v>
      </c>
      <c r="I1472" s="65"/>
      <c r="J1472" s="526">
        <v>45569</v>
      </c>
      <c r="K1472" s="42" t="s">
        <v>31</v>
      </c>
      <c r="L1472" s="544">
        <v>45392</v>
      </c>
      <c r="M1472" s="48"/>
      <c r="N1472" s="513">
        <v>45636</v>
      </c>
      <c r="O1472" s="51"/>
      <c r="P1472" s="70" t="str">
        <f t="shared" ca="1" si="247"/>
        <v/>
      </c>
      <c r="Q1472" s="70" t="str">
        <f t="shared" ca="1" si="248"/>
        <v/>
      </c>
      <c r="R1472" s="70" t="str">
        <f t="shared" ca="1" si="249"/>
        <v/>
      </c>
      <c r="S1472" s="70" t="str">
        <f t="shared" ca="1" si="250"/>
        <v/>
      </c>
      <c r="T1472" s="147" t="str">
        <f t="shared" ca="1" si="251"/>
        <v/>
      </c>
      <c r="U1472" s="146"/>
      <c r="V1472" s="51"/>
      <c r="W1472" s="51"/>
      <c r="X1472" s="51"/>
      <c r="Y1472" s="51"/>
      <c r="Z1472" s="51"/>
      <c r="AA1472" s="145"/>
    </row>
    <row r="1473" spans="1:27" s="2" customFormat="1" ht="15.6" x14ac:dyDescent="0.3">
      <c r="A1473" s="555">
        <v>45509</v>
      </c>
      <c r="B1473" s="72" t="s">
        <v>1458</v>
      </c>
      <c r="C1473" s="44" t="s">
        <v>65</v>
      </c>
      <c r="D1473" s="44">
        <v>5</v>
      </c>
      <c r="E1473" s="44" t="s">
        <v>391</v>
      </c>
      <c r="F1473" s="45">
        <v>46</v>
      </c>
      <c r="G1473" s="61" t="s">
        <v>1463</v>
      </c>
      <c r="H1473" s="65"/>
      <c r="I1473" s="65"/>
      <c r="J1473" s="526"/>
      <c r="K1473" s="188" t="s">
        <v>227</v>
      </c>
      <c r="L1473" s="544">
        <v>45392</v>
      </c>
      <c r="M1473" s="48"/>
      <c r="N1473" s="513"/>
      <c r="O1473" s="51"/>
      <c r="P1473" s="70" t="str">
        <f t="shared" ca="1" si="247"/>
        <v/>
      </c>
      <c r="Q1473" s="70" t="str">
        <f t="shared" ca="1" si="248"/>
        <v/>
      </c>
      <c r="R1473" s="70" t="str">
        <f t="shared" ca="1" si="249"/>
        <v/>
      </c>
      <c r="S1473" s="70" t="str">
        <f t="shared" ca="1" si="250"/>
        <v/>
      </c>
      <c r="T1473" s="147" t="str">
        <f t="shared" ca="1" si="251"/>
        <v/>
      </c>
      <c r="U1473" s="146"/>
      <c r="V1473" s="51"/>
      <c r="W1473" s="51"/>
      <c r="X1473" s="51"/>
      <c r="Y1473" s="51"/>
      <c r="Z1473" s="51"/>
      <c r="AA1473" s="145"/>
    </row>
    <row r="1474" spans="1:27" s="2" customFormat="1" ht="15.6" x14ac:dyDescent="0.3">
      <c r="A1474" s="555">
        <v>45509</v>
      </c>
      <c r="B1474" s="72" t="s">
        <v>1458</v>
      </c>
      <c r="C1474" s="44" t="s">
        <v>65</v>
      </c>
      <c r="D1474" s="44">
        <v>5</v>
      </c>
      <c r="E1474" s="44" t="s">
        <v>391</v>
      </c>
      <c r="F1474" s="45">
        <v>47</v>
      </c>
      <c r="G1474" s="61" t="s">
        <v>5381</v>
      </c>
      <c r="H1474" s="65" t="s">
        <v>30</v>
      </c>
      <c r="I1474" s="65"/>
      <c r="J1474" s="526"/>
      <c r="K1474" s="42" t="s">
        <v>31</v>
      </c>
      <c r="L1474" s="544">
        <v>45392</v>
      </c>
      <c r="M1474" s="48"/>
      <c r="N1474" s="513">
        <v>45656</v>
      </c>
      <c r="O1474" s="51"/>
      <c r="P1474" s="70" t="str">
        <f t="shared" ca="1" si="247"/>
        <v/>
      </c>
      <c r="Q1474" s="70" t="str">
        <f t="shared" ca="1" si="248"/>
        <v/>
      </c>
      <c r="R1474" s="70" t="str">
        <f t="shared" ca="1" si="249"/>
        <v/>
      </c>
      <c r="S1474" s="70" t="str">
        <f t="shared" ca="1" si="250"/>
        <v/>
      </c>
      <c r="T1474" s="147" t="str">
        <f t="shared" ca="1" si="251"/>
        <v/>
      </c>
      <c r="U1474" s="146"/>
      <c r="V1474" s="51"/>
      <c r="W1474" s="51"/>
      <c r="X1474" s="51"/>
      <c r="Y1474" s="51"/>
      <c r="Z1474" s="51"/>
      <c r="AA1474" s="145"/>
    </row>
    <row r="1475" spans="1:27" s="2" customFormat="1" ht="15.6" x14ac:dyDescent="0.3">
      <c r="A1475" s="555">
        <v>45509</v>
      </c>
      <c r="B1475" s="72" t="s">
        <v>1458</v>
      </c>
      <c r="C1475" s="44" t="s">
        <v>65</v>
      </c>
      <c r="D1475" s="44">
        <v>5</v>
      </c>
      <c r="E1475" s="44" t="s">
        <v>391</v>
      </c>
      <c r="F1475" s="45">
        <v>48</v>
      </c>
      <c r="G1475" s="61" t="s">
        <v>1462</v>
      </c>
      <c r="H1475" s="65" t="s">
        <v>68</v>
      </c>
      <c r="I1475" s="65"/>
      <c r="J1475" s="526"/>
      <c r="K1475" s="42" t="s">
        <v>31</v>
      </c>
      <c r="L1475" s="544">
        <v>45392</v>
      </c>
      <c r="M1475" s="48"/>
      <c r="N1475" s="513">
        <v>45656</v>
      </c>
      <c r="O1475" s="51"/>
      <c r="P1475" s="70" t="str">
        <f t="shared" ca="1" si="247"/>
        <v/>
      </c>
      <c r="Q1475" s="70" t="str">
        <f t="shared" ca="1" si="248"/>
        <v/>
      </c>
      <c r="R1475" s="70" t="str">
        <f t="shared" ca="1" si="249"/>
        <v/>
      </c>
      <c r="S1475" s="70" t="str">
        <f t="shared" ca="1" si="250"/>
        <v/>
      </c>
      <c r="T1475" s="147" t="str">
        <f t="shared" ca="1" si="251"/>
        <v/>
      </c>
      <c r="U1475" s="146"/>
      <c r="V1475" s="51"/>
      <c r="W1475" s="51"/>
      <c r="X1475" s="51"/>
      <c r="Y1475" s="51"/>
      <c r="Z1475" s="51"/>
      <c r="AA1475" s="145"/>
    </row>
    <row r="1476" spans="1:27" s="2" customFormat="1" ht="15.6" x14ac:dyDescent="0.3">
      <c r="A1476" s="555">
        <v>45509</v>
      </c>
      <c r="B1476" s="72" t="s">
        <v>1458</v>
      </c>
      <c r="C1476" s="44" t="s">
        <v>65</v>
      </c>
      <c r="D1476" s="44">
        <v>5</v>
      </c>
      <c r="E1476" s="44" t="s">
        <v>391</v>
      </c>
      <c r="F1476" s="45">
        <v>49</v>
      </c>
      <c r="G1476" s="77" t="s">
        <v>1460</v>
      </c>
      <c r="H1476" s="65" t="s">
        <v>52</v>
      </c>
      <c r="I1476" s="65"/>
      <c r="J1476" s="526">
        <v>45552</v>
      </c>
      <c r="K1476" s="42" t="s">
        <v>31</v>
      </c>
      <c r="L1476" s="544">
        <v>45392</v>
      </c>
      <c r="M1476" s="131">
        <v>45702</v>
      </c>
      <c r="N1476" s="513">
        <v>45723</v>
      </c>
      <c r="O1476" s="51"/>
      <c r="P1476" s="70" t="str">
        <f t="shared" ca="1" si="247"/>
        <v/>
      </c>
      <c r="Q1476" s="70" t="str">
        <f t="shared" ca="1" si="248"/>
        <v/>
      </c>
      <c r="R1476" s="70" t="str">
        <f t="shared" ca="1" si="249"/>
        <v/>
      </c>
      <c r="S1476" s="70" t="str">
        <f t="shared" ca="1" si="250"/>
        <v/>
      </c>
      <c r="T1476" s="147" t="str">
        <f t="shared" ca="1" si="251"/>
        <v/>
      </c>
      <c r="U1476" s="146"/>
      <c r="V1476" s="51"/>
      <c r="W1476" s="51"/>
      <c r="X1476" s="51"/>
      <c r="Y1476" s="51"/>
      <c r="Z1476" s="51"/>
      <c r="AA1476" s="145"/>
    </row>
    <row r="1477" spans="1:27" s="2" customFormat="1" ht="15.6" x14ac:dyDescent="0.3">
      <c r="A1477" s="555">
        <v>45509</v>
      </c>
      <c r="B1477" s="72" t="s">
        <v>1458</v>
      </c>
      <c r="C1477" s="44" t="s">
        <v>65</v>
      </c>
      <c r="D1477" s="44">
        <v>5</v>
      </c>
      <c r="E1477" s="44" t="s">
        <v>391</v>
      </c>
      <c r="F1477" s="45">
        <v>50</v>
      </c>
      <c r="G1477" s="61" t="s">
        <v>1461</v>
      </c>
      <c r="H1477" s="65" t="s">
        <v>76</v>
      </c>
      <c r="I1477" s="65"/>
      <c r="J1477" s="526">
        <v>45589</v>
      </c>
      <c r="K1477" s="42" t="s">
        <v>31</v>
      </c>
      <c r="L1477" s="544">
        <v>45392</v>
      </c>
      <c r="M1477" s="48"/>
      <c r="N1477" s="513">
        <v>45589</v>
      </c>
      <c r="O1477" s="51"/>
      <c r="P1477" s="70" t="str">
        <f t="shared" ca="1" si="247"/>
        <v/>
      </c>
      <c r="Q1477" s="70" t="str">
        <f t="shared" ca="1" si="248"/>
        <v/>
      </c>
      <c r="R1477" s="70" t="str">
        <f t="shared" ca="1" si="249"/>
        <v/>
      </c>
      <c r="S1477" s="70" t="str">
        <f t="shared" ca="1" si="250"/>
        <v/>
      </c>
      <c r="T1477" s="147" t="str">
        <f t="shared" ca="1" si="251"/>
        <v/>
      </c>
      <c r="U1477" s="146"/>
      <c r="V1477" s="51"/>
      <c r="W1477" s="51"/>
      <c r="X1477" s="51"/>
      <c r="Y1477" s="51"/>
      <c r="Z1477" s="51"/>
      <c r="AA1477" s="145"/>
    </row>
    <row r="1478" spans="1:27" s="2" customFormat="1" ht="15.6" x14ac:dyDescent="0.3">
      <c r="A1478" s="555">
        <v>45509</v>
      </c>
      <c r="B1478" s="72" t="s">
        <v>1458</v>
      </c>
      <c r="C1478" s="44" t="s">
        <v>65</v>
      </c>
      <c r="D1478" s="44">
        <v>5</v>
      </c>
      <c r="E1478" s="44" t="s">
        <v>391</v>
      </c>
      <c r="F1478" s="45">
        <v>51</v>
      </c>
      <c r="G1478" s="73" t="s">
        <v>1459</v>
      </c>
      <c r="H1478" s="65" t="s">
        <v>158</v>
      </c>
      <c r="I1478" s="62"/>
      <c r="J1478" s="526">
        <v>45716</v>
      </c>
      <c r="K1478" s="42" t="s">
        <v>31</v>
      </c>
      <c r="L1478" s="544">
        <v>45392</v>
      </c>
      <c r="M1478" s="51"/>
      <c r="N1478" s="513">
        <v>45721</v>
      </c>
      <c r="O1478" s="51"/>
      <c r="P1478" s="70"/>
      <c r="Q1478" s="70"/>
      <c r="R1478" s="70"/>
      <c r="S1478" s="70"/>
      <c r="T1478" s="147"/>
      <c r="U1478" s="146"/>
      <c r="V1478" s="51"/>
      <c r="W1478" s="51"/>
      <c r="X1478" s="51"/>
      <c r="Y1478" s="51"/>
      <c r="Z1478" s="51"/>
      <c r="AA1478" s="145"/>
    </row>
    <row r="1479" spans="1:27" s="2" customFormat="1" ht="15.6" x14ac:dyDescent="0.3">
      <c r="A1479" s="555">
        <v>45509</v>
      </c>
      <c r="B1479" s="72" t="s">
        <v>1458</v>
      </c>
      <c r="C1479" s="44" t="s">
        <v>65</v>
      </c>
      <c r="D1479" s="44">
        <v>5</v>
      </c>
      <c r="E1479" s="44" t="s">
        <v>391</v>
      </c>
      <c r="F1479" s="45">
        <v>52</v>
      </c>
      <c r="G1479" s="73" t="s">
        <v>5380</v>
      </c>
      <c r="H1479" s="65" t="s">
        <v>30</v>
      </c>
      <c r="I1479" s="65"/>
      <c r="J1479" s="526">
        <v>45721</v>
      </c>
      <c r="K1479" s="42" t="s">
        <v>31</v>
      </c>
      <c r="L1479" s="544">
        <v>45392</v>
      </c>
      <c r="M1479" s="51"/>
      <c r="N1479" s="513">
        <v>45870</v>
      </c>
      <c r="O1479" s="51"/>
      <c r="P1479" s="70"/>
      <c r="Q1479" s="70"/>
      <c r="R1479" s="70"/>
      <c r="S1479" s="70"/>
      <c r="T1479" s="147"/>
      <c r="U1479" s="146"/>
      <c r="V1479" s="51"/>
      <c r="W1479" s="51"/>
      <c r="X1479" s="51"/>
      <c r="Y1479" s="51"/>
      <c r="Z1479" s="51"/>
      <c r="AA1479" s="145"/>
    </row>
    <row r="1480" spans="1:27" s="2" customFormat="1" ht="46.8" customHeight="1" x14ac:dyDescent="0.35">
      <c r="A1480" s="555">
        <v>45509</v>
      </c>
      <c r="B1480" s="72" t="s">
        <v>1458</v>
      </c>
      <c r="C1480" s="44" t="s">
        <v>65</v>
      </c>
      <c r="D1480" s="44">
        <v>5</v>
      </c>
      <c r="E1480" s="44" t="s">
        <v>391</v>
      </c>
      <c r="F1480" s="45">
        <v>53</v>
      </c>
      <c r="G1480" s="64" t="s">
        <v>5429</v>
      </c>
      <c r="H1480" s="65" t="s">
        <v>30</v>
      </c>
      <c r="I1480" s="65"/>
      <c r="J1480" s="526">
        <v>46006</v>
      </c>
      <c r="K1480" s="42" t="s">
        <v>31</v>
      </c>
      <c r="L1480" s="544">
        <v>45392</v>
      </c>
      <c r="M1480" s="417"/>
      <c r="N1480" s="513">
        <v>46037</v>
      </c>
      <c r="O1480" s="475"/>
      <c r="P1480" s="70" t="str">
        <f t="shared" ref="P1480:P1495" ca="1" si="252">IF(K1480="NÃO INTERVENCIONADO",TODAY()-J1480,"")</f>
        <v/>
      </c>
      <c r="Q1480" s="70" t="str">
        <f t="shared" ref="Q1480:Q1495" ca="1" si="253">IF(K1480="ENCOMENDADO",TODAY()-J1480,"")</f>
        <v/>
      </c>
      <c r="R1480" s="70" t="str">
        <f t="shared" ref="R1480:R1495" ca="1" si="254">IF(K1480="EM OBRA",TODAY()-J1480,"")</f>
        <v/>
      </c>
      <c r="S1480" s="70" t="str">
        <f t="shared" ref="S1480:S1495" ca="1" si="255">IF(K1480="CORREÇÃO NÃO ACEITE",TODAY()-J1480,"")</f>
        <v/>
      </c>
      <c r="T1480" s="147" t="str">
        <f t="shared" ref="T1480:T1495" ca="1" si="256">IF(K1480="A VERIFICAR",TODAY()-J1480,"")</f>
        <v/>
      </c>
      <c r="U1480" s="146"/>
      <c r="V1480" s="51"/>
      <c r="W1480" s="51"/>
      <c r="X1480" s="51"/>
      <c r="Y1480" s="51"/>
      <c r="Z1480" s="51"/>
      <c r="AA1480" s="145"/>
    </row>
    <row r="1481" spans="1:27" s="2" customFormat="1" ht="15.6" x14ac:dyDescent="0.3">
      <c r="A1481" s="555">
        <v>45663</v>
      </c>
      <c r="B1481" s="48" t="s">
        <v>1505</v>
      </c>
      <c r="C1481" s="45" t="s">
        <v>65</v>
      </c>
      <c r="D1481" s="45">
        <v>5</v>
      </c>
      <c r="E1481" s="45" t="s">
        <v>28</v>
      </c>
      <c r="F1481" s="45">
        <v>1</v>
      </c>
      <c r="G1481" s="218" t="s">
        <v>1506</v>
      </c>
      <c r="H1481" s="95" t="s">
        <v>84</v>
      </c>
      <c r="I1481" s="95"/>
      <c r="J1481" s="570">
        <v>45610</v>
      </c>
      <c r="K1481" s="42" t="s">
        <v>31</v>
      </c>
      <c r="L1481" s="544">
        <v>45610</v>
      </c>
      <c r="M1481" s="57"/>
      <c r="N1481" s="516">
        <v>45614</v>
      </c>
      <c r="O1481" s="51"/>
      <c r="P1481" s="70" t="str">
        <f t="shared" ca="1" si="252"/>
        <v/>
      </c>
      <c r="Q1481" s="70" t="str">
        <f t="shared" ca="1" si="253"/>
        <v/>
      </c>
      <c r="R1481" s="70" t="str">
        <f t="shared" ca="1" si="254"/>
        <v/>
      </c>
      <c r="S1481" s="70" t="str">
        <f t="shared" ca="1" si="255"/>
        <v/>
      </c>
      <c r="T1481" s="147" t="str">
        <f t="shared" ca="1" si="256"/>
        <v/>
      </c>
      <c r="U1481" s="146"/>
      <c r="V1481" s="51"/>
      <c r="W1481" s="51"/>
      <c r="X1481" s="51"/>
      <c r="Y1481" s="51"/>
      <c r="Z1481" s="51"/>
      <c r="AA1481" s="145"/>
    </row>
    <row r="1482" spans="1:27" s="2" customFormat="1" ht="15.6" x14ac:dyDescent="0.3">
      <c r="A1482" s="555">
        <v>45663</v>
      </c>
      <c r="B1482" s="48" t="s">
        <v>1505</v>
      </c>
      <c r="C1482" s="45" t="s">
        <v>65</v>
      </c>
      <c r="D1482" s="45">
        <v>5</v>
      </c>
      <c r="E1482" s="45" t="s">
        <v>28</v>
      </c>
      <c r="F1482" s="45">
        <v>2</v>
      </c>
      <c r="G1482" s="63" t="s">
        <v>1507</v>
      </c>
      <c r="H1482" s="47" t="s">
        <v>30</v>
      </c>
      <c r="I1482" s="47"/>
      <c r="J1482" s="568">
        <v>45610</v>
      </c>
      <c r="K1482" s="42" t="s">
        <v>31</v>
      </c>
      <c r="L1482" s="544">
        <v>45610</v>
      </c>
      <c r="M1482" s="57"/>
      <c r="N1482" s="516">
        <v>45622</v>
      </c>
      <c r="O1482" s="51"/>
      <c r="P1482" s="70" t="str">
        <f t="shared" ca="1" si="252"/>
        <v/>
      </c>
      <c r="Q1482" s="70" t="str">
        <f t="shared" ca="1" si="253"/>
        <v/>
      </c>
      <c r="R1482" s="70" t="str">
        <f t="shared" ca="1" si="254"/>
        <v/>
      </c>
      <c r="S1482" s="70" t="str">
        <f t="shared" ca="1" si="255"/>
        <v/>
      </c>
      <c r="T1482" s="147" t="str">
        <f t="shared" ca="1" si="256"/>
        <v/>
      </c>
      <c r="U1482" s="146"/>
      <c r="V1482" s="51"/>
      <c r="W1482" s="51"/>
      <c r="X1482" s="51"/>
      <c r="Y1482" s="51"/>
      <c r="Z1482" s="51"/>
      <c r="AA1482" s="145"/>
    </row>
    <row r="1483" spans="1:27" s="2" customFormat="1" ht="15.6" x14ac:dyDescent="0.3">
      <c r="A1483" s="555">
        <v>45663</v>
      </c>
      <c r="B1483" s="48" t="s">
        <v>1505</v>
      </c>
      <c r="C1483" s="45" t="s">
        <v>65</v>
      </c>
      <c r="D1483" s="45">
        <v>5</v>
      </c>
      <c r="E1483" s="45" t="s">
        <v>28</v>
      </c>
      <c r="F1483" s="45">
        <v>3</v>
      </c>
      <c r="G1483" s="63" t="s">
        <v>1508</v>
      </c>
      <c r="H1483" s="53" t="s">
        <v>44</v>
      </c>
      <c r="I1483" s="47"/>
      <c r="J1483" s="568">
        <v>45610</v>
      </c>
      <c r="K1483" s="42" t="s">
        <v>31</v>
      </c>
      <c r="L1483" s="544">
        <v>45610</v>
      </c>
      <c r="M1483" s="57"/>
      <c r="N1483" s="516">
        <v>45622</v>
      </c>
      <c r="O1483" s="51"/>
      <c r="P1483" s="70" t="str">
        <f t="shared" ca="1" si="252"/>
        <v/>
      </c>
      <c r="Q1483" s="70" t="str">
        <f t="shared" ca="1" si="253"/>
        <v/>
      </c>
      <c r="R1483" s="70" t="str">
        <f t="shared" ca="1" si="254"/>
        <v/>
      </c>
      <c r="S1483" s="70" t="str">
        <f t="shared" ca="1" si="255"/>
        <v/>
      </c>
      <c r="T1483" s="147" t="str">
        <f t="shared" ca="1" si="256"/>
        <v/>
      </c>
      <c r="U1483" s="146"/>
      <c r="V1483" s="51"/>
      <c r="W1483" s="51"/>
      <c r="X1483" s="51"/>
      <c r="Y1483" s="51"/>
      <c r="Z1483" s="51"/>
      <c r="AA1483" s="145"/>
    </row>
    <row r="1484" spans="1:27" s="2" customFormat="1" ht="15.6" x14ac:dyDescent="0.3">
      <c r="A1484" s="555">
        <v>45663</v>
      </c>
      <c r="B1484" s="48" t="s">
        <v>1505</v>
      </c>
      <c r="C1484" s="45" t="s">
        <v>65</v>
      </c>
      <c r="D1484" s="45">
        <v>5</v>
      </c>
      <c r="E1484" s="45" t="s">
        <v>28</v>
      </c>
      <c r="F1484" s="45">
        <v>4</v>
      </c>
      <c r="G1484" s="63" t="s">
        <v>1509</v>
      </c>
      <c r="H1484" s="47" t="s">
        <v>30</v>
      </c>
      <c r="I1484" s="47"/>
      <c r="J1484" s="568">
        <v>45610</v>
      </c>
      <c r="K1484" s="42" t="s">
        <v>31</v>
      </c>
      <c r="L1484" s="544">
        <v>45610</v>
      </c>
      <c r="M1484" s="57"/>
      <c r="N1484" s="516">
        <v>45622</v>
      </c>
      <c r="O1484" s="51"/>
      <c r="P1484" s="70" t="str">
        <f t="shared" ca="1" si="252"/>
        <v/>
      </c>
      <c r="Q1484" s="70" t="str">
        <f t="shared" ca="1" si="253"/>
        <v/>
      </c>
      <c r="R1484" s="70" t="str">
        <f t="shared" ca="1" si="254"/>
        <v/>
      </c>
      <c r="S1484" s="70" t="str">
        <f t="shared" ca="1" si="255"/>
        <v/>
      </c>
      <c r="T1484" s="147" t="str">
        <f t="shared" ca="1" si="256"/>
        <v/>
      </c>
      <c r="U1484" s="146"/>
      <c r="V1484" s="51"/>
      <c r="W1484" s="51"/>
      <c r="X1484" s="51"/>
      <c r="Y1484" s="51"/>
      <c r="Z1484" s="51"/>
      <c r="AA1484" s="145"/>
    </row>
    <row r="1485" spans="1:27" s="2" customFormat="1" ht="15.6" x14ac:dyDescent="0.3">
      <c r="A1485" s="555">
        <v>45663</v>
      </c>
      <c r="B1485" s="48" t="s">
        <v>1505</v>
      </c>
      <c r="C1485" s="45" t="s">
        <v>65</v>
      </c>
      <c r="D1485" s="45">
        <v>5</v>
      </c>
      <c r="E1485" s="45" t="s">
        <v>28</v>
      </c>
      <c r="F1485" s="45">
        <v>5</v>
      </c>
      <c r="G1485" s="63" t="s">
        <v>1510</v>
      </c>
      <c r="H1485" s="47" t="s">
        <v>30</v>
      </c>
      <c r="I1485" s="47"/>
      <c r="J1485" s="568">
        <v>45610</v>
      </c>
      <c r="K1485" s="42" t="s">
        <v>31</v>
      </c>
      <c r="L1485" s="544">
        <v>45610</v>
      </c>
      <c r="M1485" s="57"/>
      <c r="N1485" s="516">
        <v>45622</v>
      </c>
      <c r="O1485" s="51"/>
      <c r="P1485" s="70" t="str">
        <f t="shared" ca="1" si="252"/>
        <v/>
      </c>
      <c r="Q1485" s="70" t="str">
        <f t="shared" ca="1" si="253"/>
        <v/>
      </c>
      <c r="R1485" s="70" t="str">
        <f t="shared" ca="1" si="254"/>
        <v/>
      </c>
      <c r="S1485" s="70" t="str">
        <f t="shared" ca="1" si="255"/>
        <v/>
      </c>
      <c r="T1485" s="147" t="str">
        <f t="shared" ca="1" si="256"/>
        <v/>
      </c>
      <c r="U1485" s="146"/>
      <c r="V1485" s="51"/>
      <c r="W1485" s="51"/>
      <c r="X1485" s="51"/>
      <c r="Y1485" s="51"/>
      <c r="Z1485" s="51"/>
      <c r="AA1485" s="145"/>
    </row>
    <row r="1486" spans="1:27" s="2" customFormat="1" ht="15.6" x14ac:dyDescent="0.3">
      <c r="A1486" s="555">
        <v>45663</v>
      </c>
      <c r="B1486" s="48" t="s">
        <v>1505</v>
      </c>
      <c r="C1486" s="45" t="s">
        <v>65</v>
      </c>
      <c r="D1486" s="45">
        <v>5</v>
      </c>
      <c r="E1486" s="45" t="s">
        <v>28</v>
      </c>
      <c r="F1486" s="45">
        <v>6</v>
      </c>
      <c r="G1486" s="63" t="s">
        <v>427</v>
      </c>
      <c r="H1486" s="47" t="s">
        <v>30</v>
      </c>
      <c r="I1486" s="47"/>
      <c r="J1486" s="568">
        <v>45610</v>
      </c>
      <c r="K1486" s="42" t="s">
        <v>31</v>
      </c>
      <c r="L1486" s="544">
        <v>45610</v>
      </c>
      <c r="M1486" s="57"/>
      <c r="N1486" s="516">
        <v>45622</v>
      </c>
      <c r="O1486" s="51"/>
      <c r="P1486" s="70" t="str">
        <f t="shared" ca="1" si="252"/>
        <v/>
      </c>
      <c r="Q1486" s="70" t="str">
        <f t="shared" ca="1" si="253"/>
        <v/>
      </c>
      <c r="R1486" s="70" t="str">
        <f t="shared" ca="1" si="254"/>
        <v/>
      </c>
      <c r="S1486" s="70" t="str">
        <f t="shared" ca="1" si="255"/>
        <v/>
      </c>
      <c r="T1486" s="147" t="str">
        <f t="shared" ca="1" si="256"/>
        <v/>
      </c>
      <c r="U1486" s="146"/>
      <c r="V1486" s="51"/>
      <c r="W1486" s="51"/>
      <c r="X1486" s="51"/>
      <c r="Y1486" s="51"/>
      <c r="Z1486" s="51"/>
      <c r="AA1486" s="145"/>
    </row>
    <row r="1487" spans="1:27" s="2" customFormat="1" ht="15.6" x14ac:dyDescent="0.3">
      <c r="A1487" s="555">
        <v>45663</v>
      </c>
      <c r="B1487" s="48" t="s">
        <v>1505</v>
      </c>
      <c r="C1487" s="45" t="s">
        <v>65</v>
      </c>
      <c r="D1487" s="45">
        <v>5</v>
      </c>
      <c r="E1487" s="45" t="s">
        <v>28</v>
      </c>
      <c r="F1487" s="45">
        <v>7</v>
      </c>
      <c r="G1487" s="63" t="s">
        <v>1511</v>
      </c>
      <c r="H1487" s="53" t="s">
        <v>76</v>
      </c>
      <c r="I1487" s="47"/>
      <c r="J1487" s="568">
        <v>45610</v>
      </c>
      <c r="K1487" s="187" t="s">
        <v>31</v>
      </c>
      <c r="L1487" s="544">
        <v>45610</v>
      </c>
      <c r="M1487" s="57"/>
      <c r="N1487" s="516">
        <v>45622</v>
      </c>
      <c r="O1487" s="51"/>
      <c r="P1487" s="70" t="str">
        <f t="shared" ca="1" si="252"/>
        <v/>
      </c>
      <c r="Q1487" s="70" t="str">
        <f t="shared" ca="1" si="253"/>
        <v/>
      </c>
      <c r="R1487" s="70" t="str">
        <f t="shared" ca="1" si="254"/>
        <v/>
      </c>
      <c r="S1487" s="70" t="str">
        <f t="shared" ca="1" si="255"/>
        <v/>
      </c>
      <c r="T1487" s="147" t="str">
        <f t="shared" ca="1" si="256"/>
        <v/>
      </c>
      <c r="U1487" s="146"/>
      <c r="V1487" s="51"/>
      <c r="W1487" s="51"/>
      <c r="X1487" s="51"/>
      <c r="Y1487" s="51"/>
      <c r="Z1487" s="51"/>
      <c r="AA1487" s="145"/>
    </row>
    <row r="1488" spans="1:27" s="2" customFormat="1" ht="15.6" x14ac:dyDescent="0.3">
      <c r="A1488" s="555">
        <v>45663</v>
      </c>
      <c r="B1488" s="48" t="s">
        <v>1505</v>
      </c>
      <c r="C1488" s="45" t="s">
        <v>65</v>
      </c>
      <c r="D1488" s="45">
        <v>5</v>
      </c>
      <c r="E1488" s="45" t="s">
        <v>28</v>
      </c>
      <c r="F1488" s="45">
        <v>8</v>
      </c>
      <c r="G1488" s="63" t="s">
        <v>1512</v>
      </c>
      <c r="H1488" s="53" t="s">
        <v>76</v>
      </c>
      <c r="I1488" s="47"/>
      <c r="J1488" s="568">
        <v>45610</v>
      </c>
      <c r="K1488" s="42" t="s">
        <v>31</v>
      </c>
      <c r="L1488" s="544">
        <v>45610</v>
      </c>
      <c r="M1488" s="57"/>
      <c r="N1488" s="516">
        <v>45622</v>
      </c>
      <c r="O1488" s="51"/>
      <c r="P1488" s="70" t="str">
        <f t="shared" ca="1" si="252"/>
        <v/>
      </c>
      <c r="Q1488" s="70" t="str">
        <f t="shared" ca="1" si="253"/>
        <v/>
      </c>
      <c r="R1488" s="70" t="str">
        <f t="shared" ca="1" si="254"/>
        <v/>
      </c>
      <c r="S1488" s="70" t="str">
        <f t="shared" ca="1" si="255"/>
        <v/>
      </c>
      <c r="T1488" s="147" t="str">
        <f t="shared" ca="1" si="256"/>
        <v/>
      </c>
      <c r="U1488" s="146"/>
      <c r="V1488" s="51"/>
      <c r="W1488" s="51"/>
      <c r="X1488" s="51"/>
      <c r="Y1488" s="51"/>
      <c r="Z1488" s="51"/>
      <c r="AA1488" s="145"/>
    </row>
    <row r="1489" spans="1:27" s="2" customFormat="1" ht="15.6" x14ac:dyDescent="0.3">
      <c r="A1489" s="555">
        <v>45663</v>
      </c>
      <c r="B1489" s="48" t="s">
        <v>1505</v>
      </c>
      <c r="C1489" s="45" t="s">
        <v>65</v>
      </c>
      <c r="D1489" s="45">
        <v>5</v>
      </c>
      <c r="E1489" s="45" t="s">
        <v>28</v>
      </c>
      <c r="F1489" s="45">
        <v>9</v>
      </c>
      <c r="G1489" s="63" t="s">
        <v>1513</v>
      </c>
      <c r="H1489" s="65" t="s">
        <v>116</v>
      </c>
      <c r="I1489" s="47"/>
      <c r="J1489" s="568">
        <v>45610</v>
      </c>
      <c r="K1489" s="42" t="s">
        <v>31</v>
      </c>
      <c r="L1489" s="544">
        <v>45610</v>
      </c>
      <c r="M1489" s="57"/>
      <c r="N1489" s="516">
        <v>45622</v>
      </c>
      <c r="O1489" s="51"/>
      <c r="P1489" s="70" t="str">
        <f t="shared" ca="1" si="252"/>
        <v/>
      </c>
      <c r="Q1489" s="70" t="str">
        <f t="shared" ca="1" si="253"/>
        <v/>
      </c>
      <c r="R1489" s="70" t="str">
        <f t="shared" ca="1" si="254"/>
        <v/>
      </c>
      <c r="S1489" s="70" t="str">
        <f t="shared" ca="1" si="255"/>
        <v/>
      </c>
      <c r="T1489" s="147" t="str">
        <f t="shared" ca="1" si="256"/>
        <v/>
      </c>
      <c r="U1489" s="146"/>
      <c r="V1489" s="51"/>
      <c r="W1489" s="51"/>
      <c r="X1489" s="51"/>
      <c r="Y1489" s="51"/>
      <c r="Z1489" s="51"/>
      <c r="AA1489" s="145"/>
    </row>
    <row r="1490" spans="1:27" s="2" customFormat="1" ht="15.6" x14ac:dyDescent="0.3">
      <c r="A1490" s="555">
        <v>45663</v>
      </c>
      <c r="B1490" s="48" t="s">
        <v>1505</v>
      </c>
      <c r="C1490" s="45" t="s">
        <v>65</v>
      </c>
      <c r="D1490" s="45">
        <v>5</v>
      </c>
      <c r="E1490" s="45" t="s">
        <v>28</v>
      </c>
      <c r="F1490" s="45">
        <v>10</v>
      </c>
      <c r="G1490" s="63" t="s">
        <v>1514</v>
      </c>
      <c r="H1490" s="53" t="s">
        <v>76</v>
      </c>
      <c r="I1490" s="47"/>
      <c r="J1490" s="568">
        <v>45610</v>
      </c>
      <c r="K1490" s="42" t="s">
        <v>31</v>
      </c>
      <c r="L1490" s="544">
        <v>45610</v>
      </c>
      <c r="M1490" s="57"/>
      <c r="N1490" s="516">
        <v>45622</v>
      </c>
      <c r="O1490" s="51"/>
      <c r="P1490" s="70" t="str">
        <f t="shared" ca="1" si="252"/>
        <v/>
      </c>
      <c r="Q1490" s="70" t="str">
        <f t="shared" ca="1" si="253"/>
        <v/>
      </c>
      <c r="R1490" s="70" t="str">
        <f t="shared" ca="1" si="254"/>
        <v/>
      </c>
      <c r="S1490" s="70" t="str">
        <f t="shared" ca="1" si="255"/>
        <v/>
      </c>
      <c r="T1490" s="147" t="str">
        <f t="shared" ca="1" si="256"/>
        <v/>
      </c>
      <c r="U1490" s="146"/>
      <c r="V1490" s="51"/>
      <c r="W1490" s="51"/>
      <c r="X1490" s="51"/>
      <c r="Y1490" s="51"/>
      <c r="Z1490" s="51"/>
      <c r="AA1490" s="145"/>
    </row>
    <row r="1491" spans="1:27" s="2" customFormat="1" ht="15.6" x14ac:dyDescent="0.3">
      <c r="A1491" s="555">
        <v>45663</v>
      </c>
      <c r="B1491" s="48" t="s">
        <v>1505</v>
      </c>
      <c r="C1491" s="45" t="s">
        <v>65</v>
      </c>
      <c r="D1491" s="45">
        <v>5</v>
      </c>
      <c r="E1491" s="45" t="s">
        <v>28</v>
      </c>
      <c r="F1491" s="45">
        <v>11</v>
      </c>
      <c r="G1491" s="63" t="s">
        <v>1515</v>
      </c>
      <c r="H1491" s="53" t="s">
        <v>44</v>
      </c>
      <c r="I1491" s="47"/>
      <c r="J1491" s="568">
        <v>45610</v>
      </c>
      <c r="K1491" s="42" t="s">
        <v>31</v>
      </c>
      <c r="L1491" s="544">
        <v>45610</v>
      </c>
      <c r="M1491" s="57"/>
      <c r="N1491" s="516">
        <v>45622</v>
      </c>
      <c r="O1491" s="51"/>
      <c r="P1491" s="70" t="str">
        <f t="shared" ca="1" si="252"/>
        <v/>
      </c>
      <c r="Q1491" s="70" t="str">
        <f t="shared" ca="1" si="253"/>
        <v/>
      </c>
      <c r="R1491" s="70" t="str">
        <f t="shared" ca="1" si="254"/>
        <v/>
      </c>
      <c r="S1491" s="70" t="str">
        <f t="shared" ca="1" si="255"/>
        <v/>
      </c>
      <c r="T1491" s="147" t="str">
        <f t="shared" ca="1" si="256"/>
        <v/>
      </c>
      <c r="U1491" s="146"/>
      <c r="V1491" s="51"/>
      <c r="W1491" s="51"/>
      <c r="X1491" s="51"/>
      <c r="Y1491" s="51"/>
      <c r="Z1491" s="51"/>
      <c r="AA1491" s="145"/>
    </row>
    <row r="1492" spans="1:27" s="2" customFormat="1" ht="15.6" x14ac:dyDescent="0.3">
      <c r="A1492" s="555">
        <v>45663</v>
      </c>
      <c r="B1492" s="48" t="s">
        <v>1505</v>
      </c>
      <c r="C1492" s="45" t="s">
        <v>65</v>
      </c>
      <c r="D1492" s="45">
        <v>5</v>
      </c>
      <c r="E1492" s="45" t="s">
        <v>28</v>
      </c>
      <c r="F1492" s="45">
        <v>12</v>
      </c>
      <c r="G1492" s="63" t="s">
        <v>1516</v>
      </c>
      <c r="H1492" s="53" t="s">
        <v>76</v>
      </c>
      <c r="I1492" s="47"/>
      <c r="J1492" s="568">
        <v>45610</v>
      </c>
      <c r="K1492" s="42" t="s">
        <v>31</v>
      </c>
      <c r="L1492" s="544">
        <v>45610</v>
      </c>
      <c r="M1492" s="57"/>
      <c r="N1492" s="516">
        <v>45616</v>
      </c>
      <c r="O1492" s="51"/>
      <c r="P1492" s="70" t="str">
        <f t="shared" ca="1" si="252"/>
        <v/>
      </c>
      <c r="Q1492" s="70" t="str">
        <f t="shared" ca="1" si="253"/>
        <v/>
      </c>
      <c r="R1492" s="70" t="str">
        <f t="shared" ca="1" si="254"/>
        <v/>
      </c>
      <c r="S1492" s="70" t="str">
        <f t="shared" ca="1" si="255"/>
        <v/>
      </c>
      <c r="T1492" s="147" t="str">
        <f t="shared" ca="1" si="256"/>
        <v/>
      </c>
      <c r="U1492" s="146"/>
      <c r="V1492" s="51"/>
      <c r="W1492" s="51"/>
      <c r="X1492" s="51"/>
      <c r="Y1492" s="51"/>
      <c r="Z1492" s="51"/>
      <c r="AA1492" s="145"/>
    </row>
    <row r="1493" spans="1:27" s="2" customFormat="1" ht="15.6" x14ac:dyDescent="0.3">
      <c r="A1493" s="555">
        <v>45663</v>
      </c>
      <c r="B1493" s="48" t="s">
        <v>1505</v>
      </c>
      <c r="C1493" s="45" t="s">
        <v>65</v>
      </c>
      <c r="D1493" s="45">
        <v>5</v>
      </c>
      <c r="E1493" s="45" t="s">
        <v>28</v>
      </c>
      <c r="F1493" s="45">
        <v>13</v>
      </c>
      <c r="G1493" s="63" t="s">
        <v>1517</v>
      </c>
      <c r="H1493" s="47" t="s">
        <v>30</v>
      </c>
      <c r="I1493" s="47"/>
      <c r="J1493" s="568">
        <v>45610</v>
      </c>
      <c r="K1493" s="42" t="s">
        <v>31</v>
      </c>
      <c r="L1493" s="544">
        <v>45610</v>
      </c>
      <c r="M1493" s="57"/>
      <c r="N1493" s="516">
        <v>45622</v>
      </c>
      <c r="O1493" s="51"/>
      <c r="P1493" s="70" t="str">
        <f t="shared" ca="1" si="252"/>
        <v/>
      </c>
      <c r="Q1493" s="70" t="str">
        <f t="shared" ca="1" si="253"/>
        <v/>
      </c>
      <c r="R1493" s="70" t="str">
        <f t="shared" ca="1" si="254"/>
        <v/>
      </c>
      <c r="S1493" s="70" t="str">
        <f t="shared" ca="1" si="255"/>
        <v/>
      </c>
      <c r="T1493" s="147" t="str">
        <f t="shared" ca="1" si="256"/>
        <v/>
      </c>
      <c r="U1493" s="146"/>
      <c r="V1493" s="51"/>
      <c r="W1493" s="51"/>
      <c r="X1493" s="51"/>
      <c r="Y1493" s="51"/>
      <c r="Z1493" s="51"/>
      <c r="AA1493" s="145"/>
    </row>
    <row r="1494" spans="1:27" s="2" customFormat="1" ht="15.6" x14ac:dyDescent="0.3">
      <c r="A1494" s="555">
        <v>45663</v>
      </c>
      <c r="B1494" s="48" t="s">
        <v>1505</v>
      </c>
      <c r="C1494" s="45" t="s">
        <v>65</v>
      </c>
      <c r="D1494" s="45">
        <v>5</v>
      </c>
      <c r="E1494" s="45" t="s">
        <v>28</v>
      </c>
      <c r="F1494" s="45">
        <v>14</v>
      </c>
      <c r="G1494" s="66" t="s">
        <v>1518</v>
      </c>
      <c r="H1494" s="47" t="s">
        <v>68</v>
      </c>
      <c r="I1494" s="47"/>
      <c r="J1494" s="568">
        <v>45610</v>
      </c>
      <c r="K1494" s="42" t="s">
        <v>31</v>
      </c>
      <c r="L1494" s="544">
        <v>45610</v>
      </c>
      <c r="M1494" s="57"/>
      <c r="N1494" s="516">
        <v>45622</v>
      </c>
      <c r="O1494" s="51"/>
      <c r="P1494" s="70" t="str">
        <f t="shared" ca="1" si="252"/>
        <v/>
      </c>
      <c r="Q1494" s="70" t="str">
        <f t="shared" ca="1" si="253"/>
        <v/>
      </c>
      <c r="R1494" s="70" t="str">
        <f t="shared" ca="1" si="254"/>
        <v/>
      </c>
      <c r="S1494" s="70" t="str">
        <f t="shared" ca="1" si="255"/>
        <v/>
      </c>
      <c r="T1494" s="147" t="str">
        <f t="shared" ca="1" si="256"/>
        <v/>
      </c>
      <c r="U1494" s="146"/>
      <c r="V1494" s="51"/>
      <c r="W1494" s="51"/>
      <c r="X1494" s="51"/>
      <c r="Y1494" s="51"/>
      <c r="Z1494" s="51"/>
      <c r="AA1494" s="145"/>
    </row>
    <row r="1495" spans="1:27" s="2" customFormat="1" ht="15.6" x14ac:dyDescent="0.3">
      <c r="A1495" s="555">
        <v>45663</v>
      </c>
      <c r="B1495" s="48" t="s">
        <v>1505</v>
      </c>
      <c r="C1495" s="45" t="s">
        <v>65</v>
      </c>
      <c r="D1495" s="45">
        <v>5</v>
      </c>
      <c r="E1495" s="45" t="s">
        <v>28</v>
      </c>
      <c r="F1495" s="45">
        <v>15</v>
      </c>
      <c r="G1495" s="63" t="s">
        <v>1519</v>
      </c>
      <c r="H1495" s="47" t="s">
        <v>30</v>
      </c>
      <c r="I1495" s="47"/>
      <c r="J1495" s="568">
        <v>45610</v>
      </c>
      <c r="K1495" s="42" t="s">
        <v>31</v>
      </c>
      <c r="L1495" s="544">
        <v>45610</v>
      </c>
      <c r="M1495" s="57"/>
      <c r="N1495" s="516">
        <v>45622</v>
      </c>
      <c r="O1495" s="51"/>
      <c r="P1495" s="70" t="str">
        <f t="shared" ca="1" si="252"/>
        <v/>
      </c>
      <c r="Q1495" s="70" t="str">
        <f t="shared" ca="1" si="253"/>
        <v/>
      </c>
      <c r="R1495" s="70" t="str">
        <f t="shared" ca="1" si="254"/>
        <v/>
      </c>
      <c r="S1495" s="70" t="str">
        <f t="shared" ca="1" si="255"/>
        <v/>
      </c>
      <c r="T1495" s="147" t="str">
        <f t="shared" ca="1" si="256"/>
        <v/>
      </c>
      <c r="U1495" s="146"/>
      <c r="V1495" s="51"/>
      <c r="W1495" s="51"/>
      <c r="X1495" s="51"/>
      <c r="Y1495" s="51"/>
      <c r="Z1495" s="51"/>
      <c r="AA1495" s="145"/>
    </row>
    <row r="1496" spans="1:27" s="2" customFormat="1" ht="62.4" x14ac:dyDescent="0.3">
      <c r="A1496" s="555">
        <v>45663</v>
      </c>
      <c r="B1496" s="48" t="s">
        <v>1505</v>
      </c>
      <c r="C1496" s="45" t="s">
        <v>65</v>
      </c>
      <c r="D1496" s="45">
        <v>5</v>
      </c>
      <c r="E1496" s="45" t="s">
        <v>28</v>
      </c>
      <c r="F1496" s="45">
        <v>17</v>
      </c>
      <c r="G1496" s="64" t="s">
        <v>5433</v>
      </c>
      <c r="H1496" s="65" t="s">
        <v>30</v>
      </c>
      <c r="I1496" s="65"/>
      <c r="J1496" s="526">
        <v>45610</v>
      </c>
      <c r="K1496" s="399" t="s">
        <v>205</v>
      </c>
      <c r="L1496" s="544">
        <v>45610</v>
      </c>
      <c r="M1496" s="57"/>
      <c r="N1496" s="516">
        <v>45755</v>
      </c>
      <c r="O1496" s="469" t="s">
        <v>5432</v>
      </c>
      <c r="P1496" s="70"/>
      <c r="Q1496" s="70"/>
      <c r="R1496" s="70"/>
      <c r="S1496" s="70"/>
      <c r="T1496" s="147"/>
      <c r="U1496" s="146"/>
      <c r="V1496" s="51"/>
      <c r="W1496" s="51"/>
      <c r="X1496" s="51"/>
      <c r="Y1496" s="51"/>
      <c r="Z1496" s="51"/>
      <c r="AA1496" s="145"/>
    </row>
    <row r="1497" spans="1:27" s="2" customFormat="1" ht="15.6" x14ac:dyDescent="0.3">
      <c r="A1497" s="555">
        <v>45663</v>
      </c>
      <c r="B1497" s="48" t="s">
        <v>1505</v>
      </c>
      <c r="C1497" s="45" t="s">
        <v>65</v>
      </c>
      <c r="D1497" s="45">
        <v>5</v>
      </c>
      <c r="E1497" s="45" t="s">
        <v>28</v>
      </c>
      <c r="F1497" s="45">
        <v>18</v>
      </c>
      <c r="G1497" s="63" t="s">
        <v>1520</v>
      </c>
      <c r="H1497" s="47" t="s">
        <v>30</v>
      </c>
      <c r="I1497" s="47"/>
      <c r="J1497" s="568">
        <v>45610</v>
      </c>
      <c r="K1497" s="42" t="s">
        <v>31</v>
      </c>
      <c r="L1497" s="544">
        <v>45610</v>
      </c>
      <c r="M1497" s="57"/>
      <c r="N1497" s="516">
        <v>45755</v>
      </c>
      <c r="O1497" s="51"/>
      <c r="P1497" s="70"/>
      <c r="Q1497" s="70"/>
      <c r="R1497" s="70"/>
      <c r="S1497" s="70"/>
      <c r="T1497" s="147"/>
      <c r="U1497" s="146"/>
      <c r="V1497" s="51"/>
      <c r="W1497" s="51"/>
      <c r="X1497" s="51"/>
      <c r="Y1497" s="51"/>
      <c r="Z1497" s="51"/>
      <c r="AA1497" s="145"/>
    </row>
    <row r="1498" spans="1:27" s="2" customFormat="1" ht="31.2" x14ac:dyDescent="0.3">
      <c r="A1498" s="555">
        <v>45663</v>
      </c>
      <c r="B1498" s="48" t="s">
        <v>1505</v>
      </c>
      <c r="C1498" s="45" t="s">
        <v>65</v>
      </c>
      <c r="D1498" s="45">
        <v>5</v>
      </c>
      <c r="E1498" s="45" t="s">
        <v>28</v>
      </c>
      <c r="F1498" s="45">
        <v>19</v>
      </c>
      <c r="G1498" s="218" t="s">
        <v>1521</v>
      </c>
      <c r="H1498" s="95" t="s">
        <v>84</v>
      </c>
      <c r="I1498" s="95"/>
      <c r="J1498" s="570">
        <v>45754</v>
      </c>
      <c r="K1498" s="42" t="s">
        <v>31</v>
      </c>
      <c r="L1498" s="544">
        <v>45610</v>
      </c>
      <c r="M1498" s="57"/>
      <c r="N1498" s="513">
        <v>45783</v>
      </c>
      <c r="O1498" s="51"/>
      <c r="P1498" s="70"/>
      <c r="Q1498" s="70"/>
      <c r="R1498" s="70"/>
      <c r="S1498" s="70"/>
      <c r="T1498" s="147"/>
      <c r="U1498" s="146"/>
      <c r="V1498" s="51"/>
      <c r="W1498" s="51"/>
      <c r="X1498" s="51"/>
      <c r="Y1498" s="51"/>
      <c r="Z1498" s="51"/>
      <c r="AA1498" s="145"/>
    </row>
    <row r="1499" spans="1:27" s="2" customFormat="1" ht="31.2" x14ac:dyDescent="0.3">
      <c r="A1499" s="555">
        <v>45663</v>
      </c>
      <c r="B1499" s="48" t="s">
        <v>1505</v>
      </c>
      <c r="C1499" s="45" t="s">
        <v>65</v>
      </c>
      <c r="D1499" s="45">
        <v>5</v>
      </c>
      <c r="E1499" s="45" t="s">
        <v>28</v>
      </c>
      <c r="F1499" s="45">
        <v>20</v>
      </c>
      <c r="G1499" s="349" t="s">
        <v>1522</v>
      </c>
      <c r="H1499" s="65" t="s">
        <v>116</v>
      </c>
      <c r="I1499" s="65"/>
      <c r="J1499" s="526">
        <v>45754</v>
      </c>
      <c r="K1499" s="42" t="s">
        <v>31</v>
      </c>
      <c r="L1499" s="544">
        <v>45610</v>
      </c>
      <c r="M1499" s="57"/>
      <c r="N1499" s="516">
        <v>45811</v>
      </c>
      <c r="O1499" s="51"/>
      <c r="P1499" s="70"/>
      <c r="Q1499" s="70"/>
      <c r="R1499" s="70"/>
      <c r="S1499" s="70"/>
      <c r="T1499" s="147"/>
      <c r="U1499" s="146"/>
      <c r="V1499" s="51"/>
      <c r="W1499" s="51"/>
      <c r="X1499" s="51"/>
      <c r="Y1499" s="51"/>
      <c r="Z1499" s="51"/>
      <c r="AA1499" s="145"/>
    </row>
    <row r="1500" spans="1:27" s="2" customFormat="1" ht="15.6" x14ac:dyDescent="0.3">
      <c r="A1500" s="555">
        <v>45663</v>
      </c>
      <c r="B1500" s="48" t="s">
        <v>1505</v>
      </c>
      <c r="C1500" s="45" t="s">
        <v>65</v>
      </c>
      <c r="D1500" s="45">
        <v>5</v>
      </c>
      <c r="E1500" s="45" t="s">
        <v>28</v>
      </c>
      <c r="F1500" s="45">
        <v>21</v>
      </c>
      <c r="G1500" s="63" t="s">
        <v>1523</v>
      </c>
      <c r="H1500" s="65" t="s">
        <v>158</v>
      </c>
      <c r="I1500" s="65"/>
      <c r="J1500" s="526">
        <v>45770</v>
      </c>
      <c r="K1500" s="42" t="s">
        <v>31</v>
      </c>
      <c r="L1500" s="544">
        <v>45610</v>
      </c>
      <c r="M1500" s="57"/>
      <c r="N1500" s="516">
        <v>45783</v>
      </c>
      <c r="O1500" s="51"/>
      <c r="P1500" s="70"/>
      <c r="Q1500" s="70"/>
      <c r="R1500" s="70"/>
      <c r="S1500" s="70"/>
      <c r="T1500" s="147"/>
      <c r="U1500" s="146"/>
      <c r="V1500" s="51"/>
      <c r="W1500" s="51"/>
      <c r="X1500" s="51"/>
      <c r="Y1500" s="51"/>
      <c r="Z1500" s="51"/>
      <c r="AA1500" s="145"/>
    </row>
    <row r="1501" spans="1:27" s="2" customFormat="1" ht="31.2" x14ac:dyDescent="0.3">
      <c r="A1501" s="555">
        <v>45663</v>
      </c>
      <c r="B1501" s="48" t="s">
        <v>1505</v>
      </c>
      <c r="C1501" s="393" t="s">
        <v>65</v>
      </c>
      <c r="D1501" s="393">
        <v>5</v>
      </c>
      <c r="E1501" s="393" t="s">
        <v>28</v>
      </c>
      <c r="F1501" s="393">
        <v>22</v>
      </c>
      <c r="G1501" s="408" t="s">
        <v>5288</v>
      </c>
      <c r="H1501" s="47" t="s">
        <v>54</v>
      </c>
      <c r="I1501" s="454"/>
      <c r="J1501" s="593">
        <v>45770</v>
      </c>
      <c r="K1501" s="399" t="s">
        <v>205</v>
      </c>
      <c r="L1501" s="544">
        <v>45610</v>
      </c>
      <c r="M1501" s="404"/>
      <c r="N1501" s="516"/>
      <c r="O1501" s="51"/>
      <c r="P1501" s="70"/>
      <c r="Q1501" s="70"/>
      <c r="R1501" s="70"/>
      <c r="S1501" s="70"/>
      <c r="T1501" s="147"/>
      <c r="U1501" s="146"/>
      <c r="V1501" s="51"/>
      <c r="W1501" s="51"/>
      <c r="X1501" s="51"/>
      <c r="Y1501" s="51"/>
      <c r="Z1501" s="51"/>
      <c r="AA1501" s="145"/>
    </row>
    <row r="1502" spans="1:27" s="2" customFormat="1" ht="31.2" x14ac:dyDescent="0.3">
      <c r="A1502" s="555">
        <v>45663</v>
      </c>
      <c r="B1502" s="48" t="s">
        <v>1505</v>
      </c>
      <c r="C1502" s="45" t="s">
        <v>65</v>
      </c>
      <c r="D1502" s="45">
        <v>5</v>
      </c>
      <c r="E1502" s="45" t="s">
        <v>28</v>
      </c>
      <c r="F1502" s="45">
        <v>23</v>
      </c>
      <c r="G1502" s="64" t="s">
        <v>5315</v>
      </c>
      <c r="H1502" s="65" t="s">
        <v>44</v>
      </c>
      <c r="I1502" s="65"/>
      <c r="J1502" s="526">
        <v>45971</v>
      </c>
      <c r="K1502" s="191" t="s">
        <v>31</v>
      </c>
      <c r="L1502" s="544">
        <v>45610</v>
      </c>
      <c r="M1502" s="57"/>
      <c r="N1502" s="516">
        <v>45974</v>
      </c>
      <c r="O1502" s="51"/>
      <c r="P1502" s="70"/>
      <c r="Q1502" s="70"/>
      <c r="R1502" s="70"/>
      <c r="S1502" s="70"/>
      <c r="T1502" s="147"/>
      <c r="U1502" s="146"/>
      <c r="V1502" s="51"/>
      <c r="W1502" s="51"/>
      <c r="X1502" s="51"/>
      <c r="Y1502" s="51"/>
      <c r="Z1502" s="51"/>
      <c r="AA1502" s="145"/>
    </row>
    <row r="1503" spans="1:27" s="2" customFormat="1" ht="31.2" x14ac:dyDescent="0.3">
      <c r="A1503" s="555">
        <v>45663</v>
      </c>
      <c r="B1503" s="48" t="s">
        <v>1505</v>
      </c>
      <c r="C1503" s="45" t="s">
        <v>65</v>
      </c>
      <c r="D1503" s="45">
        <v>5</v>
      </c>
      <c r="E1503" s="45" t="s">
        <v>28</v>
      </c>
      <c r="F1503" s="45">
        <v>24</v>
      </c>
      <c r="G1503" s="64" t="s">
        <v>5316</v>
      </c>
      <c r="H1503" s="65" t="s">
        <v>158</v>
      </c>
      <c r="I1503" s="65"/>
      <c r="J1503" s="526">
        <v>45971</v>
      </c>
      <c r="K1503" s="191" t="s">
        <v>31</v>
      </c>
      <c r="L1503" s="544">
        <v>45610</v>
      </c>
      <c r="M1503" s="404"/>
      <c r="N1503" s="516">
        <v>45982</v>
      </c>
      <c r="O1503" s="51"/>
      <c r="P1503" s="70"/>
      <c r="Q1503" s="70"/>
      <c r="R1503" s="70"/>
      <c r="S1503" s="70"/>
      <c r="T1503" s="147"/>
      <c r="U1503" s="146"/>
      <c r="V1503" s="51"/>
      <c r="W1503" s="51"/>
      <c r="X1503" s="51"/>
      <c r="Y1503" s="51"/>
      <c r="Z1503" s="51"/>
      <c r="AA1503" s="145"/>
    </row>
    <row r="1504" spans="1:27" s="2" customFormat="1" ht="15.6" x14ac:dyDescent="0.3">
      <c r="A1504" s="555">
        <v>45623</v>
      </c>
      <c r="B1504" s="48" t="s">
        <v>1525</v>
      </c>
      <c r="C1504" s="45" t="s">
        <v>65</v>
      </c>
      <c r="D1504" s="45">
        <v>6</v>
      </c>
      <c r="E1504" s="45" t="s">
        <v>28</v>
      </c>
      <c r="F1504" s="45">
        <v>1</v>
      </c>
      <c r="G1504" s="63" t="s">
        <v>1526</v>
      </c>
      <c r="H1504" s="53" t="s">
        <v>76</v>
      </c>
      <c r="I1504" s="48"/>
      <c r="J1504" s="568">
        <v>45562</v>
      </c>
      <c r="K1504" s="42" t="s">
        <v>31</v>
      </c>
      <c r="L1504" s="544">
        <v>45561</v>
      </c>
      <c r="M1504" s="57"/>
      <c r="N1504" s="516">
        <v>45587</v>
      </c>
      <c r="O1504" s="51"/>
      <c r="P1504" s="70" t="str">
        <f t="shared" ref="P1504:P1511" ca="1" si="257">IF(K1504="NÃO INTERVENCIONADO",TODAY()-J1504,"")</f>
        <v/>
      </c>
      <c r="Q1504" s="70" t="str">
        <f t="shared" ref="Q1504:Q1526" ca="1" si="258">IF(K1504="ENCOMENDADO",TODAY()-J1504,"")</f>
        <v/>
      </c>
      <c r="R1504" s="70" t="str">
        <f t="shared" ref="R1504:R1541" ca="1" si="259">IF(K1504="EM OBRA",TODAY()-J1504,"")</f>
        <v/>
      </c>
      <c r="S1504" s="70" t="str">
        <f t="shared" ref="S1504:S1541" ca="1" si="260">IF(K1504="CORREÇÃO NÃO ACEITE",TODAY()-J1504,"")</f>
        <v/>
      </c>
      <c r="T1504" s="147" t="str">
        <f t="shared" ref="T1504:T1541" ca="1" si="261">IF(K1504="A VERIFICAR",TODAY()-J1504,"")</f>
        <v/>
      </c>
      <c r="U1504" s="146"/>
      <c r="V1504" s="51"/>
      <c r="W1504" s="51"/>
      <c r="X1504" s="51"/>
      <c r="Y1504" s="51"/>
      <c r="Z1504" s="51"/>
      <c r="AA1504" s="145"/>
    </row>
    <row r="1505" spans="1:27" s="2" customFormat="1" ht="15.6" x14ac:dyDescent="0.3">
      <c r="A1505" s="555">
        <v>45623</v>
      </c>
      <c r="B1505" s="48" t="s">
        <v>1525</v>
      </c>
      <c r="C1505" s="45" t="s">
        <v>65</v>
      </c>
      <c r="D1505" s="45">
        <v>6</v>
      </c>
      <c r="E1505" s="45" t="s">
        <v>28</v>
      </c>
      <c r="F1505" s="45">
        <v>2</v>
      </c>
      <c r="G1505" s="63" t="s">
        <v>1527</v>
      </c>
      <c r="H1505" s="53" t="s">
        <v>76</v>
      </c>
      <c r="I1505" s="48"/>
      <c r="J1505" s="568">
        <v>45562</v>
      </c>
      <c r="K1505" s="42" t="s">
        <v>31</v>
      </c>
      <c r="L1505" s="544">
        <v>45561</v>
      </c>
      <c r="M1505" s="57"/>
      <c r="N1505" s="516">
        <v>45587</v>
      </c>
      <c r="O1505" s="51"/>
      <c r="P1505" s="70" t="str">
        <f t="shared" ca="1" si="257"/>
        <v/>
      </c>
      <c r="Q1505" s="70" t="str">
        <f t="shared" ca="1" si="258"/>
        <v/>
      </c>
      <c r="R1505" s="70" t="str">
        <f t="shared" ca="1" si="259"/>
        <v/>
      </c>
      <c r="S1505" s="70" t="str">
        <f t="shared" ca="1" si="260"/>
        <v/>
      </c>
      <c r="T1505" s="147" t="str">
        <f t="shared" ca="1" si="261"/>
        <v/>
      </c>
      <c r="U1505" s="146"/>
      <c r="V1505" s="51"/>
      <c r="W1505" s="51"/>
      <c r="X1505" s="51"/>
      <c r="Y1505" s="51"/>
      <c r="Z1505" s="51"/>
      <c r="AA1505" s="145"/>
    </row>
    <row r="1506" spans="1:27" s="2" customFormat="1" ht="15.6" x14ac:dyDescent="0.3">
      <c r="A1506" s="555">
        <v>45623</v>
      </c>
      <c r="B1506" s="48" t="s">
        <v>1525</v>
      </c>
      <c r="C1506" s="45" t="s">
        <v>65</v>
      </c>
      <c r="D1506" s="45">
        <v>6</v>
      </c>
      <c r="E1506" s="45" t="s">
        <v>28</v>
      </c>
      <c r="F1506" s="45">
        <v>3</v>
      </c>
      <c r="G1506" s="63" t="s">
        <v>1528</v>
      </c>
      <c r="H1506" s="53" t="s">
        <v>76</v>
      </c>
      <c r="I1506" s="48"/>
      <c r="J1506" s="568">
        <v>45562</v>
      </c>
      <c r="K1506" s="42" t="s">
        <v>31</v>
      </c>
      <c r="L1506" s="544">
        <v>45561</v>
      </c>
      <c r="M1506" s="57"/>
      <c r="N1506" s="516">
        <v>45587</v>
      </c>
      <c r="O1506" s="51"/>
      <c r="P1506" s="70" t="str">
        <f t="shared" ca="1" si="257"/>
        <v/>
      </c>
      <c r="Q1506" s="70" t="str">
        <f t="shared" ca="1" si="258"/>
        <v/>
      </c>
      <c r="R1506" s="70" t="str">
        <f t="shared" ca="1" si="259"/>
        <v/>
      </c>
      <c r="S1506" s="70" t="str">
        <f t="shared" ca="1" si="260"/>
        <v/>
      </c>
      <c r="T1506" s="147" t="str">
        <f t="shared" ca="1" si="261"/>
        <v/>
      </c>
      <c r="U1506" s="146"/>
      <c r="V1506" s="51"/>
      <c r="W1506" s="51"/>
      <c r="X1506" s="51"/>
      <c r="Y1506" s="51"/>
      <c r="Z1506" s="51"/>
      <c r="AA1506" s="145"/>
    </row>
    <row r="1507" spans="1:27" s="2" customFormat="1" ht="15.6" x14ac:dyDescent="0.3">
      <c r="A1507" s="555">
        <v>45623</v>
      </c>
      <c r="B1507" s="48" t="s">
        <v>1525</v>
      </c>
      <c r="C1507" s="45" t="s">
        <v>65</v>
      </c>
      <c r="D1507" s="45">
        <v>6</v>
      </c>
      <c r="E1507" s="45" t="s">
        <v>28</v>
      </c>
      <c r="F1507" s="45">
        <v>4</v>
      </c>
      <c r="G1507" s="63" t="s">
        <v>1529</v>
      </c>
      <c r="H1507" s="53" t="s">
        <v>76</v>
      </c>
      <c r="I1507" s="48"/>
      <c r="J1507" s="568">
        <v>45562</v>
      </c>
      <c r="K1507" s="42" t="s">
        <v>31</v>
      </c>
      <c r="L1507" s="544">
        <v>45561</v>
      </c>
      <c r="M1507" s="57"/>
      <c r="N1507" s="516">
        <v>45575</v>
      </c>
      <c r="O1507" s="51"/>
      <c r="P1507" s="70" t="str">
        <f t="shared" ca="1" si="257"/>
        <v/>
      </c>
      <c r="Q1507" s="70" t="str">
        <f t="shared" ca="1" si="258"/>
        <v/>
      </c>
      <c r="R1507" s="70" t="str">
        <f t="shared" ca="1" si="259"/>
        <v/>
      </c>
      <c r="S1507" s="70" t="str">
        <f t="shared" ca="1" si="260"/>
        <v/>
      </c>
      <c r="T1507" s="147" t="str">
        <f t="shared" ca="1" si="261"/>
        <v/>
      </c>
      <c r="U1507" s="146"/>
      <c r="V1507" s="51"/>
      <c r="W1507" s="51"/>
      <c r="X1507" s="51"/>
      <c r="Y1507" s="51"/>
      <c r="Z1507" s="51"/>
      <c r="AA1507" s="145"/>
    </row>
    <row r="1508" spans="1:27" s="2" customFormat="1" ht="15.6" x14ac:dyDescent="0.3">
      <c r="A1508" s="555">
        <v>45623</v>
      </c>
      <c r="B1508" s="48" t="s">
        <v>1525</v>
      </c>
      <c r="C1508" s="45" t="s">
        <v>65</v>
      </c>
      <c r="D1508" s="45">
        <v>6</v>
      </c>
      <c r="E1508" s="45" t="s">
        <v>28</v>
      </c>
      <c r="F1508" s="45">
        <v>5</v>
      </c>
      <c r="G1508" s="63" t="s">
        <v>1530</v>
      </c>
      <c r="H1508" s="47" t="s">
        <v>30</v>
      </c>
      <c r="I1508" s="48"/>
      <c r="J1508" s="568">
        <v>45562</v>
      </c>
      <c r="K1508" s="42" t="s">
        <v>31</v>
      </c>
      <c r="L1508" s="544">
        <v>45561</v>
      </c>
      <c r="M1508" s="57"/>
      <c r="N1508" s="516">
        <v>45576</v>
      </c>
      <c r="O1508" s="51"/>
      <c r="P1508" s="70" t="str">
        <f t="shared" ca="1" si="257"/>
        <v/>
      </c>
      <c r="Q1508" s="70" t="str">
        <f t="shared" ca="1" si="258"/>
        <v/>
      </c>
      <c r="R1508" s="70" t="str">
        <f t="shared" ca="1" si="259"/>
        <v/>
      </c>
      <c r="S1508" s="70" t="str">
        <f t="shared" ca="1" si="260"/>
        <v/>
      </c>
      <c r="T1508" s="147" t="str">
        <f t="shared" ca="1" si="261"/>
        <v/>
      </c>
      <c r="U1508" s="146"/>
      <c r="V1508" s="51"/>
      <c r="W1508" s="51"/>
      <c r="X1508" s="51"/>
      <c r="Y1508" s="51"/>
      <c r="Z1508" s="51"/>
      <c r="AA1508" s="145"/>
    </row>
    <row r="1509" spans="1:27" s="2" customFormat="1" ht="15.6" x14ac:dyDescent="0.3">
      <c r="A1509" s="555">
        <v>45623</v>
      </c>
      <c r="B1509" s="48" t="s">
        <v>1525</v>
      </c>
      <c r="C1509" s="45" t="s">
        <v>65</v>
      </c>
      <c r="D1509" s="45">
        <v>6</v>
      </c>
      <c r="E1509" s="45" t="s">
        <v>28</v>
      </c>
      <c r="F1509" s="45">
        <v>6</v>
      </c>
      <c r="G1509" s="63" t="s">
        <v>1531</v>
      </c>
      <c r="H1509" s="47" t="s">
        <v>30</v>
      </c>
      <c r="I1509" s="48"/>
      <c r="J1509" s="568">
        <v>45562</v>
      </c>
      <c r="K1509" s="42" t="s">
        <v>31</v>
      </c>
      <c r="L1509" s="544">
        <v>45561</v>
      </c>
      <c r="M1509" s="57"/>
      <c r="N1509" s="516">
        <v>45576</v>
      </c>
      <c r="O1509" s="51"/>
      <c r="P1509" s="70" t="str">
        <f t="shared" ca="1" si="257"/>
        <v/>
      </c>
      <c r="Q1509" s="70" t="str">
        <f t="shared" ca="1" si="258"/>
        <v/>
      </c>
      <c r="R1509" s="70" t="str">
        <f t="shared" ca="1" si="259"/>
        <v/>
      </c>
      <c r="S1509" s="70" t="str">
        <f t="shared" ca="1" si="260"/>
        <v/>
      </c>
      <c r="T1509" s="147" t="str">
        <f t="shared" ca="1" si="261"/>
        <v/>
      </c>
      <c r="U1509" s="146"/>
      <c r="V1509" s="51"/>
      <c r="W1509" s="51"/>
      <c r="X1509" s="51"/>
      <c r="Y1509" s="51"/>
      <c r="Z1509" s="51"/>
      <c r="AA1509" s="145"/>
    </row>
    <row r="1510" spans="1:27" s="2" customFormat="1" ht="15.6" x14ac:dyDescent="0.3">
      <c r="A1510" s="555">
        <v>45623</v>
      </c>
      <c r="B1510" s="48" t="s">
        <v>1525</v>
      </c>
      <c r="C1510" s="45" t="s">
        <v>65</v>
      </c>
      <c r="D1510" s="45">
        <v>6</v>
      </c>
      <c r="E1510" s="45" t="s">
        <v>28</v>
      </c>
      <c r="F1510" s="45">
        <v>7</v>
      </c>
      <c r="G1510" s="63" t="s">
        <v>1532</v>
      </c>
      <c r="H1510" s="47" t="s">
        <v>30</v>
      </c>
      <c r="I1510" s="48"/>
      <c r="J1510" s="568">
        <v>45562</v>
      </c>
      <c r="K1510" s="42" t="s">
        <v>31</v>
      </c>
      <c r="L1510" s="544">
        <v>45561</v>
      </c>
      <c r="M1510" s="57"/>
      <c r="N1510" s="516">
        <v>45576</v>
      </c>
      <c r="O1510" s="51"/>
      <c r="P1510" s="70" t="str">
        <f t="shared" ca="1" si="257"/>
        <v/>
      </c>
      <c r="Q1510" s="70" t="str">
        <f t="shared" ca="1" si="258"/>
        <v/>
      </c>
      <c r="R1510" s="70" t="str">
        <f t="shared" ca="1" si="259"/>
        <v/>
      </c>
      <c r="S1510" s="70" t="str">
        <f t="shared" ca="1" si="260"/>
        <v/>
      </c>
      <c r="T1510" s="147" t="str">
        <f t="shared" ca="1" si="261"/>
        <v/>
      </c>
      <c r="U1510" s="146"/>
      <c r="V1510" s="51"/>
      <c r="W1510" s="51"/>
      <c r="X1510" s="51"/>
      <c r="Y1510" s="51"/>
      <c r="Z1510" s="51"/>
      <c r="AA1510" s="145"/>
    </row>
    <row r="1511" spans="1:27" s="2" customFormat="1" ht="15.6" x14ac:dyDescent="0.3">
      <c r="A1511" s="555">
        <v>45623</v>
      </c>
      <c r="B1511" s="48" t="s">
        <v>1525</v>
      </c>
      <c r="C1511" s="45" t="s">
        <v>65</v>
      </c>
      <c r="D1511" s="45">
        <v>6</v>
      </c>
      <c r="E1511" s="45" t="s">
        <v>28</v>
      </c>
      <c r="F1511" s="45">
        <v>8</v>
      </c>
      <c r="G1511" s="63" t="s">
        <v>1533</v>
      </c>
      <c r="H1511" s="47" t="s">
        <v>68</v>
      </c>
      <c r="I1511" s="48"/>
      <c r="J1511" s="568">
        <v>45562</v>
      </c>
      <c r="K1511" s="42" t="s">
        <v>31</v>
      </c>
      <c r="L1511" s="544">
        <v>45561</v>
      </c>
      <c r="M1511" s="57"/>
      <c r="N1511" s="516">
        <v>45581</v>
      </c>
      <c r="O1511" s="51"/>
      <c r="P1511" s="70" t="str">
        <f t="shared" ca="1" si="257"/>
        <v/>
      </c>
      <c r="Q1511" s="70" t="str">
        <f t="shared" ca="1" si="258"/>
        <v/>
      </c>
      <c r="R1511" s="70" t="str">
        <f t="shared" ca="1" si="259"/>
        <v/>
      </c>
      <c r="S1511" s="70" t="str">
        <f t="shared" ca="1" si="260"/>
        <v/>
      </c>
      <c r="T1511" s="147" t="str">
        <f t="shared" ca="1" si="261"/>
        <v/>
      </c>
      <c r="U1511" s="146"/>
      <c r="V1511" s="51"/>
      <c r="W1511" s="51"/>
      <c r="X1511" s="51"/>
      <c r="Y1511" s="51"/>
      <c r="Z1511" s="51"/>
      <c r="AA1511" s="145"/>
    </row>
    <row r="1512" spans="1:27" s="2" customFormat="1" ht="15.6" x14ac:dyDescent="0.3">
      <c r="A1512" s="555">
        <v>45623</v>
      </c>
      <c r="B1512" s="48" t="s">
        <v>1525</v>
      </c>
      <c r="C1512" s="45" t="s">
        <v>65</v>
      </c>
      <c r="D1512" s="45">
        <v>6</v>
      </c>
      <c r="E1512" s="45" t="s">
        <v>28</v>
      </c>
      <c r="F1512" s="45">
        <v>9</v>
      </c>
      <c r="G1512" s="63" t="s">
        <v>393</v>
      </c>
      <c r="H1512" s="47" t="s">
        <v>30</v>
      </c>
      <c r="I1512" s="48"/>
      <c r="J1512" s="568">
        <v>45562</v>
      </c>
      <c r="K1512" s="42" t="s">
        <v>31</v>
      </c>
      <c r="L1512" s="544">
        <v>45561</v>
      </c>
      <c r="M1512" s="57"/>
      <c r="N1512" s="516">
        <v>45587</v>
      </c>
      <c r="O1512" s="51"/>
      <c r="P1512" s="70" t="str">
        <f ca="1">IF(K1512="NÃO INTERVENCIONADO",TODAY()-L1512,"")</f>
        <v/>
      </c>
      <c r="Q1512" s="70" t="str">
        <f t="shared" ca="1" si="258"/>
        <v/>
      </c>
      <c r="R1512" s="70" t="str">
        <f t="shared" ca="1" si="259"/>
        <v/>
      </c>
      <c r="S1512" s="70" t="str">
        <f t="shared" ca="1" si="260"/>
        <v/>
      </c>
      <c r="T1512" s="147" t="str">
        <f t="shared" ca="1" si="261"/>
        <v/>
      </c>
      <c r="U1512" s="146"/>
      <c r="V1512" s="51"/>
      <c r="W1512" s="51"/>
      <c r="X1512" s="51"/>
      <c r="Y1512" s="51"/>
      <c r="Z1512" s="51"/>
      <c r="AA1512" s="145"/>
    </row>
    <row r="1513" spans="1:27" s="2" customFormat="1" ht="15.6" x14ac:dyDescent="0.3">
      <c r="A1513" s="555">
        <v>45623</v>
      </c>
      <c r="B1513" s="48" t="s">
        <v>1525</v>
      </c>
      <c r="C1513" s="45" t="s">
        <v>65</v>
      </c>
      <c r="D1513" s="45">
        <v>6</v>
      </c>
      <c r="E1513" s="45" t="s">
        <v>28</v>
      </c>
      <c r="F1513" s="45">
        <v>10</v>
      </c>
      <c r="G1513" s="63" t="s">
        <v>1534</v>
      </c>
      <c r="H1513" s="53" t="s">
        <v>76</v>
      </c>
      <c r="I1513" s="48"/>
      <c r="J1513" s="568">
        <v>45562</v>
      </c>
      <c r="K1513" s="42" t="s">
        <v>31</v>
      </c>
      <c r="L1513" s="544">
        <v>45561</v>
      </c>
      <c r="M1513" s="57"/>
      <c r="N1513" s="516">
        <v>45575</v>
      </c>
      <c r="O1513" s="51"/>
      <c r="P1513" s="70" t="str">
        <f t="shared" ref="P1513:P1541" ca="1" si="262">IF(K1513="NÃO INTERVENCIONADO",TODAY()-J1513,"")</f>
        <v/>
      </c>
      <c r="Q1513" s="70" t="str">
        <f t="shared" ca="1" si="258"/>
        <v/>
      </c>
      <c r="R1513" s="70" t="str">
        <f t="shared" ca="1" si="259"/>
        <v/>
      </c>
      <c r="S1513" s="70" t="str">
        <f t="shared" ca="1" si="260"/>
        <v/>
      </c>
      <c r="T1513" s="147" t="str">
        <f t="shared" ca="1" si="261"/>
        <v/>
      </c>
      <c r="U1513" s="146"/>
      <c r="V1513" s="51"/>
      <c r="W1513" s="51"/>
      <c r="X1513" s="51"/>
      <c r="Y1513" s="51"/>
      <c r="Z1513" s="51"/>
      <c r="AA1513" s="145"/>
    </row>
    <row r="1514" spans="1:27" s="2" customFormat="1" ht="15.6" x14ac:dyDescent="0.3">
      <c r="A1514" s="555">
        <v>45623</v>
      </c>
      <c r="B1514" s="48" t="s">
        <v>1525</v>
      </c>
      <c r="C1514" s="45" t="s">
        <v>65</v>
      </c>
      <c r="D1514" s="45">
        <v>6</v>
      </c>
      <c r="E1514" s="45" t="s">
        <v>28</v>
      </c>
      <c r="F1514" s="45">
        <v>11</v>
      </c>
      <c r="G1514" s="63" t="s">
        <v>1535</v>
      </c>
      <c r="H1514" s="47" t="s">
        <v>30</v>
      </c>
      <c r="I1514" s="48"/>
      <c r="J1514" s="568">
        <v>45562</v>
      </c>
      <c r="K1514" s="42" t="s">
        <v>31</v>
      </c>
      <c r="L1514" s="544">
        <v>45561</v>
      </c>
      <c r="M1514" s="57"/>
      <c r="N1514" s="516">
        <v>45576</v>
      </c>
      <c r="O1514" s="51"/>
      <c r="P1514" s="70" t="str">
        <f t="shared" ca="1" si="262"/>
        <v/>
      </c>
      <c r="Q1514" s="70" t="str">
        <f t="shared" ca="1" si="258"/>
        <v/>
      </c>
      <c r="R1514" s="70" t="str">
        <f t="shared" ca="1" si="259"/>
        <v/>
      </c>
      <c r="S1514" s="70" t="str">
        <f t="shared" ca="1" si="260"/>
        <v/>
      </c>
      <c r="T1514" s="147" t="str">
        <f t="shared" ca="1" si="261"/>
        <v/>
      </c>
      <c r="U1514" s="146"/>
      <c r="V1514" s="51"/>
      <c r="W1514" s="51"/>
      <c r="X1514" s="51"/>
      <c r="Y1514" s="51"/>
      <c r="Z1514" s="51"/>
      <c r="AA1514" s="145"/>
    </row>
    <row r="1515" spans="1:27" s="2" customFormat="1" ht="15.6" x14ac:dyDescent="0.3">
      <c r="A1515" s="555">
        <v>45623</v>
      </c>
      <c r="B1515" s="48" t="s">
        <v>1525</v>
      </c>
      <c r="C1515" s="45" t="s">
        <v>65</v>
      </c>
      <c r="D1515" s="45">
        <v>6</v>
      </c>
      <c r="E1515" s="45" t="s">
        <v>28</v>
      </c>
      <c r="F1515" s="45">
        <v>12</v>
      </c>
      <c r="G1515" s="63" t="s">
        <v>1536</v>
      </c>
      <c r="H1515" s="47" t="s">
        <v>30</v>
      </c>
      <c r="I1515" s="48"/>
      <c r="J1515" s="568">
        <v>45562</v>
      </c>
      <c r="K1515" s="42" t="s">
        <v>31</v>
      </c>
      <c r="L1515" s="544">
        <v>45561</v>
      </c>
      <c r="M1515" s="57"/>
      <c r="N1515" s="516">
        <v>45576</v>
      </c>
      <c r="O1515" s="51"/>
      <c r="P1515" s="70" t="str">
        <f t="shared" ca="1" si="262"/>
        <v/>
      </c>
      <c r="Q1515" s="70" t="str">
        <f t="shared" ca="1" si="258"/>
        <v/>
      </c>
      <c r="R1515" s="70" t="str">
        <f t="shared" ca="1" si="259"/>
        <v/>
      </c>
      <c r="S1515" s="70" t="str">
        <f t="shared" ca="1" si="260"/>
        <v/>
      </c>
      <c r="T1515" s="147" t="str">
        <f t="shared" ca="1" si="261"/>
        <v/>
      </c>
      <c r="U1515" s="146"/>
      <c r="V1515" s="51"/>
      <c r="W1515" s="51"/>
      <c r="X1515" s="51"/>
      <c r="Y1515" s="51"/>
      <c r="Z1515" s="51"/>
      <c r="AA1515" s="145"/>
    </row>
    <row r="1516" spans="1:27" s="2" customFormat="1" ht="15.6" x14ac:dyDescent="0.3">
      <c r="A1516" s="555">
        <v>45623</v>
      </c>
      <c r="B1516" s="48" t="s">
        <v>1525</v>
      </c>
      <c r="C1516" s="45" t="s">
        <v>65</v>
      </c>
      <c r="D1516" s="45">
        <v>6</v>
      </c>
      <c r="E1516" s="45" t="s">
        <v>28</v>
      </c>
      <c r="F1516" s="45">
        <v>13</v>
      </c>
      <c r="G1516" s="63" t="s">
        <v>1537</v>
      </c>
      <c r="H1516" s="47" t="s">
        <v>54</v>
      </c>
      <c r="I1516" s="48"/>
      <c r="J1516" s="568">
        <v>45562</v>
      </c>
      <c r="K1516" s="42" t="s">
        <v>31</v>
      </c>
      <c r="L1516" s="544">
        <v>45561</v>
      </c>
      <c r="M1516" s="57"/>
      <c r="N1516" s="516">
        <v>45590</v>
      </c>
      <c r="O1516" s="51"/>
      <c r="P1516" s="70" t="str">
        <f t="shared" ca="1" si="262"/>
        <v/>
      </c>
      <c r="Q1516" s="70" t="str">
        <f t="shared" ca="1" si="258"/>
        <v/>
      </c>
      <c r="R1516" s="70" t="str">
        <f t="shared" ca="1" si="259"/>
        <v/>
      </c>
      <c r="S1516" s="70" t="str">
        <f t="shared" ca="1" si="260"/>
        <v/>
      </c>
      <c r="T1516" s="147" t="str">
        <f t="shared" ca="1" si="261"/>
        <v/>
      </c>
      <c r="U1516" s="146"/>
      <c r="V1516" s="51"/>
      <c r="W1516" s="51"/>
      <c r="X1516" s="51"/>
      <c r="Y1516" s="51"/>
      <c r="Z1516" s="51"/>
      <c r="AA1516" s="145"/>
    </row>
    <row r="1517" spans="1:27" s="2" customFormat="1" ht="15.6" x14ac:dyDescent="0.3">
      <c r="A1517" s="555">
        <v>45623</v>
      </c>
      <c r="B1517" s="48" t="s">
        <v>1525</v>
      </c>
      <c r="C1517" s="45" t="s">
        <v>65</v>
      </c>
      <c r="D1517" s="45">
        <v>6</v>
      </c>
      <c r="E1517" s="45" t="s">
        <v>28</v>
      </c>
      <c r="F1517" s="45">
        <v>14</v>
      </c>
      <c r="G1517" s="63" t="s">
        <v>1538</v>
      </c>
      <c r="H1517" s="47" t="s">
        <v>30</v>
      </c>
      <c r="I1517" s="48"/>
      <c r="J1517" s="568">
        <v>45562</v>
      </c>
      <c r="K1517" s="42" t="s">
        <v>31</v>
      </c>
      <c r="L1517" s="544">
        <v>45561</v>
      </c>
      <c r="M1517" s="57"/>
      <c r="N1517" s="516">
        <v>45576</v>
      </c>
      <c r="O1517" s="51"/>
      <c r="P1517" s="70" t="str">
        <f t="shared" ca="1" si="262"/>
        <v/>
      </c>
      <c r="Q1517" s="70" t="str">
        <f t="shared" ca="1" si="258"/>
        <v/>
      </c>
      <c r="R1517" s="70" t="str">
        <f t="shared" ca="1" si="259"/>
        <v/>
      </c>
      <c r="S1517" s="70" t="str">
        <f t="shared" ca="1" si="260"/>
        <v/>
      </c>
      <c r="T1517" s="147" t="str">
        <f t="shared" ca="1" si="261"/>
        <v/>
      </c>
      <c r="U1517" s="146"/>
      <c r="V1517" s="51"/>
      <c r="W1517" s="51"/>
      <c r="X1517" s="51"/>
      <c r="Y1517" s="51"/>
      <c r="Z1517" s="51"/>
      <c r="AA1517" s="145"/>
    </row>
    <row r="1518" spans="1:27" s="2" customFormat="1" ht="15.6" x14ac:dyDescent="0.3">
      <c r="A1518" s="555">
        <v>45623</v>
      </c>
      <c r="B1518" s="48" t="s">
        <v>1525</v>
      </c>
      <c r="C1518" s="45" t="s">
        <v>65</v>
      </c>
      <c r="D1518" s="45">
        <v>6</v>
      </c>
      <c r="E1518" s="45" t="s">
        <v>28</v>
      </c>
      <c r="F1518" s="45">
        <v>15</v>
      </c>
      <c r="G1518" s="71" t="s">
        <v>1539</v>
      </c>
      <c r="H1518" s="53" t="s">
        <v>44</v>
      </c>
      <c r="I1518" s="53"/>
      <c r="J1518" s="569">
        <v>45630</v>
      </c>
      <c r="K1518" s="42" t="s">
        <v>31</v>
      </c>
      <c r="L1518" s="544">
        <v>45561</v>
      </c>
      <c r="M1518" s="103">
        <v>45630</v>
      </c>
      <c r="N1518" s="516">
        <v>45715</v>
      </c>
      <c r="O1518" s="51"/>
      <c r="P1518" s="70" t="str">
        <f t="shared" ca="1" si="262"/>
        <v/>
      </c>
      <c r="Q1518" s="70" t="str">
        <f t="shared" ca="1" si="258"/>
        <v/>
      </c>
      <c r="R1518" s="70" t="str">
        <f t="shared" ca="1" si="259"/>
        <v/>
      </c>
      <c r="S1518" s="70" t="str">
        <f t="shared" ca="1" si="260"/>
        <v/>
      </c>
      <c r="T1518" s="147" t="str">
        <f t="shared" ca="1" si="261"/>
        <v/>
      </c>
      <c r="U1518" s="146"/>
      <c r="V1518" s="51"/>
      <c r="W1518" s="51"/>
      <c r="X1518" s="51"/>
      <c r="Y1518" s="51"/>
      <c r="Z1518" s="51"/>
      <c r="AA1518" s="145"/>
    </row>
    <row r="1519" spans="1:27" s="2" customFormat="1" ht="15.6" x14ac:dyDescent="0.3">
      <c r="A1519" s="555">
        <v>45623</v>
      </c>
      <c r="B1519" s="48" t="s">
        <v>1525</v>
      </c>
      <c r="C1519" s="45" t="s">
        <v>65</v>
      </c>
      <c r="D1519" s="45">
        <v>6</v>
      </c>
      <c r="E1519" s="45" t="s">
        <v>28</v>
      </c>
      <c r="F1519" s="45">
        <v>16</v>
      </c>
      <c r="G1519" s="63" t="s">
        <v>1540</v>
      </c>
      <c r="H1519" s="47" t="s">
        <v>30</v>
      </c>
      <c r="I1519" s="48"/>
      <c r="J1519" s="568">
        <v>45562</v>
      </c>
      <c r="K1519" s="42" t="s">
        <v>31</v>
      </c>
      <c r="L1519" s="544">
        <v>45561</v>
      </c>
      <c r="M1519" s="57"/>
      <c r="N1519" s="516">
        <v>45576</v>
      </c>
      <c r="O1519" s="51"/>
      <c r="P1519" s="70" t="str">
        <f t="shared" ca="1" si="262"/>
        <v/>
      </c>
      <c r="Q1519" s="70" t="str">
        <f t="shared" ca="1" si="258"/>
        <v/>
      </c>
      <c r="R1519" s="70" t="str">
        <f t="shared" ca="1" si="259"/>
        <v/>
      </c>
      <c r="S1519" s="70" t="str">
        <f t="shared" ca="1" si="260"/>
        <v/>
      </c>
      <c r="T1519" s="147" t="str">
        <f t="shared" ca="1" si="261"/>
        <v/>
      </c>
      <c r="U1519" s="146"/>
      <c r="V1519" s="51"/>
      <c r="W1519" s="51"/>
      <c r="X1519" s="51"/>
      <c r="Y1519" s="51"/>
      <c r="Z1519" s="51"/>
      <c r="AA1519" s="145"/>
    </row>
    <row r="1520" spans="1:27" s="2" customFormat="1" ht="15.6" x14ac:dyDescent="0.3">
      <c r="A1520" s="555">
        <v>45623</v>
      </c>
      <c r="B1520" s="48" t="s">
        <v>1525</v>
      </c>
      <c r="C1520" s="45" t="s">
        <v>65</v>
      </c>
      <c r="D1520" s="45">
        <v>6</v>
      </c>
      <c r="E1520" s="45" t="s">
        <v>28</v>
      </c>
      <c r="F1520" s="45">
        <v>17</v>
      </c>
      <c r="G1520" s="63" t="s">
        <v>1541</v>
      </c>
      <c r="H1520" s="53" t="s">
        <v>44</v>
      </c>
      <c r="I1520" s="48"/>
      <c r="J1520" s="568">
        <v>45562</v>
      </c>
      <c r="K1520" s="42" t="s">
        <v>31</v>
      </c>
      <c r="L1520" s="544">
        <v>45561</v>
      </c>
      <c r="M1520" s="57"/>
      <c r="N1520" s="516">
        <v>45583</v>
      </c>
      <c r="O1520" s="51"/>
      <c r="P1520" s="70" t="str">
        <f t="shared" ca="1" si="262"/>
        <v/>
      </c>
      <c r="Q1520" s="70" t="str">
        <f t="shared" ca="1" si="258"/>
        <v/>
      </c>
      <c r="R1520" s="70" t="str">
        <f t="shared" ca="1" si="259"/>
        <v/>
      </c>
      <c r="S1520" s="70" t="str">
        <f t="shared" ca="1" si="260"/>
        <v/>
      </c>
      <c r="T1520" s="147" t="str">
        <f t="shared" ca="1" si="261"/>
        <v/>
      </c>
      <c r="U1520" s="146"/>
      <c r="V1520" s="51"/>
      <c r="W1520" s="51"/>
      <c r="X1520" s="51"/>
      <c r="Y1520" s="51"/>
      <c r="Z1520" s="51"/>
      <c r="AA1520" s="145"/>
    </row>
    <row r="1521" spans="1:27" s="2" customFormat="1" ht="15.6" x14ac:dyDescent="0.3">
      <c r="A1521" s="555">
        <v>45623</v>
      </c>
      <c r="B1521" s="48" t="s">
        <v>1525</v>
      </c>
      <c r="C1521" s="45" t="s">
        <v>65</v>
      </c>
      <c r="D1521" s="45">
        <v>6</v>
      </c>
      <c r="E1521" s="45" t="s">
        <v>28</v>
      </c>
      <c r="F1521" s="45">
        <v>18</v>
      </c>
      <c r="G1521" s="63" t="s">
        <v>1542</v>
      </c>
      <c r="H1521" s="47" t="s">
        <v>30</v>
      </c>
      <c r="I1521" s="48"/>
      <c r="J1521" s="568">
        <v>45562</v>
      </c>
      <c r="K1521" s="42" t="s">
        <v>31</v>
      </c>
      <c r="L1521" s="544">
        <v>45561</v>
      </c>
      <c r="M1521" s="57"/>
      <c r="N1521" s="516">
        <v>45576</v>
      </c>
      <c r="O1521" s="51"/>
      <c r="P1521" s="70" t="str">
        <f t="shared" ca="1" si="262"/>
        <v/>
      </c>
      <c r="Q1521" s="70" t="str">
        <f t="shared" ca="1" si="258"/>
        <v/>
      </c>
      <c r="R1521" s="70" t="str">
        <f t="shared" ca="1" si="259"/>
        <v/>
      </c>
      <c r="S1521" s="70" t="str">
        <f t="shared" ca="1" si="260"/>
        <v/>
      </c>
      <c r="T1521" s="147" t="str">
        <f t="shared" ca="1" si="261"/>
        <v/>
      </c>
      <c r="U1521" s="146"/>
      <c r="V1521" s="51"/>
      <c r="W1521" s="51"/>
      <c r="X1521" s="51"/>
      <c r="Y1521" s="51"/>
      <c r="Z1521" s="51"/>
      <c r="AA1521" s="145"/>
    </row>
    <row r="1522" spans="1:27" s="2" customFormat="1" ht="15.6" x14ac:dyDescent="0.3">
      <c r="A1522" s="555">
        <v>45623</v>
      </c>
      <c r="B1522" s="48" t="s">
        <v>1525</v>
      </c>
      <c r="C1522" s="45" t="s">
        <v>65</v>
      </c>
      <c r="D1522" s="45">
        <v>6</v>
      </c>
      <c r="E1522" s="45" t="s">
        <v>28</v>
      </c>
      <c r="F1522" s="45">
        <v>19</v>
      </c>
      <c r="G1522" s="63" t="s">
        <v>1543</v>
      </c>
      <c r="H1522" s="53" t="s">
        <v>44</v>
      </c>
      <c r="I1522" s="48"/>
      <c r="J1522" s="568">
        <v>45562</v>
      </c>
      <c r="K1522" s="42" t="s">
        <v>31</v>
      </c>
      <c r="L1522" s="544">
        <v>45561</v>
      </c>
      <c r="M1522" s="57"/>
      <c r="N1522" s="516">
        <v>45604</v>
      </c>
      <c r="O1522" s="51"/>
      <c r="P1522" s="70" t="str">
        <f t="shared" ca="1" si="262"/>
        <v/>
      </c>
      <c r="Q1522" s="70" t="str">
        <f t="shared" ca="1" si="258"/>
        <v/>
      </c>
      <c r="R1522" s="70" t="str">
        <f t="shared" ca="1" si="259"/>
        <v/>
      </c>
      <c r="S1522" s="70" t="str">
        <f t="shared" ca="1" si="260"/>
        <v/>
      </c>
      <c r="T1522" s="147" t="str">
        <f t="shared" ca="1" si="261"/>
        <v/>
      </c>
      <c r="U1522" s="146"/>
      <c r="V1522" s="51"/>
      <c r="W1522" s="51"/>
      <c r="X1522" s="51"/>
      <c r="Y1522" s="51"/>
      <c r="Z1522" s="51"/>
      <c r="AA1522" s="145"/>
    </row>
    <row r="1523" spans="1:27" s="2" customFormat="1" ht="15.6" x14ac:dyDescent="0.3">
      <c r="A1523" s="555">
        <v>45623</v>
      </c>
      <c r="B1523" s="48" t="s">
        <v>1525</v>
      </c>
      <c r="C1523" s="45" t="s">
        <v>65</v>
      </c>
      <c r="D1523" s="45">
        <v>6</v>
      </c>
      <c r="E1523" s="45" t="s">
        <v>28</v>
      </c>
      <c r="F1523" s="45">
        <v>20</v>
      </c>
      <c r="G1523" s="63" t="s">
        <v>1544</v>
      </c>
      <c r="H1523" s="47" t="s">
        <v>30</v>
      </c>
      <c r="I1523" s="48"/>
      <c r="J1523" s="568">
        <v>45562</v>
      </c>
      <c r="K1523" s="42" t="s">
        <v>31</v>
      </c>
      <c r="L1523" s="544">
        <v>45561</v>
      </c>
      <c r="M1523" s="57"/>
      <c r="N1523" s="516">
        <v>45587</v>
      </c>
      <c r="O1523" s="51"/>
      <c r="P1523" s="70" t="str">
        <f t="shared" ca="1" si="262"/>
        <v/>
      </c>
      <c r="Q1523" s="70" t="str">
        <f t="shared" ca="1" si="258"/>
        <v/>
      </c>
      <c r="R1523" s="70" t="str">
        <f t="shared" ca="1" si="259"/>
        <v/>
      </c>
      <c r="S1523" s="70" t="str">
        <f t="shared" ca="1" si="260"/>
        <v/>
      </c>
      <c r="T1523" s="147" t="str">
        <f t="shared" ca="1" si="261"/>
        <v/>
      </c>
      <c r="U1523" s="146"/>
      <c r="V1523" s="51"/>
      <c r="W1523" s="51"/>
      <c r="X1523" s="51"/>
      <c r="Y1523" s="51"/>
      <c r="Z1523" s="51"/>
      <c r="AA1523" s="145"/>
    </row>
    <row r="1524" spans="1:27" s="2" customFormat="1" ht="15.6" x14ac:dyDescent="0.3">
      <c r="A1524" s="555">
        <v>45623</v>
      </c>
      <c r="B1524" s="48" t="s">
        <v>1525</v>
      </c>
      <c r="C1524" s="45" t="s">
        <v>65</v>
      </c>
      <c r="D1524" s="45">
        <v>6</v>
      </c>
      <c r="E1524" s="45" t="s">
        <v>28</v>
      </c>
      <c r="F1524" s="45">
        <v>21</v>
      </c>
      <c r="G1524" s="63" t="s">
        <v>1545</v>
      </c>
      <c r="H1524" s="47" t="s">
        <v>30</v>
      </c>
      <c r="I1524" s="48"/>
      <c r="J1524" s="568">
        <v>45562</v>
      </c>
      <c r="K1524" s="42" t="s">
        <v>31</v>
      </c>
      <c r="L1524" s="544">
        <v>45561</v>
      </c>
      <c r="M1524" s="57"/>
      <c r="N1524" s="516">
        <v>45576</v>
      </c>
      <c r="O1524" s="51"/>
      <c r="P1524" s="70" t="str">
        <f t="shared" ca="1" si="262"/>
        <v/>
      </c>
      <c r="Q1524" s="70" t="str">
        <f t="shared" ca="1" si="258"/>
        <v/>
      </c>
      <c r="R1524" s="70" t="str">
        <f t="shared" ca="1" si="259"/>
        <v/>
      </c>
      <c r="S1524" s="70" t="str">
        <f t="shared" ca="1" si="260"/>
        <v/>
      </c>
      <c r="T1524" s="147" t="str">
        <f t="shared" ca="1" si="261"/>
        <v/>
      </c>
      <c r="U1524" s="146"/>
      <c r="V1524" s="51"/>
      <c r="W1524" s="51"/>
      <c r="X1524" s="51"/>
      <c r="Y1524" s="51"/>
      <c r="Z1524" s="51"/>
      <c r="AA1524" s="145"/>
    </row>
    <row r="1525" spans="1:27" s="2" customFormat="1" ht="15.6" x14ac:dyDescent="0.3">
      <c r="A1525" s="555">
        <v>45623</v>
      </c>
      <c r="B1525" s="48" t="s">
        <v>1525</v>
      </c>
      <c r="C1525" s="45" t="s">
        <v>65</v>
      </c>
      <c r="D1525" s="45">
        <v>6</v>
      </c>
      <c r="E1525" s="45" t="s">
        <v>28</v>
      </c>
      <c r="F1525" s="45">
        <v>22</v>
      </c>
      <c r="G1525" s="63" t="s">
        <v>1546</v>
      </c>
      <c r="H1525" s="47" t="s">
        <v>30</v>
      </c>
      <c r="I1525" s="48"/>
      <c r="J1525" s="568">
        <v>45562</v>
      </c>
      <c r="K1525" s="42" t="s">
        <v>31</v>
      </c>
      <c r="L1525" s="544">
        <v>45561</v>
      </c>
      <c r="M1525" s="57"/>
      <c r="N1525" s="525">
        <v>45656</v>
      </c>
      <c r="O1525" s="51"/>
      <c r="P1525" s="70" t="str">
        <f t="shared" ca="1" si="262"/>
        <v/>
      </c>
      <c r="Q1525" s="70" t="str">
        <f t="shared" ca="1" si="258"/>
        <v/>
      </c>
      <c r="R1525" s="70" t="str">
        <f t="shared" ca="1" si="259"/>
        <v/>
      </c>
      <c r="S1525" s="70" t="str">
        <f t="shared" ca="1" si="260"/>
        <v/>
      </c>
      <c r="T1525" s="147" t="str">
        <f t="shared" ca="1" si="261"/>
        <v/>
      </c>
      <c r="U1525" s="146"/>
      <c r="V1525" s="51"/>
      <c r="W1525" s="51"/>
      <c r="X1525" s="51"/>
      <c r="Y1525" s="51"/>
      <c r="Z1525" s="51"/>
      <c r="AA1525" s="145"/>
    </row>
    <row r="1526" spans="1:27" s="2" customFormat="1" ht="15.6" x14ac:dyDescent="0.3">
      <c r="A1526" s="555">
        <v>45623</v>
      </c>
      <c r="B1526" s="48" t="s">
        <v>1525</v>
      </c>
      <c r="C1526" s="45" t="s">
        <v>65</v>
      </c>
      <c r="D1526" s="45">
        <v>6</v>
      </c>
      <c r="E1526" s="45" t="s">
        <v>28</v>
      </c>
      <c r="F1526" s="45">
        <v>23</v>
      </c>
      <c r="G1526" s="63" t="s">
        <v>1547</v>
      </c>
      <c r="H1526" s="47" t="s">
        <v>30</v>
      </c>
      <c r="I1526" s="48"/>
      <c r="J1526" s="568">
        <v>45562</v>
      </c>
      <c r="K1526" s="42" t="s">
        <v>31</v>
      </c>
      <c r="L1526" s="544">
        <v>45561</v>
      </c>
      <c r="M1526" s="57"/>
      <c r="N1526" s="516">
        <v>45587</v>
      </c>
      <c r="O1526" s="51"/>
      <c r="P1526" s="70" t="str">
        <f t="shared" ca="1" si="262"/>
        <v/>
      </c>
      <c r="Q1526" s="70" t="str">
        <f t="shared" ca="1" si="258"/>
        <v/>
      </c>
      <c r="R1526" s="70" t="str">
        <f t="shared" ca="1" si="259"/>
        <v/>
      </c>
      <c r="S1526" s="70" t="str">
        <f t="shared" ca="1" si="260"/>
        <v/>
      </c>
      <c r="T1526" s="147" t="str">
        <f t="shared" ca="1" si="261"/>
        <v/>
      </c>
      <c r="U1526" s="146"/>
      <c r="V1526" s="51"/>
      <c r="W1526" s="51"/>
      <c r="X1526" s="51"/>
      <c r="Y1526" s="51"/>
      <c r="Z1526" s="51"/>
      <c r="AA1526" s="145"/>
    </row>
    <row r="1527" spans="1:27" s="2" customFormat="1" ht="15.6" x14ac:dyDescent="0.3">
      <c r="A1527" s="555">
        <v>45623</v>
      </c>
      <c r="B1527" s="48" t="s">
        <v>1525</v>
      </c>
      <c r="C1527" s="45" t="s">
        <v>65</v>
      </c>
      <c r="D1527" s="45">
        <v>6</v>
      </c>
      <c r="E1527" s="45" t="s">
        <v>28</v>
      </c>
      <c r="F1527" s="45">
        <v>24</v>
      </c>
      <c r="G1527" s="63" t="s">
        <v>1548</v>
      </c>
      <c r="H1527" s="47" t="s">
        <v>30</v>
      </c>
      <c r="I1527" s="48"/>
      <c r="J1527" s="568">
        <v>45562</v>
      </c>
      <c r="K1527" s="42" t="s">
        <v>31</v>
      </c>
      <c r="L1527" s="544">
        <v>45561</v>
      </c>
      <c r="M1527" s="57"/>
      <c r="N1527" s="516">
        <v>45576</v>
      </c>
      <c r="O1527" s="51"/>
      <c r="P1527" s="70" t="str">
        <f t="shared" ca="1" si="262"/>
        <v/>
      </c>
      <c r="Q1527" s="70" t="str">
        <f ca="1">IF(K1527="ENCOMENDADO",TODAY()-L1527,"")</f>
        <v/>
      </c>
      <c r="R1527" s="70" t="str">
        <f t="shared" ca="1" si="259"/>
        <v/>
      </c>
      <c r="S1527" s="70" t="str">
        <f t="shared" ca="1" si="260"/>
        <v/>
      </c>
      <c r="T1527" s="147" t="str">
        <f t="shared" ca="1" si="261"/>
        <v/>
      </c>
      <c r="U1527" s="146"/>
      <c r="V1527" s="51"/>
      <c r="W1527" s="51"/>
      <c r="X1527" s="51"/>
      <c r="Y1527" s="51"/>
      <c r="Z1527" s="51"/>
      <c r="AA1527" s="145"/>
    </row>
    <row r="1528" spans="1:27" s="2" customFormat="1" ht="15.6" x14ac:dyDescent="0.3">
      <c r="A1528" s="555">
        <v>45623</v>
      </c>
      <c r="B1528" s="48" t="s">
        <v>1525</v>
      </c>
      <c r="C1528" s="45" t="s">
        <v>65</v>
      </c>
      <c r="D1528" s="45">
        <v>6</v>
      </c>
      <c r="E1528" s="45" t="s">
        <v>28</v>
      </c>
      <c r="F1528" s="45">
        <v>25</v>
      </c>
      <c r="G1528" s="63" t="s">
        <v>1549</v>
      </c>
      <c r="H1528" s="47" t="s">
        <v>30</v>
      </c>
      <c r="I1528" s="48"/>
      <c r="J1528" s="568">
        <v>45562</v>
      </c>
      <c r="K1528" s="42" t="s">
        <v>31</v>
      </c>
      <c r="L1528" s="544">
        <v>45561</v>
      </c>
      <c r="M1528" s="57"/>
      <c r="N1528" s="516">
        <v>45587</v>
      </c>
      <c r="O1528" s="51"/>
      <c r="P1528" s="70" t="str">
        <f t="shared" ca="1" si="262"/>
        <v/>
      </c>
      <c r="Q1528" s="70" t="str">
        <f t="shared" ref="Q1528:Q1537" ca="1" si="263">IF(K1528="ENCOMENDADO",TODAY()-J1528,"")</f>
        <v/>
      </c>
      <c r="R1528" s="70" t="str">
        <f t="shared" ca="1" si="259"/>
        <v/>
      </c>
      <c r="S1528" s="70" t="str">
        <f t="shared" ca="1" si="260"/>
        <v/>
      </c>
      <c r="T1528" s="147" t="str">
        <f t="shared" ca="1" si="261"/>
        <v/>
      </c>
      <c r="U1528" s="146"/>
      <c r="V1528" s="51"/>
      <c r="W1528" s="51"/>
      <c r="X1528" s="51"/>
      <c r="Y1528" s="51"/>
      <c r="Z1528" s="51"/>
      <c r="AA1528" s="145"/>
    </row>
    <row r="1529" spans="1:27" s="2" customFormat="1" ht="15.6" x14ac:dyDescent="0.3">
      <c r="A1529" s="555">
        <v>45623</v>
      </c>
      <c r="B1529" s="48" t="s">
        <v>1525</v>
      </c>
      <c r="C1529" s="45" t="s">
        <v>65</v>
      </c>
      <c r="D1529" s="45">
        <v>6</v>
      </c>
      <c r="E1529" s="45" t="s">
        <v>28</v>
      </c>
      <c r="F1529" s="45">
        <v>26</v>
      </c>
      <c r="G1529" s="63" t="s">
        <v>1550</v>
      </c>
      <c r="H1529" s="47" t="s">
        <v>30</v>
      </c>
      <c r="I1529" s="48"/>
      <c r="J1529" s="568">
        <v>45562</v>
      </c>
      <c r="K1529" s="42" t="s">
        <v>31</v>
      </c>
      <c r="L1529" s="544">
        <v>45561</v>
      </c>
      <c r="M1529" s="57"/>
      <c r="N1529" s="516">
        <v>45587</v>
      </c>
      <c r="O1529" s="51"/>
      <c r="P1529" s="70" t="str">
        <f t="shared" ca="1" si="262"/>
        <v/>
      </c>
      <c r="Q1529" s="70" t="str">
        <f t="shared" ca="1" si="263"/>
        <v/>
      </c>
      <c r="R1529" s="70" t="str">
        <f t="shared" ca="1" si="259"/>
        <v/>
      </c>
      <c r="S1529" s="70" t="str">
        <f t="shared" ca="1" si="260"/>
        <v/>
      </c>
      <c r="T1529" s="147" t="str">
        <f t="shared" ca="1" si="261"/>
        <v/>
      </c>
      <c r="U1529" s="146"/>
      <c r="V1529" s="51"/>
      <c r="W1529" s="51"/>
      <c r="X1529" s="51"/>
      <c r="Y1529" s="51"/>
      <c r="Z1529" s="51"/>
      <c r="AA1529" s="145"/>
    </row>
    <row r="1530" spans="1:27" s="2" customFormat="1" ht="15.6" x14ac:dyDescent="0.3">
      <c r="A1530" s="555">
        <v>45623</v>
      </c>
      <c r="B1530" s="48" t="s">
        <v>1525</v>
      </c>
      <c r="C1530" s="45" t="s">
        <v>65</v>
      </c>
      <c r="D1530" s="45">
        <v>6</v>
      </c>
      <c r="E1530" s="45" t="s">
        <v>28</v>
      </c>
      <c r="F1530" s="45">
        <v>27</v>
      </c>
      <c r="G1530" s="63" t="s">
        <v>1551</v>
      </c>
      <c r="H1530" s="47" t="s">
        <v>30</v>
      </c>
      <c r="I1530" s="48"/>
      <c r="J1530" s="568">
        <v>45562</v>
      </c>
      <c r="K1530" s="187" t="s">
        <v>31</v>
      </c>
      <c r="L1530" s="544">
        <v>45561</v>
      </c>
      <c r="M1530" s="57"/>
      <c r="N1530" s="516">
        <v>45576</v>
      </c>
      <c r="O1530" s="51"/>
      <c r="P1530" s="70" t="str">
        <f t="shared" ca="1" si="262"/>
        <v/>
      </c>
      <c r="Q1530" s="70" t="str">
        <f t="shared" ca="1" si="263"/>
        <v/>
      </c>
      <c r="R1530" s="70" t="str">
        <f t="shared" ca="1" si="259"/>
        <v/>
      </c>
      <c r="S1530" s="70" t="str">
        <f t="shared" ca="1" si="260"/>
        <v/>
      </c>
      <c r="T1530" s="147" t="str">
        <f t="shared" ca="1" si="261"/>
        <v/>
      </c>
      <c r="U1530" s="146"/>
      <c r="V1530" s="51"/>
      <c r="W1530" s="51"/>
      <c r="X1530" s="51"/>
      <c r="Y1530" s="51"/>
      <c r="Z1530" s="51"/>
      <c r="AA1530" s="145"/>
    </row>
    <row r="1531" spans="1:27" s="2" customFormat="1" ht="15.6" x14ac:dyDescent="0.3">
      <c r="A1531" s="555">
        <v>45623</v>
      </c>
      <c r="B1531" s="48" t="s">
        <v>1525</v>
      </c>
      <c r="C1531" s="45" t="s">
        <v>65</v>
      </c>
      <c r="D1531" s="45">
        <v>6</v>
      </c>
      <c r="E1531" s="45" t="s">
        <v>28</v>
      </c>
      <c r="F1531" s="45">
        <v>28</v>
      </c>
      <c r="G1531" s="63" t="s">
        <v>1552</v>
      </c>
      <c r="H1531" s="47" t="s">
        <v>30</v>
      </c>
      <c r="I1531" s="48"/>
      <c r="J1531" s="568">
        <v>45562</v>
      </c>
      <c r="K1531" s="42" t="s">
        <v>31</v>
      </c>
      <c r="L1531" s="544">
        <v>45561</v>
      </c>
      <c r="M1531" s="57"/>
      <c r="N1531" s="516">
        <v>45576</v>
      </c>
      <c r="O1531" s="51"/>
      <c r="P1531" s="70" t="str">
        <f t="shared" ca="1" si="262"/>
        <v/>
      </c>
      <c r="Q1531" s="70" t="str">
        <f t="shared" ca="1" si="263"/>
        <v/>
      </c>
      <c r="R1531" s="70" t="str">
        <f t="shared" ca="1" si="259"/>
        <v/>
      </c>
      <c r="S1531" s="70" t="str">
        <f t="shared" ca="1" si="260"/>
        <v/>
      </c>
      <c r="T1531" s="147" t="str">
        <f t="shared" ca="1" si="261"/>
        <v/>
      </c>
      <c r="U1531" s="146"/>
      <c r="V1531" s="51"/>
      <c r="W1531" s="51"/>
      <c r="X1531" s="51"/>
      <c r="Y1531" s="51"/>
      <c r="Z1531" s="51"/>
      <c r="AA1531" s="145"/>
    </row>
    <row r="1532" spans="1:27" s="2" customFormat="1" ht="15.6" x14ac:dyDescent="0.3">
      <c r="A1532" s="555">
        <v>45623</v>
      </c>
      <c r="B1532" s="48" t="s">
        <v>1525</v>
      </c>
      <c r="C1532" s="45" t="s">
        <v>65</v>
      </c>
      <c r="D1532" s="45">
        <v>6</v>
      </c>
      <c r="E1532" s="45" t="s">
        <v>28</v>
      </c>
      <c r="F1532" s="45">
        <v>29</v>
      </c>
      <c r="G1532" s="63" t="s">
        <v>1553</v>
      </c>
      <c r="H1532" s="53" t="s">
        <v>76</v>
      </c>
      <c r="I1532" s="48"/>
      <c r="J1532" s="568">
        <v>45562</v>
      </c>
      <c r="K1532" s="42" t="s">
        <v>31</v>
      </c>
      <c r="L1532" s="544">
        <v>45561</v>
      </c>
      <c r="M1532" s="57"/>
      <c r="N1532" s="516">
        <v>45636</v>
      </c>
      <c r="O1532" s="51"/>
      <c r="P1532" s="70" t="str">
        <f t="shared" ca="1" si="262"/>
        <v/>
      </c>
      <c r="Q1532" s="70" t="str">
        <f t="shared" ca="1" si="263"/>
        <v/>
      </c>
      <c r="R1532" s="70" t="str">
        <f t="shared" ca="1" si="259"/>
        <v/>
      </c>
      <c r="S1532" s="70" t="str">
        <f t="shared" ca="1" si="260"/>
        <v/>
      </c>
      <c r="T1532" s="147" t="str">
        <f t="shared" ca="1" si="261"/>
        <v/>
      </c>
      <c r="U1532" s="146"/>
      <c r="V1532" s="51"/>
      <c r="W1532" s="51"/>
      <c r="X1532" s="51"/>
      <c r="Y1532" s="51"/>
      <c r="Z1532" s="51"/>
      <c r="AA1532" s="145"/>
    </row>
    <row r="1533" spans="1:27" s="2" customFormat="1" ht="31.2" x14ac:dyDescent="0.3">
      <c r="A1533" s="555">
        <v>45623</v>
      </c>
      <c r="B1533" s="48" t="s">
        <v>1525</v>
      </c>
      <c r="C1533" s="45" t="s">
        <v>65</v>
      </c>
      <c r="D1533" s="45">
        <v>6</v>
      </c>
      <c r="E1533" s="45" t="s">
        <v>28</v>
      </c>
      <c r="F1533" s="45">
        <v>30</v>
      </c>
      <c r="G1533" s="64" t="s">
        <v>5364</v>
      </c>
      <c r="H1533" s="65" t="s">
        <v>111</v>
      </c>
      <c r="I1533" s="65"/>
      <c r="J1533" s="526">
        <v>45953</v>
      </c>
      <c r="K1533" s="191" t="s">
        <v>31</v>
      </c>
      <c r="L1533" s="544">
        <v>45561</v>
      </c>
      <c r="M1533" s="57"/>
      <c r="N1533" s="516">
        <v>45979</v>
      </c>
      <c r="O1533" s="51"/>
      <c r="P1533" s="70" t="str">
        <f t="shared" ca="1" si="262"/>
        <v/>
      </c>
      <c r="Q1533" s="70" t="str">
        <f t="shared" ca="1" si="263"/>
        <v/>
      </c>
      <c r="R1533" s="70" t="str">
        <f t="shared" ca="1" si="259"/>
        <v/>
      </c>
      <c r="S1533" s="70" t="str">
        <f t="shared" ca="1" si="260"/>
        <v/>
      </c>
      <c r="T1533" s="147" t="str">
        <f t="shared" ca="1" si="261"/>
        <v/>
      </c>
      <c r="U1533" s="146"/>
      <c r="V1533" s="51"/>
      <c r="W1533" s="51"/>
      <c r="X1533" s="51"/>
      <c r="Y1533" s="51"/>
      <c r="Z1533" s="51"/>
      <c r="AA1533" s="145"/>
    </row>
    <row r="1534" spans="1:27" s="2" customFormat="1" ht="15.6" x14ac:dyDescent="0.3">
      <c r="A1534" s="555">
        <v>45623</v>
      </c>
      <c r="B1534" s="48" t="s">
        <v>1525</v>
      </c>
      <c r="C1534" s="45" t="s">
        <v>65</v>
      </c>
      <c r="D1534" s="45">
        <v>6</v>
      </c>
      <c r="E1534" s="45" t="s">
        <v>28</v>
      </c>
      <c r="F1534" s="45">
        <v>31</v>
      </c>
      <c r="G1534" s="63" t="s">
        <v>1555</v>
      </c>
      <c r="H1534" s="53" t="s">
        <v>76</v>
      </c>
      <c r="I1534" s="48"/>
      <c r="J1534" s="568">
        <v>45562</v>
      </c>
      <c r="K1534" s="42" t="s">
        <v>31</v>
      </c>
      <c r="L1534" s="544">
        <v>45561</v>
      </c>
      <c r="M1534" s="57"/>
      <c r="N1534" s="516">
        <v>45575</v>
      </c>
      <c r="O1534" s="51"/>
      <c r="P1534" s="70" t="str">
        <f t="shared" ca="1" si="262"/>
        <v/>
      </c>
      <c r="Q1534" s="70" t="str">
        <f t="shared" ca="1" si="263"/>
        <v/>
      </c>
      <c r="R1534" s="70" t="str">
        <f t="shared" ca="1" si="259"/>
        <v/>
      </c>
      <c r="S1534" s="70" t="str">
        <f t="shared" ca="1" si="260"/>
        <v/>
      </c>
      <c r="T1534" s="147" t="str">
        <f t="shared" ca="1" si="261"/>
        <v/>
      </c>
      <c r="U1534" s="146"/>
      <c r="V1534" s="51"/>
      <c r="W1534" s="51"/>
      <c r="X1534" s="51"/>
      <c r="Y1534" s="51"/>
      <c r="Z1534" s="51"/>
      <c r="AA1534" s="145"/>
    </row>
    <row r="1535" spans="1:27" s="2" customFormat="1" ht="15.6" x14ac:dyDescent="0.3">
      <c r="A1535" s="555">
        <v>45623</v>
      </c>
      <c r="B1535" s="48" t="s">
        <v>1525</v>
      </c>
      <c r="C1535" s="45" t="s">
        <v>65</v>
      </c>
      <c r="D1535" s="45">
        <v>6</v>
      </c>
      <c r="E1535" s="45" t="s">
        <v>28</v>
      </c>
      <c r="F1535" s="45">
        <v>32</v>
      </c>
      <c r="G1535" s="63" t="s">
        <v>1556</v>
      </c>
      <c r="H1535" s="53" t="s">
        <v>44</v>
      </c>
      <c r="I1535" s="47"/>
      <c r="J1535" s="568">
        <v>45587</v>
      </c>
      <c r="K1535" s="42" t="s">
        <v>31</v>
      </c>
      <c r="L1535" s="544">
        <v>45561</v>
      </c>
      <c r="M1535" s="57"/>
      <c r="N1535" s="516">
        <v>45587</v>
      </c>
      <c r="O1535" s="51"/>
      <c r="P1535" s="70" t="str">
        <f t="shared" ca="1" si="262"/>
        <v/>
      </c>
      <c r="Q1535" s="70" t="str">
        <f t="shared" ca="1" si="263"/>
        <v/>
      </c>
      <c r="R1535" s="70" t="str">
        <f t="shared" ca="1" si="259"/>
        <v/>
      </c>
      <c r="S1535" s="70" t="str">
        <f t="shared" ca="1" si="260"/>
        <v/>
      </c>
      <c r="T1535" s="147" t="str">
        <f t="shared" ca="1" si="261"/>
        <v/>
      </c>
      <c r="U1535" s="146"/>
      <c r="V1535" s="51"/>
      <c r="W1535" s="51"/>
      <c r="X1535" s="51"/>
      <c r="Y1535" s="51"/>
      <c r="Z1535" s="51"/>
      <c r="AA1535" s="145"/>
    </row>
    <row r="1536" spans="1:27" s="2" customFormat="1" ht="15.6" x14ac:dyDescent="0.3">
      <c r="A1536" s="555">
        <v>45623</v>
      </c>
      <c r="B1536" s="48" t="s">
        <v>1525</v>
      </c>
      <c r="C1536" s="45" t="s">
        <v>65</v>
      </c>
      <c r="D1536" s="45">
        <v>6</v>
      </c>
      <c r="E1536" s="45" t="s">
        <v>28</v>
      </c>
      <c r="F1536" s="45">
        <v>33</v>
      </c>
      <c r="G1536" s="63" t="s">
        <v>408</v>
      </c>
      <c r="H1536" s="53" t="s">
        <v>76</v>
      </c>
      <c r="I1536" s="48"/>
      <c r="J1536" s="568">
        <v>45562</v>
      </c>
      <c r="K1536" s="42" t="s">
        <v>31</v>
      </c>
      <c r="L1536" s="544">
        <v>45561</v>
      </c>
      <c r="M1536" s="57"/>
      <c r="N1536" s="516">
        <v>45575</v>
      </c>
      <c r="O1536" s="51"/>
      <c r="P1536" s="70" t="str">
        <f t="shared" ca="1" si="262"/>
        <v/>
      </c>
      <c r="Q1536" s="70" t="str">
        <f t="shared" ca="1" si="263"/>
        <v/>
      </c>
      <c r="R1536" s="70" t="str">
        <f t="shared" ca="1" si="259"/>
        <v/>
      </c>
      <c r="S1536" s="70" t="str">
        <f t="shared" ca="1" si="260"/>
        <v/>
      </c>
      <c r="T1536" s="147" t="str">
        <f t="shared" ca="1" si="261"/>
        <v/>
      </c>
      <c r="U1536" s="146"/>
      <c r="V1536" s="51"/>
      <c r="W1536" s="51"/>
      <c r="X1536" s="51"/>
      <c r="Y1536" s="51"/>
      <c r="Z1536" s="51"/>
      <c r="AA1536" s="145"/>
    </row>
    <row r="1537" spans="1:27" s="2" customFormat="1" ht="15.6" x14ac:dyDescent="0.3">
      <c r="A1537" s="555">
        <v>45623</v>
      </c>
      <c r="B1537" s="48" t="s">
        <v>1525</v>
      </c>
      <c r="C1537" s="45" t="s">
        <v>65</v>
      </c>
      <c r="D1537" s="45">
        <v>6</v>
      </c>
      <c r="E1537" s="45" t="s">
        <v>28</v>
      </c>
      <c r="F1537" s="45">
        <v>34</v>
      </c>
      <c r="G1537" s="63" t="s">
        <v>1516</v>
      </c>
      <c r="H1537" s="53" t="s">
        <v>76</v>
      </c>
      <c r="I1537" s="48"/>
      <c r="J1537" s="568">
        <v>45562</v>
      </c>
      <c r="K1537" s="42" t="s">
        <v>31</v>
      </c>
      <c r="L1537" s="544">
        <v>45561</v>
      </c>
      <c r="M1537" s="57"/>
      <c r="N1537" s="516">
        <v>45575</v>
      </c>
      <c r="O1537" s="51"/>
      <c r="P1537" s="70" t="str">
        <f t="shared" ca="1" si="262"/>
        <v/>
      </c>
      <c r="Q1537" s="70" t="str">
        <f t="shared" ca="1" si="263"/>
        <v/>
      </c>
      <c r="R1537" s="70" t="str">
        <f t="shared" ca="1" si="259"/>
        <v/>
      </c>
      <c r="S1537" s="70" t="str">
        <f t="shared" ca="1" si="260"/>
        <v/>
      </c>
      <c r="T1537" s="147" t="str">
        <f t="shared" ca="1" si="261"/>
        <v/>
      </c>
      <c r="U1537" s="146"/>
      <c r="V1537" s="51"/>
      <c r="W1537" s="51"/>
      <c r="X1537" s="51"/>
      <c r="Y1537" s="51"/>
      <c r="Z1537" s="51"/>
      <c r="AA1537" s="145"/>
    </row>
    <row r="1538" spans="1:27" s="2" customFormat="1" ht="15.6" x14ac:dyDescent="0.3">
      <c r="A1538" s="555">
        <v>45623</v>
      </c>
      <c r="B1538" s="48" t="s">
        <v>1525</v>
      </c>
      <c r="C1538" s="45" t="s">
        <v>65</v>
      </c>
      <c r="D1538" s="45">
        <v>6</v>
      </c>
      <c r="E1538" s="45" t="s">
        <v>28</v>
      </c>
      <c r="F1538" s="45">
        <v>35</v>
      </c>
      <c r="G1538" s="63" t="s">
        <v>1557</v>
      </c>
      <c r="H1538" s="47" t="s">
        <v>30</v>
      </c>
      <c r="I1538" s="48"/>
      <c r="J1538" s="568">
        <v>45582</v>
      </c>
      <c r="K1538" s="42" t="s">
        <v>31</v>
      </c>
      <c r="L1538" s="544">
        <v>45561</v>
      </c>
      <c r="M1538" s="57"/>
      <c r="N1538" s="516">
        <v>45594</v>
      </c>
      <c r="O1538" s="51"/>
      <c r="P1538" s="70" t="str">
        <f t="shared" ca="1" si="262"/>
        <v/>
      </c>
      <c r="Q1538" s="70" t="str">
        <f ca="1">IF(K1538="ENCOMENDADO",TODAY()-L1538,"")</f>
        <v/>
      </c>
      <c r="R1538" s="70" t="str">
        <f t="shared" ca="1" si="259"/>
        <v/>
      </c>
      <c r="S1538" s="70" t="str">
        <f t="shared" ca="1" si="260"/>
        <v/>
      </c>
      <c r="T1538" s="147" t="str">
        <f t="shared" ca="1" si="261"/>
        <v/>
      </c>
      <c r="U1538" s="146"/>
      <c r="V1538" s="51"/>
      <c r="W1538" s="51"/>
      <c r="X1538" s="51"/>
      <c r="Y1538" s="51"/>
      <c r="Z1538" s="51"/>
      <c r="AA1538" s="145"/>
    </row>
    <row r="1539" spans="1:27" s="2" customFormat="1" ht="15.6" x14ac:dyDescent="0.3">
      <c r="A1539" s="555">
        <v>45623</v>
      </c>
      <c r="B1539" s="48" t="s">
        <v>1525</v>
      </c>
      <c r="C1539" s="45" t="s">
        <v>65</v>
      </c>
      <c r="D1539" s="45">
        <v>6</v>
      </c>
      <c r="E1539" s="45" t="s">
        <v>28</v>
      </c>
      <c r="F1539" s="45">
        <v>36</v>
      </c>
      <c r="G1539" s="63" t="s">
        <v>1558</v>
      </c>
      <c r="H1539" s="53" t="s">
        <v>76</v>
      </c>
      <c r="I1539" s="47"/>
      <c r="J1539" s="568">
        <v>45600</v>
      </c>
      <c r="K1539" s="42" t="s">
        <v>31</v>
      </c>
      <c r="L1539" s="544">
        <v>45561</v>
      </c>
      <c r="M1539" s="57"/>
      <c r="N1539" s="516">
        <v>45600</v>
      </c>
      <c r="O1539" s="51"/>
      <c r="P1539" s="70" t="str">
        <f t="shared" ca="1" si="262"/>
        <v/>
      </c>
      <c r="Q1539" s="70" t="str">
        <f ca="1">IF(K1539="ENCOMENDADO",TODAY()-J1539,"")</f>
        <v/>
      </c>
      <c r="R1539" s="70" t="str">
        <f t="shared" ca="1" si="259"/>
        <v/>
      </c>
      <c r="S1539" s="70" t="str">
        <f t="shared" ca="1" si="260"/>
        <v/>
      </c>
      <c r="T1539" s="147" t="str">
        <f t="shared" ca="1" si="261"/>
        <v/>
      </c>
      <c r="U1539" s="146"/>
      <c r="V1539" s="51"/>
      <c r="W1539" s="51"/>
      <c r="X1539" s="51"/>
      <c r="Y1539" s="51"/>
      <c r="Z1539" s="51"/>
      <c r="AA1539" s="145"/>
    </row>
    <row r="1540" spans="1:27" s="2" customFormat="1" ht="15.6" x14ac:dyDescent="0.3">
      <c r="A1540" s="555">
        <v>45623</v>
      </c>
      <c r="B1540" s="48" t="s">
        <v>1525</v>
      </c>
      <c r="C1540" s="45" t="s">
        <v>65</v>
      </c>
      <c r="D1540" s="45">
        <v>6</v>
      </c>
      <c r="E1540" s="45" t="s">
        <v>28</v>
      </c>
      <c r="F1540" s="45">
        <v>37</v>
      </c>
      <c r="G1540" s="63" t="s">
        <v>1559</v>
      </c>
      <c r="H1540" s="53" t="s">
        <v>76</v>
      </c>
      <c r="I1540" s="47"/>
      <c r="J1540" s="568">
        <v>45600</v>
      </c>
      <c r="K1540" s="42" t="s">
        <v>31</v>
      </c>
      <c r="L1540" s="544">
        <v>45561</v>
      </c>
      <c r="M1540" s="57"/>
      <c r="N1540" s="516">
        <v>45600</v>
      </c>
      <c r="O1540" s="51"/>
      <c r="P1540" s="70" t="str">
        <f t="shared" ca="1" si="262"/>
        <v/>
      </c>
      <c r="Q1540" s="70" t="str">
        <f ca="1">IF(K1540="ENCOMENDADO",TODAY()-J1540,"")</f>
        <v/>
      </c>
      <c r="R1540" s="70" t="str">
        <f t="shared" ca="1" si="259"/>
        <v/>
      </c>
      <c r="S1540" s="70" t="str">
        <f t="shared" ca="1" si="260"/>
        <v/>
      </c>
      <c r="T1540" s="147" t="str">
        <f t="shared" ca="1" si="261"/>
        <v/>
      </c>
      <c r="U1540" s="146"/>
      <c r="V1540" s="51"/>
      <c r="W1540" s="51"/>
      <c r="X1540" s="51"/>
      <c r="Y1540" s="51"/>
      <c r="Z1540" s="51"/>
      <c r="AA1540" s="145"/>
    </row>
    <row r="1541" spans="1:27" s="2" customFormat="1" ht="15.6" x14ac:dyDescent="0.3">
      <c r="A1541" s="555">
        <v>45623</v>
      </c>
      <c r="B1541" s="48" t="s">
        <v>1525</v>
      </c>
      <c r="C1541" s="48" t="s">
        <v>65</v>
      </c>
      <c r="D1541" s="48">
        <v>6</v>
      </c>
      <c r="E1541" s="48" t="s">
        <v>28</v>
      </c>
      <c r="F1541" s="48">
        <v>38</v>
      </c>
      <c r="G1541" s="111" t="s">
        <v>1560</v>
      </c>
      <c r="H1541" s="53" t="s">
        <v>76</v>
      </c>
      <c r="I1541" s="47"/>
      <c r="J1541" s="568">
        <v>45600</v>
      </c>
      <c r="K1541" s="42" t="s">
        <v>31</v>
      </c>
      <c r="L1541" s="544">
        <v>45561</v>
      </c>
      <c r="M1541" s="57"/>
      <c r="N1541" s="516">
        <v>45600</v>
      </c>
      <c r="O1541" s="51"/>
      <c r="P1541" s="70" t="str">
        <f t="shared" ca="1" si="262"/>
        <v/>
      </c>
      <c r="Q1541" s="70" t="str">
        <f ca="1">IF(K1541="ENCOMENDADO",TODAY()-J1541,"")</f>
        <v/>
      </c>
      <c r="R1541" s="70" t="str">
        <f t="shared" ca="1" si="259"/>
        <v/>
      </c>
      <c r="S1541" s="70" t="str">
        <f t="shared" ca="1" si="260"/>
        <v/>
      </c>
      <c r="T1541" s="147" t="str">
        <f t="shared" ca="1" si="261"/>
        <v/>
      </c>
      <c r="U1541" s="146"/>
      <c r="V1541" s="51"/>
      <c r="W1541" s="51"/>
      <c r="X1541" s="51"/>
      <c r="Y1541" s="51"/>
      <c r="Z1541" s="51"/>
      <c r="AA1541" s="145"/>
    </row>
    <row r="1542" spans="1:27" s="2" customFormat="1" ht="15.6" x14ac:dyDescent="0.3">
      <c r="A1542" s="555">
        <v>45623</v>
      </c>
      <c r="B1542" s="48" t="s">
        <v>1525</v>
      </c>
      <c r="C1542" s="48" t="s">
        <v>65</v>
      </c>
      <c r="D1542" s="48">
        <v>6</v>
      </c>
      <c r="E1542" s="48" t="s">
        <v>28</v>
      </c>
      <c r="F1542" s="48">
        <v>39</v>
      </c>
      <c r="G1542" s="111" t="s">
        <v>1561</v>
      </c>
      <c r="H1542" s="53" t="s">
        <v>30</v>
      </c>
      <c r="I1542" s="47"/>
      <c r="J1542" s="568">
        <v>45716</v>
      </c>
      <c r="K1542" s="42" t="s">
        <v>31</v>
      </c>
      <c r="L1542" s="544">
        <v>45561</v>
      </c>
      <c r="M1542" s="57"/>
      <c r="N1542" s="516">
        <v>45722</v>
      </c>
      <c r="O1542" s="51"/>
      <c r="P1542" s="70"/>
      <c r="Q1542" s="70"/>
      <c r="R1542" s="70"/>
      <c r="S1542" s="70"/>
      <c r="T1542" s="147"/>
      <c r="U1542" s="146"/>
      <c r="V1542" s="51"/>
      <c r="W1542" s="51"/>
      <c r="X1542" s="51"/>
      <c r="Y1542" s="51"/>
      <c r="Z1542" s="51"/>
      <c r="AA1542" s="145"/>
    </row>
    <row r="1543" spans="1:27" s="2" customFormat="1" ht="15.6" x14ac:dyDescent="0.3">
      <c r="A1543" s="555">
        <v>45623</v>
      </c>
      <c r="B1543" s="48" t="s">
        <v>1525</v>
      </c>
      <c r="C1543" s="48" t="s">
        <v>65</v>
      </c>
      <c r="D1543" s="48">
        <v>6</v>
      </c>
      <c r="E1543" s="48" t="s">
        <v>28</v>
      </c>
      <c r="F1543" s="48">
        <v>40</v>
      </c>
      <c r="G1543" s="111" t="s">
        <v>1562</v>
      </c>
      <c r="H1543" s="53" t="s">
        <v>30</v>
      </c>
      <c r="I1543" s="47"/>
      <c r="J1543" s="568">
        <v>45716</v>
      </c>
      <c r="K1543" s="42" t="s">
        <v>31</v>
      </c>
      <c r="L1543" s="544">
        <v>45561</v>
      </c>
      <c r="M1543" s="57"/>
      <c r="N1543" s="516">
        <v>45722</v>
      </c>
      <c r="O1543" s="51"/>
      <c r="P1543" s="70"/>
      <c r="Q1543" s="70"/>
      <c r="R1543" s="70"/>
      <c r="S1543" s="70"/>
      <c r="T1543" s="147"/>
      <c r="U1543" s="146"/>
      <c r="V1543" s="51"/>
      <c r="W1543" s="51"/>
      <c r="X1543" s="51"/>
      <c r="Y1543" s="51"/>
      <c r="Z1543" s="51"/>
      <c r="AA1543" s="145"/>
    </row>
    <row r="1544" spans="1:27" s="2" customFormat="1" ht="31.2" customHeight="1" x14ac:dyDescent="0.35">
      <c r="A1544" s="555">
        <v>45623</v>
      </c>
      <c r="B1544" s="48" t="s">
        <v>1525</v>
      </c>
      <c r="C1544" s="45" t="s">
        <v>65</v>
      </c>
      <c r="D1544" s="45">
        <v>6</v>
      </c>
      <c r="E1544" s="48" t="s">
        <v>28</v>
      </c>
      <c r="F1544" s="48">
        <v>41</v>
      </c>
      <c r="G1544" s="77" t="s">
        <v>5464</v>
      </c>
      <c r="H1544" s="65" t="s">
        <v>104</v>
      </c>
      <c r="I1544" s="65"/>
      <c r="J1544" s="526">
        <v>45953</v>
      </c>
      <c r="K1544" s="42" t="s">
        <v>31</v>
      </c>
      <c r="L1544" s="544">
        <v>45561</v>
      </c>
      <c r="M1544" s="417"/>
      <c r="N1544" s="516">
        <v>46051</v>
      </c>
      <c r="O1544" s="475"/>
      <c r="P1544" s="70"/>
      <c r="Q1544" s="70"/>
      <c r="R1544" s="70"/>
      <c r="S1544" s="70"/>
      <c r="T1544" s="147"/>
      <c r="U1544" s="146"/>
      <c r="V1544" s="51"/>
      <c r="W1544" s="51"/>
      <c r="X1544" s="51"/>
      <c r="Y1544" s="51"/>
      <c r="Z1544" s="51"/>
      <c r="AA1544" s="145"/>
    </row>
    <row r="1545" spans="1:27" s="2" customFormat="1" ht="15.6" x14ac:dyDescent="0.3">
      <c r="A1545" s="555">
        <v>45623</v>
      </c>
      <c r="B1545" s="48" t="s">
        <v>1525</v>
      </c>
      <c r="C1545" s="48" t="s">
        <v>65</v>
      </c>
      <c r="D1545" s="48">
        <v>6</v>
      </c>
      <c r="E1545" s="48" t="s">
        <v>28</v>
      </c>
      <c r="F1545" s="48">
        <v>42</v>
      </c>
      <c r="G1545" s="111" t="s">
        <v>1563</v>
      </c>
      <c r="H1545" s="53" t="s">
        <v>30</v>
      </c>
      <c r="I1545" s="47"/>
      <c r="J1545" s="568">
        <v>45716</v>
      </c>
      <c r="K1545" s="42" t="s">
        <v>31</v>
      </c>
      <c r="L1545" s="544">
        <v>45561</v>
      </c>
      <c r="M1545" s="57"/>
      <c r="N1545" s="516">
        <v>45722</v>
      </c>
      <c r="O1545" s="51"/>
      <c r="P1545" s="70"/>
      <c r="Q1545" s="70"/>
      <c r="R1545" s="70"/>
      <c r="S1545" s="70"/>
      <c r="T1545" s="147"/>
      <c r="U1545" s="146"/>
      <c r="V1545" s="51"/>
      <c r="W1545" s="51"/>
      <c r="X1545" s="51"/>
      <c r="Y1545" s="51"/>
      <c r="Z1545" s="51"/>
      <c r="AA1545" s="145"/>
    </row>
    <row r="1546" spans="1:27" s="2" customFormat="1" ht="15.6" x14ac:dyDescent="0.3">
      <c r="A1546" s="555">
        <v>45623</v>
      </c>
      <c r="B1546" s="48" t="s">
        <v>1525</v>
      </c>
      <c r="C1546" s="48" t="s">
        <v>65</v>
      </c>
      <c r="D1546" s="48">
        <v>6</v>
      </c>
      <c r="E1546" s="48" t="s">
        <v>28</v>
      </c>
      <c r="F1546" s="48">
        <v>43</v>
      </c>
      <c r="G1546" s="111" t="s">
        <v>1564</v>
      </c>
      <c r="H1546" s="53" t="s">
        <v>30</v>
      </c>
      <c r="I1546" s="47"/>
      <c r="J1546" s="568">
        <v>45716</v>
      </c>
      <c r="K1546" s="42" t="s">
        <v>31</v>
      </c>
      <c r="L1546" s="544">
        <v>45561</v>
      </c>
      <c r="M1546" s="57"/>
      <c r="N1546" s="516">
        <v>45722</v>
      </c>
      <c r="O1546" s="51"/>
      <c r="P1546" s="70"/>
      <c r="Q1546" s="70"/>
      <c r="R1546" s="70"/>
      <c r="S1546" s="70"/>
      <c r="T1546" s="147"/>
      <c r="U1546" s="146"/>
      <c r="V1546" s="51"/>
      <c r="W1546" s="51"/>
      <c r="X1546" s="51"/>
      <c r="Y1546" s="51"/>
      <c r="Z1546" s="51"/>
      <c r="AA1546" s="145"/>
    </row>
    <row r="1547" spans="1:27" s="2" customFormat="1" ht="15.6" x14ac:dyDescent="0.3">
      <c r="A1547" s="555">
        <v>45623</v>
      </c>
      <c r="B1547" s="48" t="s">
        <v>1525</v>
      </c>
      <c r="C1547" s="235" t="s">
        <v>65</v>
      </c>
      <c r="D1547" s="235">
        <v>6</v>
      </c>
      <c r="E1547" s="235" t="s">
        <v>28</v>
      </c>
      <c r="F1547" s="235">
        <v>44</v>
      </c>
      <c r="G1547" s="303" t="s">
        <v>1565</v>
      </c>
      <c r="H1547" s="304" t="s">
        <v>84</v>
      </c>
      <c r="I1547" s="53"/>
      <c r="J1547" s="569">
        <v>45716</v>
      </c>
      <c r="K1547" s="42" t="s">
        <v>31</v>
      </c>
      <c r="L1547" s="544">
        <v>45561</v>
      </c>
      <c r="M1547" s="57"/>
      <c r="N1547" s="516">
        <v>45819</v>
      </c>
      <c r="O1547" s="51"/>
      <c r="P1547" s="70"/>
      <c r="Q1547" s="70"/>
      <c r="R1547" s="70"/>
      <c r="S1547" s="70"/>
      <c r="T1547" s="147"/>
      <c r="U1547" s="146"/>
      <c r="V1547" s="51"/>
      <c r="W1547" s="51"/>
      <c r="X1547" s="51"/>
      <c r="Y1547" s="51"/>
      <c r="Z1547" s="51"/>
      <c r="AA1547" s="145"/>
    </row>
    <row r="1548" spans="1:27" s="2" customFormat="1" ht="46.8" customHeight="1" x14ac:dyDescent="0.35">
      <c r="A1548" s="555">
        <v>45623</v>
      </c>
      <c r="B1548" s="48" t="s">
        <v>1525</v>
      </c>
      <c r="C1548" s="45" t="s">
        <v>65</v>
      </c>
      <c r="D1548" s="45">
        <v>6</v>
      </c>
      <c r="E1548" s="48" t="s">
        <v>28</v>
      </c>
      <c r="F1548" s="48">
        <v>45</v>
      </c>
      <c r="G1548" s="72" t="s">
        <v>5319</v>
      </c>
      <c r="H1548" s="48" t="s">
        <v>54</v>
      </c>
      <c r="I1548" s="48"/>
      <c r="J1548" s="513">
        <v>45953</v>
      </c>
      <c r="K1548" s="355" t="s">
        <v>5185</v>
      </c>
      <c r="L1548" s="544">
        <v>45561</v>
      </c>
      <c r="M1548" s="57"/>
      <c r="N1548" s="513"/>
      <c r="O1548" s="475"/>
      <c r="P1548" s="70"/>
      <c r="Q1548" s="70"/>
      <c r="R1548" s="70"/>
      <c r="S1548" s="70"/>
      <c r="T1548" s="147"/>
      <c r="U1548" s="146"/>
      <c r="V1548" s="51"/>
      <c r="W1548" s="51"/>
      <c r="X1548" s="51"/>
      <c r="Y1548" s="51"/>
      <c r="Z1548" s="51"/>
      <c r="AA1548" s="145"/>
    </row>
    <row r="1549" spans="1:27" s="2" customFormat="1" ht="46.8" x14ac:dyDescent="0.3">
      <c r="A1549" s="555">
        <v>45623</v>
      </c>
      <c r="B1549" s="48" t="s">
        <v>1525</v>
      </c>
      <c r="C1549" s="235" t="s">
        <v>65</v>
      </c>
      <c r="D1549" s="235">
        <v>6</v>
      </c>
      <c r="E1549" s="235" t="s">
        <v>28</v>
      </c>
      <c r="F1549" s="235">
        <v>46</v>
      </c>
      <c r="G1549" s="77" t="s">
        <v>1566</v>
      </c>
      <c r="H1549" s="65" t="s">
        <v>158</v>
      </c>
      <c r="I1549" s="364"/>
      <c r="J1549" s="571">
        <v>45839</v>
      </c>
      <c r="K1549" s="191" t="s">
        <v>31</v>
      </c>
      <c r="L1549" s="544">
        <v>45561</v>
      </c>
      <c r="M1549" s="248"/>
      <c r="N1549" s="654">
        <v>45853</v>
      </c>
      <c r="O1549" s="252"/>
      <c r="P1549" s="256"/>
      <c r="Q1549" s="256"/>
      <c r="R1549" s="256"/>
      <c r="S1549" s="256"/>
      <c r="T1549" s="275"/>
      <c r="U1549" s="276"/>
      <c r="V1549" s="252"/>
      <c r="W1549" s="252"/>
      <c r="X1549" s="252"/>
      <c r="Y1549" s="252"/>
      <c r="Z1549" s="252"/>
      <c r="AA1549" s="277"/>
    </row>
    <row r="1550" spans="1:27" s="2" customFormat="1" ht="18" customHeight="1" x14ac:dyDescent="0.35">
      <c r="A1550" s="555">
        <v>45623</v>
      </c>
      <c r="B1550" s="48" t="s">
        <v>1525</v>
      </c>
      <c r="C1550" s="236" t="s">
        <v>65</v>
      </c>
      <c r="D1550" s="236">
        <v>6</v>
      </c>
      <c r="E1550" s="235" t="s">
        <v>28</v>
      </c>
      <c r="F1550" s="48">
        <v>47</v>
      </c>
      <c r="G1550" s="77" t="s">
        <v>5318</v>
      </c>
      <c r="H1550" s="65" t="s">
        <v>44</v>
      </c>
      <c r="I1550" s="65"/>
      <c r="J1550" s="526">
        <v>45953</v>
      </c>
      <c r="K1550" s="191" t="s">
        <v>31</v>
      </c>
      <c r="L1550" s="544">
        <v>45561</v>
      </c>
      <c r="M1550" s="57"/>
      <c r="N1550" s="654">
        <v>46192</v>
      </c>
      <c r="O1550" s="475"/>
      <c r="P1550" s="70"/>
      <c r="Q1550" s="70"/>
      <c r="R1550" s="70"/>
      <c r="S1550" s="70"/>
      <c r="T1550" s="147"/>
      <c r="U1550" s="146"/>
      <c r="V1550" s="51"/>
      <c r="W1550" s="51"/>
      <c r="X1550" s="51"/>
      <c r="Y1550" s="51"/>
      <c r="Z1550" s="51"/>
      <c r="AA1550" s="145"/>
    </row>
    <row r="1551" spans="1:27" s="2" customFormat="1" ht="31.2" x14ac:dyDescent="0.3">
      <c r="A1551" s="555">
        <v>45623</v>
      </c>
      <c r="B1551" s="48" t="s">
        <v>1525</v>
      </c>
      <c r="C1551" s="236" t="s">
        <v>65</v>
      </c>
      <c r="D1551" s="236">
        <v>6</v>
      </c>
      <c r="E1551" s="235" t="s">
        <v>28</v>
      </c>
      <c r="F1551" s="235">
        <v>48</v>
      </c>
      <c r="G1551" s="480" t="s">
        <v>5473</v>
      </c>
      <c r="H1551" s="65" t="s">
        <v>116</v>
      </c>
      <c r="I1551" s="458"/>
      <c r="J1551" s="576">
        <v>46027</v>
      </c>
      <c r="K1551" s="191" t="s">
        <v>31</v>
      </c>
      <c r="L1551" s="544">
        <v>45561</v>
      </c>
      <c r="M1551" s="417"/>
      <c r="N1551" s="513">
        <v>46057</v>
      </c>
      <c r="O1551" s="252"/>
      <c r="P1551" s="256"/>
      <c r="Q1551" s="256"/>
      <c r="R1551" s="256"/>
      <c r="S1551" s="256"/>
      <c r="T1551" s="275"/>
      <c r="U1551" s="276"/>
      <c r="V1551" s="252"/>
      <c r="W1551" s="252"/>
      <c r="X1551" s="252"/>
      <c r="Y1551" s="252"/>
      <c r="Z1551" s="252"/>
      <c r="AA1551" s="277"/>
    </row>
    <row r="1552" spans="1:27" s="2" customFormat="1" ht="15.6" x14ac:dyDescent="0.3">
      <c r="A1552" s="555">
        <v>45560</v>
      </c>
      <c r="B1552" s="48" t="s">
        <v>1567</v>
      </c>
      <c r="C1552" s="45" t="s">
        <v>65</v>
      </c>
      <c r="D1552" s="45">
        <v>6</v>
      </c>
      <c r="E1552" s="45" t="s">
        <v>66</v>
      </c>
      <c r="F1552" s="45">
        <v>1</v>
      </c>
      <c r="G1552" s="61" t="s">
        <v>1568</v>
      </c>
      <c r="H1552" s="65" t="s">
        <v>30</v>
      </c>
      <c r="I1552" s="48"/>
      <c r="J1552" s="513"/>
      <c r="K1552" s="42" t="s">
        <v>31</v>
      </c>
      <c r="L1552" s="544">
        <v>45405</v>
      </c>
      <c r="M1552" s="51"/>
      <c r="N1552" s="513">
        <v>45656</v>
      </c>
      <c r="O1552" s="51"/>
      <c r="P1552" s="70" t="str">
        <f t="shared" ref="P1552:P1560" ca="1" si="264">IF(K1552="NÃO INTERVENCIONADO",TODAY()-J1552,"")</f>
        <v/>
      </c>
      <c r="Q1552" s="70" t="str">
        <f t="shared" ref="Q1552:Q1563" ca="1" si="265">IF(K1552="ENCOMENDADO",TODAY()-J1552,"")</f>
        <v/>
      </c>
      <c r="R1552" s="70" t="str">
        <f t="shared" ref="R1552:R1563" ca="1" si="266">IF(K1552="EM OBRA",TODAY()-J1552,"")</f>
        <v/>
      </c>
      <c r="S1552" s="70" t="str">
        <f t="shared" ref="S1552:S1563" ca="1" si="267">IF(K1552="CORREÇÃO NÃO ACEITE",TODAY()-J1552,"")</f>
        <v/>
      </c>
      <c r="T1552" s="147" t="str">
        <f t="shared" ref="T1552:T1563" ca="1" si="268">IF(K1552="A VERIFICAR",TODAY()-J1552,"")</f>
        <v/>
      </c>
      <c r="U1552" s="146"/>
      <c r="V1552" s="51"/>
      <c r="W1552" s="51"/>
      <c r="X1552" s="51"/>
      <c r="Y1552" s="51"/>
      <c r="Z1552" s="51"/>
      <c r="AA1552" s="145"/>
    </row>
    <row r="1553" spans="1:27" s="2" customFormat="1" ht="15.6" x14ac:dyDescent="0.3">
      <c r="A1553" s="555">
        <v>45560</v>
      </c>
      <c r="B1553" s="48" t="s">
        <v>1567</v>
      </c>
      <c r="C1553" s="45" t="s">
        <v>65</v>
      </c>
      <c r="D1553" s="45">
        <v>6</v>
      </c>
      <c r="E1553" s="45" t="s">
        <v>66</v>
      </c>
      <c r="F1553" s="45">
        <v>2</v>
      </c>
      <c r="G1553" s="61" t="s">
        <v>1569</v>
      </c>
      <c r="H1553" s="65" t="s">
        <v>30</v>
      </c>
      <c r="I1553" s="48"/>
      <c r="J1553" s="513"/>
      <c r="K1553" s="42" t="s">
        <v>31</v>
      </c>
      <c r="L1553" s="544">
        <v>45405</v>
      </c>
      <c r="M1553" s="51"/>
      <c r="N1553" s="513">
        <v>45656</v>
      </c>
      <c r="O1553" s="51"/>
      <c r="P1553" s="70" t="str">
        <f t="shared" ca="1" si="264"/>
        <v/>
      </c>
      <c r="Q1553" s="70" t="str">
        <f t="shared" ca="1" si="265"/>
        <v/>
      </c>
      <c r="R1553" s="70" t="str">
        <f t="shared" ca="1" si="266"/>
        <v/>
      </c>
      <c r="S1553" s="70" t="str">
        <f t="shared" ca="1" si="267"/>
        <v/>
      </c>
      <c r="T1553" s="147" t="str">
        <f t="shared" ca="1" si="268"/>
        <v/>
      </c>
      <c r="U1553" s="146"/>
      <c r="V1553" s="51"/>
      <c r="W1553" s="51"/>
      <c r="X1553" s="51"/>
      <c r="Y1553" s="51"/>
      <c r="Z1553" s="51"/>
      <c r="AA1553" s="145"/>
    </row>
    <row r="1554" spans="1:27" s="2" customFormat="1" ht="15.6" x14ac:dyDescent="0.3">
      <c r="A1554" s="555">
        <v>45560</v>
      </c>
      <c r="B1554" s="48" t="s">
        <v>1567</v>
      </c>
      <c r="C1554" s="45" t="s">
        <v>65</v>
      </c>
      <c r="D1554" s="45">
        <v>6</v>
      </c>
      <c r="E1554" s="45" t="s">
        <v>66</v>
      </c>
      <c r="F1554" s="45">
        <v>3</v>
      </c>
      <c r="G1554" s="61" t="s">
        <v>1570</v>
      </c>
      <c r="H1554" s="65" t="s">
        <v>196</v>
      </c>
      <c r="I1554" s="48"/>
      <c r="J1554" s="513"/>
      <c r="K1554" s="42" t="s">
        <v>31</v>
      </c>
      <c r="L1554" s="544">
        <v>45405</v>
      </c>
      <c r="M1554" s="51"/>
      <c r="N1554" s="513">
        <v>45677</v>
      </c>
      <c r="O1554" s="51"/>
      <c r="P1554" s="70" t="str">
        <f t="shared" ca="1" si="264"/>
        <v/>
      </c>
      <c r="Q1554" s="70" t="str">
        <f t="shared" ca="1" si="265"/>
        <v/>
      </c>
      <c r="R1554" s="70" t="str">
        <f t="shared" ca="1" si="266"/>
        <v/>
      </c>
      <c r="S1554" s="70" t="str">
        <f t="shared" ca="1" si="267"/>
        <v/>
      </c>
      <c r="T1554" s="147" t="str">
        <f t="shared" ca="1" si="268"/>
        <v/>
      </c>
      <c r="U1554" s="146"/>
      <c r="V1554" s="51"/>
      <c r="W1554" s="51"/>
      <c r="X1554" s="51"/>
      <c r="Y1554" s="51"/>
      <c r="Z1554" s="51"/>
      <c r="AA1554" s="145"/>
    </row>
    <row r="1555" spans="1:27" s="2" customFormat="1" ht="15.6" x14ac:dyDescent="0.3">
      <c r="A1555" s="555">
        <v>45560</v>
      </c>
      <c r="B1555" s="48" t="s">
        <v>1567</v>
      </c>
      <c r="C1555" s="45" t="s">
        <v>65</v>
      </c>
      <c r="D1555" s="45">
        <v>6</v>
      </c>
      <c r="E1555" s="45" t="s">
        <v>66</v>
      </c>
      <c r="F1555" s="45">
        <v>4</v>
      </c>
      <c r="G1555" s="61" t="s">
        <v>1571</v>
      </c>
      <c r="H1555" s="65" t="s">
        <v>533</v>
      </c>
      <c r="I1555" s="48"/>
      <c r="J1555" s="513"/>
      <c r="K1555" s="42" t="s">
        <v>31</v>
      </c>
      <c r="L1555" s="544">
        <v>45405</v>
      </c>
      <c r="M1555" s="51"/>
      <c r="N1555" s="513">
        <v>45560</v>
      </c>
      <c r="O1555" s="51"/>
      <c r="P1555" s="70" t="str">
        <f t="shared" ca="1" si="264"/>
        <v/>
      </c>
      <c r="Q1555" s="70" t="str">
        <f t="shared" ca="1" si="265"/>
        <v/>
      </c>
      <c r="R1555" s="70" t="str">
        <f t="shared" ca="1" si="266"/>
        <v/>
      </c>
      <c r="S1555" s="70" t="str">
        <f t="shared" ca="1" si="267"/>
        <v/>
      </c>
      <c r="T1555" s="147" t="str">
        <f t="shared" ca="1" si="268"/>
        <v/>
      </c>
      <c r="U1555" s="146"/>
      <c r="V1555" s="51"/>
      <c r="W1555" s="51"/>
      <c r="X1555" s="51"/>
      <c r="Y1555" s="51"/>
      <c r="Z1555" s="51"/>
      <c r="AA1555" s="145"/>
    </row>
    <row r="1556" spans="1:27" s="2" customFormat="1" ht="15.6" x14ac:dyDescent="0.3">
      <c r="A1556" s="555">
        <v>45560</v>
      </c>
      <c r="B1556" s="48" t="s">
        <v>1567</v>
      </c>
      <c r="C1556" s="45" t="s">
        <v>65</v>
      </c>
      <c r="D1556" s="45">
        <v>6</v>
      </c>
      <c r="E1556" s="45" t="s">
        <v>66</v>
      </c>
      <c r="F1556" s="45">
        <v>5</v>
      </c>
      <c r="G1556" s="61" t="s">
        <v>1572</v>
      </c>
      <c r="H1556" s="65" t="s">
        <v>30</v>
      </c>
      <c r="I1556" s="48"/>
      <c r="J1556" s="513"/>
      <c r="K1556" s="42" t="s">
        <v>31</v>
      </c>
      <c r="L1556" s="544">
        <v>45405</v>
      </c>
      <c r="M1556" s="51"/>
      <c r="N1556" s="513">
        <v>45656</v>
      </c>
      <c r="O1556" s="51"/>
      <c r="P1556" s="70" t="str">
        <f t="shared" ca="1" si="264"/>
        <v/>
      </c>
      <c r="Q1556" s="70" t="str">
        <f t="shared" ca="1" si="265"/>
        <v/>
      </c>
      <c r="R1556" s="70" t="str">
        <f t="shared" ca="1" si="266"/>
        <v/>
      </c>
      <c r="S1556" s="70" t="str">
        <f t="shared" ca="1" si="267"/>
        <v/>
      </c>
      <c r="T1556" s="147" t="str">
        <f t="shared" ca="1" si="268"/>
        <v/>
      </c>
      <c r="U1556" s="146"/>
      <c r="V1556" s="51"/>
      <c r="W1556" s="51"/>
      <c r="X1556" s="51"/>
      <c r="Y1556" s="51"/>
      <c r="Z1556" s="51"/>
      <c r="AA1556" s="145"/>
    </row>
    <row r="1557" spans="1:27" s="2" customFormat="1" ht="15.6" x14ac:dyDescent="0.3">
      <c r="A1557" s="555">
        <v>45560</v>
      </c>
      <c r="B1557" s="48" t="s">
        <v>1567</v>
      </c>
      <c r="C1557" s="45" t="s">
        <v>65</v>
      </c>
      <c r="D1557" s="45">
        <v>6</v>
      </c>
      <c r="E1557" s="45" t="s">
        <v>66</v>
      </c>
      <c r="F1557" s="45">
        <v>6</v>
      </c>
      <c r="G1557" s="61" t="s">
        <v>1573</v>
      </c>
      <c r="H1557" s="47" t="s">
        <v>104</v>
      </c>
      <c r="I1557" s="95"/>
      <c r="J1557" s="570"/>
      <c r="K1557" s="42" t="s">
        <v>31</v>
      </c>
      <c r="L1557" s="544">
        <v>45405</v>
      </c>
      <c r="M1557" s="51"/>
      <c r="N1557" s="513">
        <v>45565</v>
      </c>
      <c r="O1557" s="51"/>
      <c r="P1557" s="70" t="str">
        <f t="shared" ca="1" si="264"/>
        <v/>
      </c>
      <c r="Q1557" s="70" t="str">
        <f t="shared" ca="1" si="265"/>
        <v/>
      </c>
      <c r="R1557" s="70" t="str">
        <f t="shared" ca="1" si="266"/>
        <v/>
      </c>
      <c r="S1557" s="70" t="str">
        <f t="shared" ca="1" si="267"/>
        <v/>
      </c>
      <c r="T1557" s="147" t="str">
        <f t="shared" ca="1" si="268"/>
        <v/>
      </c>
      <c r="U1557" s="146"/>
      <c r="V1557" s="51"/>
      <c r="W1557" s="51"/>
      <c r="X1557" s="51"/>
      <c r="Y1557" s="51"/>
      <c r="Z1557" s="51"/>
      <c r="AA1557" s="145"/>
    </row>
    <row r="1558" spans="1:27" s="2" customFormat="1" ht="15.6" x14ac:dyDescent="0.3">
      <c r="A1558" s="555">
        <v>45560</v>
      </c>
      <c r="B1558" s="48" t="s">
        <v>1567</v>
      </c>
      <c r="C1558" s="45" t="s">
        <v>65</v>
      </c>
      <c r="D1558" s="45">
        <v>6</v>
      </c>
      <c r="E1558" s="45" t="s">
        <v>66</v>
      </c>
      <c r="F1558" s="45">
        <v>7</v>
      </c>
      <c r="G1558" s="61" t="s">
        <v>1574</v>
      </c>
      <c r="H1558" s="65" t="s">
        <v>30</v>
      </c>
      <c r="I1558" s="48"/>
      <c r="J1558" s="513"/>
      <c r="K1558" s="42" t="s">
        <v>31</v>
      </c>
      <c r="L1558" s="544">
        <v>45405</v>
      </c>
      <c r="M1558" s="51"/>
      <c r="N1558" s="513">
        <v>45656</v>
      </c>
      <c r="O1558" s="51"/>
      <c r="P1558" s="70" t="str">
        <f t="shared" ca="1" si="264"/>
        <v/>
      </c>
      <c r="Q1558" s="70" t="str">
        <f t="shared" ca="1" si="265"/>
        <v/>
      </c>
      <c r="R1558" s="70" t="str">
        <f t="shared" ca="1" si="266"/>
        <v/>
      </c>
      <c r="S1558" s="70" t="str">
        <f t="shared" ca="1" si="267"/>
        <v/>
      </c>
      <c r="T1558" s="147" t="str">
        <f t="shared" ca="1" si="268"/>
        <v/>
      </c>
      <c r="U1558" s="146"/>
      <c r="V1558" s="51"/>
      <c r="W1558" s="51"/>
      <c r="X1558" s="51"/>
      <c r="Y1558" s="51"/>
      <c r="Z1558" s="51"/>
      <c r="AA1558" s="145"/>
    </row>
    <row r="1559" spans="1:27" s="2" customFormat="1" ht="15.6" x14ac:dyDescent="0.3">
      <c r="A1559" s="555">
        <v>45560</v>
      </c>
      <c r="B1559" s="48" t="s">
        <v>1567</v>
      </c>
      <c r="C1559" s="45" t="s">
        <v>65</v>
      </c>
      <c r="D1559" s="45">
        <v>6</v>
      </c>
      <c r="E1559" s="45" t="s">
        <v>66</v>
      </c>
      <c r="F1559" s="45">
        <v>8</v>
      </c>
      <c r="G1559" s="61" t="s">
        <v>1575</v>
      </c>
      <c r="H1559" s="65" t="s">
        <v>30</v>
      </c>
      <c r="I1559" s="48"/>
      <c r="J1559" s="513"/>
      <c r="K1559" s="42" t="s">
        <v>31</v>
      </c>
      <c r="L1559" s="544">
        <v>45405</v>
      </c>
      <c r="M1559" s="51"/>
      <c r="N1559" s="513">
        <v>45656</v>
      </c>
      <c r="O1559" s="51"/>
      <c r="P1559" s="70" t="str">
        <f t="shared" ca="1" si="264"/>
        <v/>
      </c>
      <c r="Q1559" s="70" t="str">
        <f t="shared" ca="1" si="265"/>
        <v/>
      </c>
      <c r="R1559" s="70" t="str">
        <f t="shared" ca="1" si="266"/>
        <v/>
      </c>
      <c r="S1559" s="70" t="str">
        <f t="shared" ca="1" si="267"/>
        <v/>
      </c>
      <c r="T1559" s="147" t="str">
        <f t="shared" ca="1" si="268"/>
        <v/>
      </c>
      <c r="U1559" s="146"/>
      <c r="V1559" s="51"/>
      <c r="W1559" s="51"/>
      <c r="X1559" s="51"/>
      <c r="Y1559" s="51"/>
      <c r="Z1559" s="51"/>
      <c r="AA1559" s="145"/>
    </row>
    <row r="1560" spans="1:27" s="2" customFormat="1" ht="15.6" x14ac:dyDescent="0.3">
      <c r="A1560" s="555">
        <v>45560</v>
      </c>
      <c r="B1560" s="48" t="s">
        <v>1567</v>
      </c>
      <c r="C1560" s="45" t="s">
        <v>65</v>
      </c>
      <c r="D1560" s="45">
        <v>6</v>
      </c>
      <c r="E1560" s="45" t="s">
        <v>66</v>
      </c>
      <c r="F1560" s="45">
        <v>9</v>
      </c>
      <c r="G1560" s="61" t="s">
        <v>1576</v>
      </c>
      <c r="H1560" s="65" t="s">
        <v>84</v>
      </c>
      <c r="I1560" s="95"/>
      <c r="J1560" s="570"/>
      <c r="K1560" s="42" t="s">
        <v>31</v>
      </c>
      <c r="L1560" s="544">
        <v>45405</v>
      </c>
      <c r="M1560" s="51"/>
      <c r="N1560" s="513">
        <v>45656</v>
      </c>
      <c r="O1560" s="51"/>
      <c r="P1560" s="70" t="str">
        <f t="shared" ca="1" si="264"/>
        <v/>
      </c>
      <c r="Q1560" s="70" t="str">
        <f t="shared" ca="1" si="265"/>
        <v/>
      </c>
      <c r="R1560" s="70" t="str">
        <f t="shared" ca="1" si="266"/>
        <v/>
      </c>
      <c r="S1560" s="70" t="str">
        <f t="shared" ca="1" si="267"/>
        <v/>
      </c>
      <c r="T1560" s="147" t="str">
        <f t="shared" ca="1" si="268"/>
        <v/>
      </c>
      <c r="U1560" s="146"/>
      <c r="V1560" s="51"/>
      <c r="W1560" s="51"/>
      <c r="X1560" s="51"/>
      <c r="Y1560" s="51"/>
      <c r="Z1560" s="51"/>
      <c r="AA1560" s="145"/>
    </row>
    <row r="1561" spans="1:27" s="2" customFormat="1" ht="15.6" x14ac:dyDescent="0.3">
      <c r="A1561" s="555">
        <v>45560</v>
      </c>
      <c r="B1561" s="48" t="s">
        <v>1567</v>
      </c>
      <c r="C1561" s="45" t="s">
        <v>65</v>
      </c>
      <c r="D1561" s="45">
        <v>6</v>
      </c>
      <c r="E1561" s="45" t="s">
        <v>66</v>
      </c>
      <c r="F1561" s="45">
        <v>10</v>
      </c>
      <c r="G1561" s="61" t="s">
        <v>1577</v>
      </c>
      <c r="H1561" s="65" t="s">
        <v>30</v>
      </c>
      <c r="I1561" s="48"/>
      <c r="J1561" s="513"/>
      <c r="K1561" s="42" t="s">
        <v>31</v>
      </c>
      <c r="L1561" s="544">
        <v>45405</v>
      </c>
      <c r="M1561" s="51"/>
      <c r="N1561" s="513">
        <v>45656</v>
      </c>
      <c r="O1561" s="51"/>
      <c r="P1561" s="70" t="str">
        <f ca="1">IF(K1561="NÃO INTERVENCIONADO",TODAY()-L1561,"")</f>
        <v/>
      </c>
      <c r="Q1561" s="70" t="str">
        <f t="shared" ca="1" si="265"/>
        <v/>
      </c>
      <c r="R1561" s="70" t="str">
        <f t="shared" ca="1" si="266"/>
        <v/>
      </c>
      <c r="S1561" s="70" t="str">
        <f t="shared" ca="1" si="267"/>
        <v/>
      </c>
      <c r="T1561" s="147" t="str">
        <f t="shared" ca="1" si="268"/>
        <v/>
      </c>
      <c r="U1561" s="146"/>
      <c r="V1561" s="51"/>
      <c r="W1561" s="51"/>
      <c r="X1561" s="51"/>
      <c r="Y1561" s="51"/>
      <c r="Z1561" s="51"/>
      <c r="AA1561" s="145"/>
    </row>
    <row r="1562" spans="1:27" s="2" customFormat="1" ht="15.6" x14ac:dyDescent="0.3">
      <c r="A1562" s="555">
        <v>45560</v>
      </c>
      <c r="B1562" s="48" t="s">
        <v>1567</v>
      </c>
      <c r="C1562" s="45" t="s">
        <v>65</v>
      </c>
      <c r="D1562" s="45">
        <v>6</v>
      </c>
      <c r="E1562" s="45" t="s">
        <v>66</v>
      </c>
      <c r="F1562" s="45">
        <v>11</v>
      </c>
      <c r="G1562" s="61" t="s">
        <v>1578</v>
      </c>
      <c r="H1562" s="65" t="s">
        <v>44</v>
      </c>
      <c r="I1562" s="48"/>
      <c r="J1562" s="513"/>
      <c r="K1562" s="42" t="s">
        <v>31</v>
      </c>
      <c r="L1562" s="544">
        <v>45405</v>
      </c>
      <c r="M1562" s="51"/>
      <c r="N1562" s="513">
        <v>45656</v>
      </c>
      <c r="O1562" s="51"/>
      <c r="P1562" s="70" t="str">
        <f ca="1">IF(K1562="NÃO INTERVENCIONADO",TODAY()-J1562,"")</f>
        <v/>
      </c>
      <c r="Q1562" s="70" t="str">
        <f t="shared" ca="1" si="265"/>
        <v/>
      </c>
      <c r="R1562" s="70" t="str">
        <f t="shared" ca="1" si="266"/>
        <v/>
      </c>
      <c r="S1562" s="70" t="str">
        <f t="shared" ca="1" si="267"/>
        <v/>
      </c>
      <c r="T1562" s="147" t="str">
        <f t="shared" ca="1" si="268"/>
        <v/>
      </c>
      <c r="U1562" s="146"/>
      <c r="V1562" s="51"/>
      <c r="W1562" s="51"/>
      <c r="X1562" s="51"/>
      <c r="Y1562" s="51"/>
      <c r="Z1562" s="51"/>
      <c r="AA1562" s="145"/>
    </row>
    <row r="1563" spans="1:27" s="2" customFormat="1" ht="31.2" x14ac:dyDescent="0.3">
      <c r="A1563" s="555">
        <v>45560</v>
      </c>
      <c r="B1563" s="48" t="s">
        <v>1567</v>
      </c>
      <c r="C1563" s="45" t="s">
        <v>65</v>
      </c>
      <c r="D1563" s="45">
        <v>6</v>
      </c>
      <c r="E1563" s="45" t="s">
        <v>66</v>
      </c>
      <c r="F1563" s="45">
        <v>12</v>
      </c>
      <c r="G1563" s="64" t="s">
        <v>1579</v>
      </c>
      <c r="H1563" s="47" t="s">
        <v>104</v>
      </c>
      <c r="I1563" s="48"/>
      <c r="J1563" s="585">
        <v>45603</v>
      </c>
      <c r="K1563" s="42" t="s">
        <v>31</v>
      </c>
      <c r="L1563" s="544">
        <v>45405</v>
      </c>
      <c r="M1563" s="43">
        <v>45684</v>
      </c>
      <c r="N1563" s="525">
        <v>45656</v>
      </c>
      <c r="O1563" s="51"/>
      <c r="P1563" s="70" t="str">
        <f ca="1">IF(K1563="NÃO INTERVENCIONADO",TODAY()-J1563,"")</f>
        <v/>
      </c>
      <c r="Q1563" s="70" t="str">
        <f t="shared" ca="1" si="265"/>
        <v/>
      </c>
      <c r="R1563" s="70" t="str">
        <f t="shared" ca="1" si="266"/>
        <v/>
      </c>
      <c r="S1563" s="70" t="str">
        <f t="shared" ca="1" si="267"/>
        <v/>
      </c>
      <c r="T1563" s="147" t="str">
        <f t="shared" ca="1" si="268"/>
        <v/>
      </c>
      <c r="U1563" s="146"/>
      <c r="V1563" s="51"/>
      <c r="W1563" s="51"/>
      <c r="X1563" s="51"/>
      <c r="Y1563" s="51"/>
      <c r="Z1563" s="51"/>
      <c r="AA1563" s="145"/>
    </row>
    <row r="1564" spans="1:27" s="2" customFormat="1" ht="15.6" x14ac:dyDescent="0.3">
      <c r="A1564" s="555">
        <v>45560</v>
      </c>
      <c r="B1564" s="48" t="s">
        <v>1567</v>
      </c>
      <c r="C1564" s="45" t="s">
        <v>65</v>
      </c>
      <c r="D1564" s="45">
        <v>6</v>
      </c>
      <c r="E1564" s="45" t="s">
        <v>66</v>
      </c>
      <c r="F1564" s="45">
        <v>13</v>
      </c>
      <c r="G1564" s="64" t="s">
        <v>1580</v>
      </c>
      <c r="H1564" s="65" t="s">
        <v>158</v>
      </c>
      <c r="I1564" s="48"/>
      <c r="J1564" s="568">
        <v>45692</v>
      </c>
      <c r="K1564" s="42" t="s">
        <v>31</v>
      </c>
      <c r="L1564" s="544">
        <v>45405</v>
      </c>
      <c r="M1564" s="110"/>
      <c r="N1564" s="516">
        <v>45705</v>
      </c>
      <c r="O1564" s="51"/>
      <c r="P1564" s="70"/>
      <c r="Q1564" s="70"/>
      <c r="R1564" s="70"/>
      <c r="S1564" s="70"/>
      <c r="T1564" s="147"/>
      <c r="U1564" s="146"/>
      <c r="V1564" s="51"/>
      <c r="W1564" s="51"/>
      <c r="X1564" s="51"/>
      <c r="Y1564" s="51"/>
      <c r="Z1564" s="51"/>
      <c r="AA1564" s="145"/>
    </row>
    <row r="1565" spans="1:27" s="2" customFormat="1" ht="15.6" x14ac:dyDescent="0.3">
      <c r="A1565" s="555">
        <v>45560</v>
      </c>
      <c r="B1565" s="48" t="s">
        <v>1567</v>
      </c>
      <c r="C1565" s="45" t="s">
        <v>65</v>
      </c>
      <c r="D1565" s="45">
        <v>6</v>
      </c>
      <c r="E1565" s="45" t="s">
        <v>66</v>
      </c>
      <c r="F1565" s="45">
        <v>14</v>
      </c>
      <c r="G1565" s="64" t="s">
        <v>1581</v>
      </c>
      <c r="H1565" s="65" t="s">
        <v>30</v>
      </c>
      <c r="I1565" s="48"/>
      <c r="J1565" s="585">
        <v>45819</v>
      </c>
      <c r="K1565" s="42" t="s">
        <v>31</v>
      </c>
      <c r="L1565" s="544">
        <v>45770</v>
      </c>
      <c r="M1565" s="87"/>
      <c r="N1565" s="525">
        <v>45820</v>
      </c>
      <c r="O1565" s="51"/>
      <c r="P1565" s="70"/>
      <c r="Q1565" s="70"/>
      <c r="R1565" s="70"/>
      <c r="S1565" s="70"/>
      <c r="T1565" s="147"/>
      <c r="U1565" s="146"/>
      <c r="V1565" s="51"/>
      <c r="W1565" s="51"/>
      <c r="X1565" s="51"/>
      <c r="Y1565" s="51"/>
      <c r="Z1565" s="51"/>
      <c r="AA1565" s="145"/>
    </row>
    <row r="1566" spans="1:27" s="2" customFormat="1" ht="31.2" x14ac:dyDescent="0.3">
      <c r="A1566" s="555">
        <v>45560</v>
      </c>
      <c r="B1566" s="48" t="s">
        <v>1567</v>
      </c>
      <c r="C1566" s="45" t="s">
        <v>65</v>
      </c>
      <c r="D1566" s="45">
        <v>6</v>
      </c>
      <c r="E1566" s="45" t="s">
        <v>66</v>
      </c>
      <c r="F1566" s="45">
        <v>15</v>
      </c>
      <c r="G1566" s="64" t="s">
        <v>1582</v>
      </c>
      <c r="H1566" s="65" t="s">
        <v>30</v>
      </c>
      <c r="I1566" s="48"/>
      <c r="J1566" s="568">
        <v>45831</v>
      </c>
      <c r="K1566" s="42" t="s">
        <v>31</v>
      </c>
      <c r="L1566" s="544">
        <v>45405</v>
      </c>
      <c r="M1566" s="110"/>
      <c r="N1566" s="516">
        <v>45838</v>
      </c>
      <c r="O1566" s="51"/>
      <c r="P1566" s="70"/>
      <c r="Q1566" s="70"/>
      <c r="R1566" s="70"/>
      <c r="S1566" s="70"/>
      <c r="T1566" s="147"/>
      <c r="U1566" s="146"/>
      <c r="V1566" s="51"/>
      <c r="W1566" s="51"/>
      <c r="X1566" s="51"/>
      <c r="Y1566" s="51"/>
      <c r="Z1566" s="51"/>
      <c r="AA1566" s="145"/>
    </row>
    <row r="1567" spans="1:27" s="2" customFormat="1" ht="15.6" x14ac:dyDescent="0.3">
      <c r="A1567" s="555">
        <v>45560</v>
      </c>
      <c r="B1567" s="48" t="s">
        <v>1567</v>
      </c>
      <c r="C1567" s="45" t="s">
        <v>65</v>
      </c>
      <c r="D1567" s="45">
        <v>6</v>
      </c>
      <c r="E1567" s="45" t="s">
        <v>66</v>
      </c>
      <c r="F1567" s="45">
        <v>16</v>
      </c>
      <c r="G1567" s="64" t="s">
        <v>1583</v>
      </c>
      <c r="H1567" s="65" t="s">
        <v>30</v>
      </c>
      <c r="I1567" s="48"/>
      <c r="J1567" s="568">
        <v>45831</v>
      </c>
      <c r="K1567" s="42" t="s">
        <v>31</v>
      </c>
      <c r="L1567" s="544">
        <v>45770</v>
      </c>
      <c r="M1567" s="87"/>
      <c r="N1567" s="525">
        <v>45838</v>
      </c>
      <c r="O1567" s="51"/>
      <c r="P1567" s="70"/>
      <c r="Q1567" s="70"/>
      <c r="R1567" s="70"/>
      <c r="S1567" s="70"/>
      <c r="T1567" s="147"/>
      <c r="U1567" s="146"/>
      <c r="V1567" s="51"/>
      <c r="W1567" s="51"/>
      <c r="X1567" s="51"/>
      <c r="Y1567" s="51"/>
      <c r="Z1567" s="51"/>
      <c r="AA1567" s="145"/>
    </row>
    <row r="1568" spans="1:27" s="2" customFormat="1" ht="15.6" x14ac:dyDescent="0.3">
      <c r="A1568" s="555">
        <v>45560</v>
      </c>
      <c r="B1568" s="48" t="s">
        <v>1567</v>
      </c>
      <c r="C1568" s="45" t="s">
        <v>65</v>
      </c>
      <c r="D1568" s="45">
        <v>6</v>
      </c>
      <c r="E1568" s="45" t="s">
        <v>66</v>
      </c>
      <c r="F1568" s="45">
        <v>17</v>
      </c>
      <c r="G1568" s="64" t="s">
        <v>5197</v>
      </c>
      <c r="H1568" s="65" t="s">
        <v>30</v>
      </c>
      <c r="I1568" s="48"/>
      <c r="J1568" s="568">
        <v>45896</v>
      </c>
      <c r="K1568" s="42" t="s">
        <v>31</v>
      </c>
      <c r="L1568" s="544">
        <v>45405</v>
      </c>
      <c r="M1568" s="110"/>
      <c r="N1568" s="516">
        <v>45909</v>
      </c>
      <c r="O1568" s="51"/>
      <c r="P1568" s="70"/>
      <c r="Q1568" s="70"/>
      <c r="R1568" s="70"/>
      <c r="S1568" s="70"/>
      <c r="T1568" s="147"/>
      <c r="U1568" s="146"/>
      <c r="V1568" s="51"/>
      <c r="W1568" s="51"/>
      <c r="X1568" s="51"/>
      <c r="Y1568" s="51"/>
      <c r="Z1568" s="51"/>
      <c r="AA1568" s="145"/>
    </row>
    <row r="1569" spans="1:27" s="2" customFormat="1" ht="61.2" customHeight="1" x14ac:dyDescent="0.3">
      <c r="A1569" s="555">
        <v>45560</v>
      </c>
      <c r="B1569" s="48" t="s">
        <v>1567</v>
      </c>
      <c r="C1569" s="45" t="s">
        <v>65</v>
      </c>
      <c r="D1569" s="45">
        <v>6</v>
      </c>
      <c r="E1569" s="45" t="s">
        <v>66</v>
      </c>
      <c r="F1569" s="45">
        <v>18</v>
      </c>
      <c r="G1569" s="469" t="s">
        <v>5431</v>
      </c>
      <c r="H1569" s="48" t="s">
        <v>57</v>
      </c>
      <c r="I1569" s="389"/>
      <c r="J1569" s="576">
        <v>45926</v>
      </c>
      <c r="K1569" s="357" t="s">
        <v>205</v>
      </c>
      <c r="L1569" s="544">
        <v>45770</v>
      </c>
      <c r="M1569" s="404"/>
      <c r="N1569" s="525"/>
      <c r="O1569" s="51"/>
      <c r="P1569" s="70"/>
      <c r="Q1569" s="70"/>
      <c r="R1569" s="70"/>
      <c r="S1569" s="70"/>
      <c r="T1569" s="147"/>
      <c r="U1569" s="146"/>
      <c r="V1569" s="51"/>
      <c r="W1569" s="51"/>
      <c r="X1569" s="51"/>
      <c r="Y1569" s="51"/>
      <c r="Z1569" s="51"/>
      <c r="AA1569" s="145"/>
    </row>
    <row r="1570" spans="1:27" s="2" customFormat="1" ht="57.6" customHeight="1" x14ac:dyDescent="0.3">
      <c r="A1570" s="555">
        <v>45560</v>
      </c>
      <c r="B1570" s="48" t="s">
        <v>1567</v>
      </c>
      <c r="C1570" s="45" t="s">
        <v>65</v>
      </c>
      <c r="D1570" s="45">
        <v>6</v>
      </c>
      <c r="E1570" s="45" t="s">
        <v>66</v>
      </c>
      <c r="F1570" s="45">
        <v>19</v>
      </c>
      <c r="G1570" s="64" t="s">
        <v>5501</v>
      </c>
      <c r="H1570" s="65" t="s">
        <v>30</v>
      </c>
      <c r="I1570" s="48"/>
      <c r="J1570" s="568">
        <v>46068</v>
      </c>
      <c r="K1570" s="42" t="s">
        <v>31</v>
      </c>
      <c r="L1570" s="544">
        <v>45405</v>
      </c>
      <c r="M1570" s="110"/>
      <c r="N1570" s="516">
        <v>46076</v>
      </c>
      <c r="O1570" s="51" t="s">
        <v>5502</v>
      </c>
      <c r="P1570" s="70"/>
      <c r="Q1570" s="70"/>
      <c r="R1570" s="70"/>
      <c r="S1570" s="70"/>
      <c r="T1570" s="147"/>
      <c r="U1570" s="146"/>
      <c r="V1570" s="51"/>
      <c r="W1570" s="51"/>
      <c r="X1570" s="51"/>
      <c r="Y1570" s="51"/>
      <c r="Z1570" s="51"/>
      <c r="AA1570" s="145"/>
    </row>
    <row r="1571" spans="1:27" ht="15.6" x14ac:dyDescent="0.3">
      <c r="A1571" s="562">
        <v>45876</v>
      </c>
      <c r="B1571" s="429" t="s">
        <v>1584</v>
      </c>
      <c r="C1571" s="430" t="s">
        <v>65</v>
      </c>
      <c r="D1571" s="430">
        <v>6</v>
      </c>
      <c r="E1571" s="430" t="s">
        <v>108</v>
      </c>
      <c r="F1571" s="430">
        <v>1</v>
      </c>
      <c r="G1571" s="431" t="s">
        <v>163</v>
      </c>
      <c r="H1571" s="65" t="s">
        <v>116</v>
      </c>
      <c r="I1571" s="665"/>
      <c r="J1571" s="594">
        <v>45645</v>
      </c>
      <c r="K1571" s="433" t="s">
        <v>31</v>
      </c>
      <c r="L1571" s="546" t="s">
        <v>164</v>
      </c>
      <c r="M1571" s="434"/>
      <c r="N1571" s="530">
        <v>45645</v>
      </c>
      <c r="O1571" s="435"/>
      <c r="P1571" s="436" t="str">
        <f ca="1">IF(K1571="NÃO INTERVENCIONADO",TODAY()-J1571,"")</f>
        <v/>
      </c>
      <c r="Q1571" s="436" t="str">
        <f ca="1">IF(K1571="ENCOMENDADO",TODAY()-J1571,"")</f>
        <v/>
      </c>
      <c r="R1571" s="436" t="str">
        <f ca="1">IF(K1571="EM OBRA",TODAY()-J1571,"")</f>
        <v/>
      </c>
      <c r="S1571" s="436" t="str">
        <f ca="1">IF(K1571="CORREÇÃO NÃO ACEITE",TODAY()-J1571,"")</f>
        <v/>
      </c>
      <c r="T1571" s="437" t="str">
        <f ca="1">IF(K1571="A VERIFICAR",TODAY()-J1571,"")</f>
        <v/>
      </c>
      <c r="U1571" s="438"/>
      <c r="V1571" s="435"/>
      <c r="W1571" s="435"/>
      <c r="X1571" s="435"/>
      <c r="Y1571" s="435"/>
      <c r="Z1571" s="435"/>
      <c r="AA1571" s="439"/>
    </row>
    <row r="1572" spans="1:27" ht="15.6" x14ac:dyDescent="0.3">
      <c r="A1572" s="562">
        <v>45876</v>
      </c>
      <c r="B1572" s="429" t="s">
        <v>1584</v>
      </c>
      <c r="C1572" s="430" t="s">
        <v>65</v>
      </c>
      <c r="D1572" s="430">
        <v>6</v>
      </c>
      <c r="E1572" s="430" t="s">
        <v>108</v>
      </c>
      <c r="F1572" s="430">
        <v>2</v>
      </c>
      <c r="G1572" s="441" t="s">
        <v>1585</v>
      </c>
      <c r="H1572" s="47" t="s">
        <v>54</v>
      </c>
      <c r="I1572" s="665"/>
      <c r="J1572" s="594">
        <v>45688</v>
      </c>
      <c r="K1572" s="433" t="s">
        <v>31</v>
      </c>
      <c r="L1572" s="546" t="s">
        <v>164</v>
      </c>
      <c r="M1572" s="435"/>
      <c r="N1572" s="531">
        <v>45699</v>
      </c>
      <c r="O1572" s="435"/>
      <c r="P1572" s="436"/>
      <c r="Q1572" s="436"/>
      <c r="R1572" s="436"/>
      <c r="S1572" s="436"/>
      <c r="T1572" s="437"/>
      <c r="U1572" s="438"/>
      <c r="V1572" s="435"/>
      <c r="W1572" s="435"/>
      <c r="X1572" s="435"/>
      <c r="Y1572" s="435"/>
      <c r="Z1572" s="435"/>
      <c r="AA1572" s="439"/>
    </row>
    <row r="1573" spans="1:27" ht="15.6" x14ac:dyDescent="0.3">
      <c r="A1573" s="562">
        <v>45876</v>
      </c>
      <c r="B1573" s="429" t="s">
        <v>1584</v>
      </c>
      <c r="C1573" s="430" t="s">
        <v>65</v>
      </c>
      <c r="D1573" s="430">
        <v>6</v>
      </c>
      <c r="E1573" s="430" t="s">
        <v>108</v>
      </c>
      <c r="F1573" s="430">
        <v>3</v>
      </c>
      <c r="G1573" s="431" t="s">
        <v>5286</v>
      </c>
      <c r="H1573" s="47" t="s">
        <v>54</v>
      </c>
      <c r="I1573" s="665"/>
      <c r="J1573" s="594">
        <v>45950</v>
      </c>
      <c r="K1573" s="433" t="s">
        <v>31</v>
      </c>
      <c r="L1573" s="546" t="s">
        <v>164</v>
      </c>
      <c r="M1573" s="434"/>
      <c r="N1573" s="530">
        <v>45965</v>
      </c>
      <c r="O1573" s="435"/>
      <c r="P1573" s="436"/>
      <c r="Q1573" s="436"/>
      <c r="R1573" s="436"/>
      <c r="S1573" s="436"/>
      <c r="T1573" s="437"/>
      <c r="U1573" s="438"/>
      <c r="V1573" s="435"/>
      <c r="W1573" s="435"/>
      <c r="X1573" s="435"/>
      <c r="Y1573" s="435"/>
      <c r="Z1573" s="435"/>
      <c r="AA1573" s="439"/>
    </row>
    <row r="1574" spans="1:27" ht="50.4" customHeight="1" x14ac:dyDescent="0.35">
      <c r="A1574" s="562">
        <v>45876</v>
      </c>
      <c r="B1574" s="429" t="s">
        <v>1584</v>
      </c>
      <c r="C1574" s="430" t="s">
        <v>65</v>
      </c>
      <c r="D1574" s="430">
        <v>6</v>
      </c>
      <c r="E1574" s="430" t="s">
        <v>108</v>
      </c>
      <c r="F1574" s="430">
        <v>4</v>
      </c>
      <c r="G1574" s="456" t="s">
        <v>5401</v>
      </c>
      <c r="H1574" s="429" t="s">
        <v>44</v>
      </c>
      <c r="I1574" s="662"/>
      <c r="J1574" s="531">
        <v>45975</v>
      </c>
      <c r="K1574" s="455" t="s">
        <v>1524</v>
      </c>
      <c r="L1574" s="547" t="s">
        <v>164</v>
      </c>
      <c r="M1574" s="460"/>
      <c r="O1574" s="475"/>
      <c r="P1574" s="436"/>
      <c r="Q1574" s="436"/>
      <c r="R1574" s="436"/>
      <c r="S1574" s="436"/>
      <c r="T1574" s="437"/>
      <c r="U1574" s="438"/>
      <c r="V1574" s="435"/>
      <c r="W1574" s="435"/>
      <c r="X1574" s="435"/>
      <c r="Y1574" s="435"/>
      <c r="Z1574" s="435"/>
      <c r="AA1574" s="439"/>
    </row>
    <row r="1575" spans="1:27" ht="13.8" x14ac:dyDescent="0.3">
      <c r="A1575" s="562">
        <v>45876</v>
      </c>
      <c r="B1575" s="429" t="s">
        <v>1584</v>
      </c>
      <c r="C1575" s="430" t="s">
        <v>65</v>
      </c>
      <c r="D1575" s="430">
        <v>6</v>
      </c>
      <c r="E1575" s="430" t="s">
        <v>108</v>
      </c>
      <c r="F1575" s="430">
        <v>5</v>
      </c>
      <c r="G1575" s="441" t="s">
        <v>5329</v>
      </c>
      <c r="H1575" s="432" t="s">
        <v>30</v>
      </c>
      <c r="I1575" s="665"/>
      <c r="J1575" s="594">
        <v>45975</v>
      </c>
      <c r="K1575" s="433" t="s">
        <v>31</v>
      </c>
      <c r="L1575" s="546" t="s">
        <v>164</v>
      </c>
      <c r="M1575" s="434"/>
      <c r="N1575" s="530">
        <v>45985</v>
      </c>
      <c r="O1575" s="435"/>
      <c r="P1575" s="436"/>
      <c r="Q1575" s="436"/>
      <c r="R1575" s="436"/>
      <c r="S1575" s="436"/>
      <c r="T1575" s="437"/>
      <c r="U1575" s="438"/>
      <c r="V1575" s="435"/>
      <c r="W1575" s="435"/>
      <c r="X1575" s="435"/>
      <c r="Y1575" s="435"/>
      <c r="Z1575" s="435"/>
      <c r="AA1575" s="439"/>
    </row>
    <row r="1576" spans="1:27" ht="18" customHeight="1" x14ac:dyDescent="0.35">
      <c r="A1576" s="562">
        <v>45876</v>
      </c>
      <c r="B1576" s="429" t="s">
        <v>1584</v>
      </c>
      <c r="C1576" s="430" t="s">
        <v>65</v>
      </c>
      <c r="D1576" s="430">
        <v>6</v>
      </c>
      <c r="E1576" s="430" t="s">
        <v>108</v>
      </c>
      <c r="F1576" s="430">
        <v>6</v>
      </c>
      <c r="G1576" s="441" t="s">
        <v>5330</v>
      </c>
      <c r="H1576" s="432" t="s">
        <v>211</v>
      </c>
      <c r="I1576" s="665"/>
      <c r="J1576" s="594">
        <v>45975</v>
      </c>
      <c r="K1576" s="433" t="s">
        <v>31</v>
      </c>
      <c r="L1576" s="546" t="s">
        <v>164</v>
      </c>
      <c r="M1576" s="435"/>
      <c r="N1576" s="531">
        <v>46147</v>
      </c>
      <c r="O1576" s="475"/>
      <c r="P1576" s="436"/>
      <c r="Q1576" s="436"/>
      <c r="R1576" s="436"/>
      <c r="S1576" s="436"/>
      <c r="T1576" s="437"/>
      <c r="U1576" s="438"/>
      <c r="V1576" s="435"/>
      <c r="W1576" s="435"/>
      <c r="X1576" s="435"/>
      <c r="Y1576" s="435"/>
      <c r="Z1576" s="435"/>
      <c r="AA1576" s="439"/>
    </row>
    <row r="1577" spans="1:27" ht="13.8" x14ac:dyDescent="0.3">
      <c r="A1577" s="562">
        <v>45876</v>
      </c>
      <c r="B1577" s="429" t="s">
        <v>1584</v>
      </c>
      <c r="C1577" s="430" t="s">
        <v>65</v>
      </c>
      <c r="D1577" s="430">
        <v>6</v>
      </c>
      <c r="E1577" s="430" t="s">
        <v>108</v>
      </c>
      <c r="F1577" s="430">
        <v>7</v>
      </c>
      <c r="G1577" s="441" t="s">
        <v>5331</v>
      </c>
      <c r="H1577" s="432" t="s">
        <v>30</v>
      </c>
      <c r="I1577" s="665"/>
      <c r="J1577" s="594">
        <v>45975</v>
      </c>
      <c r="K1577" s="433" t="s">
        <v>31</v>
      </c>
      <c r="L1577" s="546" t="s">
        <v>164</v>
      </c>
      <c r="M1577" s="434"/>
      <c r="N1577" s="530"/>
      <c r="O1577" s="435"/>
      <c r="P1577" s="436"/>
      <c r="Q1577" s="436"/>
      <c r="R1577" s="436"/>
      <c r="S1577" s="436"/>
      <c r="T1577" s="437"/>
      <c r="U1577" s="438"/>
      <c r="V1577" s="435"/>
      <c r="W1577" s="435"/>
      <c r="X1577" s="435"/>
      <c r="Y1577" s="435"/>
      <c r="Z1577" s="435"/>
      <c r="AA1577" s="439"/>
    </row>
    <row r="1578" spans="1:27" ht="13.8" x14ac:dyDescent="0.3">
      <c r="A1578" s="562">
        <v>45876</v>
      </c>
      <c r="B1578" s="429" t="s">
        <v>1584</v>
      </c>
      <c r="C1578" s="430" t="s">
        <v>65</v>
      </c>
      <c r="D1578" s="430">
        <v>6</v>
      </c>
      <c r="E1578" s="430" t="s">
        <v>108</v>
      </c>
      <c r="F1578" s="430">
        <v>8</v>
      </c>
      <c r="G1578" s="441" t="s">
        <v>5332</v>
      </c>
      <c r="H1578" s="432" t="s">
        <v>30</v>
      </c>
      <c r="I1578" s="665"/>
      <c r="J1578" s="594">
        <v>45975</v>
      </c>
      <c r="K1578" s="433" t="s">
        <v>31</v>
      </c>
      <c r="L1578" s="546" t="s">
        <v>164</v>
      </c>
      <c r="M1578" s="434"/>
      <c r="N1578" s="530"/>
      <c r="O1578" s="435"/>
      <c r="P1578" s="436"/>
      <c r="Q1578" s="436"/>
      <c r="R1578" s="436"/>
      <c r="S1578" s="436"/>
      <c r="T1578" s="437"/>
      <c r="U1578" s="438"/>
      <c r="V1578" s="435"/>
      <c r="W1578" s="435"/>
      <c r="X1578" s="435"/>
      <c r="Y1578" s="435"/>
      <c r="Z1578" s="435"/>
      <c r="AA1578" s="439"/>
    </row>
    <row r="1579" spans="1:27" ht="13.8" x14ac:dyDescent="0.3">
      <c r="A1579" s="562">
        <v>45876</v>
      </c>
      <c r="B1579" s="429" t="s">
        <v>1584</v>
      </c>
      <c r="C1579" s="430" t="s">
        <v>65</v>
      </c>
      <c r="D1579" s="430">
        <v>6</v>
      </c>
      <c r="E1579" s="430" t="s">
        <v>108</v>
      </c>
      <c r="F1579" s="430">
        <v>9</v>
      </c>
      <c r="G1579" s="441" t="s">
        <v>5333</v>
      </c>
      <c r="H1579" s="432" t="s">
        <v>30</v>
      </c>
      <c r="I1579" s="665"/>
      <c r="J1579" s="594">
        <v>45975</v>
      </c>
      <c r="K1579" s="433" t="s">
        <v>31</v>
      </c>
      <c r="L1579" s="546" t="s">
        <v>164</v>
      </c>
      <c r="M1579" s="434"/>
      <c r="N1579" s="530"/>
      <c r="O1579" s="435"/>
      <c r="P1579" s="436"/>
      <c r="Q1579" s="436"/>
      <c r="R1579" s="436"/>
      <c r="S1579" s="436"/>
      <c r="T1579" s="437"/>
      <c r="U1579" s="438"/>
      <c r="V1579" s="435"/>
      <c r="W1579" s="435"/>
      <c r="X1579" s="435"/>
      <c r="Y1579" s="435"/>
      <c r="Z1579" s="435"/>
      <c r="AA1579" s="439"/>
    </row>
    <row r="1580" spans="1:27" ht="13.8" x14ac:dyDescent="0.3">
      <c r="A1580" s="562">
        <v>45876</v>
      </c>
      <c r="B1580" s="429" t="s">
        <v>1584</v>
      </c>
      <c r="C1580" s="430" t="s">
        <v>65</v>
      </c>
      <c r="D1580" s="430">
        <v>6</v>
      </c>
      <c r="E1580" s="430" t="s">
        <v>108</v>
      </c>
      <c r="F1580" s="430">
        <v>10</v>
      </c>
      <c r="G1580" s="441" t="s">
        <v>5334</v>
      </c>
      <c r="H1580" s="432" t="s">
        <v>30</v>
      </c>
      <c r="I1580" s="665"/>
      <c r="J1580" s="594">
        <v>45975</v>
      </c>
      <c r="K1580" s="433" t="s">
        <v>31</v>
      </c>
      <c r="L1580" s="546" t="s">
        <v>164</v>
      </c>
      <c r="M1580" s="434"/>
      <c r="N1580" s="530"/>
      <c r="O1580" s="435"/>
      <c r="P1580" s="436"/>
      <c r="Q1580" s="436"/>
      <c r="R1580" s="436"/>
      <c r="S1580" s="436"/>
      <c r="T1580" s="437"/>
      <c r="U1580" s="438"/>
      <c r="V1580" s="435"/>
      <c r="W1580" s="435"/>
      <c r="X1580" s="435"/>
      <c r="Y1580" s="435"/>
      <c r="Z1580" s="435"/>
      <c r="AA1580" s="439"/>
    </row>
    <row r="1581" spans="1:27" ht="13.8" x14ac:dyDescent="0.3">
      <c r="A1581" s="562">
        <v>45876</v>
      </c>
      <c r="B1581" s="429" t="s">
        <v>1584</v>
      </c>
      <c r="C1581" s="430" t="s">
        <v>65</v>
      </c>
      <c r="D1581" s="430">
        <v>6</v>
      </c>
      <c r="E1581" s="430" t="s">
        <v>108</v>
      </c>
      <c r="F1581" s="430">
        <v>11</v>
      </c>
      <c r="G1581" s="441" t="s">
        <v>5336</v>
      </c>
      <c r="H1581" s="432" t="s">
        <v>30</v>
      </c>
      <c r="I1581" s="665"/>
      <c r="J1581" s="594">
        <v>45975</v>
      </c>
      <c r="K1581" s="433" t="s">
        <v>31</v>
      </c>
      <c r="L1581" s="546" t="s">
        <v>164</v>
      </c>
      <c r="M1581" s="434"/>
      <c r="N1581" s="530"/>
      <c r="O1581" s="435"/>
      <c r="P1581" s="436"/>
      <c r="Q1581" s="436"/>
      <c r="R1581" s="436"/>
      <c r="S1581" s="436"/>
      <c r="T1581" s="437"/>
      <c r="U1581" s="438"/>
      <c r="V1581" s="435"/>
      <c r="W1581" s="435"/>
      <c r="X1581" s="435"/>
      <c r="Y1581" s="435"/>
      <c r="Z1581" s="435"/>
      <c r="AA1581" s="439"/>
    </row>
    <row r="1582" spans="1:27" x14ac:dyDescent="0.3">
      <c r="A1582" s="562">
        <v>45876</v>
      </c>
      <c r="B1582" s="429" t="s">
        <v>1584</v>
      </c>
      <c r="C1582" s="430" t="s">
        <v>65</v>
      </c>
      <c r="D1582" s="430">
        <v>6</v>
      </c>
      <c r="E1582" s="430" t="s">
        <v>108</v>
      </c>
      <c r="F1582" s="430">
        <v>12</v>
      </c>
      <c r="G1582" s="456" t="s">
        <v>5426</v>
      </c>
      <c r="H1582" s="429" t="s">
        <v>5335</v>
      </c>
      <c r="I1582" s="662"/>
      <c r="J1582" s="531">
        <v>45975</v>
      </c>
      <c r="K1582" s="642" t="s">
        <v>5552</v>
      </c>
      <c r="L1582" s="546" t="s">
        <v>164</v>
      </c>
      <c r="M1582" s="434"/>
      <c r="N1582" s="530"/>
      <c r="O1582" s="470" t="s">
        <v>5399</v>
      </c>
      <c r="P1582" s="436"/>
      <c r="Q1582" s="436"/>
      <c r="R1582" s="436"/>
      <c r="S1582" s="436"/>
      <c r="T1582" s="437"/>
      <c r="U1582" s="438"/>
      <c r="V1582" s="435"/>
      <c r="W1582" s="435"/>
      <c r="X1582" s="435"/>
      <c r="Y1582" s="435"/>
      <c r="Z1582" s="435"/>
      <c r="AA1582" s="439"/>
    </row>
    <row r="1583" spans="1:27" ht="73.8" customHeight="1" x14ac:dyDescent="0.3">
      <c r="A1583" s="562">
        <v>45876</v>
      </c>
      <c r="B1583" s="429" t="s">
        <v>1584</v>
      </c>
      <c r="C1583" s="430" t="s">
        <v>65</v>
      </c>
      <c r="D1583" s="430">
        <v>6</v>
      </c>
      <c r="E1583" s="430" t="s">
        <v>108</v>
      </c>
      <c r="F1583" s="430">
        <v>13</v>
      </c>
      <c r="G1583" s="456" t="s">
        <v>5573</v>
      </c>
      <c r="H1583" s="429" t="s">
        <v>30</v>
      </c>
      <c r="I1583" s="662"/>
      <c r="J1583" s="531">
        <v>45975</v>
      </c>
      <c r="K1583" s="433" t="s">
        <v>31</v>
      </c>
      <c r="L1583" s="546" t="s">
        <v>164</v>
      </c>
      <c r="M1583" s="434"/>
      <c r="N1583" s="530">
        <v>45985</v>
      </c>
      <c r="O1583" s="673" t="s">
        <v>5572</v>
      </c>
      <c r="P1583" s="436"/>
      <c r="Q1583" s="436"/>
      <c r="R1583" s="436"/>
      <c r="S1583" s="436"/>
      <c r="T1583" s="437"/>
      <c r="U1583" s="438"/>
      <c r="V1583" s="435"/>
      <c r="W1583" s="435"/>
      <c r="X1583" s="435"/>
      <c r="Y1583" s="435"/>
      <c r="Z1583" s="435"/>
      <c r="AA1583" s="439"/>
    </row>
    <row r="1584" spans="1:27" ht="41.4" x14ac:dyDescent="0.3">
      <c r="A1584" s="562">
        <v>45876</v>
      </c>
      <c r="B1584" s="429" t="s">
        <v>1584</v>
      </c>
      <c r="C1584" s="430" t="s">
        <v>65</v>
      </c>
      <c r="D1584" s="430">
        <v>6</v>
      </c>
      <c r="E1584" s="430" t="s">
        <v>108</v>
      </c>
      <c r="F1584" s="430">
        <v>14</v>
      </c>
      <c r="G1584" s="456" t="s">
        <v>5567</v>
      </c>
      <c r="H1584" s="429" t="s">
        <v>158</v>
      </c>
      <c r="I1584" s="662"/>
      <c r="J1584" s="531">
        <v>46117</v>
      </c>
      <c r="K1584" s="359" t="s">
        <v>205</v>
      </c>
      <c r="L1584" s="546" t="s">
        <v>164</v>
      </c>
      <c r="M1584" s="125"/>
      <c r="N1584" s="530"/>
      <c r="O1584" s="671" t="s">
        <v>5569</v>
      </c>
      <c r="P1584" s="436"/>
      <c r="Q1584" s="436"/>
      <c r="R1584" s="436"/>
      <c r="S1584" s="436"/>
      <c r="T1584" s="437"/>
      <c r="U1584" s="438"/>
      <c r="V1584" s="435"/>
      <c r="W1584" s="435"/>
      <c r="X1584" s="435"/>
      <c r="Y1584" s="435"/>
      <c r="Z1584" s="435"/>
      <c r="AA1584" s="439"/>
    </row>
    <row r="1585" spans="1:27" s="2" customFormat="1" ht="21" x14ac:dyDescent="0.3">
      <c r="A1585" s="555">
        <v>45680</v>
      </c>
      <c r="B1585" s="48" t="s">
        <v>1586</v>
      </c>
      <c r="C1585" s="45" t="s">
        <v>65</v>
      </c>
      <c r="D1585" s="45">
        <v>7</v>
      </c>
      <c r="E1585" s="45" t="s">
        <v>28</v>
      </c>
      <c r="F1585" s="45">
        <v>1</v>
      </c>
      <c r="G1585" s="71" t="s">
        <v>1133</v>
      </c>
      <c r="H1585" s="53" t="s">
        <v>111</v>
      </c>
      <c r="I1585" s="663"/>
      <c r="J1585" s="568">
        <v>45628</v>
      </c>
      <c r="K1585" s="42" t="s">
        <v>31</v>
      </c>
      <c r="L1585" s="544">
        <v>45670</v>
      </c>
      <c r="M1585" s="57"/>
      <c r="N1585" s="516">
        <v>45632</v>
      </c>
      <c r="O1585" s="471"/>
      <c r="P1585" s="70" t="str">
        <f t="shared" ref="P1585:P1607" ca="1" si="269">IF(K1585="NÃO INTERVENCIONADO",TODAY()-J1585,"")</f>
        <v/>
      </c>
      <c r="Q1585" s="70" t="str">
        <f t="shared" ref="Q1585:Q1607" ca="1" si="270">IF(K1585="ENCOMENDADO",TODAY()-J1585,"")</f>
        <v/>
      </c>
      <c r="R1585" s="70" t="str">
        <f t="shared" ref="R1585:R1607" ca="1" si="271">IF(K1585="EM OBRA",TODAY()-J1585,"")</f>
        <v/>
      </c>
      <c r="S1585" s="70" t="str">
        <f t="shared" ref="S1585:S1607" ca="1" si="272">IF(K1585="CORREÇÃO NÃO ACEITE",TODAY()-J1585,"")</f>
        <v/>
      </c>
      <c r="T1585" s="147" t="str">
        <f t="shared" ref="T1585:T1607" ca="1" si="273">IF(K1585="A VERIFICAR",TODAY()-J1585,"")</f>
        <v/>
      </c>
      <c r="U1585" s="146"/>
      <c r="V1585" s="51"/>
      <c r="W1585" s="51"/>
      <c r="X1585" s="51"/>
      <c r="Y1585" s="51"/>
      <c r="Z1585" s="51"/>
      <c r="AA1585" s="145"/>
    </row>
    <row r="1586" spans="1:27" s="2" customFormat="1" ht="21" x14ac:dyDescent="0.3">
      <c r="A1586" s="555">
        <v>45680</v>
      </c>
      <c r="B1586" s="48" t="s">
        <v>1586</v>
      </c>
      <c r="C1586" s="45" t="s">
        <v>65</v>
      </c>
      <c r="D1586" s="45">
        <v>7</v>
      </c>
      <c r="E1586" s="45" t="s">
        <v>28</v>
      </c>
      <c r="F1586" s="45">
        <v>2</v>
      </c>
      <c r="G1586" s="63" t="s">
        <v>1587</v>
      </c>
      <c r="H1586" s="47" t="s">
        <v>30</v>
      </c>
      <c r="I1586" s="663"/>
      <c r="J1586" s="513">
        <v>45628</v>
      </c>
      <c r="K1586" s="42" t="s">
        <v>31</v>
      </c>
      <c r="L1586" s="544">
        <v>45670</v>
      </c>
      <c r="M1586" s="57"/>
      <c r="N1586" s="516">
        <v>45637</v>
      </c>
      <c r="O1586" s="471"/>
      <c r="P1586" s="70" t="str">
        <f t="shared" ca="1" si="269"/>
        <v/>
      </c>
      <c r="Q1586" s="70" t="str">
        <f t="shared" ca="1" si="270"/>
        <v/>
      </c>
      <c r="R1586" s="70" t="str">
        <f t="shared" ca="1" si="271"/>
        <v/>
      </c>
      <c r="S1586" s="70" t="str">
        <f t="shared" ca="1" si="272"/>
        <v/>
      </c>
      <c r="T1586" s="147" t="str">
        <f t="shared" ca="1" si="273"/>
        <v/>
      </c>
      <c r="U1586" s="146"/>
      <c r="V1586" s="51"/>
      <c r="W1586" s="51"/>
      <c r="X1586" s="51"/>
      <c r="Y1586" s="51"/>
      <c r="Z1586" s="51"/>
      <c r="AA1586" s="145"/>
    </row>
    <row r="1587" spans="1:27" s="2" customFormat="1" ht="21" x14ac:dyDescent="0.3">
      <c r="A1587" s="555">
        <v>45680</v>
      </c>
      <c r="B1587" s="48" t="s">
        <v>1586</v>
      </c>
      <c r="C1587" s="45" t="s">
        <v>65</v>
      </c>
      <c r="D1587" s="45">
        <v>7</v>
      </c>
      <c r="E1587" s="45" t="s">
        <v>28</v>
      </c>
      <c r="F1587" s="45">
        <v>3</v>
      </c>
      <c r="G1587" s="64" t="s">
        <v>1588</v>
      </c>
      <c r="H1587" s="65" t="s">
        <v>113</v>
      </c>
      <c r="I1587" s="664"/>
      <c r="J1587" s="513">
        <v>45628</v>
      </c>
      <c r="K1587" s="42" t="s">
        <v>31</v>
      </c>
      <c r="L1587" s="544">
        <v>45670</v>
      </c>
      <c r="M1587" s="57"/>
      <c r="N1587" s="516">
        <v>45673</v>
      </c>
      <c r="O1587" s="471"/>
      <c r="P1587" s="70" t="str">
        <f t="shared" ca="1" si="269"/>
        <v/>
      </c>
      <c r="Q1587" s="70" t="str">
        <f t="shared" ca="1" si="270"/>
        <v/>
      </c>
      <c r="R1587" s="70" t="str">
        <f t="shared" ca="1" si="271"/>
        <v/>
      </c>
      <c r="S1587" s="70" t="str">
        <f t="shared" ca="1" si="272"/>
        <v/>
      </c>
      <c r="T1587" s="147" t="str">
        <f t="shared" ca="1" si="273"/>
        <v/>
      </c>
      <c r="U1587" s="146"/>
      <c r="V1587" s="51"/>
      <c r="W1587" s="51"/>
      <c r="X1587" s="51"/>
      <c r="Y1587" s="51"/>
      <c r="Z1587" s="51"/>
      <c r="AA1587" s="145"/>
    </row>
    <row r="1588" spans="1:27" s="2" customFormat="1" ht="21" x14ac:dyDescent="0.3">
      <c r="A1588" s="555">
        <v>45680</v>
      </c>
      <c r="B1588" s="48" t="s">
        <v>1586</v>
      </c>
      <c r="C1588" s="45" t="s">
        <v>65</v>
      </c>
      <c r="D1588" s="45">
        <v>7</v>
      </c>
      <c r="E1588" s="45" t="s">
        <v>28</v>
      </c>
      <c r="F1588" s="45">
        <v>4</v>
      </c>
      <c r="G1588" s="71" t="s">
        <v>1589</v>
      </c>
      <c r="H1588" s="53" t="s">
        <v>76</v>
      </c>
      <c r="I1588" s="663"/>
      <c r="J1588" s="513">
        <v>45628</v>
      </c>
      <c r="K1588" s="42" t="s">
        <v>31</v>
      </c>
      <c r="L1588" s="544">
        <v>45670</v>
      </c>
      <c r="M1588" s="57"/>
      <c r="N1588" s="516">
        <v>45632</v>
      </c>
      <c r="O1588" s="471"/>
      <c r="P1588" s="70" t="str">
        <f t="shared" ca="1" si="269"/>
        <v/>
      </c>
      <c r="Q1588" s="70" t="str">
        <f t="shared" ca="1" si="270"/>
        <v/>
      </c>
      <c r="R1588" s="70" t="str">
        <f t="shared" ca="1" si="271"/>
        <v/>
      </c>
      <c r="S1588" s="70" t="str">
        <f t="shared" ca="1" si="272"/>
        <v/>
      </c>
      <c r="T1588" s="147" t="str">
        <f t="shared" ca="1" si="273"/>
        <v/>
      </c>
      <c r="U1588" s="146"/>
      <c r="V1588" s="51"/>
      <c r="W1588" s="51"/>
      <c r="X1588" s="51"/>
      <c r="Y1588" s="51"/>
      <c r="Z1588" s="51"/>
      <c r="AA1588" s="145"/>
    </row>
    <row r="1589" spans="1:27" s="2" customFormat="1" ht="21" x14ac:dyDescent="0.3">
      <c r="A1589" s="555">
        <v>45680</v>
      </c>
      <c r="B1589" s="48" t="s">
        <v>1586</v>
      </c>
      <c r="C1589" s="45" t="s">
        <v>65</v>
      </c>
      <c r="D1589" s="45">
        <v>7</v>
      </c>
      <c r="E1589" s="45" t="s">
        <v>28</v>
      </c>
      <c r="F1589" s="45">
        <v>5</v>
      </c>
      <c r="G1589" s="102" t="s">
        <v>1590</v>
      </c>
      <c r="H1589" s="75" t="s">
        <v>30</v>
      </c>
      <c r="I1589" s="48"/>
      <c r="J1589" s="513">
        <v>45673</v>
      </c>
      <c r="K1589" s="42" t="s">
        <v>31</v>
      </c>
      <c r="L1589" s="544">
        <v>45670</v>
      </c>
      <c r="M1589" s="57"/>
      <c r="N1589" s="516">
        <v>45679</v>
      </c>
      <c r="O1589" s="471"/>
      <c r="P1589" s="70" t="str">
        <f t="shared" ca="1" si="269"/>
        <v/>
      </c>
      <c r="Q1589" s="70" t="str">
        <f t="shared" ca="1" si="270"/>
        <v/>
      </c>
      <c r="R1589" s="70" t="str">
        <f t="shared" ca="1" si="271"/>
        <v/>
      </c>
      <c r="S1589" s="70" t="str">
        <f t="shared" ca="1" si="272"/>
        <v/>
      </c>
      <c r="T1589" s="147" t="str">
        <f t="shared" ca="1" si="273"/>
        <v/>
      </c>
      <c r="U1589" s="146"/>
      <c r="V1589" s="51"/>
      <c r="W1589" s="51"/>
      <c r="X1589" s="51"/>
      <c r="Y1589" s="51"/>
      <c r="Z1589" s="51"/>
      <c r="AA1589" s="145"/>
    </row>
    <row r="1590" spans="1:27" s="2" customFormat="1" ht="21" x14ac:dyDescent="0.3">
      <c r="A1590" s="555">
        <v>45680</v>
      </c>
      <c r="B1590" s="48" t="s">
        <v>1586</v>
      </c>
      <c r="C1590" s="45" t="s">
        <v>65</v>
      </c>
      <c r="D1590" s="45">
        <v>7</v>
      </c>
      <c r="E1590" s="45" t="s">
        <v>28</v>
      </c>
      <c r="F1590" s="45">
        <v>6</v>
      </c>
      <c r="G1590" s="71" t="s">
        <v>1591</v>
      </c>
      <c r="H1590" s="53" t="s">
        <v>76</v>
      </c>
      <c r="I1590" s="48"/>
      <c r="J1590" s="513">
        <v>45628</v>
      </c>
      <c r="K1590" s="42" t="s">
        <v>31</v>
      </c>
      <c r="L1590" s="544">
        <v>45670</v>
      </c>
      <c r="M1590" s="57"/>
      <c r="N1590" s="516">
        <v>45632</v>
      </c>
      <c r="O1590" s="471"/>
      <c r="P1590" s="70" t="str">
        <f t="shared" ca="1" si="269"/>
        <v/>
      </c>
      <c r="Q1590" s="70" t="str">
        <f t="shared" ca="1" si="270"/>
        <v/>
      </c>
      <c r="R1590" s="70" t="str">
        <f t="shared" ca="1" si="271"/>
        <v/>
      </c>
      <c r="S1590" s="70" t="str">
        <f t="shared" ca="1" si="272"/>
        <v/>
      </c>
      <c r="T1590" s="147" t="str">
        <f t="shared" ca="1" si="273"/>
        <v/>
      </c>
      <c r="U1590" s="146"/>
      <c r="V1590" s="51"/>
      <c r="W1590" s="51"/>
      <c r="X1590" s="51"/>
      <c r="Y1590" s="51"/>
      <c r="Z1590" s="51"/>
      <c r="AA1590" s="145"/>
    </row>
    <row r="1591" spans="1:27" s="2" customFormat="1" ht="21" x14ac:dyDescent="0.3">
      <c r="A1591" s="555">
        <v>45680</v>
      </c>
      <c r="B1591" s="48" t="s">
        <v>1586</v>
      </c>
      <c r="C1591" s="45" t="s">
        <v>65</v>
      </c>
      <c r="D1591" s="45">
        <v>7</v>
      </c>
      <c r="E1591" s="45" t="s">
        <v>28</v>
      </c>
      <c r="F1591" s="45">
        <v>7</v>
      </c>
      <c r="G1591" s="64" t="s">
        <v>1592</v>
      </c>
      <c r="H1591" s="65" t="s">
        <v>30</v>
      </c>
      <c r="I1591" s="48"/>
      <c r="J1591" s="513">
        <v>45673</v>
      </c>
      <c r="K1591" s="42" t="s">
        <v>31</v>
      </c>
      <c r="L1591" s="544">
        <v>45670</v>
      </c>
      <c r="M1591" s="57"/>
      <c r="N1591" s="516">
        <v>45673</v>
      </c>
      <c r="O1591" s="471"/>
      <c r="P1591" s="70" t="str">
        <f t="shared" ca="1" si="269"/>
        <v/>
      </c>
      <c r="Q1591" s="70" t="str">
        <f t="shared" ca="1" si="270"/>
        <v/>
      </c>
      <c r="R1591" s="70" t="str">
        <f t="shared" ca="1" si="271"/>
        <v/>
      </c>
      <c r="S1591" s="70" t="str">
        <f t="shared" ca="1" si="272"/>
        <v/>
      </c>
      <c r="T1591" s="147" t="str">
        <f t="shared" ca="1" si="273"/>
        <v/>
      </c>
      <c r="U1591" s="146"/>
      <c r="V1591" s="51"/>
      <c r="W1591" s="51"/>
      <c r="X1591" s="51"/>
      <c r="Y1591" s="51"/>
      <c r="Z1591" s="51"/>
      <c r="AA1591" s="145"/>
    </row>
    <row r="1592" spans="1:27" s="2" customFormat="1" ht="21" x14ac:dyDescent="0.3">
      <c r="A1592" s="555">
        <v>45680</v>
      </c>
      <c r="B1592" s="48" t="s">
        <v>1586</v>
      </c>
      <c r="C1592" s="45" t="s">
        <v>65</v>
      </c>
      <c r="D1592" s="45">
        <v>7</v>
      </c>
      <c r="E1592" s="45" t="s">
        <v>28</v>
      </c>
      <c r="F1592" s="45">
        <v>8</v>
      </c>
      <c r="G1592" s="71" t="s">
        <v>1593</v>
      </c>
      <c r="H1592" s="240" t="s">
        <v>726</v>
      </c>
      <c r="I1592" s="48"/>
      <c r="J1592" s="513">
        <v>45628</v>
      </c>
      <c r="K1592" s="42" t="s">
        <v>31</v>
      </c>
      <c r="L1592" s="544">
        <v>45670</v>
      </c>
      <c r="M1592" s="57"/>
      <c r="N1592" s="516">
        <v>45632</v>
      </c>
      <c r="O1592" s="471"/>
      <c r="P1592" s="70" t="str">
        <f t="shared" ca="1" si="269"/>
        <v/>
      </c>
      <c r="Q1592" s="70" t="str">
        <f t="shared" ca="1" si="270"/>
        <v/>
      </c>
      <c r="R1592" s="70" t="str">
        <f t="shared" ca="1" si="271"/>
        <v/>
      </c>
      <c r="S1592" s="70" t="str">
        <f t="shared" ca="1" si="272"/>
        <v/>
      </c>
      <c r="T1592" s="147" t="str">
        <f t="shared" ca="1" si="273"/>
        <v/>
      </c>
      <c r="U1592" s="146"/>
      <c r="V1592" s="51"/>
      <c r="W1592" s="51"/>
      <c r="X1592" s="51"/>
      <c r="Y1592" s="51"/>
      <c r="Z1592" s="51"/>
      <c r="AA1592" s="145"/>
    </row>
    <row r="1593" spans="1:27" s="2" customFormat="1" ht="21" x14ac:dyDescent="0.3">
      <c r="A1593" s="555">
        <v>45680</v>
      </c>
      <c r="B1593" s="48" t="s">
        <v>1586</v>
      </c>
      <c r="C1593" s="45" t="s">
        <v>65</v>
      </c>
      <c r="D1593" s="45">
        <v>7</v>
      </c>
      <c r="E1593" s="45" t="s">
        <v>28</v>
      </c>
      <c r="F1593" s="45">
        <v>9</v>
      </c>
      <c r="G1593" s="71" t="s">
        <v>1594</v>
      </c>
      <c r="H1593" s="53" t="s">
        <v>30</v>
      </c>
      <c r="I1593" s="48"/>
      <c r="J1593" s="513">
        <v>45628</v>
      </c>
      <c r="K1593" s="42" t="s">
        <v>31</v>
      </c>
      <c r="L1593" s="544">
        <v>45670</v>
      </c>
      <c r="M1593" s="57"/>
      <c r="N1593" s="516">
        <v>45632</v>
      </c>
      <c r="O1593" s="471"/>
      <c r="P1593" s="70" t="str">
        <f t="shared" ca="1" si="269"/>
        <v/>
      </c>
      <c r="Q1593" s="70" t="str">
        <f t="shared" ca="1" si="270"/>
        <v/>
      </c>
      <c r="R1593" s="70" t="str">
        <f t="shared" ca="1" si="271"/>
        <v/>
      </c>
      <c r="S1593" s="70" t="str">
        <f t="shared" ca="1" si="272"/>
        <v/>
      </c>
      <c r="T1593" s="147" t="str">
        <f t="shared" ca="1" si="273"/>
        <v/>
      </c>
      <c r="U1593" s="146"/>
      <c r="V1593" s="51"/>
      <c r="W1593" s="51"/>
      <c r="X1593" s="51"/>
      <c r="Y1593" s="51"/>
      <c r="Z1593" s="51"/>
      <c r="AA1593" s="145"/>
    </row>
    <row r="1594" spans="1:27" s="2" customFormat="1" ht="21" x14ac:dyDescent="0.3">
      <c r="A1594" s="555">
        <v>45680</v>
      </c>
      <c r="B1594" s="48" t="s">
        <v>1586</v>
      </c>
      <c r="C1594" s="45" t="s">
        <v>65</v>
      </c>
      <c r="D1594" s="45">
        <v>7</v>
      </c>
      <c r="E1594" s="45" t="s">
        <v>28</v>
      </c>
      <c r="F1594" s="45">
        <v>10</v>
      </c>
      <c r="G1594" s="71" t="s">
        <v>1595</v>
      </c>
      <c r="H1594" s="53" t="s">
        <v>30</v>
      </c>
      <c r="I1594" s="48"/>
      <c r="J1594" s="513">
        <v>45628</v>
      </c>
      <c r="K1594" s="42" t="s">
        <v>31</v>
      </c>
      <c r="L1594" s="544">
        <v>45670</v>
      </c>
      <c r="M1594" s="57"/>
      <c r="N1594" s="516">
        <v>45632</v>
      </c>
      <c r="O1594" s="471"/>
      <c r="P1594" s="70" t="str">
        <f t="shared" ca="1" si="269"/>
        <v/>
      </c>
      <c r="Q1594" s="70" t="str">
        <f t="shared" ca="1" si="270"/>
        <v/>
      </c>
      <c r="R1594" s="70" t="str">
        <f t="shared" ca="1" si="271"/>
        <v/>
      </c>
      <c r="S1594" s="70" t="str">
        <f t="shared" ca="1" si="272"/>
        <v/>
      </c>
      <c r="T1594" s="147" t="str">
        <f t="shared" ca="1" si="273"/>
        <v/>
      </c>
      <c r="U1594" s="146"/>
      <c r="V1594" s="51"/>
      <c r="W1594" s="51"/>
      <c r="X1594" s="51"/>
      <c r="Y1594" s="51"/>
      <c r="Z1594" s="51"/>
      <c r="AA1594" s="145"/>
    </row>
    <row r="1595" spans="1:27" s="2" customFormat="1" ht="21" x14ac:dyDescent="0.3">
      <c r="A1595" s="555">
        <v>45680</v>
      </c>
      <c r="B1595" s="48" t="s">
        <v>1586</v>
      </c>
      <c r="C1595" s="45" t="s">
        <v>65</v>
      </c>
      <c r="D1595" s="45">
        <v>7</v>
      </c>
      <c r="E1595" s="45" t="s">
        <v>28</v>
      </c>
      <c r="F1595" s="45">
        <v>11</v>
      </c>
      <c r="G1595" s="64" t="s">
        <v>1596</v>
      </c>
      <c r="H1595" s="53" t="s">
        <v>44</v>
      </c>
      <c r="I1595" s="48"/>
      <c r="J1595" s="513">
        <v>45628</v>
      </c>
      <c r="K1595" s="42" t="s">
        <v>31</v>
      </c>
      <c r="L1595" s="544">
        <v>45670</v>
      </c>
      <c r="M1595" s="76"/>
      <c r="N1595" s="516">
        <v>45673</v>
      </c>
      <c r="O1595" s="471"/>
      <c r="P1595" s="70" t="str">
        <f t="shared" ca="1" si="269"/>
        <v/>
      </c>
      <c r="Q1595" s="70" t="str">
        <f t="shared" ca="1" si="270"/>
        <v/>
      </c>
      <c r="R1595" s="70" t="str">
        <f t="shared" ca="1" si="271"/>
        <v/>
      </c>
      <c r="S1595" s="70" t="str">
        <f t="shared" ca="1" si="272"/>
        <v/>
      </c>
      <c r="T1595" s="147" t="str">
        <f t="shared" ca="1" si="273"/>
        <v/>
      </c>
      <c r="U1595" s="146"/>
      <c r="V1595" s="51"/>
      <c r="W1595" s="51"/>
      <c r="X1595" s="51"/>
      <c r="Y1595" s="51"/>
      <c r="Z1595" s="51"/>
      <c r="AA1595" s="145"/>
    </row>
    <row r="1596" spans="1:27" s="2" customFormat="1" ht="31.2" x14ac:dyDescent="0.3">
      <c r="A1596" s="555">
        <v>45680</v>
      </c>
      <c r="B1596" s="48" t="s">
        <v>1586</v>
      </c>
      <c r="C1596" s="45" t="s">
        <v>65</v>
      </c>
      <c r="D1596" s="45">
        <v>7</v>
      </c>
      <c r="E1596" s="45" t="s">
        <v>28</v>
      </c>
      <c r="F1596" s="45">
        <v>12</v>
      </c>
      <c r="G1596" s="111" t="s">
        <v>1597</v>
      </c>
      <c r="H1596" s="47" t="s">
        <v>52</v>
      </c>
      <c r="I1596" s="47"/>
      <c r="J1596" s="568">
        <v>45628</v>
      </c>
      <c r="K1596" s="190" t="s">
        <v>205</v>
      </c>
      <c r="L1596" s="544">
        <v>45670</v>
      </c>
      <c r="M1596" s="131">
        <v>45702</v>
      </c>
      <c r="N1596" s="516"/>
      <c r="O1596" s="471"/>
      <c r="P1596" s="70" t="str">
        <f t="shared" ca="1" si="269"/>
        <v/>
      </c>
      <c r="Q1596" s="70" t="str">
        <f t="shared" ca="1" si="270"/>
        <v/>
      </c>
      <c r="R1596" s="70" t="str">
        <f t="shared" ca="1" si="271"/>
        <v/>
      </c>
      <c r="S1596" s="70" t="str">
        <f t="shared" ca="1" si="272"/>
        <v/>
      </c>
      <c r="T1596" s="147" t="str">
        <f t="shared" ca="1" si="273"/>
        <v/>
      </c>
      <c r="U1596" s="146"/>
      <c r="V1596" s="51"/>
      <c r="W1596" s="51"/>
      <c r="X1596" s="51"/>
      <c r="Y1596" s="51"/>
      <c r="Z1596" s="51"/>
      <c r="AA1596" s="145"/>
    </row>
    <row r="1597" spans="1:27" s="2" customFormat="1" ht="21" x14ac:dyDescent="0.3">
      <c r="A1597" s="555">
        <v>45680</v>
      </c>
      <c r="B1597" s="48" t="s">
        <v>1586</v>
      </c>
      <c r="C1597" s="45" t="s">
        <v>65</v>
      </c>
      <c r="D1597" s="45">
        <v>7</v>
      </c>
      <c r="E1597" s="45" t="s">
        <v>28</v>
      </c>
      <c r="F1597" s="45">
        <v>13</v>
      </c>
      <c r="G1597" s="71" t="s">
        <v>1598</v>
      </c>
      <c r="H1597" s="53" t="s">
        <v>30</v>
      </c>
      <c r="I1597" s="48"/>
      <c r="J1597" s="513">
        <v>45628</v>
      </c>
      <c r="K1597" s="42" t="s">
        <v>31</v>
      </c>
      <c r="L1597" s="544">
        <v>45670</v>
      </c>
      <c r="M1597" s="57"/>
      <c r="N1597" s="516">
        <v>45632</v>
      </c>
      <c r="O1597" s="471"/>
      <c r="P1597" s="70" t="str">
        <f t="shared" ca="1" si="269"/>
        <v/>
      </c>
      <c r="Q1597" s="70" t="str">
        <f t="shared" ca="1" si="270"/>
        <v/>
      </c>
      <c r="R1597" s="70" t="str">
        <f t="shared" ca="1" si="271"/>
        <v/>
      </c>
      <c r="S1597" s="70" t="str">
        <f t="shared" ca="1" si="272"/>
        <v/>
      </c>
      <c r="T1597" s="147" t="str">
        <f t="shared" ca="1" si="273"/>
        <v/>
      </c>
      <c r="U1597" s="146"/>
      <c r="V1597" s="51"/>
      <c r="W1597" s="51"/>
      <c r="X1597" s="51"/>
      <c r="Y1597" s="51"/>
      <c r="Z1597" s="51"/>
      <c r="AA1597" s="145"/>
    </row>
    <row r="1598" spans="1:27" s="2" customFormat="1" ht="21" x14ac:dyDescent="0.3">
      <c r="A1598" s="555">
        <v>45680</v>
      </c>
      <c r="B1598" s="48" t="s">
        <v>1586</v>
      </c>
      <c r="C1598" s="45" t="s">
        <v>65</v>
      </c>
      <c r="D1598" s="45">
        <v>7</v>
      </c>
      <c r="E1598" s="45" t="s">
        <v>28</v>
      </c>
      <c r="F1598" s="45">
        <v>14</v>
      </c>
      <c r="G1598" s="71" t="s">
        <v>1599</v>
      </c>
      <c r="H1598" s="53" t="s">
        <v>30</v>
      </c>
      <c r="I1598" s="48"/>
      <c r="J1598" s="513">
        <v>45628</v>
      </c>
      <c r="K1598" s="42" t="s">
        <v>31</v>
      </c>
      <c r="L1598" s="544">
        <v>45670</v>
      </c>
      <c r="M1598" s="57"/>
      <c r="N1598" s="516">
        <v>45632</v>
      </c>
      <c r="O1598" s="471"/>
      <c r="P1598" s="70" t="str">
        <f t="shared" ca="1" si="269"/>
        <v/>
      </c>
      <c r="Q1598" s="70" t="str">
        <f t="shared" ca="1" si="270"/>
        <v/>
      </c>
      <c r="R1598" s="70" t="str">
        <f t="shared" ca="1" si="271"/>
        <v/>
      </c>
      <c r="S1598" s="70" t="str">
        <f t="shared" ca="1" si="272"/>
        <v/>
      </c>
      <c r="T1598" s="147" t="str">
        <f t="shared" ca="1" si="273"/>
        <v/>
      </c>
      <c r="U1598" s="146"/>
      <c r="V1598" s="51"/>
      <c r="W1598" s="51"/>
      <c r="X1598" s="51"/>
      <c r="Y1598" s="51"/>
      <c r="Z1598" s="51"/>
      <c r="AA1598" s="145"/>
    </row>
    <row r="1599" spans="1:27" s="2" customFormat="1" ht="21" x14ac:dyDescent="0.3">
      <c r="A1599" s="555">
        <v>45680</v>
      </c>
      <c r="B1599" s="48" t="s">
        <v>1586</v>
      </c>
      <c r="C1599" s="45" t="s">
        <v>65</v>
      </c>
      <c r="D1599" s="45">
        <v>7</v>
      </c>
      <c r="E1599" s="45" t="s">
        <v>28</v>
      </c>
      <c r="F1599" s="45">
        <v>15</v>
      </c>
      <c r="G1599" s="64" t="s">
        <v>1600</v>
      </c>
      <c r="H1599" s="65" t="s">
        <v>30</v>
      </c>
      <c r="I1599" s="48"/>
      <c r="J1599" s="528">
        <v>45673</v>
      </c>
      <c r="K1599" s="42" t="s">
        <v>31</v>
      </c>
      <c r="L1599" s="544">
        <v>45670</v>
      </c>
      <c r="M1599" s="57"/>
      <c r="N1599" s="516">
        <v>45677</v>
      </c>
      <c r="O1599" s="471"/>
      <c r="P1599" s="70" t="str">
        <f t="shared" ca="1" si="269"/>
        <v/>
      </c>
      <c r="Q1599" s="70" t="str">
        <f t="shared" ca="1" si="270"/>
        <v/>
      </c>
      <c r="R1599" s="70" t="str">
        <f t="shared" ca="1" si="271"/>
        <v/>
      </c>
      <c r="S1599" s="70" t="str">
        <f t="shared" ca="1" si="272"/>
        <v/>
      </c>
      <c r="T1599" s="147" t="str">
        <f t="shared" ca="1" si="273"/>
        <v/>
      </c>
      <c r="U1599" s="146"/>
      <c r="V1599" s="51"/>
      <c r="W1599" s="51"/>
      <c r="X1599" s="51"/>
      <c r="Y1599" s="51"/>
      <c r="Z1599" s="51"/>
      <c r="AA1599" s="145"/>
    </row>
    <row r="1600" spans="1:27" s="2" customFormat="1" ht="21" x14ac:dyDescent="0.3">
      <c r="A1600" s="555">
        <v>45680</v>
      </c>
      <c r="B1600" s="48" t="s">
        <v>1586</v>
      </c>
      <c r="C1600" s="45" t="s">
        <v>65</v>
      </c>
      <c r="D1600" s="45">
        <v>7</v>
      </c>
      <c r="E1600" s="45" t="s">
        <v>28</v>
      </c>
      <c r="F1600" s="45">
        <v>16</v>
      </c>
      <c r="G1600" s="77" t="s">
        <v>1601</v>
      </c>
      <c r="H1600" s="65" t="s">
        <v>76</v>
      </c>
      <c r="I1600" s="48"/>
      <c r="J1600" s="513">
        <v>45678</v>
      </c>
      <c r="K1600" s="42" t="s">
        <v>31</v>
      </c>
      <c r="L1600" s="544">
        <v>45670</v>
      </c>
      <c r="M1600" s="57"/>
      <c r="N1600" s="516">
        <v>45694</v>
      </c>
      <c r="O1600" s="471"/>
      <c r="P1600" s="70" t="str">
        <f t="shared" ca="1" si="269"/>
        <v/>
      </c>
      <c r="Q1600" s="70" t="str">
        <f t="shared" ca="1" si="270"/>
        <v/>
      </c>
      <c r="R1600" s="70" t="str">
        <f t="shared" ca="1" si="271"/>
        <v/>
      </c>
      <c r="S1600" s="70" t="str">
        <f t="shared" ca="1" si="272"/>
        <v/>
      </c>
      <c r="T1600" s="147" t="str">
        <f t="shared" ca="1" si="273"/>
        <v/>
      </c>
      <c r="U1600" s="146"/>
      <c r="V1600" s="51"/>
      <c r="W1600" s="51"/>
      <c r="X1600" s="51"/>
      <c r="Y1600" s="51"/>
      <c r="Z1600" s="51"/>
      <c r="AA1600" s="145"/>
    </row>
    <row r="1601" spans="1:27" s="2" customFormat="1" ht="21" x14ac:dyDescent="0.3">
      <c r="A1601" s="555">
        <v>45680</v>
      </c>
      <c r="B1601" s="48" t="s">
        <v>1586</v>
      </c>
      <c r="C1601" s="45" t="s">
        <v>65</v>
      </c>
      <c r="D1601" s="45">
        <v>7</v>
      </c>
      <c r="E1601" s="45" t="s">
        <v>28</v>
      </c>
      <c r="F1601" s="45">
        <v>17</v>
      </c>
      <c r="G1601" s="63" t="s">
        <v>1602</v>
      </c>
      <c r="H1601" s="47" t="s">
        <v>30</v>
      </c>
      <c r="I1601" s="48"/>
      <c r="J1601" s="568">
        <v>45628</v>
      </c>
      <c r="K1601" s="42" t="s">
        <v>31</v>
      </c>
      <c r="L1601" s="544">
        <v>45670</v>
      </c>
      <c r="M1601" s="57"/>
      <c r="N1601" s="516">
        <v>45671</v>
      </c>
      <c r="O1601" s="471"/>
      <c r="P1601" s="70" t="str">
        <f t="shared" ca="1" si="269"/>
        <v/>
      </c>
      <c r="Q1601" s="70" t="str">
        <f t="shared" ca="1" si="270"/>
        <v/>
      </c>
      <c r="R1601" s="70" t="str">
        <f t="shared" ca="1" si="271"/>
        <v/>
      </c>
      <c r="S1601" s="70" t="str">
        <f t="shared" ca="1" si="272"/>
        <v/>
      </c>
      <c r="T1601" s="147" t="str">
        <f t="shared" ca="1" si="273"/>
        <v/>
      </c>
      <c r="U1601" s="146"/>
      <c r="V1601" s="51"/>
      <c r="W1601" s="51"/>
      <c r="X1601" s="51"/>
      <c r="Y1601" s="51"/>
      <c r="Z1601" s="51"/>
      <c r="AA1601" s="145"/>
    </row>
    <row r="1602" spans="1:27" s="2" customFormat="1" ht="21" x14ac:dyDescent="0.3">
      <c r="A1602" s="555">
        <v>45680</v>
      </c>
      <c r="B1602" s="48" t="s">
        <v>1586</v>
      </c>
      <c r="C1602" s="45" t="s">
        <v>65</v>
      </c>
      <c r="D1602" s="45">
        <v>7</v>
      </c>
      <c r="E1602" s="45" t="s">
        <v>28</v>
      </c>
      <c r="F1602" s="45">
        <v>18</v>
      </c>
      <c r="G1602" s="71" t="s">
        <v>1603</v>
      </c>
      <c r="H1602" s="53" t="s">
        <v>30</v>
      </c>
      <c r="I1602" s="48"/>
      <c r="J1602" s="513">
        <v>45628</v>
      </c>
      <c r="K1602" s="42" t="s">
        <v>31</v>
      </c>
      <c r="L1602" s="544">
        <v>45670</v>
      </c>
      <c r="M1602" s="57"/>
      <c r="N1602" s="516">
        <v>45632</v>
      </c>
      <c r="O1602" s="471"/>
      <c r="P1602" s="70" t="str">
        <f t="shared" ca="1" si="269"/>
        <v/>
      </c>
      <c r="Q1602" s="70" t="str">
        <f t="shared" ca="1" si="270"/>
        <v/>
      </c>
      <c r="R1602" s="70" t="str">
        <f t="shared" ca="1" si="271"/>
        <v/>
      </c>
      <c r="S1602" s="70" t="str">
        <f t="shared" ca="1" si="272"/>
        <v/>
      </c>
      <c r="T1602" s="147" t="str">
        <f t="shared" ca="1" si="273"/>
        <v/>
      </c>
      <c r="U1602" s="146"/>
      <c r="V1602" s="51"/>
      <c r="W1602" s="51"/>
      <c r="X1602" s="51"/>
      <c r="Y1602" s="51"/>
      <c r="Z1602" s="51"/>
      <c r="AA1602" s="145"/>
    </row>
    <row r="1603" spans="1:27" s="2" customFormat="1" ht="21" x14ac:dyDescent="0.3">
      <c r="A1603" s="555">
        <v>45680</v>
      </c>
      <c r="B1603" s="48" t="s">
        <v>1586</v>
      </c>
      <c r="C1603" s="45" t="s">
        <v>65</v>
      </c>
      <c r="D1603" s="45">
        <v>7</v>
      </c>
      <c r="E1603" s="45" t="s">
        <v>28</v>
      </c>
      <c r="F1603" s="45">
        <v>19</v>
      </c>
      <c r="G1603" s="71" t="s">
        <v>1604</v>
      </c>
      <c r="H1603" s="53" t="s">
        <v>44</v>
      </c>
      <c r="I1603" s="48"/>
      <c r="J1603" s="513">
        <v>45628</v>
      </c>
      <c r="K1603" s="42" t="s">
        <v>31</v>
      </c>
      <c r="L1603" s="544">
        <v>45670</v>
      </c>
      <c r="M1603" s="57"/>
      <c r="N1603" s="516">
        <v>45632</v>
      </c>
      <c r="O1603" s="471"/>
      <c r="P1603" s="70" t="str">
        <f t="shared" ca="1" si="269"/>
        <v/>
      </c>
      <c r="Q1603" s="70" t="str">
        <f t="shared" ca="1" si="270"/>
        <v/>
      </c>
      <c r="R1603" s="70" t="str">
        <f t="shared" ca="1" si="271"/>
        <v/>
      </c>
      <c r="S1603" s="70" t="str">
        <f t="shared" ca="1" si="272"/>
        <v/>
      </c>
      <c r="T1603" s="147" t="str">
        <f t="shared" ca="1" si="273"/>
        <v/>
      </c>
      <c r="U1603" s="146"/>
      <c r="V1603" s="51"/>
      <c r="W1603" s="51"/>
      <c r="X1603" s="51"/>
      <c r="Y1603" s="51"/>
      <c r="Z1603" s="51"/>
      <c r="AA1603" s="145"/>
    </row>
    <row r="1604" spans="1:27" s="2" customFormat="1" ht="21" customHeight="1" x14ac:dyDescent="0.3">
      <c r="A1604" s="555">
        <v>45680</v>
      </c>
      <c r="B1604" s="48" t="s">
        <v>1586</v>
      </c>
      <c r="C1604" s="45" t="s">
        <v>65</v>
      </c>
      <c r="D1604" s="45">
        <v>7</v>
      </c>
      <c r="E1604" s="45" t="s">
        <v>28</v>
      </c>
      <c r="F1604" s="45">
        <v>20</v>
      </c>
      <c r="G1604" s="71" t="s">
        <v>233</v>
      </c>
      <c r="H1604" s="53" t="s">
        <v>30</v>
      </c>
      <c r="I1604" s="48"/>
      <c r="J1604" s="513">
        <v>45628</v>
      </c>
      <c r="K1604" s="187" t="s">
        <v>31</v>
      </c>
      <c r="L1604" s="544">
        <v>45670</v>
      </c>
      <c r="M1604" s="57"/>
      <c r="N1604" s="516">
        <v>45632</v>
      </c>
      <c r="O1604" s="471"/>
      <c r="P1604" s="70" t="str">
        <f t="shared" ca="1" si="269"/>
        <v/>
      </c>
      <c r="Q1604" s="70" t="str">
        <f t="shared" ca="1" si="270"/>
        <v/>
      </c>
      <c r="R1604" s="70" t="str">
        <f t="shared" ca="1" si="271"/>
        <v/>
      </c>
      <c r="S1604" s="70" t="str">
        <f t="shared" ca="1" si="272"/>
        <v/>
      </c>
      <c r="T1604" s="147" t="str">
        <f t="shared" ca="1" si="273"/>
        <v/>
      </c>
      <c r="U1604" s="146"/>
      <c r="V1604" s="51"/>
      <c r="W1604" s="51"/>
      <c r="X1604" s="51"/>
      <c r="Y1604" s="51"/>
      <c r="Z1604" s="51"/>
      <c r="AA1604" s="145"/>
    </row>
    <row r="1605" spans="1:27" s="2" customFormat="1" ht="21" x14ac:dyDescent="0.3">
      <c r="A1605" s="555">
        <v>45680</v>
      </c>
      <c r="B1605" s="48" t="s">
        <v>1586</v>
      </c>
      <c r="C1605" s="45" t="s">
        <v>65</v>
      </c>
      <c r="D1605" s="45">
        <v>7</v>
      </c>
      <c r="E1605" s="45" t="s">
        <v>28</v>
      </c>
      <c r="F1605" s="45">
        <v>21</v>
      </c>
      <c r="G1605" s="71" t="s">
        <v>635</v>
      </c>
      <c r="H1605" s="53" t="s">
        <v>30</v>
      </c>
      <c r="I1605" s="48"/>
      <c r="J1605" s="513">
        <v>45628</v>
      </c>
      <c r="K1605" s="42" t="s">
        <v>31</v>
      </c>
      <c r="L1605" s="544">
        <v>45670</v>
      </c>
      <c r="M1605" s="57"/>
      <c r="N1605" s="516">
        <v>45632</v>
      </c>
      <c r="O1605" s="471"/>
      <c r="P1605" s="70" t="str">
        <f t="shared" ca="1" si="269"/>
        <v/>
      </c>
      <c r="Q1605" s="70" t="str">
        <f t="shared" ca="1" si="270"/>
        <v/>
      </c>
      <c r="R1605" s="70" t="str">
        <f t="shared" ca="1" si="271"/>
        <v/>
      </c>
      <c r="S1605" s="70" t="str">
        <f t="shared" ca="1" si="272"/>
        <v/>
      </c>
      <c r="T1605" s="147" t="str">
        <f t="shared" ca="1" si="273"/>
        <v/>
      </c>
      <c r="U1605" s="146"/>
      <c r="V1605" s="51"/>
      <c r="W1605" s="51"/>
      <c r="X1605" s="51"/>
      <c r="Y1605" s="51"/>
      <c r="Z1605" s="51"/>
      <c r="AA1605" s="145"/>
    </row>
    <row r="1606" spans="1:27" s="2" customFormat="1" ht="21" x14ac:dyDescent="0.3">
      <c r="A1606" s="555">
        <v>45680</v>
      </c>
      <c r="B1606" s="48" t="s">
        <v>1586</v>
      </c>
      <c r="C1606" s="45" t="s">
        <v>65</v>
      </c>
      <c r="D1606" s="45">
        <v>7</v>
      </c>
      <c r="E1606" s="45" t="s">
        <v>28</v>
      </c>
      <c r="F1606" s="45">
        <v>22</v>
      </c>
      <c r="G1606" s="71" t="s">
        <v>1605</v>
      </c>
      <c r="H1606" s="65" t="s">
        <v>158</v>
      </c>
      <c r="I1606" s="48"/>
      <c r="J1606" s="513">
        <v>45628</v>
      </c>
      <c r="K1606" s="42" t="s">
        <v>31</v>
      </c>
      <c r="L1606" s="544">
        <v>45670</v>
      </c>
      <c r="M1606" s="57"/>
      <c r="N1606" s="516">
        <v>45632</v>
      </c>
      <c r="O1606" s="471"/>
      <c r="P1606" s="70" t="str">
        <f t="shared" ca="1" si="269"/>
        <v/>
      </c>
      <c r="Q1606" s="70" t="str">
        <f t="shared" ca="1" si="270"/>
        <v/>
      </c>
      <c r="R1606" s="70" t="str">
        <f t="shared" ca="1" si="271"/>
        <v/>
      </c>
      <c r="S1606" s="70" t="str">
        <f t="shared" ca="1" si="272"/>
        <v/>
      </c>
      <c r="T1606" s="147" t="str">
        <f t="shared" ca="1" si="273"/>
        <v/>
      </c>
      <c r="U1606" s="146"/>
      <c r="V1606" s="51"/>
      <c r="W1606" s="51"/>
      <c r="X1606" s="51"/>
      <c r="Y1606" s="51"/>
      <c r="Z1606" s="51"/>
      <c r="AA1606" s="145"/>
    </row>
    <row r="1607" spans="1:27" s="2" customFormat="1" ht="21" x14ac:dyDescent="0.3">
      <c r="A1607" s="555">
        <v>45680</v>
      </c>
      <c r="B1607" s="48" t="s">
        <v>1586</v>
      </c>
      <c r="C1607" s="45" t="s">
        <v>65</v>
      </c>
      <c r="D1607" s="45">
        <v>7</v>
      </c>
      <c r="E1607" s="45" t="s">
        <v>28</v>
      </c>
      <c r="F1607" s="45">
        <v>23</v>
      </c>
      <c r="G1607" s="71" t="s">
        <v>163</v>
      </c>
      <c r="H1607" s="65" t="s">
        <v>116</v>
      </c>
      <c r="I1607" s="47"/>
      <c r="J1607" s="568">
        <v>45645</v>
      </c>
      <c r="K1607" s="42" t="s">
        <v>31</v>
      </c>
      <c r="L1607" s="544">
        <v>45670</v>
      </c>
      <c r="M1607" s="57"/>
      <c r="N1607" s="516">
        <v>45645</v>
      </c>
      <c r="O1607" s="471"/>
      <c r="P1607" s="70" t="str">
        <f t="shared" ca="1" si="269"/>
        <v/>
      </c>
      <c r="Q1607" s="70" t="str">
        <f t="shared" ca="1" si="270"/>
        <v/>
      </c>
      <c r="R1607" s="70" t="str">
        <f t="shared" ca="1" si="271"/>
        <v/>
      </c>
      <c r="S1607" s="70" t="str">
        <f t="shared" ca="1" si="272"/>
        <v/>
      </c>
      <c r="T1607" s="147" t="str">
        <f t="shared" ca="1" si="273"/>
        <v/>
      </c>
      <c r="U1607" s="146"/>
      <c r="V1607" s="51"/>
      <c r="W1607" s="51"/>
      <c r="X1607" s="51"/>
      <c r="Y1607" s="51"/>
      <c r="Z1607" s="51"/>
      <c r="AA1607" s="145"/>
    </row>
    <row r="1608" spans="1:27" s="2" customFormat="1" ht="21" x14ac:dyDescent="0.3">
      <c r="A1608" s="555">
        <v>45680</v>
      </c>
      <c r="B1608" s="48" t="s">
        <v>1586</v>
      </c>
      <c r="C1608" s="45" t="s">
        <v>65</v>
      </c>
      <c r="D1608" s="45">
        <v>7</v>
      </c>
      <c r="E1608" s="45" t="s">
        <v>28</v>
      </c>
      <c r="F1608" s="45">
        <v>24</v>
      </c>
      <c r="G1608" s="64" t="s">
        <v>1606</v>
      </c>
      <c r="H1608" s="47" t="s">
        <v>54</v>
      </c>
      <c r="I1608" s="59"/>
      <c r="J1608" s="528">
        <v>45673</v>
      </c>
      <c r="K1608" s="42" t="s">
        <v>31</v>
      </c>
      <c r="L1608" s="544">
        <v>45670</v>
      </c>
      <c r="M1608" s="57"/>
      <c r="N1608" s="513">
        <v>45684</v>
      </c>
      <c r="O1608" s="471"/>
      <c r="P1608" s="70"/>
      <c r="Q1608" s="70"/>
      <c r="R1608" s="70"/>
      <c r="S1608" s="70"/>
      <c r="T1608" s="147"/>
      <c r="U1608" s="146"/>
      <c r="V1608" s="51"/>
      <c r="W1608" s="51"/>
      <c r="X1608" s="51"/>
      <c r="Y1608" s="51"/>
      <c r="Z1608" s="51"/>
      <c r="AA1608" s="145"/>
    </row>
    <row r="1609" spans="1:27" s="2" customFormat="1" ht="21" x14ac:dyDescent="0.3">
      <c r="A1609" s="555">
        <v>45680</v>
      </c>
      <c r="B1609" s="48" t="s">
        <v>1586</v>
      </c>
      <c r="C1609" s="45" t="s">
        <v>65</v>
      </c>
      <c r="D1609" s="45">
        <v>7</v>
      </c>
      <c r="E1609" s="45" t="s">
        <v>28</v>
      </c>
      <c r="F1609" s="45">
        <v>25</v>
      </c>
      <c r="G1609" s="64" t="s">
        <v>1607</v>
      </c>
      <c r="H1609" s="65" t="s">
        <v>30</v>
      </c>
      <c r="I1609" s="59"/>
      <c r="J1609" s="528">
        <v>45673</v>
      </c>
      <c r="K1609" s="42" t="s">
        <v>31</v>
      </c>
      <c r="L1609" s="544">
        <v>45670</v>
      </c>
      <c r="M1609" s="57"/>
      <c r="N1609" s="513">
        <v>45680</v>
      </c>
      <c r="O1609" s="471"/>
      <c r="P1609" s="70"/>
      <c r="Q1609" s="70"/>
      <c r="R1609" s="70"/>
      <c r="S1609" s="70"/>
      <c r="T1609" s="147"/>
      <c r="U1609" s="146"/>
      <c r="V1609" s="51"/>
      <c r="W1609" s="51"/>
      <c r="X1609" s="51"/>
      <c r="Y1609" s="51"/>
      <c r="Z1609" s="51"/>
      <c r="AA1609" s="145"/>
    </row>
    <row r="1610" spans="1:27" s="2" customFormat="1" ht="21" x14ac:dyDescent="0.3">
      <c r="A1610" s="555">
        <v>45680</v>
      </c>
      <c r="B1610" s="48" t="s">
        <v>1586</v>
      </c>
      <c r="C1610" s="45" t="s">
        <v>65</v>
      </c>
      <c r="D1610" s="45">
        <v>7</v>
      </c>
      <c r="E1610" s="45" t="s">
        <v>28</v>
      </c>
      <c r="F1610" s="45">
        <v>26</v>
      </c>
      <c r="G1610" s="64" t="s">
        <v>1608</v>
      </c>
      <c r="H1610" s="65" t="s">
        <v>30</v>
      </c>
      <c r="I1610" s="59"/>
      <c r="J1610" s="522">
        <v>45673</v>
      </c>
      <c r="K1610" s="42" t="s">
        <v>31</v>
      </c>
      <c r="L1610" s="544">
        <v>45670</v>
      </c>
      <c r="M1610" s="57"/>
      <c r="N1610" s="516">
        <v>45677</v>
      </c>
      <c r="O1610" s="471"/>
      <c r="P1610" s="70"/>
      <c r="Q1610" s="70"/>
      <c r="R1610" s="70"/>
      <c r="S1610" s="70"/>
      <c r="T1610" s="147"/>
      <c r="U1610" s="146"/>
      <c r="V1610" s="51"/>
      <c r="W1610" s="51"/>
      <c r="X1610" s="51"/>
      <c r="Y1610" s="51"/>
      <c r="Z1610" s="51"/>
      <c r="AA1610" s="145"/>
    </row>
    <row r="1611" spans="1:27" s="2" customFormat="1" ht="21" x14ac:dyDescent="0.3">
      <c r="A1611" s="555">
        <v>45680</v>
      </c>
      <c r="B1611" s="48" t="s">
        <v>1586</v>
      </c>
      <c r="C1611" s="45" t="s">
        <v>65</v>
      </c>
      <c r="D1611" s="45">
        <v>7</v>
      </c>
      <c r="E1611" s="45" t="s">
        <v>28</v>
      </c>
      <c r="F1611" s="45">
        <v>27</v>
      </c>
      <c r="G1611" s="77" t="s">
        <v>1609</v>
      </c>
      <c r="H1611" s="65" t="s">
        <v>30</v>
      </c>
      <c r="I1611" s="59"/>
      <c r="J1611" s="528">
        <v>45673</v>
      </c>
      <c r="K1611" s="42" t="s">
        <v>31</v>
      </c>
      <c r="L1611" s="544">
        <v>45670</v>
      </c>
      <c r="M1611" s="57"/>
      <c r="N1611" s="516">
        <v>45677</v>
      </c>
      <c r="O1611" s="471"/>
      <c r="P1611" s="70"/>
      <c r="Q1611" s="70"/>
      <c r="R1611" s="70"/>
      <c r="S1611" s="70"/>
      <c r="T1611" s="147"/>
      <c r="U1611" s="146"/>
      <c r="V1611" s="51"/>
      <c r="W1611" s="51"/>
      <c r="X1611" s="51"/>
      <c r="Y1611" s="51"/>
      <c r="Z1611" s="51"/>
      <c r="AA1611" s="145"/>
    </row>
    <row r="1612" spans="1:27" s="2" customFormat="1" ht="21" x14ac:dyDescent="0.3">
      <c r="A1612" s="555">
        <v>45680</v>
      </c>
      <c r="B1612" s="48" t="s">
        <v>1586</v>
      </c>
      <c r="C1612" s="45" t="s">
        <v>65</v>
      </c>
      <c r="D1612" s="45">
        <v>7</v>
      </c>
      <c r="E1612" s="45" t="s">
        <v>28</v>
      </c>
      <c r="F1612" s="45">
        <v>28</v>
      </c>
      <c r="G1612" s="64" t="s">
        <v>1610</v>
      </c>
      <c r="H1612" s="53" t="s">
        <v>44</v>
      </c>
      <c r="I1612" s="59"/>
      <c r="J1612" s="528">
        <v>45673</v>
      </c>
      <c r="K1612" s="42" t="s">
        <v>31</v>
      </c>
      <c r="L1612" s="544">
        <v>45670</v>
      </c>
      <c r="M1612" s="57"/>
      <c r="N1612" s="513">
        <v>45680</v>
      </c>
      <c r="O1612" s="471"/>
      <c r="P1612" s="70"/>
      <c r="Q1612" s="70"/>
      <c r="R1612" s="70"/>
      <c r="S1612" s="70"/>
      <c r="T1612" s="147"/>
      <c r="U1612" s="146"/>
      <c r="V1612" s="51"/>
      <c r="W1612" s="51"/>
      <c r="X1612" s="51"/>
      <c r="Y1612" s="51"/>
      <c r="Z1612" s="51"/>
      <c r="AA1612" s="145"/>
    </row>
    <row r="1613" spans="1:27" s="2" customFormat="1" ht="21" x14ac:dyDescent="0.3">
      <c r="A1613" s="555">
        <v>45680</v>
      </c>
      <c r="B1613" s="48" t="s">
        <v>1586</v>
      </c>
      <c r="C1613" s="45" t="s">
        <v>65</v>
      </c>
      <c r="D1613" s="45">
        <v>7</v>
      </c>
      <c r="E1613" s="45" t="s">
        <v>28</v>
      </c>
      <c r="F1613" s="45">
        <v>29</v>
      </c>
      <c r="G1613" s="64" t="s">
        <v>1611</v>
      </c>
      <c r="H1613" s="53" t="s">
        <v>44</v>
      </c>
      <c r="I1613" s="59"/>
      <c r="J1613" s="528">
        <v>45673</v>
      </c>
      <c r="K1613" s="42" t="s">
        <v>31</v>
      </c>
      <c r="L1613" s="544">
        <v>45670</v>
      </c>
      <c r="M1613" s="57"/>
      <c r="N1613" s="513">
        <v>45680</v>
      </c>
      <c r="O1613" s="471"/>
      <c r="P1613" s="70"/>
      <c r="Q1613" s="70"/>
      <c r="R1613" s="70"/>
      <c r="S1613" s="70"/>
      <c r="T1613" s="147"/>
      <c r="U1613" s="146"/>
      <c r="V1613" s="51"/>
      <c r="W1613" s="51"/>
      <c r="X1613" s="51"/>
      <c r="Y1613" s="51"/>
      <c r="Z1613" s="51"/>
      <c r="AA1613" s="145"/>
    </row>
    <row r="1614" spans="1:27" s="2" customFormat="1" ht="21" x14ac:dyDescent="0.3">
      <c r="A1614" s="555">
        <v>45680</v>
      </c>
      <c r="B1614" s="48" t="s">
        <v>1586</v>
      </c>
      <c r="C1614" s="45" t="s">
        <v>65</v>
      </c>
      <c r="D1614" s="45">
        <v>7</v>
      </c>
      <c r="E1614" s="45" t="s">
        <v>28</v>
      </c>
      <c r="F1614" s="45">
        <v>30</v>
      </c>
      <c r="G1614" s="64" t="s">
        <v>1612</v>
      </c>
      <c r="H1614" s="47" t="s">
        <v>52</v>
      </c>
      <c r="I1614" s="59"/>
      <c r="J1614" s="528">
        <v>45673</v>
      </c>
      <c r="K1614" s="42" t="s">
        <v>31</v>
      </c>
      <c r="L1614" s="544">
        <v>45670</v>
      </c>
      <c r="M1614" s="57"/>
      <c r="N1614" s="516">
        <v>45673</v>
      </c>
      <c r="O1614" s="471"/>
      <c r="P1614" s="70"/>
      <c r="Q1614" s="70"/>
      <c r="R1614" s="70"/>
      <c r="S1614" s="70"/>
      <c r="T1614" s="147"/>
      <c r="U1614" s="146"/>
      <c r="V1614" s="51"/>
      <c r="W1614" s="51"/>
      <c r="X1614" s="51"/>
      <c r="Y1614" s="51"/>
      <c r="Z1614" s="51"/>
      <c r="AA1614" s="145"/>
    </row>
    <row r="1615" spans="1:27" s="2" customFormat="1" ht="21" x14ac:dyDescent="0.3">
      <c r="A1615" s="556">
        <v>45680</v>
      </c>
      <c r="B1615" s="48" t="s">
        <v>1586</v>
      </c>
      <c r="C1615" s="45" t="s">
        <v>65</v>
      </c>
      <c r="D1615" s="45">
        <v>7</v>
      </c>
      <c r="E1615" s="45" t="s">
        <v>28</v>
      </c>
      <c r="F1615" s="45">
        <v>31</v>
      </c>
      <c r="G1615" s="64" t="s">
        <v>1613</v>
      </c>
      <c r="H1615" s="53" t="s">
        <v>44</v>
      </c>
      <c r="I1615" s="59"/>
      <c r="J1615" s="528">
        <v>45673</v>
      </c>
      <c r="K1615" s="42" t="s">
        <v>31</v>
      </c>
      <c r="L1615" s="544">
        <v>45670</v>
      </c>
      <c r="M1615" s="57"/>
      <c r="N1615" s="513">
        <v>45680</v>
      </c>
      <c r="O1615" s="471"/>
      <c r="P1615" s="70"/>
      <c r="Q1615" s="70"/>
      <c r="R1615" s="70"/>
      <c r="S1615" s="70"/>
      <c r="T1615" s="147"/>
      <c r="U1615" s="146"/>
      <c r="V1615" s="51"/>
      <c r="W1615" s="51"/>
      <c r="X1615" s="51"/>
      <c r="Y1615" s="51"/>
      <c r="Z1615" s="51"/>
      <c r="AA1615" s="145"/>
    </row>
    <row r="1616" spans="1:27" s="2" customFormat="1" ht="21" x14ac:dyDescent="0.3">
      <c r="A1616" s="556">
        <v>45680</v>
      </c>
      <c r="B1616" s="48" t="s">
        <v>1586</v>
      </c>
      <c r="C1616" s="45" t="s">
        <v>65</v>
      </c>
      <c r="D1616" s="45">
        <v>7</v>
      </c>
      <c r="E1616" s="45" t="s">
        <v>28</v>
      </c>
      <c r="F1616" s="45">
        <v>32</v>
      </c>
      <c r="G1616" s="64" t="s">
        <v>1614</v>
      </c>
      <c r="H1616" s="65" t="s">
        <v>30</v>
      </c>
      <c r="I1616" s="59"/>
      <c r="J1616" s="528">
        <v>45673</v>
      </c>
      <c r="K1616" s="42" t="s">
        <v>31</v>
      </c>
      <c r="L1616" s="544">
        <v>45670</v>
      </c>
      <c r="M1616" s="57"/>
      <c r="N1616" s="516">
        <v>45677</v>
      </c>
      <c r="O1616" s="471"/>
      <c r="P1616" s="70"/>
      <c r="Q1616" s="70"/>
      <c r="R1616" s="70"/>
      <c r="S1616" s="70"/>
      <c r="T1616" s="147"/>
      <c r="U1616" s="146"/>
      <c r="V1616" s="51"/>
      <c r="W1616" s="51"/>
      <c r="X1616" s="51"/>
      <c r="Y1616" s="51"/>
      <c r="Z1616" s="51"/>
      <c r="AA1616" s="145"/>
    </row>
    <row r="1617" spans="1:27" s="2" customFormat="1" ht="21" x14ac:dyDescent="0.3">
      <c r="A1617" s="556">
        <v>45680</v>
      </c>
      <c r="B1617" s="48" t="s">
        <v>1586</v>
      </c>
      <c r="C1617" s="45" t="s">
        <v>65</v>
      </c>
      <c r="D1617" s="45">
        <v>7</v>
      </c>
      <c r="E1617" s="45" t="s">
        <v>28</v>
      </c>
      <c r="F1617" s="45">
        <v>33</v>
      </c>
      <c r="G1617" s="199" t="s">
        <v>1615</v>
      </c>
      <c r="H1617" s="95" t="s">
        <v>84</v>
      </c>
      <c r="I1617" s="95"/>
      <c r="J1617" s="570">
        <v>45673</v>
      </c>
      <c r="K1617" s="42" t="s">
        <v>31</v>
      </c>
      <c r="L1617" s="544">
        <v>45670</v>
      </c>
      <c r="M1617" s="57"/>
      <c r="N1617" s="516">
        <v>45686</v>
      </c>
      <c r="O1617" s="471"/>
      <c r="P1617" s="70"/>
      <c r="Q1617" s="70"/>
      <c r="R1617" s="70"/>
      <c r="S1617" s="70"/>
      <c r="T1617" s="147"/>
      <c r="U1617" s="146"/>
      <c r="V1617" s="51"/>
      <c r="W1617" s="51"/>
      <c r="X1617" s="51"/>
      <c r="Y1617" s="51"/>
      <c r="Z1617" s="51"/>
      <c r="AA1617" s="145"/>
    </row>
    <row r="1618" spans="1:27" s="2" customFormat="1" ht="21" x14ac:dyDescent="0.3">
      <c r="A1618" s="556">
        <v>45680</v>
      </c>
      <c r="B1618" s="48" t="s">
        <v>1586</v>
      </c>
      <c r="C1618" s="45" t="s">
        <v>65</v>
      </c>
      <c r="D1618" s="45">
        <v>7</v>
      </c>
      <c r="E1618" s="45" t="s">
        <v>28</v>
      </c>
      <c r="F1618" s="45">
        <v>34</v>
      </c>
      <c r="G1618" s="64" t="s">
        <v>1616</v>
      </c>
      <c r="H1618" s="65" t="s">
        <v>30</v>
      </c>
      <c r="I1618" s="59"/>
      <c r="J1618" s="528">
        <v>45673</v>
      </c>
      <c r="K1618" s="42" t="s">
        <v>31</v>
      </c>
      <c r="L1618" s="544">
        <v>45670</v>
      </c>
      <c r="M1618" s="57"/>
      <c r="N1618" s="516">
        <v>45677</v>
      </c>
      <c r="O1618" s="471"/>
      <c r="P1618" s="70"/>
      <c r="Q1618" s="70"/>
      <c r="R1618" s="70"/>
      <c r="S1618" s="70"/>
      <c r="T1618" s="147"/>
      <c r="U1618" s="146"/>
      <c r="V1618" s="51"/>
      <c r="W1618" s="51"/>
      <c r="X1618" s="51"/>
      <c r="Y1618" s="51"/>
      <c r="Z1618" s="51"/>
      <c r="AA1618" s="145"/>
    </row>
    <row r="1619" spans="1:27" s="2" customFormat="1" ht="21" x14ac:dyDescent="0.3">
      <c r="A1619" s="556">
        <v>45680</v>
      </c>
      <c r="B1619" s="48" t="s">
        <v>1586</v>
      </c>
      <c r="C1619" s="45" t="s">
        <v>65</v>
      </c>
      <c r="D1619" s="45">
        <v>7</v>
      </c>
      <c r="E1619" s="45" t="s">
        <v>28</v>
      </c>
      <c r="F1619" s="45">
        <v>35</v>
      </c>
      <c r="G1619" s="64" t="s">
        <v>1617</v>
      </c>
      <c r="H1619" s="47" t="s">
        <v>104</v>
      </c>
      <c r="I1619" s="59"/>
      <c r="J1619" s="528">
        <v>45673</v>
      </c>
      <c r="K1619" s="42" t="s">
        <v>31</v>
      </c>
      <c r="L1619" s="544">
        <v>45670</v>
      </c>
      <c r="M1619" s="57"/>
      <c r="N1619" s="516">
        <v>45688</v>
      </c>
      <c r="O1619" s="471"/>
      <c r="P1619" s="70"/>
      <c r="Q1619" s="70"/>
      <c r="R1619" s="70"/>
      <c r="S1619" s="70"/>
      <c r="T1619" s="147"/>
      <c r="U1619" s="146"/>
      <c r="V1619" s="51"/>
      <c r="W1619" s="51"/>
      <c r="X1619" s="51"/>
      <c r="Y1619" s="51"/>
      <c r="Z1619" s="51"/>
      <c r="AA1619" s="145"/>
    </row>
    <row r="1620" spans="1:27" s="2" customFormat="1" ht="21" x14ac:dyDescent="0.3">
      <c r="A1620" s="556">
        <v>45680</v>
      </c>
      <c r="B1620" s="48" t="s">
        <v>1586</v>
      </c>
      <c r="C1620" s="48" t="s">
        <v>65</v>
      </c>
      <c r="D1620" s="48">
        <v>7</v>
      </c>
      <c r="E1620" s="48" t="s">
        <v>28</v>
      </c>
      <c r="F1620" s="48">
        <v>36</v>
      </c>
      <c r="G1620" s="111" t="s">
        <v>1618</v>
      </c>
      <c r="H1620" s="47" t="s">
        <v>196</v>
      </c>
      <c r="I1620" s="47"/>
      <c r="J1620" s="568">
        <v>45699</v>
      </c>
      <c r="K1620" s="42" t="s">
        <v>31</v>
      </c>
      <c r="L1620" s="544">
        <v>45670</v>
      </c>
      <c r="M1620" s="103">
        <v>45701</v>
      </c>
      <c r="N1620" s="513">
        <v>45708</v>
      </c>
      <c r="O1620" s="471"/>
      <c r="P1620" s="70"/>
      <c r="Q1620" s="70"/>
      <c r="R1620" s="70"/>
      <c r="S1620" s="70"/>
      <c r="T1620" s="147"/>
      <c r="U1620" s="146"/>
      <c r="V1620" s="51"/>
      <c r="W1620" s="51"/>
      <c r="X1620" s="51"/>
      <c r="Y1620" s="51"/>
      <c r="Z1620" s="51"/>
      <c r="AA1620" s="145"/>
    </row>
    <row r="1621" spans="1:27" s="2" customFormat="1" ht="21" x14ac:dyDescent="0.3">
      <c r="A1621" s="556">
        <v>45680</v>
      </c>
      <c r="B1621" s="48" t="s">
        <v>1586</v>
      </c>
      <c r="C1621" s="48" t="s">
        <v>65</v>
      </c>
      <c r="D1621" s="48">
        <v>7</v>
      </c>
      <c r="E1621" s="48" t="s">
        <v>28</v>
      </c>
      <c r="F1621" s="48">
        <v>37</v>
      </c>
      <c r="G1621" s="111" t="s">
        <v>1619</v>
      </c>
      <c r="H1621" s="47" t="s">
        <v>30</v>
      </c>
      <c r="I1621" s="47"/>
      <c r="J1621" s="568">
        <v>45699</v>
      </c>
      <c r="K1621" s="42" t="s">
        <v>31</v>
      </c>
      <c r="L1621" s="544">
        <v>45670</v>
      </c>
      <c r="M1621" s="57"/>
      <c r="N1621" s="516">
        <v>45699</v>
      </c>
      <c r="O1621" s="471"/>
      <c r="P1621" s="70"/>
      <c r="Q1621" s="70"/>
      <c r="R1621" s="70"/>
      <c r="S1621" s="70"/>
      <c r="T1621" s="147"/>
      <c r="U1621" s="146"/>
      <c r="V1621" s="51"/>
      <c r="W1621" s="51"/>
      <c r="X1621" s="51"/>
      <c r="Y1621" s="51"/>
      <c r="Z1621" s="51"/>
      <c r="AA1621" s="145"/>
    </row>
    <row r="1622" spans="1:27" s="2" customFormat="1" ht="21" x14ac:dyDescent="0.3">
      <c r="A1622" s="556">
        <v>45680</v>
      </c>
      <c r="B1622" s="48" t="s">
        <v>1586</v>
      </c>
      <c r="C1622" s="48" t="s">
        <v>65</v>
      </c>
      <c r="D1622" s="48">
        <v>7</v>
      </c>
      <c r="E1622" s="48" t="s">
        <v>28</v>
      </c>
      <c r="F1622" s="48">
        <v>38</v>
      </c>
      <c r="G1622" s="111" t="s">
        <v>1620</v>
      </c>
      <c r="H1622" s="47" t="s">
        <v>30</v>
      </c>
      <c r="I1622" s="47"/>
      <c r="J1622" s="568">
        <v>45708</v>
      </c>
      <c r="K1622" s="42" t="s">
        <v>31</v>
      </c>
      <c r="L1622" s="544">
        <v>45670</v>
      </c>
      <c r="M1622" s="57"/>
      <c r="N1622" s="516">
        <v>45716</v>
      </c>
      <c r="O1622" s="471"/>
      <c r="P1622" s="70"/>
      <c r="Q1622" s="70"/>
      <c r="R1622" s="70"/>
      <c r="S1622" s="70"/>
      <c r="T1622" s="147"/>
      <c r="U1622" s="146"/>
      <c r="V1622" s="51"/>
      <c r="W1622" s="51"/>
      <c r="X1622" s="51"/>
      <c r="Y1622" s="51"/>
      <c r="Z1622" s="51"/>
      <c r="AA1622" s="145"/>
    </row>
    <row r="1623" spans="1:27" s="2" customFormat="1" ht="21" x14ac:dyDescent="0.3">
      <c r="A1623" s="556">
        <v>45680</v>
      </c>
      <c r="B1623" s="235" t="s">
        <v>1586</v>
      </c>
      <c r="C1623" s="235" t="s">
        <v>65</v>
      </c>
      <c r="D1623" s="235">
        <v>7</v>
      </c>
      <c r="E1623" s="235" t="s">
        <v>28</v>
      </c>
      <c r="F1623" s="235">
        <v>39</v>
      </c>
      <c r="G1623" s="257" t="s">
        <v>1621</v>
      </c>
      <c r="H1623" s="257" t="s">
        <v>76</v>
      </c>
      <c r="I1623" s="240"/>
      <c r="J1623" s="515">
        <v>45673</v>
      </c>
      <c r="K1623" s="280" t="s">
        <v>31</v>
      </c>
      <c r="L1623" s="544">
        <v>45670</v>
      </c>
      <c r="M1623" s="248"/>
      <c r="N1623" s="517">
        <v>45799</v>
      </c>
      <c r="O1623" s="471"/>
      <c r="P1623" s="256"/>
      <c r="Q1623" s="256"/>
      <c r="R1623" s="256"/>
      <c r="S1623" s="256"/>
      <c r="T1623" s="275"/>
      <c r="U1623" s="276"/>
      <c r="V1623" s="252"/>
      <c r="W1623" s="252"/>
      <c r="X1623" s="252"/>
      <c r="Y1623" s="252"/>
      <c r="Z1623" s="252"/>
      <c r="AA1623" s="277"/>
    </row>
    <row r="1624" spans="1:27" s="2" customFormat="1" ht="21" x14ac:dyDescent="0.3">
      <c r="A1624" s="556">
        <v>45680</v>
      </c>
      <c r="B1624" s="235" t="s">
        <v>1586</v>
      </c>
      <c r="C1624" s="235" t="s">
        <v>65</v>
      </c>
      <c r="D1624" s="235">
        <v>7</v>
      </c>
      <c r="E1624" s="235" t="s">
        <v>28</v>
      </c>
      <c r="F1624" s="235">
        <v>40</v>
      </c>
      <c r="G1624" s="257" t="s">
        <v>1622</v>
      </c>
      <c r="H1624" s="240" t="s">
        <v>76</v>
      </c>
      <c r="I1624" s="240"/>
      <c r="J1624" s="573">
        <v>45673</v>
      </c>
      <c r="K1624" s="42" t="s">
        <v>31</v>
      </c>
      <c r="L1624" s="544">
        <v>45670</v>
      </c>
      <c r="M1624" s="242">
        <v>45708</v>
      </c>
      <c r="N1624" s="517">
        <v>45799</v>
      </c>
      <c r="O1624" s="471"/>
      <c r="P1624" s="256"/>
      <c r="Q1624" s="256"/>
      <c r="R1624" s="256"/>
      <c r="S1624" s="256"/>
      <c r="T1624" s="275"/>
      <c r="U1624" s="276"/>
      <c r="V1624" s="252"/>
      <c r="W1624" s="252"/>
      <c r="X1624" s="252"/>
      <c r="Y1624" s="252"/>
      <c r="Z1624" s="252"/>
      <c r="AA1624" s="277"/>
    </row>
    <row r="1625" spans="1:27" s="2" customFormat="1" ht="21" x14ac:dyDescent="0.3">
      <c r="A1625" s="556">
        <v>45680</v>
      </c>
      <c r="B1625" s="235" t="s">
        <v>1586</v>
      </c>
      <c r="C1625" s="235" t="s">
        <v>65</v>
      </c>
      <c r="D1625" s="235">
        <v>7</v>
      </c>
      <c r="E1625" s="235" t="s">
        <v>28</v>
      </c>
      <c r="F1625" s="235">
        <v>41</v>
      </c>
      <c r="G1625" s="240" t="s">
        <v>1623</v>
      </c>
      <c r="H1625" s="240" t="s">
        <v>76</v>
      </c>
      <c r="I1625" s="240"/>
      <c r="J1625" s="573">
        <v>45673</v>
      </c>
      <c r="K1625" s="280" t="s">
        <v>31</v>
      </c>
      <c r="L1625" s="544">
        <v>45670</v>
      </c>
      <c r="M1625" s="248"/>
      <c r="N1625" s="517">
        <v>45799</v>
      </c>
      <c r="O1625" s="471"/>
      <c r="P1625" s="256"/>
      <c r="Q1625" s="256"/>
      <c r="R1625" s="256"/>
      <c r="S1625" s="256"/>
      <c r="T1625" s="275"/>
      <c r="U1625" s="276"/>
      <c r="V1625" s="252"/>
      <c r="W1625" s="252"/>
      <c r="X1625" s="252"/>
      <c r="Y1625" s="252"/>
      <c r="Z1625" s="252"/>
      <c r="AA1625" s="277"/>
    </row>
    <row r="1626" spans="1:27" s="2" customFormat="1" ht="28.8" x14ac:dyDescent="0.3">
      <c r="A1626" s="556">
        <v>45680</v>
      </c>
      <c r="B1626" s="235" t="s">
        <v>1586</v>
      </c>
      <c r="C1626" s="235" t="s">
        <v>65</v>
      </c>
      <c r="D1626" s="235">
        <v>7</v>
      </c>
      <c r="E1626" s="235" t="s">
        <v>28</v>
      </c>
      <c r="F1626" s="235">
        <v>42</v>
      </c>
      <c r="G1626" s="303" t="s">
        <v>1624</v>
      </c>
      <c r="H1626" s="304" t="s">
        <v>30</v>
      </c>
      <c r="I1626" s="304"/>
      <c r="J1626" s="521">
        <v>45673</v>
      </c>
      <c r="K1626" s="42" t="s">
        <v>31</v>
      </c>
      <c r="L1626" s="544">
        <v>45670</v>
      </c>
      <c r="M1626" s="248"/>
      <c r="N1626" s="517">
        <v>45748</v>
      </c>
      <c r="O1626" s="471"/>
      <c r="P1626" s="256"/>
      <c r="Q1626" s="256"/>
      <c r="R1626" s="256"/>
      <c r="S1626" s="256"/>
      <c r="T1626" s="275"/>
      <c r="U1626" s="276"/>
      <c r="V1626" s="252"/>
      <c r="W1626" s="252"/>
      <c r="X1626" s="252"/>
      <c r="Y1626" s="252"/>
      <c r="Z1626" s="252"/>
      <c r="AA1626" s="277"/>
    </row>
    <row r="1627" spans="1:27" s="2" customFormat="1" ht="21" x14ac:dyDescent="0.3">
      <c r="A1627" s="556">
        <v>45680</v>
      </c>
      <c r="B1627" s="235" t="s">
        <v>1586</v>
      </c>
      <c r="C1627" s="235" t="s">
        <v>65</v>
      </c>
      <c r="D1627" s="235">
        <v>7</v>
      </c>
      <c r="E1627" s="235" t="s">
        <v>28</v>
      </c>
      <c r="F1627" s="235">
        <v>43</v>
      </c>
      <c r="G1627" s="284" t="s">
        <v>1625</v>
      </c>
      <c r="H1627" s="250" t="s">
        <v>788</v>
      </c>
      <c r="I1627" s="240"/>
      <c r="J1627" s="595">
        <v>45673</v>
      </c>
      <c r="K1627" s="42" t="s">
        <v>31</v>
      </c>
      <c r="L1627" s="544">
        <v>45670</v>
      </c>
      <c r="M1627" s="248"/>
      <c r="N1627" s="516">
        <v>45749</v>
      </c>
      <c r="O1627" s="471" t="s">
        <v>1626</v>
      </c>
      <c r="P1627" s="70"/>
      <c r="Q1627" s="70"/>
      <c r="R1627" s="70"/>
      <c r="S1627" s="70"/>
      <c r="T1627" s="147"/>
      <c r="U1627" s="146"/>
      <c r="V1627" s="51"/>
      <c r="W1627" s="51"/>
      <c r="X1627" s="51"/>
      <c r="Y1627" s="51"/>
      <c r="Z1627" s="51"/>
      <c r="AA1627" s="145"/>
    </row>
    <row r="1628" spans="1:27" s="2" customFormat="1" ht="21" x14ac:dyDescent="0.3">
      <c r="A1628" s="556">
        <v>45680</v>
      </c>
      <c r="B1628" s="235" t="s">
        <v>1586</v>
      </c>
      <c r="C1628" s="236" t="s">
        <v>65</v>
      </c>
      <c r="D1628" s="236">
        <v>7</v>
      </c>
      <c r="E1628" s="236" t="s">
        <v>28</v>
      </c>
      <c r="F1628" s="236">
        <v>44</v>
      </c>
      <c r="G1628" s="257" t="s">
        <v>1627</v>
      </c>
      <c r="H1628" s="240" t="s">
        <v>76</v>
      </c>
      <c r="I1628" s="235"/>
      <c r="J1628" s="573">
        <v>45708</v>
      </c>
      <c r="K1628" s="42" t="s">
        <v>31</v>
      </c>
      <c r="L1628" s="544">
        <v>45670</v>
      </c>
      <c r="M1628" s="242">
        <v>45707</v>
      </c>
      <c r="N1628" s="515">
        <v>45799</v>
      </c>
      <c r="O1628" s="471"/>
      <c r="P1628" s="256"/>
      <c r="Q1628" s="256"/>
      <c r="R1628" s="256"/>
      <c r="S1628" s="256"/>
      <c r="T1628" s="275"/>
      <c r="U1628" s="276"/>
      <c r="V1628" s="252"/>
      <c r="W1628" s="252"/>
      <c r="X1628" s="252"/>
      <c r="Y1628" s="252"/>
      <c r="Z1628" s="252"/>
      <c r="AA1628" s="277"/>
    </row>
    <row r="1629" spans="1:27" s="2" customFormat="1" ht="21" customHeight="1" x14ac:dyDescent="0.3">
      <c r="A1629" s="556">
        <v>45680</v>
      </c>
      <c r="B1629" s="235" t="s">
        <v>1586</v>
      </c>
      <c r="C1629" s="236" t="s">
        <v>65</v>
      </c>
      <c r="D1629" s="236">
        <v>7</v>
      </c>
      <c r="E1629" s="236" t="s">
        <v>28</v>
      </c>
      <c r="F1629" s="236">
        <v>45</v>
      </c>
      <c r="G1629" s="257" t="s">
        <v>1628</v>
      </c>
      <c r="H1629" s="240" t="s">
        <v>76</v>
      </c>
      <c r="I1629" s="238"/>
      <c r="J1629" s="573">
        <v>45708</v>
      </c>
      <c r="K1629" s="42" t="s">
        <v>31</v>
      </c>
      <c r="L1629" s="544">
        <v>45670</v>
      </c>
      <c r="M1629" s="238">
        <v>45707</v>
      </c>
      <c r="N1629" s="515">
        <v>45799</v>
      </c>
      <c r="O1629" s="471"/>
      <c r="P1629" s="256"/>
      <c r="Q1629" s="256"/>
      <c r="R1629" s="256"/>
      <c r="S1629" s="256"/>
      <c r="T1629" s="275"/>
      <c r="U1629" s="276"/>
      <c r="V1629" s="252"/>
      <c r="W1629" s="252"/>
      <c r="X1629" s="252"/>
      <c r="Y1629" s="252"/>
      <c r="Z1629" s="252"/>
      <c r="AA1629" s="277"/>
    </row>
    <row r="1630" spans="1:27" s="2" customFormat="1" ht="21" x14ac:dyDescent="0.3">
      <c r="A1630" s="556">
        <v>45680</v>
      </c>
      <c r="B1630" s="48" t="s">
        <v>1586</v>
      </c>
      <c r="C1630" s="45" t="s">
        <v>65</v>
      </c>
      <c r="D1630" s="45">
        <v>7</v>
      </c>
      <c r="E1630" s="45" t="s">
        <v>28</v>
      </c>
      <c r="F1630" s="45">
        <v>46</v>
      </c>
      <c r="G1630" s="111" t="s">
        <v>1629</v>
      </c>
      <c r="H1630" s="47" t="s">
        <v>30</v>
      </c>
      <c r="I1630" s="43"/>
      <c r="J1630" s="568">
        <v>45736</v>
      </c>
      <c r="K1630" s="42" t="s">
        <v>31</v>
      </c>
      <c r="L1630" s="544">
        <v>45670</v>
      </c>
      <c r="M1630" s="58"/>
      <c r="N1630" s="513">
        <v>45736</v>
      </c>
      <c r="O1630" s="471"/>
      <c r="P1630" s="70"/>
      <c r="Q1630" s="70"/>
      <c r="R1630" s="70"/>
      <c r="S1630" s="70"/>
      <c r="T1630" s="147"/>
      <c r="U1630" s="146"/>
      <c r="V1630" s="51"/>
      <c r="W1630" s="51"/>
      <c r="X1630" s="51"/>
      <c r="Y1630" s="51"/>
      <c r="Z1630" s="51"/>
      <c r="AA1630" s="145"/>
    </row>
    <row r="1631" spans="1:27" s="2" customFormat="1" ht="21" x14ac:dyDescent="0.3">
      <c r="A1631" s="556">
        <v>45680</v>
      </c>
      <c r="B1631" s="48" t="s">
        <v>1586</v>
      </c>
      <c r="C1631" s="45" t="s">
        <v>65</v>
      </c>
      <c r="D1631" s="45">
        <v>7</v>
      </c>
      <c r="E1631" s="45" t="s">
        <v>28</v>
      </c>
      <c r="F1631" s="45">
        <v>47</v>
      </c>
      <c r="G1631" s="111" t="s">
        <v>1630</v>
      </c>
      <c r="H1631" s="47" t="s">
        <v>30</v>
      </c>
      <c r="I1631" s="48"/>
      <c r="J1631" s="568"/>
      <c r="K1631" s="42" t="s">
        <v>31</v>
      </c>
      <c r="L1631" s="544">
        <v>45670</v>
      </c>
      <c r="M1631" s="55">
        <v>45737</v>
      </c>
      <c r="N1631" s="513">
        <v>45737</v>
      </c>
      <c r="O1631" s="471"/>
      <c r="P1631" s="70"/>
      <c r="Q1631" s="70"/>
      <c r="R1631" s="70"/>
      <c r="S1631" s="70"/>
      <c r="T1631" s="147"/>
      <c r="U1631" s="146"/>
      <c r="V1631" s="51"/>
      <c r="W1631" s="51"/>
      <c r="X1631" s="51"/>
      <c r="Y1631" s="51"/>
      <c r="Z1631" s="51"/>
      <c r="AA1631" s="145"/>
    </row>
    <row r="1632" spans="1:27" s="2" customFormat="1" ht="21" x14ac:dyDescent="0.3">
      <c r="A1632" s="556">
        <v>45680</v>
      </c>
      <c r="B1632" s="48" t="s">
        <v>1586</v>
      </c>
      <c r="C1632" s="45" t="s">
        <v>65</v>
      </c>
      <c r="D1632" s="45">
        <v>7</v>
      </c>
      <c r="E1632" s="45" t="s">
        <v>28</v>
      </c>
      <c r="F1632" s="45">
        <v>48</v>
      </c>
      <c r="G1632" s="111" t="s">
        <v>1631</v>
      </c>
      <c r="H1632" s="47" t="s">
        <v>30</v>
      </c>
      <c r="I1632" s="49"/>
      <c r="J1632" s="568">
        <v>45736</v>
      </c>
      <c r="K1632" s="42" t="s">
        <v>31</v>
      </c>
      <c r="L1632" s="544">
        <v>45670</v>
      </c>
      <c r="M1632" s="58"/>
      <c r="N1632" s="513">
        <v>45740</v>
      </c>
      <c r="O1632" s="471"/>
      <c r="P1632" s="70"/>
      <c r="Q1632" s="70"/>
      <c r="R1632" s="70"/>
      <c r="S1632" s="70"/>
      <c r="T1632" s="147"/>
      <c r="U1632" s="146"/>
      <c r="V1632" s="51"/>
      <c r="W1632" s="51"/>
      <c r="X1632" s="51"/>
      <c r="Y1632" s="51"/>
      <c r="Z1632" s="51"/>
      <c r="AA1632" s="145"/>
    </row>
    <row r="1633" spans="1:27" s="2" customFormat="1" ht="21" x14ac:dyDescent="0.3">
      <c r="A1633" s="556">
        <v>45680</v>
      </c>
      <c r="B1633" s="235" t="s">
        <v>1586</v>
      </c>
      <c r="C1633" s="236" t="s">
        <v>65</v>
      </c>
      <c r="D1633" s="236">
        <v>7</v>
      </c>
      <c r="E1633" s="236" t="s">
        <v>28</v>
      </c>
      <c r="F1633" s="236">
        <v>49</v>
      </c>
      <c r="G1633" s="257" t="s">
        <v>1632</v>
      </c>
      <c r="H1633" s="240" t="s">
        <v>30</v>
      </c>
      <c r="I1633" s="49"/>
      <c r="J1633" s="573">
        <v>45743</v>
      </c>
      <c r="K1633" s="280" t="s">
        <v>31</v>
      </c>
      <c r="L1633" s="544">
        <v>45670</v>
      </c>
      <c r="M1633" s="58"/>
      <c r="N1633" s="513">
        <v>45744</v>
      </c>
      <c r="O1633" s="471"/>
      <c r="P1633" s="70"/>
      <c r="Q1633" s="70"/>
      <c r="R1633" s="70"/>
      <c r="S1633" s="70"/>
      <c r="T1633" s="147"/>
      <c r="U1633" s="146"/>
      <c r="V1633" s="51"/>
      <c r="W1633" s="51"/>
      <c r="X1633" s="51"/>
      <c r="Y1633" s="51"/>
      <c r="Z1633" s="51"/>
      <c r="AA1633" s="145"/>
    </row>
    <row r="1634" spans="1:27" s="2" customFormat="1" ht="69.599999999999994" x14ac:dyDescent="0.3">
      <c r="A1634" s="556">
        <v>45680</v>
      </c>
      <c r="B1634" s="48" t="s">
        <v>1586</v>
      </c>
      <c r="C1634" s="45" t="s">
        <v>65</v>
      </c>
      <c r="D1634" s="45">
        <v>7</v>
      </c>
      <c r="E1634" s="45" t="s">
        <v>28</v>
      </c>
      <c r="F1634" s="45">
        <v>50</v>
      </c>
      <c r="G1634" s="373" t="s">
        <v>1633</v>
      </c>
      <c r="H1634" s="75" t="s">
        <v>84</v>
      </c>
      <c r="I1634" s="377"/>
      <c r="J1634" s="585">
        <v>45828</v>
      </c>
      <c r="K1634" s="42" t="s">
        <v>31</v>
      </c>
      <c r="L1634" s="544">
        <v>45670</v>
      </c>
      <c r="M1634" s="58"/>
      <c r="N1634" s="513">
        <v>45842</v>
      </c>
      <c r="O1634" s="471"/>
      <c r="P1634" s="70"/>
      <c r="Q1634" s="70"/>
      <c r="R1634" s="70"/>
      <c r="S1634" s="70"/>
      <c r="T1634" s="147"/>
      <c r="U1634" s="146"/>
      <c r="V1634" s="51"/>
      <c r="W1634" s="51"/>
      <c r="X1634" s="51"/>
      <c r="Y1634" s="51"/>
      <c r="Z1634" s="51"/>
      <c r="AA1634" s="145"/>
    </row>
    <row r="1635" spans="1:27" s="2" customFormat="1" ht="90" x14ac:dyDescent="0.3">
      <c r="A1635" s="556">
        <v>45680</v>
      </c>
      <c r="B1635" s="235" t="s">
        <v>1586</v>
      </c>
      <c r="C1635" s="236" t="s">
        <v>65</v>
      </c>
      <c r="D1635" s="236">
        <v>7</v>
      </c>
      <c r="E1635" s="236" t="s">
        <v>28</v>
      </c>
      <c r="F1635" s="236">
        <v>51</v>
      </c>
      <c r="G1635" s="77" t="s">
        <v>5471</v>
      </c>
      <c r="H1635" s="364" t="s">
        <v>111</v>
      </c>
      <c r="I1635" s="62"/>
      <c r="J1635" s="571">
        <v>45859</v>
      </c>
      <c r="K1635" s="42" t="s">
        <v>31</v>
      </c>
      <c r="L1635" s="544">
        <v>45670</v>
      </c>
      <c r="M1635" s="126"/>
      <c r="N1635" s="513">
        <v>46064</v>
      </c>
      <c r="O1635" s="470" t="s">
        <v>5472</v>
      </c>
      <c r="P1635" s="70"/>
      <c r="Q1635" s="70"/>
      <c r="R1635" s="70"/>
      <c r="S1635" s="70"/>
      <c r="T1635" s="147"/>
      <c r="U1635" s="146"/>
      <c r="V1635" s="51"/>
      <c r="W1635" s="51"/>
      <c r="X1635" s="51"/>
      <c r="Y1635" s="51"/>
      <c r="Z1635" s="51"/>
      <c r="AA1635" s="145"/>
    </row>
    <row r="1636" spans="1:27" s="2" customFormat="1" ht="93.6" x14ac:dyDescent="0.3">
      <c r="A1636" s="555">
        <v>45680</v>
      </c>
      <c r="B1636" s="48" t="s">
        <v>1586</v>
      </c>
      <c r="C1636" s="45" t="s">
        <v>65</v>
      </c>
      <c r="D1636" s="45">
        <v>7</v>
      </c>
      <c r="E1636" s="45" t="s">
        <v>28</v>
      </c>
      <c r="F1636" s="45">
        <v>52</v>
      </c>
      <c r="G1636" s="684" t="s">
        <v>5605</v>
      </c>
      <c r="H1636" s="48" t="s">
        <v>44</v>
      </c>
      <c r="I1636" s="43"/>
      <c r="J1636" s="513">
        <v>45902</v>
      </c>
      <c r="K1636" s="683" t="s">
        <v>1524</v>
      </c>
      <c r="L1636" s="544">
        <v>45670</v>
      </c>
      <c r="M1636" s="423"/>
      <c r="N1636" s="513">
        <v>45933</v>
      </c>
      <c r="O1636" s="484" t="s">
        <v>5430</v>
      </c>
      <c r="P1636" s="70"/>
      <c r="Q1636" s="70"/>
      <c r="R1636" s="70"/>
      <c r="S1636" s="70"/>
      <c r="T1636" s="147"/>
      <c r="U1636" s="146"/>
      <c r="V1636" s="51"/>
      <c r="W1636" s="51"/>
      <c r="X1636" s="51"/>
      <c r="Y1636" s="51"/>
      <c r="Z1636" s="51"/>
      <c r="AA1636" s="145"/>
    </row>
    <row r="1637" spans="1:27" s="2" customFormat="1" ht="21" x14ac:dyDescent="0.3">
      <c r="A1637" s="556">
        <v>45680</v>
      </c>
      <c r="B1637" s="235" t="s">
        <v>1586</v>
      </c>
      <c r="C1637" s="236" t="s">
        <v>65</v>
      </c>
      <c r="D1637" s="236">
        <v>7</v>
      </c>
      <c r="E1637" s="236" t="s">
        <v>28</v>
      </c>
      <c r="F1637" s="45">
        <v>53</v>
      </c>
      <c r="G1637" s="77" t="s">
        <v>5194</v>
      </c>
      <c r="H1637" s="47" t="s">
        <v>54</v>
      </c>
      <c r="I1637" s="62"/>
      <c r="J1637" s="526">
        <v>45902</v>
      </c>
      <c r="K1637" s="42" t="s">
        <v>31</v>
      </c>
      <c r="L1637" s="544">
        <v>45670</v>
      </c>
      <c r="M1637" s="58"/>
      <c r="N1637" s="513">
        <v>45919</v>
      </c>
      <c r="O1637" s="471"/>
      <c r="P1637" s="70"/>
      <c r="Q1637" s="70"/>
      <c r="R1637" s="70"/>
      <c r="S1637" s="70"/>
      <c r="T1637" s="147"/>
      <c r="U1637" s="146"/>
      <c r="V1637" s="51"/>
      <c r="W1637" s="51"/>
      <c r="X1637" s="51"/>
      <c r="Y1637" s="51"/>
      <c r="Z1637" s="51"/>
      <c r="AA1637" s="145"/>
    </row>
    <row r="1638" spans="1:27" s="2" customFormat="1" ht="78" x14ac:dyDescent="0.3">
      <c r="A1638" s="555">
        <v>45680</v>
      </c>
      <c r="B1638" s="48" t="s">
        <v>1586</v>
      </c>
      <c r="C1638" s="45" t="s">
        <v>65</v>
      </c>
      <c r="D1638" s="45">
        <v>7</v>
      </c>
      <c r="E1638" s="45" t="s">
        <v>28</v>
      </c>
      <c r="F1638" s="45">
        <v>54</v>
      </c>
      <c r="G1638" s="77" t="s">
        <v>5259</v>
      </c>
      <c r="H1638" s="65" t="s">
        <v>84</v>
      </c>
      <c r="I1638" s="43"/>
      <c r="J1638" s="513">
        <v>45902</v>
      </c>
      <c r="K1638" s="357" t="s">
        <v>205</v>
      </c>
      <c r="L1638" s="544">
        <v>45670</v>
      </c>
      <c r="M1638" s="58"/>
      <c r="N1638" s="513"/>
      <c r="O1638" s="471"/>
      <c r="P1638" s="70"/>
      <c r="Q1638" s="70"/>
      <c r="R1638" s="70"/>
      <c r="S1638" s="70"/>
      <c r="T1638" s="147"/>
      <c r="U1638" s="146"/>
      <c r="V1638" s="51"/>
      <c r="W1638" s="51"/>
      <c r="X1638" s="51"/>
      <c r="Y1638" s="51"/>
      <c r="Z1638" s="51"/>
      <c r="AA1638" s="145"/>
    </row>
    <row r="1639" spans="1:27" s="2" customFormat="1" ht="31.2" x14ac:dyDescent="0.3">
      <c r="A1639" s="556">
        <v>45680</v>
      </c>
      <c r="B1639" s="235" t="s">
        <v>1586</v>
      </c>
      <c r="C1639" s="236" t="s">
        <v>65</v>
      </c>
      <c r="D1639" s="236">
        <v>7</v>
      </c>
      <c r="E1639" s="236" t="s">
        <v>28</v>
      </c>
      <c r="F1639" s="45">
        <v>55</v>
      </c>
      <c r="G1639" s="77" t="s">
        <v>5326</v>
      </c>
      <c r="H1639" s="65" t="s">
        <v>30</v>
      </c>
      <c r="I1639" s="62"/>
      <c r="J1639" s="526">
        <v>45980</v>
      </c>
      <c r="K1639" s="42" t="s">
        <v>31</v>
      </c>
      <c r="L1639" s="544">
        <v>45670</v>
      </c>
      <c r="M1639" s="58"/>
      <c r="N1639" s="513">
        <v>45982</v>
      </c>
      <c r="O1639" s="471"/>
      <c r="P1639" s="70"/>
      <c r="Q1639" s="70"/>
      <c r="R1639" s="70"/>
      <c r="S1639" s="70"/>
      <c r="T1639" s="147"/>
      <c r="U1639" s="146"/>
      <c r="V1639" s="51"/>
      <c r="W1639" s="51"/>
      <c r="X1639" s="51"/>
      <c r="Y1639" s="51"/>
      <c r="Z1639" s="51"/>
      <c r="AA1639" s="145"/>
    </row>
    <row r="1640" spans="1:27" s="2" customFormat="1" ht="31.2" x14ac:dyDescent="0.3">
      <c r="A1640" s="556">
        <v>45680</v>
      </c>
      <c r="B1640" s="235" t="s">
        <v>1586</v>
      </c>
      <c r="C1640" s="236" t="s">
        <v>65</v>
      </c>
      <c r="D1640" s="236">
        <v>7</v>
      </c>
      <c r="E1640" s="236" t="s">
        <v>28</v>
      </c>
      <c r="F1640" s="45">
        <v>56</v>
      </c>
      <c r="G1640" s="77" t="s">
        <v>5450</v>
      </c>
      <c r="H1640" s="65" t="s">
        <v>104</v>
      </c>
      <c r="I1640" s="62"/>
      <c r="J1640" s="526">
        <v>46049</v>
      </c>
      <c r="K1640" s="42" t="s">
        <v>31</v>
      </c>
      <c r="L1640" s="544">
        <v>45670</v>
      </c>
      <c r="M1640" s="58"/>
      <c r="N1640" s="513">
        <v>46072</v>
      </c>
      <c r="O1640" s="484" t="s">
        <v>5487</v>
      </c>
      <c r="P1640" s="70"/>
      <c r="Q1640" s="70"/>
      <c r="R1640" s="70"/>
      <c r="S1640" s="70"/>
      <c r="T1640" s="147"/>
      <c r="U1640" s="146"/>
      <c r="V1640" s="51"/>
      <c r="W1640" s="51"/>
      <c r="X1640" s="51"/>
      <c r="Y1640" s="51"/>
      <c r="Z1640" s="51"/>
      <c r="AA1640" s="145"/>
    </row>
    <row r="1641" spans="1:27" s="2" customFormat="1" ht="46.8" x14ac:dyDescent="0.3">
      <c r="A1641" s="556">
        <v>45680</v>
      </c>
      <c r="B1641" s="235" t="s">
        <v>1586</v>
      </c>
      <c r="C1641" s="236" t="s">
        <v>65</v>
      </c>
      <c r="D1641" s="236">
        <v>7</v>
      </c>
      <c r="E1641" s="236" t="s">
        <v>28</v>
      </c>
      <c r="F1641" s="45">
        <v>57</v>
      </c>
      <c r="G1641" s="72" t="s">
        <v>5627</v>
      </c>
      <c r="H1641" s="48" t="s">
        <v>104</v>
      </c>
      <c r="I1641" s="43"/>
      <c r="J1641" s="513">
        <v>46194</v>
      </c>
      <c r="K1641" s="642" t="s">
        <v>5552</v>
      </c>
      <c r="L1641" s="544">
        <v>45670</v>
      </c>
      <c r="M1641" s="58"/>
      <c r="N1641" s="513"/>
      <c r="O1641" s="471"/>
      <c r="P1641" s="70"/>
      <c r="Q1641" s="70"/>
      <c r="R1641" s="70"/>
      <c r="S1641" s="70"/>
      <c r="T1641" s="147"/>
      <c r="U1641" s="146"/>
      <c r="V1641" s="51"/>
      <c r="W1641" s="51"/>
      <c r="X1641" s="51"/>
      <c r="Y1641" s="51"/>
      <c r="Z1641" s="51"/>
      <c r="AA1641" s="145"/>
    </row>
    <row r="1642" spans="1:27" s="2" customFormat="1" ht="55.2" customHeight="1" x14ac:dyDescent="0.3">
      <c r="A1642" s="556">
        <v>45680</v>
      </c>
      <c r="B1642" s="235" t="s">
        <v>1586</v>
      </c>
      <c r="C1642" s="236" t="s">
        <v>65</v>
      </c>
      <c r="D1642" s="236">
        <v>7</v>
      </c>
      <c r="E1642" s="236" t="s">
        <v>28</v>
      </c>
      <c r="F1642" s="45">
        <v>58</v>
      </c>
      <c r="G1642" s="72" t="s">
        <v>5628</v>
      </c>
      <c r="H1642" s="48" t="s">
        <v>158</v>
      </c>
      <c r="I1642" s="43"/>
      <c r="J1642" s="513">
        <v>46194</v>
      </c>
      <c r="K1642" s="642" t="s">
        <v>5552</v>
      </c>
      <c r="L1642" s="544"/>
      <c r="M1642" s="58"/>
      <c r="N1642" s="513"/>
      <c r="O1642" s="471"/>
      <c r="P1642" s="70"/>
      <c r="Q1642" s="70"/>
      <c r="R1642" s="70"/>
      <c r="S1642" s="70"/>
      <c r="T1642" s="147"/>
      <c r="U1642" s="146"/>
      <c r="V1642" s="51"/>
      <c r="W1642" s="51"/>
      <c r="X1642" s="51"/>
      <c r="Y1642" s="51"/>
      <c r="Z1642" s="51"/>
      <c r="AA1642" s="145"/>
    </row>
    <row r="1643" spans="1:27" s="2" customFormat="1" ht="21" x14ac:dyDescent="0.3">
      <c r="A1643" s="555">
        <v>45623</v>
      </c>
      <c r="B1643" s="235" t="s">
        <v>1634</v>
      </c>
      <c r="C1643" s="236" t="s">
        <v>65</v>
      </c>
      <c r="D1643" s="236">
        <v>7</v>
      </c>
      <c r="E1643" s="236" t="s">
        <v>66</v>
      </c>
      <c r="F1643" s="236">
        <v>1</v>
      </c>
      <c r="G1643" s="374" t="s">
        <v>1635</v>
      </c>
      <c r="H1643" s="372" t="s">
        <v>76</v>
      </c>
      <c r="I1643" s="372"/>
      <c r="J1643" s="596">
        <v>45680</v>
      </c>
      <c r="K1643" s="42" t="s">
        <v>31</v>
      </c>
      <c r="L1643" s="544">
        <v>45623</v>
      </c>
      <c r="M1643" s="285">
        <v>45679</v>
      </c>
      <c r="N1643" s="519">
        <v>45799</v>
      </c>
      <c r="O1643" s="471"/>
      <c r="P1643" s="256" t="str">
        <f t="shared" ref="P1643:P1674" ca="1" si="274">IF(K1643="NÃO INTERVENCIONADO",TODAY()-J1643,"")</f>
        <v/>
      </c>
      <c r="Q1643" s="256" t="str">
        <f t="shared" ref="Q1643:Q1674" ca="1" si="275">IF(K1643="ENCOMENDADO",TODAY()-J1643,"")</f>
        <v/>
      </c>
      <c r="R1643" s="256" t="str">
        <f t="shared" ref="R1643:R1674" ca="1" si="276">IF(K1643="EM OBRA",TODAY()-J1643,"")</f>
        <v/>
      </c>
      <c r="S1643" s="256" t="str">
        <f t="shared" ref="S1643:S1674" ca="1" si="277">IF(K1643="CORREÇÃO NÃO ACEITE",TODAY()-J1643,"")</f>
        <v/>
      </c>
      <c r="T1643" s="275" t="str">
        <f t="shared" ref="T1643:T1674" ca="1" si="278">IF(K1643="A VERIFICAR",TODAY()-J1643,"")</f>
        <v/>
      </c>
      <c r="U1643" s="146"/>
      <c r="V1643" s="51"/>
      <c r="W1643" s="51"/>
      <c r="X1643" s="51"/>
      <c r="Y1643" s="51"/>
      <c r="Z1643" s="51"/>
      <c r="AA1643" s="145"/>
    </row>
    <row r="1644" spans="1:27" s="2" customFormat="1" ht="21" x14ac:dyDescent="0.3">
      <c r="A1644" s="555">
        <v>45623</v>
      </c>
      <c r="B1644" s="235" t="s">
        <v>1634</v>
      </c>
      <c r="C1644" s="236" t="s">
        <v>65</v>
      </c>
      <c r="D1644" s="236">
        <v>7</v>
      </c>
      <c r="E1644" s="236" t="s">
        <v>66</v>
      </c>
      <c r="F1644" s="236">
        <v>2</v>
      </c>
      <c r="G1644" s="374" t="s">
        <v>1636</v>
      </c>
      <c r="H1644" s="372" t="s">
        <v>76</v>
      </c>
      <c r="I1644" s="372"/>
      <c r="J1644" s="596">
        <v>45680</v>
      </c>
      <c r="K1644" s="42" t="s">
        <v>31</v>
      </c>
      <c r="L1644" s="544">
        <v>45623</v>
      </c>
      <c r="M1644" s="285">
        <v>45679</v>
      </c>
      <c r="N1644" s="519">
        <v>45799</v>
      </c>
      <c r="O1644" s="471"/>
      <c r="P1644" s="256" t="str">
        <f t="shared" ca="1" si="274"/>
        <v/>
      </c>
      <c r="Q1644" s="256" t="str">
        <f t="shared" ca="1" si="275"/>
        <v/>
      </c>
      <c r="R1644" s="256" t="str">
        <f t="shared" ca="1" si="276"/>
        <v/>
      </c>
      <c r="S1644" s="256" t="str">
        <f t="shared" ca="1" si="277"/>
        <v/>
      </c>
      <c r="T1644" s="275" t="str">
        <f t="shared" ca="1" si="278"/>
        <v/>
      </c>
      <c r="U1644" s="146"/>
      <c r="V1644" s="51"/>
      <c r="W1644" s="51"/>
      <c r="X1644" s="51"/>
      <c r="Y1644" s="51"/>
      <c r="Z1644" s="51"/>
      <c r="AA1644" s="145"/>
    </row>
    <row r="1645" spans="1:27" s="2" customFormat="1" ht="21" x14ac:dyDescent="0.3">
      <c r="A1645" s="555">
        <v>45623</v>
      </c>
      <c r="B1645" s="235" t="s">
        <v>1634</v>
      </c>
      <c r="C1645" s="236" t="s">
        <v>65</v>
      </c>
      <c r="D1645" s="236">
        <v>7</v>
      </c>
      <c r="E1645" s="236" t="s">
        <v>66</v>
      </c>
      <c r="F1645" s="236">
        <v>3</v>
      </c>
      <c r="G1645" s="371" t="s">
        <v>1637</v>
      </c>
      <c r="H1645" s="372" t="s">
        <v>52</v>
      </c>
      <c r="I1645" s="372"/>
      <c r="J1645" s="586">
        <v>45623</v>
      </c>
      <c r="K1645" s="42" t="s">
        <v>31</v>
      </c>
      <c r="L1645" s="544">
        <v>45623</v>
      </c>
      <c r="M1645" s="244"/>
      <c r="N1645" s="516">
        <v>45748</v>
      </c>
      <c r="O1645" s="471"/>
      <c r="P1645" s="70" t="str">
        <f t="shared" ca="1" si="274"/>
        <v/>
      </c>
      <c r="Q1645" s="70" t="str">
        <f t="shared" ca="1" si="275"/>
        <v/>
      </c>
      <c r="R1645" s="70" t="str">
        <f t="shared" ca="1" si="276"/>
        <v/>
      </c>
      <c r="S1645" s="70" t="str">
        <f t="shared" ca="1" si="277"/>
        <v/>
      </c>
      <c r="T1645" s="147" t="str">
        <f t="shared" ca="1" si="278"/>
        <v/>
      </c>
      <c r="U1645" s="276"/>
      <c r="V1645" s="252"/>
      <c r="W1645" s="252"/>
      <c r="X1645" s="252"/>
      <c r="Y1645" s="252"/>
      <c r="Z1645" s="252"/>
      <c r="AA1645" s="277"/>
    </row>
    <row r="1646" spans="1:27" s="2" customFormat="1" ht="21" x14ac:dyDescent="0.3">
      <c r="A1646" s="555">
        <v>45623</v>
      </c>
      <c r="B1646" s="48" t="s">
        <v>1634</v>
      </c>
      <c r="C1646" s="45" t="s">
        <v>65</v>
      </c>
      <c r="D1646" s="45">
        <v>7</v>
      </c>
      <c r="E1646" s="45" t="s">
        <v>66</v>
      </c>
      <c r="F1646" s="45">
        <v>4</v>
      </c>
      <c r="G1646" s="72" t="s">
        <v>1638</v>
      </c>
      <c r="H1646" s="65" t="s">
        <v>44</v>
      </c>
      <c r="I1646" s="235"/>
      <c r="J1646" s="526">
        <v>45623</v>
      </c>
      <c r="K1646" s="42" t="s">
        <v>31</v>
      </c>
      <c r="L1646" s="544">
        <v>45623</v>
      </c>
      <c r="M1646" s="285">
        <v>45630</v>
      </c>
      <c r="N1646" s="517">
        <v>45848</v>
      </c>
      <c r="O1646" s="471"/>
      <c r="P1646" s="256" t="str">
        <f t="shared" ca="1" si="274"/>
        <v/>
      </c>
      <c r="Q1646" s="256" t="str">
        <f t="shared" ca="1" si="275"/>
        <v/>
      </c>
      <c r="R1646" s="256" t="str">
        <f t="shared" ca="1" si="276"/>
        <v/>
      </c>
      <c r="S1646" s="256" t="str">
        <f t="shared" ca="1" si="277"/>
        <v/>
      </c>
      <c r="T1646" s="275" t="str">
        <f t="shared" ca="1" si="278"/>
        <v/>
      </c>
      <c r="U1646" s="146"/>
      <c r="V1646" s="51"/>
      <c r="W1646" s="51"/>
      <c r="X1646" s="51"/>
      <c r="Y1646" s="51"/>
      <c r="Z1646" s="51"/>
      <c r="AA1646" s="145"/>
    </row>
    <row r="1647" spans="1:27" s="2" customFormat="1" ht="21" x14ac:dyDescent="0.3">
      <c r="A1647" s="555">
        <v>45623</v>
      </c>
      <c r="B1647" s="48" t="s">
        <v>1634</v>
      </c>
      <c r="C1647" s="45" t="s">
        <v>65</v>
      </c>
      <c r="D1647" s="45">
        <v>7</v>
      </c>
      <c r="E1647" s="45" t="s">
        <v>66</v>
      </c>
      <c r="F1647" s="45">
        <v>5</v>
      </c>
      <c r="G1647" s="64" t="s">
        <v>1639</v>
      </c>
      <c r="H1647" s="65" t="s">
        <v>44</v>
      </c>
      <c r="I1647" s="75"/>
      <c r="J1647" s="526">
        <v>45623</v>
      </c>
      <c r="K1647" s="42" t="s">
        <v>31</v>
      </c>
      <c r="L1647" s="544">
        <v>45623</v>
      </c>
      <c r="M1647" s="76"/>
      <c r="N1647" s="516">
        <v>45623</v>
      </c>
      <c r="O1647" s="471"/>
      <c r="P1647" s="70" t="str">
        <f t="shared" ca="1" si="274"/>
        <v/>
      </c>
      <c r="Q1647" s="70" t="str">
        <f t="shared" ca="1" si="275"/>
        <v/>
      </c>
      <c r="R1647" s="70" t="str">
        <f t="shared" ca="1" si="276"/>
        <v/>
      </c>
      <c r="S1647" s="70" t="str">
        <f t="shared" ca="1" si="277"/>
        <v/>
      </c>
      <c r="T1647" s="147" t="str">
        <f t="shared" ca="1" si="278"/>
        <v/>
      </c>
      <c r="U1647" s="146"/>
      <c r="V1647" s="51"/>
      <c r="W1647" s="51"/>
      <c r="X1647" s="51"/>
      <c r="Y1647" s="51"/>
      <c r="Z1647" s="51"/>
      <c r="AA1647" s="145"/>
    </row>
    <row r="1648" spans="1:27" s="2" customFormat="1" ht="21" x14ac:dyDescent="0.3">
      <c r="A1648" s="555">
        <v>45623</v>
      </c>
      <c r="B1648" s="48" t="s">
        <v>1634</v>
      </c>
      <c r="C1648" s="45" t="s">
        <v>65</v>
      </c>
      <c r="D1648" s="45">
        <v>7</v>
      </c>
      <c r="E1648" s="45" t="s">
        <v>66</v>
      </c>
      <c r="F1648" s="45">
        <v>6</v>
      </c>
      <c r="G1648" s="64" t="s">
        <v>1640</v>
      </c>
      <c r="H1648" s="65" t="s">
        <v>30</v>
      </c>
      <c r="I1648" s="75"/>
      <c r="J1648" s="526">
        <v>45623</v>
      </c>
      <c r="K1648" s="42" t="s">
        <v>31</v>
      </c>
      <c r="L1648" s="544">
        <v>45623</v>
      </c>
      <c r="M1648" s="76"/>
      <c r="N1648" s="516">
        <v>45623</v>
      </c>
      <c r="O1648" s="471"/>
      <c r="P1648" s="70" t="str">
        <f t="shared" ca="1" si="274"/>
        <v/>
      </c>
      <c r="Q1648" s="70" t="str">
        <f t="shared" ca="1" si="275"/>
        <v/>
      </c>
      <c r="R1648" s="70" t="str">
        <f t="shared" ca="1" si="276"/>
        <v/>
      </c>
      <c r="S1648" s="70" t="str">
        <f t="shared" ca="1" si="277"/>
        <v/>
      </c>
      <c r="T1648" s="147" t="str">
        <f t="shared" ca="1" si="278"/>
        <v/>
      </c>
      <c r="U1648" s="146"/>
      <c r="V1648" s="51"/>
      <c r="W1648" s="51"/>
      <c r="X1648" s="51"/>
      <c r="Y1648" s="51"/>
      <c r="Z1648" s="51"/>
      <c r="AA1648" s="145"/>
    </row>
    <row r="1649" spans="1:27" s="2" customFormat="1" ht="21" x14ac:dyDescent="0.3">
      <c r="A1649" s="555">
        <v>45623</v>
      </c>
      <c r="B1649" s="48" t="s">
        <v>1634</v>
      </c>
      <c r="C1649" s="45" t="s">
        <v>65</v>
      </c>
      <c r="D1649" s="45">
        <v>7</v>
      </c>
      <c r="E1649" s="45" t="s">
        <v>66</v>
      </c>
      <c r="F1649" s="45">
        <v>7</v>
      </c>
      <c r="G1649" s="64" t="s">
        <v>1641</v>
      </c>
      <c r="H1649" s="65" t="s">
        <v>30</v>
      </c>
      <c r="I1649" s="75"/>
      <c r="J1649" s="526">
        <v>45623</v>
      </c>
      <c r="K1649" s="42" t="s">
        <v>31</v>
      </c>
      <c r="L1649" s="544">
        <v>45623</v>
      </c>
      <c r="M1649" s="76"/>
      <c r="N1649" s="516">
        <v>45623</v>
      </c>
      <c r="O1649" s="471"/>
      <c r="P1649" s="70" t="str">
        <f t="shared" ca="1" si="274"/>
        <v/>
      </c>
      <c r="Q1649" s="70" t="str">
        <f t="shared" ca="1" si="275"/>
        <v/>
      </c>
      <c r="R1649" s="70" t="str">
        <f t="shared" ca="1" si="276"/>
        <v/>
      </c>
      <c r="S1649" s="70" t="str">
        <f t="shared" ca="1" si="277"/>
        <v/>
      </c>
      <c r="T1649" s="147" t="str">
        <f t="shared" ca="1" si="278"/>
        <v/>
      </c>
      <c r="U1649" s="146"/>
      <c r="V1649" s="51"/>
      <c r="W1649" s="51"/>
      <c r="X1649" s="51"/>
      <c r="Y1649" s="51"/>
      <c r="Z1649" s="51"/>
      <c r="AA1649" s="145"/>
    </row>
    <row r="1650" spans="1:27" s="2" customFormat="1" ht="62.4" x14ac:dyDescent="0.3">
      <c r="A1650" s="555">
        <v>45623</v>
      </c>
      <c r="B1650" s="48" t="s">
        <v>1634</v>
      </c>
      <c r="C1650" s="45" t="s">
        <v>65</v>
      </c>
      <c r="D1650" s="45">
        <v>7</v>
      </c>
      <c r="E1650" s="45" t="s">
        <v>66</v>
      </c>
      <c r="F1650" s="45">
        <v>8</v>
      </c>
      <c r="G1650" s="72" t="s">
        <v>5362</v>
      </c>
      <c r="H1650" s="48" t="s">
        <v>44</v>
      </c>
      <c r="I1650" s="235"/>
      <c r="J1650" s="513">
        <v>45623</v>
      </c>
      <c r="K1650" s="191" t="s">
        <v>31</v>
      </c>
      <c r="L1650" s="544">
        <v>45623</v>
      </c>
      <c r="M1650" s="285">
        <v>45630</v>
      </c>
      <c r="N1650" s="517">
        <v>45862</v>
      </c>
      <c r="O1650" s="471"/>
      <c r="P1650" s="256" t="str">
        <f t="shared" ca="1" si="274"/>
        <v/>
      </c>
      <c r="Q1650" s="256" t="str">
        <f t="shared" ca="1" si="275"/>
        <v/>
      </c>
      <c r="R1650" s="256" t="str">
        <f t="shared" ca="1" si="276"/>
        <v/>
      </c>
      <c r="S1650" s="256" t="str">
        <f t="shared" ca="1" si="277"/>
        <v/>
      </c>
      <c r="T1650" s="275" t="str">
        <f t="shared" ca="1" si="278"/>
        <v/>
      </c>
      <c r="U1650" s="146"/>
      <c r="V1650" s="51"/>
      <c r="W1650" s="51"/>
      <c r="X1650" s="51"/>
      <c r="Y1650" s="51"/>
      <c r="Z1650" s="51"/>
      <c r="AA1650" s="145"/>
    </row>
    <row r="1651" spans="1:27" s="2" customFormat="1" ht="21" x14ac:dyDescent="0.3">
      <c r="A1651" s="555">
        <v>45623</v>
      </c>
      <c r="B1651" s="48" t="s">
        <v>1634</v>
      </c>
      <c r="C1651" s="45" t="s">
        <v>65</v>
      </c>
      <c r="D1651" s="45">
        <v>7</v>
      </c>
      <c r="E1651" s="45" t="s">
        <v>66</v>
      </c>
      <c r="F1651" s="45">
        <v>9</v>
      </c>
      <c r="G1651" s="102" t="s">
        <v>1642</v>
      </c>
      <c r="H1651" s="75" t="s">
        <v>30</v>
      </c>
      <c r="I1651" s="75"/>
      <c r="J1651" s="585">
        <v>45623</v>
      </c>
      <c r="K1651" s="42" t="s">
        <v>31</v>
      </c>
      <c r="L1651" s="544">
        <v>45623</v>
      </c>
      <c r="M1651" s="76"/>
      <c r="N1651" s="516">
        <v>45623</v>
      </c>
      <c r="O1651" s="471"/>
      <c r="P1651" s="70" t="str">
        <f t="shared" ca="1" si="274"/>
        <v/>
      </c>
      <c r="Q1651" s="70" t="str">
        <f t="shared" ca="1" si="275"/>
        <v/>
      </c>
      <c r="R1651" s="70" t="str">
        <f t="shared" ca="1" si="276"/>
        <v/>
      </c>
      <c r="S1651" s="70" t="str">
        <f t="shared" ca="1" si="277"/>
        <v/>
      </c>
      <c r="T1651" s="147" t="str">
        <f t="shared" ca="1" si="278"/>
        <v/>
      </c>
      <c r="U1651" s="146"/>
      <c r="V1651" s="51"/>
      <c r="W1651" s="51"/>
      <c r="X1651" s="51"/>
      <c r="Y1651" s="51"/>
      <c r="Z1651" s="51"/>
      <c r="AA1651" s="145"/>
    </row>
    <row r="1652" spans="1:27" s="2" customFormat="1" ht="21" x14ac:dyDescent="0.3">
      <c r="A1652" s="555">
        <v>45623</v>
      </c>
      <c r="B1652" s="48" t="s">
        <v>1634</v>
      </c>
      <c r="C1652" s="45" t="s">
        <v>65</v>
      </c>
      <c r="D1652" s="45">
        <v>7</v>
      </c>
      <c r="E1652" s="45" t="s">
        <v>66</v>
      </c>
      <c r="F1652" s="45">
        <v>10</v>
      </c>
      <c r="G1652" s="102" t="s">
        <v>1643</v>
      </c>
      <c r="H1652" s="75" t="s">
        <v>44</v>
      </c>
      <c r="I1652" s="75"/>
      <c r="J1652" s="585">
        <v>45623</v>
      </c>
      <c r="K1652" s="42" t="s">
        <v>31</v>
      </c>
      <c r="L1652" s="544">
        <v>45623</v>
      </c>
      <c r="M1652" s="76"/>
      <c r="N1652" s="516">
        <v>45623</v>
      </c>
      <c r="O1652" s="471"/>
      <c r="P1652" s="70" t="str">
        <f t="shared" ca="1" si="274"/>
        <v/>
      </c>
      <c r="Q1652" s="70" t="str">
        <f t="shared" ca="1" si="275"/>
        <v/>
      </c>
      <c r="R1652" s="70" t="str">
        <f t="shared" ca="1" si="276"/>
        <v/>
      </c>
      <c r="S1652" s="70" t="str">
        <f t="shared" ca="1" si="277"/>
        <v/>
      </c>
      <c r="T1652" s="147" t="str">
        <f t="shared" ca="1" si="278"/>
        <v/>
      </c>
      <c r="U1652" s="146"/>
      <c r="V1652" s="51"/>
      <c r="W1652" s="51"/>
      <c r="X1652" s="51"/>
      <c r="Y1652" s="51"/>
      <c r="Z1652" s="51"/>
      <c r="AA1652" s="145"/>
    </row>
    <row r="1653" spans="1:27" s="2" customFormat="1" ht="21" x14ac:dyDescent="0.3">
      <c r="A1653" s="555">
        <v>45623</v>
      </c>
      <c r="B1653" s="48" t="s">
        <v>1634</v>
      </c>
      <c r="C1653" s="45" t="s">
        <v>65</v>
      </c>
      <c r="D1653" s="45">
        <v>7</v>
      </c>
      <c r="E1653" s="45" t="s">
        <v>66</v>
      </c>
      <c r="F1653" s="45">
        <v>11</v>
      </c>
      <c r="G1653" s="102" t="s">
        <v>1644</v>
      </c>
      <c r="H1653" s="75" t="s">
        <v>30</v>
      </c>
      <c r="I1653" s="75"/>
      <c r="J1653" s="585">
        <v>45623</v>
      </c>
      <c r="K1653" s="42" t="s">
        <v>31</v>
      </c>
      <c r="L1653" s="544">
        <v>45623</v>
      </c>
      <c r="M1653" s="76"/>
      <c r="N1653" s="516">
        <v>45623</v>
      </c>
      <c r="O1653" s="471"/>
      <c r="P1653" s="70" t="str">
        <f t="shared" ca="1" si="274"/>
        <v/>
      </c>
      <c r="Q1653" s="70" t="str">
        <f t="shared" ca="1" si="275"/>
        <v/>
      </c>
      <c r="R1653" s="70" t="str">
        <f t="shared" ca="1" si="276"/>
        <v/>
      </c>
      <c r="S1653" s="70" t="str">
        <f t="shared" ca="1" si="277"/>
        <v/>
      </c>
      <c r="T1653" s="147" t="str">
        <f t="shared" ca="1" si="278"/>
        <v/>
      </c>
      <c r="U1653" s="146"/>
      <c r="V1653" s="51"/>
      <c r="W1653" s="51"/>
      <c r="X1653" s="51"/>
      <c r="Y1653" s="51"/>
      <c r="Z1653" s="51"/>
      <c r="AA1653" s="145"/>
    </row>
    <row r="1654" spans="1:27" s="2" customFormat="1" ht="21" x14ac:dyDescent="0.3">
      <c r="A1654" s="555">
        <v>45623</v>
      </c>
      <c r="B1654" s="48" t="s">
        <v>1634</v>
      </c>
      <c r="C1654" s="45" t="s">
        <v>65</v>
      </c>
      <c r="D1654" s="45">
        <v>7</v>
      </c>
      <c r="E1654" s="45" t="s">
        <v>66</v>
      </c>
      <c r="F1654" s="45">
        <v>12</v>
      </c>
      <c r="G1654" s="102" t="s">
        <v>1645</v>
      </c>
      <c r="H1654" s="75" t="s">
        <v>30</v>
      </c>
      <c r="I1654" s="75"/>
      <c r="J1654" s="585">
        <v>45623</v>
      </c>
      <c r="K1654" s="42" t="s">
        <v>31</v>
      </c>
      <c r="L1654" s="544">
        <v>45623</v>
      </c>
      <c r="M1654" s="76"/>
      <c r="N1654" s="516">
        <v>45623</v>
      </c>
      <c r="O1654" s="471"/>
      <c r="P1654" s="70" t="str">
        <f t="shared" ca="1" si="274"/>
        <v/>
      </c>
      <c r="Q1654" s="70" t="str">
        <f t="shared" ca="1" si="275"/>
        <v/>
      </c>
      <c r="R1654" s="70" t="str">
        <f t="shared" ca="1" si="276"/>
        <v/>
      </c>
      <c r="S1654" s="70" t="str">
        <f t="shared" ca="1" si="277"/>
        <v/>
      </c>
      <c r="T1654" s="147" t="str">
        <f t="shared" ca="1" si="278"/>
        <v/>
      </c>
      <c r="U1654" s="146"/>
      <c r="V1654" s="51"/>
      <c r="W1654" s="51"/>
      <c r="X1654" s="51"/>
      <c r="Y1654" s="51"/>
      <c r="Z1654" s="51"/>
      <c r="AA1654" s="145"/>
    </row>
    <row r="1655" spans="1:27" s="2" customFormat="1" ht="21" x14ac:dyDescent="0.3">
      <c r="A1655" s="555">
        <v>45623</v>
      </c>
      <c r="B1655" s="48" t="s">
        <v>1634</v>
      </c>
      <c r="C1655" s="45" t="s">
        <v>65</v>
      </c>
      <c r="D1655" s="45">
        <v>7</v>
      </c>
      <c r="E1655" s="45" t="s">
        <v>66</v>
      </c>
      <c r="F1655" s="45">
        <v>13</v>
      </c>
      <c r="G1655" s="102" t="s">
        <v>1646</v>
      </c>
      <c r="H1655" s="75" t="s">
        <v>30</v>
      </c>
      <c r="I1655" s="75"/>
      <c r="J1655" s="585">
        <v>45635</v>
      </c>
      <c r="K1655" s="187" t="s">
        <v>31</v>
      </c>
      <c r="L1655" s="544">
        <v>45623</v>
      </c>
      <c r="M1655" s="76"/>
      <c r="N1655" s="514">
        <v>45684</v>
      </c>
      <c r="O1655" s="471"/>
      <c r="P1655" s="70" t="str">
        <f t="shared" ca="1" si="274"/>
        <v/>
      </c>
      <c r="Q1655" s="70" t="str">
        <f t="shared" ca="1" si="275"/>
        <v/>
      </c>
      <c r="R1655" s="70" t="str">
        <f t="shared" ca="1" si="276"/>
        <v/>
      </c>
      <c r="S1655" s="70" t="str">
        <f t="shared" ca="1" si="277"/>
        <v/>
      </c>
      <c r="T1655" s="147" t="str">
        <f t="shared" ca="1" si="278"/>
        <v/>
      </c>
      <c r="U1655" s="146"/>
      <c r="V1655" s="51"/>
      <c r="W1655" s="51"/>
      <c r="X1655" s="51"/>
      <c r="Y1655" s="51"/>
      <c r="Z1655" s="51"/>
      <c r="AA1655" s="145"/>
    </row>
    <row r="1656" spans="1:27" s="2" customFormat="1" ht="21" x14ac:dyDescent="0.3">
      <c r="A1656" s="555">
        <v>45623</v>
      </c>
      <c r="B1656" s="48" t="s">
        <v>1634</v>
      </c>
      <c r="C1656" s="45" t="s">
        <v>65</v>
      </c>
      <c r="D1656" s="45">
        <v>7</v>
      </c>
      <c r="E1656" s="45" t="s">
        <v>66</v>
      </c>
      <c r="F1656" s="45">
        <v>14</v>
      </c>
      <c r="G1656" s="102" t="s">
        <v>1647</v>
      </c>
      <c r="H1656" s="75" t="s">
        <v>76</v>
      </c>
      <c r="I1656" s="75"/>
      <c r="J1656" s="585">
        <v>45623</v>
      </c>
      <c r="K1656" s="42" t="s">
        <v>31</v>
      </c>
      <c r="L1656" s="544">
        <v>45623</v>
      </c>
      <c r="M1656" s="76"/>
      <c r="N1656" s="516">
        <v>45623</v>
      </c>
      <c r="O1656" s="471"/>
      <c r="P1656" s="70" t="str">
        <f t="shared" ca="1" si="274"/>
        <v/>
      </c>
      <c r="Q1656" s="70" t="str">
        <f t="shared" ca="1" si="275"/>
        <v/>
      </c>
      <c r="R1656" s="70" t="str">
        <f t="shared" ca="1" si="276"/>
        <v/>
      </c>
      <c r="S1656" s="70" t="str">
        <f t="shared" ca="1" si="277"/>
        <v/>
      </c>
      <c r="T1656" s="147" t="str">
        <f t="shared" ca="1" si="278"/>
        <v/>
      </c>
      <c r="U1656" s="146"/>
      <c r="V1656" s="51"/>
      <c r="W1656" s="51"/>
      <c r="X1656" s="51"/>
      <c r="Y1656" s="51"/>
      <c r="Z1656" s="51"/>
      <c r="AA1656" s="145"/>
    </row>
    <row r="1657" spans="1:27" s="2" customFormat="1" ht="21" x14ac:dyDescent="0.3">
      <c r="A1657" s="555">
        <v>45623</v>
      </c>
      <c r="B1657" s="48" t="s">
        <v>1634</v>
      </c>
      <c r="C1657" s="45" t="s">
        <v>65</v>
      </c>
      <c r="D1657" s="45">
        <v>7</v>
      </c>
      <c r="E1657" s="45" t="s">
        <v>66</v>
      </c>
      <c r="F1657" s="45">
        <v>15</v>
      </c>
      <c r="G1657" s="102" t="s">
        <v>1648</v>
      </c>
      <c r="H1657" s="75" t="s">
        <v>30</v>
      </c>
      <c r="I1657" s="75"/>
      <c r="J1657" s="585">
        <v>45623</v>
      </c>
      <c r="K1657" s="42" t="s">
        <v>31</v>
      </c>
      <c r="L1657" s="544">
        <v>45623</v>
      </c>
      <c r="M1657" s="76"/>
      <c r="N1657" s="516">
        <v>45623</v>
      </c>
      <c r="O1657" s="471"/>
      <c r="P1657" s="70" t="str">
        <f t="shared" ca="1" si="274"/>
        <v/>
      </c>
      <c r="Q1657" s="70" t="str">
        <f t="shared" ca="1" si="275"/>
        <v/>
      </c>
      <c r="R1657" s="70" t="str">
        <f t="shared" ca="1" si="276"/>
        <v/>
      </c>
      <c r="S1657" s="70" t="str">
        <f t="shared" ca="1" si="277"/>
        <v/>
      </c>
      <c r="T1657" s="147" t="str">
        <f t="shared" ca="1" si="278"/>
        <v/>
      </c>
      <c r="U1657" s="146"/>
      <c r="V1657" s="51"/>
      <c r="W1657" s="51"/>
      <c r="X1657" s="51"/>
      <c r="Y1657" s="51"/>
      <c r="Z1657" s="51"/>
      <c r="AA1657" s="145"/>
    </row>
    <row r="1658" spans="1:27" s="2" customFormat="1" ht="21" x14ac:dyDescent="0.3">
      <c r="A1658" s="555">
        <v>45623</v>
      </c>
      <c r="B1658" s="48" t="s">
        <v>1634</v>
      </c>
      <c r="C1658" s="45" t="s">
        <v>65</v>
      </c>
      <c r="D1658" s="45">
        <v>7</v>
      </c>
      <c r="E1658" s="45" t="s">
        <v>66</v>
      </c>
      <c r="F1658" s="45">
        <v>16</v>
      </c>
      <c r="G1658" s="102" t="s">
        <v>1649</v>
      </c>
      <c r="H1658" s="75" t="s">
        <v>76</v>
      </c>
      <c r="I1658" s="75"/>
      <c r="J1658" s="585">
        <v>45623</v>
      </c>
      <c r="K1658" s="42" t="s">
        <v>31</v>
      </c>
      <c r="L1658" s="544">
        <v>45623</v>
      </c>
      <c r="M1658" s="76"/>
      <c r="N1658" s="516">
        <v>45623</v>
      </c>
      <c r="O1658" s="471"/>
      <c r="P1658" s="70" t="str">
        <f t="shared" ca="1" si="274"/>
        <v/>
      </c>
      <c r="Q1658" s="70" t="str">
        <f t="shared" ca="1" si="275"/>
        <v/>
      </c>
      <c r="R1658" s="70" t="str">
        <f t="shared" ca="1" si="276"/>
        <v/>
      </c>
      <c r="S1658" s="70" t="str">
        <f t="shared" ca="1" si="277"/>
        <v/>
      </c>
      <c r="T1658" s="147" t="str">
        <f t="shared" ca="1" si="278"/>
        <v/>
      </c>
      <c r="U1658" s="146"/>
      <c r="V1658" s="51"/>
      <c r="W1658" s="51"/>
      <c r="X1658" s="51"/>
      <c r="Y1658" s="51"/>
      <c r="Z1658" s="51"/>
      <c r="AA1658" s="145"/>
    </row>
    <row r="1659" spans="1:27" s="2" customFormat="1" ht="21" x14ac:dyDescent="0.3">
      <c r="A1659" s="555">
        <v>45623</v>
      </c>
      <c r="B1659" s="48" t="s">
        <v>1634</v>
      </c>
      <c r="C1659" s="45" t="s">
        <v>65</v>
      </c>
      <c r="D1659" s="45">
        <v>7</v>
      </c>
      <c r="E1659" s="45" t="s">
        <v>66</v>
      </c>
      <c r="F1659" s="45">
        <v>17</v>
      </c>
      <c r="G1659" s="102" t="s">
        <v>1650</v>
      </c>
      <c r="H1659" s="75" t="s">
        <v>68</v>
      </c>
      <c r="I1659" s="75"/>
      <c r="J1659" s="585">
        <v>45623</v>
      </c>
      <c r="K1659" s="187" t="s">
        <v>31</v>
      </c>
      <c r="L1659" s="544">
        <v>45623</v>
      </c>
      <c r="M1659" s="76"/>
      <c r="N1659" s="516">
        <v>45623</v>
      </c>
      <c r="O1659" s="471"/>
      <c r="P1659" s="70" t="str">
        <f t="shared" ca="1" si="274"/>
        <v/>
      </c>
      <c r="Q1659" s="70" t="str">
        <f t="shared" ca="1" si="275"/>
        <v/>
      </c>
      <c r="R1659" s="70" t="str">
        <f t="shared" ca="1" si="276"/>
        <v/>
      </c>
      <c r="S1659" s="70" t="str">
        <f t="shared" ca="1" si="277"/>
        <v/>
      </c>
      <c r="T1659" s="147" t="str">
        <f t="shared" ca="1" si="278"/>
        <v/>
      </c>
      <c r="U1659" s="146"/>
      <c r="V1659" s="51"/>
      <c r="W1659" s="51"/>
      <c r="X1659" s="51"/>
      <c r="Y1659" s="51"/>
      <c r="Z1659" s="51"/>
      <c r="AA1659" s="145"/>
    </row>
    <row r="1660" spans="1:27" s="2" customFormat="1" ht="21" x14ac:dyDescent="0.3">
      <c r="A1660" s="555">
        <v>45623</v>
      </c>
      <c r="B1660" s="48" t="s">
        <v>1634</v>
      </c>
      <c r="C1660" s="45" t="s">
        <v>65</v>
      </c>
      <c r="D1660" s="45">
        <v>7</v>
      </c>
      <c r="E1660" s="45" t="s">
        <v>66</v>
      </c>
      <c r="F1660" s="45">
        <v>18</v>
      </c>
      <c r="G1660" s="102" t="s">
        <v>1651</v>
      </c>
      <c r="H1660" s="75" t="s">
        <v>76</v>
      </c>
      <c r="I1660" s="75"/>
      <c r="J1660" s="585">
        <v>45623</v>
      </c>
      <c r="K1660" s="187" t="s">
        <v>31</v>
      </c>
      <c r="L1660" s="544">
        <v>45623</v>
      </c>
      <c r="M1660" s="76"/>
      <c r="N1660" s="516">
        <v>45623</v>
      </c>
      <c r="O1660" s="471"/>
      <c r="P1660" s="70" t="str">
        <f t="shared" ca="1" si="274"/>
        <v/>
      </c>
      <c r="Q1660" s="70" t="str">
        <f t="shared" ca="1" si="275"/>
        <v/>
      </c>
      <c r="R1660" s="70" t="str">
        <f t="shared" ca="1" si="276"/>
        <v/>
      </c>
      <c r="S1660" s="70" t="str">
        <f t="shared" ca="1" si="277"/>
        <v/>
      </c>
      <c r="T1660" s="147" t="str">
        <f t="shared" ca="1" si="278"/>
        <v/>
      </c>
      <c r="U1660" s="146"/>
      <c r="V1660" s="51"/>
      <c r="W1660" s="51"/>
      <c r="X1660" s="51"/>
      <c r="Y1660" s="51"/>
      <c r="Z1660" s="51"/>
      <c r="AA1660" s="145"/>
    </row>
    <row r="1661" spans="1:27" s="2" customFormat="1" ht="21" x14ac:dyDescent="0.3">
      <c r="A1661" s="555">
        <v>45623</v>
      </c>
      <c r="B1661" s="48" t="s">
        <v>1634</v>
      </c>
      <c r="C1661" s="45" t="s">
        <v>65</v>
      </c>
      <c r="D1661" s="45">
        <v>7</v>
      </c>
      <c r="E1661" s="45" t="s">
        <v>66</v>
      </c>
      <c r="F1661" s="45">
        <v>19</v>
      </c>
      <c r="G1661" s="102" t="s">
        <v>1652</v>
      </c>
      <c r="H1661" s="75" t="s">
        <v>76</v>
      </c>
      <c r="I1661" s="75"/>
      <c r="J1661" s="585">
        <v>45623</v>
      </c>
      <c r="K1661" s="187" t="s">
        <v>31</v>
      </c>
      <c r="L1661" s="544">
        <v>45623</v>
      </c>
      <c r="M1661" s="76"/>
      <c r="N1661" s="516">
        <v>45623</v>
      </c>
      <c r="O1661" s="471"/>
      <c r="P1661" s="70" t="str">
        <f t="shared" ca="1" si="274"/>
        <v/>
      </c>
      <c r="Q1661" s="70" t="str">
        <f t="shared" ca="1" si="275"/>
        <v/>
      </c>
      <c r="R1661" s="70" t="str">
        <f t="shared" ca="1" si="276"/>
        <v/>
      </c>
      <c r="S1661" s="70" t="str">
        <f t="shared" ca="1" si="277"/>
        <v/>
      </c>
      <c r="T1661" s="147" t="str">
        <f t="shared" ca="1" si="278"/>
        <v/>
      </c>
      <c r="U1661" s="146"/>
      <c r="V1661" s="51"/>
      <c r="W1661" s="51"/>
      <c r="X1661" s="51"/>
      <c r="Y1661" s="51"/>
      <c r="Z1661" s="51"/>
      <c r="AA1661" s="145"/>
    </row>
    <row r="1662" spans="1:27" s="2" customFormat="1" ht="21" x14ac:dyDescent="0.3">
      <c r="A1662" s="555">
        <v>45623</v>
      </c>
      <c r="B1662" s="48" t="s">
        <v>1634</v>
      </c>
      <c r="C1662" s="45" t="s">
        <v>65</v>
      </c>
      <c r="D1662" s="45">
        <v>7</v>
      </c>
      <c r="E1662" s="45" t="s">
        <v>66</v>
      </c>
      <c r="F1662" s="45">
        <v>20</v>
      </c>
      <c r="G1662" s="102" t="s">
        <v>1653</v>
      </c>
      <c r="H1662" s="47" t="s">
        <v>54</v>
      </c>
      <c r="I1662" s="75"/>
      <c r="J1662" s="585">
        <v>45623</v>
      </c>
      <c r="K1662" s="42" t="s">
        <v>31</v>
      </c>
      <c r="L1662" s="544">
        <v>45623</v>
      </c>
      <c r="M1662" s="76"/>
      <c r="N1662" s="516">
        <v>45644</v>
      </c>
      <c r="O1662" s="471"/>
      <c r="P1662" s="70" t="str">
        <f t="shared" ca="1" si="274"/>
        <v/>
      </c>
      <c r="Q1662" s="70" t="str">
        <f t="shared" ca="1" si="275"/>
        <v/>
      </c>
      <c r="R1662" s="70" t="str">
        <f t="shared" ca="1" si="276"/>
        <v/>
      </c>
      <c r="S1662" s="70" t="str">
        <f t="shared" ca="1" si="277"/>
        <v/>
      </c>
      <c r="T1662" s="147" t="str">
        <f t="shared" ca="1" si="278"/>
        <v/>
      </c>
      <c r="U1662" s="146"/>
      <c r="V1662" s="51"/>
      <c r="W1662" s="51"/>
      <c r="X1662" s="51"/>
      <c r="Y1662" s="51"/>
      <c r="Z1662" s="51"/>
      <c r="AA1662" s="145"/>
    </row>
    <row r="1663" spans="1:27" s="2" customFormat="1" ht="21" x14ac:dyDescent="0.3">
      <c r="A1663" s="555">
        <v>45623</v>
      </c>
      <c r="B1663" s="48" t="s">
        <v>1634</v>
      </c>
      <c r="C1663" s="45" t="s">
        <v>65</v>
      </c>
      <c r="D1663" s="45">
        <v>7</v>
      </c>
      <c r="E1663" s="45" t="s">
        <v>66</v>
      </c>
      <c r="F1663" s="45">
        <v>21</v>
      </c>
      <c r="G1663" s="102" t="s">
        <v>1654</v>
      </c>
      <c r="H1663" s="75" t="s">
        <v>76</v>
      </c>
      <c r="I1663" s="75"/>
      <c r="J1663" s="585">
        <v>45635</v>
      </c>
      <c r="K1663" s="42" t="s">
        <v>31</v>
      </c>
      <c r="L1663" s="544">
        <v>45623</v>
      </c>
      <c r="M1663" s="76"/>
      <c r="N1663" s="516">
        <v>45627</v>
      </c>
      <c r="O1663" s="471"/>
      <c r="P1663" s="70" t="str">
        <f t="shared" ca="1" si="274"/>
        <v/>
      </c>
      <c r="Q1663" s="70" t="str">
        <f t="shared" ca="1" si="275"/>
        <v/>
      </c>
      <c r="R1663" s="70" t="str">
        <f t="shared" ca="1" si="276"/>
        <v/>
      </c>
      <c r="S1663" s="70" t="str">
        <f t="shared" ca="1" si="277"/>
        <v/>
      </c>
      <c r="T1663" s="147" t="str">
        <f t="shared" ca="1" si="278"/>
        <v/>
      </c>
      <c r="U1663" s="146"/>
      <c r="V1663" s="51"/>
      <c r="W1663" s="51"/>
      <c r="X1663" s="51"/>
      <c r="Y1663" s="51"/>
      <c r="Z1663" s="51"/>
      <c r="AA1663" s="145"/>
    </row>
    <row r="1664" spans="1:27" s="2" customFormat="1" ht="21" x14ac:dyDescent="0.3">
      <c r="A1664" s="555">
        <v>45623</v>
      </c>
      <c r="B1664" s="48" t="s">
        <v>1634</v>
      </c>
      <c r="C1664" s="45" t="s">
        <v>65</v>
      </c>
      <c r="D1664" s="45">
        <v>7</v>
      </c>
      <c r="E1664" s="45" t="s">
        <v>66</v>
      </c>
      <c r="F1664" s="45">
        <v>22</v>
      </c>
      <c r="G1664" s="102" t="s">
        <v>1655</v>
      </c>
      <c r="H1664" s="75" t="s">
        <v>40</v>
      </c>
      <c r="I1664" s="75"/>
      <c r="J1664" s="585">
        <v>45623</v>
      </c>
      <c r="K1664" s="42" t="s">
        <v>31</v>
      </c>
      <c r="L1664" s="544">
        <v>45623</v>
      </c>
      <c r="M1664" s="76"/>
      <c r="N1664" s="514">
        <v>45684</v>
      </c>
      <c r="O1664" s="471"/>
      <c r="P1664" s="70" t="str">
        <f t="shared" ca="1" si="274"/>
        <v/>
      </c>
      <c r="Q1664" s="70" t="str">
        <f t="shared" ca="1" si="275"/>
        <v/>
      </c>
      <c r="R1664" s="70" t="str">
        <f t="shared" ca="1" si="276"/>
        <v/>
      </c>
      <c r="S1664" s="70" t="str">
        <f t="shared" ca="1" si="277"/>
        <v/>
      </c>
      <c r="T1664" s="147" t="str">
        <f t="shared" ca="1" si="278"/>
        <v/>
      </c>
      <c r="U1664" s="146"/>
      <c r="V1664" s="51"/>
      <c r="W1664" s="51"/>
      <c r="X1664" s="51"/>
      <c r="Y1664" s="51"/>
      <c r="Z1664" s="51"/>
      <c r="AA1664" s="145"/>
    </row>
    <row r="1665" spans="1:27" s="2" customFormat="1" ht="21" x14ac:dyDescent="0.3">
      <c r="A1665" s="555">
        <v>45623</v>
      </c>
      <c r="B1665" s="48" t="s">
        <v>1634</v>
      </c>
      <c r="C1665" s="45" t="s">
        <v>65</v>
      </c>
      <c r="D1665" s="45">
        <v>7</v>
      </c>
      <c r="E1665" s="45" t="s">
        <v>66</v>
      </c>
      <c r="F1665" s="45">
        <v>23</v>
      </c>
      <c r="G1665" s="102" t="s">
        <v>1656</v>
      </c>
      <c r="H1665" s="75" t="s">
        <v>30</v>
      </c>
      <c r="I1665" s="75"/>
      <c r="J1665" s="585">
        <v>45623</v>
      </c>
      <c r="K1665" s="42" t="s">
        <v>31</v>
      </c>
      <c r="L1665" s="544">
        <v>45623</v>
      </c>
      <c r="M1665" s="76"/>
      <c r="N1665" s="516">
        <v>45623</v>
      </c>
      <c r="O1665" s="471"/>
      <c r="P1665" s="70" t="str">
        <f t="shared" ca="1" si="274"/>
        <v/>
      </c>
      <c r="Q1665" s="70" t="str">
        <f t="shared" ca="1" si="275"/>
        <v/>
      </c>
      <c r="R1665" s="70" t="str">
        <f t="shared" ca="1" si="276"/>
        <v/>
      </c>
      <c r="S1665" s="70" t="str">
        <f t="shared" ca="1" si="277"/>
        <v/>
      </c>
      <c r="T1665" s="147" t="str">
        <f t="shared" ca="1" si="278"/>
        <v/>
      </c>
      <c r="U1665" s="146"/>
      <c r="V1665" s="51"/>
      <c r="W1665" s="51"/>
      <c r="X1665" s="51"/>
      <c r="Y1665" s="51"/>
      <c r="Z1665" s="51"/>
      <c r="AA1665" s="145"/>
    </row>
    <row r="1666" spans="1:27" s="2" customFormat="1" ht="21" x14ac:dyDescent="0.3">
      <c r="A1666" s="555">
        <v>45623</v>
      </c>
      <c r="B1666" s="48" t="s">
        <v>1634</v>
      </c>
      <c r="C1666" s="45" t="s">
        <v>65</v>
      </c>
      <c r="D1666" s="45">
        <v>7</v>
      </c>
      <c r="E1666" s="45" t="s">
        <v>66</v>
      </c>
      <c r="F1666" s="45">
        <v>24</v>
      </c>
      <c r="G1666" s="102" t="s">
        <v>1657</v>
      </c>
      <c r="H1666" s="75" t="s">
        <v>30</v>
      </c>
      <c r="I1666" s="75"/>
      <c r="J1666" s="585">
        <v>45623</v>
      </c>
      <c r="K1666" s="42" t="s">
        <v>31</v>
      </c>
      <c r="L1666" s="544">
        <v>45623</v>
      </c>
      <c r="M1666" s="76"/>
      <c r="N1666" s="516">
        <v>45623</v>
      </c>
      <c r="O1666" s="471"/>
      <c r="P1666" s="70" t="str">
        <f t="shared" ca="1" si="274"/>
        <v/>
      </c>
      <c r="Q1666" s="70" t="str">
        <f t="shared" ca="1" si="275"/>
        <v/>
      </c>
      <c r="R1666" s="70" t="str">
        <f t="shared" ca="1" si="276"/>
        <v/>
      </c>
      <c r="S1666" s="70" t="str">
        <f t="shared" ca="1" si="277"/>
        <v/>
      </c>
      <c r="T1666" s="147" t="str">
        <f t="shared" ca="1" si="278"/>
        <v/>
      </c>
      <c r="U1666" s="146"/>
      <c r="V1666" s="51"/>
      <c r="W1666" s="51"/>
      <c r="X1666" s="51"/>
      <c r="Y1666" s="51"/>
      <c r="Z1666" s="51"/>
      <c r="AA1666" s="145"/>
    </row>
    <row r="1667" spans="1:27" s="2" customFormat="1" ht="21" x14ac:dyDescent="0.3">
      <c r="A1667" s="555">
        <v>45623</v>
      </c>
      <c r="B1667" s="48" t="s">
        <v>1634</v>
      </c>
      <c r="C1667" s="45" t="s">
        <v>65</v>
      </c>
      <c r="D1667" s="45">
        <v>7</v>
      </c>
      <c r="E1667" s="45" t="s">
        <v>66</v>
      </c>
      <c r="F1667" s="45">
        <v>25</v>
      </c>
      <c r="G1667" s="102" t="s">
        <v>1658</v>
      </c>
      <c r="H1667" s="75" t="s">
        <v>76</v>
      </c>
      <c r="I1667" s="75"/>
      <c r="J1667" s="585">
        <v>45623</v>
      </c>
      <c r="K1667" s="42" t="s">
        <v>31</v>
      </c>
      <c r="L1667" s="544">
        <v>45623</v>
      </c>
      <c r="M1667" s="57"/>
      <c r="N1667" s="516">
        <v>45623</v>
      </c>
      <c r="O1667" s="471"/>
      <c r="P1667" s="70" t="str">
        <f t="shared" ca="1" si="274"/>
        <v/>
      </c>
      <c r="Q1667" s="70" t="str">
        <f t="shared" ca="1" si="275"/>
        <v/>
      </c>
      <c r="R1667" s="70" t="str">
        <f t="shared" ca="1" si="276"/>
        <v/>
      </c>
      <c r="S1667" s="70" t="str">
        <f t="shared" ca="1" si="277"/>
        <v/>
      </c>
      <c r="T1667" s="147" t="str">
        <f t="shared" ca="1" si="278"/>
        <v/>
      </c>
      <c r="U1667" s="146"/>
      <c r="V1667" s="51"/>
      <c r="W1667" s="51"/>
      <c r="X1667" s="51"/>
      <c r="Y1667" s="51"/>
      <c r="Z1667" s="51"/>
      <c r="AA1667" s="145"/>
    </row>
    <row r="1668" spans="1:27" s="2" customFormat="1" ht="21" x14ac:dyDescent="0.3">
      <c r="A1668" s="555">
        <v>45623</v>
      </c>
      <c r="B1668" s="48" t="s">
        <v>1634</v>
      </c>
      <c r="C1668" s="45" t="s">
        <v>65</v>
      </c>
      <c r="D1668" s="45">
        <v>7</v>
      </c>
      <c r="E1668" s="45" t="s">
        <v>66</v>
      </c>
      <c r="F1668" s="45">
        <v>26</v>
      </c>
      <c r="G1668" s="102" t="s">
        <v>1659</v>
      </c>
      <c r="H1668" s="75" t="s">
        <v>30</v>
      </c>
      <c r="I1668" s="75"/>
      <c r="J1668" s="585">
        <v>45623</v>
      </c>
      <c r="K1668" s="42" t="s">
        <v>31</v>
      </c>
      <c r="L1668" s="544">
        <v>45623</v>
      </c>
      <c r="M1668" s="57"/>
      <c r="N1668" s="516">
        <v>45623</v>
      </c>
      <c r="O1668" s="471"/>
      <c r="P1668" s="70" t="str">
        <f t="shared" ca="1" si="274"/>
        <v/>
      </c>
      <c r="Q1668" s="70" t="str">
        <f t="shared" ca="1" si="275"/>
        <v/>
      </c>
      <c r="R1668" s="70" t="str">
        <f t="shared" ca="1" si="276"/>
        <v/>
      </c>
      <c r="S1668" s="70" t="str">
        <f t="shared" ca="1" si="277"/>
        <v/>
      </c>
      <c r="T1668" s="147" t="str">
        <f t="shared" ca="1" si="278"/>
        <v/>
      </c>
      <c r="U1668" s="146"/>
      <c r="V1668" s="51"/>
      <c r="W1668" s="51"/>
      <c r="X1668" s="51"/>
      <c r="Y1668" s="51"/>
      <c r="Z1668" s="51"/>
      <c r="AA1668" s="145"/>
    </row>
    <row r="1669" spans="1:27" s="2" customFormat="1" ht="21" x14ac:dyDescent="0.3">
      <c r="A1669" s="555">
        <v>45623</v>
      </c>
      <c r="B1669" s="48" t="s">
        <v>1634</v>
      </c>
      <c r="C1669" s="45" t="s">
        <v>65</v>
      </c>
      <c r="D1669" s="45">
        <v>7</v>
      </c>
      <c r="E1669" s="45" t="s">
        <v>66</v>
      </c>
      <c r="F1669" s="45">
        <v>27</v>
      </c>
      <c r="G1669" s="102" t="s">
        <v>1660</v>
      </c>
      <c r="H1669" s="75" t="s">
        <v>52</v>
      </c>
      <c r="I1669" s="75"/>
      <c r="J1669" s="585">
        <v>45623</v>
      </c>
      <c r="K1669" s="42" t="s">
        <v>31</v>
      </c>
      <c r="L1669" s="544">
        <v>45623</v>
      </c>
      <c r="M1669" s="57"/>
      <c r="N1669" s="516">
        <v>45623</v>
      </c>
      <c r="O1669" s="471"/>
      <c r="P1669" s="70" t="str">
        <f t="shared" ca="1" si="274"/>
        <v/>
      </c>
      <c r="Q1669" s="70" t="str">
        <f t="shared" ca="1" si="275"/>
        <v/>
      </c>
      <c r="R1669" s="70" t="str">
        <f t="shared" ca="1" si="276"/>
        <v/>
      </c>
      <c r="S1669" s="70" t="str">
        <f t="shared" ca="1" si="277"/>
        <v/>
      </c>
      <c r="T1669" s="147" t="str">
        <f t="shared" ca="1" si="278"/>
        <v/>
      </c>
      <c r="U1669" s="146"/>
      <c r="V1669" s="51"/>
      <c r="W1669" s="51"/>
      <c r="X1669" s="51"/>
      <c r="Y1669" s="51"/>
      <c r="Z1669" s="51"/>
      <c r="AA1669" s="145"/>
    </row>
    <row r="1670" spans="1:27" s="2" customFormat="1" ht="21" x14ac:dyDescent="0.3">
      <c r="A1670" s="555">
        <v>45623</v>
      </c>
      <c r="B1670" s="48" t="s">
        <v>1634</v>
      </c>
      <c r="C1670" s="45" t="s">
        <v>65</v>
      </c>
      <c r="D1670" s="45">
        <v>7</v>
      </c>
      <c r="E1670" s="45" t="s">
        <v>66</v>
      </c>
      <c r="F1670" s="45">
        <v>28</v>
      </c>
      <c r="G1670" s="102" t="s">
        <v>1661</v>
      </c>
      <c r="H1670" s="75" t="s">
        <v>30</v>
      </c>
      <c r="I1670" s="75"/>
      <c r="J1670" s="585">
        <v>45623</v>
      </c>
      <c r="K1670" s="42" t="s">
        <v>31</v>
      </c>
      <c r="L1670" s="544">
        <v>45623</v>
      </c>
      <c r="M1670" s="57"/>
      <c r="N1670" s="516">
        <v>45623</v>
      </c>
      <c r="O1670" s="471"/>
      <c r="P1670" s="70" t="str">
        <f t="shared" ca="1" si="274"/>
        <v/>
      </c>
      <c r="Q1670" s="70" t="str">
        <f t="shared" ca="1" si="275"/>
        <v/>
      </c>
      <c r="R1670" s="70" t="str">
        <f t="shared" ca="1" si="276"/>
        <v/>
      </c>
      <c r="S1670" s="70" t="str">
        <f t="shared" ca="1" si="277"/>
        <v/>
      </c>
      <c r="T1670" s="147" t="str">
        <f t="shared" ca="1" si="278"/>
        <v/>
      </c>
      <c r="U1670" s="146"/>
      <c r="V1670" s="51"/>
      <c r="W1670" s="51"/>
      <c r="X1670" s="51"/>
      <c r="Y1670" s="51"/>
      <c r="Z1670" s="51"/>
      <c r="AA1670" s="145"/>
    </row>
    <row r="1671" spans="1:27" s="2" customFormat="1" ht="21" x14ac:dyDescent="0.3">
      <c r="A1671" s="555">
        <v>45623</v>
      </c>
      <c r="B1671" s="48" t="s">
        <v>1634</v>
      </c>
      <c r="C1671" s="45" t="s">
        <v>65</v>
      </c>
      <c r="D1671" s="45">
        <v>7</v>
      </c>
      <c r="E1671" s="45" t="s">
        <v>66</v>
      </c>
      <c r="F1671" s="45">
        <v>29</v>
      </c>
      <c r="G1671" s="102" t="s">
        <v>1662</v>
      </c>
      <c r="H1671" s="75" t="s">
        <v>40</v>
      </c>
      <c r="I1671" s="75"/>
      <c r="J1671" s="585">
        <v>45623</v>
      </c>
      <c r="K1671" s="42" t="s">
        <v>31</v>
      </c>
      <c r="L1671" s="544">
        <v>45623</v>
      </c>
      <c r="M1671" s="57"/>
      <c r="N1671" s="516">
        <v>45678</v>
      </c>
      <c r="O1671" s="471"/>
      <c r="P1671" s="70" t="str">
        <f t="shared" ca="1" si="274"/>
        <v/>
      </c>
      <c r="Q1671" s="70" t="str">
        <f t="shared" ca="1" si="275"/>
        <v/>
      </c>
      <c r="R1671" s="70" t="str">
        <f t="shared" ca="1" si="276"/>
        <v/>
      </c>
      <c r="S1671" s="70" t="str">
        <f t="shared" ca="1" si="277"/>
        <v/>
      </c>
      <c r="T1671" s="147" t="str">
        <f t="shared" ca="1" si="278"/>
        <v/>
      </c>
      <c r="U1671" s="146"/>
      <c r="V1671" s="51"/>
      <c r="W1671" s="51"/>
      <c r="X1671" s="51"/>
      <c r="Y1671" s="51"/>
      <c r="Z1671" s="51"/>
      <c r="AA1671" s="145"/>
    </row>
    <row r="1672" spans="1:27" s="2" customFormat="1" ht="21" x14ac:dyDescent="0.3">
      <c r="A1672" s="555">
        <v>45623</v>
      </c>
      <c r="B1672" s="48" t="s">
        <v>1634</v>
      </c>
      <c r="C1672" s="45" t="s">
        <v>65</v>
      </c>
      <c r="D1672" s="45">
        <v>7</v>
      </c>
      <c r="E1672" s="45" t="s">
        <v>66</v>
      </c>
      <c r="F1672" s="45">
        <v>30</v>
      </c>
      <c r="G1672" s="102" t="s">
        <v>1663</v>
      </c>
      <c r="H1672" s="75" t="s">
        <v>40</v>
      </c>
      <c r="I1672" s="75"/>
      <c r="J1672" s="585">
        <v>45623</v>
      </c>
      <c r="K1672" s="42" t="s">
        <v>31</v>
      </c>
      <c r="L1672" s="544">
        <v>45623</v>
      </c>
      <c r="M1672" s="57"/>
      <c r="N1672" s="516">
        <v>45623</v>
      </c>
      <c r="O1672" s="471"/>
      <c r="P1672" s="70" t="str">
        <f t="shared" ca="1" si="274"/>
        <v/>
      </c>
      <c r="Q1672" s="70" t="str">
        <f t="shared" ca="1" si="275"/>
        <v/>
      </c>
      <c r="R1672" s="70" t="str">
        <f t="shared" ca="1" si="276"/>
        <v/>
      </c>
      <c r="S1672" s="70" t="str">
        <f t="shared" ca="1" si="277"/>
        <v/>
      </c>
      <c r="T1672" s="147" t="str">
        <f t="shared" ca="1" si="278"/>
        <v/>
      </c>
      <c r="U1672" s="146"/>
      <c r="V1672" s="51"/>
      <c r="W1672" s="51"/>
      <c r="X1672" s="51"/>
      <c r="Y1672" s="51"/>
      <c r="Z1672" s="51"/>
      <c r="AA1672" s="145"/>
    </row>
    <row r="1673" spans="1:27" s="2" customFormat="1" ht="21" x14ac:dyDescent="0.3">
      <c r="A1673" s="555">
        <v>45623</v>
      </c>
      <c r="B1673" s="48" t="s">
        <v>1634</v>
      </c>
      <c r="C1673" s="45" t="s">
        <v>65</v>
      </c>
      <c r="D1673" s="45">
        <v>7</v>
      </c>
      <c r="E1673" s="45" t="s">
        <v>66</v>
      </c>
      <c r="F1673" s="45">
        <v>31</v>
      </c>
      <c r="G1673" s="102" t="s">
        <v>1664</v>
      </c>
      <c r="H1673" s="75" t="s">
        <v>30</v>
      </c>
      <c r="I1673" s="75"/>
      <c r="J1673" s="585">
        <v>45623</v>
      </c>
      <c r="K1673" s="187" t="s">
        <v>31</v>
      </c>
      <c r="L1673" s="544">
        <v>45623</v>
      </c>
      <c r="M1673" s="57"/>
      <c r="N1673" s="516">
        <v>45623</v>
      </c>
      <c r="O1673" s="471"/>
      <c r="P1673" s="70" t="str">
        <f t="shared" ca="1" si="274"/>
        <v/>
      </c>
      <c r="Q1673" s="70" t="str">
        <f t="shared" ca="1" si="275"/>
        <v/>
      </c>
      <c r="R1673" s="70" t="str">
        <f t="shared" ca="1" si="276"/>
        <v/>
      </c>
      <c r="S1673" s="70" t="str">
        <f t="shared" ca="1" si="277"/>
        <v/>
      </c>
      <c r="T1673" s="147" t="str">
        <f t="shared" ca="1" si="278"/>
        <v/>
      </c>
      <c r="U1673" s="146"/>
      <c r="V1673" s="51"/>
      <c r="W1673" s="51"/>
      <c r="X1673" s="51"/>
      <c r="Y1673" s="51"/>
      <c r="Z1673" s="51"/>
      <c r="AA1673" s="145"/>
    </row>
    <row r="1674" spans="1:27" s="2" customFormat="1" ht="21" x14ac:dyDescent="0.3">
      <c r="A1674" s="555">
        <v>45623</v>
      </c>
      <c r="B1674" s="48" t="s">
        <v>1634</v>
      </c>
      <c r="C1674" s="45" t="s">
        <v>65</v>
      </c>
      <c r="D1674" s="45">
        <v>7</v>
      </c>
      <c r="E1674" s="45" t="s">
        <v>66</v>
      </c>
      <c r="F1674" s="45">
        <v>32</v>
      </c>
      <c r="G1674" s="102" t="s">
        <v>1665</v>
      </c>
      <c r="H1674" s="75" t="s">
        <v>76</v>
      </c>
      <c r="I1674" s="75"/>
      <c r="J1674" s="585">
        <v>45623</v>
      </c>
      <c r="K1674" s="42" t="s">
        <v>31</v>
      </c>
      <c r="L1674" s="544">
        <v>45623</v>
      </c>
      <c r="M1674" s="57"/>
      <c r="N1674" s="516">
        <v>45623</v>
      </c>
      <c r="O1674" s="471"/>
      <c r="P1674" s="70" t="str">
        <f t="shared" ca="1" si="274"/>
        <v/>
      </c>
      <c r="Q1674" s="70" t="str">
        <f t="shared" ca="1" si="275"/>
        <v/>
      </c>
      <c r="R1674" s="70" t="str">
        <f t="shared" ca="1" si="276"/>
        <v/>
      </c>
      <c r="S1674" s="70" t="str">
        <f t="shared" ca="1" si="277"/>
        <v/>
      </c>
      <c r="T1674" s="147" t="str">
        <f t="shared" ca="1" si="278"/>
        <v/>
      </c>
      <c r="U1674" s="146"/>
      <c r="V1674" s="51"/>
      <c r="W1674" s="51"/>
      <c r="X1674" s="51"/>
      <c r="Y1674" s="51"/>
      <c r="Z1674" s="51"/>
      <c r="AA1674" s="145"/>
    </row>
    <row r="1675" spans="1:27" s="2" customFormat="1" ht="21" x14ac:dyDescent="0.3">
      <c r="A1675" s="555">
        <v>45623</v>
      </c>
      <c r="B1675" s="48" t="s">
        <v>1634</v>
      </c>
      <c r="C1675" s="45" t="s">
        <v>65</v>
      </c>
      <c r="D1675" s="45">
        <v>7</v>
      </c>
      <c r="E1675" s="45" t="s">
        <v>66</v>
      </c>
      <c r="F1675" s="45">
        <v>33</v>
      </c>
      <c r="G1675" s="102" t="s">
        <v>1666</v>
      </c>
      <c r="H1675" s="75" t="s">
        <v>76</v>
      </c>
      <c r="I1675" s="75"/>
      <c r="J1675" s="585">
        <v>45623</v>
      </c>
      <c r="K1675" s="42" t="s">
        <v>31</v>
      </c>
      <c r="L1675" s="544">
        <v>45623</v>
      </c>
      <c r="M1675" s="57"/>
      <c r="N1675" s="516">
        <v>45623</v>
      </c>
      <c r="O1675" s="471"/>
      <c r="P1675" s="70" t="str">
        <f t="shared" ref="P1675:P1696" ca="1" si="279">IF(K1675="NÃO INTERVENCIONADO",TODAY()-J1675,"")</f>
        <v/>
      </c>
      <c r="Q1675" s="70" t="str">
        <f t="shared" ref="Q1675:Q1696" ca="1" si="280">IF(K1675="ENCOMENDADO",TODAY()-J1675,"")</f>
        <v/>
      </c>
      <c r="R1675" s="70" t="str">
        <f t="shared" ref="R1675:R1696" ca="1" si="281">IF(K1675="EM OBRA",TODAY()-J1675,"")</f>
        <v/>
      </c>
      <c r="S1675" s="70" t="str">
        <f t="shared" ref="S1675:S1696" ca="1" si="282">IF(K1675="CORREÇÃO NÃO ACEITE",TODAY()-J1675,"")</f>
        <v/>
      </c>
      <c r="T1675" s="147" t="str">
        <f t="shared" ref="T1675:T1696" ca="1" si="283">IF(K1675="A VERIFICAR",TODAY()-J1675,"")</f>
        <v/>
      </c>
      <c r="U1675" s="146"/>
      <c r="V1675" s="51"/>
      <c r="W1675" s="51"/>
      <c r="X1675" s="51"/>
      <c r="Y1675" s="51"/>
      <c r="Z1675" s="51"/>
      <c r="AA1675" s="145"/>
    </row>
    <row r="1676" spans="1:27" s="2" customFormat="1" ht="21" x14ac:dyDescent="0.3">
      <c r="A1676" s="555">
        <v>45623</v>
      </c>
      <c r="B1676" s="48" t="s">
        <v>1634</v>
      </c>
      <c r="C1676" s="45" t="s">
        <v>65</v>
      </c>
      <c r="D1676" s="45">
        <v>7</v>
      </c>
      <c r="E1676" s="45" t="s">
        <v>66</v>
      </c>
      <c r="F1676" s="45">
        <v>34</v>
      </c>
      <c r="G1676" s="102" t="s">
        <v>1667</v>
      </c>
      <c r="H1676" s="75" t="s">
        <v>30</v>
      </c>
      <c r="I1676" s="75"/>
      <c r="J1676" s="585">
        <v>45623</v>
      </c>
      <c r="K1676" s="42" t="s">
        <v>31</v>
      </c>
      <c r="L1676" s="544">
        <v>45623</v>
      </c>
      <c r="M1676" s="57"/>
      <c r="N1676" s="516">
        <v>45623</v>
      </c>
      <c r="O1676" s="471"/>
      <c r="P1676" s="70" t="str">
        <f t="shared" ca="1" si="279"/>
        <v/>
      </c>
      <c r="Q1676" s="70" t="str">
        <f t="shared" ca="1" si="280"/>
        <v/>
      </c>
      <c r="R1676" s="70" t="str">
        <f t="shared" ca="1" si="281"/>
        <v/>
      </c>
      <c r="S1676" s="70" t="str">
        <f t="shared" ca="1" si="282"/>
        <v/>
      </c>
      <c r="T1676" s="147" t="str">
        <f t="shared" ca="1" si="283"/>
        <v/>
      </c>
      <c r="U1676" s="146"/>
      <c r="V1676" s="51"/>
      <c r="W1676" s="51"/>
      <c r="X1676" s="51"/>
      <c r="Y1676" s="51"/>
      <c r="Z1676" s="51"/>
      <c r="AA1676" s="145"/>
    </row>
    <row r="1677" spans="1:27" s="2" customFormat="1" ht="21" x14ac:dyDescent="0.3">
      <c r="A1677" s="555">
        <v>45623</v>
      </c>
      <c r="B1677" s="48" t="s">
        <v>1634</v>
      </c>
      <c r="C1677" s="45" t="s">
        <v>65</v>
      </c>
      <c r="D1677" s="45">
        <v>7</v>
      </c>
      <c r="E1677" s="45" t="s">
        <v>66</v>
      </c>
      <c r="F1677" s="45">
        <v>35</v>
      </c>
      <c r="G1677" s="102" t="s">
        <v>1668</v>
      </c>
      <c r="H1677" s="75" t="s">
        <v>30</v>
      </c>
      <c r="I1677" s="75"/>
      <c r="J1677" s="585">
        <v>45623</v>
      </c>
      <c r="K1677" s="42" t="s">
        <v>31</v>
      </c>
      <c r="L1677" s="544">
        <v>45623</v>
      </c>
      <c r="M1677" s="57"/>
      <c r="N1677" s="516">
        <v>45623</v>
      </c>
      <c r="O1677" s="471"/>
      <c r="P1677" s="70" t="str">
        <f t="shared" ca="1" si="279"/>
        <v/>
      </c>
      <c r="Q1677" s="70" t="str">
        <f t="shared" ca="1" si="280"/>
        <v/>
      </c>
      <c r="R1677" s="70" t="str">
        <f t="shared" ca="1" si="281"/>
        <v/>
      </c>
      <c r="S1677" s="70" t="str">
        <f t="shared" ca="1" si="282"/>
        <v/>
      </c>
      <c r="T1677" s="147" t="str">
        <f t="shared" ca="1" si="283"/>
        <v/>
      </c>
      <c r="U1677" s="146"/>
      <c r="V1677" s="51"/>
      <c r="W1677" s="51"/>
      <c r="X1677" s="51"/>
      <c r="Y1677" s="51"/>
      <c r="Z1677" s="51"/>
      <c r="AA1677" s="145"/>
    </row>
    <row r="1678" spans="1:27" s="2" customFormat="1" ht="21" x14ac:dyDescent="0.3">
      <c r="A1678" s="555">
        <v>45623</v>
      </c>
      <c r="B1678" s="48" t="s">
        <v>1634</v>
      </c>
      <c r="C1678" s="45" t="s">
        <v>65</v>
      </c>
      <c r="D1678" s="45">
        <v>7</v>
      </c>
      <c r="E1678" s="45" t="s">
        <v>66</v>
      </c>
      <c r="F1678" s="45">
        <v>36</v>
      </c>
      <c r="G1678" s="102" t="s">
        <v>1669</v>
      </c>
      <c r="H1678" s="75" t="s">
        <v>113</v>
      </c>
      <c r="I1678" s="75"/>
      <c r="J1678" s="585">
        <v>45623</v>
      </c>
      <c r="K1678" s="187" t="s">
        <v>31</v>
      </c>
      <c r="L1678" s="544">
        <v>45623</v>
      </c>
      <c r="M1678" s="57"/>
      <c r="N1678" s="516">
        <v>45623</v>
      </c>
      <c r="O1678" s="471"/>
      <c r="P1678" s="70" t="str">
        <f t="shared" ca="1" si="279"/>
        <v/>
      </c>
      <c r="Q1678" s="70" t="str">
        <f t="shared" ca="1" si="280"/>
        <v/>
      </c>
      <c r="R1678" s="70" t="str">
        <f t="shared" ca="1" si="281"/>
        <v/>
      </c>
      <c r="S1678" s="70" t="str">
        <f t="shared" ca="1" si="282"/>
        <v/>
      </c>
      <c r="T1678" s="147" t="str">
        <f t="shared" ca="1" si="283"/>
        <v/>
      </c>
      <c r="U1678" s="146"/>
      <c r="V1678" s="51"/>
      <c r="W1678" s="51"/>
      <c r="X1678" s="51"/>
      <c r="Y1678" s="51"/>
      <c r="Z1678" s="51"/>
      <c r="AA1678" s="145"/>
    </row>
    <row r="1679" spans="1:27" s="2" customFormat="1" ht="21" x14ac:dyDescent="0.3">
      <c r="A1679" s="555">
        <v>45623</v>
      </c>
      <c r="B1679" s="48" t="s">
        <v>1634</v>
      </c>
      <c r="C1679" s="45" t="s">
        <v>65</v>
      </c>
      <c r="D1679" s="45">
        <v>7</v>
      </c>
      <c r="E1679" s="45" t="s">
        <v>66</v>
      </c>
      <c r="F1679" s="45">
        <v>37</v>
      </c>
      <c r="G1679" s="102" t="s">
        <v>1670</v>
      </c>
      <c r="H1679" s="75" t="s">
        <v>30</v>
      </c>
      <c r="I1679" s="75"/>
      <c r="J1679" s="585">
        <v>45623</v>
      </c>
      <c r="K1679" s="42" t="s">
        <v>31</v>
      </c>
      <c r="L1679" s="544">
        <v>45623</v>
      </c>
      <c r="M1679" s="57"/>
      <c r="N1679" s="516">
        <v>45623</v>
      </c>
      <c r="O1679" s="471"/>
      <c r="P1679" s="70" t="str">
        <f t="shared" ca="1" si="279"/>
        <v/>
      </c>
      <c r="Q1679" s="70" t="str">
        <f t="shared" ca="1" si="280"/>
        <v/>
      </c>
      <c r="R1679" s="70" t="str">
        <f t="shared" ca="1" si="281"/>
        <v/>
      </c>
      <c r="S1679" s="70" t="str">
        <f t="shared" ca="1" si="282"/>
        <v/>
      </c>
      <c r="T1679" s="147" t="str">
        <f t="shared" ca="1" si="283"/>
        <v/>
      </c>
      <c r="U1679" s="146"/>
      <c r="V1679" s="51"/>
      <c r="W1679" s="51"/>
      <c r="X1679" s="51"/>
      <c r="Y1679" s="51"/>
      <c r="Z1679" s="51"/>
      <c r="AA1679" s="145"/>
    </row>
    <row r="1680" spans="1:27" s="2" customFormat="1" ht="31.2" x14ac:dyDescent="0.3">
      <c r="A1680" s="555">
        <v>45623</v>
      </c>
      <c r="B1680" s="48" t="s">
        <v>1634</v>
      </c>
      <c r="C1680" s="45" t="s">
        <v>65</v>
      </c>
      <c r="D1680" s="45">
        <v>7</v>
      </c>
      <c r="E1680" s="45" t="s">
        <v>66</v>
      </c>
      <c r="F1680" s="45">
        <v>38</v>
      </c>
      <c r="G1680" s="102" t="s">
        <v>1671</v>
      </c>
      <c r="H1680" s="75" t="s">
        <v>44</v>
      </c>
      <c r="I1680" s="75"/>
      <c r="J1680" s="585">
        <v>45623</v>
      </c>
      <c r="K1680" s="42" t="s">
        <v>31</v>
      </c>
      <c r="L1680" s="544">
        <v>45623</v>
      </c>
      <c r="M1680" s="76"/>
      <c r="N1680" s="516">
        <v>45687</v>
      </c>
      <c r="O1680" s="471"/>
      <c r="P1680" s="70" t="str">
        <f t="shared" ca="1" si="279"/>
        <v/>
      </c>
      <c r="Q1680" s="70" t="str">
        <f t="shared" ca="1" si="280"/>
        <v/>
      </c>
      <c r="R1680" s="70" t="str">
        <f t="shared" ca="1" si="281"/>
        <v/>
      </c>
      <c r="S1680" s="70" t="str">
        <f t="shared" ca="1" si="282"/>
        <v/>
      </c>
      <c r="T1680" s="147" t="str">
        <f t="shared" ca="1" si="283"/>
        <v/>
      </c>
      <c r="U1680" s="146"/>
      <c r="V1680" s="51"/>
      <c r="W1680" s="51"/>
      <c r="X1680" s="51"/>
      <c r="Y1680" s="51"/>
      <c r="Z1680" s="51"/>
      <c r="AA1680" s="145"/>
    </row>
    <row r="1681" spans="1:27" s="2" customFormat="1" ht="21" x14ac:dyDescent="0.3">
      <c r="A1681" s="555">
        <v>45623</v>
      </c>
      <c r="B1681" s="48" t="s">
        <v>1634</v>
      </c>
      <c r="C1681" s="45" t="s">
        <v>65</v>
      </c>
      <c r="D1681" s="45">
        <v>7</v>
      </c>
      <c r="E1681" s="45" t="s">
        <v>66</v>
      </c>
      <c r="F1681" s="45">
        <v>39</v>
      </c>
      <c r="G1681" s="102" t="s">
        <v>1672</v>
      </c>
      <c r="H1681" s="75" t="s">
        <v>30</v>
      </c>
      <c r="I1681" s="75"/>
      <c r="J1681" s="585">
        <v>45623</v>
      </c>
      <c r="K1681" s="42" t="s">
        <v>31</v>
      </c>
      <c r="L1681" s="544">
        <v>45623</v>
      </c>
      <c r="M1681" s="57"/>
      <c r="N1681" s="516">
        <v>45623</v>
      </c>
      <c r="O1681" s="471"/>
      <c r="P1681" s="70" t="str">
        <f t="shared" ca="1" si="279"/>
        <v/>
      </c>
      <c r="Q1681" s="70" t="str">
        <f t="shared" ca="1" si="280"/>
        <v/>
      </c>
      <c r="R1681" s="70" t="str">
        <f t="shared" ca="1" si="281"/>
        <v/>
      </c>
      <c r="S1681" s="70" t="str">
        <f t="shared" ca="1" si="282"/>
        <v/>
      </c>
      <c r="T1681" s="147" t="str">
        <f t="shared" ca="1" si="283"/>
        <v/>
      </c>
      <c r="U1681" s="146"/>
      <c r="V1681" s="51"/>
      <c r="W1681" s="51"/>
      <c r="X1681" s="51"/>
      <c r="Y1681" s="51"/>
      <c r="Z1681" s="51"/>
      <c r="AA1681" s="145"/>
    </row>
    <row r="1682" spans="1:27" s="2" customFormat="1" ht="21" x14ac:dyDescent="0.3">
      <c r="A1682" s="555">
        <v>45623</v>
      </c>
      <c r="B1682" s="48" t="s">
        <v>1634</v>
      </c>
      <c r="C1682" s="45" t="s">
        <v>65</v>
      </c>
      <c r="D1682" s="45">
        <v>7</v>
      </c>
      <c r="E1682" s="45" t="s">
        <v>66</v>
      </c>
      <c r="F1682" s="45">
        <v>40</v>
      </c>
      <c r="G1682" s="102" t="s">
        <v>1673</v>
      </c>
      <c r="H1682" s="75" t="s">
        <v>40</v>
      </c>
      <c r="I1682" s="75"/>
      <c r="J1682" s="585">
        <v>45623</v>
      </c>
      <c r="K1682" s="42" t="s">
        <v>31</v>
      </c>
      <c r="L1682" s="544">
        <v>45623</v>
      </c>
      <c r="M1682" s="57"/>
      <c r="N1682" s="516">
        <v>45623</v>
      </c>
      <c r="O1682" s="471"/>
      <c r="P1682" s="70" t="str">
        <f t="shared" ca="1" si="279"/>
        <v/>
      </c>
      <c r="Q1682" s="70" t="str">
        <f t="shared" ca="1" si="280"/>
        <v/>
      </c>
      <c r="R1682" s="70" t="str">
        <f t="shared" ca="1" si="281"/>
        <v/>
      </c>
      <c r="S1682" s="70" t="str">
        <f t="shared" ca="1" si="282"/>
        <v/>
      </c>
      <c r="T1682" s="147" t="str">
        <f t="shared" ca="1" si="283"/>
        <v/>
      </c>
      <c r="U1682" s="146"/>
      <c r="V1682" s="51"/>
      <c r="W1682" s="51"/>
      <c r="X1682" s="51"/>
      <c r="Y1682" s="51"/>
      <c r="Z1682" s="51"/>
      <c r="AA1682" s="145"/>
    </row>
    <row r="1683" spans="1:27" s="2" customFormat="1" ht="21" x14ac:dyDescent="0.3">
      <c r="A1683" s="555">
        <v>45623</v>
      </c>
      <c r="B1683" s="48" t="s">
        <v>1634</v>
      </c>
      <c r="C1683" s="45" t="s">
        <v>65</v>
      </c>
      <c r="D1683" s="45">
        <v>7</v>
      </c>
      <c r="E1683" s="45" t="s">
        <v>66</v>
      </c>
      <c r="F1683" s="45">
        <v>41</v>
      </c>
      <c r="G1683" s="102" t="s">
        <v>1674</v>
      </c>
      <c r="H1683" s="75" t="s">
        <v>30</v>
      </c>
      <c r="I1683" s="75"/>
      <c r="J1683" s="585">
        <v>45623</v>
      </c>
      <c r="K1683" s="42" t="s">
        <v>31</v>
      </c>
      <c r="L1683" s="544">
        <v>45623</v>
      </c>
      <c r="M1683" s="57"/>
      <c r="N1683" s="516">
        <v>45623</v>
      </c>
      <c r="O1683" s="471"/>
      <c r="P1683" s="70" t="str">
        <f t="shared" ca="1" si="279"/>
        <v/>
      </c>
      <c r="Q1683" s="70" t="str">
        <f t="shared" ca="1" si="280"/>
        <v/>
      </c>
      <c r="R1683" s="70" t="str">
        <f t="shared" ca="1" si="281"/>
        <v/>
      </c>
      <c r="S1683" s="70" t="str">
        <f t="shared" ca="1" si="282"/>
        <v/>
      </c>
      <c r="T1683" s="147" t="str">
        <f t="shared" ca="1" si="283"/>
        <v/>
      </c>
      <c r="U1683" s="146"/>
      <c r="V1683" s="51"/>
      <c r="W1683" s="51"/>
      <c r="X1683" s="51"/>
      <c r="Y1683" s="51"/>
      <c r="Z1683" s="51"/>
      <c r="AA1683" s="145"/>
    </row>
    <row r="1684" spans="1:27" s="2" customFormat="1" ht="21" x14ac:dyDescent="0.3">
      <c r="A1684" s="555">
        <v>45623</v>
      </c>
      <c r="B1684" s="48" t="s">
        <v>1634</v>
      </c>
      <c r="C1684" s="45" t="s">
        <v>65</v>
      </c>
      <c r="D1684" s="45">
        <v>7</v>
      </c>
      <c r="E1684" s="45" t="s">
        <v>66</v>
      </c>
      <c r="F1684" s="45">
        <v>42</v>
      </c>
      <c r="G1684" s="102" t="s">
        <v>1675</v>
      </c>
      <c r="H1684" s="75" t="s">
        <v>76</v>
      </c>
      <c r="I1684" s="75"/>
      <c r="J1684" s="585">
        <v>45623</v>
      </c>
      <c r="K1684" s="42" t="s">
        <v>31</v>
      </c>
      <c r="L1684" s="544">
        <v>45623</v>
      </c>
      <c r="M1684" s="57"/>
      <c r="N1684" s="516">
        <v>45623</v>
      </c>
      <c r="O1684" s="471"/>
      <c r="P1684" s="70" t="str">
        <f t="shared" ca="1" si="279"/>
        <v/>
      </c>
      <c r="Q1684" s="70" t="str">
        <f t="shared" ca="1" si="280"/>
        <v/>
      </c>
      <c r="R1684" s="70" t="str">
        <f t="shared" ca="1" si="281"/>
        <v/>
      </c>
      <c r="S1684" s="70" t="str">
        <f t="shared" ca="1" si="282"/>
        <v/>
      </c>
      <c r="T1684" s="147" t="str">
        <f t="shared" ca="1" si="283"/>
        <v/>
      </c>
      <c r="U1684" s="146"/>
      <c r="V1684" s="51"/>
      <c r="W1684" s="51"/>
      <c r="X1684" s="51"/>
      <c r="Y1684" s="51"/>
      <c r="Z1684" s="51"/>
      <c r="AA1684" s="145"/>
    </row>
    <row r="1685" spans="1:27" s="2" customFormat="1" ht="21" x14ac:dyDescent="0.3">
      <c r="A1685" s="555">
        <v>45623</v>
      </c>
      <c r="B1685" s="48" t="s">
        <v>1634</v>
      </c>
      <c r="C1685" s="45" t="s">
        <v>65</v>
      </c>
      <c r="D1685" s="45">
        <v>7</v>
      </c>
      <c r="E1685" s="45" t="s">
        <v>66</v>
      </c>
      <c r="F1685" s="45">
        <v>43</v>
      </c>
      <c r="G1685" s="102" t="s">
        <v>1676</v>
      </c>
      <c r="H1685" s="75" t="s">
        <v>30</v>
      </c>
      <c r="I1685" s="75"/>
      <c r="J1685" s="585">
        <v>45623</v>
      </c>
      <c r="K1685" s="188" t="s">
        <v>227</v>
      </c>
      <c r="L1685" s="544">
        <v>45623</v>
      </c>
      <c r="M1685" s="57"/>
      <c r="N1685" s="516">
        <v>45623</v>
      </c>
      <c r="O1685" s="471"/>
      <c r="P1685" s="70" t="str">
        <f t="shared" ca="1" si="279"/>
        <v/>
      </c>
      <c r="Q1685" s="70" t="str">
        <f t="shared" ca="1" si="280"/>
        <v/>
      </c>
      <c r="R1685" s="70" t="str">
        <f t="shared" ca="1" si="281"/>
        <v/>
      </c>
      <c r="S1685" s="70" t="str">
        <f t="shared" ca="1" si="282"/>
        <v/>
      </c>
      <c r="T1685" s="147" t="str">
        <f t="shared" ca="1" si="283"/>
        <v/>
      </c>
      <c r="U1685" s="146"/>
      <c r="V1685" s="51"/>
      <c r="W1685" s="51"/>
      <c r="X1685" s="51"/>
      <c r="Y1685" s="51"/>
      <c r="Z1685" s="51"/>
      <c r="AA1685" s="145"/>
    </row>
    <row r="1686" spans="1:27" s="2" customFormat="1" ht="21" x14ac:dyDescent="0.3">
      <c r="A1686" s="555">
        <v>45623</v>
      </c>
      <c r="B1686" s="48" t="s">
        <v>1634</v>
      </c>
      <c r="C1686" s="45" t="s">
        <v>65</v>
      </c>
      <c r="D1686" s="45">
        <v>7</v>
      </c>
      <c r="E1686" s="45" t="s">
        <v>66</v>
      </c>
      <c r="F1686" s="45">
        <v>44</v>
      </c>
      <c r="G1686" s="102" t="s">
        <v>1677</v>
      </c>
      <c r="H1686" s="75" t="s">
        <v>30</v>
      </c>
      <c r="I1686" s="75"/>
      <c r="J1686" s="585">
        <v>45623</v>
      </c>
      <c r="K1686" s="42" t="s">
        <v>31</v>
      </c>
      <c r="L1686" s="544">
        <v>45623</v>
      </c>
      <c r="M1686" s="57"/>
      <c r="N1686" s="516">
        <v>45623</v>
      </c>
      <c r="O1686" s="471"/>
      <c r="P1686" s="70" t="str">
        <f t="shared" ca="1" si="279"/>
        <v/>
      </c>
      <c r="Q1686" s="70" t="str">
        <f t="shared" ca="1" si="280"/>
        <v/>
      </c>
      <c r="R1686" s="70" t="str">
        <f t="shared" ca="1" si="281"/>
        <v/>
      </c>
      <c r="S1686" s="70" t="str">
        <f t="shared" ca="1" si="282"/>
        <v/>
      </c>
      <c r="T1686" s="147" t="str">
        <f t="shared" ca="1" si="283"/>
        <v/>
      </c>
      <c r="U1686" s="146"/>
      <c r="V1686" s="51"/>
      <c r="W1686" s="51"/>
      <c r="X1686" s="51"/>
      <c r="Y1686" s="51"/>
      <c r="Z1686" s="51"/>
      <c r="AA1686" s="145"/>
    </row>
    <row r="1687" spans="1:27" s="2" customFormat="1" ht="21" x14ac:dyDescent="0.3">
      <c r="A1687" s="555">
        <v>45623</v>
      </c>
      <c r="B1687" s="48" t="s">
        <v>1634</v>
      </c>
      <c r="C1687" s="45" t="s">
        <v>65</v>
      </c>
      <c r="D1687" s="45">
        <v>7</v>
      </c>
      <c r="E1687" s="45" t="s">
        <v>66</v>
      </c>
      <c r="F1687" s="45">
        <v>45</v>
      </c>
      <c r="G1687" s="102" t="s">
        <v>1678</v>
      </c>
      <c r="H1687" s="75" t="s">
        <v>30</v>
      </c>
      <c r="I1687" s="75"/>
      <c r="J1687" s="585">
        <v>45635</v>
      </c>
      <c r="K1687" s="42" t="s">
        <v>31</v>
      </c>
      <c r="L1687" s="544">
        <v>45623</v>
      </c>
      <c r="M1687" s="57"/>
      <c r="N1687" s="516">
        <v>45652</v>
      </c>
      <c r="O1687" s="471"/>
      <c r="P1687" s="70" t="str">
        <f t="shared" ca="1" si="279"/>
        <v/>
      </c>
      <c r="Q1687" s="70" t="str">
        <f t="shared" ca="1" si="280"/>
        <v/>
      </c>
      <c r="R1687" s="70" t="str">
        <f t="shared" ca="1" si="281"/>
        <v/>
      </c>
      <c r="S1687" s="70" t="str">
        <f t="shared" ca="1" si="282"/>
        <v/>
      </c>
      <c r="T1687" s="147" t="str">
        <f t="shared" ca="1" si="283"/>
        <v/>
      </c>
      <c r="U1687" s="146"/>
      <c r="V1687" s="51"/>
      <c r="W1687" s="51"/>
      <c r="X1687" s="51"/>
      <c r="Y1687" s="51"/>
      <c r="Z1687" s="51"/>
      <c r="AA1687" s="145"/>
    </row>
    <row r="1688" spans="1:27" s="2" customFormat="1" ht="21" x14ac:dyDescent="0.3">
      <c r="A1688" s="555">
        <v>45623</v>
      </c>
      <c r="B1688" s="48" t="s">
        <v>1634</v>
      </c>
      <c r="C1688" s="45" t="s">
        <v>65</v>
      </c>
      <c r="D1688" s="45">
        <v>7</v>
      </c>
      <c r="E1688" s="45" t="s">
        <v>66</v>
      </c>
      <c r="F1688" s="45">
        <v>46</v>
      </c>
      <c r="G1688" s="102" t="s">
        <v>1679</v>
      </c>
      <c r="H1688" s="75" t="s">
        <v>76</v>
      </c>
      <c r="I1688" s="75"/>
      <c r="J1688" s="585">
        <v>45623</v>
      </c>
      <c r="K1688" s="42" t="s">
        <v>31</v>
      </c>
      <c r="L1688" s="544">
        <v>45623</v>
      </c>
      <c r="M1688" s="57"/>
      <c r="N1688" s="516">
        <v>45623</v>
      </c>
      <c r="O1688" s="471"/>
      <c r="P1688" s="70" t="str">
        <f t="shared" ca="1" si="279"/>
        <v/>
      </c>
      <c r="Q1688" s="70" t="str">
        <f t="shared" ca="1" si="280"/>
        <v/>
      </c>
      <c r="R1688" s="70" t="str">
        <f t="shared" ca="1" si="281"/>
        <v/>
      </c>
      <c r="S1688" s="70" t="str">
        <f t="shared" ca="1" si="282"/>
        <v/>
      </c>
      <c r="T1688" s="147" t="str">
        <f t="shared" ca="1" si="283"/>
        <v/>
      </c>
      <c r="U1688" s="146"/>
      <c r="V1688" s="51"/>
      <c r="W1688" s="51"/>
      <c r="X1688" s="51"/>
      <c r="Y1688" s="51"/>
      <c r="Z1688" s="51"/>
      <c r="AA1688" s="145"/>
    </row>
    <row r="1689" spans="1:27" s="2" customFormat="1" ht="21" x14ac:dyDescent="0.3">
      <c r="A1689" s="555">
        <v>45623</v>
      </c>
      <c r="B1689" s="48" t="s">
        <v>1634</v>
      </c>
      <c r="C1689" s="45" t="s">
        <v>65</v>
      </c>
      <c r="D1689" s="45">
        <v>7</v>
      </c>
      <c r="E1689" s="45" t="s">
        <v>66</v>
      </c>
      <c r="F1689" s="45">
        <v>47</v>
      </c>
      <c r="G1689" s="102" t="s">
        <v>1680</v>
      </c>
      <c r="H1689" s="75" t="s">
        <v>30</v>
      </c>
      <c r="I1689" s="75"/>
      <c r="J1689" s="585">
        <v>45623</v>
      </c>
      <c r="K1689" s="42" t="s">
        <v>31</v>
      </c>
      <c r="L1689" s="544">
        <v>45623</v>
      </c>
      <c r="M1689" s="57"/>
      <c r="N1689" s="516">
        <v>45623</v>
      </c>
      <c r="O1689" s="471"/>
      <c r="P1689" s="70" t="str">
        <f t="shared" ca="1" si="279"/>
        <v/>
      </c>
      <c r="Q1689" s="70" t="str">
        <f t="shared" ca="1" si="280"/>
        <v/>
      </c>
      <c r="R1689" s="70" t="str">
        <f t="shared" ca="1" si="281"/>
        <v/>
      </c>
      <c r="S1689" s="70" t="str">
        <f t="shared" ca="1" si="282"/>
        <v/>
      </c>
      <c r="T1689" s="147" t="str">
        <f t="shared" ca="1" si="283"/>
        <v/>
      </c>
      <c r="U1689" s="146"/>
      <c r="V1689" s="51"/>
      <c r="W1689" s="51"/>
      <c r="X1689" s="51"/>
      <c r="Y1689" s="51"/>
      <c r="Z1689" s="51"/>
      <c r="AA1689" s="145"/>
    </row>
    <row r="1690" spans="1:27" s="2" customFormat="1" ht="21" x14ac:dyDescent="0.3">
      <c r="A1690" s="555">
        <v>45623</v>
      </c>
      <c r="B1690" s="48" t="s">
        <v>1634</v>
      </c>
      <c r="C1690" s="45" t="s">
        <v>65</v>
      </c>
      <c r="D1690" s="45">
        <v>7</v>
      </c>
      <c r="E1690" s="45" t="s">
        <v>66</v>
      </c>
      <c r="F1690" s="45">
        <v>48</v>
      </c>
      <c r="G1690" s="102" t="s">
        <v>1681</v>
      </c>
      <c r="H1690" s="75" t="s">
        <v>76</v>
      </c>
      <c r="I1690" s="75"/>
      <c r="J1690" s="585">
        <v>45623</v>
      </c>
      <c r="K1690" s="187" t="s">
        <v>31</v>
      </c>
      <c r="L1690" s="544">
        <v>45623</v>
      </c>
      <c r="M1690" s="57"/>
      <c r="N1690" s="516">
        <v>45623</v>
      </c>
      <c r="O1690" s="471"/>
      <c r="P1690" s="70" t="str">
        <f t="shared" ca="1" si="279"/>
        <v/>
      </c>
      <c r="Q1690" s="70" t="str">
        <f t="shared" ca="1" si="280"/>
        <v/>
      </c>
      <c r="R1690" s="70" t="str">
        <f t="shared" ca="1" si="281"/>
        <v/>
      </c>
      <c r="S1690" s="70" t="str">
        <f t="shared" ca="1" si="282"/>
        <v/>
      </c>
      <c r="T1690" s="147" t="str">
        <f t="shared" ca="1" si="283"/>
        <v/>
      </c>
      <c r="U1690" s="146"/>
      <c r="V1690" s="51"/>
      <c r="W1690" s="51"/>
      <c r="X1690" s="51"/>
      <c r="Y1690" s="51"/>
      <c r="Z1690" s="51"/>
      <c r="AA1690" s="145"/>
    </row>
    <row r="1691" spans="1:27" s="2" customFormat="1" ht="21" x14ac:dyDescent="0.3">
      <c r="A1691" s="555">
        <v>45623</v>
      </c>
      <c r="B1691" s="48" t="s">
        <v>1634</v>
      </c>
      <c r="C1691" s="45" t="s">
        <v>65</v>
      </c>
      <c r="D1691" s="45">
        <v>7</v>
      </c>
      <c r="E1691" s="45" t="s">
        <v>66</v>
      </c>
      <c r="F1691" s="45">
        <v>49</v>
      </c>
      <c r="G1691" s="102" t="s">
        <v>1682</v>
      </c>
      <c r="H1691" s="75" t="s">
        <v>44</v>
      </c>
      <c r="I1691" s="75"/>
      <c r="J1691" s="585">
        <v>45635</v>
      </c>
      <c r="K1691" s="42" t="s">
        <v>31</v>
      </c>
      <c r="L1691" s="544">
        <v>45623</v>
      </c>
      <c r="M1691" s="76"/>
      <c r="N1691" s="513">
        <v>45684</v>
      </c>
      <c r="O1691" s="471"/>
      <c r="P1691" s="70" t="str">
        <f t="shared" ca="1" si="279"/>
        <v/>
      </c>
      <c r="Q1691" s="70" t="str">
        <f t="shared" ca="1" si="280"/>
        <v/>
      </c>
      <c r="R1691" s="70" t="str">
        <f t="shared" ca="1" si="281"/>
        <v/>
      </c>
      <c r="S1691" s="70" t="str">
        <f t="shared" ca="1" si="282"/>
        <v/>
      </c>
      <c r="T1691" s="147" t="str">
        <f t="shared" ca="1" si="283"/>
        <v/>
      </c>
      <c r="U1691" s="146"/>
      <c r="V1691" s="51"/>
      <c r="W1691" s="51"/>
      <c r="X1691" s="51"/>
      <c r="Y1691" s="51"/>
      <c r="Z1691" s="51"/>
      <c r="AA1691" s="145"/>
    </row>
    <row r="1692" spans="1:27" s="2" customFormat="1" ht="21" x14ac:dyDescent="0.3">
      <c r="A1692" s="555">
        <v>45623</v>
      </c>
      <c r="B1692" s="48" t="s">
        <v>1634</v>
      </c>
      <c r="C1692" s="45" t="s">
        <v>65</v>
      </c>
      <c r="D1692" s="45">
        <v>7</v>
      </c>
      <c r="E1692" s="45" t="s">
        <v>66</v>
      </c>
      <c r="F1692" s="45">
        <v>50</v>
      </c>
      <c r="G1692" s="102" t="s">
        <v>1683</v>
      </c>
      <c r="H1692" s="75" t="s">
        <v>30</v>
      </c>
      <c r="I1692" s="75"/>
      <c r="J1692" s="585">
        <v>45623</v>
      </c>
      <c r="K1692" s="42" t="s">
        <v>31</v>
      </c>
      <c r="L1692" s="544">
        <v>45623</v>
      </c>
      <c r="M1692" s="57"/>
      <c r="N1692" s="516">
        <v>45623</v>
      </c>
      <c r="O1692" s="471"/>
      <c r="P1692" s="70" t="str">
        <f t="shared" ca="1" si="279"/>
        <v/>
      </c>
      <c r="Q1692" s="70" t="str">
        <f t="shared" ca="1" si="280"/>
        <v/>
      </c>
      <c r="R1692" s="70" t="str">
        <f t="shared" ca="1" si="281"/>
        <v/>
      </c>
      <c r="S1692" s="70" t="str">
        <f t="shared" ca="1" si="282"/>
        <v/>
      </c>
      <c r="T1692" s="147" t="str">
        <f t="shared" ca="1" si="283"/>
        <v/>
      </c>
      <c r="U1692" s="146"/>
      <c r="V1692" s="51"/>
      <c r="W1692" s="51"/>
      <c r="X1692" s="51"/>
      <c r="Y1692" s="51"/>
      <c r="Z1692" s="51"/>
      <c r="AA1692" s="145"/>
    </row>
    <row r="1693" spans="1:27" s="2" customFormat="1" ht="21" x14ac:dyDescent="0.3">
      <c r="A1693" s="555">
        <v>45623</v>
      </c>
      <c r="B1693" s="48" t="s">
        <v>1634</v>
      </c>
      <c r="C1693" s="45" t="s">
        <v>65</v>
      </c>
      <c r="D1693" s="45">
        <v>7</v>
      </c>
      <c r="E1693" s="45" t="s">
        <v>66</v>
      </c>
      <c r="F1693" s="45">
        <v>51</v>
      </c>
      <c r="G1693" s="102" t="s">
        <v>1684</v>
      </c>
      <c r="H1693" s="75" t="s">
        <v>76</v>
      </c>
      <c r="I1693" s="75"/>
      <c r="J1693" s="585">
        <v>45635</v>
      </c>
      <c r="K1693" s="42" t="s">
        <v>31</v>
      </c>
      <c r="L1693" s="544">
        <v>45623</v>
      </c>
      <c r="M1693" s="57"/>
      <c r="N1693" s="516">
        <v>45652</v>
      </c>
      <c r="O1693" s="471"/>
      <c r="P1693" s="70" t="str">
        <f t="shared" ca="1" si="279"/>
        <v/>
      </c>
      <c r="Q1693" s="70" t="str">
        <f t="shared" ca="1" si="280"/>
        <v/>
      </c>
      <c r="R1693" s="70" t="str">
        <f t="shared" ca="1" si="281"/>
        <v/>
      </c>
      <c r="S1693" s="70" t="str">
        <f t="shared" ca="1" si="282"/>
        <v/>
      </c>
      <c r="T1693" s="147" t="str">
        <f t="shared" ca="1" si="283"/>
        <v/>
      </c>
      <c r="U1693" s="146"/>
      <c r="V1693" s="51"/>
      <c r="W1693" s="51"/>
      <c r="X1693" s="51"/>
      <c r="Y1693" s="51"/>
      <c r="Z1693" s="51"/>
      <c r="AA1693" s="145"/>
    </row>
    <row r="1694" spans="1:27" s="2" customFormat="1" ht="21" x14ac:dyDescent="0.3">
      <c r="A1694" s="555">
        <v>45623</v>
      </c>
      <c r="B1694" s="48" t="s">
        <v>1634</v>
      </c>
      <c r="C1694" s="45" t="s">
        <v>65</v>
      </c>
      <c r="D1694" s="45">
        <v>7</v>
      </c>
      <c r="E1694" s="45" t="s">
        <v>66</v>
      </c>
      <c r="F1694" s="45">
        <v>52</v>
      </c>
      <c r="G1694" s="102" t="s">
        <v>1685</v>
      </c>
      <c r="H1694" s="75" t="s">
        <v>30</v>
      </c>
      <c r="I1694" s="75"/>
      <c r="J1694" s="585">
        <v>45623</v>
      </c>
      <c r="K1694" s="42" t="s">
        <v>31</v>
      </c>
      <c r="L1694" s="544">
        <v>45623</v>
      </c>
      <c r="M1694" s="57"/>
      <c r="N1694" s="516">
        <v>45623</v>
      </c>
      <c r="O1694" s="471"/>
      <c r="P1694" s="70" t="str">
        <f t="shared" ca="1" si="279"/>
        <v/>
      </c>
      <c r="Q1694" s="70" t="str">
        <f t="shared" ca="1" si="280"/>
        <v/>
      </c>
      <c r="R1694" s="70" t="str">
        <f t="shared" ca="1" si="281"/>
        <v/>
      </c>
      <c r="S1694" s="70" t="str">
        <f t="shared" ca="1" si="282"/>
        <v/>
      </c>
      <c r="T1694" s="147" t="str">
        <f t="shared" ca="1" si="283"/>
        <v/>
      </c>
      <c r="U1694" s="146"/>
      <c r="V1694" s="51"/>
      <c r="W1694" s="51"/>
      <c r="X1694" s="51"/>
      <c r="Y1694" s="51"/>
      <c r="Z1694" s="51"/>
      <c r="AA1694" s="145"/>
    </row>
    <row r="1695" spans="1:27" s="2" customFormat="1" ht="21" x14ac:dyDescent="0.3">
      <c r="A1695" s="555">
        <v>45623</v>
      </c>
      <c r="B1695" s="48" t="s">
        <v>1634</v>
      </c>
      <c r="C1695" s="45" t="s">
        <v>65</v>
      </c>
      <c r="D1695" s="45">
        <v>7</v>
      </c>
      <c r="E1695" s="45" t="s">
        <v>66</v>
      </c>
      <c r="F1695" s="45">
        <v>53</v>
      </c>
      <c r="G1695" s="102" t="s">
        <v>1686</v>
      </c>
      <c r="H1695" s="75" t="s">
        <v>30</v>
      </c>
      <c r="I1695" s="75"/>
      <c r="J1695" s="585">
        <v>45623</v>
      </c>
      <c r="K1695" s="42" t="s">
        <v>31</v>
      </c>
      <c r="L1695" s="544">
        <v>45623</v>
      </c>
      <c r="M1695" s="57"/>
      <c r="N1695" s="516">
        <v>45623</v>
      </c>
      <c r="O1695" s="471"/>
      <c r="P1695" s="70" t="str">
        <f t="shared" ca="1" si="279"/>
        <v/>
      </c>
      <c r="Q1695" s="70" t="str">
        <f t="shared" ca="1" si="280"/>
        <v/>
      </c>
      <c r="R1695" s="70" t="str">
        <f t="shared" ca="1" si="281"/>
        <v/>
      </c>
      <c r="S1695" s="70" t="str">
        <f t="shared" ca="1" si="282"/>
        <v/>
      </c>
      <c r="T1695" s="147" t="str">
        <f t="shared" ca="1" si="283"/>
        <v/>
      </c>
      <c r="U1695" s="146"/>
      <c r="V1695" s="51"/>
      <c r="W1695" s="51"/>
      <c r="X1695" s="51"/>
      <c r="Y1695" s="51"/>
      <c r="Z1695" s="51"/>
      <c r="AA1695" s="145"/>
    </row>
    <row r="1696" spans="1:27" s="2" customFormat="1" ht="21" x14ac:dyDescent="0.3">
      <c r="A1696" s="555">
        <v>45623</v>
      </c>
      <c r="B1696" s="48" t="s">
        <v>1634</v>
      </c>
      <c r="C1696" s="45" t="s">
        <v>65</v>
      </c>
      <c r="D1696" s="45">
        <v>7</v>
      </c>
      <c r="E1696" s="45" t="s">
        <v>66</v>
      </c>
      <c r="F1696" s="45">
        <v>54</v>
      </c>
      <c r="G1696" s="102" t="s">
        <v>1687</v>
      </c>
      <c r="H1696" s="75" t="s">
        <v>30</v>
      </c>
      <c r="I1696" s="75"/>
      <c r="J1696" s="585">
        <v>45623</v>
      </c>
      <c r="K1696" s="42" t="s">
        <v>31</v>
      </c>
      <c r="L1696" s="544">
        <v>45623</v>
      </c>
      <c r="M1696" s="57"/>
      <c r="N1696" s="516">
        <v>45623</v>
      </c>
      <c r="O1696" s="471"/>
      <c r="P1696" s="70" t="str">
        <f t="shared" ca="1" si="279"/>
        <v/>
      </c>
      <c r="Q1696" s="70" t="str">
        <f t="shared" ca="1" si="280"/>
        <v/>
      </c>
      <c r="R1696" s="70" t="str">
        <f t="shared" ca="1" si="281"/>
        <v/>
      </c>
      <c r="S1696" s="70" t="str">
        <f t="shared" ca="1" si="282"/>
        <v/>
      </c>
      <c r="T1696" s="147" t="str">
        <f t="shared" ca="1" si="283"/>
        <v/>
      </c>
      <c r="U1696" s="146"/>
      <c r="V1696" s="51"/>
      <c r="W1696" s="51"/>
      <c r="X1696" s="51"/>
      <c r="Y1696" s="51"/>
      <c r="Z1696" s="51"/>
      <c r="AA1696" s="145"/>
    </row>
    <row r="1697" spans="1:27" s="2" customFormat="1" ht="21" x14ac:dyDescent="0.3">
      <c r="A1697" s="555">
        <v>45623</v>
      </c>
      <c r="B1697" s="48" t="s">
        <v>1634</v>
      </c>
      <c r="C1697" s="45" t="s">
        <v>65</v>
      </c>
      <c r="D1697" s="45">
        <v>7</v>
      </c>
      <c r="E1697" s="45" t="s">
        <v>66</v>
      </c>
      <c r="F1697" s="45">
        <v>55</v>
      </c>
      <c r="G1697" s="102" t="s">
        <v>1688</v>
      </c>
      <c r="H1697" s="75" t="s">
        <v>30</v>
      </c>
      <c r="I1697" s="75"/>
      <c r="J1697" s="585">
        <v>45623</v>
      </c>
      <c r="K1697" s="42" t="s">
        <v>31</v>
      </c>
      <c r="L1697" s="544">
        <v>45623</v>
      </c>
      <c r="M1697" s="57"/>
      <c r="N1697" s="516">
        <v>45623</v>
      </c>
      <c r="O1697" s="471"/>
      <c r="P1697" s="70"/>
      <c r="Q1697" s="70"/>
      <c r="R1697" s="70"/>
      <c r="S1697" s="70"/>
      <c r="T1697" s="147"/>
      <c r="U1697" s="146"/>
      <c r="V1697" s="51"/>
      <c r="W1697" s="51"/>
      <c r="X1697" s="51"/>
      <c r="Y1697" s="51"/>
      <c r="Z1697" s="51"/>
      <c r="AA1697" s="145"/>
    </row>
    <row r="1698" spans="1:27" s="2" customFormat="1" ht="21" x14ac:dyDescent="0.3">
      <c r="A1698" s="555">
        <v>45623</v>
      </c>
      <c r="B1698" s="48" t="s">
        <v>1634</v>
      </c>
      <c r="C1698" s="45" t="s">
        <v>65</v>
      </c>
      <c r="D1698" s="45">
        <v>7</v>
      </c>
      <c r="E1698" s="45" t="s">
        <v>66</v>
      </c>
      <c r="F1698" s="45">
        <v>56</v>
      </c>
      <c r="G1698" s="102" t="s">
        <v>1689</v>
      </c>
      <c r="H1698" s="75" t="s">
        <v>30</v>
      </c>
      <c r="I1698" s="75"/>
      <c r="J1698" s="585">
        <v>45623</v>
      </c>
      <c r="K1698" s="42" t="s">
        <v>31</v>
      </c>
      <c r="L1698" s="544">
        <v>45623</v>
      </c>
      <c r="M1698" s="57"/>
      <c r="N1698" s="516">
        <v>45623</v>
      </c>
      <c r="O1698" s="471"/>
      <c r="P1698" s="70"/>
      <c r="Q1698" s="70"/>
      <c r="R1698" s="70"/>
      <c r="S1698" s="70"/>
      <c r="T1698" s="147"/>
      <c r="U1698" s="146"/>
      <c r="V1698" s="51"/>
      <c r="W1698" s="51"/>
      <c r="X1698" s="51"/>
      <c r="Y1698" s="51"/>
      <c r="Z1698" s="51"/>
      <c r="AA1698" s="145"/>
    </row>
    <row r="1699" spans="1:27" s="2" customFormat="1" ht="21" x14ac:dyDescent="0.3">
      <c r="A1699" s="555">
        <v>45623</v>
      </c>
      <c r="B1699" s="48" t="s">
        <v>1634</v>
      </c>
      <c r="C1699" s="45" t="s">
        <v>65</v>
      </c>
      <c r="D1699" s="45">
        <v>7</v>
      </c>
      <c r="E1699" s="45" t="s">
        <v>66</v>
      </c>
      <c r="F1699" s="45">
        <v>57</v>
      </c>
      <c r="G1699" s="102" t="s">
        <v>1690</v>
      </c>
      <c r="H1699" s="75" t="s">
        <v>113</v>
      </c>
      <c r="I1699" s="75"/>
      <c r="J1699" s="585">
        <v>45623</v>
      </c>
      <c r="K1699" s="42" t="s">
        <v>31</v>
      </c>
      <c r="L1699" s="544">
        <v>45623</v>
      </c>
      <c r="M1699" s="57"/>
      <c r="N1699" s="516">
        <v>45671</v>
      </c>
      <c r="O1699" s="471"/>
      <c r="P1699" s="70"/>
      <c r="Q1699" s="70"/>
      <c r="R1699" s="70"/>
      <c r="S1699" s="70"/>
      <c r="T1699" s="147"/>
      <c r="U1699" s="146"/>
      <c r="V1699" s="51"/>
      <c r="W1699" s="51"/>
      <c r="X1699" s="51"/>
      <c r="Y1699" s="51"/>
      <c r="Z1699" s="51"/>
      <c r="AA1699" s="145"/>
    </row>
    <row r="1700" spans="1:27" s="2" customFormat="1" ht="21" x14ac:dyDescent="0.3">
      <c r="A1700" s="555">
        <v>45623</v>
      </c>
      <c r="B1700" s="48" t="s">
        <v>1634</v>
      </c>
      <c r="C1700" s="45" t="s">
        <v>65</v>
      </c>
      <c r="D1700" s="45">
        <v>7</v>
      </c>
      <c r="E1700" s="45" t="s">
        <v>66</v>
      </c>
      <c r="F1700" s="45">
        <v>58</v>
      </c>
      <c r="G1700" s="102" t="s">
        <v>1691</v>
      </c>
      <c r="H1700" s="75" t="s">
        <v>76</v>
      </c>
      <c r="I1700" s="75"/>
      <c r="J1700" s="585">
        <v>45623</v>
      </c>
      <c r="K1700" s="191" t="s">
        <v>31</v>
      </c>
      <c r="L1700" s="544">
        <v>45623</v>
      </c>
      <c r="M1700" s="57"/>
      <c r="N1700" s="516">
        <v>45623</v>
      </c>
      <c r="O1700" s="471"/>
      <c r="P1700" s="70"/>
      <c r="Q1700" s="70"/>
      <c r="R1700" s="70"/>
      <c r="S1700" s="70"/>
      <c r="T1700" s="147"/>
      <c r="U1700" s="146"/>
      <c r="V1700" s="51"/>
      <c r="W1700" s="51"/>
      <c r="X1700" s="51"/>
      <c r="Y1700" s="51"/>
      <c r="Z1700" s="51"/>
      <c r="AA1700" s="145"/>
    </row>
    <row r="1701" spans="1:27" s="2" customFormat="1" ht="21" x14ac:dyDescent="0.3">
      <c r="A1701" s="555">
        <v>45623</v>
      </c>
      <c r="B1701" s="48" t="s">
        <v>1634</v>
      </c>
      <c r="C1701" s="45" t="s">
        <v>65</v>
      </c>
      <c r="D1701" s="45">
        <v>7</v>
      </c>
      <c r="E1701" s="45" t="s">
        <v>66</v>
      </c>
      <c r="F1701" s="45">
        <v>59</v>
      </c>
      <c r="G1701" s="102" t="s">
        <v>1107</v>
      </c>
      <c r="H1701" s="75" t="s">
        <v>30</v>
      </c>
      <c r="I1701" s="75"/>
      <c r="J1701" s="585">
        <v>45623</v>
      </c>
      <c r="K1701" s="191" t="s">
        <v>31</v>
      </c>
      <c r="L1701" s="544">
        <v>45623</v>
      </c>
      <c r="M1701" s="57"/>
      <c r="N1701" s="516">
        <v>45623</v>
      </c>
      <c r="O1701" s="471"/>
      <c r="P1701" s="70"/>
      <c r="Q1701" s="70"/>
      <c r="R1701" s="70"/>
      <c r="S1701" s="70"/>
      <c r="T1701" s="147"/>
      <c r="U1701" s="146"/>
      <c r="V1701" s="51"/>
      <c r="W1701" s="51"/>
      <c r="X1701" s="51"/>
      <c r="Y1701" s="51"/>
      <c r="Z1701" s="51"/>
      <c r="AA1701" s="145"/>
    </row>
    <row r="1702" spans="1:27" s="2" customFormat="1" ht="21" x14ac:dyDescent="0.3">
      <c r="A1702" s="555">
        <v>45623</v>
      </c>
      <c r="B1702" s="48" t="s">
        <v>1634</v>
      </c>
      <c r="C1702" s="45" t="s">
        <v>65</v>
      </c>
      <c r="D1702" s="45">
        <v>7</v>
      </c>
      <c r="E1702" s="45" t="s">
        <v>66</v>
      </c>
      <c r="F1702" s="45">
        <v>60</v>
      </c>
      <c r="G1702" s="102" t="s">
        <v>1692</v>
      </c>
      <c r="H1702" s="75" t="s">
        <v>76</v>
      </c>
      <c r="I1702" s="75"/>
      <c r="J1702" s="585">
        <v>45623</v>
      </c>
      <c r="K1702" s="191" t="s">
        <v>31</v>
      </c>
      <c r="L1702" s="544">
        <v>45623</v>
      </c>
      <c r="M1702" s="57"/>
      <c r="N1702" s="516">
        <v>45623</v>
      </c>
      <c r="O1702" s="471"/>
      <c r="P1702" s="70"/>
      <c r="Q1702" s="70"/>
      <c r="R1702" s="70"/>
      <c r="S1702" s="70"/>
      <c r="T1702" s="147"/>
      <c r="U1702" s="276"/>
      <c r="V1702" s="252"/>
      <c r="W1702" s="252"/>
      <c r="X1702" s="252"/>
      <c r="Y1702" s="252"/>
      <c r="Z1702" s="252"/>
      <c r="AA1702" s="277"/>
    </row>
    <row r="1703" spans="1:27" s="2" customFormat="1" ht="21" x14ac:dyDescent="0.3">
      <c r="A1703" s="555">
        <v>45623</v>
      </c>
      <c r="B1703" s="48" t="s">
        <v>1634</v>
      </c>
      <c r="C1703" s="45" t="s">
        <v>65</v>
      </c>
      <c r="D1703" s="45">
        <v>7</v>
      </c>
      <c r="E1703" s="45" t="s">
        <v>66</v>
      </c>
      <c r="F1703" s="45">
        <v>61</v>
      </c>
      <c r="G1703" s="102" t="s">
        <v>1693</v>
      </c>
      <c r="H1703" s="75" t="s">
        <v>30</v>
      </c>
      <c r="I1703" s="75"/>
      <c r="J1703" s="585">
        <v>45623</v>
      </c>
      <c r="K1703" s="378" t="s">
        <v>31</v>
      </c>
      <c r="L1703" s="544">
        <v>45623</v>
      </c>
      <c r="M1703" s="57"/>
      <c r="N1703" s="516">
        <v>45623</v>
      </c>
      <c r="O1703" s="471"/>
      <c r="P1703" s="70"/>
      <c r="Q1703" s="70"/>
      <c r="R1703" s="70"/>
      <c r="S1703" s="70"/>
      <c r="T1703" s="147"/>
      <c r="U1703" s="146"/>
      <c r="V1703" s="51"/>
      <c r="W1703" s="51"/>
      <c r="X1703" s="51"/>
      <c r="Y1703" s="51"/>
      <c r="Z1703" s="51"/>
      <c r="AA1703" s="145"/>
    </row>
    <row r="1704" spans="1:27" s="2" customFormat="1" ht="21" x14ac:dyDescent="0.3">
      <c r="A1704" s="555">
        <v>45623</v>
      </c>
      <c r="B1704" s="48" t="s">
        <v>1634</v>
      </c>
      <c r="C1704" s="45" t="s">
        <v>65</v>
      </c>
      <c r="D1704" s="45">
        <v>7</v>
      </c>
      <c r="E1704" s="45" t="s">
        <v>66</v>
      </c>
      <c r="F1704" s="45">
        <v>62</v>
      </c>
      <c r="G1704" s="102" t="s">
        <v>1694</v>
      </c>
      <c r="H1704" s="75" t="s">
        <v>30</v>
      </c>
      <c r="I1704" s="75"/>
      <c r="J1704" s="585">
        <v>45623</v>
      </c>
      <c r="K1704" s="191" t="s">
        <v>31</v>
      </c>
      <c r="L1704" s="544">
        <v>45623</v>
      </c>
      <c r="M1704" s="57"/>
      <c r="N1704" s="516">
        <v>45623</v>
      </c>
      <c r="O1704" s="471"/>
      <c r="P1704" s="70"/>
      <c r="Q1704" s="70"/>
      <c r="R1704" s="70"/>
      <c r="S1704" s="70"/>
      <c r="T1704" s="147"/>
      <c r="U1704" s="146"/>
      <c r="V1704" s="51"/>
      <c r="W1704" s="51"/>
      <c r="X1704" s="51"/>
      <c r="Y1704" s="51"/>
      <c r="Z1704" s="51"/>
      <c r="AA1704" s="145"/>
    </row>
    <row r="1705" spans="1:27" s="2" customFormat="1" ht="21" x14ac:dyDescent="0.3">
      <c r="A1705" s="555">
        <v>45623</v>
      </c>
      <c r="B1705" s="48" t="s">
        <v>1634</v>
      </c>
      <c r="C1705" s="45" t="s">
        <v>65</v>
      </c>
      <c r="D1705" s="45">
        <v>7</v>
      </c>
      <c r="E1705" s="45" t="s">
        <v>66</v>
      </c>
      <c r="F1705" s="45">
        <v>63</v>
      </c>
      <c r="G1705" s="102" t="s">
        <v>1695</v>
      </c>
      <c r="H1705" s="47" t="s">
        <v>54</v>
      </c>
      <c r="I1705" s="75"/>
      <c r="J1705" s="585">
        <v>45623</v>
      </c>
      <c r="K1705" s="191" t="s">
        <v>31</v>
      </c>
      <c r="L1705" s="544">
        <v>45623</v>
      </c>
      <c r="M1705" s="57"/>
      <c r="N1705" s="516">
        <v>45623</v>
      </c>
      <c r="O1705" s="471"/>
      <c r="P1705" s="70"/>
      <c r="Q1705" s="70"/>
      <c r="R1705" s="70"/>
      <c r="S1705" s="70"/>
      <c r="T1705" s="147"/>
      <c r="U1705" s="146"/>
      <c r="V1705" s="51"/>
      <c r="W1705" s="51"/>
      <c r="X1705" s="51"/>
      <c r="Y1705" s="51"/>
      <c r="Z1705" s="51"/>
      <c r="AA1705" s="145"/>
    </row>
    <row r="1706" spans="1:27" s="2" customFormat="1" ht="21" x14ac:dyDescent="0.3">
      <c r="A1706" s="555">
        <v>45623</v>
      </c>
      <c r="B1706" s="48" t="s">
        <v>1634</v>
      </c>
      <c r="C1706" s="45" t="s">
        <v>65</v>
      </c>
      <c r="D1706" s="45">
        <v>7</v>
      </c>
      <c r="E1706" s="45" t="s">
        <v>66</v>
      </c>
      <c r="F1706" s="45">
        <v>64</v>
      </c>
      <c r="G1706" s="102" t="s">
        <v>1696</v>
      </c>
      <c r="H1706" s="75" t="s">
        <v>30</v>
      </c>
      <c r="I1706" s="75"/>
      <c r="J1706" s="585">
        <v>45635</v>
      </c>
      <c r="K1706" s="191" t="s">
        <v>31</v>
      </c>
      <c r="L1706" s="544">
        <v>45623</v>
      </c>
      <c r="M1706" s="57"/>
      <c r="N1706" s="516">
        <v>45644</v>
      </c>
      <c r="O1706" s="471"/>
      <c r="P1706" s="70"/>
      <c r="Q1706" s="70"/>
      <c r="R1706" s="70"/>
      <c r="S1706" s="70"/>
      <c r="T1706" s="147"/>
      <c r="U1706" s="276"/>
      <c r="V1706" s="252"/>
      <c r="W1706" s="252"/>
      <c r="X1706" s="252"/>
      <c r="Y1706" s="252"/>
      <c r="Z1706" s="252"/>
      <c r="AA1706" s="277"/>
    </row>
    <row r="1707" spans="1:27" s="2" customFormat="1" ht="21" x14ac:dyDescent="0.3">
      <c r="A1707" s="555">
        <v>45623</v>
      </c>
      <c r="B1707" s="235" t="s">
        <v>1634</v>
      </c>
      <c r="C1707" s="236" t="s">
        <v>65</v>
      </c>
      <c r="D1707" s="236">
        <v>7</v>
      </c>
      <c r="E1707" s="236" t="s">
        <v>66</v>
      </c>
      <c r="F1707" s="236">
        <v>65</v>
      </c>
      <c r="G1707" s="371" t="s">
        <v>1697</v>
      </c>
      <c r="H1707" s="372" t="s">
        <v>76</v>
      </c>
      <c r="I1707" s="372"/>
      <c r="J1707" s="586">
        <v>45688</v>
      </c>
      <c r="K1707" s="191" t="s">
        <v>31</v>
      </c>
      <c r="L1707" s="544">
        <v>45623</v>
      </c>
      <c r="M1707" s="242">
        <v>45708</v>
      </c>
      <c r="N1707" s="516">
        <v>45799</v>
      </c>
      <c r="O1707" s="471"/>
      <c r="P1707" s="256"/>
      <c r="Q1707" s="256"/>
      <c r="R1707" s="256"/>
      <c r="S1707" s="256"/>
      <c r="T1707" s="275"/>
      <c r="U1707" s="146"/>
      <c r="V1707" s="51"/>
      <c r="W1707" s="51"/>
      <c r="X1707" s="51"/>
      <c r="Y1707" s="51"/>
      <c r="Z1707" s="51"/>
      <c r="AA1707" s="145"/>
    </row>
    <row r="1708" spans="1:27" s="2" customFormat="1" ht="21" x14ac:dyDescent="0.3">
      <c r="A1708" s="555">
        <v>45623</v>
      </c>
      <c r="B1708" s="48" t="s">
        <v>1634</v>
      </c>
      <c r="C1708" s="45" t="s">
        <v>65</v>
      </c>
      <c r="D1708" s="45">
        <v>7</v>
      </c>
      <c r="E1708" s="45" t="s">
        <v>66</v>
      </c>
      <c r="F1708" s="45">
        <v>66</v>
      </c>
      <c r="G1708" s="102" t="s">
        <v>1698</v>
      </c>
      <c r="H1708" s="75" t="s">
        <v>76</v>
      </c>
      <c r="I1708" s="75"/>
      <c r="J1708" s="583">
        <v>45694</v>
      </c>
      <c r="K1708" s="191" t="s">
        <v>31</v>
      </c>
      <c r="L1708" s="544">
        <v>45623</v>
      </c>
      <c r="M1708" s="103">
        <v>45694</v>
      </c>
      <c r="N1708" s="516">
        <v>45694</v>
      </c>
      <c r="O1708" s="471"/>
      <c r="P1708" s="70" t="str">
        <f ca="1">IF(K1708="NÃO INTERVENCIONADO",TODAY()-J1708,"")</f>
        <v/>
      </c>
      <c r="Q1708" s="70" t="str">
        <f ca="1">IF(K1708="ENCOMENDADO",TODAY()-J1708,"")</f>
        <v/>
      </c>
      <c r="R1708" s="70" t="str">
        <f ca="1">IF(K1708="EM OBRA",TODAY()-J1708,"")</f>
        <v/>
      </c>
      <c r="S1708" s="70" t="str">
        <f ca="1">IF(K1708="CORREÇÃO NÃO ACEITE",TODAY()-J1708,"")</f>
        <v/>
      </c>
      <c r="T1708" s="147" t="str">
        <f ca="1">IF(K1708="A VERIFICAR",TODAY()-J1708,"")</f>
        <v/>
      </c>
      <c r="U1708" s="146"/>
      <c r="V1708" s="51"/>
      <c r="W1708" s="51"/>
      <c r="X1708" s="51"/>
      <c r="Y1708" s="51"/>
      <c r="Z1708" s="51"/>
      <c r="AA1708" s="145"/>
    </row>
    <row r="1709" spans="1:27" s="2" customFormat="1" ht="21" x14ac:dyDescent="0.3">
      <c r="A1709" s="555">
        <v>45623</v>
      </c>
      <c r="B1709" s="48" t="s">
        <v>1634</v>
      </c>
      <c r="C1709" s="45" t="s">
        <v>65</v>
      </c>
      <c r="D1709" s="45">
        <v>7</v>
      </c>
      <c r="E1709" s="45" t="s">
        <v>66</v>
      </c>
      <c r="F1709" s="236">
        <v>67</v>
      </c>
      <c r="G1709" s="371" t="s">
        <v>1699</v>
      </c>
      <c r="H1709" s="372" t="s">
        <v>76</v>
      </c>
      <c r="I1709" s="372"/>
      <c r="J1709" s="586">
        <v>45799</v>
      </c>
      <c r="K1709" s="191" t="s">
        <v>31</v>
      </c>
      <c r="L1709" s="544">
        <v>45623</v>
      </c>
      <c r="M1709" s="298"/>
      <c r="N1709" s="516">
        <v>45799</v>
      </c>
      <c r="O1709" s="471"/>
      <c r="P1709" s="256"/>
      <c r="Q1709" s="256"/>
      <c r="R1709" s="256"/>
      <c r="S1709" s="256"/>
      <c r="T1709" s="275"/>
      <c r="U1709" s="146"/>
      <c r="V1709" s="51"/>
      <c r="W1709" s="51"/>
      <c r="X1709" s="51"/>
      <c r="Y1709" s="51"/>
      <c r="Z1709" s="51"/>
      <c r="AA1709" s="145"/>
    </row>
    <row r="1710" spans="1:27" s="2" customFormat="1" ht="21" x14ac:dyDescent="0.3">
      <c r="A1710" s="555">
        <v>45623</v>
      </c>
      <c r="B1710" s="48" t="s">
        <v>1634</v>
      </c>
      <c r="C1710" s="45" t="s">
        <v>65</v>
      </c>
      <c r="D1710" s="45">
        <v>7</v>
      </c>
      <c r="E1710" s="45" t="s">
        <v>66</v>
      </c>
      <c r="F1710" s="45">
        <v>68</v>
      </c>
      <c r="G1710" s="373" t="s">
        <v>1700</v>
      </c>
      <c r="H1710" s="47" t="s">
        <v>104</v>
      </c>
      <c r="I1710" s="372"/>
      <c r="J1710" s="585">
        <v>45764</v>
      </c>
      <c r="K1710" s="191" t="s">
        <v>31</v>
      </c>
      <c r="L1710" s="544">
        <v>45623</v>
      </c>
      <c r="M1710" s="244"/>
      <c r="N1710" s="516">
        <v>45841</v>
      </c>
      <c r="O1710" s="471"/>
      <c r="P1710" s="70"/>
      <c r="Q1710" s="70"/>
      <c r="R1710" s="70"/>
      <c r="S1710" s="70"/>
      <c r="T1710" s="147"/>
      <c r="U1710" s="276"/>
      <c r="V1710" s="252"/>
      <c r="W1710" s="252"/>
      <c r="X1710" s="252"/>
      <c r="Y1710" s="252"/>
      <c r="Z1710" s="252"/>
      <c r="AA1710" s="277"/>
    </row>
    <row r="1711" spans="1:27" s="2" customFormat="1" ht="21" x14ac:dyDescent="0.3">
      <c r="A1711" s="555">
        <v>45623</v>
      </c>
      <c r="B1711" s="48" t="s">
        <v>1634</v>
      </c>
      <c r="C1711" s="45" t="s">
        <v>65</v>
      </c>
      <c r="D1711" s="45">
        <v>7</v>
      </c>
      <c r="E1711" s="45" t="s">
        <v>66</v>
      </c>
      <c r="F1711" s="45">
        <v>69</v>
      </c>
      <c r="G1711" s="102" t="s">
        <v>1701</v>
      </c>
      <c r="H1711" s="75" t="s">
        <v>788</v>
      </c>
      <c r="I1711" s="75"/>
      <c r="J1711" s="583">
        <v>45715</v>
      </c>
      <c r="K1711" s="191" t="s">
        <v>31</v>
      </c>
      <c r="L1711" s="544">
        <v>45623</v>
      </c>
      <c r="M1711" s="103">
        <v>45715</v>
      </c>
      <c r="N1711" s="516">
        <v>45715</v>
      </c>
      <c r="O1711" s="471"/>
      <c r="P1711" s="70" t="str">
        <f ca="1">IF(K1711="NÃO INTERVENCIONADO",TODAY()-J1711,"")</f>
        <v/>
      </c>
      <c r="Q1711" s="70" t="str">
        <f ca="1">IF(K1711="ENCOMENDADO",TODAY()-J1711,"")</f>
        <v/>
      </c>
      <c r="R1711" s="70" t="str">
        <f ca="1">IF(K1711="EM OBRA",TODAY()-J1711,"")</f>
        <v/>
      </c>
      <c r="S1711" s="70" t="str">
        <f ca="1">IF(K1711="CORREÇÃO NÃO ACEITE",TODAY()-J1711,"")</f>
        <v/>
      </c>
      <c r="T1711" s="147" t="str">
        <f ca="1">IF(K1711="A VERIFICAR",TODAY()-J1711,"")</f>
        <v/>
      </c>
      <c r="U1711" s="276"/>
      <c r="V1711" s="252"/>
      <c r="W1711" s="252"/>
      <c r="X1711" s="252"/>
      <c r="Y1711" s="252"/>
      <c r="Z1711" s="252"/>
      <c r="AA1711" s="277"/>
    </row>
    <row r="1712" spans="1:27" s="2" customFormat="1" ht="21" x14ac:dyDescent="0.3">
      <c r="A1712" s="555">
        <v>45623</v>
      </c>
      <c r="B1712" s="235" t="s">
        <v>1634</v>
      </c>
      <c r="C1712" s="236" t="s">
        <v>65</v>
      </c>
      <c r="D1712" s="236">
        <v>7</v>
      </c>
      <c r="E1712" s="236" t="s">
        <v>66</v>
      </c>
      <c r="F1712" s="236">
        <v>70</v>
      </c>
      <c r="G1712" s="371" t="s">
        <v>1702</v>
      </c>
      <c r="H1712" s="372" t="s">
        <v>76</v>
      </c>
      <c r="I1712" s="372"/>
      <c r="J1712" s="586">
        <v>45799</v>
      </c>
      <c r="K1712" s="191" t="s">
        <v>31</v>
      </c>
      <c r="L1712" s="544">
        <v>45623</v>
      </c>
      <c r="M1712" s="298"/>
      <c r="N1712" s="516">
        <v>45811</v>
      </c>
      <c r="O1712" s="471"/>
      <c r="P1712" s="256"/>
      <c r="Q1712" s="256"/>
      <c r="R1712" s="256"/>
      <c r="S1712" s="256"/>
      <c r="T1712" s="275"/>
      <c r="U1712" s="276"/>
      <c r="V1712" s="252"/>
      <c r="W1712" s="252"/>
      <c r="X1712" s="252"/>
      <c r="Y1712" s="252"/>
      <c r="Z1712" s="252"/>
      <c r="AA1712" s="277"/>
    </row>
    <row r="1713" spans="1:27" s="2" customFormat="1" ht="31.2" x14ac:dyDescent="0.3">
      <c r="A1713" s="555">
        <v>45623</v>
      </c>
      <c r="B1713" s="235" t="s">
        <v>1634</v>
      </c>
      <c r="C1713" s="236" t="s">
        <v>65</v>
      </c>
      <c r="D1713" s="236">
        <v>7</v>
      </c>
      <c r="E1713" s="236" t="s">
        <v>66</v>
      </c>
      <c r="F1713" s="45">
        <v>71</v>
      </c>
      <c r="G1713" s="44" t="s">
        <v>5619</v>
      </c>
      <c r="H1713" s="689" t="s">
        <v>44</v>
      </c>
      <c r="I1713" s="48"/>
      <c r="J1713" s="513">
        <v>46072</v>
      </c>
      <c r="K1713" s="642" t="s">
        <v>5552</v>
      </c>
      <c r="L1713" s="544">
        <v>45623</v>
      </c>
      <c r="M1713" s="103"/>
      <c r="N1713" s="516"/>
      <c r="O1713" s="471"/>
      <c r="P1713" s="70"/>
      <c r="Q1713" s="70"/>
      <c r="R1713" s="70"/>
      <c r="S1713" s="70"/>
      <c r="T1713" s="147"/>
      <c r="U1713" s="276"/>
      <c r="V1713" s="252"/>
      <c r="W1713" s="252"/>
      <c r="X1713" s="252"/>
      <c r="Y1713" s="252"/>
      <c r="Z1713" s="252"/>
      <c r="AA1713" s="277"/>
    </row>
    <row r="1714" spans="1:27" s="2" customFormat="1" ht="21" x14ac:dyDescent="0.3">
      <c r="A1714" s="555">
        <v>45623</v>
      </c>
      <c r="B1714" s="235" t="s">
        <v>1634</v>
      </c>
      <c r="C1714" s="236" t="s">
        <v>65</v>
      </c>
      <c r="D1714" s="236">
        <v>7</v>
      </c>
      <c r="E1714" s="236" t="s">
        <v>66</v>
      </c>
      <c r="F1714" s="236">
        <v>72</v>
      </c>
      <c r="G1714" s="291" t="s">
        <v>5550</v>
      </c>
      <c r="H1714" s="235" t="s">
        <v>57</v>
      </c>
      <c r="I1714" s="48"/>
      <c r="J1714" s="513">
        <v>46072</v>
      </c>
      <c r="K1714" s="642" t="s">
        <v>5552</v>
      </c>
      <c r="L1714" s="544">
        <v>45623</v>
      </c>
      <c r="M1714" s="298"/>
      <c r="N1714" s="516"/>
      <c r="O1714" s="471"/>
      <c r="P1714" s="256"/>
      <c r="Q1714" s="256"/>
      <c r="R1714" s="256"/>
      <c r="S1714" s="256"/>
      <c r="T1714" s="275"/>
      <c r="U1714" s="276"/>
      <c r="V1714" s="252"/>
      <c r="W1714" s="252"/>
      <c r="X1714" s="252"/>
      <c r="Y1714" s="252"/>
      <c r="Z1714" s="252"/>
      <c r="AA1714" s="277"/>
    </row>
    <row r="1715" spans="1:27" s="2" customFormat="1" ht="71.400000000000006" customHeight="1" x14ac:dyDescent="0.3">
      <c r="A1715" s="555">
        <v>45623</v>
      </c>
      <c r="B1715" s="235" t="s">
        <v>1634</v>
      </c>
      <c r="C1715" s="236" t="s">
        <v>65</v>
      </c>
      <c r="D1715" s="236">
        <v>7</v>
      </c>
      <c r="E1715" s="236" t="s">
        <v>66</v>
      </c>
      <c r="F1715" s="45">
        <v>73</v>
      </c>
      <c r="G1715" s="44" t="s">
        <v>5617</v>
      </c>
      <c r="H1715" s="48" t="s">
        <v>104</v>
      </c>
      <c r="I1715" s="48"/>
      <c r="J1715" s="513">
        <v>46162</v>
      </c>
      <c r="K1715" s="642" t="s">
        <v>5552</v>
      </c>
      <c r="L1715" s="544">
        <v>45623</v>
      </c>
      <c r="M1715" s="103"/>
      <c r="N1715" s="516"/>
      <c r="O1715" s="471"/>
      <c r="P1715" s="70"/>
      <c r="Q1715" s="70"/>
      <c r="R1715" s="70"/>
      <c r="S1715" s="70"/>
      <c r="T1715" s="147"/>
      <c r="U1715" s="276"/>
      <c r="V1715" s="252"/>
      <c r="W1715" s="252"/>
      <c r="X1715" s="252"/>
      <c r="Y1715" s="252"/>
      <c r="Z1715" s="252"/>
      <c r="AA1715" s="277"/>
    </row>
    <row r="1716" spans="1:27" s="2" customFormat="1" ht="21" x14ac:dyDescent="0.3">
      <c r="A1716" s="555">
        <v>45806</v>
      </c>
      <c r="B1716" s="48" t="s">
        <v>1703</v>
      </c>
      <c r="C1716" s="45" t="s">
        <v>65</v>
      </c>
      <c r="D1716" s="45">
        <v>7</v>
      </c>
      <c r="E1716" s="45" t="s">
        <v>108</v>
      </c>
      <c r="F1716" s="45">
        <v>1</v>
      </c>
      <c r="G1716" s="64" t="s">
        <v>1704</v>
      </c>
      <c r="H1716" s="53" t="s">
        <v>76</v>
      </c>
      <c r="I1716" s="48"/>
      <c r="J1716" s="568">
        <v>45664</v>
      </c>
      <c r="K1716" s="191" t="s">
        <v>31</v>
      </c>
      <c r="L1716" s="544">
        <v>45625</v>
      </c>
      <c r="M1716" s="57"/>
      <c r="N1716" s="516">
        <v>45680</v>
      </c>
      <c r="O1716" s="471"/>
      <c r="P1716" s="70" t="str">
        <f t="shared" ref="P1716:P1738" ca="1" si="284">IF(K1716="NÃO INTERVENCIONADO",TODAY()-J1716,"")</f>
        <v/>
      </c>
      <c r="Q1716" s="70" t="str">
        <f t="shared" ref="Q1716:Q1738" ca="1" si="285">IF(K1716="ENCOMENDADO",TODAY()-J1716,"")</f>
        <v/>
      </c>
      <c r="R1716" s="70" t="str">
        <f t="shared" ref="R1716:R1738" ca="1" si="286">IF(K1716="EM OBRA",TODAY()-J1716,"")</f>
        <v/>
      </c>
      <c r="S1716" s="70" t="str">
        <f t="shared" ref="S1716:S1738" ca="1" si="287">IF(K1716="CORREÇÃO NÃO ACEITE",TODAY()-J1716,"")</f>
        <v/>
      </c>
      <c r="T1716" s="147" t="str">
        <f t="shared" ref="T1716:T1738" ca="1" si="288">IF(K1716="A VERIFICAR",TODAY()-J1716,"")</f>
        <v/>
      </c>
      <c r="U1716" s="146"/>
      <c r="V1716" s="51"/>
      <c r="W1716" s="51"/>
      <c r="X1716" s="51"/>
      <c r="Y1716" s="51"/>
      <c r="Z1716" s="51"/>
      <c r="AA1716" s="145"/>
    </row>
    <row r="1717" spans="1:27" s="2" customFormat="1" ht="21" x14ac:dyDescent="0.3">
      <c r="A1717" s="555">
        <v>45806</v>
      </c>
      <c r="B1717" s="48" t="s">
        <v>1703</v>
      </c>
      <c r="C1717" s="45" t="s">
        <v>65</v>
      </c>
      <c r="D1717" s="45">
        <v>7</v>
      </c>
      <c r="E1717" s="45" t="s">
        <v>108</v>
      </c>
      <c r="F1717" s="45">
        <v>2</v>
      </c>
      <c r="G1717" s="63" t="s">
        <v>1133</v>
      </c>
      <c r="H1717" s="47" t="s">
        <v>111</v>
      </c>
      <c r="I1717" s="48"/>
      <c r="J1717" s="568">
        <v>45628</v>
      </c>
      <c r="K1717" s="42" t="s">
        <v>31</v>
      </c>
      <c r="L1717" s="544">
        <v>45625</v>
      </c>
      <c r="M1717" s="57"/>
      <c r="N1717" s="516">
        <v>45644</v>
      </c>
      <c r="O1717" s="471"/>
      <c r="P1717" s="70" t="str">
        <f t="shared" ca="1" si="284"/>
        <v/>
      </c>
      <c r="Q1717" s="70" t="str">
        <f t="shared" ca="1" si="285"/>
        <v/>
      </c>
      <c r="R1717" s="70" t="str">
        <f t="shared" ca="1" si="286"/>
        <v/>
      </c>
      <c r="S1717" s="70" t="str">
        <f t="shared" ca="1" si="287"/>
        <v/>
      </c>
      <c r="T1717" s="147" t="str">
        <f t="shared" ca="1" si="288"/>
        <v/>
      </c>
      <c r="U1717" s="146"/>
      <c r="V1717" s="51"/>
      <c r="W1717" s="51"/>
      <c r="X1717" s="51"/>
      <c r="Y1717" s="51"/>
      <c r="Z1717" s="51"/>
      <c r="AA1717" s="145"/>
    </row>
    <row r="1718" spans="1:27" s="2" customFormat="1" ht="21" x14ac:dyDescent="0.3">
      <c r="A1718" s="555">
        <v>45806</v>
      </c>
      <c r="B1718" s="48" t="s">
        <v>1703</v>
      </c>
      <c r="C1718" s="45" t="s">
        <v>65</v>
      </c>
      <c r="D1718" s="45">
        <v>7</v>
      </c>
      <c r="E1718" s="45" t="s">
        <v>108</v>
      </c>
      <c r="F1718" s="45">
        <v>3</v>
      </c>
      <c r="G1718" s="63" t="s">
        <v>1705</v>
      </c>
      <c r="H1718" s="47" t="s">
        <v>30</v>
      </c>
      <c r="I1718" s="48"/>
      <c r="J1718" s="568">
        <v>45628</v>
      </c>
      <c r="K1718" s="42" t="s">
        <v>31</v>
      </c>
      <c r="L1718" s="544">
        <v>45625</v>
      </c>
      <c r="M1718" s="57"/>
      <c r="N1718" s="516">
        <v>45644</v>
      </c>
      <c r="O1718" s="471"/>
      <c r="P1718" s="70" t="str">
        <f t="shared" ca="1" si="284"/>
        <v/>
      </c>
      <c r="Q1718" s="70" t="str">
        <f t="shared" ca="1" si="285"/>
        <v/>
      </c>
      <c r="R1718" s="70" t="str">
        <f t="shared" ca="1" si="286"/>
        <v/>
      </c>
      <c r="S1718" s="70" t="str">
        <f t="shared" ca="1" si="287"/>
        <v/>
      </c>
      <c r="T1718" s="147" t="str">
        <f t="shared" ca="1" si="288"/>
        <v/>
      </c>
      <c r="U1718" s="146"/>
      <c r="V1718" s="51"/>
      <c r="W1718" s="51"/>
      <c r="X1718" s="51"/>
      <c r="Y1718" s="51"/>
      <c r="Z1718" s="51"/>
      <c r="AA1718" s="145"/>
    </row>
    <row r="1719" spans="1:27" s="2" customFormat="1" ht="21" x14ac:dyDescent="0.3">
      <c r="A1719" s="555">
        <v>45806</v>
      </c>
      <c r="B1719" s="48" t="s">
        <v>1703</v>
      </c>
      <c r="C1719" s="45" t="s">
        <v>65</v>
      </c>
      <c r="D1719" s="45">
        <v>7</v>
      </c>
      <c r="E1719" s="45" t="s">
        <v>108</v>
      </c>
      <c r="F1719" s="45">
        <v>4</v>
      </c>
      <c r="G1719" s="63" t="s">
        <v>1706</v>
      </c>
      <c r="H1719" s="53" t="s">
        <v>76</v>
      </c>
      <c r="I1719" s="48"/>
      <c r="J1719" s="568">
        <v>45628</v>
      </c>
      <c r="K1719" s="42" t="s">
        <v>31</v>
      </c>
      <c r="L1719" s="544">
        <v>45625</v>
      </c>
      <c r="M1719" s="57"/>
      <c r="N1719" s="516">
        <v>45644</v>
      </c>
      <c r="O1719" s="471"/>
      <c r="P1719" s="70" t="str">
        <f t="shared" ca="1" si="284"/>
        <v/>
      </c>
      <c r="Q1719" s="70" t="str">
        <f t="shared" ca="1" si="285"/>
        <v/>
      </c>
      <c r="R1719" s="70" t="str">
        <f t="shared" ca="1" si="286"/>
        <v/>
      </c>
      <c r="S1719" s="70" t="str">
        <f t="shared" ca="1" si="287"/>
        <v/>
      </c>
      <c r="T1719" s="147" t="str">
        <f t="shared" ca="1" si="288"/>
        <v/>
      </c>
      <c r="U1719" s="146"/>
      <c r="V1719" s="51"/>
      <c r="W1719" s="51"/>
      <c r="X1719" s="51"/>
      <c r="Y1719" s="51"/>
      <c r="Z1719" s="51"/>
      <c r="AA1719" s="145"/>
    </row>
    <row r="1720" spans="1:27" s="2" customFormat="1" ht="21" x14ac:dyDescent="0.3">
      <c r="A1720" s="555">
        <v>45806</v>
      </c>
      <c r="B1720" s="48" t="s">
        <v>1703</v>
      </c>
      <c r="C1720" s="45" t="s">
        <v>65</v>
      </c>
      <c r="D1720" s="45">
        <v>7</v>
      </c>
      <c r="E1720" s="45" t="s">
        <v>108</v>
      </c>
      <c r="F1720" s="45">
        <v>5</v>
      </c>
      <c r="G1720" s="63" t="s">
        <v>1707</v>
      </c>
      <c r="H1720" s="47" t="s">
        <v>30</v>
      </c>
      <c r="I1720" s="48"/>
      <c r="J1720" s="568">
        <v>45628</v>
      </c>
      <c r="K1720" s="42" t="s">
        <v>31</v>
      </c>
      <c r="L1720" s="544">
        <v>45625</v>
      </c>
      <c r="M1720" s="57"/>
      <c r="N1720" s="516">
        <v>45644</v>
      </c>
      <c r="O1720" s="471"/>
      <c r="P1720" s="70" t="str">
        <f t="shared" ca="1" si="284"/>
        <v/>
      </c>
      <c r="Q1720" s="70" t="str">
        <f t="shared" ca="1" si="285"/>
        <v/>
      </c>
      <c r="R1720" s="70" t="str">
        <f t="shared" ca="1" si="286"/>
        <v/>
      </c>
      <c r="S1720" s="70" t="str">
        <f t="shared" ca="1" si="287"/>
        <v/>
      </c>
      <c r="T1720" s="147" t="str">
        <f t="shared" ca="1" si="288"/>
        <v/>
      </c>
      <c r="U1720" s="146"/>
      <c r="V1720" s="51"/>
      <c r="W1720" s="51"/>
      <c r="X1720" s="51"/>
      <c r="Y1720" s="51"/>
      <c r="Z1720" s="51"/>
      <c r="AA1720" s="145"/>
    </row>
    <row r="1721" spans="1:27" s="2" customFormat="1" ht="21" x14ac:dyDescent="0.3">
      <c r="A1721" s="555">
        <v>45806</v>
      </c>
      <c r="B1721" s="48" t="s">
        <v>1703</v>
      </c>
      <c r="C1721" s="45" t="s">
        <v>65</v>
      </c>
      <c r="D1721" s="45">
        <v>7</v>
      </c>
      <c r="E1721" s="45" t="s">
        <v>108</v>
      </c>
      <c r="F1721" s="45">
        <v>6</v>
      </c>
      <c r="G1721" s="63" t="s">
        <v>1708</v>
      </c>
      <c r="H1721" s="47" t="s">
        <v>30</v>
      </c>
      <c r="I1721" s="48"/>
      <c r="J1721" s="568">
        <v>45628</v>
      </c>
      <c r="K1721" s="42" t="s">
        <v>31</v>
      </c>
      <c r="L1721" s="544">
        <v>45625</v>
      </c>
      <c r="M1721" s="57"/>
      <c r="N1721" s="516">
        <v>45644</v>
      </c>
      <c r="O1721" s="471"/>
      <c r="P1721" s="70" t="str">
        <f t="shared" ca="1" si="284"/>
        <v/>
      </c>
      <c r="Q1721" s="70" t="str">
        <f t="shared" ca="1" si="285"/>
        <v/>
      </c>
      <c r="R1721" s="70" t="str">
        <f t="shared" ca="1" si="286"/>
        <v/>
      </c>
      <c r="S1721" s="70" t="str">
        <f t="shared" ca="1" si="287"/>
        <v/>
      </c>
      <c r="T1721" s="147" t="str">
        <f t="shared" ca="1" si="288"/>
        <v/>
      </c>
      <c r="U1721" s="146"/>
      <c r="V1721" s="51"/>
      <c r="W1721" s="51"/>
      <c r="X1721" s="51"/>
      <c r="Y1721" s="51"/>
      <c r="Z1721" s="51"/>
      <c r="AA1721" s="145"/>
    </row>
    <row r="1722" spans="1:27" customFormat="1" ht="21" x14ac:dyDescent="0.3">
      <c r="A1722" s="555">
        <v>45806</v>
      </c>
      <c r="B1722" s="48" t="s">
        <v>1703</v>
      </c>
      <c r="C1722" s="45" t="s">
        <v>65</v>
      </c>
      <c r="D1722" s="45">
        <v>7</v>
      </c>
      <c r="E1722" s="45" t="s">
        <v>108</v>
      </c>
      <c r="F1722" s="45">
        <v>7</v>
      </c>
      <c r="G1722" s="648" t="s">
        <v>233</v>
      </c>
      <c r="H1722" s="47" t="s">
        <v>30</v>
      </c>
      <c r="I1722" s="48"/>
      <c r="J1722" s="568">
        <v>45628</v>
      </c>
      <c r="K1722" s="42" t="s">
        <v>31</v>
      </c>
      <c r="L1722" s="544">
        <v>45625</v>
      </c>
      <c r="M1722" s="57"/>
      <c r="N1722" s="516">
        <v>45644</v>
      </c>
      <c r="O1722" s="471"/>
      <c r="P1722" s="70" t="str">
        <f t="shared" ca="1" si="284"/>
        <v/>
      </c>
      <c r="Q1722" s="70" t="str">
        <f t="shared" ca="1" si="285"/>
        <v/>
      </c>
      <c r="R1722" s="70" t="str">
        <f t="shared" ca="1" si="286"/>
        <v/>
      </c>
      <c r="S1722" s="70" t="str">
        <f t="shared" ca="1" si="287"/>
        <v/>
      </c>
      <c r="T1722" s="147" t="str">
        <f t="shared" ca="1" si="288"/>
        <v/>
      </c>
      <c r="U1722" s="146"/>
      <c r="V1722" s="51"/>
      <c r="W1722" s="51"/>
      <c r="X1722" s="51"/>
      <c r="Y1722" s="51"/>
      <c r="Z1722" s="51"/>
      <c r="AA1722" s="145"/>
    </row>
    <row r="1723" spans="1:27" customFormat="1" ht="21" x14ac:dyDescent="0.3">
      <c r="A1723" s="555">
        <v>45806</v>
      </c>
      <c r="B1723" s="48" t="s">
        <v>1703</v>
      </c>
      <c r="C1723" s="45" t="s">
        <v>65</v>
      </c>
      <c r="D1723" s="45">
        <v>7</v>
      </c>
      <c r="E1723" s="45" t="s">
        <v>108</v>
      </c>
      <c r="F1723" s="45">
        <v>8</v>
      </c>
      <c r="G1723" s="648" t="s">
        <v>1709</v>
      </c>
      <c r="H1723" s="47" t="s">
        <v>54</v>
      </c>
      <c r="I1723" s="48"/>
      <c r="J1723" s="568">
        <v>45628</v>
      </c>
      <c r="K1723" s="42" t="s">
        <v>31</v>
      </c>
      <c r="L1723" s="544">
        <v>45625</v>
      </c>
      <c r="M1723" s="57"/>
      <c r="N1723" s="516">
        <v>45664</v>
      </c>
      <c r="O1723" s="471"/>
      <c r="P1723" s="70" t="str">
        <f t="shared" ca="1" si="284"/>
        <v/>
      </c>
      <c r="Q1723" s="70" t="str">
        <f t="shared" ca="1" si="285"/>
        <v/>
      </c>
      <c r="R1723" s="70" t="str">
        <f t="shared" ca="1" si="286"/>
        <v/>
      </c>
      <c r="S1723" s="70" t="str">
        <f t="shared" ca="1" si="287"/>
        <v/>
      </c>
      <c r="T1723" s="147" t="str">
        <f t="shared" ca="1" si="288"/>
        <v/>
      </c>
      <c r="U1723" s="146"/>
      <c r="V1723" s="51"/>
      <c r="W1723" s="51"/>
      <c r="X1723" s="51"/>
      <c r="Y1723" s="51"/>
      <c r="Z1723" s="51"/>
      <c r="AA1723" s="145"/>
    </row>
    <row r="1724" spans="1:27" s="2" customFormat="1" ht="21" x14ac:dyDescent="0.3">
      <c r="A1724" s="555">
        <v>45806</v>
      </c>
      <c r="B1724" s="48" t="s">
        <v>1703</v>
      </c>
      <c r="C1724" s="45" t="s">
        <v>65</v>
      </c>
      <c r="D1724" s="45">
        <v>7</v>
      </c>
      <c r="E1724" s="45" t="s">
        <v>108</v>
      </c>
      <c r="F1724" s="45">
        <v>9</v>
      </c>
      <c r="G1724" s="63" t="s">
        <v>1594</v>
      </c>
      <c r="H1724" s="47" t="s">
        <v>30</v>
      </c>
      <c r="I1724" s="48"/>
      <c r="J1724" s="568">
        <v>45628</v>
      </c>
      <c r="K1724" s="42" t="s">
        <v>31</v>
      </c>
      <c r="L1724" s="544">
        <v>45625</v>
      </c>
      <c r="M1724" s="57"/>
      <c r="N1724" s="516">
        <v>45644</v>
      </c>
      <c r="O1724" s="471"/>
      <c r="P1724" s="70" t="str">
        <f t="shared" ca="1" si="284"/>
        <v/>
      </c>
      <c r="Q1724" s="70" t="str">
        <f t="shared" ca="1" si="285"/>
        <v/>
      </c>
      <c r="R1724" s="70" t="str">
        <f t="shared" ca="1" si="286"/>
        <v/>
      </c>
      <c r="S1724" s="70" t="str">
        <f t="shared" ca="1" si="287"/>
        <v/>
      </c>
      <c r="T1724" s="147" t="str">
        <f t="shared" ca="1" si="288"/>
        <v/>
      </c>
      <c r="U1724" s="146"/>
      <c r="V1724" s="51"/>
      <c r="W1724" s="51"/>
      <c r="X1724" s="51"/>
      <c r="Y1724" s="51"/>
      <c r="Z1724" s="51"/>
      <c r="AA1724" s="145"/>
    </row>
    <row r="1725" spans="1:27" s="2" customFormat="1" ht="21" x14ac:dyDescent="0.3">
      <c r="A1725" s="555">
        <v>45806</v>
      </c>
      <c r="B1725" s="48" t="s">
        <v>1703</v>
      </c>
      <c r="C1725" s="45" t="s">
        <v>65</v>
      </c>
      <c r="D1725" s="45">
        <v>7</v>
      </c>
      <c r="E1725" s="45" t="s">
        <v>108</v>
      </c>
      <c r="F1725" s="45">
        <v>10</v>
      </c>
      <c r="G1725" s="63" t="s">
        <v>1710</v>
      </c>
      <c r="H1725" s="47" t="s">
        <v>30</v>
      </c>
      <c r="I1725" s="48"/>
      <c r="J1725" s="568">
        <v>45628</v>
      </c>
      <c r="K1725" s="42" t="s">
        <v>31</v>
      </c>
      <c r="L1725" s="544">
        <v>45625</v>
      </c>
      <c r="M1725" s="57"/>
      <c r="N1725" s="516">
        <v>45644</v>
      </c>
      <c r="O1725" s="471"/>
      <c r="P1725" s="70" t="str">
        <f t="shared" ca="1" si="284"/>
        <v/>
      </c>
      <c r="Q1725" s="70" t="str">
        <f t="shared" ca="1" si="285"/>
        <v/>
      </c>
      <c r="R1725" s="70" t="str">
        <f t="shared" ca="1" si="286"/>
        <v/>
      </c>
      <c r="S1725" s="70" t="str">
        <f t="shared" ca="1" si="287"/>
        <v/>
      </c>
      <c r="T1725" s="147" t="str">
        <f t="shared" ca="1" si="288"/>
        <v/>
      </c>
      <c r="U1725" s="146"/>
      <c r="V1725" s="51"/>
      <c r="W1725" s="51"/>
      <c r="X1725" s="51"/>
      <c r="Y1725" s="51"/>
      <c r="Z1725" s="51"/>
      <c r="AA1725" s="145"/>
    </row>
    <row r="1726" spans="1:27" s="2" customFormat="1" ht="21" x14ac:dyDescent="0.3">
      <c r="A1726" s="555">
        <v>45806</v>
      </c>
      <c r="B1726" s="48" t="s">
        <v>1703</v>
      </c>
      <c r="C1726" s="45" t="s">
        <v>65</v>
      </c>
      <c r="D1726" s="45">
        <v>7</v>
      </c>
      <c r="E1726" s="45" t="s">
        <v>108</v>
      </c>
      <c r="F1726" s="45">
        <v>11</v>
      </c>
      <c r="G1726" s="64" t="s">
        <v>1711</v>
      </c>
      <c r="H1726" s="65" t="s">
        <v>30</v>
      </c>
      <c r="I1726" s="65"/>
      <c r="J1726" s="526">
        <v>45628</v>
      </c>
      <c r="K1726" s="187" t="s">
        <v>31</v>
      </c>
      <c r="L1726" s="544">
        <v>45625</v>
      </c>
      <c r="M1726" s="57"/>
      <c r="N1726" s="516">
        <v>45644</v>
      </c>
      <c r="O1726" s="471"/>
      <c r="P1726" s="70" t="str">
        <f t="shared" ca="1" si="284"/>
        <v/>
      </c>
      <c r="Q1726" s="70" t="str">
        <f t="shared" ca="1" si="285"/>
        <v/>
      </c>
      <c r="R1726" s="70" t="str">
        <f t="shared" ca="1" si="286"/>
        <v/>
      </c>
      <c r="S1726" s="70" t="str">
        <f t="shared" ca="1" si="287"/>
        <v/>
      </c>
      <c r="T1726" s="147" t="str">
        <f t="shared" ca="1" si="288"/>
        <v/>
      </c>
      <c r="U1726" s="146"/>
      <c r="V1726" s="51"/>
      <c r="W1726" s="51"/>
      <c r="X1726" s="51"/>
      <c r="Y1726" s="51"/>
      <c r="Z1726" s="51"/>
      <c r="AA1726" s="145"/>
    </row>
    <row r="1727" spans="1:27" s="2" customFormat="1" ht="21" x14ac:dyDescent="0.3">
      <c r="A1727" s="555">
        <v>45806</v>
      </c>
      <c r="B1727" s="235" t="s">
        <v>1703</v>
      </c>
      <c r="C1727" s="236" t="s">
        <v>65</v>
      </c>
      <c r="D1727" s="236">
        <v>7</v>
      </c>
      <c r="E1727" s="236" t="s">
        <v>108</v>
      </c>
      <c r="F1727" s="236">
        <v>12</v>
      </c>
      <c r="G1727" s="398" t="s">
        <v>1712</v>
      </c>
      <c r="H1727" s="398" t="s">
        <v>1713</v>
      </c>
      <c r="I1727" s="364"/>
      <c r="J1727" s="571">
        <v>45628</v>
      </c>
      <c r="K1727" s="42" t="s">
        <v>31</v>
      </c>
      <c r="L1727" s="544">
        <v>45625</v>
      </c>
      <c r="M1727" s="242">
        <v>45730</v>
      </c>
      <c r="N1727" s="517">
        <v>45761</v>
      </c>
      <c r="O1727" s="471"/>
      <c r="P1727" s="256" t="str">
        <f t="shared" ca="1" si="284"/>
        <v/>
      </c>
      <c r="Q1727" s="256" t="str">
        <f t="shared" ca="1" si="285"/>
        <v/>
      </c>
      <c r="R1727" s="256" t="str">
        <f t="shared" ca="1" si="286"/>
        <v/>
      </c>
      <c r="S1727" s="256" t="str">
        <f t="shared" ca="1" si="287"/>
        <v/>
      </c>
      <c r="T1727" s="275" t="str">
        <f t="shared" ca="1" si="288"/>
        <v/>
      </c>
      <c r="U1727" s="146"/>
      <c r="V1727" s="51"/>
      <c r="W1727" s="51"/>
      <c r="X1727" s="51"/>
      <c r="Y1727" s="51"/>
      <c r="Z1727" s="51"/>
      <c r="AA1727" s="145"/>
    </row>
    <row r="1728" spans="1:27" s="2" customFormat="1" ht="21" x14ac:dyDescent="0.3">
      <c r="A1728" s="555">
        <v>45806</v>
      </c>
      <c r="B1728" s="48" t="s">
        <v>1703</v>
      </c>
      <c r="C1728" s="45" t="s">
        <v>65</v>
      </c>
      <c r="D1728" s="45">
        <v>7</v>
      </c>
      <c r="E1728" s="45" t="s">
        <v>108</v>
      </c>
      <c r="F1728" s="45">
        <v>13</v>
      </c>
      <c r="G1728" s="64" t="s">
        <v>1714</v>
      </c>
      <c r="H1728" s="65" t="s">
        <v>158</v>
      </c>
      <c r="I1728" s="65"/>
      <c r="J1728" s="526">
        <v>45628</v>
      </c>
      <c r="K1728" s="42" t="s">
        <v>31</v>
      </c>
      <c r="L1728" s="544">
        <v>45625</v>
      </c>
      <c r="M1728" s="57"/>
      <c r="N1728" s="516">
        <v>45644</v>
      </c>
      <c r="O1728" s="471"/>
      <c r="P1728" s="70" t="str">
        <f t="shared" ca="1" si="284"/>
        <v/>
      </c>
      <c r="Q1728" s="70" t="str">
        <f t="shared" ca="1" si="285"/>
        <v/>
      </c>
      <c r="R1728" s="70" t="str">
        <f t="shared" ca="1" si="286"/>
        <v/>
      </c>
      <c r="S1728" s="70" t="str">
        <f t="shared" ca="1" si="287"/>
        <v/>
      </c>
      <c r="T1728" s="147" t="str">
        <f t="shared" ca="1" si="288"/>
        <v/>
      </c>
      <c r="U1728" s="146"/>
      <c r="V1728" s="51"/>
      <c r="W1728" s="51"/>
      <c r="X1728" s="51"/>
      <c r="Y1728" s="51"/>
      <c r="Z1728" s="51"/>
      <c r="AA1728" s="145"/>
    </row>
    <row r="1729" spans="1:27" s="2" customFormat="1" ht="21" x14ac:dyDescent="0.3">
      <c r="A1729" s="555">
        <v>45806</v>
      </c>
      <c r="B1729" s="48" t="s">
        <v>1703</v>
      </c>
      <c r="C1729" s="45" t="s">
        <v>65</v>
      </c>
      <c r="D1729" s="45">
        <v>7</v>
      </c>
      <c r="E1729" s="45" t="s">
        <v>108</v>
      </c>
      <c r="F1729" s="45">
        <v>14</v>
      </c>
      <c r="G1729" s="64" t="s">
        <v>1715</v>
      </c>
      <c r="H1729" s="65" t="s">
        <v>30</v>
      </c>
      <c r="I1729" s="65"/>
      <c r="J1729" s="526">
        <v>45628</v>
      </c>
      <c r="K1729" s="42" t="s">
        <v>31</v>
      </c>
      <c r="L1729" s="544">
        <v>45625</v>
      </c>
      <c r="M1729" s="57"/>
      <c r="N1729" s="516">
        <v>45644</v>
      </c>
      <c r="O1729" s="471"/>
      <c r="P1729" s="70" t="str">
        <f t="shared" ca="1" si="284"/>
        <v/>
      </c>
      <c r="Q1729" s="70" t="str">
        <f t="shared" ca="1" si="285"/>
        <v/>
      </c>
      <c r="R1729" s="70" t="str">
        <f t="shared" ca="1" si="286"/>
        <v/>
      </c>
      <c r="S1729" s="70" t="str">
        <f t="shared" ca="1" si="287"/>
        <v/>
      </c>
      <c r="T1729" s="147" t="str">
        <f t="shared" ca="1" si="288"/>
        <v/>
      </c>
      <c r="U1729" s="146"/>
      <c r="V1729" s="51"/>
      <c r="W1729" s="51"/>
      <c r="X1729" s="51"/>
      <c r="Y1729" s="51"/>
      <c r="Z1729" s="51"/>
      <c r="AA1729" s="145"/>
    </row>
    <row r="1730" spans="1:27" s="2" customFormat="1" ht="21" x14ac:dyDescent="0.3">
      <c r="A1730" s="555">
        <v>45806</v>
      </c>
      <c r="B1730" s="48" t="s">
        <v>1703</v>
      </c>
      <c r="C1730" s="45" t="s">
        <v>65</v>
      </c>
      <c r="D1730" s="45">
        <v>7</v>
      </c>
      <c r="E1730" s="45" t="s">
        <v>108</v>
      </c>
      <c r="F1730" s="45">
        <v>15</v>
      </c>
      <c r="G1730" s="64" t="s">
        <v>1716</v>
      </c>
      <c r="H1730" s="65" t="s">
        <v>44</v>
      </c>
      <c r="I1730" s="65"/>
      <c r="J1730" s="526">
        <v>45628</v>
      </c>
      <c r="K1730" s="42" t="s">
        <v>31</v>
      </c>
      <c r="L1730" s="544">
        <v>45625</v>
      </c>
      <c r="M1730" s="76"/>
      <c r="N1730" s="516">
        <v>45646</v>
      </c>
      <c r="O1730" s="471"/>
      <c r="P1730" s="70" t="str">
        <f t="shared" ca="1" si="284"/>
        <v/>
      </c>
      <c r="Q1730" s="70" t="str">
        <f t="shared" ca="1" si="285"/>
        <v/>
      </c>
      <c r="R1730" s="70" t="str">
        <f t="shared" ca="1" si="286"/>
        <v/>
      </c>
      <c r="S1730" s="70" t="str">
        <f t="shared" ca="1" si="287"/>
        <v/>
      </c>
      <c r="T1730" s="147" t="str">
        <f t="shared" ca="1" si="288"/>
        <v/>
      </c>
      <c r="U1730" s="146"/>
      <c r="V1730" s="51"/>
      <c r="W1730" s="51"/>
      <c r="X1730" s="51"/>
      <c r="Y1730" s="51"/>
      <c r="Z1730" s="51"/>
      <c r="AA1730" s="145"/>
    </row>
    <row r="1731" spans="1:27" s="2" customFormat="1" ht="21" x14ac:dyDescent="0.3">
      <c r="A1731" s="555">
        <v>45806</v>
      </c>
      <c r="B1731" s="48" t="s">
        <v>1703</v>
      </c>
      <c r="C1731" s="45" t="s">
        <v>65</v>
      </c>
      <c r="D1731" s="45">
        <v>7</v>
      </c>
      <c r="E1731" s="45" t="s">
        <v>108</v>
      </c>
      <c r="F1731" s="45">
        <v>16</v>
      </c>
      <c r="G1731" s="64" t="s">
        <v>1598</v>
      </c>
      <c r="H1731" s="65" t="s">
        <v>30</v>
      </c>
      <c r="I1731" s="65"/>
      <c r="J1731" s="526">
        <v>45628</v>
      </c>
      <c r="K1731" s="42" t="s">
        <v>31</v>
      </c>
      <c r="L1731" s="544">
        <v>45625</v>
      </c>
      <c r="M1731" s="57"/>
      <c r="N1731" s="516">
        <v>45644</v>
      </c>
      <c r="O1731" s="471"/>
      <c r="P1731" s="70" t="str">
        <f t="shared" ca="1" si="284"/>
        <v/>
      </c>
      <c r="Q1731" s="70" t="str">
        <f t="shared" ca="1" si="285"/>
        <v/>
      </c>
      <c r="R1731" s="70" t="str">
        <f t="shared" ca="1" si="286"/>
        <v/>
      </c>
      <c r="S1731" s="70" t="str">
        <f t="shared" ca="1" si="287"/>
        <v/>
      </c>
      <c r="T1731" s="147" t="str">
        <f t="shared" ca="1" si="288"/>
        <v/>
      </c>
      <c r="U1731" s="146"/>
      <c r="V1731" s="51"/>
      <c r="W1731" s="51"/>
      <c r="X1731" s="51"/>
      <c r="Y1731" s="51"/>
      <c r="Z1731" s="51"/>
      <c r="AA1731" s="145"/>
    </row>
    <row r="1732" spans="1:27" s="2" customFormat="1" ht="21" x14ac:dyDescent="0.3">
      <c r="A1732" s="555">
        <v>45806</v>
      </c>
      <c r="B1732" s="48" t="s">
        <v>1703</v>
      </c>
      <c r="C1732" s="45" t="s">
        <v>65</v>
      </c>
      <c r="D1732" s="45">
        <v>7</v>
      </c>
      <c r="E1732" s="45" t="s">
        <v>108</v>
      </c>
      <c r="F1732" s="45">
        <v>17</v>
      </c>
      <c r="G1732" s="77" t="s">
        <v>1717</v>
      </c>
      <c r="H1732" s="65" t="s">
        <v>76</v>
      </c>
      <c r="I1732" s="65"/>
      <c r="J1732" s="526">
        <v>45678</v>
      </c>
      <c r="K1732" s="42" t="s">
        <v>31</v>
      </c>
      <c r="L1732" s="544">
        <v>45625</v>
      </c>
      <c r="M1732" s="131">
        <v>45695</v>
      </c>
      <c r="N1732" s="516">
        <v>45726</v>
      </c>
      <c r="O1732" s="471"/>
      <c r="P1732" s="70" t="str">
        <f t="shared" ca="1" si="284"/>
        <v/>
      </c>
      <c r="Q1732" s="70" t="str">
        <f t="shared" ca="1" si="285"/>
        <v/>
      </c>
      <c r="R1732" s="70" t="str">
        <f t="shared" ca="1" si="286"/>
        <v/>
      </c>
      <c r="S1732" s="70" t="str">
        <f t="shared" ca="1" si="287"/>
        <v/>
      </c>
      <c r="T1732" s="147" t="str">
        <f t="shared" ca="1" si="288"/>
        <v/>
      </c>
      <c r="U1732" s="146"/>
      <c r="V1732" s="51"/>
      <c r="W1732" s="51"/>
      <c r="X1732" s="51"/>
      <c r="Y1732" s="51"/>
      <c r="Z1732" s="51"/>
      <c r="AA1732" s="145"/>
    </row>
    <row r="1733" spans="1:27" s="2" customFormat="1" ht="21" x14ac:dyDescent="0.3">
      <c r="A1733" s="555">
        <v>45806</v>
      </c>
      <c r="B1733" s="48" t="s">
        <v>1703</v>
      </c>
      <c r="C1733" s="45" t="s">
        <v>65</v>
      </c>
      <c r="D1733" s="45">
        <v>7</v>
      </c>
      <c r="E1733" s="45" t="s">
        <v>108</v>
      </c>
      <c r="F1733" s="45">
        <v>18</v>
      </c>
      <c r="G1733" s="64" t="s">
        <v>1718</v>
      </c>
      <c r="H1733" s="65" t="s">
        <v>30</v>
      </c>
      <c r="I1733" s="65"/>
      <c r="J1733" s="526">
        <v>45628</v>
      </c>
      <c r="K1733" s="187" t="s">
        <v>31</v>
      </c>
      <c r="L1733" s="544">
        <v>45625</v>
      </c>
      <c r="M1733" s="57"/>
      <c r="N1733" s="516">
        <v>45644</v>
      </c>
      <c r="O1733" s="471"/>
      <c r="P1733" s="70" t="str">
        <f t="shared" ca="1" si="284"/>
        <v/>
      </c>
      <c r="Q1733" s="70" t="str">
        <f t="shared" ca="1" si="285"/>
        <v/>
      </c>
      <c r="R1733" s="70" t="str">
        <f t="shared" ca="1" si="286"/>
        <v/>
      </c>
      <c r="S1733" s="70" t="str">
        <f t="shared" ca="1" si="287"/>
        <v/>
      </c>
      <c r="T1733" s="147" t="str">
        <f t="shared" ca="1" si="288"/>
        <v/>
      </c>
      <c r="U1733" s="146"/>
      <c r="V1733" s="51"/>
      <c r="W1733" s="51"/>
      <c r="X1733" s="51"/>
      <c r="Y1733" s="51"/>
      <c r="Z1733" s="51"/>
      <c r="AA1733" s="145"/>
    </row>
    <row r="1734" spans="1:27" s="2" customFormat="1" ht="21" x14ac:dyDescent="0.3">
      <c r="A1734" s="555">
        <v>45806</v>
      </c>
      <c r="B1734" s="48" t="s">
        <v>1703</v>
      </c>
      <c r="C1734" s="45" t="s">
        <v>65</v>
      </c>
      <c r="D1734" s="45">
        <v>7</v>
      </c>
      <c r="E1734" s="45" t="s">
        <v>108</v>
      </c>
      <c r="F1734" s="45">
        <v>19</v>
      </c>
      <c r="G1734" s="64" t="s">
        <v>1719</v>
      </c>
      <c r="H1734" s="65" t="s">
        <v>76</v>
      </c>
      <c r="I1734" s="65"/>
      <c r="J1734" s="526">
        <v>45628</v>
      </c>
      <c r="K1734" s="42" t="s">
        <v>31</v>
      </c>
      <c r="L1734" s="544">
        <v>45625</v>
      </c>
      <c r="M1734" s="57"/>
      <c r="N1734" s="516">
        <v>45644</v>
      </c>
      <c r="O1734" s="471"/>
      <c r="P1734" s="70" t="str">
        <f t="shared" ca="1" si="284"/>
        <v/>
      </c>
      <c r="Q1734" s="70" t="str">
        <f t="shared" ca="1" si="285"/>
        <v/>
      </c>
      <c r="R1734" s="70" t="str">
        <f t="shared" ca="1" si="286"/>
        <v/>
      </c>
      <c r="S1734" s="70" t="str">
        <f t="shared" ca="1" si="287"/>
        <v/>
      </c>
      <c r="T1734" s="147" t="str">
        <f t="shared" ca="1" si="288"/>
        <v/>
      </c>
      <c r="U1734" s="146"/>
      <c r="V1734" s="51"/>
      <c r="W1734" s="51"/>
      <c r="X1734" s="51"/>
      <c r="Y1734" s="51"/>
      <c r="Z1734" s="51"/>
      <c r="AA1734" s="145"/>
    </row>
    <row r="1735" spans="1:27" s="2" customFormat="1" ht="21" x14ac:dyDescent="0.3">
      <c r="A1735" s="555">
        <v>45806</v>
      </c>
      <c r="B1735" s="48" t="s">
        <v>1703</v>
      </c>
      <c r="C1735" s="45" t="s">
        <v>65</v>
      </c>
      <c r="D1735" s="45">
        <v>7</v>
      </c>
      <c r="E1735" s="45" t="s">
        <v>108</v>
      </c>
      <c r="F1735" s="45">
        <v>20</v>
      </c>
      <c r="G1735" s="64" t="s">
        <v>1720</v>
      </c>
      <c r="H1735" s="65" t="s">
        <v>30</v>
      </c>
      <c r="I1735" s="65"/>
      <c r="J1735" s="526">
        <v>45628</v>
      </c>
      <c r="K1735" s="42" t="s">
        <v>31</v>
      </c>
      <c r="L1735" s="544">
        <v>45625</v>
      </c>
      <c r="M1735" s="57"/>
      <c r="N1735" s="516">
        <v>45644</v>
      </c>
      <c r="O1735" s="471"/>
      <c r="P1735" s="70" t="str">
        <f t="shared" ca="1" si="284"/>
        <v/>
      </c>
      <c r="Q1735" s="70" t="str">
        <f t="shared" ca="1" si="285"/>
        <v/>
      </c>
      <c r="R1735" s="70" t="str">
        <f t="shared" ca="1" si="286"/>
        <v/>
      </c>
      <c r="S1735" s="70" t="str">
        <f t="shared" ca="1" si="287"/>
        <v/>
      </c>
      <c r="T1735" s="147" t="str">
        <f t="shared" ca="1" si="288"/>
        <v/>
      </c>
      <c r="U1735" s="146"/>
      <c r="V1735" s="51"/>
      <c r="W1735" s="51"/>
      <c r="X1735" s="51"/>
      <c r="Y1735" s="51"/>
      <c r="Z1735" s="51"/>
      <c r="AA1735" s="145"/>
    </row>
    <row r="1736" spans="1:27" s="2" customFormat="1" ht="21" x14ac:dyDescent="0.3">
      <c r="A1736" s="555">
        <v>45806</v>
      </c>
      <c r="B1736" s="48" t="s">
        <v>1703</v>
      </c>
      <c r="C1736" s="45" t="s">
        <v>65</v>
      </c>
      <c r="D1736" s="45">
        <v>7</v>
      </c>
      <c r="E1736" s="45" t="s">
        <v>108</v>
      </c>
      <c r="F1736" s="45">
        <v>21</v>
      </c>
      <c r="G1736" s="64" t="s">
        <v>1241</v>
      </c>
      <c r="H1736" s="65" t="s">
        <v>30</v>
      </c>
      <c r="I1736" s="65"/>
      <c r="J1736" s="526">
        <v>45628</v>
      </c>
      <c r="K1736" s="42" t="s">
        <v>31</v>
      </c>
      <c r="L1736" s="544">
        <v>45625</v>
      </c>
      <c r="M1736" s="57"/>
      <c r="N1736" s="516">
        <v>45644</v>
      </c>
      <c r="O1736" s="471"/>
      <c r="P1736" s="70" t="str">
        <f t="shared" ca="1" si="284"/>
        <v/>
      </c>
      <c r="Q1736" s="70" t="str">
        <f t="shared" ca="1" si="285"/>
        <v/>
      </c>
      <c r="R1736" s="70" t="str">
        <f t="shared" ca="1" si="286"/>
        <v/>
      </c>
      <c r="S1736" s="70" t="str">
        <f t="shared" ca="1" si="287"/>
        <v/>
      </c>
      <c r="T1736" s="147" t="str">
        <f t="shared" ca="1" si="288"/>
        <v/>
      </c>
      <c r="U1736" s="146"/>
      <c r="V1736" s="51"/>
      <c r="W1736" s="51"/>
      <c r="X1736" s="51"/>
      <c r="Y1736" s="51"/>
      <c r="Z1736" s="51"/>
      <c r="AA1736" s="145"/>
    </row>
    <row r="1737" spans="1:27" s="2" customFormat="1" ht="21" x14ac:dyDescent="0.3">
      <c r="A1737" s="555">
        <v>45806</v>
      </c>
      <c r="B1737" s="48" t="s">
        <v>1703</v>
      </c>
      <c r="C1737" s="45" t="s">
        <v>65</v>
      </c>
      <c r="D1737" s="45">
        <v>7</v>
      </c>
      <c r="E1737" s="45" t="s">
        <v>108</v>
      </c>
      <c r="F1737" s="45">
        <v>22</v>
      </c>
      <c r="G1737" s="77" t="s">
        <v>5234</v>
      </c>
      <c r="H1737" s="65" t="s">
        <v>52</v>
      </c>
      <c r="I1737" s="65"/>
      <c r="J1737" s="526">
        <v>45628</v>
      </c>
      <c r="K1737" s="191" t="s">
        <v>31</v>
      </c>
      <c r="L1737" s="544">
        <v>45625</v>
      </c>
      <c r="M1737" s="131">
        <v>45702</v>
      </c>
      <c r="N1737" s="516">
        <v>45726</v>
      </c>
      <c r="O1737" s="471"/>
      <c r="P1737" s="70" t="str">
        <f t="shared" ca="1" si="284"/>
        <v/>
      </c>
      <c r="Q1737" s="70" t="str">
        <f t="shared" ca="1" si="285"/>
        <v/>
      </c>
      <c r="R1737" s="70" t="str">
        <f t="shared" ca="1" si="286"/>
        <v/>
      </c>
      <c r="S1737" s="70" t="str">
        <f t="shared" ca="1" si="287"/>
        <v/>
      </c>
      <c r="T1737" s="147" t="str">
        <f t="shared" ca="1" si="288"/>
        <v/>
      </c>
      <c r="U1737" s="146"/>
      <c r="V1737" s="51"/>
      <c r="W1737" s="51"/>
      <c r="X1737" s="51"/>
      <c r="Y1737" s="51"/>
      <c r="Z1737" s="51"/>
      <c r="AA1737" s="145"/>
    </row>
    <row r="1738" spans="1:27" s="2" customFormat="1" ht="21" x14ac:dyDescent="0.3">
      <c r="A1738" s="555">
        <v>45806</v>
      </c>
      <c r="B1738" s="48" t="s">
        <v>1703</v>
      </c>
      <c r="C1738" s="45" t="s">
        <v>65</v>
      </c>
      <c r="D1738" s="45">
        <v>7</v>
      </c>
      <c r="E1738" s="45" t="s">
        <v>108</v>
      </c>
      <c r="F1738" s="45">
        <v>23</v>
      </c>
      <c r="G1738" s="64" t="s">
        <v>1721</v>
      </c>
      <c r="H1738" s="47" t="s">
        <v>104</v>
      </c>
      <c r="I1738" s="65"/>
      <c r="J1738" s="526">
        <v>45628</v>
      </c>
      <c r="K1738" s="191" t="s">
        <v>31</v>
      </c>
      <c r="L1738" s="544">
        <v>45625</v>
      </c>
      <c r="M1738" s="57"/>
      <c r="N1738" s="516">
        <v>45656</v>
      </c>
      <c r="O1738" s="471"/>
      <c r="P1738" s="70" t="str">
        <f t="shared" ca="1" si="284"/>
        <v/>
      </c>
      <c r="Q1738" s="70" t="str">
        <f t="shared" ca="1" si="285"/>
        <v/>
      </c>
      <c r="R1738" s="70" t="str">
        <f t="shared" ca="1" si="286"/>
        <v/>
      </c>
      <c r="S1738" s="70" t="str">
        <f t="shared" ca="1" si="287"/>
        <v/>
      </c>
      <c r="T1738" s="147" t="str">
        <f t="shared" ca="1" si="288"/>
        <v/>
      </c>
      <c r="U1738" s="146"/>
      <c r="V1738" s="51"/>
      <c r="W1738" s="51"/>
      <c r="X1738" s="51"/>
      <c r="Y1738" s="51"/>
      <c r="Z1738" s="51"/>
      <c r="AA1738" s="145"/>
    </row>
    <row r="1739" spans="1:27" s="2" customFormat="1" ht="21" x14ac:dyDescent="0.3">
      <c r="A1739" s="555">
        <v>45806</v>
      </c>
      <c r="B1739" s="48" t="s">
        <v>1703</v>
      </c>
      <c r="C1739" s="45" t="s">
        <v>65</v>
      </c>
      <c r="D1739" s="45">
        <v>7</v>
      </c>
      <c r="E1739" s="45" t="s">
        <v>108</v>
      </c>
      <c r="F1739" s="45">
        <v>24</v>
      </c>
      <c r="G1739" s="64" t="s">
        <v>1722</v>
      </c>
      <c r="H1739" s="65" t="s">
        <v>30</v>
      </c>
      <c r="I1739" s="65"/>
      <c r="J1739" s="526">
        <v>45628</v>
      </c>
      <c r="K1739" s="191" t="s">
        <v>31</v>
      </c>
      <c r="L1739" s="544">
        <v>45625</v>
      </c>
      <c r="M1739" s="57"/>
      <c r="N1739" s="516">
        <v>45644</v>
      </c>
      <c r="O1739" s="471"/>
      <c r="P1739" s="70"/>
      <c r="Q1739" s="70"/>
      <c r="R1739" s="70"/>
      <c r="S1739" s="70"/>
      <c r="T1739" s="147"/>
      <c r="U1739" s="146"/>
      <c r="V1739" s="51"/>
      <c r="W1739" s="51"/>
      <c r="X1739" s="51"/>
      <c r="Y1739" s="51"/>
      <c r="Z1739" s="51"/>
      <c r="AA1739" s="145"/>
    </row>
    <row r="1740" spans="1:27" s="2" customFormat="1" ht="21" x14ac:dyDescent="0.3">
      <c r="A1740" s="555">
        <v>45806</v>
      </c>
      <c r="B1740" s="48" t="s">
        <v>1703</v>
      </c>
      <c r="C1740" s="45" t="s">
        <v>65</v>
      </c>
      <c r="D1740" s="45">
        <v>7</v>
      </c>
      <c r="E1740" s="45" t="s">
        <v>108</v>
      </c>
      <c r="F1740" s="45">
        <v>25</v>
      </c>
      <c r="G1740" s="64" t="s">
        <v>1723</v>
      </c>
      <c r="H1740" s="65" t="s">
        <v>30</v>
      </c>
      <c r="I1740" s="65"/>
      <c r="J1740" s="526">
        <v>45628</v>
      </c>
      <c r="K1740" s="191" t="s">
        <v>31</v>
      </c>
      <c r="L1740" s="544">
        <v>45625</v>
      </c>
      <c r="M1740" s="57"/>
      <c r="N1740" s="516">
        <v>45644</v>
      </c>
      <c r="O1740" s="471"/>
      <c r="P1740" s="70"/>
      <c r="Q1740" s="70"/>
      <c r="R1740" s="70"/>
      <c r="S1740" s="70"/>
      <c r="T1740" s="147"/>
      <c r="U1740" s="146"/>
      <c r="V1740" s="51"/>
      <c r="W1740" s="51"/>
      <c r="X1740" s="51"/>
      <c r="Y1740" s="51"/>
      <c r="Z1740" s="51"/>
      <c r="AA1740" s="145"/>
    </row>
    <row r="1741" spans="1:27" s="2" customFormat="1" ht="21" x14ac:dyDescent="0.3">
      <c r="A1741" s="555">
        <v>45806</v>
      </c>
      <c r="B1741" s="48" t="s">
        <v>1703</v>
      </c>
      <c r="C1741" s="45" t="s">
        <v>65</v>
      </c>
      <c r="D1741" s="45">
        <v>7</v>
      </c>
      <c r="E1741" s="45" t="s">
        <v>108</v>
      </c>
      <c r="F1741" s="45">
        <v>26</v>
      </c>
      <c r="G1741" s="64" t="s">
        <v>1724</v>
      </c>
      <c r="H1741" s="65" t="s">
        <v>44</v>
      </c>
      <c r="I1741" s="65"/>
      <c r="J1741" s="526">
        <v>45628</v>
      </c>
      <c r="K1741" s="191" t="s">
        <v>31</v>
      </c>
      <c r="L1741" s="544">
        <v>45625</v>
      </c>
      <c r="M1741" s="76"/>
      <c r="N1741" s="516">
        <v>45646</v>
      </c>
      <c r="O1741" s="471"/>
      <c r="P1741" s="70"/>
      <c r="Q1741" s="70"/>
      <c r="R1741" s="70"/>
      <c r="S1741" s="70"/>
      <c r="T1741" s="147"/>
      <c r="U1741" s="146"/>
      <c r="V1741" s="51"/>
      <c r="W1741" s="51"/>
      <c r="X1741" s="51"/>
      <c r="Y1741" s="51"/>
      <c r="Z1741" s="51"/>
      <c r="AA1741" s="145"/>
    </row>
    <row r="1742" spans="1:27" s="2" customFormat="1" ht="21" x14ac:dyDescent="0.3">
      <c r="A1742" s="555">
        <v>45806</v>
      </c>
      <c r="B1742" s="48" t="s">
        <v>1703</v>
      </c>
      <c r="C1742" s="45" t="s">
        <v>65</v>
      </c>
      <c r="D1742" s="45">
        <v>7</v>
      </c>
      <c r="E1742" s="45" t="s">
        <v>108</v>
      </c>
      <c r="F1742" s="45">
        <v>27</v>
      </c>
      <c r="G1742" s="64" t="s">
        <v>1725</v>
      </c>
      <c r="H1742" s="65" t="s">
        <v>44</v>
      </c>
      <c r="I1742" s="65"/>
      <c r="J1742" s="526">
        <v>45628</v>
      </c>
      <c r="K1742" s="191" t="s">
        <v>31</v>
      </c>
      <c r="L1742" s="544">
        <v>45625</v>
      </c>
      <c r="M1742" s="57"/>
      <c r="N1742" s="516">
        <v>45646</v>
      </c>
      <c r="O1742" s="471"/>
      <c r="P1742" s="70"/>
      <c r="Q1742" s="70"/>
      <c r="R1742" s="70"/>
      <c r="S1742" s="70"/>
      <c r="T1742" s="147"/>
      <c r="U1742" s="146"/>
      <c r="V1742" s="51"/>
      <c r="W1742" s="51"/>
      <c r="X1742" s="51"/>
      <c r="Y1742" s="51"/>
      <c r="Z1742" s="51"/>
      <c r="AA1742" s="145"/>
    </row>
    <row r="1743" spans="1:27" s="2" customFormat="1" ht="21" x14ac:dyDescent="0.3">
      <c r="A1743" s="555">
        <v>45806</v>
      </c>
      <c r="B1743" s="48" t="s">
        <v>1703</v>
      </c>
      <c r="C1743" s="45" t="s">
        <v>65</v>
      </c>
      <c r="D1743" s="45">
        <v>7</v>
      </c>
      <c r="E1743" s="45" t="s">
        <v>108</v>
      </c>
      <c r="F1743" s="45">
        <v>28</v>
      </c>
      <c r="G1743" s="64" t="s">
        <v>1726</v>
      </c>
      <c r="H1743" s="65" t="s">
        <v>30</v>
      </c>
      <c r="I1743" s="65"/>
      <c r="J1743" s="526">
        <v>45628</v>
      </c>
      <c r="K1743" s="191" t="s">
        <v>31</v>
      </c>
      <c r="L1743" s="544">
        <v>45625</v>
      </c>
      <c r="M1743" s="57"/>
      <c r="N1743" s="516">
        <v>45644</v>
      </c>
      <c r="O1743" s="471"/>
      <c r="P1743" s="70"/>
      <c r="Q1743" s="70"/>
      <c r="R1743" s="70"/>
      <c r="S1743" s="70"/>
      <c r="T1743" s="147"/>
      <c r="U1743" s="146"/>
      <c r="V1743" s="51"/>
      <c r="W1743" s="51"/>
      <c r="X1743" s="51"/>
      <c r="Y1743" s="51"/>
      <c r="Z1743" s="51"/>
      <c r="AA1743" s="145"/>
    </row>
    <row r="1744" spans="1:27" s="2" customFormat="1" ht="21" x14ac:dyDescent="0.3">
      <c r="A1744" s="555">
        <v>45806</v>
      </c>
      <c r="B1744" s="48" t="s">
        <v>1703</v>
      </c>
      <c r="C1744" s="60" t="s">
        <v>65</v>
      </c>
      <c r="D1744" s="60">
        <v>7</v>
      </c>
      <c r="E1744" s="60" t="s">
        <v>108</v>
      </c>
      <c r="F1744" s="60">
        <v>29</v>
      </c>
      <c r="G1744" s="64" t="s">
        <v>1727</v>
      </c>
      <c r="H1744" s="65" t="s">
        <v>44</v>
      </c>
      <c r="I1744" s="65"/>
      <c r="J1744" s="526">
        <v>45777</v>
      </c>
      <c r="K1744" s="191" t="s">
        <v>31</v>
      </c>
      <c r="L1744" s="544">
        <v>45625</v>
      </c>
      <c r="M1744" s="57"/>
      <c r="N1744" s="516">
        <v>45792</v>
      </c>
      <c r="O1744" s="471"/>
      <c r="P1744" s="70"/>
      <c r="Q1744" s="70"/>
      <c r="R1744" s="70"/>
      <c r="S1744" s="70"/>
      <c r="T1744" s="147"/>
      <c r="U1744" s="146"/>
      <c r="V1744" s="51"/>
      <c r="W1744" s="51"/>
      <c r="X1744" s="51"/>
      <c r="Y1744" s="51"/>
      <c r="Z1744" s="51"/>
      <c r="AA1744" s="145"/>
    </row>
    <row r="1745" spans="1:27" s="2" customFormat="1" ht="21" x14ac:dyDescent="0.3">
      <c r="A1745" s="555">
        <v>45806</v>
      </c>
      <c r="B1745" s="48" t="s">
        <v>1703</v>
      </c>
      <c r="C1745" s="45" t="s">
        <v>65</v>
      </c>
      <c r="D1745" s="45">
        <v>7</v>
      </c>
      <c r="E1745" s="45" t="s">
        <v>108</v>
      </c>
      <c r="F1745" s="45">
        <v>30</v>
      </c>
      <c r="G1745" s="64" t="s">
        <v>1728</v>
      </c>
      <c r="H1745" s="65" t="s">
        <v>30</v>
      </c>
      <c r="I1745" s="65"/>
      <c r="J1745" s="526">
        <v>45805</v>
      </c>
      <c r="K1745" s="191" t="s">
        <v>31</v>
      </c>
      <c r="L1745" s="544">
        <v>45804</v>
      </c>
      <c r="M1745" s="57"/>
      <c r="N1745" s="516">
        <v>45805</v>
      </c>
      <c r="O1745" s="471"/>
      <c r="P1745" s="70"/>
      <c r="Q1745" s="70"/>
      <c r="R1745" s="70"/>
      <c r="S1745" s="70"/>
      <c r="T1745" s="147"/>
      <c r="U1745" s="146"/>
      <c r="V1745" s="51"/>
      <c r="W1745" s="51"/>
      <c r="X1745" s="51"/>
      <c r="Y1745" s="51"/>
      <c r="Z1745" s="51"/>
      <c r="AA1745" s="145"/>
    </row>
    <row r="1746" spans="1:27" s="2" customFormat="1" ht="21" x14ac:dyDescent="0.3">
      <c r="A1746" s="555">
        <v>45806</v>
      </c>
      <c r="B1746" s="48" t="s">
        <v>1703</v>
      </c>
      <c r="C1746" s="45" t="s">
        <v>65</v>
      </c>
      <c r="D1746" s="45">
        <v>7</v>
      </c>
      <c r="E1746" s="45" t="s">
        <v>108</v>
      </c>
      <c r="F1746" s="45">
        <v>31</v>
      </c>
      <c r="G1746" s="64" t="s">
        <v>1729</v>
      </c>
      <c r="H1746" s="65" t="s">
        <v>30</v>
      </c>
      <c r="I1746" s="65"/>
      <c r="J1746" s="526">
        <v>45805</v>
      </c>
      <c r="K1746" s="191" t="s">
        <v>31</v>
      </c>
      <c r="L1746" s="544">
        <v>45804</v>
      </c>
      <c r="M1746" s="57"/>
      <c r="N1746" s="516">
        <v>45805</v>
      </c>
      <c r="O1746" s="471"/>
      <c r="P1746" s="70"/>
      <c r="Q1746" s="70"/>
      <c r="R1746" s="70"/>
      <c r="S1746" s="70"/>
      <c r="T1746" s="147"/>
      <c r="U1746" s="146"/>
      <c r="V1746" s="51"/>
      <c r="W1746" s="51"/>
      <c r="X1746" s="51"/>
      <c r="Y1746" s="51"/>
      <c r="Z1746" s="51"/>
      <c r="AA1746" s="145"/>
    </row>
    <row r="1747" spans="1:27" s="2" customFormat="1" ht="21" x14ac:dyDescent="0.3">
      <c r="A1747" s="555">
        <v>45806</v>
      </c>
      <c r="B1747" s="48" t="s">
        <v>1703</v>
      </c>
      <c r="C1747" s="45" t="s">
        <v>65</v>
      </c>
      <c r="D1747" s="45">
        <v>7</v>
      </c>
      <c r="E1747" s="45" t="s">
        <v>108</v>
      </c>
      <c r="F1747" s="45">
        <v>32</v>
      </c>
      <c r="G1747" s="64" t="s">
        <v>1730</v>
      </c>
      <c r="H1747" s="65" t="s">
        <v>30</v>
      </c>
      <c r="I1747" s="65"/>
      <c r="J1747" s="526">
        <v>45805</v>
      </c>
      <c r="K1747" s="191" t="s">
        <v>31</v>
      </c>
      <c r="L1747" s="544">
        <v>45804</v>
      </c>
      <c r="M1747" s="57"/>
      <c r="N1747" s="516">
        <v>45805</v>
      </c>
      <c r="O1747" s="471"/>
      <c r="P1747" s="70"/>
      <c r="Q1747" s="70"/>
      <c r="R1747" s="70"/>
      <c r="S1747" s="70"/>
      <c r="T1747" s="147"/>
      <c r="U1747" s="146"/>
      <c r="V1747" s="51"/>
      <c r="W1747" s="51"/>
      <c r="X1747" s="51"/>
      <c r="Y1747" s="51"/>
      <c r="Z1747" s="51"/>
      <c r="AA1747" s="145"/>
    </row>
    <row r="1748" spans="1:27" s="2" customFormat="1" ht="21" x14ac:dyDescent="0.3">
      <c r="A1748" s="555">
        <v>45806</v>
      </c>
      <c r="B1748" s="48" t="s">
        <v>1703</v>
      </c>
      <c r="C1748" s="45" t="s">
        <v>65</v>
      </c>
      <c r="D1748" s="45">
        <v>7</v>
      </c>
      <c r="E1748" s="45" t="s">
        <v>108</v>
      </c>
      <c r="F1748" s="45">
        <v>33</v>
      </c>
      <c r="G1748" s="64" t="s">
        <v>1731</v>
      </c>
      <c r="H1748" s="65" t="s">
        <v>30</v>
      </c>
      <c r="I1748" s="65"/>
      <c r="J1748" s="526">
        <v>45805</v>
      </c>
      <c r="K1748" s="191" t="s">
        <v>31</v>
      </c>
      <c r="L1748" s="544">
        <v>45804</v>
      </c>
      <c r="M1748" s="57"/>
      <c r="N1748" s="516">
        <v>45805</v>
      </c>
      <c r="O1748" s="471"/>
      <c r="P1748" s="70"/>
      <c r="Q1748" s="70"/>
      <c r="R1748" s="70"/>
      <c r="S1748" s="70"/>
      <c r="T1748" s="147"/>
      <c r="U1748" s="146"/>
      <c r="V1748" s="51"/>
      <c r="W1748" s="51"/>
      <c r="X1748" s="51"/>
      <c r="Y1748" s="51"/>
      <c r="Z1748" s="51"/>
      <c r="AA1748" s="145"/>
    </row>
    <row r="1749" spans="1:27" s="2" customFormat="1" ht="21" x14ac:dyDescent="0.3">
      <c r="A1749" s="555">
        <v>45806</v>
      </c>
      <c r="B1749" s="48" t="s">
        <v>1703</v>
      </c>
      <c r="C1749" s="45" t="s">
        <v>65</v>
      </c>
      <c r="D1749" s="45">
        <v>7</v>
      </c>
      <c r="E1749" s="45" t="s">
        <v>108</v>
      </c>
      <c r="F1749" s="45">
        <v>34</v>
      </c>
      <c r="G1749" s="64" t="s">
        <v>1732</v>
      </c>
      <c r="H1749" s="65" t="s">
        <v>30</v>
      </c>
      <c r="I1749" s="65"/>
      <c r="J1749" s="526">
        <v>45805</v>
      </c>
      <c r="K1749" s="191" t="s">
        <v>31</v>
      </c>
      <c r="L1749" s="544">
        <v>45804</v>
      </c>
      <c r="M1749" s="57"/>
      <c r="N1749" s="516">
        <v>45805</v>
      </c>
      <c r="O1749" s="471"/>
      <c r="P1749" s="70"/>
      <c r="Q1749" s="70"/>
      <c r="R1749" s="70"/>
      <c r="S1749" s="70"/>
      <c r="T1749" s="147"/>
      <c r="U1749" s="146"/>
      <c r="V1749" s="51"/>
      <c r="W1749" s="51"/>
      <c r="X1749" s="51"/>
      <c r="Y1749" s="51"/>
      <c r="Z1749" s="51"/>
      <c r="AA1749" s="145"/>
    </row>
    <row r="1750" spans="1:27" s="2" customFormat="1" ht="21" x14ac:dyDescent="0.3">
      <c r="A1750" s="555">
        <v>45806</v>
      </c>
      <c r="B1750" s="48" t="s">
        <v>1703</v>
      </c>
      <c r="C1750" s="45" t="s">
        <v>65</v>
      </c>
      <c r="D1750" s="45">
        <v>7</v>
      </c>
      <c r="E1750" s="45" t="s">
        <v>108</v>
      </c>
      <c r="F1750" s="45">
        <v>35</v>
      </c>
      <c r="G1750" s="64" t="s">
        <v>1733</v>
      </c>
      <c r="H1750" s="61" t="s">
        <v>1734</v>
      </c>
      <c r="I1750" s="65"/>
      <c r="J1750" s="526">
        <v>45805</v>
      </c>
      <c r="K1750" s="381" t="s">
        <v>205</v>
      </c>
      <c r="L1750" s="544">
        <v>45804</v>
      </c>
      <c r="M1750" s="57"/>
      <c r="N1750" s="516"/>
      <c r="O1750" s="471"/>
      <c r="P1750" s="70"/>
      <c r="Q1750" s="70"/>
      <c r="R1750" s="70"/>
      <c r="S1750" s="70"/>
      <c r="T1750" s="147"/>
      <c r="U1750" s="146"/>
      <c r="V1750" s="51"/>
      <c r="W1750" s="51"/>
      <c r="X1750" s="51"/>
      <c r="Y1750" s="51"/>
      <c r="Z1750" s="51"/>
      <c r="AA1750" s="145"/>
    </row>
    <row r="1751" spans="1:27" s="2" customFormat="1" ht="21" x14ac:dyDescent="0.3">
      <c r="A1751" s="555">
        <v>45806</v>
      </c>
      <c r="B1751" s="48" t="s">
        <v>1703</v>
      </c>
      <c r="C1751" s="60" t="s">
        <v>65</v>
      </c>
      <c r="D1751" s="60">
        <v>7</v>
      </c>
      <c r="E1751" s="60" t="s">
        <v>108</v>
      </c>
      <c r="F1751" s="45">
        <v>36</v>
      </c>
      <c r="G1751" s="64" t="s">
        <v>1735</v>
      </c>
      <c r="H1751" s="65" t="s">
        <v>30</v>
      </c>
      <c r="I1751" s="65"/>
      <c r="J1751" s="526">
        <v>45805</v>
      </c>
      <c r="K1751" s="191" t="s">
        <v>31</v>
      </c>
      <c r="L1751" s="544">
        <v>45804</v>
      </c>
      <c r="M1751" s="57"/>
      <c r="N1751" s="516">
        <v>45805</v>
      </c>
      <c r="O1751" s="471"/>
      <c r="P1751" s="70"/>
      <c r="Q1751" s="70"/>
      <c r="R1751" s="70"/>
      <c r="S1751" s="70"/>
      <c r="T1751" s="147"/>
      <c r="U1751" s="146"/>
      <c r="V1751" s="51"/>
      <c r="W1751" s="51"/>
      <c r="X1751" s="51"/>
      <c r="Y1751" s="51"/>
      <c r="Z1751" s="51"/>
      <c r="AA1751" s="145"/>
    </row>
    <row r="1752" spans="1:27" s="2" customFormat="1" ht="21" x14ac:dyDescent="0.3">
      <c r="A1752" s="555">
        <v>45806</v>
      </c>
      <c r="B1752" s="48" t="s">
        <v>1703</v>
      </c>
      <c r="C1752" s="45" t="s">
        <v>65</v>
      </c>
      <c r="D1752" s="45">
        <v>7</v>
      </c>
      <c r="E1752" s="45" t="s">
        <v>108</v>
      </c>
      <c r="F1752" s="45">
        <v>37</v>
      </c>
      <c r="G1752" s="64" t="s">
        <v>1736</v>
      </c>
      <c r="H1752" s="65" t="s">
        <v>30</v>
      </c>
      <c r="I1752" s="65"/>
      <c r="J1752" s="526">
        <v>45805</v>
      </c>
      <c r="K1752" s="42" t="s">
        <v>31</v>
      </c>
      <c r="L1752" s="544">
        <v>45804</v>
      </c>
      <c r="M1752" s="57"/>
      <c r="N1752" s="516">
        <v>45805</v>
      </c>
      <c r="O1752" s="471"/>
      <c r="P1752" s="70"/>
      <c r="Q1752" s="70"/>
      <c r="R1752" s="70"/>
      <c r="S1752" s="70"/>
      <c r="T1752" s="147"/>
      <c r="U1752" s="146"/>
      <c r="V1752" s="51"/>
      <c r="W1752" s="51"/>
      <c r="X1752" s="51"/>
      <c r="Y1752" s="51"/>
      <c r="Z1752" s="51"/>
      <c r="AA1752" s="145"/>
    </row>
    <row r="1753" spans="1:27" s="2" customFormat="1" ht="21" x14ac:dyDescent="0.3">
      <c r="A1753" s="555">
        <v>45806</v>
      </c>
      <c r="B1753" s="48" t="s">
        <v>1703</v>
      </c>
      <c r="C1753" s="45" t="s">
        <v>65</v>
      </c>
      <c r="D1753" s="45">
        <v>7</v>
      </c>
      <c r="E1753" s="45" t="s">
        <v>108</v>
      </c>
      <c r="F1753" s="45">
        <v>38</v>
      </c>
      <c r="G1753" s="64" t="s">
        <v>1737</v>
      </c>
      <c r="H1753" s="65" t="s">
        <v>30</v>
      </c>
      <c r="I1753" s="65"/>
      <c r="J1753" s="526">
        <v>45805</v>
      </c>
      <c r="K1753" s="42" t="s">
        <v>31</v>
      </c>
      <c r="L1753" s="544">
        <v>45804</v>
      </c>
      <c r="M1753" s="57"/>
      <c r="N1753" s="516">
        <v>45805</v>
      </c>
      <c r="O1753" s="471"/>
      <c r="P1753" s="70"/>
      <c r="Q1753" s="70"/>
      <c r="R1753" s="70"/>
      <c r="S1753" s="70"/>
      <c r="T1753" s="147"/>
      <c r="U1753" s="146"/>
      <c r="V1753" s="51"/>
      <c r="W1753" s="51"/>
      <c r="X1753" s="51"/>
      <c r="Y1753" s="51"/>
      <c r="Z1753" s="51"/>
      <c r="AA1753" s="145"/>
    </row>
    <row r="1754" spans="1:27" s="2" customFormat="1" ht="21" x14ac:dyDescent="0.3">
      <c r="A1754" s="555">
        <v>45806</v>
      </c>
      <c r="B1754" s="48" t="s">
        <v>1703</v>
      </c>
      <c r="C1754" s="45" t="s">
        <v>65</v>
      </c>
      <c r="D1754" s="45">
        <v>7</v>
      </c>
      <c r="E1754" s="45" t="s">
        <v>108</v>
      </c>
      <c r="F1754" s="45">
        <v>39</v>
      </c>
      <c r="G1754" s="64" t="s">
        <v>1738</v>
      </c>
      <c r="H1754" s="65" t="s">
        <v>30</v>
      </c>
      <c r="I1754" s="65"/>
      <c r="J1754" s="526">
        <v>45805</v>
      </c>
      <c r="K1754" s="42" t="s">
        <v>31</v>
      </c>
      <c r="L1754" s="544">
        <v>45804</v>
      </c>
      <c r="M1754" s="57"/>
      <c r="N1754" s="516">
        <v>45805</v>
      </c>
      <c r="O1754" s="471"/>
      <c r="P1754" s="70"/>
      <c r="Q1754" s="70"/>
      <c r="R1754" s="70"/>
      <c r="S1754" s="70"/>
      <c r="T1754" s="147"/>
      <c r="U1754" s="146"/>
      <c r="V1754" s="51"/>
      <c r="W1754" s="51"/>
      <c r="X1754" s="51"/>
      <c r="Y1754" s="51"/>
      <c r="Z1754" s="51"/>
      <c r="AA1754" s="145"/>
    </row>
    <row r="1755" spans="1:27" s="2" customFormat="1" ht="21" x14ac:dyDescent="0.3">
      <c r="A1755" s="555">
        <v>45806</v>
      </c>
      <c r="B1755" s="48" t="s">
        <v>1703</v>
      </c>
      <c r="C1755" s="45" t="s">
        <v>65</v>
      </c>
      <c r="D1755" s="45">
        <v>7</v>
      </c>
      <c r="E1755" s="45" t="s">
        <v>108</v>
      </c>
      <c r="F1755" s="45">
        <v>40</v>
      </c>
      <c r="G1755" s="64" t="s">
        <v>1739</v>
      </c>
      <c r="H1755" s="47" t="s">
        <v>54</v>
      </c>
      <c r="I1755" s="65"/>
      <c r="J1755" s="526">
        <v>45805</v>
      </c>
      <c r="K1755" s="42" t="s">
        <v>31</v>
      </c>
      <c r="L1755" s="544">
        <v>45804</v>
      </c>
      <c r="M1755" s="57"/>
      <c r="N1755" s="516">
        <v>45835</v>
      </c>
      <c r="O1755" s="471"/>
      <c r="P1755" s="70"/>
      <c r="Q1755" s="70"/>
      <c r="R1755" s="70"/>
      <c r="S1755" s="70"/>
      <c r="T1755" s="147"/>
      <c r="U1755" s="146"/>
      <c r="V1755" s="51"/>
      <c r="W1755" s="51"/>
      <c r="X1755" s="51"/>
      <c r="Y1755" s="51"/>
      <c r="Z1755" s="51"/>
      <c r="AA1755" s="145"/>
    </row>
    <row r="1756" spans="1:27" s="2" customFormat="1" ht="21" x14ac:dyDescent="0.3">
      <c r="A1756" s="555">
        <v>45806</v>
      </c>
      <c r="B1756" s="48" t="s">
        <v>1703</v>
      </c>
      <c r="C1756" s="45" t="s">
        <v>65</v>
      </c>
      <c r="D1756" s="45">
        <v>7</v>
      </c>
      <c r="E1756" s="45" t="s">
        <v>108</v>
      </c>
      <c r="F1756" s="45">
        <v>41</v>
      </c>
      <c r="G1756" s="64" t="s">
        <v>1740</v>
      </c>
      <c r="H1756" s="65" t="s">
        <v>30</v>
      </c>
      <c r="I1756" s="65"/>
      <c r="J1756" s="526">
        <v>45805</v>
      </c>
      <c r="K1756" s="42" t="s">
        <v>31</v>
      </c>
      <c r="L1756" s="544">
        <v>45804</v>
      </c>
      <c r="M1756" s="57"/>
      <c r="N1756" s="516">
        <v>45805</v>
      </c>
      <c r="O1756" s="471"/>
      <c r="P1756" s="70"/>
      <c r="Q1756" s="70"/>
      <c r="R1756" s="70"/>
      <c r="S1756" s="70"/>
      <c r="T1756" s="147"/>
      <c r="U1756" s="146"/>
      <c r="V1756" s="51"/>
      <c r="W1756" s="51"/>
      <c r="X1756" s="51"/>
      <c r="Y1756" s="51"/>
      <c r="Z1756" s="51"/>
      <c r="AA1756" s="145"/>
    </row>
    <row r="1757" spans="1:27" s="2" customFormat="1" ht="21" x14ac:dyDescent="0.3">
      <c r="A1757" s="555">
        <v>45806</v>
      </c>
      <c r="B1757" s="48" t="s">
        <v>1703</v>
      </c>
      <c r="C1757" s="45" t="s">
        <v>65</v>
      </c>
      <c r="D1757" s="45">
        <v>7</v>
      </c>
      <c r="E1757" s="45" t="s">
        <v>108</v>
      </c>
      <c r="F1757" s="45">
        <v>42</v>
      </c>
      <c r="G1757" s="64" t="s">
        <v>1741</v>
      </c>
      <c r="H1757" s="65" t="s">
        <v>30</v>
      </c>
      <c r="I1757" s="65"/>
      <c r="J1757" s="526">
        <v>45805</v>
      </c>
      <c r="K1757" s="42" t="s">
        <v>31</v>
      </c>
      <c r="L1757" s="544">
        <v>45804</v>
      </c>
      <c r="M1757" s="57"/>
      <c r="N1757" s="516">
        <v>45805</v>
      </c>
      <c r="O1757" s="471"/>
      <c r="P1757" s="70"/>
      <c r="Q1757" s="70"/>
      <c r="R1757" s="70"/>
      <c r="S1757" s="70"/>
      <c r="T1757" s="147"/>
      <c r="U1757" s="146"/>
      <c r="V1757" s="51"/>
      <c r="W1757" s="51"/>
      <c r="X1757" s="51"/>
      <c r="Y1757" s="51"/>
      <c r="Z1757" s="51"/>
      <c r="AA1757" s="145"/>
    </row>
    <row r="1758" spans="1:27" s="2" customFormat="1" ht="21" x14ac:dyDescent="0.3">
      <c r="A1758" s="555">
        <v>45806</v>
      </c>
      <c r="B1758" s="48" t="s">
        <v>1703</v>
      </c>
      <c r="C1758" s="45" t="s">
        <v>65</v>
      </c>
      <c r="D1758" s="45">
        <v>7</v>
      </c>
      <c r="E1758" s="45" t="s">
        <v>108</v>
      </c>
      <c r="F1758" s="45">
        <v>43</v>
      </c>
      <c r="G1758" s="64" t="s">
        <v>1742</v>
      </c>
      <c r="H1758" s="65" t="s">
        <v>30</v>
      </c>
      <c r="I1758" s="65"/>
      <c r="J1758" s="526">
        <v>45805</v>
      </c>
      <c r="K1758" s="42" t="s">
        <v>31</v>
      </c>
      <c r="L1758" s="544">
        <v>45804</v>
      </c>
      <c r="M1758" s="57"/>
      <c r="N1758" s="516">
        <v>45805</v>
      </c>
      <c r="O1758" s="471"/>
      <c r="P1758" s="70"/>
      <c r="Q1758" s="70"/>
      <c r="R1758" s="70"/>
      <c r="S1758" s="70"/>
      <c r="T1758" s="147"/>
      <c r="U1758" s="146"/>
      <c r="V1758" s="51"/>
      <c r="W1758" s="51"/>
      <c r="X1758" s="51"/>
      <c r="Y1758" s="51"/>
      <c r="Z1758" s="51"/>
      <c r="AA1758" s="145"/>
    </row>
    <row r="1759" spans="1:27" s="2" customFormat="1" ht="21" customHeight="1" x14ac:dyDescent="0.3">
      <c r="A1759" s="555">
        <v>45806</v>
      </c>
      <c r="B1759" s="48" t="s">
        <v>1703</v>
      </c>
      <c r="C1759" s="45" t="s">
        <v>65</v>
      </c>
      <c r="D1759" s="45">
        <v>7</v>
      </c>
      <c r="E1759" s="45" t="s">
        <v>108</v>
      </c>
      <c r="F1759" s="45">
        <v>44</v>
      </c>
      <c r="G1759" s="64" t="s">
        <v>1743</v>
      </c>
      <c r="H1759" s="65" t="s">
        <v>30</v>
      </c>
      <c r="I1759" s="65"/>
      <c r="J1759" s="526">
        <v>45805</v>
      </c>
      <c r="K1759" s="42" t="s">
        <v>31</v>
      </c>
      <c r="L1759" s="544">
        <v>45804</v>
      </c>
      <c r="M1759" s="57"/>
      <c r="N1759" s="516">
        <v>45805</v>
      </c>
      <c r="O1759" s="471"/>
      <c r="P1759" s="70"/>
      <c r="Q1759" s="70"/>
      <c r="R1759" s="70"/>
      <c r="S1759" s="70"/>
      <c r="T1759" s="147"/>
      <c r="U1759" s="146"/>
      <c r="V1759" s="51"/>
      <c r="W1759" s="51"/>
      <c r="X1759" s="51"/>
      <c r="Y1759" s="51"/>
      <c r="Z1759" s="51"/>
      <c r="AA1759" s="145"/>
    </row>
    <row r="1760" spans="1:27" s="2" customFormat="1" ht="21" x14ac:dyDescent="0.3">
      <c r="A1760" s="555">
        <v>45806</v>
      </c>
      <c r="B1760" s="48" t="s">
        <v>1703</v>
      </c>
      <c r="C1760" s="45" t="s">
        <v>65</v>
      </c>
      <c r="D1760" s="45">
        <v>7</v>
      </c>
      <c r="E1760" s="45" t="s">
        <v>108</v>
      </c>
      <c r="F1760" s="45">
        <v>45</v>
      </c>
      <c r="G1760" s="64" t="s">
        <v>1744</v>
      </c>
      <c r="H1760" s="65" t="s">
        <v>30</v>
      </c>
      <c r="I1760" s="65"/>
      <c r="J1760" s="526">
        <v>45805</v>
      </c>
      <c r="K1760" s="42" t="s">
        <v>31</v>
      </c>
      <c r="L1760" s="544">
        <v>45804</v>
      </c>
      <c r="M1760" s="57"/>
      <c r="N1760" s="516">
        <v>45805</v>
      </c>
      <c r="O1760" s="471"/>
      <c r="P1760" s="70"/>
      <c r="Q1760" s="70"/>
      <c r="R1760" s="70"/>
      <c r="S1760" s="70"/>
      <c r="T1760" s="147"/>
      <c r="U1760" s="146"/>
      <c r="V1760" s="51"/>
      <c r="W1760" s="51"/>
      <c r="X1760" s="51"/>
      <c r="Y1760" s="51"/>
      <c r="Z1760" s="51"/>
      <c r="AA1760" s="145"/>
    </row>
    <row r="1761" spans="1:27" s="2" customFormat="1" ht="21" x14ac:dyDescent="0.3">
      <c r="A1761" s="555">
        <v>45806</v>
      </c>
      <c r="B1761" s="48" t="s">
        <v>1703</v>
      </c>
      <c r="C1761" s="45" t="s">
        <v>65</v>
      </c>
      <c r="D1761" s="45">
        <v>7</v>
      </c>
      <c r="E1761" s="45" t="s">
        <v>108</v>
      </c>
      <c r="F1761" s="45">
        <v>46</v>
      </c>
      <c r="G1761" s="64" t="s">
        <v>1745</v>
      </c>
      <c r="H1761" s="65" t="s">
        <v>30</v>
      </c>
      <c r="I1761" s="65"/>
      <c r="J1761" s="526">
        <v>45805</v>
      </c>
      <c r="K1761" s="42" t="s">
        <v>31</v>
      </c>
      <c r="L1761" s="544">
        <v>45804</v>
      </c>
      <c r="M1761" s="57"/>
      <c r="N1761" s="516">
        <v>45805</v>
      </c>
      <c r="O1761" s="471"/>
      <c r="P1761" s="70"/>
      <c r="Q1761" s="70"/>
      <c r="R1761" s="70"/>
      <c r="S1761" s="70"/>
      <c r="T1761" s="147"/>
      <c r="U1761" s="146"/>
      <c r="V1761" s="51"/>
      <c r="W1761" s="51"/>
      <c r="X1761" s="51"/>
      <c r="Y1761" s="51"/>
      <c r="Z1761" s="51"/>
      <c r="AA1761" s="145"/>
    </row>
    <row r="1762" spans="1:27" s="2" customFormat="1" ht="21" x14ac:dyDescent="0.3">
      <c r="A1762" s="555">
        <v>45806</v>
      </c>
      <c r="B1762" s="48" t="s">
        <v>1703</v>
      </c>
      <c r="C1762" s="45" t="s">
        <v>65</v>
      </c>
      <c r="D1762" s="45">
        <v>7</v>
      </c>
      <c r="E1762" s="45" t="s">
        <v>108</v>
      </c>
      <c r="F1762" s="45">
        <v>47</v>
      </c>
      <c r="G1762" s="64" t="s">
        <v>1746</v>
      </c>
      <c r="H1762" s="65" t="s">
        <v>30</v>
      </c>
      <c r="I1762" s="65"/>
      <c r="J1762" s="526">
        <v>45805</v>
      </c>
      <c r="K1762" s="42" t="s">
        <v>31</v>
      </c>
      <c r="L1762" s="544">
        <v>45804</v>
      </c>
      <c r="M1762" s="57"/>
      <c r="N1762" s="516">
        <v>45805</v>
      </c>
      <c r="O1762" s="471"/>
      <c r="P1762" s="70"/>
      <c r="Q1762" s="70"/>
      <c r="R1762" s="70"/>
      <c r="S1762" s="70"/>
      <c r="T1762" s="147"/>
      <c r="U1762" s="146"/>
      <c r="V1762" s="51"/>
      <c r="W1762" s="51"/>
      <c r="X1762" s="51"/>
      <c r="Y1762" s="51"/>
      <c r="Z1762" s="51"/>
      <c r="AA1762" s="145"/>
    </row>
    <row r="1763" spans="1:27" s="2" customFormat="1" ht="21" x14ac:dyDescent="0.3">
      <c r="A1763" s="555">
        <v>45806</v>
      </c>
      <c r="B1763" s="48" t="s">
        <v>1703</v>
      </c>
      <c r="C1763" s="45" t="s">
        <v>65</v>
      </c>
      <c r="D1763" s="45">
        <v>7</v>
      </c>
      <c r="E1763" s="45" t="s">
        <v>108</v>
      </c>
      <c r="F1763" s="45">
        <v>48</v>
      </c>
      <c r="G1763" s="64" t="s">
        <v>1747</v>
      </c>
      <c r="H1763" s="65" t="s">
        <v>30</v>
      </c>
      <c r="I1763" s="65"/>
      <c r="J1763" s="526">
        <v>45805</v>
      </c>
      <c r="K1763" s="42" t="s">
        <v>31</v>
      </c>
      <c r="L1763" s="544">
        <v>45804</v>
      </c>
      <c r="M1763" s="57"/>
      <c r="N1763" s="516">
        <v>45805</v>
      </c>
      <c r="O1763" s="471"/>
      <c r="P1763" s="70"/>
      <c r="Q1763" s="70"/>
      <c r="R1763" s="70"/>
      <c r="S1763" s="70"/>
      <c r="T1763" s="147"/>
      <c r="U1763" s="146"/>
      <c r="V1763" s="51"/>
      <c r="W1763" s="51"/>
      <c r="X1763" s="51"/>
      <c r="Y1763" s="51"/>
      <c r="Z1763" s="51"/>
      <c r="AA1763" s="145"/>
    </row>
    <row r="1764" spans="1:27" s="2" customFormat="1" ht="21" x14ac:dyDescent="0.3">
      <c r="A1764" s="555">
        <v>45806</v>
      </c>
      <c r="B1764" s="48" t="s">
        <v>1703</v>
      </c>
      <c r="C1764" s="45" t="s">
        <v>65</v>
      </c>
      <c r="D1764" s="45">
        <v>7</v>
      </c>
      <c r="E1764" s="45" t="s">
        <v>108</v>
      </c>
      <c r="F1764" s="45">
        <v>49</v>
      </c>
      <c r="G1764" s="64" t="s">
        <v>1748</v>
      </c>
      <c r="H1764" s="65" t="s">
        <v>30</v>
      </c>
      <c r="I1764" s="65"/>
      <c r="J1764" s="526">
        <v>45805</v>
      </c>
      <c r="K1764" s="42" t="s">
        <v>31</v>
      </c>
      <c r="L1764" s="544">
        <v>45804</v>
      </c>
      <c r="M1764" s="57"/>
      <c r="N1764" s="516">
        <v>45805</v>
      </c>
      <c r="O1764" s="471"/>
      <c r="P1764" s="70"/>
      <c r="Q1764" s="70"/>
      <c r="R1764" s="70"/>
      <c r="S1764" s="70"/>
      <c r="T1764" s="147"/>
      <c r="U1764" s="146"/>
      <c r="V1764" s="51"/>
      <c r="W1764" s="51"/>
      <c r="X1764" s="51"/>
      <c r="Y1764" s="51"/>
      <c r="Z1764" s="51"/>
      <c r="AA1764" s="145"/>
    </row>
    <row r="1765" spans="1:27" s="2" customFormat="1" ht="21" x14ac:dyDescent="0.3">
      <c r="A1765" s="555">
        <v>45806</v>
      </c>
      <c r="B1765" s="48" t="s">
        <v>1703</v>
      </c>
      <c r="C1765" s="45" t="s">
        <v>65</v>
      </c>
      <c r="D1765" s="45">
        <v>7</v>
      </c>
      <c r="E1765" s="45" t="s">
        <v>108</v>
      </c>
      <c r="F1765" s="45">
        <v>50</v>
      </c>
      <c r="G1765" s="64" t="s">
        <v>1749</v>
      </c>
      <c r="H1765" s="47" t="s">
        <v>54</v>
      </c>
      <c r="I1765" s="65"/>
      <c r="J1765" s="526">
        <v>45805</v>
      </c>
      <c r="K1765" s="42" t="s">
        <v>31</v>
      </c>
      <c r="L1765" s="544">
        <v>45804</v>
      </c>
      <c r="M1765" s="57"/>
      <c r="N1765" s="516">
        <v>45835</v>
      </c>
      <c r="O1765" s="471"/>
      <c r="P1765" s="70"/>
      <c r="Q1765" s="70"/>
      <c r="R1765" s="70"/>
      <c r="S1765" s="70"/>
      <c r="T1765" s="147"/>
      <c r="U1765" s="146"/>
      <c r="V1765" s="51"/>
      <c r="W1765" s="51"/>
      <c r="X1765" s="51"/>
      <c r="Y1765" s="51"/>
      <c r="Z1765" s="51"/>
      <c r="AA1765" s="145"/>
    </row>
    <row r="1766" spans="1:27" s="2" customFormat="1" ht="21" x14ac:dyDescent="0.3">
      <c r="A1766" s="555">
        <v>45806</v>
      </c>
      <c r="B1766" s="48" t="s">
        <v>1703</v>
      </c>
      <c r="C1766" s="45" t="s">
        <v>65</v>
      </c>
      <c r="D1766" s="45">
        <v>7</v>
      </c>
      <c r="E1766" s="45" t="s">
        <v>108</v>
      </c>
      <c r="F1766" s="45">
        <v>51</v>
      </c>
      <c r="G1766" s="64" t="s">
        <v>1750</v>
      </c>
      <c r="H1766" s="65" t="s">
        <v>30</v>
      </c>
      <c r="I1766" s="65"/>
      <c r="J1766" s="526">
        <v>45805</v>
      </c>
      <c r="K1766" s="42" t="s">
        <v>31</v>
      </c>
      <c r="L1766" s="544">
        <v>45804</v>
      </c>
      <c r="M1766" s="57"/>
      <c r="N1766" s="516">
        <v>45805</v>
      </c>
      <c r="O1766" s="471"/>
      <c r="P1766" s="70"/>
      <c r="Q1766" s="70"/>
      <c r="R1766" s="70"/>
      <c r="S1766" s="70"/>
      <c r="T1766" s="147"/>
      <c r="U1766" s="146"/>
      <c r="V1766" s="51"/>
      <c r="W1766" s="51"/>
      <c r="X1766" s="51"/>
      <c r="Y1766" s="51"/>
      <c r="Z1766" s="51"/>
      <c r="AA1766" s="145"/>
    </row>
    <row r="1767" spans="1:27" s="2" customFormat="1" ht="21" x14ac:dyDescent="0.3">
      <c r="A1767" s="555">
        <v>45806</v>
      </c>
      <c r="B1767" s="48" t="s">
        <v>1703</v>
      </c>
      <c r="C1767" s="45" t="s">
        <v>65</v>
      </c>
      <c r="D1767" s="45">
        <v>7</v>
      </c>
      <c r="E1767" s="45" t="s">
        <v>108</v>
      </c>
      <c r="F1767" s="45">
        <v>52</v>
      </c>
      <c r="G1767" s="64" t="s">
        <v>1751</v>
      </c>
      <c r="H1767" s="65" t="s">
        <v>30</v>
      </c>
      <c r="I1767" s="65"/>
      <c r="J1767" s="526">
        <v>45805</v>
      </c>
      <c r="K1767" s="42" t="s">
        <v>31</v>
      </c>
      <c r="L1767" s="544">
        <v>45804</v>
      </c>
      <c r="M1767" s="57"/>
      <c r="N1767" s="516">
        <v>45805</v>
      </c>
      <c r="O1767" s="471"/>
      <c r="P1767" s="70"/>
      <c r="Q1767" s="70"/>
      <c r="R1767" s="70"/>
      <c r="S1767" s="70"/>
      <c r="T1767" s="147"/>
      <c r="U1767" s="146"/>
      <c r="V1767" s="51"/>
      <c r="W1767" s="51"/>
      <c r="X1767" s="51"/>
      <c r="Y1767" s="51"/>
      <c r="Z1767" s="51"/>
      <c r="AA1767" s="145"/>
    </row>
    <row r="1768" spans="1:27" s="2" customFormat="1" ht="21" x14ac:dyDescent="0.3">
      <c r="A1768" s="555">
        <v>45806</v>
      </c>
      <c r="B1768" s="48" t="s">
        <v>1703</v>
      </c>
      <c r="C1768" s="45" t="s">
        <v>65</v>
      </c>
      <c r="D1768" s="45">
        <v>7</v>
      </c>
      <c r="E1768" s="45" t="s">
        <v>108</v>
      </c>
      <c r="F1768" s="45">
        <v>53</v>
      </c>
      <c r="G1768" s="64" t="s">
        <v>1752</v>
      </c>
      <c r="H1768" s="65" t="s">
        <v>30</v>
      </c>
      <c r="I1768" s="65"/>
      <c r="J1768" s="526">
        <v>45805</v>
      </c>
      <c r="K1768" s="42" t="s">
        <v>31</v>
      </c>
      <c r="L1768" s="544">
        <v>45804</v>
      </c>
      <c r="M1768" s="57"/>
      <c r="N1768" s="516">
        <v>45805</v>
      </c>
      <c r="O1768" s="471"/>
      <c r="P1768" s="70"/>
      <c r="Q1768" s="70"/>
      <c r="R1768" s="70"/>
      <c r="S1768" s="70"/>
      <c r="T1768" s="147"/>
      <c r="U1768" s="146"/>
      <c r="V1768" s="51"/>
      <c r="W1768" s="51"/>
      <c r="X1768" s="51"/>
      <c r="Y1768" s="51"/>
      <c r="Z1768" s="51"/>
      <c r="AA1768" s="145"/>
    </row>
    <row r="1769" spans="1:27" s="2" customFormat="1" ht="31.2" x14ac:dyDescent="0.3">
      <c r="A1769" s="555">
        <v>45806</v>
      </c>
      <c r="B1769" s="48" t="s">
        <v>1703</v>
      </c>
      <c r="C1769" s="45" t="s">
        <v>65</v>
      </c>
      <c r="D1769" s="45">
        <v>7</v>
      </c>
      <c r="E1769" s="45" t="s">
        <v>108</v>
      </c>
      <c r="F1769" s="45">
        <v>54</v>
      </c>
      <c r="G1769" s="64" t="s">
        <v>1753</v>
      </c>
      <c r="H1769" s="65" t="s">
        <v>158</v>
      </c>
      <c r="I1769" s="65"/>
      <c r="J1769" s="526">
        <v>45805</v>
      </c>
      <c r="K1769" s="42" t="s">
        <v>31</v>
      </c>
      <c r="L1769" s="544">
        <v>45804</v>
      </c>
      <c r="M1769" s="57"/>
      <c r="N1769" s="516">
        <v>45805</v>
      </c>
      <c r="O1769" s="471"/>
      <c r="P1769" s="70"/>
      <c r="Q1769" s="70"/>
      <c r="R1769" s="70"/>
      <c r="S1769" s="70"/>
      <c r="T1769" s="147"/>
      <c r="U1769" s="146"/>
      <c r="V1769" s="51"/>
      <c r="W1769" s="51"/>
      <c r="X1769" s="51"/>
      <c r="Y1769" s="51"/>
      <c r="Z1769" s="51"/>
      <c r="AA1769" s="145"/>
    </row>
    <row r="1770" spans="1:27" s="2" customFormat="1" ht="78" x14ac:dyDescent="0.3">
      <c r="A1770" s="555">
        <v>45806</v>
      </c>
      <c r="B1770" s="48" t="s">
        <v>1703</v>
      </c>
      <c r="C1770" s="45" t="s">
        <v>65</v>
      </c>
      <c r="D1770" s="45">
        <v>7</v>
      </c>
      <c r="E1770" s="45" t="s">
        <v>108</v>
      </c>
      <c r="F1770" s="45">
        <v>55</v>
      </c>
      <c r="G1770" s="64" t="s">
        <v>5235</v>
      </c>
      <c r="H1770" s="65" t="s">
        <v>44</v>
      </c>
      <c r="I1770" s="65"/>
      <c r="J1770" s="526">
        <v>45856</v>
      </c>
      <c r="K1770" s="191" t="s">
        <v>31</v>
      </c>
      <c r="L1770" s="544">
        <v>45804</v>
      </c>
      <c r="M1770" s="57"/>
      <c r="N1770" s="516">
        <v>45876</v>
      </c>
      <c r="O1770" s="471"/>
      <c r="P1770" s="70"/>
      <c r="Q1770" s="70"/>
      <c r="R1770" s="70"/>
      <c r="S1770" s="70"/>
      <c r="T1770" s="147"/>
      <c r="U1770" s="146"/>
      <c r="V1770" s="51"/>
      <c r="W1770" s="51"/>
      <c r="X1770" s="51"/>
      <c r="Y1770" s="51"/>
      <c r="Z1770" s="51"/>
      <c r="AA1770" s="145"/>
    </row>
    <row r="1771" spans="1:27" s="2" customFormat="1" ht="31.2" x14ac:dyDescent="0.3">
      <c r="A1771" s="555">
        <v>45806</v>
      </c>
      <c r="B1771" s="48" t="s">
        <v>1703</v>
      </c>
      <c r="C1771" s="45" t="s">
        <v>65</v>
      </c>
      <c r="D1771" s="45">
        <v>7</v>
      </c>
      <c r="E1771" s="45" t="s">
        <v>108</v>
      </c>
      <c r="F1771" s="45">
        <v>56</v>
      </c>
      <c r="G1771" s="64" t="s">
        <v>1754</v>
      </c>
      <c r="H1771" s="65" t="s">
        <v>30</v>
      </c>
      <c r="I1771" s="65"/>
      <c r="J1771" s="526">
        <v>45868</v>
      </c>
      <c r="K1771" s="191" t="s">
        <v>31</v>
      </c>
      <c r="L1771" s="544">
        <v>45804</v>
      </c>
      <c r="M1771" s="57"/>
      <c r="N1771" s="516">
        <v>45875</v>
      </c>
      <c r="O1771" s="471"/>
      <c r="P1771" s="70"/>
      <c r="Q1771" s="70"/>
      <c r="R1771" s="70"/>
      <c r="S1771" s="70"/>
      <c r="T1771" s="147"/>
      <c r="U1771" s="146"/>
      <c r="V1771" s="51"/>
      <c r="W1771" s="51"/>
      <c r="X1771" s="51"/>
      <c r="Y1771" s="51"/>
      <c r="Z1771" s="51"/>
      <c r="AA1771" s="145"/>
    </row>
    <row r="1772" spans="1:27" s="2" customFormat="1" ht="31.2" x14ac:dyDescent="0.3">
      <c r="A1772" s="555">
        <v>45806</v>
      </c>
      <c r="B1772" s="48" t="s">
        <v>1703</v>
      </c>
      <c r="C1772" s="45" t="s">
        <v>65</v>
      </c>
      <c r="D1772" s="45">
        <v>7</v>
      </c>
      <c r="E1772" s="45" t="s">
        <v>108</v>
      </c>
      <c r="F1772" s="45">
        <v>57</v>
      </c>
      <c r="G1772" s="64" t="s">
        <v>5250</v>
      </c>
      <c r="H1772" s="65" t="s">
        <v>84</v>
      </c>
      <c r="I1772" s="65"/>
      <c r="J1772" s="526">
        <v>45856</v>
      </c>
      <c r="K1772" s="191" t="s">
        <v>31</v>
      </c>
      <c r="L1772" s="544">
        <v>45804</v>
      </c>
      <c r="M1772" s="404"/>
      <c r="N1772" s="516">
        <v>45936</v>
      </c>
      <c r="O1772" s="471"/>
      <c r="P1772" s="70"/>
      <c r="Q1772" s="70"/>
      <c r="R1772" s="70"/>
      <c r="S1772" s="70"/>
      <c r="T1772" s="147"/>
      <c r="U1772" s="146"/>
      <c r="V1772" s="51"/>
      <c r="W1772" s="51"/>
      <c r="X1772" s="51"/>
      <c r="Y1772" s="51"/>
      <c r="Z1772" s="51"/>
      <c r="AA1772" s="145"/>
    </row>
    <row r="1773" spans="1:27" s="2" customFormat="1" ht="21" x14ac:dyDescent="0.3">
      <c r="A1773" s="555">
        <v>45806</v>
      </c>
      <c r="B1773" s="48" t="s">
        <v>1703</v>
      </c>
      <c r="C1773" s="45" t="s">
        <v>65</v>
      </c>
      <c r="D1773" s="45">
        <v>7</v>
      </c>
      <c r="E1773" s="45" t="s">
        <v>108</v>
      </c>
      <c r="F1773" s="45">
        <v>58</v>
      </c>
      <c r="G1773" s="64" t="s">
        <v>5236</v>
      </c>
      <c r="H1773" s="65" t="s">
        <v>30</v>
      </c>
      <c r="I1773" s="65"/>
      <c r="J1773" s="526">
        <v>45856</v>
      </c>
      <c r="K1773" s="191" t="s">
        <v>31</v>
      </c>
      <c r="L1773" s="544">
        <v>45804</v>
      </c>
      <c r="M1773" s="404"/>
      <c r="N1773" s="516">
        <v>45931</v>
      </c>
      <c r="O1773" s="471"/>
      <c r="P1773" s="70"/>
      <c r="Q1773" s="70"/>
      <c r="R1773" s="70"/>
      <c r="S1773" s="70"/>
      <c r="T1773" s="147"/>
      <c r="U1773" s="146"/>
      <c r="V1773" s="51"/>
      <c r="W1773" s="51"/>
      <c r="X1773" s="51"/>
      <c r="Y1773" s="51"/>
      <c r="Z1773" s="51"/>
      <c r="AA1773" s="145"/>
    </row>
    <row r="1774" spans="1:27" s="2" customFormat="1" ht="21" x14ac:dyDescent="0.3">
      <c r="A1774" s="555">
        <v>45806</v>
      </c>
      <c r="B1774" s="48" t="s">
        <v>1703</v>
      </c>
      <c r="C1774" s="45" t="s">
        <v>65</v>
      </c>
      <c r="D1774" s="45">
        <v>7</v>
      </c>
      <c r="E1774" s="45" t="s">
        <v>108</v>
      </c>
      <c r="F1774" s="45">
        <v>59</v>
      </c>
      <c r="G1774" s="64" t="s">
        <v>5202</v>
      </c>
      <c r="H1774" s="65" t="s">
        <v>84</v>
      </c>
      <c r="I1774" s="65"/>
      <c r="J1774" s="526">
        <v>45856</v>
      </c>
      <c r="K1774" s="191" t="s">
        <v>31</v>
      </c>
      <c r="L1774" s="544">
        <v>45804</v>
      </c>
      <c r="M1774" s="57"/>
      <c r="N1774" s="516">
        <v>45919</v>
      </c>
      <c r="O1774" s="471"/>
      <c r="P1774" s="70"/>
      <c r="Q1774" s="70"/>
      <c r="R1774" s="70"/>
      <c r="S1774" s="70"/>
      <c r="T1774" s="147"/>
      <c r="U1774" s="146"/>
      <c r="V1774" s="51"/>
      <c r="W1774" s="51"/>
      <c r="X1774" s="51"/>
      <c r="Y1774" s="51"/>
      <c r="Z1774" s="51"/>
      <c r="AA1774" s="145"/>
    </row>
    <row r="1775" spans="1:27" s="2" customFormat="1" ht="21" x14ac:dyDescent="0.3">
      <c r="A1775" s="555">
        <v>45806</v>
      </c>
      <c r="B1775" s="48" t="s">
        <v>1703</v>
      </c>
      <c r="C1775" s="45" t="s">
        <v>65</v>
      </c>
      <c r="D1775" s="45">
        <v>7</v>
      </c>
      <c r="E1775" s="45" t="s">
        <v>108</v>
      </c>
      <c r="F1775" s="45">
        <v>60</v>
      </c>
      <c r="G1775" s="64" t="s">
        <v>5203</v>
      </c>
      <c r="H1775" s="65" t="s">
        <v>84</v>
      </c>
      <c r="I1775" s="65"/>
      <c r="J1775" s="526">
        <v>45856</v>
      </c>
      <c r="K1775" s="191" t="s">
        <v>31</v>
      </c>
      <c r="L1775" s="544">
        <v>45804</v>
      </c>
      <c r="M1775" s="57"/>
      <c r="N1775" s="516">
        <v>45919</v>
      </c>
      <c r="O1775" s="471"/>
      <c r="P1775" s="70"/>
      <c r="Q1775" s="70"/>
      <c r="R1775" s="70"/>
      <c r="S1775" s="70"/>
      <c r="T1775" s="147"/>
      <c r="U1775" s="146"/>
      <c r="V1775" s="51"/>
      <c r="W1775" s="51"/>
      <c r="X1775" s="51"/>
      <c r="Y1775" s="51"/>
      <c r="Z1775" s="51"/>
      <c r="AA1775" s="145"/>
    </row>
    <row r="1776" spans="1:27" s="2" customFormat="1" ht="21" x14ac:dyDescent="0.3">
      <c r="A1776" s="555">
        <v>45806</v>
      </c>
      <c r="B1776" s="48" t="s">
        <v>1703</v>
      </c>
      <c r="C1776" s="45" t="s">
        <v>65</v>
      </c>
      <c r="D1776" s="45">
        <v>7</v>
      </c>
      <c r="E1776" s="45" t="s">
        <v>108</v>
      </c>
      <c r="F1776" s="45">
        <v>61</v>
      </c>
      <c r="G1776" s="64" t="s">
        <v>5204</v>
      </c>
      <c r="H1776" s="65" t="s">
        <v>30</v>
      </c>
      <c r="I1776" s="65"/>
      <c r="J1776" s="526">
        <v>45856</v>
      </c>
      <c r="K1776" s="191" t="s">
        <v>31</v>
      </c>
      <c r="L1776" s="544">
        <v>45804</v>
      </c>
      <c r="M1776" s="57"/>
      <c r="N1776" s="516">
        <v>45912</v>
      </c>
      <c r="O1776" s="471"/>
      <c r="P1776" s="70"/>
      <c r="Q1776" s="70"/>
      <c r="R1776" s="70"/>
      <c r="S1776" s="70"/>
      <c r="T1776" s="147"/>
      <c r="U1776" s="146"/>
      <c r="V1776" s="51"/>
      <c r="W1776" s="51"/>
      <c r="X1776" s="51"/>
      <c r="Y1776" s="51"/>
      <c r="Z1776" s="51"/>
      <c r="AA1776" s="145"/>
    </row>
    <row r="1777" spans="1:27" s="2" customFormat="1" ht="21" x14ac:dyDescent="0.3">
      <c r="A1777" s="555">
        <v>45806</v>
      </c>
      <c r="B1777" s="48" t="s">
        <v>1703</v>
      </c>
      <c r="C1777" s="45" t="s">
        <v>65</v>
      </c>
      <c r="D1777" s="45">
        <v>7</v>
      </c>
      <c r="E1777" s="45" t="s">
        <v>108</v>
      </c>
      <c r="F1777" s="45">
        <v>62</v>
      </c>
      <c r="G1777" s="64" t="s">
        <v>5205</v>
      </c>
      <c r="H1777" s="65" t="s">
        <v>30</v>
      </c>
      <c r="I1777" s="65"/>
      <c r="J1777" s="526">
        <v>45856</v>
      </c>
      <c r="K1777" s="191" t="s">
        <v>31</v>
      </c>
      <c r="L1777" s="544">
        <v>45804</v>
      </c>
      <c r="M1777" s="57"/>
      <c r="N1777" s="516">
        <v>45912</v>
      </c>
      <c r="O1777" s="471"/>
      <c r="P1777" s="70"/>
      <c r="Q1777" s="70"/>
      <c r="R1777" s="70"/>
      <c r="S1777" s="70"/>
      <c r="T1777" s="147"/>
      <c r="U1777" s="146"/>
      <c r="V1777" s="51"/>
      <c r="W1777" s="51"/>
      <c r="X1777" s="51"/>
      <c r="Y1777" s="51"/>
      <c r="Z1777" s="51"/>
      <c r="AA1777" s="145"/>
    </row>
    <row r="1778" spans="1:27" s="2" customFormat="1" ht="21" x14ac:dyDescent="0.3">
      <c r="A1778" s="555">
        <v>45806</v>
      </c>
      <c r="B1778" s="48" t="s">
        <v>1703</v>
      </c>
      <c r="C1778" s="45" t="s">
        <v>65</v>
      </c>
      <c r="D1778" s="45">
        <v>7</v>
      </c>
      <c r="E1778" s="45" t="s">
        <v>108</v>
      </c>
      <c r="F1778" s="45">
        <v>63</v>
      </c>
      <c r="G1778" s="64" t="s">
        <v>5206</v>
      </c>
      <c r="H1778" s="65" t="s">
        <v>30</v>
      </c>
      <c r="I1778" s="65"/>
      <c r="J1778" s="526">
        <v>45856</v>
      </c>
      <c r="K1778" s="191" t="s">
        <v>31</v>
      </c>
      <c r="L1778" s="544">
        <v>45804</v>
      </c>
      <c r="M1778" s="57"/>
      <c r="N1778" s="516">
        <v>45941</v>
      </c>
      <c r="O1778" s="471"/>
      <c r="P1778" s="70"/>
      <c r="Q1778" s="70"/>
      <c r="R1778" s="70"/>
      <c r="S1778" s="70"/>
      <c r="T1778" s="147"/>
      <c r="U1778" s="146"/>
      <c r="V1778" s="51"/>
      <c r="W1778" s="51"/>
      <c r="X1778" s="51"/>
      <c r="Y1778" s="51"/>
      <c r="Z1778" s="51"/>
      <c r="AA1778" s="145"/>
    </row>
    <row r="1779" spans="1:27" s="2" customFormat="1" ht="21" x14ac:dyDescent="0.3">
      <c r="A1779" s="555">
        <v>45806</v>
      </c>
      <c r="B1779" s="48" t="s">
        <v>1703</v>
      </c>
      <c r="C1779" s="45" t="s">
        <v>65</v>
      </c>
      <c r="D1779" s="45">
        <v>7</v>
      </c>
      <c r="E1779" s="45" t="s">
        <v>108</v>
      </c>
      <c r="F1779" s="45">
        <v>64</v>
      </c>
      <c r="G1779" s="64" t="s">
        <v>5273</v>
      </c>
      <c r="H1779" s="65" t="s">
        <v>30</v>
      </c>
      <c r="I1779" s="65"/>
      <c r="J1779" s="526">
        <v>45920</v>
      </c>
      <c r="K1779" s="191" t="s">
        <v>31</v>
      </c>
      <c r="L1779" s="544">
        <v>45804</v>
      </c>
      <c r="M1779" s="57"/>
      <c r="N1779" s="516">
        <v>45979</v>
      </c>
      <c r="O1779" s="471"/>
      <c r="P1779" s="70"/>
      <c r="Q1779" s="70"/>
      <c r="R1779" s="70"/>
      <c r="S1779" s="70"/>
      <c r="T1779" s="147"/>
      <c r="U1779" s="146"/>
      <c r="V1779" s="51"/>
      <c r="W1779" s="51"/>
      <c r="X1779" s="51"/>
      <c r="Y1779" s="51"/>
      <c r="Z1779" s="51"/>
      <c r="AA1779" s="145"/>
    </row>
    <row r="1780" spans="1:27" s="2" customFormat="1" ht="31.2" x14ac:dyDescent="0.3">
      <c r="A1780" s="555">
        <v>45806</v>
      </c>
      <c r="B1780" s="48" t="s">
        <v>1703</v>
      </c>
      <c r="C1780" s="45" t="s">
        <v>65</v>
      </c>
      <c r="D1780" s="45">
        <v>7</v>
      </c>
      <c r="E1780" s="45" t="s">
        <v>108</v>
      </c>
      <c r="F1780" s="45">
        <v>65</v>
      </c>
      <c r="G1780" s="44" t="s">
        <v>5370</v>
      </c>
      <c r="H1780" s="48" t="s">
        <v>54</v>
      </c>
      <c r="I1780" s="48"/>
      <c r="J1780" s="513">
        <v>45920</v>
      </c>
      <c r="K1780" s="188" t="s">
        <v>227</v>
      </c>
      <c r="L1780" s="544">
        <v>45804</v>
      </c>
      <c r="M1780" s="462"/>
      <c r="N1780" s="516"/>
      <c r="O1780" s="471"/>
      <c r="P1780" s="70"/>
      <c r="Q1780" s="70"/>
      <c r="R1780" s="70"/>
      <c r="S1780" s="70"/>
      <c r="T1780" s="147"/>
      <c r="U1780" s="146"/>
      <c r="V1780" s="51"/>
      <c r="W1780" s="51"/>
      <c r="X1780" s="51"/>
      <c r="Y1780" s="51"/>
      <c r="Z1780" s="51"/>
      <c r="AA1780" s="145"/>
    </row>
    <row r="1781" spans="1:27" s="2" customFormat="1" ht="31.2" x14ac:dyDescent="0.3">
      <c r="A1781" s="555">
        <v>45806</v>
      </c>
      <c r="B1781" s="48" t="s">
        <v>1703</v>
      </c>
      <c r="C1781" s="45" t="s">
        <v>65</v>
      </c>
      <c r="D1781" s="45">
        <v>7</v>
      </c>
      <c r="E1781" s="45" t="s">
        <v>108</v>
      </c>
      <c r="F1781" s="45">
        <v>66</v>
      </c>
      <c r="G1781" s="64" t="s">
        <v>5277</v>
      </c>
      <c r="H1781" s="65" t="s">
        <v>30</v>
      </c>
      <c r="I1781" s="65"/>
      <c r="J1781" s="526">
        <v>45920</v>
      </c>
      <c r="K1781" s="191" t="s">
        <v>31</v>
      </c>
      <c r="L1781" s="544">
        <v>45804</v>
      </c>
      <c r="M1781" s="404"/>
      <c r="N1781" s="516">
        <v>45947</v>
      </c>
      <c r="O1781" s="471"/>
      <c r="P1781" s="70"/>
      <c r="Q1781" s="70"/>
      <c r="R1781" s="70"/>
      <c r="S1781" s="70"/>
      <c r="T1781" s="147"/>
      <c r="U1781" s="146"/>
      <c r="V1781" s="51"/>
      <c r="W1781" s="51"/>
      <c r="X1781" s="51"/>
      <c r="Y1781" s="51"/>
      <c r="Z1781" s="51"/>
      <c r="AA1781" s="145"/>
    </row>
    <row r="1782" spans="1:27" s="2" customFormat="1" ht="31.2" x14ac:dyDescent="0.3">
      <c r="A1782" s="555">
        <v>45806</v>
      </c>
      <c r="B1782" s="48" t="s">
        <v>1703</v>
      </c>
      <c r="C1782" s="45" t="s">
        <v>65</v>
      </c>
      <c r="D1782" s="45">
        <v>7</v>
      </c>
      <c r="E1782" s="45" t="s">
        <v>108</v>
      </c>
      <c r="F1782" s="45">
        <v>67</v>
      </c>
      <c r="G1782" s="64" t="s">
        <v>5287</v>
      </c>
      <c r="H1782" s="65" t="s">
        <v>68</v>
      </c>
      <c r="I1782" s="65"/>
      <c r="J1782" s="526">
        <v>45920</v>
      </c>
      <c r="K1782" s="191" t="s">
        <v>31</v>
      </c>
      <c r="L1782" s="544">
        <v>45804</v>
      </c>
      <c r="M1782" s="467"/>
      <c r="N1782" s="533">
        <v>46007</v>
      </c>
      <c r="O1782" s="471"/>
      <c r="P1782" s="70"/>
      <c r="Q1782" s="70"/>
      <c r="R1782" s="70"/>
      <c r="S1782" s="70"/>
      <c r="T1782" s="147"/>
      <c r="U1782" s="146"/>
      <c r="V1782" s="51"/>
      <c r="W1782" s="51"/>
      <c r="X1782" s="51"/>
      <c r="Y1782" s="51"/>
      <c r="Z1782" s="51"/>
      <c r="AA1782" s="145"/>
    </row>
    <row r="1783" spans="1:27" s="2" customFormat="1" ht="21" x14ac:dyDescent="0.3">
      <c r="A1783" s="555">
        <v>45806</v>
      </c>
      <c r="B1783" s="48" t="s">
        <v>1703</v>
      </c>
      <c r="C1783" s="45" t="s">
        <v>65</v>
      </c>
      <c r="D1783" s="45">
        <v>7</v>
      </c>
      <c r="E1783" s="45" t="s">
        <v>108</v>
      </c>
      <c r="F1783" s="45">
        <v>68</v>
      </c>
      <c r="G1783" s="64" t="s">
        <v>5305</v>
      </c>
      <c r="H1783" s="65" t="s">
        <v>30</v>
      </c>
      <c r="I1783" s="65"/>
      <c r="J1783" s="526">
        <v>45920</v>
      </c>
      <c r="K1783" s="191" t="s">
        <v>31</v>
      </c>
      <c r="L1783" s="544">
        <v>45804</v>
      </c>
      <c r="M1783" s="404"/>
      <c r="N1783" s="516">
        <v>45947</v>
      </c>
      <c r="O1783" s="471"/>
      <c r="P1783" s="70"/>
      <c r="Q1783" s="70"/>
      <c r="R1783" s="70"/>
      <c r="S1783" s="70"/>
      <c r="T1783" s="147"/>
      <c r="U1783" s="146"/>
      <c r="V1783" s="51"/>
      <c r="W1783" s="51"/>
      <c r="X1783" s="51"/>
      <c r="Y1783" s="51"/>
      <c r="Z1783" s="51"/>
      <c r="AA1783" s="145"/>
    </row>
    <row r="1784" spans="1:27" s="2" customFormat="1" ht="21" x14ac:dyDescent="0.3">
      <c r="A1784" s="555">
        <v>45806</v>
      </c>
      <c r="B1784" s="48" t="s">
        <v>1703</v>
      </c>
      <c r="C1784" s="45" t="s">
        <v>65</v>
      </c>
      <c r="D1784" s="45">
        <v>7</v>
      </c>
      <c r="E1784" s="45" t="s">
        <v>108</v>
      </c>
      <c r="F1784" s="45">
        <v>69</v>
      </c>
      <c r="G1784" s="64" t="s">
        <v>5321</v>
      </c>
      <c r="H1784" s="65" t="s">
        <v>116</v>
      </c>
      <c r="I1784" s="65"/>
      <c r="J1784" s="526">
        <v>45950</v>
      </c>
      <c r="K1784" s="191" t="s">
        <v>31</v>
      </c>
      <c r="L1784" s="544">
        <v>45804</v>
      </c>
      <c r="M1784" s="404"/>
      <c r="N1784" s="516">
        <v>45993</v>
      </c>
      <c r="O1784" s="471"/>
      <c r="P1784" s="70"/>
      <c r="Q1784" s="70"/>
      <c r="R1784" s="70"/>
      <c r="S1784" s="70"/>
      <c r="T1784" s="147"/>
      <c r="U1784" s="146"/>
      <c r="V1784" s="51"/>
      <c r="W1784" s="51"/>
      <c r="X1784" s="51"/>
      <c r="Y1784" s="51"/>
      <c r="Z1784" s="51"/>
      <c r="AA1784" s="145"/>
    </row>
    <row r="1785" spans="1:27" s="2" customFormat="1" ht="21" x14ac:dyDescent="0.3">
      <c r="A1785" s="555">
        <v>45806</v>
      </c>
      <c r="B1785" s="48" t="s">
        <v>1703</v>
      </c>
      <c r="C1785" s="45" t="s">
        <v>65</v>
      </c>
      <c r="D1785" s="45">
        <v>7</v>
      </c>
      <c r="E1785" s="45" t="s">
        <v>108</v>
      </c>
      <c r="F1785" s="45">
        <v>70</v>
      </c>
      <c r="G1785" s="64" t="s">
        <v>5322</v>
      </c>
      <c r="H1785" s="65" t="s">
        <v>44</v>
      </c>
      <c r="I1785" s="48"/>
      <c r="J1785" s="526">
        <v>45979</v>
      </c>
      <c r="K1785" s="191" t="s">
        <v>31</v>
      </c>
      <c r="L1785" s="544">
        <v>45804</v>
      </c>
      <c r="M1785" s="460"/>
      <c r="N1785" s="516">
        <v>46002</v>
      </c>
      <c r="O1785" s="471"/>
      <c r="P1785" s="70"/>
      <c r="Q1785" s="70"/>
      <c r="R1785" s="70"/>
      <c r="S1785" s="70"/>
      <c r="T1785" s="147"/>
      <c r="U1785" s="146"/>
      <c r="V1785" s="51"/>
      <c r="W1785" s="51"/>
      <c r="X1785" s="51"/>
      <c r="Y1785" s="51"/>
      <c r="Z1785" s="51"/>
      <c r="AA1785" s="145"/>
    </row>
    <row r="1786" spans="1:27" s="2" customFormat="1" ht="75.599999999999994" customHeight="1" x14ac:dyDescent="0.3">
      <c r="A1786" s="555">
        <v>45806</v>
      </c>
      <c r="B1786" s="48" t="s">
        <v>1703</v>
      </c>
      <c r="C1786" s="45" t="s">
        <v>65</v>
      </c>
      <c r="D1786" s="45">
        <v>7</v>
      </c>
      <c r="E1786" s="45" t="s">
        <v>108</v>
      </c>
      <c r="F1786" s="45">
        <v>71</v>
      </c>
      <c r="G1786" s="469" t="s">
        <v>5497</v>
      </c>
      <c r="H1786" s="48" t="s">
        <v>30</v>
      </c>
      <c r="I1786" s="48"/>
      <c r="J1786" s="513">
        <v>46065</v>
      </c>
      <c r="K1786" s="191" t="s">
        <v>31</v>
      </c>
      <c r="L1786" s="544">
        <v>45804</v>
      </c>
      <c r="M1786" s="405"/>
      <c r="N1786" s="516">
        <v>46063</v>
      </c>
      <c r="O1786" s="471"/>
      <c r="P1786" s="70"/>
      <c r="Q1786" s="70"/>
      <c r="R1786" s="70"/>
      <c r="S1786" s="70"/>
      <c r="T1786" s="147"/>
      <c r="U1786" s="146"/>
      <c r="V1786" s="51"/>
      <c r="W1786" s="51"/>
      <c r="X1786" s="51"/>
      <c r="Y1786" s="51"/>
      <c r="Z1786" s="51"/>
      <c r="AA1786" s="145"/>
    </row>
    <row r="1787" spans="1:27" s="2" customFormat="1" ht="31.2" x14ac:dyDescent="0.3">
      <c r="A1787" s="555">
        <v>45806</v>
      </c>
      <c r="B1787" s="48" t="s">
        <v>1703</v>
      </c>
      <c r="C1787" s="45" t="s">
        <v>65</v>
      </c>
      <c r="D1787" s="45">
        <v>7</v>
      </c>
      <c r="E1787" s="45" t="s">
        <v>108</v>
      </c>
      <c r="F1787" s="45">
        <v>72</v>
      </c>
      <c r="G1787" s="64" t="s">
        <v>5521</v>
      </c>
      <c r="H1787" s="65" t="s">
        <v>116</v>
      </c>
      <c r="I1787" s="65"/>
      <c r="J1787" s="526">
        <v>46097</v>
      </c>
      <c r="K1787" s="191" t="s">
        <v>31</v>
      </c>
      <c r="L1787" s="544">
        <v>45804</v>
      </c>
      <c r="M1787" s="460"/>
      <c r="N1787" s="516">
        <v>46126</v>
      </c>
      <c r="O1787" s="471"/>
      <c r="P1787" s="70"/>
      <c r="Q1787" s="70"/>
      <c r="R1787" s="70"/>
      <c r="S1787" s="70"/>
      <c r="T1787" s="147"/>
      <c r="U1787" s="146"/>
      <c r="V1787" s="51"/>
      <c r="W1787" s="51"/>
      <c r="X1787" s="51"/>
      <c r="Y1787" s="51"/>
      <c r="Z1787" s="51"/>
      <c r="AA1787" s="145"/>
    </row>
    <row r="1788" spans="1:27" s="2" customFormat="1" ht="21" x14ac:dyDescent="0.3">
      <c r="A1788" s="555">
        <v>45706</v>
      </c>
      <c r="B1788" s="48" t="s">
        <v>1756</v>
      </c>
      <c r="C1788" s="45" t="s">
        <v>65</v>
      </c>
      <c r="D1788" s="45">
        <v>8</v>
      </c>
      <c r="E1788" s="45" t="s">
        <v>28</v>
      </c>
      <c r="F1788" s="45">
        <v>1</v>
      </c>
      <c r="G1788" s="63" t="s">
        <v>1757</v>
      </c>
      <c r="H1788" s="47" t="s">
        <v>30</v>
      </c>
      <c r="I1788" s="48"/>
      <c r="J1788" s="513"/>
      <c r="K1788" s="42" t="s">
        <v>31</v>
      </c>
      <c r="L1788" s="544">
        <v>45370</v>
      </c>
      <c r="M1788" s="57"/>
      <c r="N1788" s="516">
        <v>45523</v>
      </c>
      <c r="O1788" s="471"/>
      <c r="P1788" s="70" t="str">
        <f ca="1">IF(K1788="NÃO INTERVENCIONADO",TODAY()-J1788,"")</f>
        <v/>
      </c>
      <c r="Q1788" s="70" t="str">
        <f t="shared" ref="Q1788:Q1822" ca="1" si="289">IF(K1788="ENCOMENDADO",TODAY()-J1788,"")</f>
        <v/>
      </c>
      <c r="R1788" s="70" t="str">
        <f t="shared" ref="R1788:R1822" ca="1" si="290">IF(K1788="EM OBRA",TODAY()-J1788,"")</f>
        <v/>
      </c>
      <c r="S1788" s="70" t="str">
        <f t="shared" ref="S1788:S1822" ca="1" si="291">IF(K1788="CORREÇÃO NÃO ACEITE",TODAY()-J1788,"")</f>
        <v/>
      </c>
      <c r="T1788" s="147" t="str">
        <f t="shared" ref="T1788:T1822" ca="1" si="292">IF(K1788="A VERIFICAR",TODAY()-J1788,"")</f>
        <v/>
      </c>
      <c r="U1788" s="146"/>
      <c r="V1788" s="51"/>
      <c r="W1788" s="51"/>
      <c r="X1788" s="51"/>
      <c r="Y1788" s="51"/>
      <c r="Z1788" s="51"/>
      <c r="AA1788" s="145"/>
    </row>
    <row r="1789" spans="1:27" s="2" customFormat="1" ht="21" x14ac:dyDescent="0.3">
      <c r="A1789" s="555">
        <v>45706</v>
      </c>
      <c r="B1789" s="48" t="s">
        <v>1756</v>
      </c>
      <c r="C1789" s="45" t="s">
        <v>65</v>
      </c>
      <c r="D1789" s="45">
        <v>8</v>
      </c>
      <c r="E1789" s="45" t="s">
        <v>28</v>
      </c>
      <c r="F1789" s="45">
        <v>2</v>
      </c>
      <c r="G1789" s="63" t="s">
        <v>1758</v>
      </c>
      <c r="H1789" s="47" t="s">
        <v>30</v>
      </c>
      <c r="I1789" s="48"/>
      <c r="J1789" s="513"/>
      <c r="K1789" s="187" t="s">
        <v>31</v>
      </c>
      <c r="L1789" s="544">
        <v>45370</v>
      </c>
      <c r="M1789" s="57"/>
      <c r="N1789" s="516">
        <v>45523</v>
      </c>
      <c r="O1789" s="471"/>
      <c r="P1789" s="70" t="str">
        <f ca="1">IF(K1789="NÃO INTERVENCIONADO",TODAY()-J1789,"")</f>
        <v/>
      </c>
      <c r="Q1789" s="70" t="str">
        <f t="shared" ca="1" si="289"/>
        <v/>
      </c>
      <c r="R1789" s="70" t="str">
        <f t="shared" ca="1" si="290"/>
        <v/>
      </c>
      <c r="S1789" s="70" t="str">
        <f t="shared" ca="1" si="291"/>
        <v/>
      </c>
      <c r="T1789" s="147" t="str">
        <f t="shared" ca="1" si="292"/>
        <v/>
      </c>
      <c r="U1789" s="146"/>
      <c r="V1789" s="51"/>
      <c r="W1789" s="51"/>
      <c r="X1789" s="51"/>
      <c r="Y1789" s="51"/>
      <c r="Z1789" s="51"/>
      <c r="AA1789" s="145"/>
    </row>
    <row r="1790" spans="1:27" s="2" customFormat="1" ht="21" x14ac:dyDescent="0.3">
      <c r="A1790" s="555">
        <v>45706</v>
      </c>
      <c r="B1790" s="48" t="s">
        <v>1756</v>
      </c>
      <c r="C1790" s="45" t="s">
        <v>65</v>
      </c>
      <c r="D1790" s="45">
        <v>8</v>
      </c>
      <c r="E1790" s="45" t="s">
        <v>28</v>
      </c>
      <c r="F1790" s="45">
        <v>3</v>
      </c>
      <c r="G1790" s="63" t="s">
        <v>1759</v>
      </c>
      <c r="H1790" s="47" t="s">
        <v>30</v>
      </c>
      <c r="I1790" s="48"/>
      <c r="J1790" s="513"/>
      <c r="K1790" s="42" t="s">
        <v>31</v>
      </c>
      <c r="L1790" s="544">
        <v>45370</v>
      </c>
      <c r="M1790" s="57"/>
      <c r="N1790" s="516">
        <v>45523</v>
      </c>
      <c r="O1790" s="471"/>
      <c r="P1790" s="70" t="str">
        <f ca="1">IF(K1790="NÃO INTERVENCIONADO",TODAY()-L1790,"")</f>
        <v/>
      </c>
      <c r="Q1790" s="70" t="str">
        <f t="shared" ca="1" si="289"/>
        <v/>
      </c>
      <c r="R1790" s="70" t="str">
        <f t="shared" ca="1" si="290"/>
        <v/>
      </c>
      <c r="S1790" s="70" t="str">
        <f t="shared" ca="1" si="291"/>
        <v/>
      </c>
      <c r="T1790" s="147" t="str">
        <f t="shared" ca="1" si="292"/>
        <v/>
      </c>
      <c r="U1790" s="146"/>
      <c r="V1790" s="51"/>
      <c r="W1790" s="51"/>
      <c r="X1790" s="51"/>
      <c r="Y1790" s="51"/>
      <c r="Z1790" s="51"/>
      <c r="AA1790" s="145"/>
    </row>
    <row r="1791" spans="1:27" s="2" customFormat="1" ht="21" x14ac:dyDescent="0.3">
      <c r="A1791" s="555">
        <v>45706</v>
      </c>
      <c r="B1791" s="48" t="s">
        <v>1756</v>
      </c>
      <c r="C1791" s="45" t="s">
        <v>65</v>
      </c>
      <c r="D1791" s="45">
        <v>8</v>
      </c>
      <c r="E1791" s="45" t="s">
        <v>28</v>
      </c>
      <c r="F1791" s="45">
        <v>4</v>
      </c>
      <c r="G1791" s="63" t="s">
        <v>1760</v>
      </c>
      <c r="H1791" s="47" t="s">
        <v>30</v>
      </c>
      <c r="I1791" s="48"/>
      <c r="J1791" s="513"/>
      <c r="K1791" s="42" t="s">
        <v>31</v>
      </c>
      <c r="L1791" s="544">
        <v>45370</v>
      </c>
      <c r="M1791" s="57"/>
      <c r="N1791" s="516">
        <v>45523</v>
      </c>
      <c r="O1791" s="471"/>
      <c r="P1791" s="70" t="str">
        <f t="shared" ref="P1791:P1798" ca="1" si="293">IF(K1791="NÃO INTERVENCIONADO",TODAY()-J1791,"")</f>
        <v/>
      </c>
      <c r="Q1791" s="70" t="str">
        <f t="shared" ca="1" si="289"/>
        <v/>
      </c>
      <c r="R1791" s="70" t="str">
        <f t="shared" ca="1" si="290"/>
        <v/>
      </c>
      <c r="S1791" s="70" t="str">
        <f t="shared" ca="1" si="291"/>
        <v/>
      </c>
      <c r="T1791" s="147" t="str">
        <f t="shared" ca="1" si="292"/>
        <v/>
      </c>
      <c r="U1791" s="146"/>
      <c r="V1791" s="51"/>
      <c r="W1791" s="51"/>
      <c r="X1791" s="51"/>
      <c r="Y1791" s="51"/>
      <c r="Z1791" s="51"/>
      <c r="AA1791" s="145"/>
    </row>
    <row r="1792" spans="1:27" s="2" customFormat="1" ht="21" x14ac:dyDescent="0.3">
      <c r="A1792" s="555">
        <v>45706</v>
      </c>
      <c r="B1792" s="48" t="s">
        <v>1756</v>
      </c>
      <c r="C1792" s="45" t="s">
        <v>65</v>
      </c>
      <c r="D1792" s="45">
        <v>8</v>
      </c>
      <c r="E1792" s="45" t="s">
        <v>28</v>
      </c>
      <c r="F1792" s="45">
        <v>5</v>
      </c>
      <c r="G1792" s="63" t="s">
        <v>1761</v>
      </c>
      <c r="H1792" s="47" t="s">
        <v>30</v>
      </c>
      <c r="I1792" s="48"/>
      <c r="J1792" s="513"/>
      <c r="K1792" s="234" t="s">
        <v>205</v>
      </c>
      <c r="L1792" s="544">
        <v>45370</v>
      </c>
      <c r="M1792" s="57"/>
      <c r="N1792" s="516"/>
      <c r="O1792" s="471"/>
      <c r="P1792" s="70" t="str">
        <f t="shared" ca="1" si="293"/>
        <v/>
      </c>
      <c r="Q1792" s="70" t="str">
        <f t="shared" ca="1" si="289"/>
        <v/>
      </c>
      <c r="R1792" s="70" t="str">
        <f t="shared" ca="1" si="290"/>
        <v/>
      </c>
      <c r="S1792" s="70" t="str">
        <f t="shared" ca="1" si="291"/>
        <v/>
      </c>
      <c r="T1792" s="147" t="str">
        <f t="shared" ca="1" si="292"/>
        <v/>
      </c>
      <c r="U1792" s="146"/>
      <c r="V1792" s="51"/>
      <c r="W1792" s="51"/>
      <c r="X1792" s="51"/>
      <c r="Y1792" s="51"/>
      <c r="Z1792" s="51"/>
      <c r="AA1792" s="145"/>
    </row>
    <row r="1793" spans="1:27" s="2" customFormat="1" ht="21" x14ac:dyDescent="0.3">
      <c r="A1793" s="555">
        <v>45706</v>
      </c>
      <c r="B1793" s="48" t="s">
        <v>1756</v>
      </c>
      <c r="C1793" s="45" t="s">
        <v>65</v>
      </c>
      <c r="D1793" s="45">
        <v>8</v>
      </c>
      <c r="E1793" s="45" t="s">
        <v>28</v>
      </c>
      <c r="F1793" s="45">
        <v>6</v>
      </c>
      <c r="G1793" s="63" t="s">
        <v>1762</v>
      </c>
      <c r="H1793" s="47" t="s">
        <v>30</v>
      </c>
      <c r="I1793" s="48"/>
      <c r="J1793" s="513"/>
      <c r="K1793" s="42" t="s">
        <v>31</v>
      </c>
      <c r="L1793" s="544">
        <v>45370</v>
      </c>
      <c r="M1793" s="57"/>
      <c r="N1793" s="516">
        <v>45607</v>
      </c>
      <c r="O1793" s="471"/>
      <c r="P1793" s="70" t="str">
        <f t="shared" ca="1" si="293"/>
        <v/>
      </c>
      <c r="Q1793" s="70" t="str">
        <f t="shared" ca="1" si="289"/>
        <v/>
      </c>
      <c r="R1793" s="70" t="str">
        <f t="shared" ca="1" si="290"/>
        <v/>
      </c>
      <c r="S1793" s="70" t="str">
        <f t="shared" ca="1" si="291"/>
        <v/>
      </c>
      <c r="T1793" s="147" t="str">
        <f t="shared" ca="1" si="292"/>
        <v/>
      </c>
      <c r="U1793" s="146"/>
      <c r="V1793" s="51"/>
      <c r="W1793" s="51"/>
      <c r="X1793" s="51"/>
      <c r="Y1793" s="51"/>
      <c r="Z1793" s="51"/>
      <c r="AA1793" s="145"/>
    </row>
    <row r="1794" spans="1:27" s="2" customFormat="1" ht="21" x14ac:dyDescent="0.3">
      <c r="A1794" s="555">
        <v>45706</v>
      </c>
      <c r="B1794" s="48" t="s">
        <v>1756</v>
      </c>
      <c r="C1794" s="45" t="s">
        <v>65</v>
      </c>
      <c r="D1794" s="45">
        <v>8</v>
      </c>
      <c r="E1794" s="45" t="s">
        <v>28</v>
      </c>
      <c r="F1794" s="45">
        <v>7</v>
      </c>
      <c r="G1794" s="63" t="s">
        <v>1763</v>
      </c>
      <c r="H1794" s="53" t="s">
        <v>44</v>
      </c>
      <c r="I1794" s="48"/>
      <c r="J1794" s="513"/>
      <c r="K1794" s="42" t="s">
        <v>31</v>
      </c>
      <c r="L1794" s="544">
        <v>45370</v>
      </c>
      <c r="M1794" s="57"/>
      <c r="N1794" s="516">
        <v>45607</v>
      </c>
      <c r="O1794" s="471"/>
      <c r="P1794" s="70" t="str">
        <f t="shared" ca="1" si="293"/>
        <v/>
      </c>
      <c r="Q1794" s="70" t="str">
        <f t="shared" ca="1" si="289"/>
        <v/>
      </c>
      <c r="R1794" s="70" t="str">
        <f t="shared" ca="1" si="290"/>
        <v/>
      </c>
      <c r="S1794" s="70" t="str">
        <f t="shared" ca="1" si="291"/>
        <v/>
      </c>
      <c r="T1794" s="147" t="str">
        <f t="shared" ca="1" si="292"/>
        <v/>
      </c>
      <c r="U1794" s="146"/>
      <c r="V1794" s="51"/>
      <c r="W1794" s="51"/>
      <c r="X1794" s="51"/>
      <c r="Y1794" s="51"/>
      <c r="Z1794" s="51"/>
      <c r="AA1794" s="145"/>
    </row>
    <row r="1795" spans="1:27" s="2" customFormat="1" ht="21" x14ac:dyDescent="0.3">
      <c r="A1795" s="555">
        <v>45706</v>
      </c>
      <c r="B1795" s="48" t="s">
        <v>1756</v>
      </c>
      <c r="C1795" s="45" t="s">
        <v>65</v>
      </c>
      <c r="D1795" s="45">
        <v>8</v>
      </c>
      <c r="E1795" s="45" t="s">
        <v>28</v>
      </c>
      <c r="F1795" s="45">
        <v>8</v>
      </c>
      <c r="G1795" s="63" t="s">
        <v>1764</v>
      </c>
      <c r="H1795" s="47" t="s">
        <v>30</v>
      </c>
      <c r="I1795" s="48"/>
      <c r="J1795" s="513"/>
      <c r="K1795" s="42" t="s">
        <v>31</v>
      </c>
      <c r="L1795" s="544">
        <v>45370</v>
      </c>
      <c r="M1795" s="57"/>
      <c r="N1795" s="516">
        <v>45523</v>
      </c>
      <c r="O1795" s="471"/>
      <c r="P1795" s="70" t="str">
        <f t="shared" ca="1" si="293"/>
        <v/>
      </c>
      <c r="Q1795" s="70" t="str">
        <f t="shared" ca="1" si="289"/>
        <v/>
      </c>
      <c r="R1795" s="70" t="str">
        <f t="shared" ca="1" si="290"/>
        <v/>
      </c>
      <c r="S1795" s="70" t="str">
        <f t="shared" ca="1" si="291"/>
        <v/>
      </c>
      <c r="T1795" s="147" t="str">
        <f t="shared" ca="1" si="292"/>
        <v/>
      </c>
      <c r="U1795" s="146"/>
      <c r="V1795" s="51"/>
      <c r="W1795" s="51"/>
      <c r="X1795" s="51"/>
      <c r="Y1795" s="51"/>
      <c r="Z1795" s="51"/>
      <c r="AA1795" s="145"/>
    </row>
    <row r="1796" spans="1:27" s="2" customFormat="1" ht="21" x14ac:dyDescent="0.3">
      <c r="A1796" s="555">
        <v>45706</v>
      </c>
      <c r="B1796" s="48" t="s">
        <v>1756</v>
      </c>
      <c r="C1796" s="45" t="s">
        <v>65</v>
      </c>
      <c r="D1796" s="45">
        <v>8</v>
      </c>
      <c r="E1796" s="45" t="s">
        <v>28</v>
      </c>
      <c r="F1796" s="45">
        <v>9</v>
      </c>
      <c r="G1796" s="63" t="s">
        <v>1765</v>
      </c>
      <c r="H1796" s="47" t="s">
        <v>54</v>
      </c>
      <c r="I1796" s="48"/>
      <c r="J1796" s="513"/>
      <c r="K1796" s="42" t="s">
        <v>31</v>
      </c>
      <c r="L1796" s="544">
        <v>45370</v>
      </c>
      <c r="M1796" s="57"/>
      <c r="N1796" s="516">
        <v>45527</v>
      </c>
      <c r="O1796" s="471"/>
      <c r="P1796" s="70" t="str">
        <f t="shared" ca="1" si="293"/>
        <v/>
      </c>
      <c r="Q1796" s="70" t="str">
        <f t="shared" ca="1" si="289"/>
        <v/>
      </c>
      <c r="R1796" s="70" t="str">
        <f t="shared" ca="1" si="290"/>
        <v/>
      </c>
      <c r="S1796" s="70" t="str">
        <f t="shared" ca="1" si="291"/>
        <v/>
      </c>
      <c r="T1796" s="147" t="str">
        <f t="shared" ca="1" si="292"/>
        <v/>
      </c>
      <c r="U1796" s="146"/>
      <c r="V1796" s="51"/>
      <c r="W1796" s="51"/>
      <c r="X1796" s="51"/>
      <c r="Y1796" s="51"/>
      <c r="Z1796" s="51"/>
      <c r="AA1796" s="145"/>
    </row>
    <row r="1797" spans="1:27" s="2" customFormat="1" ht="21" x14ac:dyDescent="0.3">
      <c r="A1797" s="555">
        <v>45706</v>
      </c>
      <c r="B1797" s="48" t="s">
        <v>1756</v>
      </c>
      <c r="C1797" s="45" t="s">
        <v>65</v>
      </c>
      <c r="D1797" s="45">
        <v>8</v>
      </c>
      <c r="E1797" s="45" t="s">
        <v>28</v>
      </c>
      <c r="F1797" s="45">
        <v>10</v>
      </c>
      <c r="G1797" s="63" t="s">
        <v>1766</v>
      </c>
      <c r="H1797" s="47" t="s">
        <v>30</v>
      </c>
      <c r="I1797" s="48"/>
      <c r="J1797" s="513"/>
      <c r="K1797" s="42" t="s">
        <v>31</v>
      </c>
      <c r="L1797" s="544">
        <v>45370</v>
      </c>
      <c r="M1797" s="57"/>
      <c r="N1797" s="516">
        <v>45523</v>
      </c>
      <c r="O1797" s="471"/>
      <c r="P1797" s="70" t="str">
        <f t="shared" ca="1" si="293"/>
        <v/>
      </c>
      <c r="Q1797" s="70" t="str">
        <f t="shared" ca="1" si="289"/>
        <v/>
      </c>
      <c r="R1797" s="70" t="str">
        <f t="shared" ca="1" si="290"/>
        <v/>
      </c>
      <c r="S1797" s="70" t="str">
        <f t="shared" ca="1" si="291"/>
        <v/>
      </c>
      <c r="T1797" s="147" t="str">
        <f t="shared" ca="1" si="292"/>
        <v/>
      </c>
      <c r="U1797" s="146"/>
      <c r="V1797" s="51"/>
      <c r="W1797" s="51"/>
      <c r="X1797" s="51"/>
      <c r="Y1797" s="51"/>
      <c r="Z1797" s="51"/>
      <c r="AA1797" s="145"/>
    </row>
    <row r="1798" spans="1:27" s="2" customFormat="1" ht="21" x14ac:dyDescent="0.3">
      <c r="A1798" s="555">
        <v>45706</v>
      </c>
      <c r="B1798" s="48" t="s">
        <v>1756</v>
      </c>
      <c r="C1798" s="45" t="s">
        <v>65</v>
      </c>
      <c r="D1798" s="45">
        <v>8</v>
      </c>
      <c r="E1798" s="45" t="s">
        <v>28</v>
      </c>
      <c r="F1798" s="45">
        <v>11</v>
      </c>
      <c r="G1798" s="63" t="s">
        <v>1767</v>
      </c>
      <c r="H1798" s="47" t="s">
        <v>30</v>
      </c>
      <c r="I1798" s="48"/>
      <c r="J1798" s="513"/>
      <c r="K1798" s="42" t="s">
        <v>31</v>
      </c>
      <c r="L1798" s="544">
        <v>45370</v>
      </c>
      <c r="M1798" s="57"/>
      <c r="N1798" s="516">
        <v>45523</v>
      </c>
      <c r="O1798" s="471"/>
      <c r="P1798" s="70" t="str">
        <f t="shared" ca="1" si="293"/>
        <v/>
      </c>
      <c r="Q1798" s="70" t="str">
        <f t="shared" ca="1" si="289"/>
        <v/>
      </c>
      <c r="R1798" s="70" t="str">
        <f t="shared" ca="1" si="290"/>
        <v/>
      </c>
      <c r="S1798" s="70" t="str">
        <f t="shared" ca="1" si="291"/>
        <v/>
      </c>
      <c r="T1798" s="147" t="str">
        <f t="shared" ca="1" si="292"/>
        <v/>
      </c>
      <c r="U1798" s="146"/>
      <c r="V1798" s="51"/>
      <c r="W1798" s="51"/>
      <c r="X1798" s="51"/>
      <c r="Y1798" s="51"/>
      <c r="Z1798" s="51"/>
      <c r="AA1798" s="145"/>
    </row>
    <row r="1799" spans="1:27" s="2" customFormat="1" ht="21" x14ac:dyDescent="0.3">
      <c r="A1799" s="555">
        <v>45706</v>
      </c>
      <c r="B1799" s="48" t="s">
        <v>1756</v>
      </c>
      <c r="C1799" s="45" t="s">
        <v>65</v>
      </c>
      <c r="D1799" s="45">
        <v>8</v>
      </c>
      <c r="E1799" s="45" t="s">
        <v>28</v>
      </c>
      <c r="F1799" s="45">
        <v>12</v>
      </c>
      <c r="G1799" s="63" t="s">
        <v>1768</v>
      </c>
      <c r="H1799" s="47" t="s">
        <v>30</v>
      </c>
      <c r="I1799" s="48"/>
      <c r="J1799" s="513"/>
      <c r="K1799" s="42" t="s">
        <v>31</v>
      </c>
      <c r="L1799" s="544">
        <v>45370</v>
      </c>
      <c r="M1799" s="57"/>
      <c r="N1799" s="516">
        <v>45523</v>
      </c>
      <c r="O1799" s="471"/>
      <c r="P1799" s="70" t="str">
        <f ca="1">IF(K1799="NÃO INTERVENCIONADO",TODAY()-L1799,"")</f>
        <v/>
      </c>
      <c r="Q1799" s="70" t="str">
        <f t="shared" ca="1" si="289"/>
        <v/>
      </c>
      <c r="R1799" s="70" t="str">
        <f t="shared" ca="1" si="290"/>
        <v/>
      </c>
      <c r="S1799" s="70" t="str">
        <f t="shared" ca="1" si="291"/>
        <v/>
      </c>
      <c r="T1799" s="147" t="str">
        <f t="shared" ca="1" si="292"/>
        <v/>
      </c>
      <c r="U1799" s="146"/>
      <c r="V1799" s="51"/>
      <c r="W1799" s="51"/>
      <c r="X1799" s="51"/>
      <c r="Y1799" s="51"/>
      <c r="Z1799" s="51"/>
      <c r="AA1799" s="145"/>
    </row>
    <row r="1800" spans="1:27" s="2" customFormat="1" ht="21" x14ac:dyDescent="0.3">
      <c r="A1800" s="555">
        <v>45706</v>
      </c>
      <c r="B1800" s="48" t="s">
        <v>1756</v>
      </c>
      <c r="C1800" s="45" t="s">
        <v>65</v>
      </c>
      <c r="D1800" s="45">
        <v>8</v>
      </c>
      <c r="E1800" s="45" t="s">
        <v>28</v>
      </c>
      <c r="F1800" s="45">
        <v>13</v>
      </c>
      <c r="G1800" s="64" t="s">
        <v>1769</v>
      </c>
      <c r="H1800" s="65" t="s">
        <v>40</v>
      </c>
      <c r="I1800" s="48"/>
      <c r="J1800" s="513"/>
      <c r="K1800" s="42" t="s">
        <v>31</v>
      </c>
      <c r="L1800" s="544">
        <v>45370</v>
      </c>
      <c r="M1800" s="57"/>
      <c r="N1800" s="516">
        <v>45678</v>
      </c>
      <c r="O1800" s="471"/>
      <c r="P1800" s="70" t="str">
        <f t="shared" ref="P1800:P1809" ca="1" si="294">IF(K1800="NÃO INTERVENCIONADO",TODAY()-J1800,"")</f>
        <v/>
      </c>
      <c r="Q1800" s="70" t="str">
        <f t="shared" ca="1" si="289"/>
        <v/>
      </c>
      <c r="R1800" s="70" t="str">
        <f t="shared" ca="1" si="290"/>
        <v/>
      </c>
      <c r="S1800" s="70" t="str">
        <f t="shared" ca="1" si="291"/>
        <v/>
      </c>
      <c r="T1800" s="147" t="str">
        <f t="shared" ca="1" si="292"/>
        <v/>
      </c>
      <c r="U1800" s="146"/>
      <c r="V1800" s="51"/>
      <c r="W1800" s="51"/>
      <c r="X1800" s="51"/>
      <c r="Y1800" s="51"/>
      <c r="Z1800" s="51"/>
      <c r="AA1800" s="145"/>
    </row>
    <row r="1801" spans="1:27" s="2" customFormat="1" ht="21" x14ac:dyDescent="0.3">
      <c r="A1801" s="555">
        <v>45706</v>
      </c>
      <c r="B1801" s="48" t="s">
        <v>1756</v>
      </c>
      <c r="C1801" s="403" t="s">
        <v>65</v>
      </c>
      <c r="D1801" s="45">
        <v>8</v>
      </c>
      <c r="E1801" s="45" t="s">
        <v>28</v>
      </c>
      <c r="F1801" s="45">
        <v>14</v>
      </c>
      <c r="G1801" s="64" t="s">
        <v>1770</v>
      </c>
      <c r="H1801" s="65" t="s">
        <v>30</v>
      </c>
      <c r="I1801" s="65"/>
      <c r="J1801" s="526"/>
      <c r="K1801" s="191" t="s">
        <v>31</v>
      </c>
      <c r="L1801" s="544">
        <v>45370</v>
      </c>
      <c r="M1801" s="404"/>
      <c r="N1801" s="516">
        <v>45943</v>
      </c>
      <c r="O1801" s="471"/>
      <c r="P1801" s="70" t="str">
        <f t="shared" ca="1" si="294"/>
        <v/>
      </c>
      <c r="Q1801" s="70" t="str">
        <f t="shared" ca="1" si="289"/>
        <v/>
      </c>
      <c r="R1801" s="70" t="str">
        <f t="shared" ca="1" si="290"/>
        <v/>
      </c>
      <c r="S1801" s="70" t="str">
        <f t="shared" ca="1" si="291"/>
        <v/>
      </c>
      <c r="T1801" s="147" t="str">
        <f t="shared" ca="1" si="292"/>
        <v/>
      </c>
      <c r="U1801" s="146"/>
      <c r="V1801" s="51"/>
      <c r="W1801" s="51"/>
      <c r="X1801" s="51"/>
      <c r="Y1801" s="51"/>
      <c r="Z1801" s="51"/>
      <c r="AA1801" s="145"/>
    </row>
    <row r="1802" spans="1:27" s="2" customFormat="1" ht="21" x14ac:dyDescent="0.3">
      <c r="A1802" s="555">
        <v>45706</v>
      </c>
      <c r="B1802" s="48" t="s">
        <v>1756</v>
      </c>
      <c r="C1802" s="45" t="s">
        <v>65</v>
      </c>
      <c r="D1802" s="45">
        <v>8</v>
      </c>
      <c r="E1802" s="45" t="s">
        <v>28</v>
      </c>
      <c r="F1802" s="45">
        <v>15</v>
      </c>
      <c r="G1802" s="63" t="s">
        <v>1771</v>
      </c>
      <c r="H1802" s="47" t="s">
        <v>30</v>
      </c>
      <c r="I1802" s="48"/>
      <c r="J1802" s="513"/>
      <c r="K1802" s="42" t="s">
        <v>31</v>
      </c>
      <c r="L1802" s="544">
        <v>45370</v>
      </c>
      <c r="M1802" s="57"/>
      <c r="N1802" s="516">
        <v>45523</v>
      </c>
      <c r="O1802" s="471"/>
      <c r="P1802" s="70" t="str">
        <f t="shared" ca="1" si="294"/>
        <v/>
      </c>
      <c r="Q1802" s="70" t="str">
        <f t="shared" ca="1" si="289"/>
        <v/>
      </c>
      <c r="R1802" s="70" t="str">
        <f t="shared" ca="1" si="290"/>
        <v/>
      </c>
      <c r="S1802" s="70" t="str">
        <f t="shared" ca="1" si="291"/>
        <v/>
      </c>
      <c r="T1802" s="147" t="str">
        <f t="shared" ca="1" si="292"/>
        <v/>
      </c>
      <c r="U1802" s="146"/>
      <c r="V1802" s="51"/>
      <c r="W1802" s="51"/>
      <c r="X1802" s="51"/>
      <c r="Y1802" s="51"/>
      <c r="Z1802" s="51"/>
      <c r="AA1802" s="145"/>
    </row>
    <row r="1803" spans="1:27" s="2" customFormat="1" ht="21" x14ac:dyDescent="0.3">
      <c r="A1803" s="555">
        <v>45706</v>
      </c>
      <c r="B1803" s="48" t="s">
        <v>1756</v>
      </c>
      <c r="C1803" s="45" t="s">
        <v>65</v>
      </c>
      <c r="D1803" s="45">
        <v>8</v>
      </c>
      <c r="E1803" s="45" t="s">
        <v>28</v>
      </c>
      <c r="F1803" s="45">
        <v>16</v>
      </c>
      <c r="G1803" s="63" t="s">
        <v>1772</v>
      </c>
      <c r="H1803" s="53" t="s">
        <v>44</v>
      </c>
      <c r="I1803" s="48"/>
      <c r="J1803" s="513"/>
      <c r="K1803" s="42" t="s">
        <v>31</v>
      </c>
      <c r="L1803" s="544">
        <v>45370</v>
      </c>
      <c r="M1803" s="57"/>
      <c r="N1803" s="516">
        <v>45607</v>
      </c>
      <c r="O1803" s="471"/>
      <c r="P1803" s="70" t="str">
        <f t="shared" ca="1" si="294"/>
        <v/>
      </c>
      <c r="Q1803" s="70" t="str">
        <f t="shared" ca="1" si="289"/>
        <v/>
      </c>
      <c r="R1803" s="70" t="str">
        <f t="shared" ca="1" si="290"/>
        <v/>
      </c>
      <c r="S1803" s="70" t="str">
        <f t="shared" ca="1" si="291"/>
        <v/>
      </c>
      <c r="T1803" s="147" t="str">
        <f t="shared" ca="1" si="292"/>
        <v/>
      </c>
      <c r="U1803" s="146"/>
      <c r="V1803" s="51"/>
      <c r="W1803" s="51"/>
      <c r="X1803" s="51"/>
      <c r="Y1803" s="51"/>
      <c r="Z1803" s="51"/>
      <c r="AA1803" s="145"/>
    </row>
    <row r="1804" spans="1:27" s="2" customFormat="1" ht="21" x14ac:dyDescent="0.3">
      <c r="A1804" s="555">
        <v>45706</v>
      </c>
      <c r="B1804" s="48" t="s">
        <v>1756</v>
      </c>
      <c r="C1804" s="45" t="s">
        <v>65</v>
      </c>
      <c r="D1804" s="45">
        <v>8</v>
      </c>
      <c r="E1804" s="45" t="s">
        <v>28</v>
      </c>
      <c r="F1804" s="45">
        <v>17</v>
      </c>
      <c r="G1804" s="63" t="s">
        <v>1773</v>
      </c>
      <c r="H1804" s="47" t="s">
        <v>30</v>
      </c>
      <c r="I1804" s="48"/>
      <c r="J1804" s="513"/>
      <c r="K1804" s="42" t="s">
        <v>31</v>
      </c>
      <c r="L1804" s="544">
        <v>45370</v>
      </c>
      <c r="M1804" s="57"/>
      <c r="N1804" s="516">
        <v>45611</v>
      </c>
      <c r="O1804" s="471"/>
      <c r="P1804" s="70" t="str">
        <f t="shared" ca="1" si="294"/>
        <v/>
      </c>
      <c r="Q1804" s="70" t="str">
        <f t="shared" ca="1" si="289"/>
        <v/>
      </c>
      <c r="R1804" s="70" t="str">
        <f t="shared" ca="1" si="290"/>
        <v/>
      </c>
      <c r="S1804" s="70" t="str">
        <f t="shared" ca="1" si="291"/>
        <v/>
      </c>
      <c r="T1804" s="147" t="str">
        <f t="shared" ca="1" si="292"/>
        <v/>
      </c>
      <c r="U1804" s="146"/>
      <c r="V1804" s="51"/>
      <c r="W1804" s="51"/>
      <c r="X1804" s="51"/>
      <c r="Y1804" s="51"/>
      <c r="Z1804" s="51"/>
      <c r="AA1804" s="145"/>
    </row>
    <row r="1805" spans="1:27" s="2" customFormat="1" ht="21" x14ac:dyDescent="0.3">
      <c r="A1805" s="555">
        <v>45706</v>
      </c>
      <c r="B1805" s="48" t="s">
        <v>1756</v>
      </c>
      <c r="C1805" s="45" t="s">
        <v>65</v>
      </c>
      <c r="D1805" s="45">
        <v>8</v>
      </c>
      <c r="E1805" s="45" t="s">
        <v>28</v>
      </c>
      <c r="F1805" s="45">
        <v>18</v>
      </c>
      <c r="G1805" s="63" t="s">
        <v>1774</v>
      </c>
      <c r="H1805" s="53" t="s">
        <v>76</v>
      </c>
      <c r="I1805" s="48"/>
      <c r="J1805" s="513"/>
      <c r="K1805" s="42" t="s">
        <v>31</v>
      </c>
      <c r="L1805" s="544">
        <v>45370</v>
      </c>
      <c r="M1805" s="57"/>
      <c r="N1805" s="516">
        <v>45527</v>
      </c>
      <c r="O1805" s="471"/>
      <c r="P1805" s="70" t="str">
        <f t="shared" ca="1" si="294"/>
        <v/>
      </c>
      <c r="Q1805" s="70" t="str">
        <f t="shared" ca="1" si="289"/>
        <v/>
      </c>
      <c r="R1805" s="70" t="str">
        <f t="shared" ca="1" si="290"/>
        <v/>
      </c>
      <c r="S1805" s="70" t="str">
        <f t="shared" ca="1" si="291"/>
        <v/>
      </c>
      <c r="T1805" s="147" t="str">
        <f t="shared" ca="1" si="292"/>
        <v/>
      </c>
      <c r="U1805" s="146"/>
      <c r="V1805" s="51"/>
      <c r="W1805" s="51"/>
      <c r="X1805" s="51"/>
      <c r="Y1805" s="51"/>
      <c r="Z1805" s="51"/>
      <c r="AA1805" s="145"/>
    </row>
    <row r="1806" spans="1:27" s="2" customFormat="1" ht="21" x14ac:dyDescent="0.3">
      <c r="A1806" s="555">
        <v>45706</v>
      </c>
      <c r="B1806" s="48" t="s">
        <v>1756</v>
      </c>
      <c r="C1806" s="45" t="s">
        <v>65</v>
      </c>
      <c r="D1806" s="45">
        <v>8</v>
      </c>
      <c r="E1806" s="45" t="s">
        <v>28</v>
      </c>
      <c r="F1806" s="45">
        <v>19</v>
      </c>
      <c r="G1806" s="63" t="s">
        <v>1775</v>
      </c>
      <c r="H1806" s="53" t="s">
        <v>76</v>
      </c>
      <c r="I1806" s="48"/>
      <c r="J1806" s="513"/>
      <c r="K1806" s="42" t="s">
        <v>31</v>
      </c>
      <c r="L1806" s="544">
        <v>45370</v>
      </c>
      <c r="M1806" s="57"/>
      <c r="N1806" s="516">
        <v>45523</v>
      </c>
      <c r="O1806" s="471"/>
      <c r="P1806" s="70" t="str">
        <f t="shared" ca="1" si="294"/>
        <v/>
      </c>
      <c r="Q1806" s="70" t="str">
        <f t="shared" ca="1" si="289"/>
        <v/>
      </c>
      <c r="R1806" s="70" t="str">
        <f t="shared" ca="1" si="290"/>
        <v/>
      </c>
      <c r="S1806" s="70" t="str">
        <f t="shared" ca="1" si="291"/>
        <v/>
      </c>
      <c r="T1806" s="147" t="str">
        <f t="shared" ca="1" si="292"/>
        <v/>
      </c>
      <c r="U1806" s="146"/>
      <c r="V1806" s="51"/>
      <c r="W1806" s="51"/>
      <c r="X1806" s="51"/>
      <c r="Y1806" s="51"/>
      <c r="Z1806" s="51"/>
      <c r="AA1806" s="145"/>
    </row>
    <row r="1807" spans="1:27" s="2" customFormat="1" ht="21" x14ac:dyDescent="0.3">
      <c r="A1807" s="555">
        <v>45706</v>
      </c>
      <c r="B1807" s="48" t="s">
        <v>1756</v>
      </c>
      <c r="C1807" s="45" t="s">
        <v>65</v>
      </c>
      <c r="D1807" s="45">
        <v>8</v>
      </c>
      <c r="E1807" s="45" t="s">
        <v>28</v>
      </c>
      <c r="F1807" s="45">
        <v>20</v>
      </c>
      <c r="G1807" s="63" t="s">
        <v>1776</v>
      </c>
      <c r="H1807" s="47" t="s">
        <v>30</v>
      </c>
      <c r="I1807" s="48"/>
      <c r="J1807" s="513"/>
      <c r="K1807" s="42" t="s">
        <v>31</v>
      </c>
      <c r="L1807" s="544">
        <v>45370</v>
      </c>
      <c r="M1807" s="57"/>
      <c r="N1807" s="516">
        <v>45523</v>
      </c>
      <c r="O1807" s="471"/>
      <c r="P1807" s="70" t="str">
        <f t="shared" ca="1" si="294"/>
        <v/>
      </c>
      <c r="Q1807" s="70" t="str">
        <f t="shared" ca="1" si="289"/>
        <v/>
      </c>
      <c r="R1807" s="70" t="str">
        <f t="shared" ca="1" si="290"/>
        <v/>
      </c>
      <c r="S1807" s="70" t="str">
        <f t="shared" ca="1" si="291"/>
        <v/>
      </c>
      <c r="T1807" s="147" t="str">
        <f t="shared" ca="1" si="292"/>
        <v/>
      </c>
      <c r="U1807" s="146"/>
      <c r="V1807" s="51"/>
      <c r="W1807" s="51"/>
      <c r="X1807" s="51"/>
      <c r="Y1807" s="51"/>
      <c r="Z1807" s="51"/>
      <c r="AA1807" s="145"/>
    </row>
    <row r="1808" spans="1:27" s="2" customFormat="1" ht="31.2" x14ac:dyDescent="0.3">
      <c r="A1808" s="555">
        <v>45706</v>
      </c>
      <c r="B1808" s="48" t="s">
        <v>1756</v>
      </c>
      <c r="C1808" s="45" t="s">
        <v>65</v>
      </c>
      <c r="D1808" s="45">
        <v>8</v>
      </c>
      <c r="E1808" s="45" t="s">
        <v>28</v>
      </c>
      <c r="F1808" s="45">
        <v>21</v>
      </c>
      <c r="G1808" s="218" t="s">
        <v>1777</v>
      </c>
      <c r="H1808" s="95" t="s">
        <v>84</v>
      </c>
      <c r="I1808" s="95"/>
      <c r="J1808" s="570"/>
      <c r="K1808" s="188" t="s">
        <v>227</v>
      </c>
      <c r="L1808" s="544">
        <v>45370</v>
      </c>
      <c r="M1808" s="57"/>
      <c r="N1808" s="516">
        <v>45594</v>
      </c>
      <c r="O1808" s="471"/>
      <c r="P1808" s="70" t="str">
        <f t="shared" ca="1" si="294"/>
        <v/>
      </c>
      <c r="Q1808" s="70" t="str">
        <f t="shared" ca="1" si="289"/>
        <v/>
      </c>
      <c r="R1808" s="70" t="str">
        <f t="shared" ca="1" si="290"/>
        <v/>
      </c>
      <c r="S1808" s="70" t="str">
        <f t="shared" ca="1" si="291"/>
        <v/>
      </c>
      <c r="T1808" s="147" t="str">
        <f t="shared" ca="1" si="292"/>
        <v/>
      </c>
      <c r="U1808" s="146"/>
      <c r="V1808" s="51"/>
      <c r="W1808" s="51"/>
      <c r="X1808" s="51"/>
      <c r="Y1808" s="51"/>
      <c r="Z1808" s="51"/>
      <c r="AA1808" s="145"/>
    </row>
    <row r="1809" spans="1:27" s="2" customFormat="1" ht="21" x14ac:dyDescent="0.3">
      <c r="A1809" s="555">
        <v>45706</v>
      </c>
      <c r="B1809" s="48" t="s">
        <v>1756</v>
      </c>
      <c r="C1809" s="45" t="s">
        <v>65</v>
      </c>
      <c r="D1809" s="45">
        <v>8</v>
      </c>
      <c r="E1809" s="45" t="s">
        <v>28</v>
      </c>
      <c r="F1809" s="45">
        <v>22</v>
      </c>
      <c r="G1809" s="63" t="s">
        <v>1778</v>
      </c>
      <c r="H1809" s="47" t="s">
        <v>30</v>
      </c>
      <c r="I1809" s="48"/>
      <c r="J1809" s="513"/>
      <c r="K1809" s="42" t="s">
        <v>31</v>
      </c>
      <c r="L1809" s="544">
        <v>45370</v>
      </c>
      <c r="M1809" s="57"/>
      <c r="N1809" s="516">
        <v>45523</v>
      </c>
      <c r="O1809" s="471"/>
      <c r="P1809" s="70" t="str">
        <f t="shared" ca="1" si="294"/>
        <v/>
      </c>
      <c r="Q1809" s="70" t="str">
        <f t="shared" ca="1" si="289"/>
        <v/>
      </c>
      <c r="R1809" s="70" t="str">
        <f t="shared" ca="1" si="290"/>
        <v/>
      </c>
      <c r="S1809" s="70" t="str">
        <f t="shared" ca="1" si="291"/>
        <v/>
      </c>
      <c r="T1809" s="147" t="str">
        <f t="shared" ca="1" si="292"/>
        <v/>
      </c>
      <c r="U1809" s="146"/>
      <c r="V1809" s="51"/>
      <c r="W1809" s="51"/>
      <c r="X1809" s="51"/>
      <c r="Y1809" s="51"/>
      <c r="Z1809" s="51"/>
      <c r="AA1809" s="145"/>
    </row>
    <row r="1810" spans="1:27" s="2" customFormat="1" ht="21" x14ac:dyDescent="0.3">
      <c r="A1810" s="555">
        <v>45706</v>
      </c>
      <c r="B1810" s="48" t="s">
        <v>1756</v>
      </c>
      <c r="C1810" s="45" t="s">
        <v>65</v>
      </c>
      <c r="D1810" s="45">
        <v>8</v>
      </c>
      <c r="E1810" s="45" t="s">
        <v>28</v>
      </c>
      <c r="F1810" s="45">
        <v>23</v>
      </c>
      <c r="G1810" s="63" t="s">
        <v>1779</v>
      </c>
      <c r="H1810" s="53" t="s">
        <v>76</v>
      </c>
      <c r="I1810" s="48"/>
      <c r="J1810" s="513"/>
      <c r="K1810" s="42" t="s">
        <v>31</v>
      </c>
      <c r="L1810" s="544">
        <v>45370</v>
      </c>
      <c r="M1810" s="57"/>
      <c r="N1810" s="516">
        <v>45527</v>
      </c>
      <c r="O1810" s="471"/>
      <c r="P1810" s="70" t="str">
        <f ca="1">IF(K1810="NÃO INTERVENCIONADO",TODAY()-L1810,"")</f>
        <v/>
      </c>
      <c r="Q1810" s="70" t="str">
        <f t="shared" ca="1" si="289"/>
        <v/>
      </c>
      <c r="R1810" s="70" t="str">
        <f t="shared" ca="1" si="290"/>
        <v/>
      </c>
      <c r="S1810" s="70" t="str">
        <f t="shared" ca="1" si="291"/>
        <v/>
      </c>
      <c r="T1810" s="147" t="str">
        <f t="shared" ca="1" si="292"/>
        <v/>
      </c>
      <c r="U1810" s="146"/>
      <c r="V1810" s="51"/>
      <c r="W1810" s="51"/>
      <c r="X1810" s="51"/>
      <c r="Y1810" s="51"/>
      <c r="Z1810" s="51"/>
      <c r="AA1810" s="145"/>
    </row>
    <row r="1811" spans="1:27" s="2" customFormat="1" ht="21" x14ac:dyDescent="0.3">
      <c r="A1811" s="555">
        <v>45706</v>
      </c>
      <c r="B1811" s="48" t="s">
        <v>1756</v>
      </c>
      <c r="C1811" s="45" t="s">
        <v>65</v>
      </c>
      <c r="D1811" s="45">
        <v>8</v>
      </c>
      <c r="E1811" s="45" t="s">
        <v>28</v>
      </c>
      <c r="F1811" s="45">
        <v>24</v>
      </c>
      <c r="G1811" s="63" t="s">
        <v>1780</v>
      </c>
      <c r="H1811" s="47" t="s">
        <v>30</v>
      </c>
      <c r="I1811" s="48"/>
      <c r="J1811" s="513"/>
      <c r="K1811" s="42" t="s">
        <v>31</v>
      </c>
      <c r="L1811" s="544">
        <v>45370</v>
      </c>
      <c r="M1811" s="57"/>
      <c r="N1811" s="516">
        <v>45523</v>
      </c>
      <c r="O1811" s="471"/>
      <c r="P1811" s="70" t="str">
        <f t="shared" ref="P1811:P1822" ca="1" si="295">IF(K1811="NÃO INTERVENCIONADO",TODAY()-J1811,"")</f>
        <v/>
      </c>
      <c r="Q1811" s="70" t="str">
        <f t="shared" ca="1" si="289"/>
        <v/>
      </c>
      <c r="R1811" s="70" t="str">
        <f t="shared" ca="1" si="290"/>
        <v/>
      </c>
      <c r="S1811" s="70" t="str">
        <f t="shared" ca="1" si="291"/>
        <v/>
      </c>
      <c r="T1811" s="147" t="str">
        <f t="shared" ca="1" si="292"/>
        <v/>
      </c>
      <c r="U1811" s="146"/>
      <c r="V1811" s="51"/>
      <c r="W1811" s="51"/>
      <c r="X1811" s="51"/>
      <c r="Y1811" s="51"/>
      <c r="Z1811" s="51"/>
      <c r="AA1811" s="145"/>
    </row>
    <row r="1812" spans="1:27" s="2" customFormat="1" ht="21" x14ac:dyDescent="0.3">
      <c r="A1812" s="555">
        <v>45706</v>
      </c>
      <c r="B1812" s="48" t="s">
        <v>1756</v>
      </c>
      <c r="C1812" s="45" t="s">
        <v>65</v>
      </c>
      <c r="D1812" s="45">
        <v>8</v>
      </c>
      <c r="E1812" s="45" t="s">
        <v>28</v>
      </c>
      <c r="F1812" s="45">
        <v>25</v>
      </c>
      <c r="G1812" s="63" t="s">
        <v>1781</v>
      </c>
      <c r="H1812" s="47" t="s">
        <v>30</v>
      </c>
      <c r="I1812" s="48"/>
      <c r="J1812" s="513"/>
      <c r="K1812" s="42" t="s">
        <v>31</v>
      </c>
      <c r="L1812" s="544">
        <v>45370</v>
      </c>
      <c r="M1812" s="57"/>
      <c r="N1812" s="516">
        <v>45611</v>
      </c>
      <c r="O1812" s="471"/>
      <c r="P1812" s="70" t="str">
        <f t="shared" ca="1" si="295"/>
        <v/>
      </c>
      <c r="Q1812" s="70" t="str">
        <f t="shared" ca="1" si="289"/>
        <v/>
      </c>
      <c r="R1812" s="70" t="str">
        <f t="shared" ca="1" si="290"/>
        <v/>
      </c>
      <c r="S1812" s="70" t="str">
        <f t="shared" ca="1" si="291"/>
        <v/>
      </c>
      <c r="T1812" s="147" t="str">
        <f t="shared" ca="1" si="292"/>
        <v/>
      </c>
      <c r="U1812" s="146"/>
      <c r="V1812" s="51"/>
      <c r="W1812" s="51"/>
      <c r="X1812" s="51"/>
      <c r="Y1812" s="51"/>
      <c r="Z1812" s="51"/>
      <c r="AA1812" s="145"/>
    </row>
    <row r="1813" spans="1:27" s="2" customFormat="1" ht="21" x14ac:dyDescent="0.3">
      <c r="A1813" s="555">
        <v>45706</v>
      </c>
      <c r="B1813" s="48" t="s">
        <v>1756</v>
      </c>
      <c r="C1813" s="45" t="s">
        <v>65</v>
      </c>
      <c r="D1813" s="45">
        <v>8</v>
      </c>
      <c r="E1813" s="45" t="s">
        <v>28</v>
      </c>
      <c r="F1813" s="45">
        <v>26</v>
      </c>
      <c r="G1813" s="63" t="s">
        <v>1782</v>
      </c>
      <c r="H1813" s="53" t="s">
        <v>44</v>
      </c>
      <c r="I1813" s="48"/>
      <c r="J1813" s="513"/>
      <c r="K1813" s="42" t="s">
        <v>31</v>
      </c>
      <c r="L1813" s="544">
        <v>45370</v>
      </c>
      <c r="M1813" s="57"/>
      <c r="N1813" s="516">
        <v>45607</v>
      </c>
      <c r="O1813" s="471"/>
      <c r="P1813" s="70" t="str">
        <f t="shared" ca="1" si="295"/>
        <v/>
      </c>
      <c r="Q1813" s="70" t="str">
        <f t="shared" ca="1" si="289"/>
        <v/>
      </c>
      <c r="R1813" s="70" t="str">
        <f t="shared" ca="1" si="290"/>
        <v/>
      </c>
      <c r="S1813" s="70" t="str">
        <f t="shared" ca="1" si="291"/>
        <v/>
      </c>
      <c r="T1813" s="147" t="str">
        <f t="shared" ca="1" si="292"/>
        <v/>
      </c>
      <c r="U1813" s="146"/>
      <c r="V1813" s="51"/>
      <c r="W1813" s="51"/>
      <c r="X1813" s="51"/>
      <c r="Y1813" s="51"/>
      <c r="Z1813" s="51"/>
      <c r="AA1813" s="145"/>
    </row>
    <row r="1814" spans="1:27" s="2" customFormat="1" ht="21" x14ac:dyDescent="0.3">
      <c r="A1814" s="555">
        <v>45706</v>
      </c>
      <c r="B1814" s="48" t="s">
        <v>1756</v>
      </c>
      <c r="C1814" s="45" t="s">
        <v>65</v>
      </c>
      <c r="D1814" s="45">
        <v>8</v>
      </c>
      <c r="E1814" s="45" t="s">
        <v>28</v>
      </c>
      <c r="F1814" s="45">
        <v>27</v>
      </c>
      <c r="G1814" s="63" t="s">
        <v>1783</v>
      </c>
      <c r="H1814" s="53" t="s">
        <v>76</v>
      </c>
      <c r="I1814" s="48"/>
      <c r="J1814" s="513"/>
      <c r="K1814" s="42" t="s">
        <v>31</v>
      </c>
      <c r="L1814" s="544">
        <v>45370</v>
      </c>
      <c r="M1814" s="57"/>
      <c r="N1814" s="516">
        <v>45523</v>
      </c>
      <c r="O1814" s="471"/>
      <c r="P1814" s="70" t="str">
        <f t="shared" ca="1" si="295"/>
        <v/>
      </c>
      <c r="Q1814" s="70" t="str">
        <f t="shared" ca="1" si="289"/>
        <v/>
      </c>
      <c r="R1814" s="70" t="str">
        <f t="shared" ca="1" si="290"/>
        <v/>
      </c>
      <c r="S1814" s="70" t="str">
        <f t="shared" ca="1" si="291"/>
        <v/>
      </c>
      <c r="T1814" s="147" t="str">
        <f t="shared" ca="1" si="292"/>
        <v/>
      </c>
      <c r="U1814" s="146"/>
      <c r="V1814" s="51"/>
      <c r="W1814" s="51"/>
      <c r="X1814" s="51"/>
      <c r="Y1814" s="51"/>
      <c r="Z1814" s="51"/>
      <c r="AA1814" s="145"/>
    </row>
    <row r="1815" spans="1:27" s="2" customFormat="1" ht="21" x14ac:dyDescent="0.3">
      <c r="A1815" s="555">
        <v>45706</v>
      </c>
      <c r="B1815" s="48" t="s">
        <v>1756</v>
      </c>
      <c r="C1815" s="45" t="s">
        <v>65</v>
      </c>
      <c r="D1815" s="45">
        <v>8</v>
      </c>
      <c r="E1815" s="45" t="s">
        <v>28</v>
      </c>
      <c r="F1815" s="45">
        <v>28</v>
      </c>
      <c r="G1815" s="63" t="s">
        <v>1784</v>
      </c>
      <c r="H1815" s="53" t="s">
        <v>76</v>
      </c>
      <c r="I1815" s="48"/>
      <c r="J1815" s="513"/>
      <c r="K1815" s="42" t="s">
        <v>31</v>
      </c>
      <c r="L1815" s="544">
        <v>45370</v>
      </c>
      <c r="M1815" s="57"/>
      <c r="N1815" s="516">
        <v>45523</v>
      </c>
      <c r="O1815" s="471"/>
      <c r="P1815" s="70" t="str">
        <f t="shared" ca="1" si="295"/>
        <v/>
      </c>
      <c r="Q1815" s="70" t="str">
        <f t="shared" ca="1" si="289"/>
        <v/>
      </c>
      <c r="R1815" s="70" t="str">
        <f t="shared" ca="1" si="290"/>
        <v/>
      </c>
      <c r="S1815" s="70" t="str">
        <f t="shared" ca="1" si="291"/>
        <v/>
      </c>
      <c r="T1815" s="147" t="str">
        <f t="shared" ca="1" si="292"/>
        <v/>
      </c>
      <c r="U1815" s="146"/>
      <c r="V1815" s="51"/>
      <c r="W1815" s="51"/>
      <c r="X1815" s="51"/>
      <c r="Y1815" s="51"/>
      <c r="Z1815" s="51"/>
      <c r="AA1815" s="145"/>
    </row>
    <row r="1816" spans="1:27" s="2" customFormat="1" ht="21" x14ac:dyDescent="0.3">
      <c r="A1816" s="555">
        <v>45706</v>
      </c>
      <c r="B1816" s="48" t="s">
        <v>1756</v>
      </c>
      <c r="C1816" s="45" t="s">
        <v>65</v>
      </c>
      <c r="D1816" s="45">
        <v>8</v>
      </c>
      <c r="E1816" s="45" t="s">
        <v>28</v>
      </c>
      <c r="F1816" s="45">
        <v>29</v>
      </c>
      <c r="G1816" s="63" t="s">
        <v>1785</v>
      </c>
      <c r="H1816" s="47" t="s">
        <v>30</v>
      </c>
      <c r="I1816" s="48"/>
      <c r="J1816" s="513"/>
      <c r="K1816" s="42" t="s">
        <v>31</v>
      </c>
      <c r="L1816" s="544">
        <v>45370</v>
      </c>
      <c r="M1816" s="57"/>
      <c r="N1816" s="516">
        <v>45523</v>
      </c>
      <c r="O1816" s="471"/>
      <c r="P1816" s="70" t="str">
        <f t="shared" ca="1" si="295"/>
        <v/>
      </c>
      <c r="Q1816" s="70" t="str">
        <f t="shared" ca="1" si="289"/>
        <v/>
      </c>
      <c r="R1816" s="70" t="str">
        <f t="shared" ca="1" si="290"/>
        <v/>
      </c>
      <c r="S1816" s="70" t="str">
        <f t="shared" ca="1" si="291"/>
        <v/>
      </c>
      <c r="T1816" s="147" t="str">
        <f t="shared" ca="1" si="292"/>
        <v/>
      </c>
      <c r="U1816" s="146"/>
      <c r="V1816" s="51"/>
      <c r="W1816" s="51"/>
      <c r="X1816" s="51"/>
      <c r="Y1816" s="51"/>
      <c r="Z1816" s="51"/>
      <c r="AA1816" s="145"/>
    </row>
    <row r="1817" spans="1:27" s="2" customFormat="1" ht="21" x14ac:dyDescent="0.3">
      <c r="A1817" s="555">
        <v>45706</v>
      </c>
      <c r="B1817" s="48" t="s">
        <v>1756</v>
      </c>
      <c r="C1817" s="45" t="s">
        <v>65</v>
      </c>
      <c r="D1817" s="45">
        <v>8</v>
      </c>
      <c r="E1817" s="45" t="s">
        <v>28</v>
      </c>
      <c r="F1817" s="45">
        <v>30</v>
      </c>
      <c r="G1817" s="63" t="s">
        <v>1786</v>
      </c>
      <c r="H1817" s="47" t="s">
        <v>30</v>
      </c>
      <c r="I1817" s="48"/>
      <c r="J1817" s="513"/>
      <c r="K1817" s="42" t="s">
        <v>31</v>
      </c>
      <c r="L1817" s="544">
        <v>45370</v>
      </c>
      <c r="M1817" s="57"/>
      <c r="N1817" s="516">
        <v>45523</v>
      </c>
      <c r="O1817" s="471"/>
      <c r="P1817" s="70" t="str">
        <f t="shared" ca="1" si="295"/>
        <v/>
      </c>
      <c r="Q1817" s="70" t="str">
        <f t="shared" ca="1" si="289"/>
        <v/>
      </c>
      <c r="R1817" s="70" t="str">
        <f t="shared" ca="1" si="290"/>
        <v/>
      </c>
      <c r="S1817" s="70" t="str">
        <f t="shared" ca="1" si="291"/>
        <v/>
      </c>
      <c r="T1817" s="147" t="str">
        <f t="shared" ca="1" si="292"/>
        <v/>
      </c>
      <c r="U1817" s="146"/>
      <c r="V1817" s="51"/>
      <c r="W1817" s="51"/>
      <c r="X1817" s="51"/>
      <c r="Y1817" s="51"/>
      <c r="Z1817" s="51"/>
      <c r="AA1817" s="145"/>
    </row>
    <row r="1818" spans="1:27" s="2" customFormat="1" ht="21" x14ac:dyDescent="0.3">
      <c r="A1818" s="555">
        <v>45706</v>
      </c>
      <c r="B1818" s="48" t="s">
        <v>1756</v>
      </c>
      <c r="C1818" s="45" t="s">
        <v>65</v>
      </c>
      <c r="D1818" s="45">
        <v>8</v>
      </c>
      <c r="E1818" s="45" t="s">
        <v>28</v>
      </c>
      <c r="F1818" s="45">
        <v>31</v>
      </c>
      <c r="G1818" s="218" t="s">
        <v>1787</v>
      </c>
      <c r="H1818" s="95" t="s">
        <v>84</v>
      </c>
      <c r="I1818" s="95"/>
      <c r="J1818" s="570"/>
      <c r="K1818" s="42" t="s">
        <v>31</v>
      </c>
      <c r="L1818" s="544">
        <v>45370</v>
      </c>
      <c r="M1818" s="57"/>
      <c r="N1818" s="516">
        <v>45616</v>
      </c>
      <c r="O1818" s="471"/>
      <c r="P1818" s="70" t="str">
        <f t="shared" ca="1" si="295"/>
        <v/>
      </c>
      <c r="Q1818" s="70" t="str">
        <f t="shared" ca="1" si="289"/>
        <v/>
      </c>
      <c r="R1818" s="70" t="str">
        <f t="shared" ca="1" si="290"/>
        <v/>
      </c>
      <c r="S1818" s="70" t="str">
        <f t="shared" ca="1" si="291"/>
        <v/>
      </c>
      <c r="T1818" s="147" t="str">
        <f t="shared" ca="1" si="292"/>
        <v/>
      </c>
      <c r="U1818" s="146"/>
      <c r="V1818" s="51"/>
      <c r="W1818" s="51"/>
      <c r="X1818" s="51"/>
      <c r="Y1818" s="51"/>
      <c r="Z1818" s="51"/>
      <c r="AA1818" s="145"/>
    </row>
    <row r="1819" spans="1:27" s="2" customFormat="1" ht="21" x14ac:dyDescent="0.3">
      <c r="A1819" s="555">
        <v>45706</v>
      </c>
      <c r="B1819" s="48" t="s">
        <v>1756</v>
      </c>
      <c r="C1819" s="45" t="s">
        <v>65</v>
      </c>
      <c r="D1819" s="45">
        <v>8</v>
      </c>
      <c r="E1819" s="45" t="s">
        <v>28</v>
      </c>
      <c r="F1819" s="45">
        <v>32</v>
      </c>
      <c r="G1819" s="63" t="s">
        <v>1788</v>
      </c>
      <c r="H1819" s="47" t="s">
        <v>30</v>
      </c>
      <c r="I1819" s="48"/>
      <c r="J1819" s="513"/>
      <c r="K1819" s="42" t="s">
        <v>31</v>
      </c>
      <c r="L1819" s="544">
        <v>45370</v>
      </c>
      <c r="M1819" s="57"/>
      <c r="N1819" s="516">
        <v>45607</v>
      </c>
      <c r="O1819" s="471"/>
      <c r="P1819" s="70" t="str">
        <f t="shared" ca="1" si="295"/>
        <v/>
      </c>
      <c r="Q1819" s="70" t="str">
        <f t="shared" ca="1" si="289"/>
        <v/>
      </c>
      <c r="R1819" s="70" t="str">
        <f t="shared" ca="1" si="290"/>
        <v/>
      </c>
      <c r="S1819" s="70" t="str">
        <f t="shared" ca="1" si="291"/>
        <v/>
      </c>
      <c r="T1819" s="147" t="str">
        <f t="shared" ca="1" si="292"/>
        <v/>
      </c>
      <c r="U1819" s="146"/>
      <c r="V1819" s="51"/>
      <c r="W1819" s="51"/>
      <c r="X1819" s="51"/>
      <c r="Y1819" s="51"/>
      <c r="Z1819" s="51"/>
      <c r="AA1819" s="145"/>
    </row>
    <row r="1820" spans="1:27" s="2" customFormat="1" ht="21" x14ac:dyDescent="0.3">
      <c r="A1820" s="555">
        <v>45706</v>
      </c>
      <c r="B1820" s="48" t="s">
        <v>1756</v>
      </c>
      <c r="C1820" s="45" t="s">
        <v>65</v>
      </c>
      <c r="D1820" s="45">
        <v>8</v>
      </c>
      <c r="E1820" s="45" t="s">
        <v>28</v>
      </c>
      <c r="F1820" s="45">
        <v>33</v>
      </c>
      <c r="G1820" s="63" t="s">
        <v>1789</v>
      </c>
      <c r="H1820" s="47" t="s">
        <v>30</v>
      </c>
      <c r="I1820" s="48"/>
      <c r="J1820" s="513">
        <v>45699</v>
      </c>
      <c r="K1820" s="42" t="s">
        <v>31</v>
      </c>
      <c r="L1820" s="544">
        <v>45370</v>
      </c>
      <c r="M1820" s="57"/>
      <c r="N1820" s="516">
        <v>45699</v>
      </c>
      <c r="O1820" s="471"/>
      <c r="P1820" s="70" t="str">
        <f t="shared" ca="1" si="295"/>
        <v/>
      </c>
      <c r="Q1820" s="70" t="str">
        <f t="shared" ca="1" si="289"/>
        <v/>
      </c>
      <c r="R1820" s="70" t="str">
        <f t="shared" ca="1" si="290"/>
        <v/>
      </c>
      <c r="S1820" s="70" t="str">
        <f t="shared" ca="1" si="291"/>
        <v/>
      </c>
      <c r="T1820" s="147" t="str">
        <f t="shared" ca="1" si="292"/>
        <v/>
      </c>
      <c r="U1820" s="146"/>
      <c r="V1820" s="51"/>
      <c r="W1820" s="51"/>
      <c r="X1820" s="51"/>
      <c r="Y1820" s="51"/>
      <c r="Z1820" s="51"/>
      <c r="AA1820" s="145"/>
    </row>
    <row r="1821" spans="1:27" s="2" customFormat="1" ht="21" x14ac:dyDescent="0.3">
      <c r="A1821" s="555">
        <v>45706</v>
      </c>
      <c r="B1821" s="48" t="s">
        <v>1756</v>
      </c>
      <c r="C1821" s="45" t="s">
        <v>65</v>
      </c>
      <c r="D1821" s="45">
        <v>8</v>
      </c>
      <c r="E1821" s="45" t="s">
        <v>28</v>
      </c>
      <c r="F1821" s="45">
        <v>34</v>
      </c>
      <c r="G1821" s="64" t="s">
        <v>1790</v>
      </c>
      <c r="H1821" s="65" t="s">
        <v>30</v>
      </c>
      <c r="I1821" s="48"/>
      <c r="J1821" s="513"/>
      <c r="K1821" s="42" t="s">
        <v>31</v>
      </c>
      <c r="L1821" s="544">
        <v>45370</v>
      </c>
      <c r="M1821" s="57"/>
      <c r="N1821" s="516">
        <v>45695</v>
      </c>
      <c r="O1821" s="471"/>
      <c r="P1821" s="70" t="str">
        <f t="shared" ca="1" si="295"/>
        <v/>
      </c>
      <c r="Q1821" s="70" t="str">
        <f t="shared" ca="1" si="289"/>
        <v/>
      </c>
      <c r="R1821" s="70" t="str">
        <f t="shared" ca="1" si="290"/>
        <v/>
      </c>
      <c r="S1821" s="70" t="str">
        <f t="shared" ca="1" si="291"/>
        <v/>
      </c>
      <c r="T1821" s="147" t="str">
        <f t="shared" ca="1" si="292"/>
        <v/>
      </c>
      <c r="U1821" s="146"/>
      <c r="V1821" s="51"/>
      <c r="W1821" s="51"/>
      <c r="X1821" s="51"/>
      <c r="Y1821" s="51"/>
      <c r="Z1821" s="51"/>
      <c r="AA1821" s="145"/>
    </row>
    <row r="1822" spans="1:27" s="2" customFormat="1" ht="21" x14ac:dyDescent="0.3">
      <c r="A1822" s="555">
        <v>45706</v>
      </c>
      <c r="B1822" s="48" t="s">
        <v>1756</v>
      </c>
      <c r="C1822" s="45" t="s">
        <v>65</v>
      </c>
      <c r="D1822" s="45">
        <v>8</v>
      </c>
      <c r="E1822" s="45" t="s">
        <v>28</v>
      </c>
      <c r="F1822" s="45">
        <v>35</v>
      </c>
      <c r="G1822" s="63" t="s">
        <v>1791</v>
      </c>
      <c r="H1822" s="47" t="s">
        <v>76</v>
      </c>
      <c r="I1822" s="48"/>
      <c r="J1822" s="568">
        <v>45719</v>
      </c>
      <c r="K1822" s="42" t="s">
        <v>31</v>
      </c>
      <c r="L1822" s="544">
        <v>45370</v>
      </c>
      <c r="M1822" s="57"/>
      <c r="N1822" s="513">
        <v>45656</v>
      </c>
      <c r="O1822" s="471"/>
      <c r="P1822" s="70" t="str">
        <f t="shared" ca="1" si="295"/>
        <v/>
      </c>
      <c r="Q1822" s="70" t="str">
        <f t="shared" ca="1" si="289"/>
        <v/>
      </c>
      <c r="R1822" s="70" t="str">
        <f t="shared" ca="1" si="290"/>
        <v/>
      </c>
      <c r="S1822" s="70" t="str">
        <f t="shared" ca="1" si="291"/>
        <v/>
      </c>
      <c r="T1822" s="147" t="str">
        <f t="shared" ca="1" si="292"/>
        <v/>
      </c>
      <c r="U1822" s="146"/>
      <c r="V1822" s="51"/>
      <c r="W1822" s="51"/>
      <c r="X1822" s="51"/>
      <c r="Y1822" s="51"/>
      <c r="Z1822" s="51"/>
      <c r="AA1822" s="145"/>
    </row>
    <row r="1823" spans="1:27" s="2" customFormat="1" ht="31.2" x14ac:dyDescent="0.3">
      <c r="A1823" s="555">
        <v>45706</v>
      </c>
      <c r="B1823" s="48" t="s">
        <v>1756</v>
      </c>
      <c r="C1823" s="45" t="s">
        <v>65</v>
      </c>
      <c r="D1823" s="45">
        <v>8</v>
      </c>
      <c r="E1823" s="45" t="s">
        <v>28</v>
      </c>
      <c r="F1823" s="45">
        <v>36</v>
      </c>
      <c r="G1823" s="63" t="s">
        <v>1792</v>
      </c>
      <c r="H1823" s="47" t="s">
        <v>30</v>
      </c>
      <c r="I1823" s="48"/>
      <c r="J1823" s="568">
        <v>45719</v>
      </c>
      <c r="K1823" s="42" t="s">
        <v>31</v>
      </c>
      <c r="L1823" s="544">
        <v>45370</v>
      </c>
      <c r="M1823" s="57"/>
      <c r="N1823" s="516">
        <v>45734</v>
      </c>
      <c r="O1823" s="471"/>
      <c r="P1823" s="70"/>
      <c r="Q1823" s="70"/>
      <c r="R1823" s="70"/>
      <c r="S1823" s="70"/>
      <c r="T1823" s="147"/>
      <c r="U1823" s="146"/>
      <c r="V1823" s="51"/>
      <c r="W1823" s="51"/>
      <c r="X1823" s="51"/>
      <c r="Y1823" s="51"/>
      <c r="Z1823" s="51"/>
      <c r="AA1823" s="145"/>
    </row>
    <row r="1824" spans="1:27" s="2" customFormat="1" ht="21" x14ac:dyDescent="0.3">
      <c r="A1824" s="556">
        <v>45706</v>
      </c>
      <c r="B1824" s="48" t="s">
        <v>1756</v>
      </c>
      <c r="C1824" s="45" t="s">
        <v>65</v>
      </c>
      <c r="D1824" s="45">
        <v>8</v>
      </c>
      <c r="E1824" s="45" t="s">
        <v>28</v>
      </c>
      <c r="F1824" s="45">
        <v>37</v>
      </c>
      <c r="G1824" s="63" t="s">
        <v>1793</v>
      </c>
      <c r="H1824" s="47" t="s">
        <v>30</v>
      </c>
      <c r="I1824" s="48"/>
      <c r="J1824" s="568">
        <v>45719</v>
      </c>
      <c r="K1824" s="42" t="s">
        <v>31</v>
      </c>
      <c r="L1824" s="544">
        <v>45370</v>
      </c>
      <c r="M1824" s="57"/>
      <c r="N1824" s="516">
        <v>45734</v>
      </c>
      <c r="O1824" s="471"/>
      <c r="P1824" s="70"/>
      <c r="Q1824" s="70"/>
      <c r="R1824" s="70"/>
      <c r="S1824" s="70"/>
      <c r="T1824" s="147"/>
      <c r="U1824" s="146"/>
      <c r="V1824" s="51"/>
      <c r="W1824" s="51"/>
      <c r="X1824" s="51"/>
      <c r="Y1824" s="51"/>
      <c r="Z1824" s="51"/>
      <c r="AA1824" s="145"/>
    </row>
    <row r="1825" spans="1:27" s="2" customFormat="1" ht="21" x14ac:dyDescent="0.3">
      <c r="A1825" s="555">
        <v>45706</v>
      </c>
      <c r="B1825" s="48" t="s">
        <v>1756</v>
      </c>
      <c r="C1825" s="45" t="s">
        <v>65</v>
      </c>
      <c r="D1825" s="45">
        <v>8</v>
      </c>
      <c r="E1825" s="45" t="s">
        <v>28</v>
      </c>
      <c r="F1825" s="45">
        <v>38</v>
      </c>
      <c r="G1825" s="63" t="s">
        <v>1794</v>
      </c>
      <c r="H1825" s="47" t="s">
        <v>30</v>
      </c>
      <c r="I1825" s="48"/>
      <c r="J1825" s="568">
        <v>45719</v>
      </c>
      <c r="K1825" s="42" t="s">
        <v>31</v>
      </c>
      <c r="L1825" s="544">
        <v>45370</v>
      </c>
      <c r="M1825" s="57"/>
      <c r="N1825" s="516">
        <v>45734</v>
      </c>
      <c r="O1825" s="471"/>
      <c r="P1825" s="70"/>
      <c r="Q1825" s="70"/>
      <c r="R1825" s="70"/>
      <c r="S1825" s="70"/>
      <c r="T1825" s="147"/>
      <c r="U1825" s="146"/>
      <c r="V1825" s="51"/>
      <c r="W1825" s="51"/>
      <c r="X1825" s="51"/>
      <c r="Y1825" s="51"/>
      <c r="Z1825" s="51"/>
      <c r="AA1825" s="145"/>
    </row>
    <row r="1826" spans="1:27" s="2" customFormat="1" ht="21" x14ac:dyDescent="0.3">
      <c r="A1826" s="555">
        <v>45706</v>
      </c>
      <c r="B1826" s="48" t="s">
        <v>1756</v>
      </c>
      <c r="C1826" s="45" t="s">
        <v>65</v>
      </c>
      <c r="D1826" s="45">
        <v>8</v>
      </c>
      <c r="E1826" s="45" t="s">
        <v>28</v>
      </c>
      <c r="F1826" s="45">
        <v>39</v>
      </c>
      <c r="G1826" s="63" t="s">
        <v>1795</v>
      </c>
      <c r="H1826" s="47" t="s">
        <v>30</v>
      </c>
      <c r="I1826" s="48"/>
      <c r="J1826" s="568">
        <v>45719</v>
      </c>
      <c r="K1826" s="42" t="s">
        <v>31</v>
      </c>
      <c r="L1826" s="544">
        <v>45370</v>
      </c>
      <c r="M1826" s="57"/>
      <c r="N1826" s="516">
        <v>45734</v>
      </c>
      <c r="O1826" s="471"/>
      <c r="P1826" s="70"/>
      <c r="Q1826" s="70"/>
      <c r="R1826" s="70"/>
      <c r="S1826" s="70"/>
      <c r="T1826" s="147"/>
      <c r="U1826" s="146"/>
      <c r="V1826" s="51"/>
      <c r="W1826" s="51"/>
      <c r="X1826" s="51"/>
      <c r="Y1826" s="51"/>
      <c r="Z1826" s="51"/>
      <c r="AA1826" s="145"/>
    </row>
    <row r="1827" spans="1:27" s="2" customFormat="1" ht="21" x14ac:dyDescent="0.3">
      <c r="A1827" s="556">
        <v>45706</v>
      </c>
      <c r="B1827" s="48" t="s">
        <v>1756</v>
      </c>
      <c r="C1827" s="45" t="s">
        <v>65</v>
      </c>
      <c r="D1827" s="45">
        <v>8</v>
      </c>
      <c r="E1827" s="45" t="s">
        <v>28</v>
      </c>
      <c r="F1827" s="45">
        <v>40</v>
      </c>
      <c r="G1827" s="63" t="s">
        <v>1796</v>
      </c>
      <c r="H1827" s="47" t="s">
        <v>30</v>
      </c>
      <c r="I1827" s="48"/>
      <c r="J1827" s="568">
        <v>45719</v>
      </c>
      <c r="K1827" s="42" t="s">
        <v>31</v>
      </c>
      <c r="L1827" s="544">
        <v>45370</v>
      </c>
      <c r="M1827" s="57"/>
      <c r="N1827" s="516">
        <v>45734</v>
      </c>
      <c r="O1827" s="471"/>
      <c r="P1827" s="70"/>
      <c r="Q1827" s="70"/>
      <c r="R1827" s="70"/>
      <c r="S1827" s="70"/>
      <c r="T1827" s="147"/>
      <c r="U1827" s="146"/>
      <c r="V1827" s="51"/>
      <c r="W1827" s="51"/>
      <c r="X1827" s="51"/>
      <c r="Y1827" s="51"/>
      <c r="Z1827" s="51"/>
      <c r="AA1827" s="145"/>
    </row>
    <row r="1828" spans="1:27" s="2" customFormat="1" ht="21" x14ac:dyDescent="0.3">
      <c r="A1828" s="556">
        <v>45706</v>
      </c>
      <c r="B1828" s="48" t="s">
        <v>1756</v>
      </c>
      <c r="C1828" s="45" t="s">
        <v>65</v>
      </c>
      <c r="D1828" s="45">
        <v>8</v>
      </c>
      <c r="E1828" s="45" t="s">
        <v>28</v>
      </c>
      <c r="F1828" s="45">
        <v>41</v>
      </c>
      <c r="G1828" s="63" t="s">
        <v>1797</v>
      </c>
      <c r="H1828" s="47" t="s">
        <v>30</v>
      </c>
      <c r="I1828" s="48"/>
      <c r="J1828" s="568">
        <v>45719</v>
      </c>
      <c r="K1828" s="42" t="s">
        <v>31</v>
      </c>
      <c r="L1828" s="544">
        <v>45370</v>
      </c>
      <c r="M1828" s="57"/>
      <c r="N1828" s="516">
        <v>45734</v>
      </c>
      <c r="O1828" s="471"/>
      <c r="P1828" s="70"/>
      <c r="Q1828" s="70"/>
      <c r="R1828" s="70"/>
      <c r="S1828" s="70"/>
      <c r="T1828" s="147"/>
      <c r="U1828" s="146"/>
      <c r="V1828" s="51"/>
      <c r="W1828" s="51"/>
      <c r="X1828" s="51"/>
      <c r="Y1828" s="51"/>
      <c r="Z1828" s="51"/>
      <c r="AA1828" s="145"/>
    </row>
    <row r="1829" spans="1:27" s="2" customFormat="1" ht="21" x14ac:dyDescent="0.3">
      <c r="A1829" s="556">
        <v>45706</v>
      </c>
      <c r="B1829" s="48" t="s">
        <v>1756</v>
      </c>
      <c r="C1829" s="45" t="s">
        <v>65</v>
      </c>
      <c r="D1829" s="45">
        <v>8</v>
      </c>
      <c r="E1829" s="45" t="s">
        <v>28</v>
      </c>
      <c r="F1829" s="45">
        <v>42</v>
      </c>
      <c r="G1829" s="63" t="s">
        <v>1798</v>
      </c>
      <c r="H1829" s="47" t="s">
        <v>30</v>
      </c>
      <c r="I1829" s="48"/>
      <c r="J1829" s="568">
        <v>45719</v>
      </c>
      <c r="K1829" s="42" t="s">
        <v>31</v>
      </c>
      <c r="L1829" s="544">
        <v>45370</v>
      </c>
      <c r="M1829" s="57"/>
      <c r="N1829" s="516">
        <v>45734</v>
      </c>
      <c r="O1829" s="471"/>
      <c r="P1829" s="70"/>
      <c r="Q1829" s="70"/>
      <c r="R1829" s="70"/>
      <c r="S1829" s="70"/>
      <c r="T1829" s="147"/>
      <c r="U1829" s="146"/>
      <c r="V1829" s="51"/>
      <c r="W1829" s="51"/>
      <c r="X1829" s="51"/>
      <c r="Y1829" s="51"/>
      <c r="Z1829" s="51"/>
      <c r="AA1829" s="145"/>
    </row>
    <row r="1830" spans="1:27" s="2" customFormat="1" ht="31.2" x14ac:dyDescent="0.3">
      <c r="A1830" s="555">
        <v>45706</v>
      </c>
      <c r="B1830" s="48" t="s">
        <v>1756</v>
      </c>
      <c r="C1830" s="45" t="s">
        <v>65</v>
      </c>
      <c r="D1830" s="45">
        <v>8</v>
      </c>
      <c r="E1830" s="45" t="s">
        <v>28</v>
      </c>
      <c r="F1830" s="45">
        <v>43</v>
      </c>
      <c r="G1830" s="44" t="s">
        <v>1799</v>
      </c>
      <c r="H1830" s="48" t="s">
        <v>44</v>
      </c>
      <c r="I1830" s="235"/>
      <c r="J1830" s="513">
        <v>45734</v>
      </c>
      <c r="K1830" s="187" t="s">
        <v>31</v>
      </c>
      <c r="L1830" s="544">
        <v>45370</v>
      </c>
      <c r="M1830" s="248"/>
      <c r="N1830" s="517">
        <v>45925</v>
      </c>
      <c r="O1830" s="471"/>
      <c r="P1830" s="256"/>
      <c r="Q1830" s="256"/>
      <c r="R1830" s="256"/>
      <c r="S1830" s="256"/>
      <c r="T1830" s="275"/>
      <c r="U1830" s="276"/>
      <c r="V1830" s="252"/>
      <c r="W1830" s="252"/>
      <c r="X1830" s="252"/>
      <c r="Y1830" s="252"/>
      <c r="Z1830" s="252"/>
      <c r="AA1830" s="277"/>
    </row>
    <row r="1831" spans="1:27" s="2" customFormat="1" ht="21" x14ac:dyDescent="0.3">
      <c r="A1831" s="555">
        <v>45706</v>
      </c>
      <c r="B1831" s="48" t="s">
        <v>1756</v>
      </c>
      <c r="C1831" s="45" t="s">
        <v>65</v>
      </c>
      <c r="D1831" s="45">
        <v>8</v>
      </c>
      <c r="E1831" s="45" t="s">
        <v>28</v>
      </c>
      <c r="F1831" s="45">
        <v>44</v>
      </c>
      <c r="G1831" s="63" t="s">
        <v>1800</v>
      </c>
      <c r="H1831" s="47" t="s">
        <v>44</v>
      </c>
      <c r="I1831" s="47"/>
      <c r="J1831" s="513">
        <v>45734</v>
      </c>
      <c r="K1831" s="187" t="s">
        <v>31</v>
      </c>
      <c r="L1831" s="544">
        <v>45370</v>
      </c>
      <c r="M1831" s="57"/>
      <c r="N1831" s="516">
        <v>45740</v>
      </c>
      <c r="O1831" s="471"/>
      <c r="P1831" s="70"/>
      <c r="Q1831" s="70"/>
      <c r="R1831" s="70"/>
      <c r="S1831" s="70"/>
      <c r="T1831" s="147"/>
      <c r="U1831" s="146"/>
      <c r="V1831" s="51"/>
      <c r="W1831" s="51"/>
      <c r="X1831" s="51"/>
      <c r="Y1831" s="51"/>
      <c r="Z1831" s="51"/>
      <c r="AA1831" s="145"/>
    </row>
    <row r="1832" spans="1:27" s="2" customFormat="1" ht="21" x14ac:dyDescent="0.3">
      <c r="A1832" s="555">
        <v>45706</v>
      </c>
      <c r="B1832" s="48" t="s">
        <v>1756</v>
      </c>
      <c r="C1832" s="45" t="s">
        <v>65</v>
      </c>
      <c r="D1832" s="45">
        <v>8</v>
      </c>
      <c r="E1832" s="45" t="s">
        <v>28</v>
      </c>
      <c r="F1832" s="45">
        <v>45</v>
      </c>
      <c r="G1832" s="63" t="s">
        <v>1801</v>
      </c>
      <c r="H1832" s="47" t="s">
        <v>30</v>
      </c>
      <c r="I1832" s="47"/>
      <c r="J1832" s="568">
        <v>45719</v>
      </c>
      <c r="K1832" s="42" t="s">
        <v>31</v>
      </c>
      <c r="L1832" s="544">
        <v>45370</v>
      </c>
      <c r="M1832" s="57"/>
      <c r="N1832" s="516">
        <v>45734</v>
      </c>
      <c r="O1832" s="471"/>
      <c r="P1832" s="70"/>
      <c r="Q1832" s="70"/>
      <c r="R1832" s="70"/>
      <c r="S1832" s="70"/>
      <c r="T1832" s="147"/>
      <c r="U1832" s="146"/>
      <c r="V1832" s="51"/>
      <c r="W1832" s="51"/>
      <c r="X1832" s="51"/>
      <c r="Y1832" s="51"/>
      <c r="Z1832" s="51"/>
      <c r="AA1832" s="145"/>
    </row>
    <row r="1833" spans="1:27" s="2" customFormat="1" ht="21" x14ac:dyDescent="0.3">
      <c r="A1833" s="555">
        <v>45706</v>
      </c>
      <c r="B1833" s="48" t="s">
        <v>1756</v>
      </c>
      <c r="C1833" s="45" t="s">
        <v>65</v>
      </c>
      <c r="D1833" s="45">
        <v>8</v>
      </c>
      <c r="E1833" s="45" t="s">
        <v>28</v>
      </c>
      <c r="F1833" s="45">
        <v>46</v>
      </c>
      <c r="G1833" s="63" t="s">
        <v>1802</v>
      </c>
      <c r="H1833" s="47" t="s">
        <v>30</v>
      </c>
      <c r="I1833" s="47"/>
      <c r="J1833" s="568">
        <v>45719</v>
      </c>
      <c r="K1833" s="42" t="s">
        <v>31</v>
      </c>
      <c r="L1833" s="544">
        <v>45370</v>
      </c>
      <c r="M1833" s="57"/>
      <c r="N1833" s="516">
        <v>45734</v>
      </c>
      <c r="O1833" s="471"/>
      <c r="P1833" s="70"/>
      <c r="Q1833" s="70"/>
      <c r="R1833" s="70"/>
      <c r="S1833" s="70"/>
      <c r="T1833" s="147"/>
      <c r="U1833" s="146"/>
      <c r="V1833" s="51"/>
      <c r="W1833" s="51"/>
      <c r="X1833" s="51"/>
      <c r="Y1833" s="51"/>
      <c r="Z1833" s="51"/>
      <c r="AA1833" s="145"/>
    </row>
    <row r="1834" spans="1:27" customFormat="1" ht="21" x14ac:dyDescent="0.3">
      <c r="A1834" s="555">
        <v>45706</v>
      </c>
      <c r="B1834" s="235" t="s">
        <v>1756</v>
      </c>
      <c r="C1834" s="236" t="s">
        <v>65</v>
      </c>
      <c r="D1834" s="236">
        <v>8</v>
      </c>
      <c r="E1834" s="236" t="s">
        <v>28</v>
      </c>
      <c r="F1834" s="236">
        <v>47</v>
      </c>
      <c r="G1834" s="274" t="s">
        <v>1803</v>
      </c>
      <c r="H1834" s="47" t="s">
        <v>54</v>
      </c>
      <c r="I1834" s="235"/>
      <c r="J1834" s="573">
        <v>45734</v>
      </c>
      <c r="K1834" s="42" t="s">
        <v>31</v>
      </c>
      <c r="L1834" s="544">
        <v>45370</v>
      </c>
      <c r="M1834" s="248"/>
      <c r="N1834" s="516">
        <v>45743</v>
      </c>
      <c r="O1834" s="471"/>
      <c r="P1834" s="70"/>
      <c r="Q1834" s="70"/>
      <c r="R1834" s="70"/>
      <c r="S1834" s="70"/>
      <c r="T1834" s="147"/>
      <c r="U1834" s="146"/>
      <c r="V1834" s="51"/>
      <c r="W1834" s="51"/>
      <c r="X1834" s="51"/>
      <c r="Y1834" s="51"/>
      <c r="Z1834" s="51"/>
      <c r="AA1834" s="145"/>
    </row>
    <row r="1835" spans="1:27" s="2" customFormat="1" ht="21" x14ac:dyDescent="0.3">
      <c r="A1835" s="555">
        <v>45706</v>
      </c>
      <c r="B1835" s="48" t="s">
        <v>1756</v>
      </c>
      <c r="C1835" s="45" t="s">
        <v>65</v>
      </c>
      <c r="D1835" s="45">
        <v>8</v>
      </c>
      <c r="E1835" s="45" t="s">
        <v>28</v>
      </c>
      <c r="F1835" s="45">
        <v>48</v>
      </c>
      <c r="G1835" s="63" t="s">
        <v>1804</v>
      </c>
      <c r="H1835" s="47" t="s">
        <v>30</v>
      </c>
      <c r="I1835" s="48"/>
      <c r="J1835" s="568">
        <v>45719</v>
      </c>
      <c r="K1835" s="42" t="s">
        <v>31</v>
      </c>
      <c r="L1835" s="544">
        <v>45370</v>
      </c>
      <c r="M1835" s="57"/>
      <c r="N1835" s="516">
        <v>45734</v>
      </c>
      <c r="O1835" s="471"/>
      <c r="P1835" s="70"/>
      <c r="Q1835" s="70"/>
      <c r="R1835" s="70"/>
      <c r="S1835" s="70"/>
      <c r="T1835" s="147"/>
      <c r="U1835" s="146"/>
      <c r="V1835" s="51"/>
      <c r="W1835" s="51"/>
      <c r="X1835" s="51"/>
      <c r="Y1835" s="51"/>
      <c r="Z1835" s="51"/>
      <c r="AA1835" s="145"/>
    </row>
    <row r="1836" spans="1:27" s="2" customFormat="1" ht="31.2" x14ac:dyDescent="0.3">
      <c r="A1836" s="555">
        <v>45706</v>
      </c>
      <c r="B1836" s="48" t="s">
        <v>1756</v>
      </c>
      <c r="C1836" s="45" t="s">
        <v>65</v>
      </c>
      <c r="D1836" s="45">
        <v>8</v>
      </c>
      <c r="E1836" s="45" t="s">
        <v>28</v>
      </c>
      <c r="F1836" s="45">
        <v>49</v>
      </c>
      <c r="G1836" s="63" t="s">
        <v>1805</v>
      </c>
      <c r="H1836" s="65" t="s">
        <v>116</v>
      </c>
      <c r="I1836" s="63"/>
      <c r="J1836" s="597">
        <v>45742</v>
      </c>
      <c r="K1836" s="42" t="s">
        <v>31</v>
      </c>
      <c r="L1836" s="544">
        <v>45370</v>
      </c>
      <c r="M1836" s="248"/>
      <c r="N1836" s="517">
        <v>45819</v>
      </c>
      <c r="O1836" s="471"/>
      <c r="P1836" s="256"/>
      <c r="Q1836" s="256"/>
      <c r="R1836" s="256"/>
      <c r="S1836" s="256"/>
      <c r="T1836" s="275"/>
      <c r="U1836" s="276"/>
      <c r="V1836" s="252"/>
      <c r="W1836" s="252"/>
      <c r="X1836" s="252"/>
      <c r="Y1836" s="252"/>
      <c r="Z1836" s="252"/>
      <c r="AA1836" s="277"/>
    </row>
    <row r="1837" spans="1:27" s="2" customFormat="1" ht="21" x14ac:dyDescent="0.3">
      <c r="A1837" s="555">
        <v>45706</v>
      </c>
      <c r="B1837" s="235" t="s">
        <v>1756</v>
      </c>
      <c r="C1837" s="236" t="s">
        <v>65</v>
      </c>
      <c r="D1837" s="236">
        <v>8</v>
      </c>
      <c r="E1837" s="236" t="s">
        <v>28</v>
      </c>
      <c r="F1837" s="236">
        <v>50</v>
      </c>
      <c r="G1837" s="63" t="s">
        <v>1806</v>
      </c>
      <c r="H1837" s="63" t="s">
        <v>84</v>
      </c>
      <c r="I1837" s="63"/>
      <c r="J1837" s="597">
        <v>45742</v>
      </c>
      <c r="K1837" s="42" t="s">
        <v>31</v>
      </c>
      <c r="L1837" s="544">
        <v>45370</v>
      </c>
      <c r="M1837" s="248"/>
      <c r="N1837" s="517">
        <v>45770</v>
      </c>
      <c r="O1837" s="471"/>
      <c r="P1837" s="256"/>
      <c r="Q1837" s="256"/>
      <c r="R1837" s="256"/>
      <c r="S1837" s="256"/>
      <c r="T1837" s="275"/>
      <c r="U1837" s="276"/>
      <c r="V1837" s="252"/>
      <c r="W1837" s="252"/>
      <c r="X1837" s="252"/>
      <c r="Y1837" s="252"/>
      <c r="Z1837" s="252"/>
      <c r="AA1837" s="277"/>
    </row>
    <row r="1838" spans="1:27" s="2" customFormat="1" ht="31.2" x14ac:dyDescent="0.3">
      <c r="A1838" s="555">
        <v>45706</v>
      </c>
      <c r="B1838" s="235" t="s">
        <v>1756</v>
      </c>
      <c r="C1838" s="236" t="s">
        <v>65</v>
      </c>
      <c r="D1838" s="236">
        <v>8</v>
      </c>
      <c r="E1838" s="236" t="s">
        <v>28</v>
      </c>
      <c r="F1838" s="236">
        <v>51</v>
      </c>
      <c r="G1838" s="63" t="s">
        <v>1807</v>
      </c>
      <c r="H1838" s="63" t="s">
        <v>84</v>
      </c>
      <c r="I1838" s="63"/>
      <c r="J1838" s="597">
        <v>45747</v>
      </c>
      <c r="K1838" s="42" t="s">
        <v>31</v>
      </c>
      <c r="L1838" s="544">
        <v>45370</v>
      </c>
      <c r="M1838" s="248"/>
      <c r="N1838" s="517">
        <v>45770</v>
      </c>
      <c r="O1838" s="471"/>
      <c r="P1838" s="256"/>
      <c r="Q1838" s="256"/>
      <c r="R1838" s="256"/>
      <c r="S1838" s="256"/>
      <c r="T1838" s="275"/>
      <c r="U1838" s="276"/>
      <c r="V1838" s="252"/>
      <c r="W1838" s="252"/>
      <c r="X1838" s="252"/>
      <c r="Y1838" s="252"/>
      <c r="Z1838" s="252"/>
      <c r="AA1838" s="277"/>
    </row>
    <row r="1839" spans="1:27" s="2" customFormat="1" ht="21" x14ac:dyDescent="0.3">
      <c r="A1839" s="555">
        <v>45706</v>
      </c>
      <c r="B1839" s="235" t="s">
        <v>1756</v>
      </c>
      <c r="C1839" s="236" t="s">
        <v>65</v>
      </c>
      <c r="D1839" s="236">
        <v>8</v>
      </c>
      <c r="E1839" s="236" t="s">
        <v>28</v>
      </c>
      <c r="F1839" s="236">
        <v>52</v>
      </c>
      <c r="G1839" s="63" t="s">
        <v>1808</v>
      </c>
      <c r="H1839" s="47" t="s">
        <v>104</v>
      </c>
      <c r="I1839" s="63"/>
      <c r="J1839" s="597">
        <v>45742</v>
      </c>
      <c r="K1839" s="42" t="s">
        <v>31</v>
      </c>
      <c r="L1839" s="544">
        <v>45370</v>
      </c>
      <c r="M1839" s="248"/>
      <c r="N1839" s="517">
        <v>45758</v>
      </c>
      <c r="O1839" s="471"/>
      <c r="P1839" s="256"/>
      <c r="Q1839" s="256"/>
      <c r="R1839" s="256"/>
      <c r="S1839" s="256"/>
      <c r="T1839" s="275"/>
      <c r="U1839" s="276"/>
      <c r="V1839" s="252"/>
      <c r="W1839" s="252"/>
      <c r="X1839" s="252"/>
      <c r="Y1839" s="252"/>
      <c r="Z1839" s="252"/>
      <c r="AA1839" s="277"/>
    </row>
    <row r="1840" spans="1:27" s="2" customFormat="1" ht="21" x14ac:dyDescent="0.3">
      <c r="A1840" s="555">
        <v>45706</v>
      </c>
      <c r="B1840" s="48" t="s">
        <v>1756</v>
      </c>
      <c r="C1840" s="45" t="s">
        <v>65</v>
      </c>
      <c r="D1840" s="45">
        <v>8</v>
      </c>
      <c r="E1840" s="45" t="s">
        <v>28</v>
      </c>
      <c r="F1840" s="45">
        <v>53</v>
      </c>
      <c r="G1840" s="63" t="s">
        <v>1809</v>
      </c>
      <c r="H1840" s="63" t="s">
        <v>30</v>
      </c>
      <c r="I1840" s="63"/>
      <c r="J1840" s="597">
        <v>45742</v>
      </c>
      <c r="K1840" s="42" t="s">
        <v>31</v>
      </c>
      <c r="L1840" s="544">
        <v>45370</v>
      </c>
      <c r="M1840" s="57"/>
      <c r="N1840" s="516">
        <v>45748</v>
      </c>
      <c r="O1840" s="471"/>
      <c r="P1840" s="70"/>
      <c r="Q1840" s="70"/>
      <c r="R1840" s="70"/>
      <c r="S1840" s="70"/>
      <c r="T1840" s="147"/>
      <c r="U1840" s="146"/>
      <c r="V1840" s="51"/>
      <c r="W1840" s="51"/>
      <c r="X1840" s="51"/>
      <c r="Y1840" s="51"/>
      <c r="Z1840" s="51"/>
      <c r="AA1840" s="145"/>
    </row>
    <row r="1841" spans="1:27" s="2" customFormat="1" ht="21" x14ac:dyDescent="0.3">
      <c r="A1841" s="555">
        <v>45706</v>
      </c>
      <c r="B1841" s="48" t="s">
        <v>1756</v>
      </c>
      <c r="C1841" s="45" t="s">
        <v>65</v>
      </c>
      <c r="D1841" s="45">
        <v>8</v>
      </c>
      <c r="E1841" s="45" t="s">
        <v>28</v>
      </c>
      <c r="F1841" s="45">
        <v>54</v>
      </c>
      <c r="G1841" s="63" t="s">
        <v>1810</v>
      </c>
      <c r="H1841" s="63" t="s">
        <v>30</v>
      </c>
      <c r="I1841" s="63"/>
      <c r="J1841" s="597">
        <v>45742</v>
      </c>
      <c r="K1841" s="42" t="s">
        <v>31</v>
      </c>
      <c r="L1841" s="544">
        <v>45370</v>
      </c>
      <c r="M1841" s="57"/>
      <c r="N1841" s="516">
        <v>45748</v>
      </c>
      <c r="O1841" s="471"/>
      <c r="P1841" s="70"/>
      <c r="Q1841" s="70"/>
      <c r="R1841" s="70"/>
      <c r="S1841" s="70"/>
      <c r="T1841" s="147"/>
      <c r="U1841" s="146"/>
      <c r="V1841" s="51"/>
      <c r="W1841" s="51"/>
      <c r="X1841" s="51"/>
      <c r="Y1841" s="51"/>
      <c r="Z1841" s="51"/>
      <c r="AA1841" s="145"/>
    </row>
    <row r="1842" spans="1:27" s="2" customFormat="1" ht="21" x14ac:dyDescent="0.3">
      <c r="A1842" s="555">
        <v>45706</v>
      </c>
      <c r="B1842" s="48" t="s">
        <v>1756</v>
      </c>
      <c r="C1842" s="45" t="s">
        <v>65</v>
      </c>
      <c r="D1842" s="45">
        <v>8</v>
      </c>
      <c r="E1842" s="45" t="s">
        <v>28</v>
      </c>
      <c r="F1842" s="45">
        <v>55</v>
      </c>
      <c r="G1842" s="63" t="s">
        <v>1811</v>
      </c>
      <c r="H1842" s="63" t="s">
        <v>30</v>
      </c>
      <c r="I1842" s="63"/>
      <c r="J1842" s="597">
        <v>45742</v>
      </c>
      <c r="K1842" s="187" t="s">
        <v>31</v>
      </c>
      <c r="L1842" s="544">
        <v>45370</v>
      </c>
      <c r="M1842" s="57"/>
      <c r="N1842" s="516">
        <v>45748</v>
      </c>
      <c r="O1842" s="471"/>
      <c r="P1842" s="70"/>
      <c r="Q1842" s="70"/>
      <c r="R1842" s="70"/>
      <c r="S1842" s="70"/>
      <c r="T1842" s="147"/>
      <c r="U1842" s="146"/>
      <c r="V1842" s="51"/>
      <c r="W1842" s="51"/>
      <c r="X1842" s="51"/>
      <c r="Y1842" s="51"/>
      <c r="Z1842" s="51"/>
      <c r="AA1842" s="145"/>
    </row>
    <row r="1843" spans="1:27" s="2" customFormat="1" ht="21" x14ac:dyDescent="0.3">
      <c r="A1843" s="555">
        <v>45706</v>
      </c>
      <c r="B1843" s="235" t="s">
        <v>1756</v>
      </c>
      <c r="C1843" s="236" t="s">
        <v>65</v>
      </c>
      <c r="D1843" s="236">
        <v>8</v>
      </c>
      <c r="E1843" s="236" t="s">
        <v>27</v>
      </c>
      <c r="F1843" s="236">
        <v>56</v>
      </c>
      <c r="G1843" s="274" t="s">
        <v>1812</v>
      </c>
      <c r="H1843" s="250" t="s">
        <v>30</v>
      </c>
      <c r="I1843" s="54"/>
      <c r="J1843" s="513">
        <v>45761</v>
      </c>
      <c r="K1843" s="187" t="s">
        <v>31</v>
      </c>
      <c r="L1843" s="544">
        <v>45370</v>
      </c>
      <c r="M1843" s="57"/>
      <c r="N1843" s="516"/>
      <c r="O1843" s="471"/>
      <c r="P1843" s="70"/>
      <c r="Q1843" s="70"/>
      <c r="R1843" s="70"/>
      <c r="S1843" s="70"/>
      <c r="T1843" s="147"/>
      <c r="U1843" s="146"/>
      <c r="V1843" s="51"/>
      <c r="W1843" s="51"/>
      <c r="X1843" s="51"/>
      <c r="Y1843" s="51"/>
      <c r="Z1843" s="51"/>
      <c r="AA1843" s="145"/>
    </row>
    <row r="1844" spans="1:27" s="2" customFormat="1" ht="109.2" x14ac:dyDescent="0.3">
      <c r="A1844" s="555">
        <v>45706</v>
      </c>
      <c r="B1844" s="48" t="s">
        <v>1756</v>
      </c>
      <c r="C1844" s="45" t="s">
        <v>65</v>
      </c>
      <c r="D1844" s="45">
        <v>8</v>
      </c>
      <c r="E1844" s="45" t="s">
        <v>28</v>
      </c>
      <c r="F1844" s="45">
        <v>57</v>
      </c>
      <c r="G1844" s="44" t="s">
        <v>5306</v>
      </c>
      <c r="H1844" s="47" t="s">
        <v>54</v>
      </c>
      <c r="I1844" s="50"/>
      <c r="J1844" s="528">
        <v>45824</v>
      </c>
      <c r="K1844" s="419" t="s">
        <v>205</v>
      </c>
      <c r="L1844" s="544">
        <v>45370</v>
      </c>
      <c r="M1844" s="404"/>
      <c r="N1844" s="516">
        <v>45959</v>
      </c>
      <c r="O1844" s="471"/>
      <c r="P1844" s="70"/>
      <c r="Q1844" s="70"/>
      <c r="R1844" s="70"/>
      <c r="S1844" s="70"/>
      <c r="T1844" s="147"/>
      <c r="U1844" s="146"/>
      <c r="V1844" s="51"/>
      <c r="W1844" s="51"/>
      <c r="X1844" s="51"/>
      <c r="Y1844" s="51"/>
      <c r="Z1844" s="51"/>
      <c r="AA1844" s="145"/>
    </row>
    <row r="1845" spans="1:27" s="2" customFormat="1" ht="21" x14ac:dyDescent="0.3">
      <c r="A1845" s="555">
        <v>45706</v>
      </c>
      <c r="B1845" s="48" t="s">
        <v>1756</v>
      </c>
      <c r="C1845" s="45" t="s">
        <v>65</v>
      </c>
      <c r="D1845" s="45">
        <v>8</v>
      </c>
      <c r="E1845" s="45" t="s">
        <v>28</v>
      </c>
      <c r="F1845" s="45">
        <v>58</v>
      </c>
      <c r="G1845" s="64" t="s">
        <v>1813</v>
      </c>
      <c r="H1845" s="65" t="s">
        <v>30</v>
      </c>
      <c r="I1845" s="48"/>
      <c r="J1845" s="573">
        <v>45719</v>
      </c>
      <c r="K1845" s="290" t="s">
        <v>227</v>
      </c>
      <c r="L1845" s="544">
        <v>45370</v>
      </c>
      <c r="M1845" s="57"/>
      <c r="N1845" s="516">
        <v>45734</v>
      </c>
      <c r="O1845" s="471"/>
      <c r="P1845" s="70"/>
      <c r="Q1845" s="70"/>
      <c r="R1845" s="70"/>
      <c r="S1845" s="70"/>
      <c r="T1845" s="147"/>
      <c r="U1845" s="146"/>
      <c r="V1845" s="51"/>
      <c r="W1845" s="51"/>
      <c r="X1845" s="51"/>
      <c r="Y1845" s="51"/>
      <c r="Z1845" s="51"/>
      <c r="AA1845" s="145"/>
    </row>
    <row r="1846" spans="1:27" s="2" customFormat="1" ht="21" x14ac:dyDescent="0.3">
      <c r="A1846" s="555">
        <v>45706</v>
      </c>
      <c r="B1846" s="48" t="s">
        <v>1756</v>
      </c>
      <c r="C1846" s="45" t="s">
        <v>65</v>
      </c>
      <c r="D1846" s="45">
        <v>8</v>
      </c>
      <c r="E1846" s="45" t="s">
        <v>28</v>
      </c>
      <c r="F1846" s="45">
        <v>59</v>
      </c>
      <c r="G1846" s="64" t="s">
        <v>1814</v>
      </c>
      <c r="H1846" s="65" t="s">
        <v>68</v>
      </c>
      <c r="I1846" s="62"/>
      <c r="J1846" s="526">
        <v>45847</v>
      </c>
      <c r="K1846" s="365" t="s">
        <v>31</v>
      </c>
      <c r="L1846" s="544">
        <v>45370</v>
      </c>
      <c r="M1846" s="57"/>
      <c r="N1846" s="516">
        <v>45856</v>
      </c>
      <c r="O1846" s="471"/>
      <c r="P1846" s="70"/>
      <c r="Q1846" s="70"/>
      <c r="R1846" s="70"/>
      <c r="S1846" s="70"/>
      <c r="T1846" s="147"/>
      <c r="U1846" s="146"/>
      <c r="V1846" s="51"/>
      <c r="W1846" s="51"/>
      <c r="X1846" s="51"/>
      <c r="Y1846" s="51"/>
      <c r="Z1846" s="51"/>
      <c r="AA1846" s="145"/>
    </row>
    <row r="1847" spans="1:27" s="2" customFormat="1" ht="21" x14ac:dyDescent="0.3">
      <c r="A1847" s="555">
        <v>45706</v>
      </c>
      <c r="B1847" s="48" t="s">
        <v>1756</v>
      </c>
      <c r="C1847" s="45" t="s">
        <v>65</v>
      </c>
      <c r="D1847" s="45">
        <v>8</v>
      </c>
      <c r="E1847" s="45" t="s">
        <v>28</v>
      </c>
      <c r="F1847" s="45">
        <v>60</v>
      </c>
      <c r="G1847" s="64" t="s">
        <v>5192</v>
      </c>
      <c r="H1847" s="65" t="s">
        <v>44</v>
      </c>
      <c r="I1847" s="65"/>
      <c r="J1847" s="571">
        <v>45897</v>
      </c>
      <c r="K1847" s="365" t="s">
        <v>31</v>
      </c>
      <c r="L1847" s="544">
        <v>45370</v>
      </c>
      <c r="M1847" s="57"/>
      <c r="N1847" s="516">
        <v>45911</v>
      </c>
      <c r="O1847" s="471"/>
      <c r="P1847" s="70"/>
      <c r="Q1847" s="70"/>
      <c r="R1847" s="70"/>
      <c r="S1847" s="70"/>
      <c r="T1847" s="147"/>
      <c r="U1847" s="146"/>
      <c r="V1847" s="51"/>
      <c r="W1847" s="51"/>
      <c r="X1847" s="51"/>
      <c r="Y1847" s="51"/>
      <c r="Z1847" s="51"/>
      <c r="AA1847" s="145"/>
    </row>
    <row r="1848" spans="1:27" s="2" customFormat="1" ht="21" x14ac:dyDescent="0.3">
      <c r="A1848" s="555">
        <v>45706</v>
      </c>
      <c r="B1848" s="48" t="s">
        <v>1756</v>
      </c>
      <c r="C1848" s="45" t="s">
        <v>65</v>
      </c>
      <c r="D1848" s="45">
        <v>8</v>
      </c>
      <c r="E1848" s="45" t="s">
        <v>28</v>
      </c>
      <c r="F1848" s="45">
        <v>61</v>
      </c>
      <c r="G1848" s="64" t="s">
        <v>5193</v>
      </c>
      <c r="H1848" s="65" t="s">
        <v>30</v>
      </c>
      <c r="I1848" s="62"/>
      <c r="J1848" s="526">
        <v>45897</v>
      </c>
      <c r="K1848" s="365" t="s">
        <v>31</v>
      </c>
      <c r="L1848" s="544">
        <v>45370</v>
      </c>
      <c r="M1848" s="57"/>
      <c r="N1848" s="516">
        <v>45911</v>
      </c>
      <c r="O1848" s="471"/>
      <c r="P1848" s="70"/>
      <c r="Q1848" s="70"/>
      <c r="R1848" s="70"/>
      <c r="S1848" s="70"/>
      <c r="T1848" s="147"/>
      <c r="U1848" s="146"/>
      <c r="V1848" s="51"/>
      <c r="W1848" s="51"/>
      <c r="X1848" s="51"/>
      <c r="Y1848" s="51"/>
      <c r="Z1848" s="51"/>
      <c r="AA1848" s="145"/>
    </row>
    <row r="1849" spans="1:27" s="2" customFormat="1" ht="31.2" x14ac:dyDescent="0.3">
      <c r="A1849" s="555">
        <v>45706</v>
      </c>
      <c r="B1849" s="48" t="s">
        <v>1756</v>
      </c>
      <c r="C1849" s="45" t="s">
        <v>65</v>
      </c>
      <c r="D1849" s="45">
        <v>8</v>
      </c>
      <c r="E1849" s="45" t="s">
        <v>28</v>
      </c>
      <c r="F1849" s="45">
        <v>62</v>
      </c>
      <c r="G1849" s="64" t="s">
        <v>5199</v>
      </c>
      <c r="H1849" s="65" t="s">
        <v>158</v>
      </c>
      <c r="I1849" s="65"/>
      <c r="J1849" s="571">
        <v>45908</v>
      </c>
      <c r="K1849" s="365" t="s">
        <v>31</v>
      </c>
      <c r="L1849" s="544">
        <v>45370</v>
      </c>
      <c r="M1849" s="57"/>
      <c r="N1849" s="516">
        <v>45922</v>
      </c>
      <c r="O1849" s="471"/>
      <c r="P1849" s="70"/>
      <c r="Q1849" s="70"/>
      <c r="R1849" s="70"/>
      <c r="S1849" s="70"/>
      <c r="T1849" s="147"/>
      <c r="U1849" s="146"/>
      <c r="V1849" s="51"/>
      <c r="W1849" s="51"/>
      <c r="X1849" s="51"/>
      <c r="Y1849" s="51"/>
      <c r="Z1849" s="51"/>
      <c r="AA1849" s="145"/>
    </row>
    <row r="1850" spans="1:27" s="2" customFormat="1" ht="21" x14ac:dyDescent="0.3">
      <c r="A1850" s="555">
        <v>45706</v>
      </c>
      <c r="B1850" s="48" t="s">
        <v>1756</v>
      </c>
      <c r="C1850" s="45" t="s">
        <v>65</v>
      </c>
      <c r="D1850" s="45">
        <v>8</v>
      </c>
      <c r="E1850" s="45" t="s">
        <v>28</v>
      </c>
      <c r="F1850" s="45">
        <v>63</v>
      </c>
      <c r="G1850" s="64" t="s">
        <v>5200</v>
      </c>
      <c r="H1850" s="65" t="s">
        <v>158</v>
      </c>
      <c r="I1850" s="62"/>
      <c r="J1850" s="526">
        <v>45908</v>
      </c>
      <c r="K1850" s="365" t="s">
        <v>31</v>
      </c>
      <c r="L1850" s="544">
        <v>45370</v>
      </c>
      <c r="M1850" s="57"/>
      <c r="N1850" s="516">
        <v>45922</v>
      </c>
      <c r="O1850" s="471"/>
      <c r="P1850" s="70"/>
      <c r="Q1850" s="70"/>
      <c r="R1850" s="70"/>
      <c r="S1850" s="70"/>
      <c r="T1850" s="147"/>
      <c r="U1850" s="146"/>
      <c r="V1850" s="51"/>
      <c r="W1850" s="51"/>
      <c r="X1850" s="51"/>
      <c r="Y1850" s="51"/>
      <c r="Z1850" s="51"/>
      <c r="AA1850" s="145"/>
    </row>
    <row r="1851" spans="1:27" s="2" customFormat="1" ht="21" x14ac:dyDescent="0.3">
      <c r="A1851" s="555">
        <v>45706</v>
      </c>
      <c r="B1851" s="48" t="s">
        <v>1756</v>
      </c>
      <c r="C1851" s="45" t="s">
        <v>65</v>
      </c>
      <c r="D1851" s="45">
        <v>8</v>
      </c>
      <c r="E1851" s="45" t="s">
        <v>28</v>
      </c>
      <c r="F1851" s="45">
        <v>64</v>
      </c>
      <c r="G1851" s="64" t="s">
        <v>5227</v>
      </c>
      <c r="H1851" s="65" t="s">
        <v>30</v>
      </c>
      <c r="I1851" s="65"/>
      <c r="J1851" s="571">
        <v>45897</v>
      </c>
      <c r="K1851" s="413" t="s">
        <v>31</v>
      </c>
      <c r="L1851" s="544">
        <v>45370</v>
      </c>
      <c r="M1851" s="404"/>
      <c r="N1851" s="516">
        <v>45937</v>
      </c>
      <c r="O1851" s="471"/>
      <c r="P1851" s="70"/>
      <c r="Q1851" s="70"/>
      <c r="R1851" s="70"/>
      <c r="S1851" s="70"/>
      <c r="T1851" s="147"/>
      <c r="U1851" s="146"/>
      <c r="V1851" s="51"/>
      <c r="W1851" s="51"/>
      <c r="X1851" s="51"/>
      <c r="Y1851" s="51"/>
      <c r="Z1851" s="51"/>
      <c r="AA1851" s="145"/>
    </row>
    <row r="1852" spans="1:27" s="2" customFormat="1" ht="46.8" x14ac:dyDescent="0.3">
      <c r="A1852" s="555">
        <v>45706</v>
      </c>
      <c r="B1852" s="48" t="s">
        <v>1756</v>
      </c>
      <c r="C1852" s="45" t="s">
        <v>65</v>
      </c>
      <c r="D1852" s="45">
        <v>8</v>
      </c>
      <c r="E1852" s="45" t="s">
        <v>28</v>
      </c>
      <c r="F1852" s="45">
        <v>65</v>
      </c>
      <c r="G1852" s="64" t="s">
        <v>5272</v>
      </c>
      <c r="H1852" s="65" t="s">
        <v>104</v>
      </c>
      <c r="I1852" s="43"/>
      <c r="J1852" s="526">
        <v>45940</v>
      </c>
      <c r="K1852" s="413" t="s">
        <v>31</v>
      </c>
      <c r="L1852" s="544">
        <v>45370</v>
      </c>
      <c r="M1852" s="405"/>
      <c r="N1852" s="516">
        <v>46002</v>
      </c>
      <c r="O1852" s="471"/>
      <c r="P1852" s="70"/>
      <c r="Q1852" s="70"/>
      <c r="R1852" s="70"/>
      <c r="S1852" s="70"/>
      <c r="T1852" s="147"/>
      <c r="U1852" s="146"/>
      <c r="V1852" s="51"/>
      <c r="W1852" s="51"/>
      <c r="X1852" s="51"/>
      <c r="Y1852" s="51"/>
      <c r="Z1852" s="51"/>
      <c r="AA1852" s="145"/>
    </row>
    <row r="1853" spans="1:27" s="2" customFormat="1" ht="31.2" x14ac:dyDescent="0.3">
      <c r="A1853" s="555">
        <v>0</v>
      </c>
      <c r="B1853" s="48" t="s">
        <v>1756</v>
      </c>
      <c r="C1853" s="45" t="s">
        <v>65</v>
      </c>
      <c r="D1853" s="45">
        <v>8</v>
      </c>
      <c r="E1853" s="45" t="s">
        <v>28</v>
      </c>
      <c r="F1853" s="45">
        <v>66</v>
      </c>
      <c r="G1853" s="64" t="s">
        <v>5354</v>
      </c>
      <c r="H1853" s="65" t="s">
        <v>84</v>
      </c>
      <c r="I1853" s="65"/>
      <c r="J1853" s="571">
        <v>45993</v>
      </c>
      <c r="K1853" s="191" t="s">
        <v>31</v>
      </c>
      <c r="L1853" s="544">
        <v>45370</v>
      </c>
      <c r="M1853" s="404"/>
      <c r="N1853" s="516"/>
      <c r="O1853" s="470"/>
      <c r="P1853" s="70"/>
      <c r="Q1853" s="70"/>
      <c r="R1853" s="70"/>
      <c r="S1853" s="70"/>
      <c r="T1853" s="147"/>
      <c r="U1853" s="146"/>
      <c r="V1853" s="51"/>
      <c r="W1853" s="51"/>
      <c r="X1853" s="51"/>
      <c r="Y1853" s="51"/>
      <c r="Z1853" s="51"/>
      <c r="AA1853" s="145"/>
    </row>
    <row r="1854" spans="1:27" s="2" customFormat="1" ht="46.8" x14ac:dyDescent="0.3">
      <c r="A1854" s="555">
        <v>45484</v>
      </c>
      <c r="B1854" s="72" t="s">
        <v>1815</v>
      </c>
      <c r="C1854" s="44" t="s">
        <v>65</v>
      </c>
      <c r="D1854" s="44">
        <v>8</v>
      </c>
      <c r="E1854" s="44" t="s">
        <v>66</v>
      </c>
      <c r="F1854" s="45">
        <v>1</v>
      </c>
      <c r="G1854" s="64" t="s">
        <v>5388</v>
      </c>
      <c r="H1854" s="48" t="s">
        <v>54</v>
      </c>
      <c r="I1854" s="48"/>
      <c r="J1854" s="513"/>
      <c r="K1854" s="357" t="s">
        <v>205</v>
      </c>
      <c r="L1854" s="544">
        <v>45379</v>
      </c>
      <c r="M1854" s="462"/>
      <c r="N1854" s="513"/>
      <c r="O1854" s="471"/>
      <c r="P1854" s="70" t="str">
        <f t="shared" ref="P1854:P1900" ca="1" si="296">IF(K1854="NÃO INTERVENCIONADO",TODAY()-J1854,"")</f>
        <v/>
      </c>
      <c r="Q1854" s="70" t="str">
        <f t="shared" ref="Q1854:Q1885" ca="1" si="297">IF(K1854="ENCOMENDADO",TODAY()-J1854,"")</f>
        <v/>
      </c>
      <c r="R1854" s="70" t="str">
        <f t="shared" ref="R1854:R1885" ca="1" si="298">IF(K1854="EM OBRA",TODAY()-J1854,"")</f>
        <v/>
      </c>
      <c r="S1854" s="70" t="str">
        <f t="shared" ref="S1854:S1885" ca="1" si="299">IF(K1854="CORREÇÃO NÃO ACEITE",TODAY()-J1854,"")</f>
        <v/>
      </c>
      <c r="T1854" s="147" t="str">
        <f t="shared" ref="T1854:T1885" ca="1" si="300">IF(K1854="A VERIFICAR",TODAY()-J1854,"")</f>
        <v/>
      </c>
      <c r="U1854" s="146"/>
      <c r="V1854" s="51"/>
      <c r="W1854" s="51"/>
      <c r="X1854" s="51"/>
      <c r="Y1854" s="51"/>
      <c r="Z1854" s="51"/>
      <c r="AA1854" s="145"/>
    </row>
    <row r="1855" spans="1:27" s="2" customFormat="1" ht="21" x14ac:dyDescent="0.3">
      <c r="A1855" s="555">
        <v>45484</v>
      </c>
      <c r="B1855" s="72" t="s">
        <v>1815</v>
      </c>
      <c r="C1855" s="44" t="s">
        <v>65</v>
      </c>
      <c r="D1855" s="44">
        <v>8</v>
      </c>
      <c r="E1855" s="44" t="s">
        <v>66</v>
      </c>
      <c r="F1855" s="45">
        <v>2</v>
      </c>
      <c r="G1855" s="61" t="s">
        <v>1867</v>
      </c>
      <c r="H1855" s="47" t="s">
        <v>54</v>
      </c>
      <c r="I1855" s="65"/>
      <c r="J1855" s="526"/>
      <c r="K1855" s="42" t="s">
        <v>31</v>
      </c>
      <c r="L1855" s="544">
        <v>45379</v>
      </c>
      <c r="M1855" s="48"/>
      <c r="N1855" s="513">
        <v>45491</v>
      </c>
      <c r="O1855" s="471"/>
      <c r="P1855" s="70" t="str">
        <f t="shared" ca="1" si="296"/>
        <v/>
      </c>
      <c r="Q1855" s="70" t="str">
        <f t="shared" ca="1" si="297"/>
        <v/>
      </c>
      <c r="R1855" s="70" t="str">
        <f t="shared" ca="1" si="298"/>
        <v/>
      </c>
      <c r="S1855" s="70" t="str">
        <f t="shared" ca="1" si="299"/>
        <v/>
      </c>
      <c r="T1855" s="147" t="str">
        <f t="shared" ca="1" si="300"/>
        <v/>
      </c>
      <c r="U1855" s="146"/>
      <c r="V1855" s="51"/>
      <c r="W1855" s="51"/>
      <c r="X1855" s="51"/>
      <c r="Y1855" s="51"/>
      <c r="Z1855" s="51"/>
      <c r="AA1855" s="145"/>
    </row>
    <row r="1856" spans="1:27" s="2" customFormat="1" ht="21" x14ac:dyDescent="0.3">
      <c r="A1856" s="555">
        <v>45484</v>
      </c>
      <c r="B1856" s="72" t="s">
        <v>1815</v>
      </c>
      <c r="C1856" s="44" t="s">
        <v>65</v>
      </c>
      <c r="D1856" s="44">
        <v>8</v>
      </c>
      <c r="E1856" s="44" t="s">
        <v>66</v>
      </c>
      <c r="F1856" s="45">
        <v>3</v>
      </c>
      <c r="G1856" s="61" t="s">
        <v>71</v>
      </c>
      <c r="H1856" s="65" t="s">
        <v>30</v>
      </c>
      <c r="I1856" s="65"/>
      <c r="J1856" s="526"/>
      <c r="K1856" s="42" t="s">
        <v>31</v>
      </c>
      <c r="L1856" s="544">
        <v>45379</v>
      </c>
      <c r="M1856" s="48"/>
      <c r="N1856" s="513">
        <v>45656</v>
      </c>
      <c r="O1856" s="471"/>
      <c r="P1856" s="70" t="str">
        <f t="shared" ca="1" si="296"/>
        <v/>
      </c>
      <c r="Q1856" s="70" t="str">
        <f t="shared" ca="1" si="297"/>
        <v/>
      </c>
      <c r="R1856" s="70" t="str">
        <f t="shared" ca="1" si="298"/>
        <v/>
      </c>
      <c r="S1856" s="70" t="str">
        <f t="shared" ca="1" si="299"/>
        <v/>
      </c>
      <c r="T1856" s="147" t="str">
        <f t="shared" ca="1" si="300"/>
        <v/>
      </c>
      <c r="U1856" s="146"/>
      <c r="V1856" s="51"/>
      <c r="W1856" s="51"/>
      <c r="X1856" s="51"/>
      <c r="Y1856" s="51"/>
      <c r="Z1856" s="51"/>
      <c r="AA1856" s="145"/>
    </row>
    <row r="1857" spans="1:27" s="2" customFormat="1" ht="21" x14ac:dyDescent="0.3">
      <c r="A1857" s="555">
        <v>45484</v>
      </c>
      <c r="B1857" s="72" t="s">
        <v>1815</v>
      </c>
      <c r="C1857" s="44" t="s">
        <v>65</v>
      </c>
      <c r="D1857" s="44">
        <v>8</v>
      </c>
      <c r="E1857" s="44" t="s">
        <v>66</v>
      </c>
      <c r="F1857" s="45">
        <v>4</v>
      </c>
      <c r="G1857" s="61" t="s">
        <v>1866</v>
      </c>
      <c r="H1857" s="65" t="s">
        <v>30</v>
      </c>
      <c r="I1857" s="65"/>
      <c r="J1857" s="526"/>
      <c r="K1857" s="42" t="s">
        <v>31</v>
      </c>
      <c r="L1857" s="544">
        <v>45379</v>
      </c>
      <c r="M1857" s="48"/>
      <c r="N1857" s="513">
        <v>45656</v>
      </c>
      <c r="O1857" s="471"/>
      <c r="P1857" s="70" t="str">
        <f t="shared" ca="1" si="296"/>
        <v/>
      </c>
      <c r="Q1857" s="70" t="str">
        <f t="shared" ca="1" si="297"/>
        <v/>
      </c>
      <c r="R1857" s="70" t="str">
        <f t="shared" ca="1" si="298"/>
        <v/>
      </c>
      <c r="S1857" s="70" t="str">
        <f t="shared" ca="1" si="299"/>
        <v/>
      </c>
      <c r="T1857" s="147" t="str">
        <f t="shared" ca="1" si="300"/>
        <v/>
      </c>
      <c r="U1857" s="146"/>
      <c r="V1857" s="51"/>
      <c r="W1857" s="51"/>
      <c r="X1857" s="51"/>
      <c r="Y1857" s="51"/>
      <c r="Z1857" s="51"/>
      <c r="AA1857" s="145"/>
    </row>
    <row r="1858" spans="1:27" s="2" customFormat="1" ht="21" x14ac:dyDescent="0.3">
      <c r="A1858" s="555">
        <v>45484</v>
      </c>
      <c r="B1858" s="72" t="s">
        <v>1815</v>
      </c>
      <c r="C1858" s="44" t="s">
        <v>65</v>
      </c>
      <c r="D1858" s="44">
        <v>8</v>
      </c>
      <c r="E1858" s="44" t="s">
        <v>66</v>
      </c>
      <c r="F1858" s="45">
        <v>5</v>
      </c>
      <c r="G1858" s="61" t="s">
        <v>1865</v>
      </c>
      <c r="H1858" s="65" t="s">
        <v>30</v>
      </c>
      <c r="I1858" s="65"/>
      <c r="J1858" s="526"/>
      <c r="K1858" s="42" t="s">
        <v>31</v>
      </c>
      <c r="L1858" s="544">
        <v>45379</v>
      </c>
      <c r="M1858" s="48"/>
      <c r="N1858" s="513">
        <v>45656</v>
      </c>
      <c r="O1858" s="471"/>
      <c r="P1858" s="70" t="str">
        <f t="shared" ca="1" si="296"/>
        <v/>
      </c>
      <c r="Q1858" s="70" t="str">
        <f t="shared" ca="1" si="297"/>
        <v/>
      </c>
      <c r="R1858" s="70" t="str">
        <f t="shared" ca="1" si="298"/>
        <v/>
      </c>
      <c r="S1858" s="70" t="str">
        <f t="shared" ca="1" si="299"/>
        <v/>
      </c>
      <c r="T1858" s="147" t="str">
        <f t="shared" ca="1" si="300"/>
        <v/>
      </c>
      <c r="U1858" s="146"/>
      <c r="V1858" s="51"/>
      <c r="W1858" s="51"/>
      <c r="X1858" s="51"/>
      <c r="Y1858" s="51"/>
      <c r="Z1858" s="51"/>
      <c r="AA1858" s="145"/>
    </row>
    <row r="1859" spans="1:27" s="2" customFormat="1" ht="21" x14ac:dyDescent="0.3">
      <c r="A1859" s="555">
        <v>45484</v>
      </c>
      <c r="B1859" s="72" t="s">
        <v>1815</v>
      </c>
      <c r="C1859" s="44" t="s">
        <v>65</v>
      </c>
      <c r="D1859" s="44">
        <v>8</v>
      </c>
      <c r="E1859" s="44" t="s">
        <v>66</v>
      </c>
      <c r="F1859" s="45">
        <v>6</v>
      </c>
      <c r="G1859" s="61" t="s">
        <v>1864</v>
      </c>
      <c r="H1859" s="65" t="s">
        <v>30</v>
      </c>
      <c r="I1859" s="65"/>
      <c r="J1859" s="526"/>
      <c r="K1859" s="42" t="s">
        <v>31</v>
      </c>
      <c r="L1859" s="544">
        <v>45379</v>
      </c>
      <c r="M1859" s="48"/>
      <c r="N1859" s="513">
        <v>45656</v>
      </c>
      <c r="O1859" s="471"/>
      <c r="P1859" s="70" t="str">
        <f t="shared" ca="1" si="296"/>
        <v/>
      </c>
      <c r="Q1859" s="70" t="str">
        <f t="shared" ca="1" si="297"/>
        <v/>
      </c>
      <c r="R1859" s="70" t="str">
        <f t="shared" ca="1" si="298"/>
        <v/>
      </c>
      <c r="S1859" s="70" t="str">
        <f t="shared" ca="1" si="299"/>
        <v/>
      </c>
      <c r="T1859" s="147" t="str">
        <f t="shared" ca="1" si="300"/>
        <v/>
      </c>
      <c r="U1859" s="146"/>
      <c r="V1859" s="51"/>
      <c r="W1859" s="51"/>
      <c r="X1859" s="51"/>
      <c r="Y1859" s="51"/>
      <c r="Z1859" s="51"/>
      <c r="AA1859" s="145"/>
    </row>
    <row r="1860" spans="1:27" s="2" customFormat="1" ht="21" x14ac:dyDescent="0.3">
      <c r="A1860" s="555">
        <v>45484</v>
      </c>
      <c r="B1860" s="72" t="s">
        <v>1815</v>
      </c>
      <c r="C1860" s="44" t="s">
        <v>65</v>
      </c>
      <c r="D1860" s="44">
        <v>8</v>
      </c>
      <c r="E1860" s="44" t="s">
        <v>66</v>
      </c>
      <c r="F1860" s="45">
        <v>7</v>
      </c>
      <c r="G1860" s="61" t="s">
        <v>1863</v>
      </c>
      <c r="H1860" s="65" t="s">
        <v>30</v>
      </c>
      <c r="I1860" s="65"/>
      <c r="J1860" s="526"/>
      <c r="K1860" s="42" t="s">
        <v>31</v>
      </c>
      <c r="L1860" s="544">
        <v>45379</v>
      </c>
      <c r="M1860" s="48"/>
      <c r="N1860" s="513">
        <v>45656</v>
      </c>
      <c r="O1860" s="471"/>
      <c r="P1860" s="70" t="str">
        <f t="shared" ca="1" si="296"/>
        <v/>
      </c>
      <c r="Q1860" s="70" t="str">
        <f t="shared" ca="1" si="297"/>
        <v/>
      </c>
      <c r="R1860" s="70" t="str">
        <f t="shared" ca="1" si="298"/>
        <v/>
      </c>
      <c r="S1860" s="70" t="str">
        <f t="shared" ca="1" si="299"/>
        <v/>
      </c>
      <c r="T1860" s="147" t="str">
        <f t="shared" ca="1" si="300"/>
        <v/>
      </c>
      <c r="U1860" s="146"/>
      <c r="V1860" s="51"/>
      <c r="W1860" s="51"/>
      <c r="X1860" s="51"/>
      <c r="Y1860" s="51"/>
      <c r="Z1860" s="51"/>
      <c r="AA1860" s="145"/>
    </row>
    <row r="1861" spans="1:27" s="2" customFormat="1" ht="21" x14ac:dyDescent="0.3">
      <c r="A1861" s="555">
        <v>45484</v>
      </c>
      <c r="B1861" s="72" t="s">
        <v>1815</v>
      </c>
      <c r="C1861" s="44" t="s">
        <v>65</v>
      </c>
      <c r="D1861" s="44">
        <v>8</v>
      </c>
      <c r="E1861" s="44" t="s">
        <v>66</v>
      </c>
      <c r="F1861" s="45">
        <v>8</v>
      </c>
      <c r="G1861" s="61" t="s">
        <v>1862</v>
      </c>
      <c r="H1861" s="65" t="s">
        <v>30</v>
      </c>
      <c r="I1861" s="65"/>
      <c r="J1861" s="526"/>
      <c r="K1861" s="42" t="s">
        <v>31</v>
      </c>
      <c r="L1861" s="544">
        <v>45379</v>
      </c>
      <c r="M1861" s="48"/>
      <c r="N1861" s="513">
        <v>45656</v>
      </c>
      <c r="O1861" s="471"/>
      <c r="P1861" s="70" t="str">
        <f t="shared" ca="1" si="296"/>
        <v/>
      </c>
      <c r="Q1861" s="70" t="str">
        <f t="shared" ca="1" si="297"/>
        <v/>
      </c>
      <c r="R1861" s="70" t="str">
        <f t="shared" ca="1" si="298"/>
        <v/>
      </c>
      <c r="S1861" s="70" t="str">
        <f t="shared" ca="1" si="299"/>
        <v/>
      </c>
      <c r="T1861" s="147" t="str">
        <f t="shared" ca="1" si="300"/>
        <v/>
      </c>
      <c r="U1861" s="146"/>
      <c r="V1861" s="51"/>
      <c r="W1861" s="51"/>
      <c r="X1861" s="51"/>
      <c r="Y1861" s="51"/>
      <c r="Z1861" s="51"/>
      <c r="AA1861" s="145"/>
    </row>
    <row r="1862" spans="1:27" s="2" customFormat="1" ht="21" x14ac:dyDescent="0.3">
      <c r="A1862" s="555">
        <v>45484</v>
      </c>
      <c r="B1862" s="72" t="s">
        <v>1815</v>
      </c>
      <c r="C1862" s="44" t="s">
        <v>65</v>
      </c>
      <c r="D1862" s="44">
        <v>8</v>
      </c>
      <c r="E1862" s="44" t="s">
        <v>66</v>
      </c>
      <c r="F1862" s="45">
        <v>9</v>
      </c>
      <c r="G1862" s="61" t="s">
        <v>1861</v>
      </c>
      <c r="H1862" s="65" t="s">
        <v>30</v>
      </c>
      <c r="I1862" s="65"/>
      <c r="J1862" s="526"/>
      <c r="K1862" s="42" t="s">
        <v>31</v>
      </c>
      <c r="L1862" s="544">
        <v>45379</v>
      </c>
      <c r="M1862" s="48"/>
      <c r="N1862" s="513">
        <v>45656</v>
      </c>
      <c r="O1862" s="471"/>
      <c r="P1862" s="70" t="str">
        <f t="shared" ca="1" si="296"/>
        <v/>
      </c>
      <c r="Q1862" s="70" t="str">
        <f t="shared" ca="1" si="297"/>
        <v/>
      </c>
      <c r="R1862" s="70" t="str">
        <f t="shared" ca="1" si="298"/>
        <v/>
      </c>
      <c r="S1862" s="70" t="str">
        <f t="shared" ca="1" si="299"/>
        <v/>
      </c>
      <c r="T1862" s="147" t="str">
        <f t="shared" ca="1" si="300"/>
        <v/>
      </c>
      <c r="U1862" s="146"/>
      <c r="V1862" s="51"/>
      <c r="W1862" s="51"/>
      <c r="X1862" s="51"/>
      <c r="Y1862" s="51"/>
      <c r="Z1862" s="51"/>
      <c r="AA1862" s="145"/>
    </row>
    <row r="1863" spans="1:27" s="2" customFormat="1" ht="21" x14ac:dyDescent="0.3">
      <c r="A1863" s="555">
        <v>45484</v>
      </c>
      <c r="B1863" s="72" t="s">
        <v>1815</v>
      </c>
      <c r="C1863" s="44" t="s">
        <v>65</v>
      </c>
      <c r="D1863" s="44">
        <v>8</v>
      </c>
      <c r="E1863" s="44" t="s">
        <v>66</v>
      </c>
      <c r="F1863" s="45">
        <v>10</v>
      </c>
      <c r="G1863" s="61" t="s">
        <v>1860</v>
      </c>
      <c r="H1863" s="65" t="s">
        <v>30</v>
      </c>
      <c r="I1863" s="65"/>
      <c r="J1863" s="526"/>
      <c r="K1863" s="42" t="s">
        <v>31</v>
      </c>
      <c r="L1863" s="544">
        <v>45379</v>
      </c>
      <c r="M1863" s="48"/>
      <c r="N1863" s="513">
        <v>45656</v>
      </c>
      <c r="O1863" s="471"/>
      <c r="P1863" s="70" t="str">
        <f t="shared" ca="1" si="296"/>
        <v/>
      </c>
      <c r="Q1863" s="70" t="str">
        <f t="shared" ca="1" si="297"/>
        <v/>
      </c>
      <c r="R1863" s="70" t="str">
        <f t="shared" ca="1" si="298"/>
        <v/>
      </c>
      <c r="S1863" s="70" t="str">
        <f t="shared" ca="1" si="299"/>
        <v/>
      </c>
      <c r="T1863" s="147" t="str">
        <f t="shared" ca="1" si="300"/>
        <v/>
      </c>
      <c r="U1863" s="146"/>
      <c r="V1863" s="51"/>
      <c r="W1863" s="51"/>
      <c r="X1863" s="51"/>
      <c r="Y1863" s="51"/>
      <c r="Z1863" s="51"/>
      <c r="AA1863" s="145"/>
    </row>
    <row r="1864" spans="1:27" s="2" customFormat="1" ht="21" x14ac:dyDescent="0.3">
      <c r="A1864" s="555">
        <v>45484</v>
      </c>
      <c r="B1864" s="72" t="s">
        <v>1815</v>
      </c>
      <c r="C1864" s="44" t="s">
        <v>65</v>
      </c>
      <c r="D1864" s="44">
        <v>8</v>
      </c>
      <c r="E1864" s="44" t="s">
        <v>66</v>
      </c>
      <c r="F1864" s="45">
        <v>11</v>
      </c>
      <c r="G1864" s="61" t="s">
        <v>832</v>
      </c>
      <c r="H1864" s="65" t="s">
        <v>30</v>
      </c>
      <c r="I1864" s="65"/>
      <c r="J1864" s="526"/>
      <c r="K1864" s="42" t="s">
        <v>31</v>
      </c>
      <c r="L1864" s="544">
        <v>45379</v>
      </c>
      <c r="M1864" s="48"/>
      <c r="N1864" s="513">
        <v>45656</v>
      </c>
      <c r="O1864" s="471"/>
      <c r="P1864" s="70" t="str">
        <f t="shared" ca="1" si="296"/>
        <v/>
      </c>
      <c r="Q1864" s="70" t="str">
        <f t="shared" ca="1" si="297"/>
        <v/>
      </c>
      <c r="R1864" s="70" t="str">
        <f t="shared" ca="1" si="298"/>
        <v/>
      </c>
      <c r="S1864" s="70" t="str">
        <f t="shared" ca="1" si="299"/>
        <v/>
      </c>
      <c r="T1864" s="147" t="str">
        <f t="shared" ca="1" si="300"/>
        <v/>
      </c>
      <c r="U1864" s="146"/>
      <c r="V1864" s="51"/>
      <c r="W1864" s="51"/>
      <c r="X1864" s="51"/>
      <c r="Y1864" s="51"/>
      <c r="Z1864" s="51"/>
      <c r="AA1864" s="145"/>
    </row>
    <row r="1865" spans="1:27" s="2" customFormat="1" ht="21" x14ac:dyDescent="0.3">
      <c r="A1865" s="555">
        <v>45484</v>
      </c>
      <c r="B1865" s="72" t="s">
        <v>1815</v>
      </c>
      <c r="C1865" s="44" t="s">
        <v>65</v>
      </c>
      <c r="D1865" s="44">
        <v>8</v>
      </c>
      <c r="E1865" s="44" t="s">
        <v>66</v>
      </c>
      <c r="F1865" s="45">
        <v>12</v>
      </c>
      <c r="G1865" s="61" t="s">
        <v>1859</v>
      </c>
      <c r="H1865" s="65" t="s">
        <v>30</v>
      </c>
      <c r="I1865" s="65"/>
      <c r="J1865" s="526"/>
      <c r="K1865" s="187" t="s">
        <v>31</v>
      </c>
      <c r="L1865" s="544">
        <v>45379</v>
      </c>
      <c r="M1865" s="48"/>
      <c r="N1865" s="513">
        <v>45656</v>
      </c>
      <c r="O1865" s="471"/>
      <c r="P1865" s="70" t="str">
        <f t="shared" ca="1" si="296"/>
        <v/>
      </c>
      <c r="Q1865" s="70" t="str">
        <f t="shared" ca="1" si="297"/>
        <v/>
      </c>
      <c r="R1865" s="70" t="str">
        <f t="shared" ca="1" si="298"/>
        <v/>
      </c>
      <c r="S1865" s="70" t="str">
        <f t="shared" ca="1" si="299"/>
        <v/>
      </c>
      <c r="T1865" s="147" t="str">
        <f t="shared" ca="1" si="300"/>
        <v/>
      </c>
      <c r="U1865" s="146"/>
      <c r="V1865" s="51"/>
      <c r="W1865" s="51"/>
      <c r="X1865" s="51"/>
      <c r="Y1865" s="51"/>
      <c r="Z1865" s="51"/>
      <c r="AA1865" s="145"/>
    </row>
    <row r="1866" spans="1:27" s="2" customFormat="1" ht="21" x14ac:dyDescent="0.3">
      <c r="A1866" s="555">
        <v>45484</v>
      </c>
      <c r="B1866" s="72" t="s">
        <v>1815</v>
      </c>
      <c r="C1866" s="44" t="s">
        <v>65</v>
      </c>
      <c r="D1866" s="44">
        <v>8</v>
      </c>
      <c r="E1866" s="44" t="s">
        <v>66</v>
      </c>
      <c r="F1866" s="45">
        <v>13</v>
      </c>
      <c r="G1866" s="61" t="s">
        <v>1858</v>
      </c>
      <c r="H1866" s="65" t="s">
        <v>30</v>
      </c>
      <c r="I1866" s="65"/>
      <c r="J1866" s="526"/>
      <c r="K1866" s="42" t="s">
        <v>31</v>
      </c>
      <c r="L1866" s="544">
        <v>45379</v>
      </c>
      <c r="M1866" s="48"/>
      <c r="N1866" s="513">
        <v>45656</v>
      </c>
      <c r="O1866" s="471"/>
      <c r="P1866" s="70" t="str">
        <f t="shared" ca="1" si="296"/>
        <v/>
      </c>
      <c r="Q1866" s="70" t="str">
        <f t="shared" ca="1" si="297"/>
        <v/>
      </c>
      <c r="R1866" s="70" t="str">
        <f t="shared" ca="1" si="298"/>
        <v/>
      </c>
      <c r="S1866" s="70" t="str">
        <f t="shared" ca="1" si="299"/>
        <v/>
      </c>
      <c r="T1866" s="147" t="str">
        <f t="shared" ca="1" si="300"/>
        <v/>
      </c>
      <c r="U1866" s="146"/>
      <c r="V1866" s="51"/>
      <c r="W1866" s="51"/>
      <c r="X1866" s="51"/>
      <c r="Y1866" s="51"/>
      <c r="Z1866" s="51"/>
      <c r="AA1866" s="145"/>
    </row>
    <row r="1867" spans="1:27" s="2" customFormat="1" ht="21" x14ac:dyDescent="0.3">
      <c r="A1867" s="555">
        <v>45484</v>
      </c>
      <c r="B1867" s="72" t="s">
        <v>1815</v>
      </c>
      <c r="C1867" s="44" t="s">
        <v>65</v>
      </c>
      <c r="D1867" s="44">
        <v>8</v>
      </c>
      <c r="E1867" s="44" t="s">
        <v>66</v>
      </c>
      <c r="F1867" s="45">
        <v>14</v>
      </c>
      <c r="G1867" s="61" t="s">
        <v>1857</v>
      </c>
      <c r="H1867" s="65" t="s">
        <v>30</v>
      </c>
      <c r="I1867" s="65"/>
      <c r="J1867" s="526"/>
      <c r="K1867" s="42" t="s">
        <v>31</v>
      </c>
      <c r="L1867" s="544">
        <v>45379</v>
      </c>
      <c r="M1867" s="48"/>
      <c r="N1867" s="513">
        <v>45656</v>
      </c>
      <c r="O1867" s="471"/>
      <c r="P1867" s="70" t="str">
        <f t="shared" ca="1" si="296"/>
        <v/>
      </c>
      <c r="Q1867" s="70" t="str">
        <f t="shared" ca="1" si="297"/>
        <v/>
      </c>
      <c r="R1867" s="70" t="str">
        <f t="shared" ca="1" si="298"/>
        <v/>
      </c>
      <c r="S1867" s="70" t="str">
        <f t="shared" ca="1" si="299"/>
        <v/>
      </c>
      <c r="T1867" s="147" t="str">
        <f t="shared" ca="1" si="300"/>
        <v/>
      </c>
      <c r="U1867" s="146"/>
      <c r="V1867" s="51"/>
      <c r="W1867" s="51"/>
      <c r="X1867" s="51"/>
      <c r="Y1867" s="51"/>
      <c r="Z1867" s="51"/>
      <c r="AA1867" s="145"/>
    </row>
    <row r="1868" spans="1:27" s="2" customFormat="1" ht="21" x14ac:dyDescent="0.3">
      <c r="A1868" s="555">
        <v>45484</v>
      </c>
      <c r="B1868" s="72" t="s">
        <v>1815</v>
      </c>
      <c r="C1868" s="44" t="s">
        <v>65</v>
      </c>
      <c r="D1868" s="44">
        <v>8</v>
      </c>
      <c r="E1868" s="44" t="s">
        <v>66</v>
      </c>
      <c r="F1868" s="45">
        <v>15</v>
      </c>
      <c r="G1868" s="61" t="s">
        <v>1856</v>
      </c>
      <c r="H1868" s="65" t="s">
        <v>30</v>
      </c>
      <c r="I1868" s="65"/>
      <c r="J1868" s="526"/>
      <c r="K1868" s="42" t="s">
        <v>31</v>
      </c>
      <c r="L1868" s="544">
        <v>45379</v>
      </c>
      <c r="M1868" s="48"/>
      <c r="N1868" s="513">
        <v>45656</v>
      </c>
      <c r="O1868" s="471"/>
      <c r="P1868" s="70" t="str">
        <f t="shared" ca="1" si="296"/>
        <v/>
      </c>
      <c r="Q1868" s="70" t="str">
        <f t="shared" ca="1" si="297"/>
        <v/>
      </c>
      <c r="R1868" s="70" t="str">
        <f t="shared" ca="1" si="298"/>
        <v/>
      </c>
      <c r="S1868" s="70" t="str">
        <f t="shared" ca="1" si="299"/>
        <v/>
      </c>
      <c r="T1868" s="147" t="str">
        <f t="shared" ca="1" si="300"/>
        <v/>
      </c>
      <c r="U1868" s="146"/>
      <c r="V1868" s="51"/>
      <c r="W1868" s="51"/>
      <c r="X1868" s="51"/>
      <c r="Y1868" s="51"/>
      <c r="Z1868" s="51"/>
      <c r="AA1868" s="145"/>
    </row>
    <row r="1869" spans="1:27" s="2" customFormat="1" ht="21" x14ac:dyDescent="0.3">
      <c r="A1869" s="555">
        <v>45484</v>
      </c>
      <c r="B1869" s="72" t="s">
        <v>1815</v>
      </c>
      <c r="C1869" s="44" t="s">
        <v>65</v>
      </c>
      <c r="D1869" s="44">
        <v>8</v>
      </c>
      <c r="E1869" s="44" t="s">
        <v>66</v>
      </c>
      <c r="F1869" s="45">
        <v>16</v>
      </c>
      <c r="G1869" s="61" t="s">
        <v>1855</v>
      </c>
      <c r="H1869" s="65" t="s">
        <v>30</v>
      </c>
      <c r="I1869" s="65"/>
      <c r="J1869" s="526"/>
      <c r="K1869" s="42" t="s">
        <v>31</v>
      </c>
      <c r="L1869" s="544">
        <v>45379</v>
      </c>
      <c r="M1869" s="48"/>
      <c r="N1869" s="513">
        <v>45656</v>
      </c>
      <c r="O1869" s="471"/>
      <c r="P1869" s="70" t="str">
        <f t="shared" ca="1" si="296"/>
        <v/>
      </c>
      <c r="Q1869" s="70" t="str">
        <f t="shared" ca="1" si="297"/>
        <v/>
      </c>
      <c r="R1869" s="70" t="str">
        <f t="shared" ca="1" si="298"/>
        <v/>
      </c>
      <c r="S1869" s="70" t="str">
        <f t="shared" ca="1" si="299"/>
        <v/>
      </c>
      <c r="T1869" s="147" t="str">
        <f t="shared" ca="1" si="300"/>
        <v/>
      </c>
      <c r="U1869" s="146"/>
      <c r="V1869" s="51"/>
      <c r="W1869" s="51"/>
      <c r="X1869" s="51"/>
      <c r="Y1869" s="51"/>
      <c r="Z1869" s="51"/>
      <c r="AA1869" s="145"/>
    </row>
    <row r="1870" spans="1:27" s="2" customFormat="1" ht="21" x14ac:dyDescent="0.3">
      <c r="A1870" s="555">
        <v>45484</v>
      </c>
      <c r="B1870" s="72" t="s">
        <v>1815</v>
      </c>
      <c r="C1870" s="44" t="s">
        <v>65</v>
      </c>
      <c r="D1870" s="44">
        <v>8</v>
      </c>
      <c r="E1870" s="44" t="s">
        <v>66</v>
      </c>
      <c r="F1870" s="45">
        <v>17</v>
      </c>
      <c r="G1870" s="61" t="s">
        <v>1854</v>
      </c>
      <c r="H1870" s="65" t="s">
        <v>30</v>
      </c>
      <c r="I1870" s="65"/>
      <c r="J1870" s="526"/>
      <c r="K1870" s="42" t="s">
        <v>31</v>
      </c>
      <c r="L1870" s="544">
        <v>45379</v>
      </c>
      <c r="M1870" s="48"/>
      <c r="N1870" s="513">
        <v>45656</v>
      </c>
      <c r="O1870" s="471"/>
      <c r="P1870" s="70" t="str">
        <f t="shared" ca="1" si="296"/>
        <v/>
      </c>
      <c r="Q1870" s="70" t="str">
        <f t="shared" ca="1" si="297"/>
        <v/>
      </c>
      <c r="R1870" s="70" t="str">
        <f t="shared" ca="1" si="298"/>
        <v/>
      </c>
      <c r="S1870" s="70" t="str">
        <f t="shared" ca="1" si="299"/>
        <v/>
      </c>
      <c r="T1870" s="147" t="str">
        <f t="shared" ca="1" si="300"/>
        <v/>
      </c>
      <c r="U1870" s="146"/>
      <c r="V1870" s="51"/>
      <c r="W1870" s="51"/>
      <c r="X1870" s="51"/>
      <c r="Y1870" s="51"/>
      <c r="Z1870" s="51"/>
      <c r="AA1870" s="145"/>
    </row>
    <row r="1871" spans="1:27" s="2" customFormat="1" ht="21" x14ac:dyDescent="0.3">
      <c r="A1871" s="555">
        <v>45484</v>
      </c>
      <c r="B1871" s="72" t="s">
        <v>1815</v>
      </c>
      <c r="C1871" s="44" t="s">
        <v>65</v>
      </c>
      <c r="D1871" s="44">
        <v>8</v>
      </c>
      <c r="E1871" s="44" t="s">
        <v>66</v>
      </c>
      <c r="F1871" s="45">
        <v>18</v>
      </c>
      <c r="G1871" s="61" t="s">
        <v>1853</v>
      </c>
      <c r="H1871" s="65" t="s">
        <v>30</v>
      </c>
      <c r="I1871" s="65"/>
      <c r="J1871" s="526"/>
      <c r="K1871" s="42" t="s">
        <v>31</v>
      </c>
      <c r="L1871" s="544">
        <v>45379</v>
      </c>
      <c r="M1871" s="48"/>
      <c r="N1871" s="513">
        <v>45656</v>
      </c>
      <c r="O1871" s="471"/>
      <c r="P1871" s="70" t="str">
        <f t="shared" ca="1" si="296"/>
        <v/>
      </c>
      <c r="Q1871" s="70" t="str">
        <f t="shared" ca="1" si="297"/>
        <v/>
      </c>
      <c r="R1871" s="70" t="str">
        <f t="shared" ca="1" si="298"/>
        <v/>
      </c>
      <c r="S1871" s="70" t="str">
        <f t="shared" ca="1" si="299"/>
        <v/>
      </c>
      <c r="T1871" s="147" t="str">
        <f t="shared" ca="1" si="300"/>
        <v/>
      </c>
      <c r="U1871" s="146"/>
      <c r="V1871" s="51"/>
      <c r="W1871" s="51"/>
      <c r="X1871" s="51"/>
      <c r="Y1871" s="51"/>
      <c r="Z1871" s="51"/>
      <c r="AA1871" s="145"/>
    </row>
    <row r="1872" spans="1:27" s="2" customFormat="1" ht="21" x14ac:dyDescent="0.3">
      <c r="A1872" s="555">
        <v>45484</v>
      </c>
      <c r="B1872" s="72" t="s">
        <v>1815</v>
      </c>
      <c r="C1872" s="44" t="s">
        <v>65</v>
      </c>
      <c r="D1872" s="44">
        <v>8</v>
      </c>
      <c r="E1872" s="44" t="s">
        <v>66</v>
      </c>
      <c r="F1872" s="45">
        <v>19</v>
      </c>
      <c r="G1872" s="61" t="s">
        <v>1852</v>
      </c>
      <c r="H1872" s="65" t="s">
        <v>30</v>
      </c>
      <c r="I1872" s="65"/>
      <c r="J1872" s="526"/>
      <c r="K1872" s="42" t="s">
        <v>31</v>
      </c>
      <c r="L1872" s="544">
        <v>45379</v>
      </c>
      <c r="M1872" s="48"/>
      <c r="N1872" s="513">
        <v>45656</v>
      </c>
      <c r="O1872" s="471"/>
      <c r="P1872" s="70" t="str">
        <f t="shared" ca="1" si="296"/>
        <v/>
      </c>
      <c r="Q1872" s="70" t="str">
        <f t="shared" ca="1" si="297"/>
        <v/>
      </c>
      <c r="R1872" s="70" t="str">
        <f t="shared" ca="1" si="298"/>
        <v/>
      </c>
      <c r="S1872" s="70" t="str">
        <f t="shared" ca="1" si="299"/>
        <v/>
      </c>
      <c r="T1872" s="147" t="str">
        <f t="shared" ca="1" si="300"/>
        <v/>
      </c>
      <c r="U1872" s="146"/>
      <c r="V1872" s="51"/>
      <c r="W1872" s="51"/>
      <c r="X1872" s="51"/>
      <c r="Y1872" s="51"/>
      <c r="Z1872" s="51"/>
      <c r="AA1872" s="145"/>
    </row>
    <row r="1873" spans="1:27" s="2" customFormat="1" ht="21" x14ac:dyDescent="0.3">
      <c r="A1873" s="555">
        <v>45484</v>
      </c>
      <c r="B1873" s="72" t="s">
        <v>1815</v>
      </c>
      <c r="C1873" s="44" t="s">
        <v>65</v>
      </c>
      <c r="D1873" s="44">
        <v>8</v>
      </c>
      <c r="E1873" s="44" t="s">
        <v>66</v>
      </c>
      <c r="F1873" s="45">
        <v>20</v>
      </c>
      <c r="G1873" s="61" t="s">
        <v>1851</v>
      </c>
      <c r="H1873" s="65" t="s">
        <v>30</v>
      </c>
      <c r="I1873" s="65"/>
      <c r="J1873" s="526"/>
      <c r="K1873" s="42" t="s">
        <v>31</v>
      </c>
      <c r="L1873" s="544">
        <v>45379</v>
      </c>
      <c r="M1873" s="48"/>
      <c r="N1873" s="513">
        <v>45656</v>
      </c>
      <c r="O1873" s="471"/>
      <c r="P1873" s="70" t="str">
        <f t="shared" ca="1" si="296"/>
        <v/>
      </c>
      <c r="Q1873" s="70" t="str">
        <f t="shared" ca="1" si="297"/>
        <v/>
      </c>
      <c r="R1873" s="70" t="str">
        <f t="shared" ca="1" si="298"/>
        <v/>
      </c>
      <c r="S1873" s="70" t="str">
        <f t="shared" ca="1" si="299"/>
        <v/>
      </c>
      <c r="T1873" s="147" t="str">
        <f t="shared" ca="1" si="300"/>
        <v/>
      </c>
      <c r="U1873" s="146"/>
      <c r="V1873" s="51"/>
      <c r="W1873" s="51"/>
      <c r="X1873" s="51"/>
      <c r="Y1873" s="51"/>
      <c r="Z1873" s="51"/>
      <c r="AA1873" s="145"/>
    </row>
    <row r="1874" spans="1:27" s="2" customFormat="1" ht="21" x14ac:dyDescent="0.3">
      <c r="A1874" s="555">
        <v>45484</v>
      </c>
      <c r="B1874" s="72" t="s">
        <v>1815</v>
      </c>
      <c r="C1874" s="44" t="s">
        <v>65</v>
      </c>
      <c r="D1874" s="44">
        <v>8</v>
      </c>
      <c r="E1874" s="44" t="s">
        <v>66</v>
      </c>
      <c r="F1874" s="45">
        <v>21</v>
      </c>
      <c r="G1874" s="61" t="s">
        <v>1850</v>
      </c>
      <c r="H1874" s="65" t="s">
        <v>30</v>
      </c>
      <c r="I1874" s="65"/>
      <c r="J1874" s="526"/>
      <c r="K1874" s="42" t="s">
        <v>31</v>
      </c>
      <c r="L1874" s="544">
        <v>45379</v>
      </c>
      <c r="M1874" s="48"/>
      <c r="N1874" s="513">
        <v>45656</v>
      </c>
      <c r="O1874" s="471"/>
      <c r="P1874" s="70" t="str">
        <f t="shared" ca="1" si="296"/>
        <v/>
      </c>
      <c r="Q1874" s="70" t="str">
        <f t="shared" ca="1" si="297"/>
        <v/>
      </c>
      <c r="R1874" s="70" t="str">
        <f t="shared" ca="1" si="298"/>
        <v/>
      </c>
      <c r="S1874" s="70" t="str">
        <f t="shared" ca="1" si="299"/>
        <v/>
      </c>
      <c r="T1874" s="147" t="str">
        <f t="shared" ca="1" si="300"/>
        <v/>
      </c>
      <c r="U1874" s="146"/>
      <c r="V1874" s="51"/>
      <c r="W1874" s="51"/>
      <c r="X1874" s="51"/>
      <c r="Y1874" s="51"/>
      <c r="Z1874" s="51"/>
      <c r="AA1874" s="145"/>
    </row>
    <row r="1875" spans="1:27" s="2" customFormat="1" ht="21" x14ac:dyDescent="0.3">
      <c r="A1875" s="555">
        <v>45484</v>
      </c>
      <c r="B1875" s="72" t="s">
        <v>1815</v>
      </c>
      <c r="C1875" s="44" t="s">
        <v>65</v>
      </c>
      <c r="D1875" s="44">
        <v>8</v>
      </c>
      <c r="E1875" s="44" t="s">
        <v>66</v>
      </c>
      <c r="F1875" s="45">
        <v>22</v>
      </c>
      <c r="G1875" s="61" t="s">
        <v>1849</v>
      </c>
      <c r="H1875" s="65" t="s">
        <v>30</v>
      </c>
      <c r="I1875" s="65"/>
      <c r="J1875" s="526"/>
      <c r="K1875" s="42" t="s">
        <v>31</v>
      </c>
      <c r="L1875" s="544">
        <v>45379</v>
      </c>
      <c r="M1875" s="48"/>
      <c r="N1875" s="513">
        <v>45656</v>
      </c>
      <c r="O1875" s="471"/>
      <c r="P1875" s="70" t="str">
        <f t="shared" ca="1" si="296"/>
        <v/>
      </c>
      <c r="Q1875" s="70" t="str">
        <f t="shared" ca="1" si="297"/>
        <v/>
      </c>
      <c r="R1875" s="70" t="str">
        <f t="shared" ca="1" si="298"/>
        <v/>
      </c>
      <c r="S1875" s="70" t="str">
        <f t="shared" ca="1" si="299"/>
        <v/>
      </c>
      <c r="T1875" s="147" t="str">
        <f t="shared" ca="1" si="300"/>
        <v/>
      </c>
      <c r="U1875" s="146"/>
      <c r="V1875" s="51"/>
      <c r="W1875" s="51"/>
      <c r="X1875" s="51"/>
      <c r="Y1875" s="51"/>
      <c r="Z1875" s="51"/>
      <c r="AA1875" s="145"/>
    </row>
    <row r="1876" spans="1:27" s="2" customFormat="1" ht="21" x14ac:dyDescent="0.3">
      <c r="A1876" s="555">
        <v>45484</v>
      </c>
      <c r="B1876" s="72" t="s">
        <v>1815</v>
      </c>
      <c r="C1876" s="44" t="s">
        <v>65</v>
      </c>
      <c r="D1876" s="44">
        <v>8</v>
      </c>
      <c r="E1876" s="44" t="s">
        <v>66</v>
      </c>
      <c r="F1876" s="45">
        <v>23</v>
      </c>
      <c r="G1876" s="61" t="s">
        <v>1848</v>
      </c>
      <c r="H1876" s="65" t="s">
        <v>76</v>
      </c>
      <c r="I1876" s="65"/>
      <c r="J1876" s="526"/>
      <c r="K1876" s="42" t="s">
        <v>31</v>
      </c>
      <c r="L1876" s="544">
        <v>45379</v>
      </c>
      <c r="M1876" s="48"/>
      <c r="N1876" s="513">
        <v>45656</v>
      </c>
      <c r="O1876" s="471"/>
      <c r="P1876" s="70" t="str">
        <f t="shared" ca="1" si="296"/>
        <v/>
      </c>
      <c r="Q1876" s="70" t="str">
        <f t="shared" ca="1" si="297"/>
        <v/>
      </c>
      <c r="R1876" s="70" t="str">
        <f t="shared" ca="1" si="298"/>
        <v/>
      </c>
      <c r="S1876" s="70" t="str">
        <f t="shared" ca="1" si="299"/>
        <v/>
      </c>
      <c r="T1876" s="147" t="str">
        <f t="shared" ca="1" si="300"/>
        <v/>
      </c>
      <c r="U1876" s="146"/>
      <c r="V1876" s="51"/>
      <c r="W1876" s="51"/>
      <c r="X1876" s="51"/>
      <c r="Y1876" s="51"/>
      <c r="Z1876" s="51"/>
      <c r="AA1876" s="145"/>
    </row>
    <row r="1877" spans="1:27" s="2" customFormat="1" ht="21" x14ac:dyDescent="0.3">
      <c r="A1877" s="555">
        <v>45484</v>
      </c>
      <c r="B1877" s="72" t="s">
        <v>1815</v>
      </c>
      <c r="C1877" s="44" t="s">
        <v>65</v>
      </c>
      <c r="D1877" s="44">
        <v>8</v>
      </c>
      <c r="E1877" s="44" t="s">
        <v>66</v>
      </c>
      <c r="F1877" s="45">
        <v>24</v>
      </c>
      <c r="G1877" s="61" t="s">
        <v>1727</v>
      </c>
      <c r="H1877" s="65" t="s">
        <v>44</v>
      </c>
      <c r="I1877" s="65"/>
      <c r="J1877" s="526"/>
      <c r="K1877" s="42" t="s">
        <v>31</v>
      </c>
      <c r="L1877" s="544">
        <v>45379</v>
      </c>
      <c r="M1877" s="48"/>
      <c r="N1877" s="513">
        <v>45656</v>
      </c>
      <c r="O1877" s="471"/>
      <c r="P1877" s="70" t="str">
        <f t="shared" ca="1" si="296"/>
        <v/>
      </c>
      <c r="Q1877" s="70" t="str">
        <f t="shared" ca="1" si="297"/>
        <v/>
      </c>
      <c r="R1877" s="70" t="str">
        <f t="shared" ca="1" si="298"/>
        <v/>
      </c>
      <c r="S1877" s="70" t="str">
        <f t="shared" ca="1" si="299"/>
        <v/>
      </c>
      <c r="T1877" s="147" t="str">
        <f t="shared" ca="1" si="300"/>
        <v/>
      </c>
      <c r="U1877" s="146"/>
      <c r="V1877" s="51"/>
      <c r="W1877" s="51"/>
      <c r="X1877" s="51"/>
      <c r="Y1877" s="51"/>
      <c r="Z1877" s="51"/>
      <c r="AA1877" s="145"/>
    </row>
    <row r="1878" spans="1:27" s="2" customFormat="1" ht="21" x14ac:dyDescent="0.3">
      <c r="A1878" s="555">
        <v>45484</v>
      </c>
      <c r="B1878" s="72" t="s">
        <v>1815</v>
      </c>
      <c r="C1878" s="44" t="s">
        <v>65</v>
      </c>
      <c r="D1878" s="44">
        <v>8</v>
      </c>
      <c r="E1878" s="44" t="s">
        <v>66</v>
      </c>
      <c r="F1878" s="45">
        <v>25</v>
      </c>
      <c r="G1878" s="61" t="s">
        <v>1847</v>
      </c>
      <c r="H1878" s="65" t="s">
        <v>30</v>
      </c>
      <c r="I1878" s="65"/>
      <c r="J1878" s="526"/>
      <c r="K1878" s="42" t="s">
        <v>31</v>
      </c>
      <c r="L1878" s="544">
        <v>45379</v>
      </c>
      <c r="M1878" s="48"/>
      <c r="N1878" s="513">
        <v>45656</v>
      </c>
      <c r="O1878" s="471"/>
      <c r="P1878" s="70" t="str">
        <f t="shared" ca="1" si="296"/>
        <v/>
      </c>
      <c r="Q1878" s="70" t="str">
        <f t="shared" ca="1" si="297"/>
        <v/>
      </c>
      <c r="R1878" s="70" t="str">
        <f t="shared" ca="1" si="298"/>
        <v/>
      </c>
      <c r="S1878" s="70" t="str">
        <f t="shared" ca="1" si="299"/>
        <v/>
      </c>
      <c r="T1878" s="147" t="str">
        <f t="shared" ca="1" si="300"/>
        <v/>
      </c>
      <c r="U1878" s="146"/>
      <c r="V1878" s="51"/>
      <c r="W1878" s="51"/>
      <c r="X1878" s="51"/>
      <c r="Y1878" s="51"/>
      <c r="Z1878" s="51"/>
      <c r="AA1878" s="145"/>
    </row>
    <row r="1879" spans="1:27" s="2" customFormat="1" ht="21" x14ac:dyDescent="0.3">
      <c r="A1879" s="555">
        <v>45484</v>
      </c>
      <c r="B1879" s="72" t="s">
        <v>1815</v>
      </c>
      <c r="C1879" s="44" t="s">
        <v>65</v>
      </c>
      <c r="D1879" s="44">
        <v>8</v>
      </c>
      <c r="E1879" s="44" t="s">
        <v>66</v>
      </c>
      <c r="F1879" s="45">
        <v>26</v>
      </c>
      <c r="G1879" s="61" t="s">
        <v>1846</v>
      </c>
      <c r="H1879" s="65" t="s">
        <v>30</v>
      </c>
      <c r="I1879" s="65"/>
      <c r="J1879" s="526"/>
      <c r="K1879" s="42" t="s">
        <v>31</v>
      </c>
      <c r="L1879" s="544">
        <v>45379</v>
      </c>
      <c r="M1879" s="48"/>
      <c r="N1879" s="513">
        <v>45656</v>
      </c>
      <c r="O1879" s="471"/>
      <c r="P1879" s="70" t="str">
        <f t="shared" ca="1" si="296"/>
        <v/>
      </c>
      <c r="Q1879" s="70" t="str">
        <f t="shared" ca="1" si="297"/>
        <v/>
      </c>
      <c r="R1879" s="70" t="str">
        <f t="shared" ca="1" si="298"/>
        <v/>
      </c>
      <c r="S1879" s="70" t="str">
        <f t="shared" ca="1" si="299"/>
        <v/>
      </c>
      <c r="T1879" s="147" t="str">
        <f t="shared" ca="1" si="300"/>
        <v/>
      </c>
      <c r="U1879" s="146"/>
      <c r="V1879" s="51"/>
      <c r="W1879" s="51"/>
      <c r="X1879" s="51"/>
      <c r="Y1879" s="51"/>
      <c r="Z1879" s="51"/>
      <c r="AA1879" s="145"/>
    </row>
    <row r="1880" spans="1:27" s="2" customFormat="1" ht="21" x14ac:dyDescent="0.3">
      <c r="A1880" s="555">
        <v>45484</v>
      </c>
      <c r="B1880" s="72" t="s">
        <v>1815</v>
      </c>
      <c r="C1880" s="44" t="s">
        <v>65</v>
      </c>
      <c r="D1880" s="44">
        <v>8</v>
      </c>
      <c r="E1880" s="44" t="s">
        <v>66</v>
      </c>
      <c r="F1880" s="45">
        <v>27</v>
      </c>
      <c r="G1880" s="61" t="s">
        <v>1845</v>
      </c>
      <c r="H1880" s="65" t="s">
        <v>76</v>
      </c>
      <c r="I1880" s="65"/>
      <c r="J1880" s="526"/>
      <c r="K1880" s="42" t="s">
        <v>31</v>
      </c>
      <c r="L1880" s="544">
        <v>45379</v>
      </c>
      <c r="M1880" s="48"/>
      <c r="N1880" s="513">
        <v>45656</v>
      </c>
      <c r="O1880" s="471"/>
      <c r="P1880" s="70" t="str">
        <f t="shared" ca="1" si="296"/>
        <v/>
      </c>
      <c r="Q1880" s="70" t="str">
        <f t="shared" ca="1" si="297"/>
        <v/>
      </c>
      <c r="R1880" s="70" t="str">
        <f t="shared" ca="1" si="298"/>
        <v/>
      </c>
      <c r="S1880" s="70" t="str">
        <f t="shared" ca="1" si="299"/>
        <v/>
      </c>
      <c r="T1880" s="147" t="str">
        <f t="shared" ca="1" si="300"/>
        <v/>
      </c>
      <c r="U1880" s="146"/>
      <c r="V1880" s="51"/>
      <c r="W1880" s="51"/>
      <c r="X1880" s="51"/>
      <c r="Y1880" s="51"/>
      <c r="Z1880" s="51"/>
      <c r="AA1880" s="145"/>
    </row>
    <row r="1881" spans="1:27" s="2" customFormat="1" ht="21" x14ac:dyDescent="0.3">
      <c r="A1881" s="555">
        <v>45484</v>
      </c>
      <c r="B1881" s="72" t="s">
        <v>1815</v>
      </c>
      <c r="C1881" s="44" t="s">
        <v>65</v>
      </c>
      <c r="D1881" s="44">
        <v>8</v>
      </c>
      <c r="E1881" s="44" t="s">
        <v>66</v>
      </c>
      <c r="F1881" s="45">
        <v>28</v>
      </c>
      <c r="G1881" s="61" t="s">
        <v>1844</v>
      </c>
      <c r="H1881" s="65" t="s">
        <v>76</v>
      </c>
      <c r="I1881" s="65"/>
      <c r="J1881" s="526"/>
      <c r="K1881" s="42" t="s">
        <v>31</v>
      </c>
      <c r="L1881" s="544">
        <v>45379</v>
      </c>
      <c r="M1881" s="43"/>
      <c r="N1881" s="513">
        <v>45477</v>
      </c>
      <c r="O1881" s="471"/>
      <c r="P1881" s="70" t="str">
        <f t="shared" ca="1" si="296"/>
        <v/>
      </c>
      <c r="Q1881" s="70" t="str">
        <f t="shared" ca="1" si="297"/>
        <v/>
      </c>
      <c r="R1881" s="70" t="str">
        <f t="shared" ca="1" si="298"/>
        <v/>
      </c>
      <c r="S1881" s="70" t="str">
        <f t="shared" ca="1" si="299"/>
        <v/>
      </c>
      <c r="T1881" s="147" t="str">
        <f t="shared" ca="1" si="300"/>
        <v/>
      </c>
      <c r="U1881" s="146"/>
      <c r="V1881" s="51"/>
      <c r="W1881" s="51"/>
      <c r="X1881" s="51"/>
      <c r="Y1881" s="51"/>
      <c r="Z1881" s="51"/>
      <c r="AA1881" s="145"/>
    </row>
    <row r="1882" spans="1:27" s="2" customFormat="1" ht="21" x14ac:dyDescent="0.3">
      <c r="A1882" s="555">
        <v>45484</v>
      </c>
      <c r="B1882" s="72" t="s">
        <v>1815</v>
      </c>
      <c r="C1882" s="44" t="s">
        <v>65</v>
      </c>
      <c r="D1882" s="44">
        <v>8</v>
      </c>
      <c r="E1882" s="44" t="s">
        <v>66</v>
      </c>
      <c r="F1882" s="45">
        <v>29</v>
      </c>
      <c r="G1882" s="61" t="s">
        <v>1843</v>
      </c>
      <c r="H1882" s="47" t="s">
        <v>104</v>
      </c>
      <c r="I1882" s="65"/>
      <c r="J1882" s="526"/>
      <c r="K1882" s="42" t="s">
        <v>31</v>
      </c>
      <c r="L1882" s="544">
        <v>45379</v>
      </c>
      <c r="M1882" s="58"/>
      <c r="N1882" s="513">
        <v>45575</v>
      </c>
      <c r="O1882" s="471"/>
      <c r="P1882" s="70" t="str">
        <f t="shared" ca="1" si="296"/>
        <v/>
      </c>
      <c r="Q1882" s="70" t="str">
        <f t="shared" ca="1" si="297"/>
        <v/>
      </c>
      <c r="R1882" s="70" t="str">
        <f t="shared" ca="1" si="298"/>
        <v/>
      </c>
      <c r="S1882" s="70" t="str">
        <f t="shared" ca="1" si="299"/>
        <v/>
      </c>
      <c r="T1882" s="147" t="str">
        <f t="shared" ca="1" si="300"/>
        <v/>
      </c>
      <c r="U1882" s="146"/>
      <c r="V1882" s="51"/>
      <c r="W1882" s="51"/>
      <c r="X1882" s="51"/>
      <c r="Y1882" s="51"/>
      <c r="Z1882" s="51"/>
      <c r="AA1882" s="145"/>
    </row>
    <row r="1883" spans="1:27" s="2" customFormat="1" ht="21" x14ac:dyDescent="0.3">
      <c r="A1883" s="555">
        <v>45484</v>
      </c>
      <c r="B1883" s="72" t="s">
        <v>1815</v>
      </c>
      <c r="C1883" s="44" t="s">
        <v>65</v>
      </c>
      <c r="D1883" s="44">
        <v>8</v>
      </c>
      <c r="E1883" s="44" t="s">
        <v>66</v>
      </c>
      <c r="F1883" s="45">
        <v>30</v>
      </c>
      <c r="G1883" s="61" t="s">
        <v>1842</v>
      </c>
      <c r="H1883" s="65"/>
      <c r="I1883" s="65"/>
      <c r="J1883" s="526"/>
      <c r="K1883" s="188" t="s">
        <v>227</v>
      </c>
      <c r="L1883" s="544">
        <v>45379</v>
      </c>
      <c r="M1883" s="48"/>
      <c r="N1883" s="513"/>
      <c r="O1883" s="471"/>
      <c r="P1883" s="70" t="str">
        <f t="shared" ca="1" si="296"/>
        <v/>
      </c>
      <c r="Q1883" s="70" t="str">
        <f t="shared" ca="1" si="297"/>
        <v/>
      </c>
      <c r="R1883" s="70" t="str">
        <f t="shared" ca="1" si="298"/>
        <v/>
      </c>
      <c r="S1883" s="70" t="str">
        <f t="shared" ca="1" si="299"/>
        <v/>
      </c>
      <c r="T1883" s="147" t="str">
        <f t="shared" ca="1" si="300"/>
        <v/>
      </c>
      <c r="U1883" s="146"/>
      <c r="V1883" s="51"/>
      <c r="W1883" s="51"/>
      <c r="X1883" s="51"/>
      <c r="Y1883" s="51"/>
      <c r="Z1883" s="51"/>
      <c r="AA1883" s="145"/>
    </row>
    <row r="1884" spans="1:27" s="2" customFormat="1" ht="21" x14ac:dyDescent="0.3">
      <c r="A1884" s="555">
        <v>45484</v>
      </c>
      <c r="B1884" s="72" t="s">
        <v>1815</v>
      </c>
      <c r="C1884" s="44" t="s">
        <v>65</v>
      </c>
      <c r="D1884" s="44">
        <v>8</v>
      </c>
      <c r="E1884" s="44" t="s">
        <v>66</v>
      </c>
      <c r="F1884" s="45">
        <v>31</v>
      </c>
      <c r="G1884" s="61" t="s">
        <v>1841</v>
      </c>
      <c r="H1884" s="65" t="s">
        <v>40</v>
      </c>
      <c r="I1884" s="65"/>
      <c r="J1884" s="526">
        <v>45580</v>
      </c>
      <c r="K1884" s="42" t="s">
        <v>31</v>
      </c>
      <c r="L1884" s="544">
        <v>45379</v>
      </c>
      <c r="M1884" s="43"/>
      <c r="N1884" s="513">
        <v>45679</v>
      </c>
      <c r="O1884" s="471"/>
      <c r="P1884" s="70" t="str">
        <f t="shared" ca="1" si="296"/>
        <v/>
      </c>
      <c r="Q1884" s="70" t="str">
        <f t="shared" ca="1" si="297"/>
        <v/>
      </c>
      <c r="R1884" s="70" t="str">
        <f t="shared" ca="1" si="298"/>
        <v/>
      </c>
      <c r="S1884" s="70" t="str">
        <f t="shared" ca="1" si="299"/>
        <v/>
      </c>
      <c r="T1884" s="147" t="str">
        <f t="shared" ca="1" si="300"/>
        <v/>
      </c>
      <c r="U1884" s="146"/>
      <c r="V1884" s="51"/>
      <c r="W1884" s="51"/>
      <c r="X1884" s="51"/>
      <c r="Y1884" s="51"/>
      <c r="Z1884" s="51"/>
      <c r="AA1884" s="145"/>
    </row>
    <row r="1885" spans="1:27" s="2" customFormat="1" ht="21" x14ac:dyDescent="0.3">
      <c r="A1885" s="555">
        <v>45484</v>
      </c>
      <c r="B1885" s="72" t="s">
        <v>1815</v>
      </c>
      <c r="C1885" s="44" t="s">
        <v>65</v>
      </c>
      <c r="D1885" s="44">
        <v>8</v>
      </c>
      <c r="E1885" s="44" t="s">
        <v>66</v>
      </c>
      <c r="F1885" s="45">
        <v>32</v>
      </c>
      <c r="G1885" s="61" t="s">
        <v>1840</v>
      </c>
      <c r="H1885" s="65" t="s">
        <v>30</v>
      </c>
      <c r="I1885" s="65"/>
      <c r="J1885" s="526"/>
      <c r="K1885" s="42" t="s">
        <v>31</v>
      </c>
      <c r="L1885" s="544">
        <v>45379</v>
      </c>
      <c r="M1885" s="48"/>
      <c r="N1885" s="513">
        <v>45656</v>
      </c>
      <c r="O1885" s="471"/>
      <c r="P1885" s="70" t="str">
        <f t="shared" ca="1" si="296"/>
        <v/>
      </c>
      <c r="Q1885" s="70" t="str">
        <f t="shared" ca="1" si="297"/>
        <v/>
      </c>
      <c r="R1885" s="70" t="str">
        <f t="shared" ca="1" si="298"/>
        <v/>
      </c>
      <c r="S1885" s="70" t="str">
        <f t="shared" ca="1" si="299"/>
        <v/>
      </c>
      <c r="T1885" s="147" t="str">
        <f t="shared" ca="1" si="300"/>
        <v/>
      </c>
      <c r="U1885" s="146"/>
      <c r="V1885" s="51"/>
      <c r="W1885" s="51"/>
      <c r="X1885" s="51"/>
      <c r="Y1885" s="51"/>
      <c r="Z1885" s="51"/>
      <c r="AA1885" s="145"/>
    </row>
    <row r="1886" spans="1:27" s="2" customFormat="1" ht="21" x14ac:dyDescent="0.3">
      <c r="A1886" s="555">
        <v>45484</v>
      </c>
      <c r="B1886" s="72" t="s">
        <v>1815</v>
      </c>
      <c r="C1886" s="44" t="s">
        <v>65</v>
      </c>
      <c r="D1886" s="44">
        <v>8</v>
      </c>
      <c r="E1886" s="44" t="s">
        <v>66</v>
      </c>
      <c r="F1886" s="45">
        <v>33</v>
      </c>
      <c r="G1886" s="61" t="s">
        <v>1839</v>
      </c>
      <c r="H1886" s="65" t="s">
        <v>30</v>
      </c>
      <c r="I1886" s="65"/>
      <c r="J1886" s="526"/>
      <c r="K1886" s="42" t="s">
        <v>31</v>
      </c>
      <c r="L1886" s="544">
        <v>45379</v>
      </c>
      <c r="M1886" s="48"/>
      <c r="N1886" s="513">
        <v>45656</v>
      </c>
      <c r="O1886" s="471"/>
      <c r="P1886" s="70" t="str">
        <f t="shared" ca="1" si="296"/>
        <v/>
      </c>
      <c r="Q1886" s="70" t="str">
        <f t="shared" ref="Q1886:Q1910" ca="1" si="301">IF(K1886="ENCOMENDADO",TODAY()-J1886,"")</f>
        <v/>
      </c>
      <c r="R1886" s="70" t="str">
        <f t="shared" ref="R1886:R1910" ca="1" si="302">IF(K1886="EM OBRA",TODAY()-J1886,"")</f>
        <v/>
      </c>
      <c r="S1886" s="70" t="str">
        <f t="shared" ref="S1886:S1910" ca="1" si="303">IF(K1886="CORREÇÃO NÃO ACEITE",TODAY()-J1886,"")</f>
        <v/>
      </c>
      <c r="T1886" s="147" t="str">
        <f t="shared" ref="T1886:T1910" ca="1" si="304">IF(K1886="A VERIFICAR",TODAY()-J1886,"")</f>
        <v/>
      </c>
      <c r="U1886" s="146"/>
      <c r="V1886" s="51"/>
      <c r="W1886" s="51"/>
      <c r="X1886" s="51"/>
      <c r="Y1886" s="51"/>
      <c r="Z1886" s="51"/>
      <c r="AA1886" s="145"/>
    </row>
    <row r="1887" spans="1:27" s="2" customFormat="1" ht="21" x14ac:dyDescent="0.3">
      <c r="A1887" s="555">
        <v>45484</v>
      </c>
      <c r="B1887" s="72" t="s">
        <v>1815</v>
      </c>
      <c r="C1887" s="44" t="s">
        <v>65</v>
      </c>
      <c r="D1887" s="44">
        <v>8</v>
      </c>
      <c r="E1887" s="44" t="s">
        <v>66</v>
      </c>
      <c r="F1887" s="45">
        <v>34</v>
      </c>
      <c r="G1887" s="61" t="s">
        <v>1838</v>
      </c>
      <c r="H1887" s="65" t="s">
        <v>30</v>
      </c>
      <c r="I1887" s="65"/>
      <c r="J1887" s="526"/>
      <c r="K1887" s="42" t="s">
        <v>31</v>
      </c>
      <c r="L1887" s="544">
        <v>45379</v>
      </c>
      <c r="M1887" s="48"/>
      <c r="N1887" s="513">
        <v>45656</v>
      </c>
      <c r="O1887" s="471"/>
      <c r="P1887" s="70" t="str">
        <f t="shared" ca="1" si="296"/>
        <v/>
      </c>
      <c r="Q1887" s="70" t="str">
        <f t="shared" ca="1" si="301"/>
        <v/>
      </c>
      <c r="R1887" s="70" t="str">
        <f t="shared" ca="1" si="302"/>
        <v/>
      </c>
      <c r="S1887" s="70" t="str">
        <f t="shared" ca="1" si="303"/>
        <v/>
      </c>
      <c r="T1887" s="147" t="str">
        <f t="shared" ca="1" si="304"/>
        <v/>
      </c>
      <c r="U1887" s="146"/>
      <c r="V1887" s="51"/>
      <c r="W1887" s="51"/>
      <c r="X1887" s="51"/>
      <c r="Y1887" s="51"/>
      <c r="Z1887" s="51"/>
      <c r="AA1887" s="145"/>
    </row>
    <row r="1888" spans="1:27" s="2" customFormat="1" ht="21" x14ac:dyDescent="0.3">
      <c r="A1888" s="555">
        <v>45484</v>
      </c>
      <c r="B1888" s="72" t="s">
        <v>1815</v>
      </c>
      <c r="C1888" s="44" t="s">
        <v>65</v>
      </c>
      <c r="D1888" s="44">
        <v>8</v>
      </c>
      <c r="E1888" s="44" t="s">
        <v>66</v>
      </c>
      <c r="F1888" s="45">
        <v>35</v>
      </c>
      <c r="G1888" s="61" t="s">
        <v>1837</v>
      </c>
      <c r="H1888" s="65" t="s">
        <v>30</v>
      </c>
      <c r="I1888" s="65"/>
      <c r="J1888" s="526"/>
      <c r="K1888" s="42" t="s">
        <v>31</v>
      </c>
      <c r="L1888" s="544">
        <v>45379</v>
      </c>
      <c r="M1888" s="48"/>
      <c r="N1888" s="513">
        <v>45656</v>
      </c>
      <c r="O1888" s="471"/>
      <c r="P1888" s="70" t="str">
        <f t="shared" ca="1" si="296"/>
        <v/>
      </c>
      <c r="Q1888" s="70" t="str">
        <f t="shared" ca="1" si="301"/>
        <v/>
      </c>
      <c r="R1888" s="70" t="str">
        <f t="shared" ca="1" si="302"/>
        <v/>
      </c>
      <c r="S1888" s="70" t="str">
        <f t="shared" ca="1" si="303"/>
        <v/>
      </c>
      <c r="T1888" s="147" t="str">
        <f t="shared" ca="1" si="304"/>
        <v/>
      </c>
      <c r="U1888" s="146"/>
      <c r="V1888" s="51"/>
      <c r="W1888" s="51"/>
      <c r="X1888" s="51"/>
      <c r="Y1888" s="51"/>
      <c r="Z1888" s="51"/>
      <c r="AA1888" s="145"/>
    </row>
    <row r="1889" spans="1:27" s="2" customFormat="1" ht="21" x14ac:dyDescent="0.3">
      <c r="A1889" s="555">
        <v>45484</v>
      </c>
      <c r="B1889" s="72" t="s">
        <v>1815</v>
      </c>
      <c r="C1889" s="44" t="s">
        <v>65</v>
      </c>
      <c r="D1889" s="44">
        <v>8</v>
      </c>
      <c r="E1889" s="44" t="s">
        <v>66</v>
      </c>
      <c r="F1889" s="45">
        <v>36</v>
      </c>
      <c r="G1889" s="61" t="s">
        <v>1836</v>
      </c>
      <c r="H1889" s="65" t="s">
        <v>76</v>
      </c>
      <c r="I1889" s="65"/>
      <c r="J1889" s="526"/>
      <c r="K1889" s="42" t="s">
        <v>31</v>
      </c>
      <c r="L1889" s="544">
        <v>45379</v>
      </c>
      <c r="M1889" s="48"/>
      <c r="N1889" s="513">
        <v>45656</v>
      </c>
      <c r="O1889" s="471"/>
      <c r="P1889" s="70" t="str">
        <f t="shared" ca="1" si="296"/>
        <v/>
      </c>
      <c r="Q1889" s="70" t="str">
        <f t="shared" ca="1" si="301"/>
        <v/>
      </c>
      <c r="R1889" s="70" t="str">
        <f t="shared" ca="1" si="302"/>
        <v/>
      </c>
      <c r="S1889" s="70" t="str">
        <f t="shared" ca="1" si="303"/>
        <v/>
      </c>
      <c r="T1889" s="147" t="str">
        <f t="shared" ca="1" si="304"/>
        <v/>
      </c>
      <c r="U1889" s="146"/>
      <c r="V1889" s="51"/>
      <c r="W1889" s="51"/>
      <c r="X1889" s="51"/>
      <c r="Y1889" s="51"/>
      <c r="Z1889" s="51"/>
      <c r="AA1889" s="145"/>
    </row>
    <row r="1890" spans="1:27" s="2" customFormat="1" ht="21" x14ac:dyDescent="0.3">
      <c r="A1890" s="555">
        <v>45484</v>
      </c>
      <c r="B1890" s="72" t="s">
        <v>1815</v>
      </c>
      <c r="C1890" s="44" t="s">
        <v>65</v>
      </c>
      <c r="D1890" s="44">
        <v>8</v>
      </c>
      <c r="E1890" s="44" t="s">
        <v>66</v>
      </c>
      <c r="F1890" s="45">
        <v>37</v>
      </c>
      <c r="G1890" s="61" t="s">
        <v>1835</v>
      </c>
      <c r="H1890" s="65" t="s">
        <v>30</v>
      </c>
      <c r="I1890" s="65"/>
      <c r="J1890" s="526"/>
      <c r="K1890" s="42" t="s">
        <v>31</v>
      </c>
      <c r="L1890" s="544">
        <v>45379</v>
      </c>
      <c r="M1890" s="48"/>
      <c r="N1890" s="513">
        <v>45656</v>
      </c>
      <c r="O1890" s="471"/>
      <c r="P1890" s="70" t="str">
        <f t="shared" ca="1" si="296"/>
        <v/>
      </c>
      <c r="Q1890" s="70" t="str">
        <f t="shared" ca="1" si="301"/>
        <v/>
      </c>
      <c r="R1890" s="70" t="str">
        <f t="shared" ca="1" si="302"/>
        <v/>
      </c>
      <c r="S1890" s="70" t="str">
        <f t="shared" ca="1" si="303"/>
        <v/>
      </c>
      <c r="T1890" s="147" t="str">
        <f t="shared" ca="1" si="304"/>
        <v/>
      </c>
      <c r="U1890" s="146"/>
      <c r="V1890" s="51"/>
      <c r="W1890" s="51"/>
      <c r="X1890" s="51"/>
      <c r="Y1890" s="51"/>
      <c r="Z1890" s="51"/>
      <c r="AA1890" s="145"/>
    </row>
    <row r="1891" spans="1:27" s="2" customFormat="1" ht="21" x14ac:dyDescent="0.3">
      <c r="A1891" s="555">
        <v>45484</v>
      </c>
      <c r="B1891" s="72" t="s">
        <v>1815</v>
      </c>
      <c r="C1891" s="44" t="s">
        <v>65</v>
      </c>
      <c r="D1891" s="44">
        <v>8</v>
      </c>
      <c r="E1891" s="44" t="s">
        <v>66</v>
      </c>
      <c r="F1891" s="45">
        <v>38</v>
      </c>
      <c r="G1891" s="61" t="s">
        <v>1834</v>
      </c>
      <c r="H1891" s="65"/>
      <c r="I1891" s="65"/>
      <c r="J1891" s="526"/>
      <c r="K1891" s="42" t="s">
        <v>31</v>
      </c>
      <c r="L1891" s="544">
        <v>45379</v>
      </c>
      <c r="M1891" s="48"/>
      <c r="N1891" s="513">
        <v>45656</v>
      </c>
      <c r="O1891" s="471"/>
      <c r="P1891" s="70" t="str">
        <f t="shared" ca="1" si="296"/>
        <v/>
      </c>
      <c r="Q1891" s="70" t="str">
        <f t="shared" ca="1" si="301"/>
        <v/>
      </c>
      <c r="R1891" s="70" t="str">
        <f t="shared" ca="1" si="302"/>
        <v/>
      </c>
      <c r="S1891" s="70" t="str">
        <f t="shared" ca="1" si="303"/>
        <v/>
      </c>
      <c r="T1891" s="147" t="str">
        <f t="shared" ca="1" si="304"/>
        <v/>
      </c>
      <c r="U1891" s="146"/>
      <c r="V1891" s="51"/>
      <c r="W1891" s="51"/>
      <c r="X1891" s="51"/>
      <c r="Y1891" s="51"/>
      <c r="Z1891" s="51"/>
      <c r="AA1891" s="145"/>
    </row>
    <row r="1892" spans="1:27" s="2" customFormat="1" ht="21" x14ac:dyDescent="0.3">
      <c r="A1892" s="555">
        <v>45484</v>
      </c>
      <c r="B1892" s="72" t="s">
        <v>1815</v>
      </c>
      <c r="C1892" s="44" t="s">
        <v>65</v>
      </c>
      <c r="D1892" s="44">
        <v>8</v>
      </c>
      <c r="E1892" s="44" t="s">
        <v>66</v>
      </c>
      <c r="F1892" s="45">
        <v>39</v>
      </c>
      <c r="G1892" s="61" t="s">
        <v>1833</v>
      </c>
      <c r="H1892" s="65"/>
      <c r="I1892" s="65"/>
      <c r="J1892" s="526"/>
      <c r="K1892" s="188" t="s">
        <v>227</v>
      </c>
      <c r="L1892" s="544">
        <v>45379</v>
      </c>
      <c r="M1892" s="48"/>
      <c r="N1892" s="513"/>
      <c r="O1892" s="471"/>
      <c r="P1892" s="70" t="str">
        <f t="shared" ca="1" si="296"/>
        <v/>
      </c>
      <c r="Q1892" s="70" t="str">
        <f t="shared" ca="1" si="301"/>
        <v/>
      </c>
      <c r="R1892" s="70" t="str">
        <f t="shared" ca="1" si="302"/>
        <v/>
      </c>
      <c r="S1892" s="70" t="str">
        <f t="shared" ca="1" si="303"/>
        <v/>
      </c>
      <c r="T1892" s="147" t="str">
        <f t="shared" ca="1" si="304"/>
        <v/>
      </c>
      <c r="U1892" s="146"/>
      <c r="V1892" s="51"/>
      <c r="W1892" s="51"/>
      <c r="X1892" s="51"/>
      <c r="Y1892" s="51"/>
      <c r="Z1892" s="51"/>
      <c r="AA1892" s="145"/>
    </row>
    <row r="1893" spans="1:27" s="2" customFormat="1" ht="21" x14ac:dyDescent="0.3">
      <c r="A1893" s="555">
        <v>45484</v>
      </c>
      <c r="B1893" s="72" t="s">
        <v>1815</v>
      </c>
      <c r="C1893" s="44" t="s">
        <v>65</v>
      </c>
      <c r="D1893" s="44">
        <v>8</v>
      </c>
      <c r="E1893" s="44" t="s">
        <v>66</v>
      </c>
      <c r="F1893" s="45">
        <v>40</v>
      </c>
      <c r="G1893" s="61" t="s">
        <v>1832</v>
      </c>
      <c r="H1893" s="65" t="s">
        <v>44</v>
      </c>
      <c r="I1893" s="65"/>
      <c r="J1893" s="526"/>
      <c r="K1893" s="42" t="s">
        <v>31</v>
      </c>
      <c r="L1893" s="544">
        <v>45379</v>
      </c>
      <c r="M1893" s="48"/>
      <c r="N1893" s="513">
        <v>45656</v>
      </c>
      <c r="O1893" s="471"/>
      <c r="P1893" s="70" t="str">
        <f t="shared" ca="1" si="296"/>
        <v/>
      </c>
      <c r="Q1893" s="70" t="str">
        <f t="shared" ca="1" si="301"/>
        <v/>
      </c>
      <c r="R1893" s="70" t="str">
        <f t="shared" ca="1" si="302"/>
        <v/>
      </c>
      <c r="S1893" s="70" t="str">
        <f t="shared" ca="1" si="303"/>
        <v/>
      </c>
      <c r="T1893" s="147" t="str">
        <f t="shared" ca="1" si="304"/>
        <v/>
      </c>
      <c r="U1893" s="146"/>
      <c r="V1893" s="51"/>
      <c r="W1893" s="51"/>
      <c r="X1893" s="51"/>
      <c r="Y1893" s="51"/>
      <c r="Z1893" s="51"/>
      <c r="AA1893" s="145"/>
    </row>
    <row r="1894" spans="1:27" s="2" customFormat="1" ht="21" x14ac:dyDescent="0.3">
      <c r="A1894" s="555">
        <v>45484</v>
      </c>
      <c r="B1894" s="72" t="s">
        <v>1815</v>
      </c>
      <c r="C1894" s="44" t="s">
        <v>65</v>
      </c>
      <c r="D1894" s="44">
        <v>8</v>
      </c>
      <c r="E1894" s="44" t="s">
        <v>66</v>
      </c>
      <c r="F1894" s="45">
        <v>41</v>
      </c>
      <c r="G1894" s="61" t="s">
        <v>1831</v>
      </c>
      <c r="H1894" s="65" t="s">
        <v>30</v>
      </c>
      <c r="I1894" s="65"/>
      <c r="J1894" s="526"/>
      <c r="K1894" s="42" t="s">
        <v>31</v>
      </c>
      <c r="L1894" s="544">
        <v>45379</v>
      </c>
      <c r="M1894" s="48"/>
      <c r="N1894" s="513">
        <v>45656</v>
      </c>
      <c r="O1894" s="471"/>
      <c r="P1894" s="70" t="str">
        <f t="shared" ca="1" si="296"/>
        <v/>
      </c>
      <c r="Q1894" s="70" t="str">
        <f t="shared" ca="1" si="301"/>
        <v/>
      </c>
      <c r="R1894" s="70" t="str">
        <f t="shared" ca="1" si="302"/>
        <v/>
      </c>
      <c r="S1894" s="70" t="str">
        <f t="shared" ca="1" si="303"/>
        <v/>
      </c>
      <c r="T1894" s="147" t="str">
        <f t="shared" ca="1" si="304"/>
        <v/>
      </c>
      <c r="U1894" s="146"/>
      <c r="V1894" s="51"/>
      <c r="W1894" s="51"/>
      <c r="X1894" s="51"/>
      <c r="Y1894" s="51"/>
      <c r="Z1894" s="51"/>
      <c r="AA1894" s="145"/>
    </row>
    <row r="1895" spans="1:27" s="2" customFormat="1" ht="21" x14ac:dyDescent="0.3">
      <c r="A1895" s="555">
        <v>45484</v>
      </c>
      <c r="B1895" s="72" t="s">
        <v>1815</v>
      </c>
      <c r="C1895" s="44" t="s">
        <v>65</v>
      </c>
      <c r="D1895" s="44">
        <v>8</v>
      </c>
      <c r="E1895" s="44" t="s">
        <v>66</v>
      </c>
      <c r="F1895" s="45">
        <v>42</v>
      </c>
      <c r="G1895" s="61" t="s">
        <v>1830</v>
      </c>
      <c r="H1895" s="65"/>
      <c r="I1895" s="65"/>
      <c r="J1895" s="526"/>
      <c r="K1895" s="188" t="s">
        <v>227</v>
      </c>
      <c r="L1895" s="544">
        <v>45379</v>
      </c>
      <c r="M1895" s="48"/>
      <c r="N1895" s="513"/>
      <c r="O1895" s="471"/>
      <c r="P1895" s="70" t="str">
        <f t="shared" ca="1" si="296"/>
        <v/>
      </c>
      <c r="Q1895" s="70" t="str">
        <f t="shared" ca="1" si="301"/>
        <v/>
      </c>
      <c r="R1895" s="70" t="str">
        <f t="shared" ca="1" si="302"/>
        <v/>
      </c>
      <c r="S1895" s="70" t="str">
        <f t="shared" ca="1" si="303"/>
        <v/>
      </c>
      <c r="T1895" s="147" t="str">
        <f t="shared" ca="1" si="304"/>
        <v/>
      </c>
      <c r="U1895" s="146"/>
      <c r="V1895" s="51"/>
      <c r="W1895" s="51"/>
      <c r="X1895" s="51"/>
      <c r="Y1895" s="51"/>
      <c r="Z1895" s="51"/>
      <c r="AA1895" s="145"/>
    </row>
    <row r="1896" spans="1:27" s="2" customFormat="1" ht="21" x14ac:dyDescent="0.3">
      <c r="A1896" s="555">
        <v>45484</v>
      </c>
      <c r="B1896" s="72" t="s">
        <v>1815</v>
      </c>
      <c r="C1896" s="44" t="s">
        <v>65</v>
      </c>
      <c r="D1896" s="44">
        <v>8</v>
      </c>
      <c r="E1896" s="44" t="s">
        <v>66</v>
      </c>
      <c r="F1896" s="45">
        <v>43</v>
      </c>
      <c r="G1896" s="61" t="s">
        <v>1829</v>
      </c>
      <c r="H1896" s="65" t="s">
        <v>30</v>
      </c>
      <c r="I1896" s="65"/>
      <c r="J1896" s="526"/>
      <c r="K1896" s="42" t="s">
        <v>31</v>
      </c>
      <c r="L1896" s="544">
        <v>45379</v>
      </c>
      <c r="M1896" s="48"/>
      <c r="N1896" s="513">
        <v>45656</v>
      </c>
      <c r="O1896" s="471"/>
      <c r="P1896" s="70" t="str">
        <f t="shared" ca="1" si="296"/>
        <v/>
      </c>
      <c r="Q1896" s="70" t="str">
        <f t="shared" ca="1" si="301"/>
        <v/>
      </c>
      <c r="R1896" s="70" t="str">
        <f t="shared" ca="1" si="302"/>
        <v/>
      </c>
      <c r="S1896" s="70" t="str">
        <f t="shared" ca="1" si="303"/>
        <v/>
      </c>
      <c r="T1896" s="147" t="str">
        <f t="shared" ca="1" si="304"/>
        <v/>
      </c>
      <c r="U1896" s="146"/>
      <c r="V1896" s="51"/>
      <c r="W1896" s="51"/>
      <c r="X1896" s="51"/>
      <c r="Y1896" s="51"/>
      <c r="Z1896" s="51"/>
      <c r="AA1896" s="145"/>
    </row>
    <row r="1897" spans="1:27" s="2" customFormat="1" ht="21" x14ac:dyDescent="0.3">
      <c r="A1897" s="555">
        <v>45484</v>
      </c>
      <c r="B1897" s="72" t="s">
        <v>1815</v>
      </c>
      <c r="C1897" s="44" t="s">
        <v>65</v>
      </c>
      <c r="D1897" s="44">
        <v>8</v>
      </c>
      <c r="E1897" s="44" t="s">
        <v>66</v>
      </c>
      <c r="F1897" s="45">
        <v>44</v>
      </c>
      <c r="G1897" s="61" t="s">
        <v>1828</v>
      </c>
      <c r="H1897" s="65" t="s">
        <v>44</v>
      </c>
      <c r="I1897" s="65"/>
      <c r="J1897" s="526"/>
      <c r="K1897" s="42" t="s">
        <v>31</v>
      </c>
      <c r="L1897" s="544">
        <v>45379</v>
      </c>
      <c r="M1897" s="48"/>
      <c r="N1897" s="513">
        <v>45656</v>
      </c>
      <c r="O1897" s="471"/>
      <c r="P1897" s="70" t="str">
        <f t="shared" ca="1" si="296"/>
        <v/>
      </c>
      <c r="Q1897" s="70" t="str">
        <f t="shared" ca="1" si="301"/>
        <v/>
      </c>
      <c r="R1897" s="70" t="str">
        <f t="shared" ca="1" si="302"/>
        <v/>
      </c>
      <c r="S1897" s="70" t="str">
        <f t="shared" ca="1" si="303"/>
        <v/>
      </c>
      <c r="T1897" s="147" t="str">
        <f t="shared" ca="1" si="304"/>
        <v/>
      </c>
      <c r="U1897" s="146"/>
      <c r="V1897" s="51"/>
      <c r="W1897" s="51"/>
      <c r="X1897" s="51"/>
      <c r="Y1897" s="51"/>
      <c r="Z1897" s="51"/>
      <c r="AA1897" s="145"/>
    </row>
    <row r="1898" spans="1:27" s="2" customFormat="1" ht="21" x14ac:dyDescent="0.3">
      <c r="A1898" s="555">
        <v>45484</v>
      </c>
      <c r="B1898" s="72" t="s">
        <v>1815</v>
      </c>
      <c r="C1898" s="44" t="s">
        <v>65</v>
      </c>
      <c r="D1898" s="44">
        <v>8</v>
      </c>
      <c r="E1898" s="44" t="s">
        <v>66</v>
      </c>
      <c r="F1898" s="45">
        <v>45</v>
      </c>
      <c r="G1898" s="61" t="s">
        <v>1827</v>
      </c>
      <c r="H1898" s="65" t="s">
        <v>84</v>
      </c>
      <c r="I1898" s="65"/>
      <c r="J1898" s="526"/>
      <c r="K1898" s="42" t="s">
        <v>31</v>
      </c>
      <c r="L1898" s="544">
        <v>45379</v>
      </c>
      <c r="M1898" s="48"/>
      <c r="N1898" s="513">
        <v>45656</v>
      </c>
      <c r="O1898" s="471"/>
      <c r="P1898" s="70" t="str">
        <f t="shared" ca="1" si="296"/>
        <v/>
      </c>
      <c r="Q1898" s="70" t="str">
        <f t="shared" ca="1" si="301"/>
        <v/>
      </c>
      <c r="R1898" s="70" t="str">
        <f t="shared" ca="1" si="302"/>
        <v/>
      </c>
      <c r="S1898" s="70" t="str">
        <f t="shared" ca="1" si="303"/>
        <v/>
      </c>
      <c r="T1898" s="147" t="str">
        <f t="shared" ca="1" si="304"/>
        <v/>
      </c>
      <c r="U1898" s="146"/>
      <c r="V1898" s="51"/>
      <c r="W1898" s="51"/>
      <c r="X1898" s="51"/>
      <c r="Y1898" s="51"/>
      <c r="Z1898" s="51"/>
      <c r="AA1898" s="145"/>
    </row>
    <row r="1899" spans="1:27" s="2" customFormat="1" ht="21" x14ac:dyDescent="0.3">
      <c r="A1899" s="555">
        <v>45484</v>
      </c>
      <c r="B1899" s="72" t="s">
        <v>1815</v>
      </c>
      <c r="C1899" s="44" t="s">
        <v>65</v>
      </c>
      <c r="D1899" s="44">
        <v>8</v>
      </c>
      <c r="E1899" s="44" t="s">
        <v>66</v>
      </c>
      <c r="F1899" s="45">
        <v>46</v>
      </c>
      <c r="G1899" s="61" t="s">
        <v>1826</v>
      </c>
      <c r="H1899" s="65" t="s">
        <v>84</v>
      </c>
      <c r="I1899" s="65"/>
      <c r="J1899" s="526"/>
      <c r="K1899" s="42" t="s">
        <v>31</v>
      </c>
      <c r="L1899" s="544">
        <v>45379</v>
      </c>
      <c r="M1899" s="48"/>
      <c r="N1899" s="513">
        <v>45656</v>
      </c>
      <c r="O1899" s="471"/>
      <c r="P1899" s="70" t="str">
        <f t="shared" ca="1" si="296"/>
        <v/>
      </c>
      <c r="Q1899" s="70" t="str">
        <f t="shared" ca="1" si="301"/>
        <v/>
      </c>
      <c r="R1899" s="70" t="str">
        <f t="shared" ca="1" si="302"/>
        <v/>
      </c>
      <c r="S1899" s="70" t="str">
        <f t="shared" ca="1" si="303"/>
        <v/>
      </c>
      <c r="T1899" s="147" t="str">
        <f t="shared" ca="1" si="304"/>
        <v/>
      </c>
      <c r="U1899" s="146"/>
      <c r="V1899" s="51"/>
      <c r="W1899" s="51"/>
      <c r="X1899" s="51"/>
      <c r="Y1899" s="51"/>
      <c r="Z1899" s="51"/>
      <c r="AA1899" s="145"/>
    </row>
    <row r="1900" spans="1:27" customFormat="1" ht="21" x14ac:dyDescent="0.3">
      <c r="A1900" s="555">
        <v>45484</v>
      </c>
      <c r="B1900" s="72" t="s">
        <v>1815</v>
      </c>
      <c r="C1900" s="44" t="s">
        <v>65</v>
      </c>
      <c r="D1900" s="44">
        <v>8</v>
      </c>
      <c r="E1900" s="44" t="s">
        <v>66</v>
      </c>
      <c r="F1900" s="45">
        <v>47</v>
      </c>
      <c r="G1900" s="61" t="s">
        <v>1825</v>
      </c>
      <c r="H1900" s="65" t="s">
        <v>44</v>
      </c>
      <c r="I1900" s="65"/>
      <c r="J1900" s="526"/>
      <c r="K1900" s="42" t="s">
        <v>31</v>
      </c>
      <c r="L1900" s="544">
        <v>45379</v>
      </c>
      <c r="M1900" s="43"/>
      <c r="N1900" s="513">
        <v>45656</v>
      </c>
      <c r="O1900" s="471"/>
      <c r="P1900" s="70" t="str">
        <f t="shared" ca="1" si="296"/>
        <v/>
      </c>
      <c r="Q1900" s="70" t="str">
        <f t="shared" ca="1" si="301"/>
        <v/>
      </c>
      <c r="R1900" s="70" t="str">
        <f t="shared" ca="1" si="302"/>
        <v/>
      </c>
      <c r="S1900" s="70" t="str">
        <f t="shared" ca="1" si="303"/>
        <v/>
      </c>
      <c r="T1900" s="147" t="str">
        <f t="shared" ca="1" si="304"/>
        <v/>
      </c>
      <c r="U1900" s="146"/>
      <c r="V1900" s="51"/>
      <c r="W1900" s="51"/>
      <c r="X1900" s="51"/>
      <c r="Y1900" s="51"/>
      <c r="Z1900" s="51"/>
      <c r="AA1900" s="145"/>
    </row>
    <row r="1901" spans="1:27" s="2" customFormat="1" ht="21" x14ac:dyDescent="0.3">
      <c r="A1901" s="555">
        <v>45484</v>
      </c>
      <c r="B1901" s="72" t="s">
        <v>1815</v>
      </c>
      <c r="C1901" s="44" t="s">
        <v>65</v>
      </c>
      <c r="D1901" s="44">
        <v>8</v>
      </c>
      <c r="E1901" s="44" t="s">
        <v>66</v>
      </c>
      <c r="F1901" s="45">
        <v>48</v>
      </c>
      <c r="G1901" s="61" t="s">
        <v>1824</v>
      </c>
      <c r="H1901" s="47" t="s">
        <v>54</v>
      </c>
      <c r="I1901" s="65"/>
      <c r="J1901" s="526">
        <v>45527</v>
      </c>
      <c r="K1901" s="42" t="s">
        <v>31</v>
      </c>
      <c r="L1901" s="544">
        <v>45379</v>
      </c>
      <c r="M1901" s="43"/>
      <c r="N1901" s="525">
        <v>45656</v>
      </c>
      <c r="O1901" s="471"/>
      <c r="P1901" s="70" t="str">
        <f ca="1">IF(K1901="NÃO INTERVENCIONADO",TODAY()-L1901,"")</f>
        <v/>
      </c>
      <c r="Q1901" s="70" t="str">
        <f t="shared" ca="1" si="301"/>
        <v/>
      </c>
      <c r="R1901" s="70" t="str">
        <f t="shared" ca="1" si="302"/>
        <v/>
      </c>
      <c r="S1901" s="70" t="str">
        <f t="shared" ca="1" si="303"/>
        <v/>
      </c>
      <c r="T1901" s="147" t="str">
        <f t="shared" ca="1" si="304"/>
        <v/>
      </c>
      <c r="U1901" s="146"/>
      <c r="V1901" s="51"/>
      <c r="W1901" s="51"/>
      <c r="X1901" s="51"/>
      <c r="Y1901" s="51"/>
      <c r="Z1901" s="51"/>
      <c r="AA1901" s="145"/>
    </row>
    <row r="1902" spans="1:27" s="2" customFormat="1" ht="21" x14ac:dyDescent="0.3">
      <c r="A1902" s="555">
        <v>45484</v>
      </c>
      <c r="B1902" s="72" t="s">
        <v>1815</v>
      </c>
      <c r="C1902" s="44" t="s">
        <v>65</v>
      </c>
      <c r="D1902" s="44">
        <v>8</v>
      </c>
      <c r="E1902" s="44" t="s">
        <v>66</v>
      </c>
      <c r="F1902" s="45">
        <v>49</v>
      </c>
      <c r="G1902" s="61" t="s">
        <v>1823</v>
      </c>
      <c r="H1902" s="65" t="s">
        <v>30</v>
      </c>
      <c r="I1902" s="65"/>
      <c r="J1902" s="526">
        <v>45551</v>
      </c>
      <c r="K1902" s="42" t="s">
        <v>31</v>
      </c>
      <c r="L1902" s="544">
        <v>45379</v>
      </c>
      <c r="M1902" s="43"/>
      <c r="N1902" s="513">
        <v>45621</v>
      </c>
      <c r="O1902" s="471"/>
      <c r="P1902" s="70" t="str">
        <f t="shared" ref="P1902:P1910" ca="1" si="305">IF(K1902="NÃO INTERVENCIONADO",TODAY()-J1902,"")</f>
        <v/>
      </c>
      <c r="Q1902" s="70" t="str">
        <f t="shared" ca="1" si="301"/>
        <v/>
      </c>
      <c r="R1902" s="70" t="str">
        <f t="shared" ca="1" si="302"/>
        <v/>
      </c>
      <c r="S1902" s="70" t="str">
        <f t="shared" ca="1" si="303"/>
        <v/>
      </c>
      <c r="T1902" s="147" t="str">
        <f t="shared" ca="1" si="304"/>
        <v/>
      </c>
      <c r="U1902" s="146"/>
      <c r="V1902" s="51"/>
      <c r="W1902" s="51"/>
      <c r="X1902" s="51"/>
      <c r="Y1902" s="51"/>
      <c r="Z1902" s="51"/>
      <c r="AA1902" s="145"/>
    </row>
    <row r="1903" spans="1:27" s="2" customFormat="1" ht="21" x14ac:dyDescent="0.3">
      <c r="A1903" s="555">
        <v>45484</v>
      </c>
      <c r="B1903" s="72" t="s">
        <v>1815</v>
      </c>
      <c r="C1903" s="44" t="s">
        <v>65</v>
      </c>
      <c r="D1903" s="44">
        <v>8</v>
      </c>
      <c r="E1903" s="44" t="s">
        <v>66</v>
      </c>
      <c r="F1903" s="45">
        <v>50</v>
      </c>
      <c r="G1903" s="61" t="s">
        <v>1822</v>
      </c>
      <c r="H1903" s="65" t="s">
        <v>84</v>
      </c>
      <c r="I1903" s="65"/>
      <c r="J1903" s="526">
        <v>45572</v>
      </c>
      <c r="K1903" s="42" t="s">
        <v>31</v>
      </c>
      <c r="L1903" s="544">
        <v>45379</v>
      </c>
      <c r="M1903" s="43"/>
      <c r="N1903" s="513">
        <v>45572</v>
      </c>
      <c r="O1903" s="471"/>
      <c r="P1903" s="70" t="str">
        <f t="shared" ca="1" si="305"/>
        <v/>
      </c>
      <c r="Q1903" s="70" t="str">
        <f t="shared" ca="1" si="301"/>
        <v/>
      </c>
      <c r="R1903" s="70" t="str">
        <f t="shared" ca="1" si="302"/>
        <v/>
      </c>
      <c r="S1903" s="70" t="str">
        <f t="shared" ca="1" si="303"/>
        <v/>
      </c>
      <c r="T1903" s="147" t="str">
        <f t="shared" ca="1" si="304"/>
        <v/>
      </c>
      <c r="U1903" s="146"/>
      <c r="V1903" s="51"/>
      <c r="W1903" s="51"/>
      <c r="X1903" s="51"/>
      <c r="Y1903" s="51"/>
      <c r="Z1903" s="51"/>
      <c r="AA1903" s="145"/>
    </row>
    <row r="1904" spans="1:27" s="2" customFormat="1" ht="21" x14ac:dyDescent="0.3">
      <c r="A1904" s="555">
        <v>45484</v>
      </c>
      <c r="B1904" s="72" t="s">
        <v>1815</v>
      </c>
      <c r="C1904" s="44" t="s">
        <v>65</v>
      </c>
      <c r="D1904" s="44">
        <v>8</v>
      </c>
      <c r="E1904" s="44" t="s">
        <v>66</v>
      </c>
      <c r="F1904" s="45">
        <v>51</v>
      </c>
      <c r="G1904" s="61" t="s">
        <v>1820</v>
      </c>
      <c r="H1904" s="65" t="s">
        <v>68</v>
      </c>
      <c r="I1904" s="65"/>
      <c r="J1904" s="526">
        <v>45575</v>
      </c>
      <c r="K1904" s="42" t="s">
        <v>31</v>
      </c>
      <c r="L1904" s="544">
        <v>45379</v>
      </c>
      <c r="M1904" s="43"/>
      <c r="N1904" s="513">
        <v>45588</v>
      </c>
      <c r="O1904" s="471"/>
      <c r="P1904" s="70" t="str">
        <f t="shared" ca="1" si="305"/>
        <v/>
      </c>
      <c r="Q1904" s="70" t="str">
        <f t="shared" ca="1" si="301"/>
        <v/>
      </c>
      <c r="R1904" s="70" t="str">
        <f t="shared" ca="1" si="302"/>
        <v/>
      </c>
      <c r="S1904" s="70" t="str">
        <f t="shared" ca="1" si="303"/>
        <v/>
      </c>
      <c r="T1904" s="147" t="str">
        <f t="shared" ca="1" si="304"/>
        <v/>
      </c>
      <c r="U1904" s="146"/>
      <c r="V1904" s="51"/>
      <c r="W1904" s="51"/>
      <c r="X1904" s="51"/>
      <c r="Y1904" s="51"/>
      <c r="Z1904" s="51"/>
      <c r="AA1904" s="145"/>
    </row>
    <row r="1905" spans="1:27" s="2" customFormat="1" ht="21" x14ac:dyDescent="0.3">
      <c r="A1905" s="555">
        <v>45484</v>
      </c>
      <c r="B1905" s="72" t="s">
        <v>1815</v>
      </c>
      <c r="C1905" s="44" t="s">
        <v>65</v>
      </c>
      <c r="D1905" s="44">
        <v>8</v>
      </c>
      <c r="E1905" s="44" t="s">
        <v>66</v>
      </c>
      <c r="F1905" s="45">
        <v>51</v>
      </c>
      <c r="G1905" s="61" t="s">
        <v>1821</v>
      </c>
      <c r="H1905" s="65" t="s">
        <v>76</v>
      </c>
      <c r="I1905" s="65"/>
      <c r="J1905" s="526">
        <v>45580</v>
      </c>
      <c r="K1905" s="42" t="s">
        <v>31</v>
      </c>
      <c r="L1905" s="544">
        <v>45379</v>
      </c>
      <c r="M1905" s="43"/>
      <c r="N1905" s="513">
        <v>45679</v>
      </c>
      <c r="O1905" s="471"/>
      <c r="P1905" s="70" t="str">
        <f t="shared" ca="1" si="305"/>
        <v/>
      </c>
      <c r="Q1905" s="70" t="str">
        <f t="shared" ca="1" si="301"/>
        <v/>
      </c>
      <c r="R1905" s="70" t="str">
        <f t="shared" ca="1" si="302"/>
        <v/>
      </c>
      <c r="S1905" s="70" t="str">
        <f t="shared" ca="1" si="303"/>
        <v/>
      </c>
      <c r="T1905" s="147" t="str">
        <f t="shared" ca="1" si="304"/>
        <v/>
      </c>
      <c r="U1905" s="146"/>
      <c r="V1905" s="51"/>
      <c r="W1905" s="51"/>
      <c r="X1905" s="51"/>
      <c r="Y1905" s="51"/>
      <c r="Z1905" s="51"/>
      <c r="AA1905" s="145"/>
    </row>
    <row r="1906" spans="1:27" s="2" customFormat="1" ht="21" x14ac:dyDescent="0.3">
      <c r="A1906" s="555">
        <v>45484</v>
      </c>
      <c r="B1906" s="72" t="s">
        <v>1815</v>
      </c>
      <c r="C1906" s="44" t="s">
        <v>65</v>
      </c>
      <c r="D1906" s="44">
        <v>8</v>
      </c>
      <c r="E1906" s="44" t="s">
        <v>66</v>
      </c>
      <c r="F1906" s="45">
        <v>52</v>
      </c>
      <c r="G1906" s="61" t="s">
        <v>1818</v>
      </c>
      <c r="H1906" s="47" t="s">
        <v>54</v>
      </c>
      <c r="I1906" s="65"/>
      <c r="J1906" s="526">
        <v>45580</v>
      </c>
      <c r="K1906" s="188" t="s">
        <v>227</v>
      </c>
      <c r="L1906" s="544">
        <v>45379</v>
      </c>
      <c r="M1906" s="43"/>
      <c r="N1906" s="513">
        <v>45590</v>
      </c>
      <c r="O1906" s="471"/>
      <c r="P1906" s="70" t="str">
        <f t="shared" ca="1" si="305"/>
        <v/>
      </c>
      <c r="Q1906" s="70" t="str">
        <f t="shared" ca="1" si="301"/>
        <v/>
      </c>
      <c r="R1906" s="70" t="str">
        <f t="shared" ca="1" si="302"/>
        <v/>
      </c>
      <c r="S1906" s="70" t="str">
        <f t="shared" ca="1" si="303"/>
        <v/>
      </c>
      <c r="T1906" s="147" t="str">
        <f t="shared" ca="1" si="304"/>
        <v/>
      </c>
      <c r="U1906" s="146"/>
      <c r="V1906" s="51"/>
      <c r="W1906" s="51"/>
      <c r="X1906" s="51"/>
      <c r="Y1906" s="51"/>
      <c r="Z1906" s="51"/>
      <c r="AA1906" s="145"/>
    </row>
    <row r="1907" spans="1:27" s="2" customFormat="1" ht="21" x14ac:dyDescent="0.3">
      <c r="A1907" s="555">
        <v>45484</v>
      </c>
      <c r="B1907" s="72" t="s">
        <v>1815</v>
      </c>
      <c r="C1907" s="44" t="s">
        <v>65</v>
      </c>
      <c r="D1907" s="44">
        <v>8</v>
      </c>
      <c r="E1907" s="44" t="s">
        <v>66</v>
      </c>
      <c r="F1907" s="45">
        <v>52</v>
      </c>
      <c r="G1907" s="61" t="s">
        <v>1819</v>
      </c>
      <c r="H1907" s="61" t="s">
        <v>84</v>
      </c>
      <c r="I1907" s="65"/>
      <c r="J1907" s="526">
        <v>45580</v>
      </c>
      <c r="K1907" s="42" t="s">
        <v>31</v>
      </c>
      <c r="L1907" s="544">
        <v>45379</v>
      </c>
      <c r="M1907" s="43"/>
      <c r="N1907" s="513">
        <v>45618</v>
      </c>
      <c r="O1907" s="471"/>
      <c r="P1907" s="70" t="str">
        <f t="shared" ca="1" si="305"/>
        <v/>
      </c>
      <c r="Q1907" s="70" t="str">
        <f t="shared" ca="1" si="301"/>
        <v/>
      </c>
      <c r="R1907" s="70" t="str">
        <f t="shared" ca="1" si="302"/>
        <v/>
      </c>
      <c r="S1907" s="70" t="str">
        <f t="shared" ca="1" si="303"/>
        <v/>
      </c>
      <c r="T1907" s="147" t="str">
        <f t="shared" ca="1" si="304"/>
        <v/>
      </c>
      <c r="U1907" s="146"/>
      <c r="V1907" s="51"/>
      <c r="W1907" s="51"/>
      <c r="X1907" s="51"/>
      <c r="Y1907" s="51"/>
      <c r="Z1907" s="51"/>
      <c r="AA1907" s="145"/>
    </row>
    <row r="1908" spans="1:27" s="2" customFormat="1" ht="21" x14ac:dyDescent="0.3">
      <c r="A1908" s="555">
        <v>45484</v>
      </c>
      <c r="B1908" s="72" t="s">
        <v>1815</v>
      </c>
      <c r="C1908" s="44" t="s">
        <v>65</v>
      </c>
      <c r="D1908" s="44">
        <v>8</v>
      </c>
      <c r="E1908" s="44" t="s">
        <v>66</v>
      </c>
      <c r="F1908" s="45">
        <v>53</v>
      </c>
      <c r="G1908" s="61" t="s">
        <v>1817</v>
      </c>
      <c r="H1908" s="65" t="s">
        <v>76</v>
      </c>
      <c r="I1908" s="65"/>
      <c r="J1908" s="526">
        <v>45580</v>
      </c>
      <c r="K1908" s="42" t="s">
        <v>31</v>
      </c>
      <c r="L1908" s="544">
        <v>45379</v>
      </c>
      <c r="M1908" s="43"/>
      <c r="N1908" s="513">
        <v>45679</v>
      </c>
      <c r="O1908" s="471"/>
      <c r="P1908" s="70" t="str">
        <f t="shared" ca="1" si="305"/>
        <v/>
      </c>
      <c r="Q1908" s="70" t="str">
        <f t="shared" ca="1" si="301"/>
        <v/>
      </c>
      <c r="R1908" s="70" t="str">
        <f t="shared" ca="1" si="302"/>
        <v/>
      </c>
      <c r="S1908" s="70" t="str">
        <f t="shared" ca="1" si="303"/>
        <v/>
      </c>
      <c r="T1908" s="147" t="str">
        <f t="shared" ca="1" si="304"/>
        <v/>
      </c>
      <c r="U1908" s="146"/>
      <c r="V1908" s="51"/>
      <c r="W1908" s="51"/>
      <c r="X1908" s="51"/>
      <c r="Y1908" s="51"/>
      <c r="Z1908" s="51"/>
      <c r="AA1908" s="145"/>
    </row>
    <row r="1909" spans="1:27" s="2" customFormat="1" ht="42" x14ac:dyDescent="0.3">
      <c r="A1909" s="555">
        <v>45484</v>
      </c>
      <c r="B1909" s="72" t="s">
        <v>1815</v>
      </c>
      <c r="C1909" s="44" t="s">
        <v>65</v>
      </c>
      <c r="D1909" s="44">
        <v>8</v>
      </c>
      <c r="E1909" s="44" t="s">
        <v>66</v>
      </c>
      <c r="F1909" s="45">
        <v>54</v>
      </c>
      <c r="G1909" s="64" t="s">
        <v>5389</v>
      </c>
      <c r="H1909" s="65" t="s">
        <v>52</v>
      </c>
      <c r="I1909" s="458"/>
      <c r="J1909" s="526">
        <v>45580</v>
      </c>
      <c r="K1909" s="399" t="s">
        <v>205</v>
      </c>
      <c r="L1909" s="544">
        <v>45379</v>
      </c>
      <c r="M1909" s="238"/>
      <c r="N1909" s="515" t="s">
        <v>5355</v>
      </c>
      <c r="O1909" s="471" t="s">
        <v>5392</v>
      </c>
      <c r="P1909" s="256" t="str">
        <f t="shared" ca="1" si="305"/>
        <v/>
      </c>
      <c r="Q1909" s="256" t="str">
        <f t="shared" ca="1" si="301"/>
        <v/>
      </c>
      <c r="R1909" s="256" t="str">
        <f t="shared" ca="1" si="302"/>
        <v/>
      </c>
      <c r="S1909" s="256" t="str">
        <f t="shared" ca="1" si="303"/>
        <v/>
      </c>
      <c r="T1909" s="275" t="str">
        <f t="shared" ca="1" si="304"/>
        <v/>
      </c>
      <c r="U1909" s="276"/>
      <c r="V1909" s="252"/>
      <c r="W1909" s="252"/>
      <c r="X1909" s="252"/>
      <c r="Y1909" s="252"/>
      <c r="Z1909" s="252"/>
      <c r="AA1909" s="277"/>
    </row>
    <row r="1910" spans="1:27" s="2" customFormat="1" ht="21" x14ac:dyDescent="0.3">
      <c r="A1910" s="555">
        <v>45484</v>
      </c>
      <c r="B1910" s="72" t="s">
        <v>1815</v>
      </c>
      <c r="C1910" s="44" t="s">
        <v>65</v>
      </c>
      <c r="D1910" s="44">
        <v>8</v>
      </c>
      <c r="E1910" s="44" t="s">
        <v>66</v>
      </c>
      <c r="F1910" s="45">
        <v>55</v>
      </c>
      <c r="G1910" s="61" t="s">
        <v>1816</v>
      </c>
      <c r="H1910" s="61" t="s">
        <v>30</v>
      </c>
      <c r="I1910" s="65"/>
      <c r="J1910" s="526">
        <v>45587</v>
      </c>
      <c r="K1910" s="42" t="s">
        <v>31</v>
      </c>
      <c r="L1910" s="544">
        <v>45379</v>
      </c>
      <c r="M1910" s="43"/>
      <c r="N1910" s="513">
        <v>45587</v>
      </c>
      <c r="O1910" s="471"/>
      <c r="P1910" s="70" t="str">
        <f t="shared" ca="1" si="305"/>
        <v/>
      </c>
      <c r="Q1910" s="70" t="str">
        <f t="shared" ca="1" si="301"/>
        <v/>
      </c>
      <c r="R1910" s="70" t="str">
        <f t="shared" ca="1" si="302"/>
        <v/>
      </c>
      <c r="S1910" s="70" t="str">
        <f t="shared" ca="1" si="303"/>
        <v/>
      </c>
      <c r="T1910" s="147" t="str">
        <f t="shared" ca="1" si="304"/>
        <v/>
      </c>
      <c r="U1910" s="146"/>
      <c r="V1910" s="51"/>
      <c r="W1910" s="51"/>
      <c r="X1910" s="51"/>
      <c r="Y1910" s="51"/>
      <c r="Z1910" s="51"/>
      <c r="AA1910" s="145"/>
    </row>
    <row r="1911" spans="1:27" s="2" customFormat="1" ht="46.8" x14ac:dyDescent="0.3">
      <c r="A1911" s="555">
        <v>45484</v>
      </c>
      <c r="B1911" s="72" t="s">
        <v>1815</v>
      </c>
      <c r="C1911" s="44" t="s">
        <v>65</v>
      </c>
      <c r="D1911" s="44">
        <v>8</v>
      </c>
      <c r="E1911" s="44" t="s">
        <v>66</v>
      </c>
      <c r="F1911" s="45">
        <v>56</v>
      </c>
      <c r="G1911" s="64" t="s">
        <v>5352</v>
      </c>
      <c r="H1911" s="65" t="s">
        <v>158</v>
      </c>
      <c r="I1911" s="65"/>
      <c r="J1911" s="526">
        <v>45978</v>
      </c>
      <c r="K1911" s="390" t="s">
        <v>205</v>
      </c>
      <c r="L1911" s="544">
        <v>45379</v>
      </c>
      <c r="M1911" s="48"/>
      <c r="N1911" s="513">
        <v>45993</v>
      </c>
      <c r="O1911" s="471"/>
      <c r="P1911" s="70"/>
      <c r="Q1911" s="70"/>
      <c r="R1911" s="70"/>
      <c r="S1911" s="70"/>
      <c r="T1911" s="147"/>
      <c r="U1911" s="146"/>
      <c r="V1911" s="51"/>
      <c r="W1911" s="51"/>
      <c r="X1911" s="51"/>
      <c r="Y1911" s="51"/>
      <c r="Z1911" s="51"/>
      <c r="AA1911" s="145"/>
    </row>
    <row r="1912" spans="1:27" s="2" customFormat="1" ht="36" x14ac:dyDescent="0.3">
      <c r="A1912" s="555">
        <v>45484</v>
      </c>
      <c r="B1912" s="72" t="s">
        <v>1815</v>
      </c>
      <c r="C1912" s="44" t="s">
        <v>65</v>
      </c>
      <c r="D1912" s="44">
        <v>8</v>
      </c>
      <c r="E1912" s="44" t="s">
        <v>66</v>
      </c>
      <c r="F1912" s="45">
        <v>57</v>
      </c>
      <c r="G1912" s="45" t="s">
        <v>5338</v>
      </c>
      <c r="H1912" s="48" t="s">
        <v>54</v>
      </c>
      <c r="I1912" s="48"/>
      <c r="J1912" s="513">
        <v>45976</v>
      </c>
      <c r="K1912" s="642" t="s">
        <v>5552</v>
      </c>
      <c r="L1912" s="544">
        <v>45379</v>
      </c>
      <c r="M1912" s="462"/>
      <c r="N1912" s="513"/>
      <c r="O1912" s="470" t="s">
        <v>5391</v>
      </c>
      <c r="P1912" s="70"/>
      <c r="Q1912" s="70"/>
      <c r="R1912" s="70"/>
      <c r="S1912" s="70"/>
      <c r="T1912" s="147"/>
      <c r="U1912" s="146"/>
      <c r="V1912" s="51"/>
      <c r="W1912" s="51"/>
      <c r="X1912" s="51"/>
      <c r="Y1912" s="51"/>
      <c r="Z1912" s="51"/>
      <c r="AA1912" s="145"/>
    </row>
    <row r="1913" spans="1:27" s="2" customFormat="1" ht="15.6" x14ac:dyDescent="0.3">
      <c r="A1913" s="555">
        <v>45739</v>
      </c>
      <c r="B1913" s="48" t="s">
        <v>1868</v>
      </c>
      <c r="C1913" s="45" t="s">
        <v>65</v>
      </c>
      <c r="D1913" s="45">
        <v>8</v>
      </c>
      <c r="E1913" s="45" t="s">
        <v>108</v>
      </c>
      <c r="F1913" s="45">
        <v>1</v>
      </c>
      <c r="G1913" s="102" t="s">
        <v>163</v>
      </c>
      <c r="H1913" s="65" t="s">
        <v>116</v>
      </c>
      <c r="I1913" s="75"/>
      <c r="J1913" s="585">
        <v>45645</v>
      </c>
      <c r="K1913" s="42" t="s">
        <v>31</v>
      </c>
      <c r="L1913" s="544">
        <v>45789</v>
      </c>
      <c r="M1913" s="57"/>
      <c r="N1913" s="525">
        <v>45656</v>
      </c>
      <c r="O1913" s="51"/>
      <c r="P1913" s="70"/>
      <c r="Q1913" s="70"/>
      <c r="R1913" s="70"/>
      <c r="S1913" s="70"/>
      <c r="T1913" s="147"/>
      <c r="U1913" s="146"/>
      <c r="V1913" s="51"/>
      <c r="W1913" s="51"/>
      <c r="X1913" s="51"/>
      <c r="Y1913" s="51"/>
      <c r="Z1913" s="51"/>
      <c r="AA1913" s="145"/>
    </row>
    <row r="1914" spans="1:27" s="2" customFormat="1" ht="15.6" x14ac:dyDescent="0.3">
      <c r="A1914" s="555">
        <v>45739</v>
      </c>
      <c r="B1914" s="48" t="s">
        <v>1868</v>
      </c>
      <c r="C1914" s="45" t="s">
        <v>65</v>
      </c>
      <c r="D1914" s="45">
        <v>8</v>
      </c>
      <c r="E1914" s="45" t="s">
        <v>108</v>
      </c>
      <c r="F1914" s="45">
        <v>2</v>
      </c>
      <c r="G1914" s="80" t="s">
        <v>1869</v>
      </c>
      <c r="H1914" s="75" t="s">
        <v>44</v>
      </c>
      <c r="I1914" s="75"/>
      <c r="J1914" s="585">
        <v>45785</v>
      </c>
      <c r="K1914" s="42" t="s">
        <v>31</v>
      </c>
      <c r="L1914" s="544">
        <v>45789</v>
      </c>
      <c r="M1914" s="44"/>
      <c r="N1914" s="513"/>
      <c r="O1914" s="51"/>
      <c r="P1914" s="70"/>
      <c r="Q1914" s="70"/>
      <c r="R1914" s="70"/>
      <c r="S1914" s="70"/>
      <c r="T1914" s="147"/>
      <c r="U1914" s="146"/>
      <c r="V1914" s="51"/>
      <c r="W1914" s="51"/>
      <c r="X1914" s="51"/>
      <c r="Y1914" s="51"/>
      <c r="Z1914" s="51"/>
      <c r="AA1914" s="145"/>
    </row>
    <row r="1915" spans="1:27" s="2" customFormat="1" ht="15.6" x14ac:dyDescent="0.3">
      <c r="A1915" s="555">
        <v>45739</v>
      </c>
      <c r="B1915" s="48" t="s">
        <v>1868</v>
      </c>
      <c r="C1915" s="45" t="s">
        <v>65</v>
      </c>
      <c r="D1915" s="45">
        <v>8</v>
      </c>
      <c r="E1915" s="45" t="s">
        <v>108</v>
      </c>
      <c r="F1915" s="45">
        <v>3</v>
      </c>
      <c r="G1915" s="80" t="s">
        <v>1870</v>
      </c>
      <c r="H1915" s="75" t="s">
        <v>30</v>
      </c>
      <c r="I1915" s="75"/>
      <c r="J1915" s="585">
        <v>45804</v>
      </c>
      <c r="K1915" s="42" t="s">
        <v>31</v>
      </c>
      <c r="L1915" s="544">
        <v>45789</v>
      </c>
      <c r="M1915" s="44"/>
      <c r="N1915" s="513">
        <v>45804</v>
      </c>
      <c r="O1915" s="51"/>
      <c r="P1915" s="70"/>
      <c r="Q1915" s="70"/>
      <c r="R1915" s="70"/>
      <c r="S1915" s="70"/>
      <c r="T1915" s="147"/>
      <c r="U1915" s="146"/>
      <c r="V1915" s="51"/>
      <c r="W1915" s="51"/>
      <c r="X1915" s="51"/>
      <c r="Y1915" s="51"/>
      <c r="Z1915" s="51"/>
      <c r="AA1915" s="145"/>
    </row>
    <row r="1916" spans="1:27" s="2" customFormat="1" ht="15.6" x14ac:dyDescent="0.3">
      <c r="A1916" s="555">
        <v>45739</v>
      </c>
      <c r="B1916" s="48" t="s">
        <v>1868</v>
      </c>
      <c r="C1916" s="45" t="s">
        <v>65</v>
      </c>
      <c r="D1916" s="45">
        <v>8</v>
      </c>
      <c r="E1916" s="45" t="s">
        <v>108</v>
      </c>
      <c r="F1916" s="45">
        <v>4</v>
      </c>
      <c r="G1916" s="80" t="s">
        <v>1871</v>
      </c>
      <c r="H1916" s="75" t="s">
        <v>30</v>
      </c>
      <c r="I1916" s="75"/>
      <c r="J1916" s="585">
        <v>45804</v>
      </c>
      <c r="K1916" s="42" t="s">
        <v>31</v>
      </c>
      <c r="L1916" s="544">
        <v>45789</v>
      </c>
      <c r="M1916" s="44"/>
      <c r="N1916" s="513">
        <v>45804</v>
      </c>
      <c r="O1916" s="51"/>
      <c r="P1916" s="70"/>
      <c r="Q1916" s="70"/>
      <c r="R1916" s="70"/>
      <c r="S1916" s="70"/>
      <c r="T1916" s="147"/>
      <c r="U1916" s="146"/>
      <c r="V1916" s="51"/>
      <c r="W1916" s="51"/>
      <c r="X1916" s="51"/>
      <c r="Y1916" s="51"/>
      <c r="Z1916" s="51"/>
      <c r="AA1916" s="145"/>
    </row>
    <row r="1917" spans="1:27" s="2" customFormat="1" ht="15.6" x14ac:dyDescent="0.3">
      <c r="A1917" s="555">
        <v>45739</v>
      </c>
      <c r="B1917" s="48" t="s">
        <v>1868</v>
      </c>
      <c r="C1917" s="45" t="s">
        <v>65</v>
      </c>
      <c r="D1917" s="45">
        <v>8</v>
      </c>
      <c r="E1917" s="45" t="s">
        <v>108</v>
      </c>
      <c r="F1917" s="45">
        <v>5</v>
      </c>
      <c r="G1917" s="80" t="s">
        <v>1872</v>
      </c>
      <c r="H1917" s="75" t="s">
        <v>30</v>
      </c>
      <c r="I1917" s="75"/>
      <c r="J1917" s="585">
        <v>45804</v>
      </c>
      <c r="K1917" s="42" t="s">
        <v>31</v>
      </c>
      <c r="L1917" s="544">
        <v>45789</v>
      </c>
      <c r="M1917" s="44"/>
      <c r="N1917" s="513">
        <v>45804</v>
      </c>
      <c r="O1917" s="51"/>
      <c r="P1917" s="70"/>
      <c r="Q1917" s="70"/>
      <c r="R1917" s="70"/>
      <c r="S1917" s="70"/>
      <c r="T1917" s="147"/>
      <c r="U1917" s="146"/>
      <c r="V1917" s="51"/>
      <c r="W1917" s="51"/>
      <c r="X1917" s="51"/>
      <c r="Y1917" s="51"/>
      <c r="Z1917" s="51"/>
      <c r="AA1917" s="145"/>
    </row>
    <row r="1918" spans="1:27" s="2" customFormat="1" ht="15.6" x14ac:dyDescent="0.3">
      <c r="A1918" s="555">
        <v>45739</v>
      </c>
      <c r="B1918" s="48" t="s">
        <v>1868</v>
      </c>
      <c r="C1918" s="45" t="s">
        <v>65</v>
      </c>
      <c r="D1918" s="45">
        <v>8</v>
      </c>
      <c r="E1918" s="45" t="s">
        <v>108</v>
      </c>
      <c r="F1918" s="45">
        <v>6</v>
      </c>
      <c r="G1918" s="80" t="s">
        <v>1873</v>
      </c>
      <c r="H1918" s="75" t="s">
        <v>30</v>
      </c>
      <c r="I1918" s="75"/>
      <c r="J1918" s="585">
        <v>45804</v>
      </c>
      <c r="K1918" s="42" t="s">
        <v>31</v>
      </c>
      <c r="L1918" s="544">
        <v>45789</v>
      </c>
      <c r="M1918" s="44"/>
      <c r="N1918" s="513">
        <v>45804</v>
      </c>
      <c r="O1918" s="51"/>
      <c r="P1918" s="70"/>
      <c r="Q1918" s="70"/>
      <c r="R1918" s="70"/>
      <c r="S1918" s="70"/>
      <c r="T1918" s="147"/>
      <c r="U1918" s="146"/>
      <c r="V1918" s="51"/>
      <c r="W1918" s="51"/>
      <c r="X1918" s="51"/>
      <c r="Y1918" s="51"/>
      <c r="Z1918" s="51"/>
      <c r="AA1918" s="145"/>
    </row>
    <row r="1919" spans="1:27" s="2" customFormat="1" ht="15.6" x14ac:dyDescent="0.3">
      <c r="A1919" s="555">
        <v>45739</v>
      </c>
      <c r="B1919" s="48" t="s">
        <v>1868</v>
      </c>
      <c r="C1919" s="45" t="s">
        <v>65</v>
      </c>
      <c r="D1919" s="45">
        <v>8</v>
      </c>
      <c r="E1919" s="45" t="s">
        <v>108</v>
      </c>
      <c r="F1919" s="45">
        <v>7</v>
      </c>
      <c r="G1919" s="80" t="s">
        <v>1874</v>
      </c>
      <c r="H1919" s="75" t="s">
        <v>30</v>
      </c>
      <c r="I1919" s="75"/>
      <c r="J1919" s="585">
        <v>45804</v>
      </c>
      <c r="K1919" s="42" t="s">
        <v>31</v>
      </c>
      <c r="L1919" s="544">
        <v>45789</v>
      </c>
      <c r="M1919" s="44"/>
      <c r="N1919" s="513">
        <v>45804</v>
      </c>
      <c r="O1919" s="51"/>
      <c r="P1919" s="70"/>
      <c r="Q1919" s="70"/>
      <c r="R1919" s="70"/>
      <c r="S1919" s="70"/>
      <c r="T1919" s="147"/>
      <c r="U1919" s="146"/>
      <c r="V1919" s="51"/>
      <c r="W1919" s="51"/>
      <c r="X1919" s="51"/>
      <c r="Y1919" s="51"/>
      <c r="Z1919" s="51"/>
      <c r="AA1919" s="145"/>
    </row>
    <row r="1920" spans="1:27" s="2" customFormat="1" ht="15.6" x14ac:dyDescent="0.3">
      <c r="A1920" s="555">
        <v>45739</v>
      </c>
      <c r="B1920" s="48" t="s">
        <v>1868</v>
      </c>
      <c r="C1920" s="45" t="s">
        <v>65</v>
      </c>
      <c r="D1920" s="45">
        <v>8</v>
      </c>
      <c r="E1920" s="45" t="s">
        <v>108</v>
      </c>
      <c r="F1920" s="45">
        <v>8</v>
      </c>
      <c r="G1920" s="80" t="s">
        <v>1875</v>
      </c>
      <c r="H1920" s="75" t="s">
        <v>30</v>
      </c>
      <c r="I1920" s="75"/>
      <c r="J1920" s="585">
        <v>45804</v>
      </c>
      <c r="K1920" s="42" t="s">
        <v>31</v>
      </c>
      <c r="L1920" s="544">
        <v>45789</v>
      </c>
      <c r="M1920" s="44"/>
      <c r="N1920" s="513">
        <v>45804</v>
      </c>
      <c r="O1920" s="51"/>
      <c r="P1920" s="70"/>
      <c r="Q1920" s="70"/>
      <c r="R1920" s="70"/>
      <c r="S1920" s="70"/>
      <c r="T1920" s="147"/>
      <c r="U1920" s="146"/>
      <c r="V1920" s="51"/>
      <c r="W1920" s="51"/>
      <c r="X1920" s="51"/>
      <c r="Y1920" s="51"/>
      <c r="Z1920" s="51"/>
      <c r="AA1920" s="145"/>
    </row>
    <row r="1921" spans="1:27" s="2" customFormat="1" ht="15.6" x14ac:dyDescent="0.3">
      <c r="A1921" s="555">
        <v>45739</v>
      </c>
      <c r="B1921" s="48" t="s">
        <v>1868</v>
      </c>
      <c r="C1921" s="45" t="s">
        <v>65</v>
      </c>
      <c r="D1921" s="45">
        <v>8</v>
      </c>
      <c r="E1921" s="45" t="s">
        <v>108</v>
      </c>
      <c r="F1921" s="45">
        <v>9</v>
      </c>
      <c r="G1921" s="80" t="s">
        <v>1876</v>
      </c>
      <c r="H1921" s="75" t="s">
        <v>30</v>
      </c>
      <c r="I1921" s="75"/>
      <c r="J1921" s="585">
        <v>45804</v>
      </c>
      <c r="K1921" s="42" t="s">
        <v>31</v>
      </c>
      <c r="L1921" s="544">
        <v>45789</v>
      </c>
      <c r="M1921" s="44"/>
      <c r="N1921" s="513">
        <v>45804</v>
      </c>
      <c r="O1921" s="51"/>
      <c r="P1921" s="70"/>
      <c r="Q1921" s="70"/>
      <c r="R1921" s="70"/>
      <c r="S1921" s="70"/>
      <c r="T1921" s="147"/>
      <c r="U1921" s="146"/>
      <c r="V1921" s="51"/>
      <c r="W1921" s="51"/>
      <c r="X1921" s="51"/>
      <c r="Y1921" s="51"/>
      <c r="Z1921" s="51"/>
      <c r="AA1921" s="145"/>
    </row>
    <row r="1922" spans="1:27" s="2" customFormat="1" ht="15.6" x14ac:dyDescent="0.3">
      <c r="A1922" s="555">
        <v>45739</v>
      </c>
      <c r="B1922" s="48" t="s">
        <v>1868</v>
      </c>
      <c r="C1922" s="45" t="s">
        <v>65</v>
      </c>
      <c r="D1922" s="45">
        <v>8</v>
      </c>
      <c r="E1922" s="45" t="s">
        <v>108</v>
      </c>
      <c r="F1922" s="45">
        <v>10</v>
      </c>
      <c r="G1922" s="80" t="s">
        <v>1877</v>
      </c>
      <c r="H1922" s="75" t="s">
        <v>30</v>
      </c>
      <c r="I1922" s="75"/>
      <c r="J1922" s="585">
        <v>45804</v>
      </c>
      <c r="K1922" s="42" t="s">
        <v>31</v>
      </c>
      <c r="L1922" s="544">
        <v>45789</v>
      </c>
      <c r="M1922" s="44"/>
      <c r="N1922" s="513">
        <v>45804</v>
      </c>
      <c r="O1922" s="51"/>
      <c r="P1922" s="70"/>
      <c r="Q1922" s="70"/>
      <c r="R1922" s="70"/>
      <c r="S1922" s="70"/>
      <c r="T1922" s="147"/>
      <c r="U1922" s="146"/>
      <c r="V1922" s="51"/>
      <c r="W1922" s="51"/>
      <c r="X1922" s="51"/>
      <c r="Y1922" s="51"/>
      <c r="Z1922" s="51"/>
      <c r="AA1922" s="145"/>
    </row>
    <row r="1923" spans="1:27" s="2" customFormat="1" ht="15.6" x14ac:dyDescent="0.3">
      <c r="A1923" s="555">
        <v>45739</v>
      </c>
      <c r="B1923" s="48" t="s">
        <v>1868</v>
      </c>
      <c r="C1923" s="45" t="s">
        <v>65</v>
      </c>
      <c r="D1923" s="45">
        <v>8</v>
      </c>
      <c r="E1923" s="45" t="s">
        <v>108</v>
      </c>
      <c r="F1923" s="45">
        <v>11</v>
      </c>
      <c r="G1923" s="80" t="s">
        <v>1878</v>
      </c>
      <c r="H1923" s="75" t="s">
        <v>30</v>
      </c>
      <c r="I1923" s="75"/>
      <c r="J1923" s="585">
        <v>45804</v>
      </c>
      <c r="K1923" s="42" t="s">
        <v>31</v>
      </c>
      <c r="L1923" s="544">
        <v>45789</v>
      </c>
      <c r="M1923" s="44"/>
      <c r="N1923" s="513">
        <v>45804</v>
      </c>
      <c r="O1923" s="51"/>
      <c r="P1923" s="70"/>
      <c r="Q1923" s="70"/>
      <c r="R1923" s="70"/>
      <c r="S1923" s="70"/>
      <c r="T1923" s="147"/>
      <c r="U1923" s="146"/>
      <c r="V1923" s="51"/>
      <c r="W1923" s="51"/>
      <c r="X1923" s="51"/>
      <c r="Y1923" s="51"/>
      <c r="Z1923" s="51"/>
      <c r="AA1923" s="145"/>
    </row>
    <row r="1924" spans="1:27" s="2" customFormat="1" ht="15.6" x14ac:dyDescent="0.3">
      <c r="A1924" s="555">
        <v>45739</v>
      </c>
      <c r="B1924" s="48" t="s">
        <v>1868</v>
      </c>
      <c r="C1924" s="45" t="s">
        <v>65</v>
      </c>
      <c r="D1924" s="45">
        <v>8</v>
      </c>
      <c r="E1924" s="45" t="s">
        <v>108</v>
      </c>
      <c r="F1924" s="346">
        <v>12</v>
      </c>
      <c r="G1924" s="102" t="s">
        <v>1879</v>
      </c>
      <c r="H1924" s="102" t="s">
        <v>30</v>
      </c>
      <c r="I1924" s="75"/>
      <c r="J1924" s="598">
        <v>45804</v>
      </c>
      <c r="K1924" s="42" t="s">
        <v>31</v>
      </c>
      <c r="L1924" s="544">
        <v>45789</v>
      </c>
      <c r="M1924" s="44"/>
      <c r="N1924" s="513">
        <v>45804</v>
      </c>
      <c r="O1924" s="51"/>
      <c r="P1924" s="70"/>
      <c r="Q1924" s="70"/>
      <c r="R1924" s="70"/>
      <c r="S1924" s="70"/>
      <c r="T1924" s="147"/>
      <c r="U1924" s="146"/>
      <c r="V1924" s="51"/>
      <c r="W1924" s="51"/>
      <c r="X1924" s="51"/>
      <c r="Y1924" s="51"/>
      <c r="Z1924" s="51"/>
      <c r="AA1924" s="145"/>
    </row>
    <row r="1925" spans="1:27" s="2" customFormat="1" ht="15.6" x14ac:dyDescent="0.3">
      <c r="A1925" s="555">
        <v>45739</v>
      </c>
      <c r="B1925" s="48" t="s">
        <v>1868</v>
      </c>
      <c r="C1925" s="45" t="s">
        <v>65</v>
      </c>
      <c r="D1925" s="45">
        <v>8</v>
      </c>
      <c r="E1925" s="45" t="s">
        <v>108</v>
      </c>
      <c r="F1925" s="347">
        <v>13</v>
      </c>
      <c r="G1925" s="80" t="s">
        <v>1880</v>
      </c>
      <c r="H1925" s="80" t="s">
        <v>30</v>
      </c>
      <c r="I1925" s="75"/>
      <c r="J1925" s="599">
        <v>45804</v>
      </c>
      <c r="K1925" s="42" t="s">
        <v>31</v>
      </c>
      <c r="L1925" s="544">
        <v>45789</v>
      </c>
      <c r="M1925" s="44"/>
      <c r="N1925" s="513">
        <v>45804</v>
      </c>
      <c r="O1925" s="51"/>
      <c r="P1925" s="70"/>
      <c r="Q1925" s="70"/>
      <c r="R1925" s="70"/>
      <c r="S1925" s="70"/>
      <c r="T1925" s="147"/>
      <c r="U1925" s="146"/>
      <c r="V1925" s="51"/>
      <c r="W1925" s="51"/>
      <c r="X1925" s="51"/>
      <c r="Y1925" s="51"/>
      <c r="Z1925" s="51"/>
      <c r="AA1925" s="145"/>
    </row>
    <row r="1926" spans="1:27" s="2" customFormat="1" ht="15.6" x14ac:dyDescent="0.3">
      <c r="A1926" s="555">
        <v>45739</v>
      </c>
      <c r="B1926" s="48" t="s">
        <v>1868</v>
      </c>
      <c r="C1926" s="45" t="s">
        <v>65</v>
      </c>
      <c r="D1926" s="45">
        <v>8</v>
      </c>
      <c r="E1926" s="45" t="s">
        <v>108</v>
      </c>
      <c r="F1926" s="347">
        <v>14</v>
      </c>
      <c r="G1926" s="80" t="s">
        <v>1881</v>
      </c>
      <c r="H1926" s="80" t="s">
        <v>30</v>
      </c>
      <c r="I1926" s="75"/>
      <c r="J1926" s="599">
        <v>45804</v>
      </c>
      <c r="K1926" s="42" t="s">
        <v>31</v>
      </c>
      <c r="L1926" s="544">
        <v>45789</v>
      </c>
      <c r="M1926" s="44"/>
      <c r="N1926" s="513">
        <v>45804</v>
      </c>
      <c r="O1926" s="51"/>
      <c r="P1926" s="70"/>
      <c r="Q1926" s="70"/>
      <c r="R1926" s="70"/>
      <c r="S1926" s="70"/>
      <c r="T1926" s="147"/>
      <c r="U1926" s="146"/>
      <c r="V1926" s="51"/>
      <c r="W1926" s="51"/>
      <c r="X1926" s="51"/>
      <c r="Y1926" s="51"/>
      <c r="Z1926" s="51"/>
      <c r="AA1926" s="145"/>
    </row>
    <row r="1927" spans="1:27" s="2" customFormat="1" ht="18" customHeight="1" x14ac:dyDescent="0.35">
      <c r="A1927" s="555">
        <v>45739</v>
      </c>
      <c r="B1927" s="48" t="s">
        <v>1868</v>
      </c>
      <c r="C1927" s="45" t="s">
        <v>65</v>
      </c>
      <c r="D1927" s="45">
        <v>8</v>
      </c>
      <c r="E1927" s="45" t="s">
        <v>108</v>
      </c>
      <c r="F1927" s="347">
        <v>15</v>
      </c>
      <c r="G1927" s="45" t="s">
        <v>1882</v>
      </c>
      <c r="H1927" s="48" t="s">
        <v>57</v>
      </c>
      <c r="I1927" s="47"/>
      <c r="J1927" s="516">
        <v>45804</v>
      </c>
      <c r="K1927" s="642" t="s">
        <v>5552</v>
      </c>
      <c r="L1927" s="544">
        <v>45789</v>
      </c>
      <c r="M1927" s="404"/>
      <c r="N1927" s="513"/>
      <c r="O1927" s="475"/>
      <c r="P1927" s="70"/>
      <c r="Q1927" s="70"/>
      <c r="R1927" s="70"/>
      <c r="S1927" s="70"/>
      <c r="T1927" s="147"/>
      <c r="U1927" s="146"/>
      <c r="V1927" s="51"/>
      <c r="W1927" s="51"/>
      <c r="X1927" s="51"/>
      <c r="Y1927" s="51"/>
      <c r="Z1927" s="51"/>
      <c r="AA1927" s="145"/>
    </row>
    <row r="1928" spans="1:27" s="2" customFormat="1" ht="15.6" x14ac:dyDescent="0.3">
      <c r="A1928" s="555">
        <v>45739</v>
      </c>
      <c r="B1928" s="48" t="s">
        <v>1868</v>
      </c>
      <c r="C1928" s="45" t="s">
        <v>65</v>
      </c>
      <c r="D1928" s="45">
        <v>8</v>
      </c>
      <c r="E1928" s="45" t="s">
        <v>108</v>
      </c>
      <c r="F1928" s="347">
        <v>16</v>
      </c>
      <c r="G1928" s="80" t="s">
        <v>1883</v>
      </c>
      <c r="H1928" s="80" t="s">
        <v>30</v>
      </c>
      <c r="I1928" s="75"/>
      <c r="J1928" s="599">
        <v>45804</v>
      </c>
      <c r="K1928" s="42" t="s">
        <v>31</v>
      </c>
      <c r="L1928" s="544">
        <v>45789</v>
      </c>
      <c r="M1928" s="44"/>
      <c r="N1928" s="513">
        <v>45804</v>
      </c>
      <c r="O1928" s="51"/>
      <c r="P1928" s="70"/>
      <c r="Q1928" s="70"/>
      <c r="R1928" s="70"/>
      <c r="S1928" s="70"/>
      <c r="T1928" s="147"/>
      <c r="U1928" s="146"/>
      <c r="V1928" s="51"/>
      <c r="W1928" s="51"/>
      <c r="X1928" s="51"/>
      <c r="Y1928" s="51"/>
      <c r="Z1928" s="51"/>
      <c r="AA1928" s="145"/>
    </row>
    <row r="1929" spans="1:27" s="2" customFormat="1" ht="15.6" x14ac:dyDescent="0.3">
      <c r="A1929" s="555">
        <v>45739</v>
      </c>
      <c r="B1929" s="48" t="s">
        <v>1868</v>
      </c>
      <c r="C1929" s="45" t="s">
        <v>65</v>
      </c>
      <c r="D1929" s="45">
        <v>8</v>
      </c>
      <c r="E1929" s="45" t="s">
        <v>108</v>
      </c>
      <c r="F1929" s="347">
        <v>17</v>
      </c>
      <c r="G1929" s="80" t="s">
        <v>1884</v>
      </c>
      <c r="H1929" s="80" t="s">
        <v>30</v>
      </c>
      <c r="I1929" s="75"/>
      <c r="J1929" s="599">
        <v>45804</v>
      </c>
      <c r="K1929" s="42" t="s">
        <v>31</v>
      </c>
      <c r="L1929" s="544">
        <v>45789</v>
      </c>
      <c r="M1929" s="44"/>
      <c r="N1929" s="513">
        <v>45804</v>
      </c>
      <c r="O1929" s="51"/>
      <c r="P1929" s="70"/>
      <c r="Q1929" s="70"/>
      <c r="R1929" s="70"/>
      <c r="S1929" s="70"/>
      <c r="T1929" s="147"/>
      <c r="U1929" s="146"/>
      <c r="V1929" s="51"/>
      <c r="W1929" s="51"/>
      <c r="X1929" s="51"/>
      <c r="Y1929" s="51"/>
      <c r="Z1929" s="51"/>
      <c r="AA1929" s="145"/>
    </row>
    <row r="1930" spans="1:27" s="2" customFormat="1" ht="15.6" x14ac:dyDescent="0.3">
      <c r="A1930" s="555">
        <v>45739</v>
      </c>
      <c r="B1930" s="48" t="s">
        <v>1868</v>
      </c>
      <c r="C1930" s="45" t="s">
        <v>65</v>
      </c>
      <c r="D1930" s="45">
        <v>8</v>
      </c>
      <c r="E1930" s="45" t="s">
        <v>108</v>
      </c>
      <c r="F1930" s="347">
        <v>18</v>
      </c>
      <c r="G1930" s="80" t="s">
        <v>1885</v>
      </c>
      <c r="H1930" s="80" t="s">
        <v>30</v>
      </c>
      <c r="I1930" s="75"/>
      <c r="J1930" s="599">
        <v>45804</v>
      </c>
      <c r="K1930" s="42" t="s">
        <v>31</v>
      </c>
      <c r="L1930" s="544">
        <v>45789</v>
      </c>
      <c r="M1930" s="44"/>
      <c r="N1930" s="513">
        <v>45804</v>
      </c>
      <c r="O1930" s="51"/>
      <c r="P1930" s="70"/>
      <c r="Q1930" s="70"/>
      <c r="R1930" s="70"/>
      <c r="S1930" s="70"/>
      <c r="T1930" s="147"/>
      <c r="U1930" s="146"/>
      <c r="V1930" s="51"/>
      <c r="W1930" s="51"/>
      <c r="X1930" s="51"/>
      <c r="Y1930" s="51"/>
      <c r="Z1930" s="51"/>
      <c r="AA1930" s="145"/>
    </row>
    <row r="1931" spans="1:27" s="2" customFormat="1" ht="15.6" x14ac:dyDescent="0.3">
      <c r="A1931" s="555">
        <v>45739</v>
      </c>
      <c r="B1931" s="48" t="s">
        <v>1868</v>
      </c>
      <c r="C1931" s="45" t="s">
        <v>65</v>
      </c>
      <c r="D1931" s="45">
        <v>8</v>
      </c>
      <c r="E1931" s="45" t="s">
        <v>108</v>
      </c>
      <c r="F1931" s="347">
        <v>19</v>
      </c>
      <c r="G1931" s="80" t="s">
        <v>1886</v>
      </c>
      <c r="H1931" s="80" t="s">
        <v>30</v>
      </c>
      <c r="I1931" s="75"/>
      <c r="J1931" s="599">
        <v>45804</v>
      </c>
      <c r="K1931" s="42" t="s">
        <v>31</v>
      </c>
      <c r="L1931" s="544">
        <v>45789</v>
      </c>
      <c r="M1931" s="44"/>
      <c r="N1931" s="513">
        <v>45804</v>
      </c>
      <c r="O1931" s="51"/>
      <c r="P1931" s="70"/>
      <c r="Q1931" s="70"/>
      <c r="R1931" s="70"/>
      <c r="S1931" s="70"/>
      <c r="T1931" s="147"/>
      <c r="U1931" s="146"/>
      <c r="V1931" s="51"/>
      <c r="W1931" s="51"/>
      <c r="X1931" s="51"/>
      <c r="Y1931" s="51"/>
      <c r="Z1931" s="51"/>
      <c r="AA1931" s="145"/>
    </row>
    <row r="1932" spans="1:27" s="2" customFormat="1" ht="15.6" x14ac:dyDescent="0.3">
      <c r="A1932" s="555">
        <v>45739</v>
      </c>
      <c r="B1932" s="48" t="s">
        <v>1868</v>
      </c>
      <c r="C1932" s="45" t="s">
        <v>65</v>
      </c>
      <c r="D1932" s="45">
        <v>8</v>
      </c>
      <c r="E1932" s="45" t="s">
        <v>108</v>
      </c>
      <c r="F1932" s="347">
        <v>20</v>
      </c>
      <c r="G1932" s="80" t="s">
        <v>1887</v>
      </c>
      <c r="H1932" s="80" t="s">
        <v>30</v>
      </c>
      <c r="I1932" s="75"/>
      <c r="J1932" s="599">
        <v>45804</v>
      </c>
      <c r="K1932" s="42" t="s">
        <v>31</v>
      </c>
      <c r="L1932" s="544">
        <v>45789</v>
      </c>
      <c r="M1932" s="44"/>
      <c r="N1932" s="513">
        <v>45804</v>
      </c>
      <c r="O1932" s="51"/>
      <c r="P1932" s="70"/>
      <c r="Q1932" s="70"/>
      <c r="R1932" s="70"/>
      <c r="S1932" s="70"/>
      <c r="T1932" s="147"/>
      <c r="U1932" s="146"/>
      <c r="V1932" s="51"/>
      <c r="W1932" s="51"/>
      <c r="X1932" s="51"/>
      <c r="Y1932" s="51"/>
      <c r="Z1932" s="51"/>
      <c r="AA1932" s="145"/>
    </row>
    <row r="1933" spans="1:27" s="2" customFormat="1" ht="18" customHeight="1" x14ac:dyDescent="0.35">
      <c r="A1933" s="555">
        <v>45739</v>
      </c>
      <c r="B1933" s="48" t="s">
        <v>1868</v>
      </c>
      <c r="C1933" s="45" t="s">
        <v>65</v>
      </c>
      <c r="D1933" s="45">
        <v>8</v>
      </c>
      <c r="E1933" s="45" t="s">
        <v>108</v>
      </c>
      <c r="F1933" s="346">
        <v>21</v>
      </c>
      <c r="G1933" s="44" t="s">
        <v>259</v>
      </c>
      <c r="H1933" s="48" t="s">
        <v>57</v>
      </c>
      <c r="I1933" s="47"/>
      <c r="J1933" s="600">
        <v>45804</v>
      </c>
      <c r="K1933" s="642" t="s">
        <v>5552</v>
      </c>
      <c r="L1933" s="544">
        <v>45789</v>
      </c>
      <c r="M1933" s="404"/>
      <c r="N1933" s="513"/>
      <c r="O1933" s="475"/>
      <c r="P1933" s="70"/>
      <c r="Q1933" s="70"/>
      <c r="R1933" s="70"/>
      <c r="S1933" s="70"/>
      <c r="T1933" s="147"/>
      <c r="U1933" s="146"/>
      <c r="V1933" s="51"/>
      <c r="W1933" s="51"/>
      <c r="X1933" s="51"/>
      <c r="Y1933" s="51"/>
      <c r="Z1933" s="51"/>
      <c r="AA1933" s="145"/>
    </row>
    <row r="1934" spans="1:27" s="2" customFormat="1" ht="15.6" x14ac:dyDescent="0.3">
      <c r="A1934" s="555">
        <v>45739</v>
      </c>
      <c r="B1934" s="48" t="s">
        <v>1868</v>
      </c>
      <c r="C1934" s="45" t="s">
        <v>65</v>
      </c>
      <c r="D1934" s="45">
        <v>8</v>
      </c>
      <c r="E1934" s="45" t="s">
        <v>108</v>
      </c>
      <c r="F1934" s="347">
        <v>22</v>
      </c>
      <c r="G1934" s="80" t="s">
        <v>1888</v>
      </c>
      <c r="H1934" s="80" t="s">
        <v>30</v>
      </c>
      <c r="I1934" s="75"/>
      <c r="J1934" s="599">
        <v>45804</v>
      </c>
      <c r="K1934" s="42" t="s">
        <v>31</v>
      </c>
      <c r="L1934" s="544">
        <v>45789</v>
      </c>
      <c r="M1934" s="44"/>
      <c r="N1934" s="513">
        <v>45804</v>
      </c>
      <c r="O1934" s="51"/>
      <c r="P1934" s="70"/>
      <c r="Q1934" s="70"/>
      <c r="R1934" s="70"/>
      <c r="S1934" s="70"/>
      <c r="T1934" s="147"/>
      <c r="U1934" s="146"/>
      <c r="V1934" s="51"/>
      <c r="W1934" s="51"/>
      <c r="X1934" s="51"/>
      <c r="Y1934" s="51"/>
      <c r="Z1934" s="51"/>
      <c r="AA1934" s="145"/>
    </row>
    <row r="1935" spans="1:27" s="2" customFormat="1" ht="15.6" x14ac:dyDescent="0.3">
      <c r="A1935" s="555">
        <v>45739</v>
      </c>
      <c r="B1935" s="48" t="s">
        <v>1868</v>
      </c>
      <c r="C1935" s="45" t="s">
        <v>65</v>
      </c>
      <c r="D1935" s="45">
        <v>8</v>
      </c>
      <c r="E1935" s="45" t="s">
        <v>108</v>
      </c>
      <c r="F1935" s="347">
        <v>23</v>
      </c>
      <c r="G1935" s="80" t="s">
        <v>1889</v>
      </c>
      <c r="H1935" s="80" t="s">
        <v>30</v>
      </c>
      <c r="I1935" s="75"/>
      <c r="J1935" s="599">
        <v>45804</v>
      </c>
      <c r="K1935" s="42" t="s">
        <v>31</v>
      </c>
      <c r="L1935" s="544">
        <v>45789</v>
      </c>
      <c r="M1935" s="44"/>
      <c r="N1935" s="513">
        <v>45804</v>
      </c>
      <c r="O1935" s="51"/>
      <c r="P1935" s="70"/>
      <c r="Q1935" s="70"/>
      <c r="R1935" s="70"/>
      <c r="S1935" s="70"/>
      <c r="T1935" s="147"/>
      <c r="U1935" s="146"/>
      <c r="V1935" s="51"/>
      <c r="W1935" s="51"/>
      <c r="X1935" s="51"/>
      <c r="Y1935" s="51"/>
      <c r="Z1935" s="51"/>
      <c r="AA1935" s="145"/>
    </row>
    <row r="1936" spans="1:27" s="2" customFormat="1" ht="15.6" x14ac:dyDescent="0.3">
      <c r="A1936" s="555">
        <v>45739</v>
      </c>
      <c r="B1936" s="48" t="s">
        <v>1868</v>
      </c>
      <c r="C1936" s="45" t="s">
        <v>65</v>
      </c>
      <c r="D1936" s="45">
        <v>8</v>
      </c>
      <c r="E1936" s="45" t="s">
        <v>108</v>
      </c>
      <c r="F1936" s="347">
        <v>24</v>
      </c>
      <c r="G1936" s="80" t="s">
        <v>1727</v>
      </c>
      <c r="H1936" s="80" t="s">
        <v>30</v>
      </c>
      <c r="I1936" s="75"/>
      <c r="J1936" s="599">
        <v>45804</v>
      </c>
      <c r="K1936" s="42" t="s">
        <v>31</v>
      </c>
      <c r="L1936" s="544">
        <v>45789</v>
      </c>
      <c r="M1936" s="44"/>
      <c r="N1936" s="513">
        <v>45804</v>
      </c>
      <c r="O1936" s="51"/>
      <c r="P1936" s="70"/>
      <c r="Q1936" s="70"/>
      <c r="R1936" s="70"/>
      <c r="S1936" s="70"/>
      <c r="T1936" s="147"/>
      <c r="U1936" s="146"/>
      <c r="V1936" s="51"/>
      <c r="W1936" s="51"/>
      <c r="X1936" s="51"/>
      <c r="Y1936" s="51"/>
      <c r="Z1936" s="51"/>
      <c r="AA1936" s="145"/>
    </row>
    <row r="1937" spans="1:27" s="2" customFormat="1" ht="15.6" x14ac:dyDescent="0.3">
      <c r="A1937" s="555">
        <v>45739</v>
      </c>
      <c r="B1937" s="48" t="s">
        <v>1868</v>
      </c>
      <c r="C1937" s="45" t="s">
        <v>65</v>
      </c>
      <c r="D1937" s="45">
        <v>8</v>
      </c>
      <c r="E1937" s="45" t="s">
        <v>108</v>
      </c>
      <c r="F1937" s="347">
        <v>25</v>
      </c>
      <c r="G1937" s="80" t="s">
        <v>1890</v>
      </c>
      <c r="H1937" s="80" t="s">
        <v>30</v>
      </c>
      <c r="I1937" s="75"/>
      <c r="J1937" s="599">
        <v>45804</v>
      </c>
      <c r="K1937" s="42" t="s">
        <v>31</v>
      </c>
      <c r="L1937" s="544">
        <v>45789</v>
      </c>
      <c r="M1937" s="44"/>
      <c r="N1937" s="513">
        <v>45804</v>
      </c>
      <c r="O1937" s="51"/>
      <c r="P1937" s="70"/>
      <c r="Q1937" s="70"/>
      <c r="R1937" s="70"/>
      <c r="S1937" s="70"/>
      <c r="T1937" s="147"/>
      <c r="U1937" s="146"/>
      <c r="V1937" s="51"/>
      <c r="W1937" s="51"/>
      <c r="X1937" s="51"/>
      <c r="Y1937" s="51"/>
      <c r="Z1937" s="51"/>
      <c r="AA1937" s="145"/>
    </row>
    <row r="1938" spans="1:27" s="2" customFormat="1" ht="15.6" x14ac:dyDescent="0.3">
      <c r="A1938" s="555">
        <v>45739</v>
      </c>
      <c r="B1938" s="48" t="s">
        <v>1868</v>
      </c>
      <c r="C1938" s="45" t="s">
        <v>65</v>
      </c>
      <c r="D1938" s="45">
        <v>8</v>
      </c>
      <c r="E1938" s="45" t="s">
        <v>108</v>
      </c>
      <c r="F1938" s="347">
        <v>26</v>
      </c>
      <c r="G1938" s="80" t="s">
        <v>1891</v>
      </c>
      <c r="H1938" s="80" t="s">
        <v>30</v>
      </c>
      <c r="I1938" s="75"/>
      <c r="J1938" s="599">
        <v>45804</v>
      </c>
      <c r="K1938" s="42" t="s">
        <v>31</v>
      </c>
      <c r="L1938" s="544">
        <v>45789</v>
      </c>
      <c r="M1938" s="44"/>
      <c r="N1938" s="513">
        <v>45804</v>
      </c>
      <c r="O1938" s="51"/>
      <c r="P1938" s="70"/>
      <c r="Q1938" s="70"/>
      <c r="R1938" s="70"/>
      <c r="S1938" s="70"/>
      <c r="T1938" s="147"/>
      <c r="U1938" s="146"/>
      <c r="V1938" s="51"/>
      <c r="W1938" s="51"/>
      <c r="X1938" s="51"/>
      <c r="Y1938" s="51"/>
      <c r="Z1938" s="51"/>
      <c r="AA1938" s="145"/>
    </row>
    <row r="1939" spans="1:27" s="2" customFormat="1" ht="15.6" x14ac:dyDescent="0.3">
      <c r="A1939" s="555">
        <v>45739</v>
      </c>
      <c r="B1939" s="48" t="s">
        <v>1868</v>
      </c>
      <c r="C1939" s="45" t="s">
        <v>65</v>
      </c>
      <c r="D1939" s="45">
        <v>8</v>
      </c>
      <c r="E1939" s="45" t="s">
        <v>108</v>
      </c>
      <c r="F1939" s="347">
        <v>27</v>
      </c>
      <c r="G1939" s="80" t="s">
        <v>1892</v>
      </c>
      <c r="H1939" s="80" t="s">
        <v>30</v>
      </c>
      <c r="I1939" s="75"/>
      <c r="J1939" s="599">
        <v>45804</v>
      </c>
      <c r="K1939" s="42" t="s">
        <v>31</v>
      </c>
      <c r="L1939" s="544">
        <v>45789</v>
      </c>
      <c r="M1939" s="44"/>
      <c r="N1939" s="513">
        <v>45804</v>
      </c>
      <c r="O1939" s="51"/>
      <c r="P1939" s="70"/>
      <c r="Q1939" s="70"/>
      <c r="R1939" s="70"/>
      <c r="S1939" s="70"/>
      <c r="T1939" s="147"/>
      <c r="U1939" s="146"/>
      <c r="V1939" s="51"/>
      <c r="W1939" s="51"/>
      <c r="X1939" s="51"/>
      <c r="Y1939" s="51"/>
      <c r="Z1939" s="51"/>
      <c r="AA1939" s="145"/>
    </row>
    <row r="1940" spans="1:27" s="2" customFormat="1" ht="62.4" x14ac:dyDescent="0.3">
      <c r="A1940" s="555">
        <v>45739</v>
      </c>
      <c r="B1940" s="48" t="s">
        <v>1868</v>
      </c>
      <c r="C1940" s="45" t="s">
        <v>65</v>
      </c>
      <c r="D1940" s="45">
        <v>8</v>
      </c>
      <c r="E1940" s="45" t="s">
        <v>108</v>
      </c>
      <c r="F1940" s="347">
        <v>28</v>
      </c>
      <c r="G1940" s="44" t="s">
        <v>5542</v>
      </c>
      <c r="H1940" s="48" t="s">
        <v>54</v>
      </c>
      <c r="I1940" s="48"/>
      <c r="J1940" s="516">
        <v>45804</v>
      </c>
      <c r="K1940" s="355" t="s">
        <v>5185</v>
      </c>
      <c r="L1940" s="544">
        <v>45789</v>
      </c>
      <c r="M1940" s="44"/>
      <c r="N1940" s="513">
        <v>45810</v>
      </c>
      <c r="O1940" s="51"/>
      <c r="P1940" s="70"/>
      <c r="Q1940" s="70"/>
      <c r="R1940" s="70"/>
      <c r="S1940" s="70"/>
      <c r="T1940" s="147"/>
      <c r="U1940" s="146"/>
      <c r="V1940" s="51"/>
      <c r="W1940" s="51"/>
      <c r="X1940" s="51"/>
      <c r="Y1940" s="51"/>
      <c r="Z1940" s="51"/>
      <c r="AA1940" s="145"/>
    </row>
    <row r="1941" spans="1:27" s="2" customFormat="1" ht="15.6" x14ac:dyDescent="0.3">
      <c r="A1941" s="555">
        <v>45739</v>
      </c>
      <c r="B1941" s="48" t="s">
        <v>1868</v>
      </c>
      <c r="C1941" s="45" t="s">
        <v>65</v>
      </c>
      <c r="D1941" s="45">
        <v>8</v>
      </c>
      <c r="E1941" s="45" t="s">
        <v>108</v>
      </c>
      <c r="F1941" s="347">
        <v>29</v>
      </c>
      <c r="G1941" s="61" t="s">
        <v>1893</v>
      </c>
      <c r="H1941" s="61" t="s">
        <v>68</v>
      </c>
      <c r="I1941" s="65"/>
      <c r="J1941" s="533">
        <v>45804</v>
      </c>
      <c r="K1941" s="42" t="s">
        <v>31</v>
      </c>
      <c r="L1941" s="544">
        <v>45789</v>
      </c>
      <c r="M1941" s="44"/>
      <c r="N1941" s="513">
        <v>45833</v>
      </c>
      <c r="O1941" s="51"/>
      <c r="P1941" s="70"/>
      <c r="Q1941" s="70"/>
      <c r="R1941" s="70"/>
      <c r="S1941" s="70"/>
      <c r="T1941" s="147"/>
      <c r="U1941" s="146"/>
      <c r="V1941" s="51"/>
      <c r="W1941" s="51"/>
      <c r="X1941" s="51"/>
      <c r="Y1941" s="51"/>
      <c r="Z1941" s="51"/>
      <c r="AA1941" s="145"/>
    </row>
    <row r="1942" spans="1:27" s="2" customFormat="1" ht="15.6" x14ac:dyDescent="0.3">
      <c r="A1942" s="555">
        <v>45739</v>
      </c>
      <c r="B1942" s="48" t="s">
        <v>1868</v>
      </c>
      <c r="C1942" s="45" t="s">
        <v>65</v>
      </c>
      <c r="D1942" s="45">
        <v>8</v>
      </c>
      <c r="E1942" s="45" t="s">
        <v>108</v>
      </c>
      <c r="F1942" s="347">
        <v>30</v>
      </c>
      <c r="G1942" s="61" t="s">
        <v>1894</v>
      </c>
      <c r="H1942" s="61" t="s">
        <v>30</v>
      </c>
      <c r="I1942" s="65"/>
      <c r="J1942" s="533">
        <v>45825</v>
      </c>
      <c r="K1942" s="42" t="s">
        <v>31</v>
      </c>
      <c r="L1942" s="544">
        <v>45789</v>
      </c>
      <c r="M1942" s="44"/>
      <c r="N1942" s="513">
        <v>45826</v>
      </c>
      <c r="O1942" s="51"/>
      <c r="P1942" s="70"/>
      <c r="Q1942" s="70"/>
      <c r="R1942" s="70"/>
      <c r="S1942" s="70"/>
      <c r="T1942" s="147"/>
      <c r="U1942" s="146"/>
      <c r="V1942" s="51"/>
      <c r="W1942" s="51"/>
      <c r="X1942" s="51"/>
      <c r="Y1942" s="51"/>
      <c r="Z1942" s="51"/>
      <c r="AA1942" s="145"/>
    </row>
    <row r="1943" spans="1:27" s="2" customFormat="1" ht="15.6" x14ac:dyDescent="0.3">
      <c r="A1943" s="555">
        <v>45739</v>
      </c>
      <c r="B1943" s="48" t="s">
        <v>1868</v>
      </c>
      <c r="C1943" s="45" t="s">
        <v>65</v>
      </c>
      <c r="D1943" s="45">
        <v>8</v>
      </c>
      <c r="E1943" s="45" t="s">
        <v>108</v>
      </c>
      <c r="F1943" s="347">
        <v>31</v>
      </c>
      <c r="G1943" s="61" t="s">
        <v>5541</v>
      </c>
      <c r="H1943" s="65" t="s">
        <v>54</v>
      </c>
      <c r="I1943" s="65"/>
      <c r="J1943" s="533">
        <v>45825</v>
      </c>
      <c r="K1943" s="42" t="s">
        <v>31</v>
      </c>
      <c r="L1943" s="544">
        <v>45789</v>
      </c>
      <c r="M1943" s="44"/>
      <c r="N1943" s="513">
        <v>45835</v>
      </c>
      <c r="O1943" s="51"/>
      <c r="P1943" s="70"/>
      <c r="Q1943" s="70"/>
      <c r="R1943" s="70"/>
      <c r="S1943" s="70"/>
      <c r="T1943" s="147"/>
      <c r="U1943" s="146"/>
      <c r="V1943" s="51"/>
      <c r="W1943" s="51"/>
      <c r="X1943" s="51"/>
      <c r="Y1943" s="51"/>
      <c r="Z1943" s="51"/>
      <c r="AA1943" s="145"/>
    </row>
    <row r="1944" spans="1:27" s="2" customFormat="1" ht="15.6" x14ac:dyDescent="0.3">
      <c r="A1944" s="555">
        <v>45739</v>
      </c>
      <c r="B1944" s="48" t="s">
        <v>1868</v>
      </c>
      <c r="C1944" s="45" t="s">
        <v>65</v>
      </c>
      <c r="D1944" s="45">
        <v>8</v>
      </c>
      <c r="E1944" s="45" t="s">
        <v>108</v>
      </c>
      <c r="F1944" s="347">
        <v>32</v>
      </c>
      <c r="G1944" s="61" t="s">
        <v>1895</v>
      </c>
      <c r="H1944" s="61" t="s">
        <v>44</v>
      </c>
      <c r="I1944" s="65"/>
      <c r="J1944" s="533">
        <v>45825</v>
      </c>
      <c r="K1944" s="191" t="s">
        <v>31</v>
      </c>
      <c r="L1944" s="544">
        <v>45789</v>
      </c>
      <c r="M1944" s="44"/>
      <c r="N1944" s="513">
        <v>45841</v>
      </c>
      <c r="O1944" s="51"/>
      <c r="P1944" s="70"/>
      <c r="Q1944" s="70"/>
      <c r="R1944" s="70"/>
      <c r="S1944" s="70"/>
      <c r="T1944" s="147"/>
      <c r="U1944" s="146"/>
      <c r="V1944" s="51"/>
      <c r="W1944" s="51"/>
      <c r="X1944" s="51"/>
      <c r="Y1944" s="51"/>
      <c r="Z1944" s="51"/>
      <c r="AA1944" s="145"/>
    </row>
    <row r="1945" spans="1:27" s="2" customFormat="1" ht="15.6" x14ac:dyDescent="0.3">
      <c r="A1945" s="555">
        <v>45739</v>
      </c>
      <c r="B1945" s="48" t="s">
        <v>1868</v>
      </c>
      <c r="C1945" s="45" t="s">
        <v>65</v>
      </c>
      <c r="D1945" s="45">
        <v>8</v>
      </c>
      <c r="E1945" s="45" t="s">
        <v>108</v>
      </c>
      <c r="F1945" s="347">
        <v>33</v>
      </c>
      <c r="G1945" s="61" t="s">
        <v>1896</v>
      </c>
      <c r="H1945" s="61" t="s">
        <v>84</v>
      </c>
      <c r="I1945" s="65"/>
      <c r="J1945" s="533">
        <v>45833</v>
      </c>
      <c r="K1945" s="191" t="s">
        <v>31</v>
      </c>
      <c r="L1945" s="544">
        <v>45789</v>
      </c>
      <c r="M1945" s="44"/>
      <c r="N1945" s="513">
        <v>45853</v>
      </c>
      <c r="O1945" s="51"/>
      <c r="P1945" s="70"/>
      <c r="Q1945" s="70"/>
      <c r="R1945" s="70"/>
      <c r="S1945" s="70"/>
      <c r="T1945" s="147"/>
      <c r="U1945" s="146"/>
      <c r="V1945" s="51"/>
      <c r="W1945" s="51"/>
      <c r="X1945" s="51"/>
      <c r="Y1945" s="51"/>
      <c r="Z1945" s="51"/>
      <c r="AA1945" s="145"/>
    </row>
    <row r="1946" spans="1:27" s="2" customFormat="1" ht="62.4" x14ac:dyDescent="0.3">
      <c r="A1946" s="555">
        <v>45739</v>
      </c>
      <c r="B1946" s="48" t="s">
        <v>1868</v>
      </c>
      <c r="C1946" s="45" t="s">
        <v>65</v>
      </c>
      <c r="D1946" s="45">
        <v>8</v>
      </c>
      <c r="E1946" s="45" t="s">
        <v>108</v>
      </c>
      <c r="F1946" s="347">
        <v>34</v>
      </c>
      <c r="G1946" s="64" t="s">
        <v>5221</v>
      </c>
      <c r="H1946" s="65" t="s">
        <v>158</v>
      </c>
      <c r="I1946" s="65"/>
      <c r="J1946" s="533">
        <v>45838</v>
      </c>
      <c r="K1946" s="191" t="s">
        <v>31</v>
      </c>
      <c r="L1946" s="544">
        <v>45789</v>
      </c>
      <c r="M1946" s="44"/>
      <c r="N1946" s="513">
        <v>45876</v>
      </c>
      <c r="O1946" s="51"/>
      <c r="P1946" s="70"/>
      <c r="Q1946" s="70"/>
      <c r="R1946" s="70"/>
      <c r="S1946" s="70"/>
      <c r="T1946" s="147"/>
      <c r="U1946" s="146"/>
      <c r="V1946" s="51"/>
      <c r="W1946" s="51"/>
      <c r="X1946" s="51"/>
      <c r="Y1946" s="51"/>
      <c r="Z1946" s="51"/>
      <c r="AA1946" s="145"/>
    </row>
    <row r="1947" spans="1:27" s="2" customFormat="1" ht="31.2" x14ac:dyDescent="0.3">
      <c r="A1947" s="555">
        <v>45739</v>
      </c>
      <c r="B1947" s="48" t="s">
        <v>1868</v>
      </c>
      <c r="C1947" s="45" t="s">
        <v>65</v>
      </c>
      <c r="D1947" s="45">
        <v>8</v>
      </c>
      <c r="E1947" s="45" t="s">
        <v>108</v>
      </c>
      <c r="F1947" s="347">
        <v>35</v>
      </c>
      <c r="G1947" s="64" t="s">
        <v>1897</v>
      </c>
      <c r="H1947" s="61" t="s">
        <v>84</v>
      </c>
      <c r="I1947" s="65"/>
      <c r="J1947" s="533">
        <v>45838</v>
      </c>
      <c r="K1947" s="191" t="s">
        <v>31</v>
      </c>
      <c r="L1947" s="544">
        <v>45789</v>
      </c>
      <c r="M1947" s="44"/>
      <c r="N1947" s="513">
        <v>45853</v>
      </c>
      <c r="O1947" s="51"/>
      <c r="P1947" s="70"/>
      <c r="Q1947" s="70"/>
      <c r="R1947" s="70"/>
      <c r="S1947" s="70"/>
      <c r="T1947" s="147"/>
      <c r="U1947" s="146"/>
      <c r="V1947" s="51"/>
      <c r="W1947" s="51"/>
      <c r="X1947" s="51"/>
      <c r="Y1947" s="51"/>
      <c r="Z1947" s="51"/>
      <c r="AA1947" s="145"/>
    </row>
    <row r="1948" spans="1:27" s="2" customFormat="1" ht="15.6" x14ac:dyDescent="0.3">
      <c r="A1948" s="555">
        <v>45739</v>
      </c>
      <c r="B1948" s="48" t="s">
        <v>1868</v>
      </c>
      <c r="C1948" s="45" t="s">
        <v>65</v>
      </c>
      <c r="D1948" s="45">
        <v>8</v>
      </c>
      <c r="E1948" s="45" t="s">
        <v>108</v>
      </c>
      <c r="F1948" s="347">
        <v>36</v>
      </c>
      <c r="G1948" s="64" t="s">
        <v>1898</v>
      </c>
      <c r="H1948" s="65" t="s">
        <v>104</v>
      </c>
      <c r="I1948" s="65"/>
      <c r="J1948" s="533">
        <v>45838</v>
      </c>
      <c r="K1948" s="191" t="s">
        <v>31</v>
      </c>
      <c r="L1948" s="544">
        <v>45789</v>
      </c>
      <c r="M1948" s="44"/>
      <c r="N1948" s="513">
        <v>45856</v>
      </c>
      <c r="O1948" s="51"/>
      <c r="P1948" s="70"/>
      <c r="Q1948" s="70"/>
      <c r="R1948" s="70"/>
      <c r="S1948" s="70"/>
      <c r="T1948" s="147"/>
      <c r="U1948" s="146"/>
      <c r="V1948" s="51"/>
      <c r="W1948" s="51"/>
      <c r="X1948" s="51"/>
      <c r="Y1948" s="51"/>
      <c r="Z1948" s="51"/>
      <c r="AA1948" s="145"/>
    </row>
    <row r="1949" spans="1:27" s="2" customFormat="1" ht="15.6" x14ac:dyDescent="0.3">
      <c r="A1949" s="555">
        <v>45739</v>
      </c>
      <c r="B1949" s="48" t="s">
        <v>1868</v>
      </c>
      <c r="C1949" s="45" t="s">
        <v>65</v>
      </c>
      <c r="D1949" s="45">
        <v>8</v>
      </c>
      <c r="E1949" s="45" t="s">
        <v>108</v>
      </c>
      <c r="F1949" s="347">
        <v>37</v>
      </c>
      <c r="G1949" s="64" t="s">
        <v>5210</v>
      </c>
      <c r="H1949" s="61" t="s">
        <v>30</v>
      </c>
      <c r="I1949" s="65"/>
      <c r="J1949" s="533">
        <v>45896</v>
      </c>
      <c r="K1949" s="191" t="s">
        <v>31</v>
      </c>
      <c r="L1949" s="544">
        <v>45789</v>
      </c>
      <c r="M1949" s="44"/>
      <c r="N1949" s="513">
        <v>45915</v>
      </c>
      <c r="O1949" s="51"/>
      <c r="P1949" s="70"/>
      <c r="Q1949" s="70"/>
      <c r="R1949" s="70"/>
      <c r="S1949" s="70"/>
      <c r="T1949" s="147"/>
      <c r="U1949" s="146"/>
      <c r="V1949" s="51"/>
      <c r="W1949" s="51"/>
      <c r="X1949" s="51"/>
      <c r="Y1949" s="51"/>
      <c r="Z1949" s="51"/>
      <c r="AA1949" s="145"/>
    </row>
    <row r="1950" spans="1:27" s="2" customFormat="1" ht="31.2" x14ac:dyDescent="0.3">
      <c r="A1950" s="555">
        <v>45739</v>
      </c>
      <c r="B1950" s="48" t="s">
        <v>1868</v>
      </c>
      <c r="C1950" s="45" t="s">
        <v>65</v>
      </c>
      <c r="D1950" s="45">
        <v>8</v>
      </c>
      <c r="E1950" s="45" t="s">
        <v>108</v>
      </c>
      <c r="F1950" s="347">
        <v>38</v>
      </c>
      <c r="G1950" s="64" t="s">
        <v>5220</v>
      </c>
      <c r="H1950" s="65" t="s">
        <v>104</v>
      </c>
      <c r="I1950" s="65"/>
      <c r="J1950" s="533">
        <v>45896</v>
      </c>
      <c r="K1950" s="191" t="s">
        <v>31</v>
      </c>
      <c r="L1950" s="544">
        <v>45789</v>
      </c>
      <c r="M1950" s="405"/>
      <c r="N1950" s="513">
        <v>45967</v>
      </c>
      <c r="O1950" s="51"/>
      <c r="P1950" s="70"/>
      <c r="Q1950" s="70"/>
      <c r="R1950" s="70"/>
      <c r="S1950" s="70"/>
      <c r="T1950" s="147"/>
      <c r="U1950" s="146"/>
      <c r="V1950" s="51"/>
      <c r="W1950" s="51"/>
      <c r="X1950" s="51"/>
      <c r="Y1950" s="51"/>
      <c r="Z1950" s="51"/>
      <c r="AA1950" s="145"/>
    </row>
    <row r="1951" spans="1:27" s="2" customFormat="1" ht="15.6" x14ac:dyDescent="0.3">
      <c r="A1951" s="555">
        <v>45739</v>
      </c>
      <c r="B1951" s="48" t="s">
        <v>1868</v>
      </c>
      <c r="C1951" s="45" t="s">
        <v>65</v>
      </c>
      <c r="D1951" s="45">
        <v>8</v>
      </c>
      <c r="E1951" s="45" t="s">
        <v>108</v>
      </c>
      <c r="F1951" s="347">
        <v>39</v>
      </c>
      <c r="G1951" s="64" t="s">
        <v>5222</v>
      </c>
      <c r="H1951" s="61" t="s">
        <v>481</v>
      </c>
      <c r="I1951" s="65"/>
      <c r="J1951" s="533">
        <v>45896</v>
      </c>
      <c r="K1951" s="191" t="s">
        <v>31</v>
      </c>
      <c r="L1951" s="544">
        <v>45789</v>
      </c>
      <c r="M1951" s="405"/>
      <c r="N1951" s="513"/>
      <c r="O1951" s="51"/>
      <c r="P1951" s="70"/>
      <c r="Q1951" s="70"/>
      <c r="R1951" s="70"/>
      <c r="S1951" s="70"/>
      <c r="T1951" s="147"/>
      <c r="U1951" s="146"/>
      <c r="V1951" s="51"/>
      <c r="W1951" s="51"/>
      <c r="X1951" s="51"/>
      <c r="Y1951" s="51"/>
      <c r="Z1951" s="51"/>
      <c r="AA1951" s="145"/>
    </row>
    <row r="1952" spans="1:27" s="2" customFormat="1" ht="31.2" x14ac:dyDescent="0.3">
      <c r="A1952" s="555">
        <v>45739</v>
      </c>
      <c r="B1952" s="48" t="s">
        <v>1868</v>
      </c>
      <c r="C1952" s="45" t="s">
        <v>65</v>
      </c>
      <c r="D1952" s="45">
        <v>8</v>
      </c>
      <c r="E1952" s="45" t="s">
        <v>108</v>
      </c>
      <c r="F1952" s="347">
        <v>40</v>
      </c>
      <c r="G1952" s="64" t="s">
        <v>5591</v>
      </c>
      <c r="H1952" s="61" t="s">
        <v>44</v>
      </c>
      <c r="I1952" s="65"/>
      <c r="J1952" s="533">
        <v>45896</v>
      </c>
      <c r="K1952" s="191" t="s">
        <v>31</v>
      </c>
      <c r="L1952" s="544">
        <v>45789</v>
      </c>
      <c r="M1952" s="44"/>
      <c r="N1952" s="513">
        <v>46150</v>
      </c>
      <c r="O1952" s="51"/>
      <c r="P1952" s="70"/>
      <c r="Q1952" s="70"/>
      <c r="R1952" s="70"/>
      <c r="S1952" s="70"/>
      <c r="T1952" s="147"/>
      <c r="U1952" s="146"/>
      <c r="V1952" s="51"/>
      <c r="W1952" s="51"/>
      <c r="X1952" s="51"/>
      <c r="Y1952" s="51"/>
      <c r="Z1952" s="51"/>
      <c r="AA1952" s="145"/>
    </row>
    <row r="1953" spans="1:27" s="2" customFormat="1" ht="46.8" x14ac:dyDescent="0.3">
      <c r="A1953" s="555">
        <v>45739</v>
      </c>
      <c r="B1953" s="48" t="s">
        <v>1868</v>
      </c>
      <c r="C1953" s="45" t="s">
        <v>65</v>
      </c>
      <c r="D1953" s="45">
        <v>8</v>
      </c>
      <c r="E1953" s="45" t="s">
        <v>108</v>
      </c>
      <c r="F1953" s="347">
        <v>41</v>
      </c>
      <c r="G1953" s="64" t="s">
        <v>5592</v>
      </c>
      <c r="H1953" s="61" t="s">
        <v>44</v>
      </c>
      <c r="I1953" s="65"/>
      <c r="J1953" s="533">
        <v>45896</v>
      </c>
      <c r="K1953" s="191" t="s">
        <v>31</v>
      </c>
      <c r="L1953" s="544">
        <v>45789</v>
      </c>
      <c r="M1953" s="44"/>
      <c r="N1953" s="513">
        <v>46150</v>
      </c>
      <c r="O1953" s="51"/>
      <c r="P1953" s="70"/>
      <c r="Q1953" s="70"/>
      <c r="R1953" s="70"/>
      <c r="S1953" s="70"/>
      <c r="T1953" s="147"/>
      <c r="U1953" s="146"/>
      <c r="V1953" s="51"/>
      <c r="W1953" s="51"/>
      <c r="X1953" s="51"/>
      <c r="Y1953" s="51"/>
      <c r="Z1953" s="51"/>
      <c r="AA1953" s="145"/>
    </row>
    <row r="1954" spans="1:27" s="2" customFormat="1" ht="31.2" x14ac:dyDescent="0.3">
      <c r="A1954" s="555">
        <v>45739</v>
      </c>
      <c r="B1954" s="48" t="s">
        <v>1868</v>
      </c>
      <c r="C1954" s="45" t="s">
        <v>65</v>
      </c>
      <c r="D1954" s="45">
        <v>8</v>
      </c>
      <c r="E1954" s="45" t="s">
        <v>108</v>
      </c>
      <c r="F1954" s="347">
        <v>42</v>
      </c>
      <c r="G1954" s="64" t="s">
        <v>5223</v>
      </c>
      <c r="H1954" s="65" t="s">
        <v>116</v>
      </c>
      <c r="I1954" s="65"/>
      <c r="J1954" s="533">
        <v>45896</v>
      </c>
      <c r="K1954" s="191" t="s">
        <v>31</v>
      </c>
      <c r="L1954" s="544">
        <v>45789</v>
      </c>
      <c r="M1954" s="412"/>
      <c r="N1954" s="513">
        <v>45953</v>
      </c>
      <c r="O1954" s="51"/>
      <c r="P1954" s="70"/>
      <c r="Q1954" s="70"/>
      <c r="R1954" s="70"/>
      <c r="S1954" s="70"/>
      <c r="T1954" s="147"/>
      <c r="U1954" s="146"/>
      <c r="V1954" s="51"/>
      <c r="W1954" s="51"/>
      <c r="X1954" s="51"/>
      <c r="Y1954" s="51"/>
      <c r="Z1954" s="51"/>
      <c r="AA1954" s="145"/>
    </row>
    <row r="1955" spans="1:27" s="2" customFormat="1" ht="60.6" customHeight="1" x14ac:dyDescent="0.3">
      <c r="A1955" s="555">
        <v>45739</v>
      </c>
      <c r="B1955" s="48" t="s">
        <v>1868</v>
      </c>
      <c r="C1955" s="45" t="s">
        <v>65</v>
      </c>
      <c r="D1955" s="45">
        <v>8</v>
      </c>
      <c r="E1955" s="45" t="s">
        <v>108</v>
      </c>
      <c r="F1955" s="347">
        <v>43</v>
      </c>
      <c r="G1955" s="64" t="s">
        <v>5543</v>
      </c>
      <c r="H1955" s="61" t="s">
        <v>116</v>
      </c>
      <c r="I1955" s="65"/>
      <c r="J1955" s="533">
        <v>46099</v>
      </c>
      <c r="K1955" s="191" t="s">
        <v>31</v>
      </c>
      <c r="L1955" s="544">
        <v>45789</v>
      </c>
      <c r="M1955" s="674"/>
      <c r="N1955" s="513">
        <v>46129</v>
      </c>
      <c r="O1955" s="51"/>
      <c r="P1955" s="70"/>
      <c r="Q1955" s="70"/>
      <c r="R1955" s="70"/>
      <c r="S1955" s="70"/>
      <c r="T1955" s="147"/>
      <c r="U1955" s="146"/>
      <c r="V1955" s="51"/>
      <c r="W1955" s="51"/>
      <c r="X1955" s="51"/>
      <c r="Y1955" s="51"/>
      <c r="Z1955" s="51"/>
      <c r="AA1955" s="145"/>
    </row>
    <row r="1956" spans="1:27" s="2" customFormat="1" ht="74.400000000000006" customHeight="1" x14ac:dyDescent="0.3">
      <c r="A1956" s="555">
        <v>45739</v>
      </c>
      <c r="B1956" s="48" t="s">
        <v>1868</v>
      </c>
      <c r="C1956" s="45" t="s">
        <v>65</v>
      </c>
      <c r="D1956" s="45">
        <v>8</v>
      </c>
      <c r="E1956" s="45" t="s">
        <v>108</v>
      </c>
      <c r="F1956" s="347">
        <v>44</v>
      </c>
      <c r="G1956" s="64" t="s">
        <v>5544</v>
      </c>
      <c r="H1956" s="65" t="s">
        <v>116</v>
      </c>
      <c r="I1956" s="65"/>
      <c r="J1956" s="533">
        <v>46099</v>
      </c>
      <c r="K1956" s="191" t="s">
        <v>31</v>
      </c>
      <c r="L1956" s="544">
        <v>45789</v>
      </c>
      <c r="M1956" s="674"/>
      <c r="N1956" s="513">
        <v>46129</v>
      </c>
      <c r="O1956" s="51"/>
      <c r="P1956" s="70"/>
      <c r="Q1956" s="70"/>
      <c r="R1956" s="70"/>
      <c r="S1956" s="70"/>
      <c r="T1956" s="147"/>
      <c r="U1956" s="146"/>
      <c r="V1956" s="51"/>
      <c r="W1956" s="51"/>
      <c r="X1956" s="51"/>
      <c r="Y1956" s="51"/>
      <c r="Z1956" s="51"/>
      <c r="AA1956" s="145"/>
    </row>
    <row r="1957" spans="1:27" s="2" customFormat="1" ht="15.6" x14ac:dyDescent="0.3">
      <c r="A1957" s="555">
        <v>45560</v>
      </c>
      <c r="B1957" s="48" t="s">
        <v>1899</v>
      </c>
      <c r="C1957" s="45" t="s">
        <v>494</v>
      </c>
      <c r="D1957" s="45">
        <v>-1</v>
      </c>
      <c r="E1957" s="45" t="s">
        <v>28</v>
      </c>
      <c r="F1957" s="45">
        <v>1</v>
      </c>
      <c r="G1957" s="67" t="s">
        <v>1900</v>
      </c>
      <c r="H1957" s="47" t="s">
        <v>30</v>
      </c>
      <c r="I1957" s="48"/>
      <c r="J1957" s="513"/>
      <c r="K1957" s="42" t="s">
        <v>31</v>
      </c>
      <c r="L1957" s="543">
        <v>45498</v>
      </c>
      <c r="M1957" s="51"/>
      <c r="N1957" s="513">
        <v>45656</v>
      </c>
      <c r="O1957" s="51" t="s">
        <v>1901</v>
      </c>
      <c r="P1957" s="70" t="str">
        <f t="shared" ref="P1957:P1988" ca="1" si="306">IF(K1957="NÃO INTERVENCIONADO",TODAY()-J1957,"")</f>
        <v/>
      </c>
      <c r="Q1957" s="70" t="str">
        <f t="shared" ref="Q1957:Q1988" ca="1" si="307">IF(K1957="ENCOMENDADO",TODAY()-J1957,"")</f>
        <v/>
      </c>
      <c r="R1957" s="70" t="str">
        <f t="shared" ref="R1957:R1988" ca="1" si="308">IF(K1957="EM OBRA",TODAY()-J1957,"")</f>
        <v/>
      </c>
      <c r="S1957" s="70" t="str">
        <f t="shared" ref="S1957:S1988" ca="1" si="309">IF(K1957="CORREÇÃO NÃO ACEITE",TODAY()-J1957,"")</f>
        <v/>
      </c>
      <c r="T1957" s="147" t="str">
        <f t="shared" ref="T1957:T1988" ca="1" si="310">IF(K1957="A VERIFICAR",TODAY()-J1957,"")</f>
        <v/>
      </c>
      <c r="U1957" s="146"/>
      <c r="V1957" s="51"/>
      <c r="W1957" s="51"/>
      <c r="X1957" s="51"/>
      <c r="Y1957" s="51"/>
      <c r="Z1957" s="51"/>
      <c r="AA1957" s="145"/>
    </row>
    <row r="1958" spans="1:27" s="2" customFormat="1" ht="15.6" x14ac:dyDescent="0.3">
      <c r="A1958" s="555">
        <v>45560</v>
      </c>
      <c r="B1958" s="48" t="s">
        <v>1899</v>
      </c>
      <c r="C1958" s="45" t="s">
        <v>494</v>
      </c>
      <c r="D1958" s="45">
        <v>-1</v>
      </c>
      <c r="E1958" s="45" t="s">
        <v>28</v>
      </c>
      <c r="F1958" s="45">
        <v>2</v>
      </c>
      <c r="G1958" s="67" t="s">
        <v>1902</v>
      </c>
      <c r="H1958" s="47" t="s">
        <v>30</v>
      </c>
      <c r="I1958" s="48"/>
      <c r="J1958" s="513"/>
      <c r="K1958" s="42" t="s">
        <v>31</v>
      </c>
      <c r="L1958" s="543">
        <v>45498</v>
      </c>
      <c r="M1958" s="51"/>
      <c r="N1958" s="513">
        <v>45656</v>
      </c>
      <c r="O1958" s="51"/>
      <c r="P1958" s="70" t="str">
        <f t="shared" ca="1" si="306"/>
        <v/>
      </c>
      <c r="Q1958" s="70" t="str">
        <f t="shared" ca="1" si="307"/>
        <v/>
      </c>
      <c r="R1958" s="70" t="str">
        <f t="shared" ca="1" si="308"/>
        <v/>
      </c>
      <c r="S1958" s="70" t="str">
        <f t="shared" ca="1" si="309"/>
        <v/>
      </c>
      <c r="T1958" s="147" t="str">
        <f t="shared" ca="1" si="310"/>
        <v/>
      </c>
      <c r="U1958" s="146"/>
      <c r="V1958" s="51"/>
      <c r="W1958" s="51"/>
      <c r="X1958" s="51"/>
      <c r="Y1958" s="51"/>
      <c r="Z1958" s="51"/>
      <c r="AA1958" s="145"/>
    </row>
    <row r="1959" spans="1:27" s="2" customFormat="1" ht="15.6" x14ac:dyDescent="0.3">
      <c r="A1959" s="555">
        <v>45560</v>
      </c>
      <c r="B1959" s="48" t="s">
        <v>1899</v>
      </c>
      <c r="C1959" s="45" t="s">
        <v>494</v>
      </c>
      <c r="D1959" s="45">
        <v>-1</v>
      </c>
      <c r="E1959" s="45" t="s">
        <v>28</v>
      </c>
      <c r="F1959" s="45">
        <v>3</v>
      </c>
      <c r="G1959" s="67" t="s">
        <v>1903</v>
      </c>
      <c r="H1959" s="47" t="s">
        <v>30</v>
      </c>
      <c r="I1959" s="48"/>
      <c r="J1959" s="513"/>
      <c r="K1959" s="42" t="s">
        <v>31</v>
      </c>
      <c r="L1959" s="543">
        <v>45498</v>
      </c>
      <c r="M1959" s="51"/>
      <c r="N1959" s="513">
        <v>45656</v>
      </c>
      <c r="O1959" s="51"/>
      <c r="P1959" s="70" t="str">
        <f t="shared" ca="1" si="306"/>
        <v/>
      </c>
      <c r="Q1959" s="70" t="str">
        <f t="shared" ca="1" si="307"/>
        <v/>
      </c>
      <c r="R1959" s="70" t="str">
        <f t="shared" ca="1" si="308"/>
        <v/>
      </c>
      <c r="S1959" s="70" t="str">
        <f t="shared" ca="1" si="309"/>
        <v/>
      </c>
      <c r="T1959" s="147" t="str">
        <f t="shared" ca="1" si="310"/>
        <v/>
      </c>
      <c r="U1959" s="146"/>
      <c r="V1959" s="51"/>
      <c r="W1959" s="51"/>
      <c r="X1959" s="51"/>
      <c r="Y1959" s="51"/>
      <c r="Z1959" s="51"/>
      <c r="AA1959" s="145"/>
    </row>
    <row r="1960" spans="1:27" s="2" customFormat="1" ht="15.6" x14ac:dyDescent="0.3">
      <c r="A1960" s="555">
        <v>45560</v>
      </c>
      <c r="B1960" s="48" t="s">
        <v>1899</v>
      </c>
      <c r="C1960" s="45" t="s">
        <v>494</v>
      </c>
      <c r="D1960" s="45">
        <v>-1</v>
      </c>
      <c r="E1960" s="45" t="s">
        <v>28</v>
      </c>
      <c r="F1960" s="45">
        <v>4</v>
      </c>
      <c r="G1960" s="67" t="s">
        <v>1904</v>
      </c>
      <c r="H1960" s="65" t="s">
        <v>116</v>
      </c>
      <c r="I1960" s="48"/>
      <c r="J1960" s="513"/>
      <c r="K1960" s="42" t="s">
        <v>31</v>
      </c>
      <c r="L1960" s="543">
        <v>45498</v>
      </c>
      <c r="M1960" s="51"/>
      <c r="N1960" s="513">
        <v>45601</v>
      </c>
      <c r="O1960" s="51"/>
      <c r="P1960" s="70" t="str">
        <f t="shared" ca="1" si="306"/>
        <v/>
      </c>
      <c r="Q1960" s="70" t="str">
        <f t="shared" ca="1" si="307"/>
        <v/>
      </c>
      <c r="R1960" s="70" t="str">
        <f t="shared" ca="1" si="308"/>
        <v/>
      </c>
      <c r="S1960" s="70" t="str">
        <f t="shared" ca="1" si="309"/>
        <v/>
      </c>
      <c r="T1960" s="147" t="str">
        <f t="shared" ca="1" si="310"/>
        <v/>
      </c>
      <c r="U1960" s="146"/>
      <c r="V1960" s="51"/>
      <c r="W1960" s="51"/>
      <c r="X1960" s="51"/>
      <c r="Y1960" s="51"/>
      <c r="Z1960" s="51"/>
      <c r="AA1960" s="145"/>
    </row>
    <row r="1961" spans="1:27" s="2" customFormat="1" ht="15.6" x14ac:dyDescent="0.3">
      <c r="A1961" s="555">
        <v>45560</v>
      </c>
      <c r="B1961" s="48" t="s">
        <v>1899</v>
      </c>
      <c r="C1961" s="45" t="s">
        <v>494</v>
      </c>
      <c r="D1961" s="45">
        <v>-1</v>
      </c>
      <c r="E1961" s="45" t="s">
        <v>28</v>
      </c>
      <c r="F1961" s="45">
        <v>5</v>
      </c>
      <c r="G1961" s="67" t="s">
        <v>1905</v>
      </c>
      <c r="H1961" s="47" t="s">
        <v>30</v>
      </c>
      <c r="I1961" s="48"/>
      <c r="J1961" s="513"/>
      <c r="K1961" s="42" t="s">
        <v>31</v>
      </c>
      <c r="L1961" s="543">
        <v>45498</v>
      </c>
      <c r="M1961" s="51"/>
      <c r="N1961" s="513">
        <v>45656</v>
      </c>
      <c r="O1961" s="51"/>
      <c r="P1961" s="70" t="str">
        <f t="shared" ca="1" si="306"/>
        <v/>
      </c>
      <c r="Q1961" s="70" t="str">
        <f t="shared" ca="1" si="307"/>
        <v/>
      </c>
      <c r="R1961" s="70" t="str">
        <f t="shared" ca="1" si="308"/>
        <v/>
      </c>
      <c r="S1961" s="70" t="str">
        <f t="shared" ca="1" si="309"/>
        <v/>
      </c>
      <c r="T1961" s="147" t="str">
        <f t="shared" ca="1" si="310"/>
        <v/>
      </c>
      <c r="U1961" s="146"/>
      <c r="V1961" s="51"/>
      <c r="W1961" s="51"/>
      <c r="X1961" s="51"/>
      <c r="Y1961" s="51"/>
      <c r="Z1961" s="51"/>
      <c r="AA1961" s="145"/>
    </row>
    <row r="1962" spans="1:27" s="2" customFormat="1" ht="15.6" x14ac:dyDescent="0.3">
      <c r="A1962" s="555">
        <v>45560</v>
      </c>
      <c r="B1962" s="48" t="s">
        <v>1899</v>
      </c>
      <c r="C1962" s="45" t="s">
        <v>494</v>
      </c>
      <c r="D1962" s="45">
        <v>-1</v>
      </c>
      <c r="E1962" s="45" t="s">
        <v>28</v>
      </c>
      <c r="F1962" s="45">
        <v>6</v>
      </c>
      <c r="G1962" s="67" t="s">
        <v>1906</v>
      </c>
      <c r="H1962" s="47" t="s">
        <v>30</v>
      </c>
      <c r="I1962" s="48"/>
      <c r="J1962" s="513"/>
      <c r="K1962" s="42" t="s">
        <v>31</v>
      </c>
      <c r="L1962" s="543">
        <v>45498</v>
      </c>
      <c r="M1962" s="51"/>
      <c r="N1962" s="513">
        <v>45656</v>
      </c>
      <c r="O1962" s="51"/>
      <c r="P1962" s="70" t="str">
        <f t="shared" ca="1" si="306"/>
        <v/>
      </c>
      <c r="Q1962" s="70" t="str">
        <f t="shared" ca="1" si="307"/>
        <v/>
      </c>
      <c r="R1962" s="70" t="str">
        <f t="shared" ca="1" si="308"/>
        <v/>
      </c>
      <c r="S1962" s="70" t="str">
        <f t="shared" ca="1" si="309"/>
        <v/>
      </c>
      <c r="T1962" s="147" t="str">
        <f t="shared" ca="1" si="310"/>
        <v/>
      </c>
      <c r="U1962" s="146"/>
      <c r="V1962" s="51"/>
      <c r="W1962" s="51"/>
      <c r="X1962" s="51"/>
      <c r="Y1962" s="51"/>
      <c r="Z1962" s="51"/>
      <c r="AA1962" s="145"/>
    </row>
    <row r="1963" spans="1:27" s="2" customFormat="1" ht="15.6" x14ac:dyDescent="0.3">
      <c r="A1963" s="555">
        <v>45560</v>
      </c>
      <c r="B1963" s="48" t="s">
        <v>1899</v>
      </c>
      <c r="C1963" s="45" t="s">
        <v>494</v>
      </c>
      <c r="D1963" s="45">
        <v>-1</v>
      </c>
      <c r="E1963" s="45" t="s">
        <v>28</v>
      </c>
      <c r="F1963" s="45">
        <v>7</v>
      </c>
      <c r="G1963" s="67" t="s">
        <v>1907</v>
      </c>
      <c r="H1963" s="53" t="s">
        <v>76</v>
      </c>
      <c r="I1963" s="48"/>
      <c r="J1963" s="568">
        <v>45579</v>
      </c>
      <c r="K1963" s="42" t="s">
        <v>31</v>
      </c>
      <c r="L1963" s="543">
        <v>45498</v>
      </c>
      <c r="M1963" s="51"/>
      <c r="N1963" s="513">
        <v>45596</v>
      </c>
      <c r="O1963" s="51"/>
      <c r="P1963" s="70" t="str">
        <f t="shared" ca="1" si="306"/>
        <v/>
      </c>
      <c r="Q1963" s="70" t="str">
        <f t="shared" ca="1" si="307"/>
        <v/>
      </c>
      <c r="R1963" s="70" t="str">
        <f t="shared" ca="1" si="308"/>
        <v/>
      </c>
      <c r="S1963" s="70" t="str">
        <f t="shared" ca="1" si="309"/>
        <v/>
      </c>
      <c r="T1963" s="147" t="str">
        <f t="shared" ca="1" si="310"/>
        <v/>
      </c>
      <c r="U1963" s="146"/>
      <c r="V1963" s="51"/>
      <c r="W1963" s="51"/>
      <c r="X1963" s="51"/>
      <c r="Y1963" s="51"/>
      <c r="Z1963" s="51"/>
      <c r="AA1963" s="145"/>
    </row>
    <row r="1964" spans="1:27" s="2" customFormat="1" ht="15.6" x14ac:dyDescent="0.3">
      <c r="A1964" s="555">
        <v>45560</v>
      </c>
      <c r="B1964" s="48" t="s">
        <v>1899</v>
      </c>
      <c r="C1964" s="45" t="s">
        <v>494</v>
      </c>
      <c r="D1964" s="45">
        <v>-1</v>
      </c>
      <c r="E1964" s="45" t="s">
        <v>28</v>
      </c>
      <c r="F1964" s="45">
        <v>8</v>
      </c>
      <c r="G1964" s="68" t="s">
        <v>1908</v>
      </c>
      <c r="H1964" s="53" t="s">
        <v>44</v>
      </c>
      <c r="I1964" s="53"/>
      <c r="J1964" s="569"/>
      <c r="K1964" s="42" t="s">
        <v>31</v>
      </c>
      <c r="L1964" s="543">
        <v>45498</v>
      </c>
      <c r="M1964" s="58"/>
      <c r="N1964" s="513">
        <v>45656</v>
      </c>
      <c r="O1964" s="51"/>
      <c r="P1964" s="70" t="str">
        <f t="shared" ca="1" si="306"/>
        <v/>
      </c>
      <c r="Q1964" s="70" t="str">
        <f t="shared" ca="1" si="307"/>
        <v/>
      </c>
      <c r="R1964" s="70" t="str">
        <f t="shared" ca="1" si="308"/>
        <v/>
      </c>
      <c r="S1964" s="70" t="str">
        <f t="shared" ca="1" si="309"/>
        <v/>
      </c>
      <c r="T1964" s="147" t="str">
        <f t="shared" ca="1" si="310"/>
        <v/>
      </c>
      <c r="U1964" s="146"/>
      <c r="V1964" s="51"/>
      <c r="W1964" s="51"/>
      <c r="X1964" s="51"/>
      <c r="Y1964" s="51"/>
      <c r="Z1964" s="51"/>
      <c r="AA1964" s="145"/>
    </row>
    <row r="1965" spans="1:27" s="2" customFormat="1" ht="15.6" x14ac:dyDescent="0.3">
      <c r="A1965" s="555">
        <v>45560</v>
      </c>
      <c r="B1965" s="48" t="s">
        <v>1899</v>
      </c>
      <c r="C1965" s="45" t="s">
        <v>494</v>
      </c>
      <c r="D1965" s="45">
        <v>-1</v>
      </c>
      <c r="E1965" s="45" t="s">
        <v>28</v>
      </c>
      <c r="F1965" s="45">
        <v>9</v>
      </c>
      <c r="G1965" s="67" t="s">
        <v>1909</v>
      </c>
      <c r="H1965" s="47" t="s">
        <v>30</v>
      </c>
      <c r="I1965" s="48"/>
      <c r="J1965" s="513"/>
      <c r="K1965" s="42" t="s">
        <v>31</v>
      </c>
      <c r="L1965" s="543">
        <v>45498</v>
      </c>
      <c r="M1965" s="51"/>
      <c r="N1965" s="513">
        <v>45656</v>
      </c>
      <c r="O1965" s="51"/>
      <c r="P1965" s="70" t="str">
        <f t="shared" ca="1" si="306"/>
        <v/>
      </c>
      <c r="Q1965" s="70" t="str">
        <f t="shared" ca="1" si="307"/>
        <v/>
      </c>
      <c r="R1965" s="70" t="str">
        <f t="shared" ca="1" si="308"/>
        <v/>
      </c>
      <c r="S1965" s="70" t="str">
        <f t="shared" ca="1" si="309"/>
        <v/>
      </c>
      <c r="T1965" s="147" t="str">
        <f t="shared" ca="1" si="310"/>
        <v/>
      </c>
      <c r="U1965" s="146"/>
      <c r="V1965" s="51"/>
      <c r="W1965" s="51"/>
      <c r="X1965" s="51"/>
      <c r="Y1965" s="51"/>
      <c r="Z1965" s="51"/>
      <c r="AA1965" s="145"/>
    </row>
    <row r="1966" spans="1:27" s="2" customFormat="1" ht="15.6" x14ac:dyDescent="0.3">
      <c r="A1966" s="555">
        <v>45560</v>
      </c>
      <c r="B1966" s="48" t="s">
        <v>1899</v>
      </c>
      <c r="C1966" s="45" t="s">
        <v>494</v>
      </c>
      <c r="D1966" s="45">
        <v>-1</v>
      </c>
      <c r="E1966" s="45" t="s">
        <v>28</v>
      </c>
      <c r="F1966" s="45">
        <v>10</v>
      </c>
      <c r="G1966" s="67" t="s">
        <v>1910</v>
      </c>
      <c r="H1966" s="47" t="s">
        <v>30</v>
      </c>
      <c r="I1966" s="48"/>
      <c r="J1966" s="513"/>
      <c r="K1966" s="42" t="s">
        <v>31</v>
      </c>
      <c r="L1966" s="543">
        <v>45498</v>
      </c>
      <c r="M1966" s="51"/>
      <c r="N1966" s="513">
        <v>45656</v>
      </c>
      <c r="O1966" s="51"/>
      <c r="P1966" s="70" t="str">
        <f t="shared" ca="1" si="306"/>
        <v/>
      </c>
      <c r="Q1966" s="70" t="str">
        <f t="shared" ca="1" si="307"/>
        <v/>
      </c>
      <c r="R1966" s="70" t="str">
        <f t="shared" ca="1" si="308"/>
        <v/>
      </c>
      <c r="S1966" s="70" t="str">
        <f t="shared" ca="1" si="309"/>
        <v/>
      </c>
      <c r="T1966" s="147" t="str">
        <f t="shared" ca="1" si="310"/>
        <v/>
      </c>
      <c r="U1966" s="146"/>
      <c r="V1966" s="51"/>
      <c r="W1966" s="51"/>
      <c r="X1966" s="51"/>
      <c r="Y1966" s="51"/>
      <c r="Z1966" s="51"/>
      <c r="AA1966" s="145"/>
    </row>
    <row r="1967" spans="1:27" s="2" customFormat="1" ht="15.6" x14ac:dyDescent="0.3">
      <c r="A1967" s="555">
        <v>45560</v>
      </c>
      <c r="B1967" s="48" t="s">
        <v>1899</v>
      </c>
      <c r="C1967" s="45" t="s">
        <v>494</v>
      </c>
      <c r="D1967" s="45">
        <v>-1</v>
      </c>
      <c r="E1967" s="45" t="s">
        <v>28</v>
      </c>
      <c r="F1967" s="45">
        <v>11</v>
      </c>
      <c r="G1967" s="67" t="s">
        <v>1911</v>
      </c>
      <c r="H1967" s="47" t="s">
        <v>30</v>
      </c>
      <c r="I1967" s="48"/>
      <c r="J1967" s="513"/>
      <c r="K1967" s="42" t="s">
        <v>31</v>
      </c>
      <c r="L1967" s="543">
        <v>45498</v>
      </c>
      <c r="M1967" s="51"/>
      <c r="N1967" s="513">
        <v>45656</v>
      </c>
      <c r="O1967" s="51"/>
      <c r="P1967" s="70" t="str">
        <f t="shared" ca="1" si="306"/>
        <v/>
      </c>
      <c r="Q1967" s="70" t="str">
        <f t="shared" ca="1" si="307"/>
        <v/>
      </c>
      <c r="R1967" s="70" t="str">
        <f t="shared" ca="1" si="308"/>
        <v/>
      </c>
      <c r="S1967" s="70" t="str">
        <f t="shared" ca="1" si="309"/>
        <v/>
      </c>
      <c r="T1967" s="147" t="str">
        <f t="shared" ca="1" si="310"/>
        <v/>
      </c>
      <c r="U1967" s="146"/>
      <c r="V1967" s="51"/>
      <c r="W1967" s="51"/>
      <c r="X1967" s="51"/>
      <c r="Y1967" s="51"/>
      <c r="Z1967" s="51"/>
      <c r="AA1967" s="145"/>
    </row>
    <row r="1968" spans="1:27" s="2" customFormat="1" ht="15.6" x14ac:dyDescent="0.3">
      <c r="A1968" s="555">
        <v>45560</v>
      </c>
      <c r="B1968" s="48" t="s">
        <v>1899</v>
      </c>
      <c r="C1968" s="45" t="s">
        <v>494</v>
      </c>
      <c r="D1968" s="45">
        <v>-1</v>
      </c>
      <c r="E1968" s="45" t="s">
        <v>28</v>
      </c>
      <c r="F1968" s="45">
        <v>12</v>
      </c>
      <c r="G1968" s="67" t="s">
        <v>1912</v>
      </c>
      <c r="H1968" s="47" t="s">
        <v>30</v>
      </c>
      <c r="I1968" s="48"/>
      <c r="J1968" s="513"/>
      <c r="K1968" s="42" t="s">
        <v>31</v>
      </c>
      <c r="L1968" s="543">
        <v>45498</v>
      </c>
      <c r="M1968" s="51"/>
      <c r="N1968" s="513">
        <v>45656</v>
      </c>
      <c r="O1968" s="51"/>
      <c r="P1968" s="70" t="str">
        <f t="shared" ca="1" si="306"/>
        <v/>
      </c>
      <c r="Q1968" s="70" t="str">
        <f t="shared" ca="1" si="307"/>
        <v/>
      </c>
      <c r="R1968" s="70" t="str">
        <f t="shared" ca="1" si="308"/>
        <v/>
      </c>
      <c r="S1968" s="70" t="str">
        <f t="shared" ca="1" si="309"/>
        <v/>
      </c>
      <c r="T1968" s="147" t="str">
        <f t="shared" ca="1" si="310"/>
        <v/>
      </c>
      <c r="U1968" s="146"/>
      <c r="V1968" s="51"/>
      <c r="W1968" s="51"/>
      <c r="X1968" s="51"/>
      <c r="Y1968" s="51"/>
      <c r="Z1968" s="51"/>
      <c r="AA1968" s="145"/>
    </row>
    <row r="1969" spans="1:27" s="2" customFormat="1" ht="15.6" x14ac:dyDescent="0.3">
      <c r="A1969" s="555">
        <v>45560</v>
      </c>
      <c r="B1969" s="48" t="s">
        <v>1899</v>
      </c>
      <c r="C1969" s="45" t="s">
        <v>494</v>
      </c>
      <c r="D1969" s="45">
        <v>-1</v>
      </c>
      <c r="E1969" s="45" t="s">
        <v>28</v>
      </c>
      <c r="F1969" s="45">
        <v>13</v>
      </c>
      <c r="G1969" s="67" t="s">
        <v>1913</v>
      </c>
      <c r="H1969" s="47" t="s">
        <v>1067</v>
      </c>
      <c r="I1969" s="48"/>
      <c r="J1969" s="513"/>
      <c r="K1969" s="42" t="s">
        <v>31</v>
      </c>
      <c r="L1969" s="543">
        <v>45498</v>
      </c>
      <c r="M1969" s="51"/>
      <c r="N1969" s="513">
        <v>45656</v>
      </c>
      <c r="O1969" s="51"/>
      <c r="P1969" s="70" t="str">
        <f t="shared" ca="1" si="306"/>
        <v/>
      </c>
      <c r="Q1969" s="70" t="str">
        <f t="shared" ca="1" si="307"/>
        <v/>
      </c>
      <c r="R1969" s="70" t="str">
        <f t="shared" ca="1" si="308"/>
        <v/>
      </c>
      <c r="S1969" s="70" t="str">
        <f t="shared" ca="1" si="309"/>
        <v/>
      </c>
      <c r="T1969" s="147" t="str">
        <f t="shared" ca="1" si="310"/>
        <v/>
      </c>
      <c r="U1969" s="146"/>
      <c r="V1969" s="51"/>
      <c r="W1969" s="51"/>
      <c r="X1969" s="51"/>
      <c r="Y1969" s="51"/>
      <c r="Z1969" s="51"/>
      <c r="AA1969" s="145"/>
    </row>
    <row r="1970" spans="1:27" s="2" customFormat="1" ht="15.6" x14ac:dyDescent="0.3">
      <c r="A1970" s="555">
        <v>45560</v>
      </c>
      <c r="B1970" s="48" t="s">
        <v>1899</v>
      </c>
      <c r="C1970" s="45" t="s">
        <v>494</v>
      </c>
      <c r="D1970" s="45">
        <v>-1</v>
      </c>
      <c r="E1970" s="45" t="s">
        <v>28</v>
      </c>
      <c r="F1970" s="45">
        <v>14</v>
      </c>
      <c r="G1970" s="67" t="s">
        <v>1914</v>
      </c>
      <c r="H1970" s="47" t="s">
        <v>30</v>
      </c>
      <c r="I1970" s="48"/>
      <c r="J1970" s="513"/>
      <c r="K1970" s="42" t="s">
        <v>31</v>
      </c>
      <c r="L1970" s="543">
        <v>45498</v>
      </c>
      <c r="M1970" s="51"/>
      <c r="N1970" s="513">
        <v>45656</v>
      </c>
      <c r="O1970" s="51"/>
      <c r="P1970" s="70" t="str">
        <f t="shared" ca="1" si="306"/>
        <v/>
      </c>
      <c r="Q1970" s="70" t="str">
        <f t="shared" ca="1" si="307"/>
        <v/>
      </c>
      <c r="R1970" s="70" t="str">
        <f t="shared" ca="1" si="308"/>
        <v/>
      </c>
      <c r="S1970" s="70" t="str">
        <f t="shared" ca="1" si="309"/>
        <v/>
      </c>
      <c r="T1970" s="147" t="str">
        <f t="shared" ca="1" si="310"/>
        <v/>
      </c>
      <c r="U1970" s="146"/>
      <c r="V1970" s="51"/>
      <c r="W1970" s="51"/>
      <c r="X1970" s="51"/>
      <c r="Y1970" s="51"/>
      <c r="Z1970" s="51"/>
      <c r="AA1970" s="145"/>
    </row>
    <row r="1971" spans="1:27" s="2" customFormat="1" ht="15.6" customHeight="1" x14ac:dyDescent="0.3">
      <c r="A1971" s="555">
        <v>45560</v>
      </c>
      <c r="B1971" s="48" t="s">
        <v>1899</v>
      </c>
      <c r="C1971" s="45" t="s">
        <v>494</v>
      </c>
      <c r="D1971" s="45">
        <v>-1</v>
      </c>
      <c r="E1971" s="45" t="s">
        <v>28</v>
      </c>
      <c r="F1971" s="45">
        <v>15</v>
      </c>
      <c r="G1971" s="67" t="s">
        <v>1915</v>
      </c>
      <c r="H1971" s="47" t="s">
        <v>30</v>
      </c>
      <c r="I1971" s="48"/>
      <c r="J1971" s="513"/>
      <c r="K1971" s="42" t="s">
        <v>31</v>
      </c>
      <c r="L1971" s="543">
        <v>45498</v>
      </c>
      <c r="M1971" s="51"/>
      <c r="N1971" s="513">
        <v>45656</v>
      </c>
      <c r="O1971" s="51"/>
      <c r="P1971" s="70" t="str">
        <f t="shared" ca="1" si="306"/>
        <v/>
      </c>
      <c r="Q1971" s="70" t="str">
        <f t="shared" ca="1" si="307"/>
        <v/>
      </c>
      <c r="R1971" s="70" t="str">
        <f t="shared" ca="1" si="308"/>
        <v/>
      </c>
      <c r="S1971" s="70" t="str">
        <f t="shared" ca="1" si="309"/>
        <v/>
      </c>
      <c r="T1971" s="147" t="str">
        <f t="shared" ca="1" si="310"/>
        <v/>
      </c>
      <c r="U1971" s="146"/>
      <c r="V1971" s="51"/>
      <c r="W1971" s="51"/>
      <c r="X1971" s="51"/>
      <c r="Y1971" s="51"/>
      <c r="Z1971" s="51"/>
      <c r="AA1971" s="145"/>
    </row>
    <row r="1972" spans="1:27" s="2" customFormat="1" ht="15.6" x14ac:dyDescent="0.3">
      <c r="A1972" s="555">
        <v>45560</v>
      </c>
      <c r="B1972" s="48" t="s">
        <v>1899</v>
      </c>
      <c r="C1972" s="45" t="s">
        <v>494</v>
      </c>
      <c r="D1972" s="45">
        <v>-1</v>
      </c>
      <c r="E1972" s="45" t="s">
        <v>28</v>
      </c>
      <c r="F1972" s="45">
        <v>16</v>
      </c>
      <c r="G1972" s="67" t="s">
        <v>1916</v>
      </c>
      <c r="H1972" s="47" t="s">
        <v>30</v>
      </c>
      <c r="I1972" s="48"/>
      <c r="J1972" s="513"/>
      <c r="K1972" s="42" t="s">
        <v>31</v>
      </c>
      <c r="L1972" s="543">
        <v>45498</v>
      </c>
      <c r="M1972" s="51"/>
      <c r="N1972" s="513">
        <v>45656</v>
      </c>
      <c r="O1972" s="51"/>
      <c r="P1972" s="70" t="str">
        <f t="shared" ca="1" si="306"/>
        <v/>
      </c>
      <c r="Q1972" s="70" t="str">
        <f t="shared" ca="1" si="307"/>
        <v/>
      </c>
      <c r="R1972" s="70" t="str">
        <f t="shared" ca="1" si="308"/>
        <v/>
      </c>
      <c r="S1972" s="70" t="str">
        <f t="shared" ca="1" si="309"/>
        <v/>
      </c>
      <c r="T1972" s="147" t="str">
        <f t="shared" ca="1" si="310"/>
        <v/>
      </c>
      <c r="U1972" s="146"/>
      <c r="V1972" s="51"/>
      <c r="W1972" s="51"/>
      <c r="X1972" s="51"/>
      <c r="Y1972" s="51"/>
      <c r="Z1972" s="51"/>
      <c r="AA1972" s="145"/>
    </row>
    <row r="1973" spans="1:27" s="2" customFormat="1" ht="15.6" x14ac:dyDescent="0.3">
      <c r="A1973" s="555">
        <v>45560</v>
      </c>
      <c r="B1973" s="48" t="s">
        <v>1899</v>
      </c>
      <c r="C1973" s="45" t="s">
        <v>494</v>
      </c>
      <c r="D1973" s="45">
        <v>-1</v>
      </c>
      <c r="E1973" s="45" t="s">
        <v>28</v>
      </c>
      <c r="F1973" s="45">
        <v>17</v>
      </c>
      <c r="G1973" s="67" t="s">
        <v>1917</v>
      </c>
      <c r="H1973" s="53" t="s">
        <v>76</v>
      </c>
      <c r="I1973" s="48"/>
      <c r="J1973" s="513"/>
      <c r="K1973" s="42" t="s">
        <v>31</v>
      </c>
      <c r="L1973" s="543">
        <v>45498</v>
      </c>
      <c r="M1973" s="51"/>
      <c r="N1973" s="513">
        <v>45596</v>
      </c>
      <c r="O1973" s="51"/>
      <c r="P1973" s="70" t="str">
        <f t="shared" ca="1" si="306"/>
        <v/>
      </c>
      <c r="Q1973" s="70" t="str">
        <f t="shared" ca="1" si="307"/>
        <v/>
      </c>
      <c r="R1973" s="70" t="str">
        <f t="shared" ca="1" si="308"/>
        <v/>
      </c>
      <c r="S1973" s="70" t="str">
        <f t="shared" ca="1" si="309"/>
        <v/>
      </c>
      <c r="T1973" s="147" t="str">
        <f t="shared" ca="1" si="310"/>
        <v/>
      </c>
      <c r="U1973" s="146"/>
      <c r="V1973" s="51"/>
      <c r="W1973" s="51"/>
      <c r="X1973" s="51"/>
      <c r="Y1973" s="51"/>
      <c r="Z1973" s="51"/>
      <c r="AA1973" s="145"/>
    </row>
    <row r="1974" spans="1:27" s="2" customFormat="1" ht="15.6" x14ac:dyDescent="0.3">
      <c r="A1974" s="555">
        <v>45560</v>
      </c>
      <c r="B1974" s="48" t="s">
        <v>1899</v>
      </c>
      <c r="C1974" s="45" t="s">
        <v>494</v>
      </c>
      <c r="D1974" s="45">
        <v>-1</v>
      </c>
      <c r="E1974" s="45" t="s">
        <v>28</v>
      </c>
      <c r="F1974" s="45">
        <v>18</v>
      </c>
      <c r="G1974" s="67" t="s">
        <v>1918</v>
      </c>
      <c r="H1974" s="47" t="s">
        <v>68</v>
      </c>
      <c r="I1974" s="48"/>
      <c r="J1974" s="513"/>
      <c r="K1974" s="42" t="s">
        <v>31</v>
      </c>
      <c r="L1974" s="543">
        <v>45498</v>
      </c>
      <c r="M1974" s="51"/>
      <c r="N1974" s="513">
        <v>45561</v>
      </c>
      <c r="O1974" s="51"/>
      <c r="P1974" s="70" t="str">
        <f t="shared" ca="1" si="306"/>
        <v/>
      </c>
      <c r="Q1974" s="70" t="str">
        <f t="shared" ca="1" si="307"/>
        <v/>
      </c>
      <c r="R1974" s="70" t="str">
        <f t="shared" ca="1" si="308"/>
        <v/>
      </c>
      <c r="S1974" s="70" t="str">
        <f t="shared" ca="1" si="309"/>
        <v/>
      </c>
      <c r="T1974" s="147" t="str">
        <f t="shared" ca="1" si="310"/>
        <v/>
      </c>
      <c r="U1974" s="146"/>
      <c r="V1974" s="51"/>
      <c r="W1974" s="51"/>
      <c r="X1974" s="51"/>
      <c r="Y1974" s="51"/>
      <c r="Z1974" s="51"/>
      <c r="AA1974" s="145"/>
    </row>
    <row r="1975" spans="1:27" s="2" customFormat="1" ht="15.6" customHeight="1" x14ac:dyDescent="0.3">
      <c r="A1975" s="555">
        <v>45560</v>
      </c>
      <c r="B1975" s="48" t="s">
        <v>1899</v>
      </c>
      <c r="C1975" s="45" t="s">
        <v>494</v>
      </c>
      <c r="D1975" s="45">
        <v>-1</v>
      </c>
      <c r="E1975" s="45" t="s">
        <v>28</v>
      </c>
      <c r="F1975" s="45">
        <v>19</v>
      </c>
      <c r="G1975" s="67" t="s">
        <v>1919</v>
      </c>
      <c r="H1975" s="47" t="s">
        <v>30</v>
      </c>
      <c r="I1975" s="48"/>
      <c r="J1975" s="568">
        <v>45572</v>
      </c>
      <c r="K1975" s="42" t="s">
        <v>31</v>
      </c>
      <c r="L1975" s="543">
        <v>45498</v>
      </c>
      <c r="M1975" s="51"/>
      <c r="N1975" s="513">
        <v>45776</v>
      </c>
      <c r="O1975" s="51"/>
      <c r="P1975" s="70" t="str">
        <f t="shared" ca="1" si="306"/>
        <v/>
      </c>
      <c r="Q1975" s="70" t="str">
        <f t="shared" ca="1" si="307"/>
        <v/>
      </c>
      <c r="R1975" s="70" t="str">
        <f t="shared" ca="1" si="308"/>
        <v/>
      </c>
      <c r="S1975" s="70" t="str">
        <f t="shared" ca="1" si="309"/>
        <v/>
      </c>
      <c r="T1975" s="147" t="str">
        <f t="shared" ca="1" si="310"/>
        <v/>
      </c>
      <c r="U1975" s="146"/>
      <c r="V1975" s="51"/>
      <c r="W1975" s="51"/>
      <c r="X1975" s="51"/>
      <c r="Y1975" s="51"/>
      <c r="Z1975" s="51"/>
      <c r="AA1975" s="145"/>
    </row>
    <row r="1976" spans="1:27" s="2" customFormat="1" ht="15.6" x14ac:dyDescent="0.3">
      <c r="A1976" s="555">
        <v>45560</v>
      </c>
      <c r="B1976" s="48" t="s">
        <v>1899</v>
      </c>
      <c r="C1976" s="45" t="s">
        <v>494</v>
      </c>
      <c r="D1976" s="45">
        <v>-1</v>
      </c>
      <c r="E1976" s="45" t="s">
        <v>28</v>
      </c>
      <c r="F1976" s="45">
        <v>20</v>
      </c>
      <c r="G1976" s="67" t="s">
        <v>1920</v>
      </c>
      <c r="H1976" s="53" t="s">
        <v>44</v>
      </c>
      <c r="I1976" s="48"/>
      <c r="J1976" s="568">
        <v>45579</v>
      </c>
      <c r="K1976" s="188" t="s">
        <v>227</v>
      </c>
      <c r="L1976" s="543">
        <v>45498</v>
      </c>
      <c r="M1976" s="51"/>
      <c r="N1976" s="513">
        <v>45601</v>
      </c>
      <c r="O1976" s="51"/>
      <c r="P1976" s="70" t="str">
        <f t="shared" ca="1" si="306"/>
        <v/>
      </c>
      <c r="Q1976" s="70" t="str">
        <f t="shared" ca="1" si="307"/>
        <v/>
      </c>
      <c r="R1976" s="70" t="str">
        <f t="shared" ca="1" si="308"/>
        <v/>
      </c>
      <c r="S1976" s="70" t="str">
        <f t="shared" ca="1" si="309"/>
        <v/>
      </c>
      <c r="T1976" s="147" t="str">
        <f t="shared" ca="1" si="310"/>
        <v/>
      </c>
      <c r="U1976" s="146"/>
      <c r="V1976" s="51"/>
      <c r="W1976" s="51"/>
      <c r="X1976" s="51"/>
      <c r="Y1976" s="51"/>
      <c r="Z1976" s="51"/>
      <c r="AA1976" s="145"/>
    </row>
    <row r="1977" spans="1:27" s="2" customFormat="1" ht="15.6" x14ac:dyDescent="0.3">
      <c r="A1977" s="555">
        <v>45560</v>
      </c>
      <c r="B1977" s="48" t="s">
        <v>1899</v>
      </c>
      <c r="C1977" s="45" t="s">
        <v>494</v>
      </c>
      <c r="D1977" s="45">
        <v>-1</v>
      </c>
      <c r="E1977" s="45" t="s">
        <v>28</v>
      </c>
      <c r="F1977" s="45">
        <v>21</v>
      </c>
      <c r="G1977" s="67" t="s">
        <v>1921</v>
      </c>
      <c r="H1977" s="47" t="s">
        <v>30</v>
      </c>
      <c r="I1977" s="48"/>
      <c r="J1977" s="568">
        <v>45579</v>
      </c>
      <c r="K1977" s="42" t="s">
        <v>31</v>
      </c>
      <c r="L1977" s="543">
        <v>45498</v>
      </c>
      <c r="M1977" s="51"/>
      <c r="N1977" s="513">
        <v>45601</v>
      </c>
      <c r="O1977" s="51"/>
      <c r="P1977" s="70" t="str">
        <f t="shared" ca="1" si="306"/>
        <v/>
      </c>
      <c r="Q1977" s="70" t="str">
        <f t="shared" ca="1" si="307"/>
        <v/>
      </c>
      <c r="R1977" s="70" t="str">
        <f t="shared" ca="1" si="308"/>
        <v/>
      </c>
      <c r="S1977" s="70" t="str">
        <f t="shared" ca="1" si="309"/>
        <v/>
      </c>
      <c r="T1977" s="147" t="str">
        <f t="shared" ca="1" si="310"/>
        <v/>
      </c>
      <c r="U1977" s="146"/>
      <c r="V1977" s="51"/>
      <c r="W1977" s="51"/>
      <c r="X1977" s="51"/>
      <c r="Y1977" s="51"/>
      <c r="Z1977" s="51"/>
      <c r="AA1977" s="145"/>
    </row>
    <row r="1978" spans="1:27" s="2" customFormat="1" ht="15.6" x14ac:dyDescent="0.3">
      <c r="A1978" s="555">
        <v>45560</v>
      </c>
      <c r="B1978" s="48" t="s">
        <v>1899</v>
      </c>
      <c r="C1978" s="45" t="s">
        <v>494</v>
      </c>
      <c r="D1978" s="45">
        <v>-1</v>
      </c>
      <c r="E1978" s="45" t="s">
        <v>28</v>
      </c>
      <c r="F1978" s="45">
        <v>22</v>
      </c>
      <c r="G1978" s="67" t="s">
        <v>1922</v>
      </c>
      <c r="H1978" s="47" t="s">
        <v>30</v>
      </c>
      <c r="I1978" s="48"/>
      <c r="J1978" s="568">
        <v>45579</v>
      </c>
      <c r="K1978" s="42" t="s">
        <v>31</v>
      </c>
      <c r="L1978" s="543">
        <v>45498</v>
      </c>
      <c r="M1978" s="51"/>
      <c r="N1978" s="513">
        <v>45601</v>
      </c>
      <c r="O1978" s="51"/>
      <c r="P1978" s="70" t="str">
        <f t="shared" ca="1" si="306"/>
        <v/>
      </c>
      <c r="Q1978" s="70" t="str">
        <f t="shared" ca="1" si="307"/>
        <v/>
      </c>
      <c r="R1978" s="70" t="str">
        <f t="shared" ca="1" si="308"/>
        <v/>
      </c>
      <c r="S1978" s="70" t="str">
        <f t="shared" ca="1" si="309"/>
        <v/>
      </c>
      <c r="T1978" s="147" t="str">
        <f t="shared" ca="1" si="310"/>
        <v/>
      </c>
      <c r="U1978" s="146"/>
      <c r="V1978" s="51"/>
      <c r="W1978" s="51"/>
      <c r="X1978" s="51"/>
      <c r="Y1978" s="51"/>
      <c r="Z1978" s="51"/>
      <c r="AA1978" s="145"/>
    </row>
    <row r="1979" spans="1:27" s="2" customFormat="1" ht="15.6" x14ac:dyDescent="0.3">
      <c r="A1979" s="555">
        <v>45560</v>
      </c>
      <c r="B1979" s="48" t="s">
        <v>1899</v>
      </c>
      <c r="C1979" s="45" t="s">
        <v>494</v>
      </c>
      <c r="D1979" s="45">
        <v>-1</v>
      </c>
      <c r="E1979" s="45" t="s">
        <v>28</v>
      </c>
      <c r="F1979" s="45">
        <v>23</v>
      </c>
      <c r="G1979" s="67" t="s">
        <v>1923</v>
      </c>
      <c r="H1979" s="47" t="s">
        <v>30</v>
      </c>
      <c r="I1979" s="48"/>
      <c r="J1979" s="568">
        <v>45579</v>
      </c>
      <c r="K1979" s="42" t="s">
        <v>31</v>
      </c>
      <c r="L1979" s="543">
        <v>45498</v>
      </c>
      <c r="M1979" s="51"/>
      <c r="N1979" s="513">
        <v>45601</v>
      </c>
      <c r="O1979" s="51"/>
      <c r="P1979" s="70" t="str">
        <f t="shared" ca="1" si="306"/>
        <v/>
      </c>
      <c r="Q1979" s="70" t="str">
        <f t="shared" ca="1" si="307"/>
        <v/>
      </c>
      <c r="R1979" s="70" t="str">
        <f t="shared" ca="1" si="308"/>
        <v/>
      </c>
      <c r="S1979" s="70" t="str">
        <f t="shared" ca="1" si="309"/>
        <v/>
      </c>
      <c r="T1979" s="147" t="str">
        <f t="shared" ca="1" si="310"/>
        <v/>
      </c>
      <c r="U1979" s="146"/>
      <c r="V1979" s="51"/>
      <c r="W1979" s="51"/>
      <c r="X1979" s="51"/>
      <c r="Y1979" s="51"/>
      <c r="Z1979" s="51"/>
      <c r="AA1979" s="145"/>
    </row>
    <row r="1980" spans="1:27" customFormat="1" ht="15.6" x14ac:dyDescent="0.3">
      <c r="A1980" s="555">
        <v>45560</v>
      </c>
      <c r="B1980" s="48" t="s">
        <v>1899</v>
      </c>
      <c r="C1980" s="45" t="s">
        <v>494</v>
      </c>
      <c r="D1980" s="45">
        <v>-1</v>
      </c>
      <c r="E1980" s="45" t="s">
        <v>28</v>
      </c>
      <c r="F1980" s="45">
        <v>24</v>
      </c>
      <c r="G1980" s="67" t="s">
        <v>1924</v>
      </c>
      <c r="H1980" s="47" t="s">
        <v>57</v>
      </c>
      <c r="I1980" s="48"/>
      <c r="J1980" s="568">
        <v>45579</v>
      </c>
      <c r="K1980" s="42" t="s">
        <v>31</v>
      </c>
      <c r="L1980" s="543">
        <v>45498</v>
      </c>
      <c r="M1980" s="51"/>
      <c r="N1980" s="513">
        <v>45596</v>
      </c>
      <c r="O1980" s="51"/>
      <c r="P1980" s="70" t="str">
        <f t="shared" ca="1" si="306"/>
        <v/>
      </c>
      <c r="Q1980" s="70" t="str">
        <f t="shared" ca="1" si="307"/>
        <v/>
      </c>
      <c r="R1980" s="70" t="str">
        <f t="shared" ca="1" si="308"/>
        <v/>
      </c>
      <c r="S1980" s="70" t="str">
        <f t="shared" ca="1" si="309"/>
        <v/>
      </c>
      <c r="T1980" s="147" t="str">
        <f t="shared" ca="1" si="310"/>
        <v/>
      </c>
      <c r="U1980" s="146"/>
      <c r="V1980" s="51"/>
      <c r="W1980" s="51"/>
      <c r="X1980" s="51"/>
      <c r="Y1980" s="51"/>
      <c r="Z1980" s="51"/>
      <c r="AA1980" s="145"/>
    </row>
    <row r="1981" spans="1:27" s="2" customFormat="1" ht="15.6" x14ac:dyDescent="0.3">
      <c r="A1981" s="555">
        <v>45560</v>
      </c>
      <c r="B1981" s="48" t="s">
        <v>1899</v>
      </c>
      <c r="C1981" s="45" t="s">
        <v>494</v>
      </c>
      <c r="D1981" s="45">
        <v>-1</v>
      </c>
      <c r="E1981" s="45" t="s">
        <v>28</v>
      </c>
      <c r="F1981" s="45">
        <v>25</v>
      </c>
      <c r="G1981" s="66" t="s">
        <v>1925</v>
      </c>
      <c r="H1981" s="47" t="s">
        <v>1104</v>
      </c>
      <c r="I1981" s="48"/>
      <c r="J1981" s="568">
        <v>45579</v>
      </c>
      <c r="K1981" s="42" t="s">
        <v>31</v>
      </c>
      <c r="L1981" s="543">
        <v>45498</v>
      </c>
      <c r="M1981" s="51"/>
      <c r="N1981" s="513">
        <v>45601</v>
      </c>
      <c r="O1981" s="51"/>
      <c r="P1981" s="70" t="str">
        <f t="shared" ca="1" si="306"/>
        <v/>
      </c>
      <c r="Q1981" s="70" t="str">
        <f t="shared" ca="1" si="307"/>
        <v/>
      </c>
      <c r="R1981" s="70" t="str">
        <f t="shared" ca="1" si="308"/>
        <v/>
      </c>
      <c r="S1981" s="70" t="str">
        <f t="shared" ca="1" si="309"/>
        <v/>
      </c>
      <c r="T1981" s="147" t="str">
        <f t="shared" ca="1" si="310"/>
        <v/>
      </c>
      <c r="U1981" s="146"/>
      <c r="V1981" s="51"/>
      <c r="W1981" s="51"/>
      <c r="X1981" s="51"/>
      <c r="Y1981" s="51"/>
      <c r="Z1981" s="51"/>
      <c r="AA1981" s="145"/>
    </row>
    <row r="1982" spans="1:27" s="2" customFormat="1" ht="15.6" x14ac:dyDescent="0.3">
      <c r="A1982" s="555">
        <v>45560</v>
      </c>
      <c r="B1982" s="48" t="s">
        <v>1899</v>
      </c>
      <c r="C1982" s="45" t="s">
        <v>494</v>
      </c>
      <c r="D1982" s="45">
        <v>-1</v>
      </c>
      <c r="E1982" s="45" t="s">
        <v>28</v>
      </c>
      <c r="F1982" s="45">
        <v>26</v>
      </c>
      <c r="G1982" s="67" t="s">
        <v>1926</v>
      </c>
      <c r="H1982" s="47" t="s">
        <v>57</v>
      </c>
      <c r="I1982" s="48"/>
      <c r="J1982" s="568">
        <v>45579</v>
      </c>
      <c r="K1982" s="42" t="s">
        <v>31</v>
      </c>
      <c r="L1982" s="543">
        <v>45498</v>
      </c>
      <c r="M1982" s="51"/>
      <c r="N1982" s="513">
        <v>45596</v>
      </c>
      <c r="O1982" s="51"/>
      <c r="P1982" s="70" t="str">
        <f t="shared" ca="1" si="306"/>
        <v/>
      </c>
      <c r="Q1982" s="70" t="str">
        <f t="shared" ca="1" si="307"/>
        <v/>
      </c>
      <c r="R1982" s="70" t="str">
        <f t="shared" ca="1" si="308"/>
        <v/>
      </c>
      <c r="S1982" s="70" t="str">
        <f t="shared" ca="1" si="309"/>
        <v/>
      </c>
      <c r="T1982" s="147" t="str">
        <f t="shared" ca="1" si="310"/>
        <v/>
      </c>
      <c r="U1982" s="146"/>
      <c r="V1982" s="51"/>
      <c r="W1982" s="51"/>
      <c r="X1982" s="51"/>
      <c r="Y1982" s="51"/>
      <c r="Z1982" s="51"/>
      <c r="AA1982" s="145"/>
    </row>
    <row r="1983" spans="1:27" s="2" customFormat="1" ht="15.6" x14ac:dyDescent="0.3">
      <c r="A1983" s="555">
        <v>45560</v>
      </c>
      <c r="B1983" s="48" t="s">
        <v>1899</v>
      </c>
      <c r="C1983" s="45" t="s">
        <v>494</v>
      </c>
      <c r="D1983" s="45">
        <v>-1</v>
      </c>
      <c r="E1983" s="45" t="s">
        <v>28</v>
      </c>
      <c r="F1983" s="45">
        <v>27</v>
      </c>
      <c r="G1983" s="67" t="s">
        <v>1927</v>
      </c>
      <c r="H1983" s="47" t="s">
        <v>68</v>
      </c>
      <c r="I1983" s="47"/>
      <c r="J1983" s="568">
        <v>45588</v>
      </c>
      <c r="K1983" s="42" t="s">
        <v>31</v>
      </c>
      <c r="L1983" s="543">
        <v>45498</v>
      </c>
      <c r="M1983" s="87"/>
      <c r="N1983" s="513">
        <v>45588</v>
      </c>
      <c r="O1983" s="51"/>
      <c r="P1983" s="70" t="str">
        <f t="shared" ca="1" si="306"/>
        <v/>
      </c>
      <c r="Q1983" s="70" t="str">
        <f t="shared" ca="1" si="307"/>
        <v/>
      </c>
      <c r="R1983" s="70" t="str">
        <f t="shared" ca="1" si="308"/>
        <v/>
      </c>
      <c r="S1983" s="70" t="str">
        <f t="shared" ca="1" si="309"/>
        <v/>
      </c>
      <c r="T1983" s="147" t="str">
        <f t="shared" ca="1" si="310"/>
        <v/>
      </c>
      <c r="U1983" s="146"/>
      <c r="V1983" s="51"/>
      <c r="W1983" s="51"/>
      <c r="X1983" s="51"/>
      <c r="Y1983" s="51"/>
      <c r="Z1983" s="51"/>
      <c r="AA1983" s="145"/>
    </row>
    <row r="1984" spans="1:27" s="2" customFormat="1" ht="46.8" x14ac:dyDescent="0.3">
      <c r="A1984" s="555">
        <v>45560</v>
      </c>
      <c r="B1984" s="48" t="s">
        <v>1899</v>
      </c>
      <c r="C1984" s="45" t="s">
        <v>494</v>
      </c>
      <c r="D1984" s="45">
        <v>-1</v>
      </c>
      <c r="E1984" s="45" t="s">
        <v>28</v>
      </c>
      <c r="F1984" s="45">
        <v>28</v>
      </c>
      <c r="G1984" s="127" t="s">
        <v>1928</v>
      </c>
      <c r="H1984" s="65" t="s">
        <v>116</v>
      </c>
      <c r="I1984" s="65"/>
      <c r="J1984" s="526">
        <v>45601</v>
      </c>
      <c r="K1984" s="191" t="s">
        <v>31</v>
      </c>
      <c r="L1984" s="543">
        <v>45498</v>
      </c>
      <c r="M1984" s="87"/>
      <c r="N1984" s="513">
        <v>45601</v>
      </c>
      <c r="O1984" s="51"/>
      <c r="P1984" s="70" t="str">
        <f t="shared" ca="1" si="306"/>
        <v/>
      </c>
      <c r="Q1984" s="70" t="str">
        <f t="shared" ca="1" si="307"/>
        <v/>
      </c>
      <c r="R1984" s="70" t="str">
        <f t="shared" ca="1" si="308"/>
        <v/>
      </c>
      <c r="S1984" s="70" t="str">
        <f t="shared" ca="1" si="309"/>
        <v/>
      </c>
      <c r="T1984" s="147" t="str">
        <f t="shared" ca="1" si="310"/>
        <v/>
      </c>
      <c r="U1984" s="146"/>
      <c r="V1984" s="51"/>
      <c r="W1984" s="51"/>
      <c r="X1984" s="51"/>
      <c r="Y1984" s="51"/>
      <c r="Z1984" s="51"/>
      <c r="AA1984" s="145"/>
    </row>
    <row r="1985" spans="1:27" s="2" customFormat="1" ht="15.6" x14ac:dyDescent="0.3">
      <c r="A1985" s="555">
        <v>45560</v>
      </c>
      <c r="B1985" s="48" t="s">
        <v>1899</v>
      </c>
      <c r="C1985" s="45" t="s">
        <v>494</v>
      </c>
      <c r="D1985" s="45">
        <v>-1</v>
      </c>
      <c r="E1985" s="45" t="s">
        <v>28</v>
      </c>
      <c r="F1985" s="45">
        <v>29</v>
      </c>
      <c r="G1985" s="67" t="s">
        <v>1929</v>
      </c>
      <c r="H1985" s="65" t="s">
        <v>116</v>
      </c>
      <c r="I1985" s="47"/>
      <c r="J1985" s="568">
        <v>45601</v>
      </c>
      <c r="K1985" s="42" t="s">
        <v>31</v>
      </c>
      <c r="L1985" s="543">
        <v>45498</v>
      </c>
      <c r="M1985" s="87"/>
      <c r="N1985" s="513">
        <v>45601</v>
      </c>
      <c r="O1985" s="51"/>
      <c r="P1985" s="70" t="str">
        <f t="shared" ca="1" si="306"/>
        <v/>
      </c>
      <c r="Q1985" s="70" t="str">
        <f t="shared" ca="1" si="307"/>
        <v/>
      </c>
      <c r="R1985" s="70" t="str">
        <f t="shared" ca="1" si="308"/>
        <v/>
      </c>
      <c r="S1985" s="70" t="str">
        <f t="shared" ca="1" si="309"/>
        <v/>
      </c>
      <c r="T1985" s="147" t="str">
        <f t="shared" ca="1" si="310"/>
        <v/>
      </c>
      <c r="U1985" s="146"/>
      <c r="V1985" s="51"/>
      <c r="W1985" s="51"/>
      <c r="X1985" s="51"/>
      <c r="Y1985" s="51"/>
      <c r="Z1985" s="51"/>
      <c r="AA1985" s="145"/>
    </row>
    <row r="1986" spans="1:27" s="2" customFormat="1" ht="15.6" x14ac:dyDescent="0.3">
      <c r="A1986" s="555">
        <v>45560</v>
      </c>
      <c r="B1986" s="48" t="s">
        <v>1899</v>
      </c>
      <c r="C1986" s="45" t="s">
        <v>494</v>
      </c>
      <c r="D1986" s="45">
        <v>-1</v>
      </c>
      <c r="E1986" s="45" t="s">
        <v>28</v>
      </c>
      <c r="F1986" s="45">
        <v>30</v>
      </c>
      <c r="G1986" s="67" t="s">
        <v>1930</v>
      </c>
      <c r="H1986" s="65" t="s">
        <v>116</v>
      </c>
      <c r="I1986" s="47"/>
      <c r="J1986" s="568">
        <v>45601</v>
      </c>
      <c r="K1986" s="42" t="s">
        <v>31</v>
      </c>
      <c r="L1986" s="543">
        <v>45498</v>
      </c>
      <c r="M1986" s="87"/>
      <c r="N1986" s="513">
        <v>45601</v>
      </c>
      <c r="O1986" s="51"/>
      <c r="P1986" s="70" t="str">
        <f t="shared" ca="1" si="306"/>
        <v/>
      </c>
      <c r="Q1986" s="70" t="str">
        <f t="shared" ca="1" si="307"/>
        <v/>
      </c>
      <c r="R1986" s="70" t="str">
        <f t="shared" ca="1" si="308"/>
        <v/>
      </c>
      <c r="S1986" s="70" t="str">
        <f t="shared" ca="1" si="309"/>
        <v/>
      </c>
      <c r="T1986" s="147" t="str">
        <f t="shared" ca="1" si="310"/>
        <v/>
      </c>
      <c r="U1986" s="146"/>
      <c r="V1986" s="51"/>
      <c r="W1986" s="51"/>
      <c r="X1986" s="51"/>
      <c r="Y1986" s="51"/>
      <c r="Z1986" s="51"/>
      <c r="AA1986" s="145"/>
    </row>
    <row r="1987" spans="1:27" s="2" customFormat="1" ht="15.6" x14ac:dyDescent="0.3">
      <c r="A1987" s="555">
        <v>45560</v>
      </c>
      <c r="B1987" s="48" t="s">
        <v>1899</v>
      </c>
      <c r="C1987" s="45" t="s">
        <v>494</v>
      </c>
      <c r="D1987" s="45">
        <v>-1</v>
      </c>
      <c r="E1987" s="45" t="s">
        <v>28</v>
      </c>
      <c r="F1987" s="45">
        <v>31</v>
      </c>
      <c r="G1987" s="134" t="s">
        <v>1931</v>
      </c>
      <c r="H1987" s="95" t="s">
        <v>84</v>
      </c>
      <c r="I1987" s="95"/>
      <c r="J1987" s="570">
        <v>45601</v>
      </c>
      <c r="K1987" s="42" t="s">
        <v>31</v>
      </c>
      <c r="L1987" s="543">
        <v>45498</v>
      </c>
      <c r="M1987" s="87"/>
      <c r="N1987" s="513">
        <v>45601</v>
      </c>
      <c r="O1987" s="51"/>
      <c r="P1987" s="70" t="str">
        <f t="shared" ca="1" si="306"/>
        <v/>
      </c>
      <c r="Q1987" s="70" t="str">
        <f t="shared" ca="1" si="307"/>
        <v/>
      </c>
      <c r="R1987" s="70" t="str">
        <f t="shared" ca="1" si="308"/>
        <v/>
      </c>
      <c r="S1987" s="70" t="str">
        <f t="shared" ca="1" si="309"/>
        <v/>
      </c>
      <c r="T1987" s="147" t="str">
        <f t="shared" ca="1" si="310"/>
        <v/>
      </c>
      <c r="U1987" s="146"/>
      <c r="V1987" s="51"/>
      <c r="W1987" s="51"/>
      <c r="X1987" s="51"/>
      <c r="Y1987" s="51"/>
      <c r="Z1987" s="51"/>
      <c r="AA1987" s="145"/>
    </row>
    <row r="1988" spans="1:27" s="2" customFormat="1" ht="15.6" x14ac:dyDescent="0.3">
      <c r="A1988" s="555">
        <v>45560</v>
      </c>
      <c r="B1988" s="48" t="s">
        <v>1899</v>
      </c>
      <c r="C1988" s="45" t="s">
        <v>494</v>
      </c>
      <c r="D1988" s="45">
        <v>-1</v>
      </c>
      <c r="E1988" s="45" t="s">
        <v>28</v>
      </c>
      <c r="F1988" s="45">
        <v>32</v>
      </c>
      <c r="G1988" s="67" t="s">
        <v>1932</v>
      </c>
      <c r="H1988" s="47" t="s">
        <v>30</v>
      </c>
      <c r="I1988" s="47"/>
      <c r="J1988" s="568">
        <v>45601</v>
      </c>
      <c r="K1988" s="42" t="s">
        <v>31</v>
      </c>
      <c r="L1988" s="543">
        <v>45498</v>
      </c>
      <c r="M1988" s="87"/>
      <c r="N1988" s="513">
        <v>45601</v>
      </c>
      <c r="O1988" s="51"/>
      <c r="P1988" s="70" t="str">
        <f t="shared" ca="1" si="306"/>
        <v/>
      </c>
      <c r="Q1988" s="70" t="str">
        <f t="shared" ca="1" si="307"/>
        <v/>
      </c>
      <c r="R1988" s="70" t="str">
        <f t="shared" ca="1" si="308"/>
        <v/>
      </c>
      <c r="S1988" s="70" t="str">
        <f t="shared" ca="1" si="309"/>
        <v/>
      </c>
      <c r="T1988" s="147" t="str">
        <f t="shared" ca="1" si="310"/>
        <v/>
      </c>
      <c r="U1988" s="146"/>
      <c r="V1988" s="51"/>
      <c r="W1988" s="51"/>
      <c r="X1988" s="51"/>
      <c r="Y1988" s="51"/>
      <c r="Z1988" s="51"/>
      <c r="AA1988" s="145"/>
    </row>
    <row r="1989" spans="1:27" s="2" customFormat="1" ht="31.2" x14ac:dyDescent="0.3">
      <c r="A1989" s="555">
        <v>45560</v>
      </c>
      <c r="B1989" s="48" t="s">
        <v>1899</v>
      </c>
      <c r="C1989" s="45" t="s">
        <v>494</v>
      </c>
      <c r="D1989" s="45">
        <v>-1</v>
      </c>
      <c r="E1989" s="45" t="s">
        <v>28</v>
      </c>
      <c r="F1989" s="45">
        <v>33</v>
      </c>
      <c r="G1989" s="66" t="s">
        <v>1933</v>
      </c>
      <c r="H1989" s="65" t="s">
        <v>116</v>
      </c>
      <c r="I1989" s="47"/>
      <c r="J1989" s="568">
        <v>45601</v>
      </c>
      <c r="K1989" s="42" t="s">
        <v>31</v>
      </c>
      <c r="L1989" s="543">
        <v>45498</v>
      </c>
      <c r="M1989" s="87"/>
      <c r="N1989" s="513">
        <v>45601</v>
      </c>
      <c r="O1989" s="51"/>
      <c r="P1989" s="70" t="str">
        <f t="shared" ref="P1989:P2016" ca="1" si="311">IF(K1989="NÃO INTERVENCIONADO",TODAY()-J1989,"")</f>
        <v/>
      </c>
      <c r="Q1989" s="70" t="str">
        <f t="shared" ref="Q1989:Q2016" ca="1" si="312">IF(K1989="ENCOMENDADO",TODAY()-J1989,"")</f>
        <v/>
      </c>
      <c r="R1989" s="70" t="str">
        <f t="shared" ref="R1989:R2016" ca="1" si="313">IF(K1989="EM OBRA",TODAY()-J1989,"")</f>
        <v/>
      </c>
      <c r="S1989" s="70" t="str">
        <f t="shared" ref="S1989:S2016" ca="1" si="314">IF(K1989="CORREÇÃO NÃO ACEITE",TODAY()-J1989,"")</f>
        <v/>
      </c>
      <c r="T1989" s="147" t="str">
        <f t="shared" ref="T1989:T2016" ca="1" si="315">IF(K1989="A VERIFICAR",TODAY()-J1989,"")</f>
        <v/>
      </c>
      <c r="U1989" s="146"/>
      <c r="V1989" s="51"/>
      <c r="W1989" s="51"/>
      <c r="X1989" s="51"/>
      <c r="Y1989" s="51"/>
      <c r="Z1989" s="51"/>
      <c r="AA1989" s="145"/>
    </row>
    <row r="1990" spans="1:27" s="2" customFormat="1" ht="15.6" x14ac:dyDescent="0.3">
      <c r="A1990" s="555">
        <v>45560</v>
      </c>
      <c r="B1990" s="48" t="s">
        <v>1899</v>
      </c>
      <c r="C1990" s="45" t="s">
        <v>494</v>
      </c>
      <c r="D1990" s="45">
        <v>-1</v>
      </c>
      <c r="E1990" s="45" t="s">
        <v>28</v>
      </c>
      <c r="F1990" s="45">
        <v>34</v>
      </c>
      <c r="G1990" s="67" t="s">
        <v>1934</v>
      </c>
      <c r="H1990" s="47" t="s">
        <v>30</v>
      </c>
      <c r="I1990" s="47"/>
      <c r="J1990" s="568">
        <v>45601</v>
      </c>
      <c r="K1990" s="188" t="s">
        <v>227</v>
      </c>
      <c r="L1990" s="543">
        <v>45498</v>
      </c>
      <c r="M1990" s="87"/>
      <c r="N1990" s="513">
        <v>45601</v>
      </c>
      <c r="O1990" s="51"/>
      <c r="P1990" s="70" t="str">
        <f t="shared" ca="1" si="311"/>
        <v/>
      </c>
      <c r="Q1990" s="70" t="str">
        <f t="shared" ca="1" si="312"/>
        <v/>
      </c>
      <c r="R1990" s="70" t="str">
        <f t="shared" ca="1" si="313"/>
        <v/>
      </c>
      <c r="S1990" s="70" t="str">
        <f t="shared" ca="1" si="314"/>
        <v/>
      </c>
      <c r="T1990" s="147" t="str">
        <f t="shared" ca="1" si="315"/>
        <v/>
      </c>
      <c r="U1990" s="146"/>
      <c r="V1990" s="51"/>
      <c r="W1990" s="51"/>
      <c r="X1990" s="51"/>
      <c r="Y1990" s="51"/>
      <c r="Z1990" s="51"/>
      <c r="AA1990" s="145"/>
    </row>
    <row r="1991" spans="1:27" s="2" customFormat="1" ht="15.6" x14ac:dyDescent="0.3">
      <c r="A1991" s="555">
        <v>45560</v>
      </c>
      <c r="B1991" s="48" t="s">
        <v>1899</v>
      </c>
      <c r="C1991" s="45" t="s">
        <v>494</v>
      </c>
      <c r="D1991" s="45">
        <v>-1</v>
      </c>
      <c r="E1991" s="45" t="s">
        <v>28</v>
      </c>
      <c r="F1991" s="45">
        <v>35</v>
      </c>
      <c r="G1991" s="66" t="s">
        <v>1935</v>
      </c>
      <c r="H1991" s="53" t="s">
        <v>76</v>
      </c>
      <c r="I1991" s="47"/>
      <c r="J1991" s="568">
        <v>45601</v>
      </c>
      <c r="K1991" s="42" t="s">
        <v>31</v>
      </c>
      <c r="L1991" s="543">
        <v>45498</v>
      </c>
      <c r="M1991" s="87"/>
      <c r="N1991" s="513">
        <v>45603</v>
      </c>
      <c r="O1991" s="51"/>
      <c r="P1991" s="70" t="str">
        <f t="shared" ca="1" si="311"/>
        <v/>
      </c>
      <c r="Q1991" s="70" t="str">
        <f t="shared" ca="1" si="312"/>
        <v/>
      </c>
      <c r="R1991" s="70" t="str">
        <f t="shared" ca="1" si="313"/>
        <v/>
      </c>
      <c r="S1991" s="70" t="str">
        <f t="shared" ca="1" si="314"/>
        <v/>
      </c>
      <c r="T1991" s="147" t="str">
        <f t="shared" ca="1" si="315"/>
        <v/>
      </c>
      <c r="U1991" s="146"/>
      <c r="V1991" s="51"/>
      <c r="W1991" s="51"/>
      <c r="X1991" s="51"/>
      <c r="Y1991" s="51"/>
      <c r="Z1991" s="51"/>
      <c r="AA1991" s="145"/>
    </row>
    <row r="1992" spans="1:27" s="2" customFormat="1" ht="15.6" x14ac:dyDescent="0.3">
      <c r="A1992" s="555">
        <v>45560</v>
      </c>
      <c r="B1992" s="48" t="s">
        <v>1899</v>
      </c>
      <c r="C1992" s="45" t="s">
        <v>494</v>
      </c>
      <c r="D1992" s="45">
        <v>-1</v>
      </c>
      <c r="E1992" s="45" t="s">
        <v>28</v>
      </c>
      <c r="F1992" s="45">
        <v>36</v>
      </c>
      <c r="G1992" s="67" t="s">
        <v>1936</v>
      </c>
      <c r="H1992" s="47" t="s">
        <v>30</v>
      </c>
      <c r="I1992" s="47"/>
      <c r="J1992" s="568">
        <v>45601</v>
      </c>
      <c r="K1992" s="187" t="s">
        <v>31</v>
      </c>
      <c r="L1992" s="543">
        <v>45498</v>
      </c>
      <c r="M1992" s="87"/>
      <c r="N1992" s="513">
        <v>45601</v>
      </c>
      <c r="O1992" s="51"/>
      <c r="P1992" s="70" t="str">
        <f t="shared" ca="1" si="311"/>
        <v/>
      </c>
      <c r="Q1992" s="70" t="str">
        <f t="shared" ca="1" si="312"/>
        <v/>
      </c>
      <c r="R1992" s="70" t="str">
        <f t="shared" ca="1" si="313"/>
        <v/>
      </c>
      <c r="S1992" s="70" t="str">
        <f t="shared" ca="1" si="314"/>
        <v/>
      </c>
      <c r="T1992" s="147" t="str">
        <f t="shared" ca="1" si="315"/>
        <v/>
      </c>
      <c r="U1992" s="146"/>
      <c r="V1992" s="51"/>
      <c r="W1992" s="51"/>
      <c r="X1992" s="51"/>
      <c r="Y1992" s="51"/>
      <c r="Z1992" s="51"/>
      <c r="AA1992" s="145"/>
    </row>
    <row r="1993" spans="1:27" s="2" customFormat="1" ht="15.6" x14ac:dyDescent="0.3">
      <c r="A1993" s="555">
        <v>45560</v>
      </c>
      <c r="B1993" s="48" t="s">
        <v>1899</v>
      </c>
      <c r="C1993" s="45" t="s">
        <v>494</v>
      </c>
      <c r="D1993" s="45">
        <v>-1</v>
      </c>
      <c r="E1993" s="45" t="s">
        <v>28</v>
      </c>
      <c r="F1993" s="45">
        <v>37</v>
      </c>
      <c r="G1993" s="67" t="s">
        <v>1937</v>
      </c>
      <c r="H1993" s="53" t="s">
        <v>76</v>
      </c>
      <c r="I1993" s="47"/>
      <c r="J1993" s="568">
        <v>45601</v>
      </c>
      <c r="K1993" s="187" t="s">
        <v>31</v>
      </c>
      <c r="L1993" s="543">
        <v>45498</v>
      </c>
      <c r="M1993" s="87"/>
      <c r="N1993" s="513">
        <v>45603</v>
      </c>
      <c r="O1993" s="51"/>
      <c r="P1993" s="70" t="str">
        <f t="shared" ca="1" si="311"/>
        <v/>
      </c>
      <c r="Q1993" s="70" t="str">
        <f t="shared" ca="1" si="312"/>
        <v/>
      </c>
      <c r="R1993" s="70" t="str">
        <f t="shared" ca="1" si="313"/>
        <v/>
      </c>
      <c r="S1993" s="70" t="str">
        <f t="shared" ca="1" si="314"/>
        <v/>
      </c>
      <c r="T1993" s="147" t="str">
        <f t="shared" ca="1" si="315"/>
        <v/>
      </c>
      <c r="U1993" s="146"/>
      <c r="V1993" s="51"/>
      <c r="W1993" s="51"/>
      <c r="X1993" s="51"/>
      <c r="Y1993" s="51"/>
      <c r="Z1993" s="51"/>
      <c r="AA1993" s="145"/>
    </row>
    <row r="1994" spans="1:27" s="2" customFormat="1" ht="15.6" x14ac:dyDescent="0.3">
      <c r="A1994" s="555">
        <v>45560</v>
      </c>
      <c r="B1994" s="48" t="s">
        <v>1899</v>
      </c>
      <c r="C1994" s="45" t="s">
        <v>494</v>
      </c>
      <c r="D1994" s="45">
        <v>-1</v>
      </c>
      <c r="E1994" s="45" t="s">
        <v>28</v>
      </c>
      <c r="F1994" s="45">
        <v>38</v>
      </c>
      <c r="G1994" s="67" t="s">
        <v>1938</v>
      </c>
      <c r="H1994" s="47" t="s">
        <v>30</v>
      </c>
      <c r="I1994" s="47"/>
      <c r="J1994" s="568">
        <v>45601</v>
      </c>
      <c r="K1994" s="42" t="s">
        <v>31</v>
      </c>
      <c r="L1994" s="543">
        <v>45498</v>
      </c>
      <c r="M1994" s="87"/>
      <c r="N1994" s="513">
        <v>45601</v>
      </c>
      <c r="O1994" s="51"/>
      <c r="P1994" s="70" t="str">
        <f t="shared" ca="1" si="311"/>
        <v/>
      </c>
      <c r="Q1994" s="70" t="str">
        <f t="shared" ca="1" si="312"/>
        <v/>
      </c>
      <c r="R1994" s="70" t="str">
        <f t="shared" ca="1" si="313"/>
        <v/>
      </c>
      <c r="S1994" s="70" t="str">
        <f t="shared" ca="1" si="314"/>
        <v/>
      </c>
      <c r="T1994" s="147" t="str">
        <f t="shared" ca="1" si="315"/>
        <v/>
      </c>
      <c r="U1994" s="146"/>
      <c r="V1994" s="51"/>
      <c r="W1994" s="51"/>
      <c r="X1994" s="51"/>
      <c r="Y1994" s="51"/>
      <c r="Z1994" s="51"/>
      <c r="AA1994" s="145"/>
    </row>
    <row r="1995" spans="1:27" s="2" customFormat="1" ht="15.6" x14ac:dyDescent="0.3">
      <c r="A1995" s="555">
        <v>45560</v>
      </c>
      <c r="B1995" s="48" t="s">
        <v>1899</v>
      </c>
      <c r="C1995" s="45" t="s">
        <v>494</v>
      </c>
      <c r="D1995" s="45">
        <v>-1</v>
      </c>
      <c r="E1995" s="45" t="s">
        <v>28</v>
      </c>
      <c r="F1995" s="45">
        <v>39</v>
      </c>
      <c r="G1995" s="67" t="s">
        <v>1939</v>
      </c>
      <c r="H1995" s="47" t="s">
        <v>30</v>
      </c>
      <c r="I1995" s="47"/>
      <c r="J1995" s="568">
        <v>45601</v>
      </c>
      <c r="K1995" s="42" t="s">
        <v>31</v>
      </c>
      <c r="L1995" s="543">
        <v>45498</v>
      </c>
      <c r="M1995" s="87"/>
      <c r="N1995" s="513">
        <v>45601</v>
      </c>
      <c r="O1995" s="51"/>
      <c r="P1995" s="70" t="str">
        <f t="shared" ca="1" si="311"/>
        <v/>
      </c>
      <c r="Q1995" s="70" t="str">
        <f t="shared" ca="1" si="312"/>
        <v/>
      </c>
      <c r="R1995" s="70" t="str">
        <f t="shared" ca="1" si="313"/>
        <v/>
      </c>
      <c r="S1995" s="70" t="str">
        <f t="shared" ca="1" si="314"/>
        <v/>
      </c>
      <c r="T1995" s="147" t="str">
        <f t="shared" ca="1" si="315"/>
        <v/>
      </c>
      <c r="U1995" s="146"/>
      <c r="V1995" s="51"/>
      <c r="W1995" s="51"/>
      <c r="X1995" s="51"/>
      <c r="Y1995" s="51"/>
      <c r="Z1995" s="51"/>
      <c r="AA1995" s="145"/>
    </row>
    <row r="1996" spans="1:27" s="2" customFormat="1" ht="31.2" x14ac:dyDescent="0.3">
      <c r="A1996" s="555">
        <v>45560</v>
      </c>
      <c r="B1996" s="48" t="s">
        <v>1899</v>
      </c>
      <c r="C1996" s="45" t="s">
        <v>494</v>
      </c>
      <c r="D1996" s="45">
        <v>-1</v>
      </c>
      <c r="E1996" s="45" t="s">
        <v>28</v>
      </c>
      <c r="F1996" s="45">
        <v>40</v>
      </c>
      <c r="G1996" s="66" t="s">
        <v>1940</v>
      </c>
      <c r="H1996" s="47" t="s">
        <v>30</v>
      </c>
      <c r="I1996" s="47"/>
      <c r="J1996" s="568">
        <v>45601</v>
      </c>
      <c r="K1996" s="188" t="s">
        <v>227</v>
      </c>
      <c r="L1996" s="543">
        <v>45498</v>
      </c>
      <c r="M1996" s="87"/>
      <c r="N1996" s="513">
        <v>45601</v>
      </c>
      <c r="O1996" s="51"/>
      <c r="P1996" s="70" t="str">
        <f t="shared" ca="1" si="311"/>
        <v/>
      </c>
      <c r="Q1996" s="70" t="str">
        <f t="shared" ca="1" si="312"/>
        <v/>
      </c>
      <c r="R1996" s="70" t="str">
        <f t="shared" ca="1" si="313"/>
        <v/>
      </c>
      <c r="S1996" s="70" t="str">
        <f t="shared" ca="1" si="314"/>
        <v/>
      </c>
      <c r="T1996" s="147" t="str">
        <f t="shared" ca="1" si="315"/>
        <v/>
      </c>
      <c r="U1996" s="146"/>
      <c r="V1996" s="51"/>
      <c r="W1996" s="51"/>
      <c r="X1996" s="51"/>
      <c r="Y1996" s="51"/>
      <c r="Z1996" s="51"/>
      <c r="AA1996" s="145"/>
    </row>
    <row r="1997" spans="1:27" s="2" customFormat="1" ht="15.6" x14ac:dyDescent="0.3">
      <c r="A1997" s="555">
        <v>45560</v>
      </c>
      <c r="B1997" s="48" t="s">
        <v>1899</v>
      </c>
      <c r="C1997" s="45" t="s">
        <v>494</v>
      </c>
      <c r="D1997" s="45">
        <v>-1</v>
      </c>
      <c r="E1997" s="45" t="s">
        <v>28</v>
      </c>
      <c r="F1997" s="45">
        <v>41</v>
      </c>
      <c r="G1997" s="66" t="s">
        <v>1941</v>
      </c>
      <c r="H1997" s="47" t="s">
        <v>30</v>
      </c>
      <c r="I1997" s="47"/>
      <c r="J1997" s="568">
        <v>45603</v>
      </c>
      <c r="K1997" s="42" t="s">
        <v>31</v>
      </c>
      <c r="L1997" s="543">
        <v>45498</v>
      </c>
      <c r="M1997" s="87"/>
      <c r="N1997" s="513">
        <v>45603</v>
      </c>
      <c r="O1997" s="51"/>
      <c r="P1997" s="70" t="str">
        <f t="shared" ca="1" si="311"/>
        <v/>
      </c>
      <c r="Q1997" s="70" t="str">
        <f t="shared" ca="1" si="312"/>
        <v/>
      </c>
      <c r="R1997" s="70" t="str">
        <f t="shared" ca="1" si="313"/>
        <v/>
      </c>
      <c r="S1997" s="70" t="str">
        <f t="shared" ca="1" si="314"/>
        <v/>
      </c>
      <c r="T1997" s="147" t="str">
        <f t="shared" ca="1" si="315"/>
        <v/>
      </c>
      <c r="U1997" s="146"/>
      <c r="V1997" s="51"/>
      <c r="W1997" s="51"/>
      <c r="X1997" s="51"/>
      <c r="Y1997" s="51"/>
      <c r="Z1997" s="51"/>
      <c r="AA1997" s="145"/>
    </row>
    <row r="1998" spans="1:27" s="2" customFormat="1" ht="31.2" x14ac:dyDescent="0.3">
      <c r="A1998" s="555">
        <v>45639</v>
      </c>
      <c r="B1998" s="48" t="s">
        <v>1942</v>
      </c>
      <c r="C1998" s="45" t="s">
        <v>494</v>
      </c>
      <c r="D1998" s="45">
        <v>-1</v>
      </c>
      <c r="E1998" s="45" t="s">
        <v>66</v>
      </c>
      <c r="F1998" s="45">
        <v>1</v>
      </c>
      <c r="G1998" s="63" t="s">
        <v>1943</v>
      </c>
      <c r="H1998" s="47" t="s">
        <v>52</v>
      </c>
      <c r="I1998" s="47"/>
      <c r="J1998" s="577">
        <v>45652</v>
      </c>
      <c r="K1998" s="221" t="s">
        <v>205</v>
      </c>
      <c r="L1998" s="544">
        <v>45601</v>
      </c>
      <c r="M1998" s="57"/>
      <c r="N1998" s="518"/>
      <c r="O1998" s="51"/>
      <c r="P1998" s="70" t="str">
        <f t="shared" ca="1" si="311"/>
        <v/>
      </c>
      <c r="Q1998" s="70" t="str">
        <f t="shared" ca="1" si="312"/>
        <v/>
      </c>
      <c r="R1998" s="70" t="str">
        <f t="shared" ca="1" si="313"/>
        <v/>
      </c>
      <c r="S1998" s="70" t="str">
        <f t="shared" ca="1" si="314"/>
        <v/>
      </c>
      <c r="T1998" s="147" t="str">
        <f t="shared" ca="1" si="315"/>
        <v/>
      </c>
      <c r="U1998" s="146"/>
      <c r="V1998" s="51"/>
      <c r="W1998" s="51"/>
      <c r="X1998" s="51"/>
      <c r="Y1998" s="51"/>
      <c r="Z1998" s="51"/>
      <c r="AA1998" s="145"/>
    </row>
    <row r="1999" spans="1:27" s="2" customFormat="1" ht="15.6" x14ac:dyDescent="0.3">
      <c r="A1999" s="555">
        <v>45639</v>
      </c>
      <c r="B1999" s="48" t="s">
        <v>1942</v>
      </c>
      <c r="C1999" s="45" t="s">
        <v>494</v>
      </c>
      <c r="D1999" s="45">
        <v>-1</v>
      </c>
      <c r="E1999" s="45" t="s">
        <v>66</v>
      </c>
      <c r="F1999" s="45">
        <v>2</v>
      </c>
      <c r="G1999" s="102" t="s">
        <v>1944</v>
      </c>
      <c r="H1999" s="59" t="s">
        <v>30</v>
      </c>
      <c r="I1999" s="48"/>
      <c r="J1999" s="528">
        <v>45652</v>
      </c>
      <c r="K1999" s="42" t="s">
        <v>31</v>
      </c>
      <c r="L1999" s="544">
        <v>45601</v>
      </c>
      <c r="M1999" s="57"/>
      <c r="N1999" s="516">
        <v>45668</v>
      </c>
      <c r="O1999" s="51"/>
      <c r="P1999" s="70" t="str">
        <f t="shared" ca="1" si="311"/>
        <v/>
      </c>
      <c r="Q1999" s="70" t="str">
        <f t="shared" ca="1" si="312"/>
        <v/>
      </c>
      <c r="R1999" s="70" t="str">
        <f t="shared" ca="1" si="313"/>
        <v/>
      </c>
      <c r="S1999" s="70" t="str">
        <f t="shared" ca="1" si="314"/>
        <v/>
      </c>
      <c r="T1999" s="147" t="str">
        <f t="shared" ca="1" si="315"/>
        <v/>
      </c>
      <c r="U1999" s="146"/>
      <c r="V1999" s="51"/>
      <c r="W1999" s="51"/>
      <c r="X1999" s="51"/>
      <c r="Y1999" s="51"/>
      <c r="Z1999" s="51"/>
      <c r="AA1999" s="145"/>
    </row>
    <row r="2000" spans="1:27" s="2" customFormat="1" ht="15.6" x14ac:dyDescent="0.3">
      <c r="A2000" s="555">
        <v>45639</v>
      </c>
      <c r="B2000" s="48" t="s">
        <v>1942</v>
      </c>
      <c r="C2000" s="45" t="s">
        <v>494</v>
      </c>
      <c r="D2000" s="45">
        <v>-1</v>
      </c>
      <c r="E2000" s="45" t="s">
        <v>66</v>
      </c>
      <c r="F2000" s="45">
        <v>3</v>
      </c>
      <c r="G2000" s="63" t="s">
        <v>1945</v>
      </c>
      <c r="H2000" s="47" t="s">
        <v>57</v>
      </c>
      <c r="I2000" s="48"/>
      <c r="J2000" s="568">
        <v>45607</v>
      </c>
      <c r="K2000" s="42" t="s">
        <v>31</v>
      </c>
      <c r="L2000" s="544">
        <v>45601</v>
      </c>
      <c r="M2000" s="57"/>
      <c r="N2000" s="516">
        <v>45618</v>
      </c>
      <c r="O2000" s="51"/>
      <c r="P2000" s="70" t="str">
        <f t="shared" ca="1" si="311"/>
        <v/>
      </c>
      <c r="Q2000" s="70" t="str">
        <f t="shared" ca="1" si="312"/>
        <v/>
      </c>
      <c r="R2000" s="70" t="str">
        <f t="shared" ca="1" si="313"/>
        <v/>
      </c>
      <c r="S2000" s="70" t="str">
        <f t="shared" ca="1" si="314"/>
        <v/>
      </c>
      <c r="T2000" s="147" t="str">
        <f t="shared" ca="1" si="315"/>
        <v/>
      </c>
      <c r="U2000" s="146"/>
      <c r="V2000" s="51"/>
      <c r="W2000" s="51"/>
      <c r="X2000" s="51"/>
      <c r="Y2000" s="51"/>
      <c r="Z2000" s="51"/>
      <c r="AA2000" s="145"/>
    </row>
    <row r="2001" spans="1:27" s="2" customFormat="1" ht="15.6" x14ac:dyDescent="0.3">
      <c r="A2001" s="555">
        <v>45639</v>
      </c>
      <c r="B2001" s="48" t="s">
        <v>1942</v>
      </c>
      <c r="C2001" s="45" t="s">
        <v>494</v>
      </c>
      <c r="D2001" s="45">
        <v>-1</v>
      </c>
      <c r="E2001" s="45" t="s">
        <v>66</v>
      </c>
      <c r="F2001" s="45">
        <v>4</v>
      </c>
      <c r="G2001" s="63" t="s">
        <v>1946</v>
      </c>
      <c r="H2001" s="47" t="s">
        <v>57</v>
      </c>
      <c r="I2001" s="48"/>
      <c r="J2001" s="568">
        <v>45607</v>
      </c>
      <c r="K2001" s="42" t="s">
        <v>31</v>
      </c>
      <c r="L2001" s="544">
        <v>45601</v>
      </c>
      <c r="M2001" s="57"/>
      <c r="N2001" s="516">
        <v>45618</v>
      </c>
      <c r="O2001" s="51"/>
      <c r="P2001" s="70" t="str">
        <f t="shared" ca="1" si="311"/>
        <v/>
      </c>
      <c r="Q2001" s="70" t="str">
        <f t="shared" ca="1" si="312"/>
        <v/>
      </c>
      <c r="R2001" s="70" t="str">
        <f t="shared" ca="1" si="313"/>
        <v/>
      </c>
      <c r="S2001" s="70" t="str">
        <f t="shared" ca="1" si="314"/>
        <v/>
      </c>
      <c r="T2001" s="147" t="str">
        <f t="shared" ca="1" si="315"/>
        <v/>
      </c>
      <c r="U2001" s="146"/>
      <c r="V2001" s="51"/>
      <c r="W2001" s="51"/>
      <c r="X2001" s="51"/>
      <c r="Y2001" s="51"/>
      <c r="Z2001" s="51"/>
      <c r="AA2001" s="145"/>
    </row>
    <row r="2002" spans="1:27" s="2" customFormat="1" ht="15.6" x14ac:dyDescent="0.3">
      <c r="A2002" s="555">
        <v>45639</v>
      </c>
      <c r="B2002" s="48" t="s">
        <v>1942</v>
      </c>
      <c r="C2002" s="45" t="s">
        <v>494</v>
      </c>
      <c r="D2002" s="45">
        <v>-1</v>
      </c>
      <c r="E2002" s="45" t="s">
        <v>66</v>
      </c>
      <c r="F2002" s="45">
        <v>5</v>
      </c>
      <c r="G2002" s="63" t="s">
        <v>1947</v>
      </c>
      <c r="H2002" s="47" t="s">
        <v>30</v>
      </c>
      <c r="I2002" s="48"/>
      <c r="J2002" s="568">
        <v>45607</v>
      </c>
      <c r="K2002" s="42" t="s">
        <v>31</v>
      </c>
      <c r="L2002" s="544">
        <v>45601</v>
      </c>
      <c r="M2002" s="57"/>
      <c r="N2002" s="516">
        <v>45616</v>
      </c>
      <c r="O2002" s="51"/>
      <c r="P2002" s="70" t="str">
        <f t="shared" ca="1" si="311"/>
        <v/>
      </c>
      <c r="Q2002" s="70" t="str">
        <f t="shared" ca="1" si="312"/>
        <v/>
      </c>
      <c r="R2002" s="70" t="str">
        <f t="shared" ca="1" si="313"/>
        <v/>
      </c>
      <c r="S2002" s="70" t="str">
        <f t="shared" ca="1" si="314"/>
        <v/>
      </c>
      <c r="T2002" s="147" t="str">
        <f t="shared" ca="1" si="315"/>
        <v/>
      </c>
      <c r="U2002" s="146"/>
      <c r="V2002" s="51"/>
      <c r="W2002" s="51"/>
      <c r="X2002" s="51"/>
      <c r="Y2002" s="51"/>
      <c r="Z2002" s="51"/>
      <c r="AA2002" s="145"/>
    </row>
    <row r="2003" spans="1:27" s="2" customFormat="1" ht="15.6" customHeight="1" x14ac:dyDescent="0.3">
      <c r="A2003" s="555">
        <v>45639</v>
      </c>
      <c r="B2003" s="48" t="s">
        <v>1942</v>
      </c>
      <c r="C2003" s="45" t="s">
        <v>494</v>
      </c>
      <c r="D2003" s="45">
        <v>-1</v>
      </c>
      <c r="E2003" s="45" t="s">
        <v>66</v>
      </c>
      <c r="F2003" s="45">
        <v>6</v>
      </c>
      <c r="G2003" s="63" t="s">
        <v>1948</v>
      </c>
      <c r="H2003" s="47" t="s">
        <v>113</v>
      </c>
      <c r="I2003" s="48"/>
      <c r="J2003" s="568">
        <v>45607</v>
      </c>
      <c r="K2003" s="42" t="s">
        <v>31</v>
      </c>
      <c r="L2003" s="544">
        <v>45601</v>
      </c>
      <c r="M2003" s="57"/>
      <c r="N2003" s="516">
        <v>45618</v>
      </c>
      <c r="O2003" s="51"/>
      <c r="P2003" s="70" t="str">
        <f t="shared" ca="1" si="311"/>
        <v/>
      </c>
      <c r="Q2003" s="70" t="str">
        <f t="shared" ca="1" si="312"/>
        <v/>
      </c>
      <c r="R2003" s="70" t="str">
        <f t="shared" ca="1" si="313"/>
        <v/>
      </c>
      <c r="S2003" s="70" t="str">
        <f t="shared" ca="1" si="314"/>
        <v/>
      </c>
      <c r="T2003" s="147" t="str">
        <f t="shared" ca="1" si="315"/>
        <v/>
      </c>
      <c r="U2003" s="146"/>
      <c r="V2003" s="51"/>
      <c r="W2003" s="51"/>
      <c r="X2003" s="51"/>
      <c r="Y2003" s="51"/>
      <c r="Z2003" s="51"/>
      <c r="AA2003" s="145"/>
    </row>
    <row r="2004" spans="1:27" s="2" customFormat="1" ht="15.6" x14ac:dyDescent="0.3">
      <c r="A2004" s="555">
        <v>45639</v>
      </c>
      <c r="B2004" s="48" t="s">
        <v>1942</v>
      </c>
      <c r="C2004" s="45" t="s">
        <v>494</v>
      </c>
      <c r="D2004" s="45">
        <v>-1</v>
      </c>
      <c r="E2004" s="45" t="s">
        <v>66</v>
      </c>
      <c r="F2004" s="45">
        <v>7</v>
      </c>
      <c r="G2004" s="63" t="s">
        <v>1949</v>
      </c>
      <c r="H2004" s="47" t="s">
        <v>57</v>
      </c>
      <c r="I2004" s="48"/>
      <c r="J2004" s="568">
        <v>45607</v>
      </c>
      <c r="K2004" s="42" t="s">
        <v>31</v>
      </c>
      <c r="L2004" s="544">
        <v>45601</v>
      </c>
      <c r="M2004" s="57"/>
      <c r="N2004" s="516">
        <v>45616</v>
      </c>
      <c r="O2004" s="51"/>
      <c r="P2004" s="70" t="str">
        <f t="shared" ca="1" si="311"/>
        <v/>
      </c>
      <c r="Q2004" s="70" t="str">
        <f t="shared" ca="1" si="312"/>
        <v/>
      </c>
      <c r="R2004" s="70" t="str">
        <f t="shared" ca="1" si="313"/>
        <v/>
      </c>
      <c r="S2004" s="70" t="str">
        <f t="shared" ca="1" si="314"/>
        <v/>
      </c>
      <c r="T2004" s="147" t="str">
        <f t="shared" ca="1" si="315"/>
        <v/>
      </c>
      <c r="U2004" s="146"/>
      <c r="V2004" s="51"/>
      <c r="W2004" s="51"/>
      <c r="X2004" s="51"/>
      <c r="Y2004" s="51"/>
      <c r="Z2004" s="51"/>
      <c r="AA2004" s="145"/>
    </row>
    <row r="2005" spans="1:27" s="2" customFormat="1" ht="15.6" x14ac:dyDescent="0.3">
      <c r="A2005" s="555">
        <v>45639</v>
      </c>
      <c r="B2005" s="48" t="s">
        <v>1942</v>
      </c>
      <c r="C2005" s="45" t="s">
        <v>494</v>
      </c>
      <c r="D2005" s="45">
        <v>-1</v>
      </c>
      <c r="E2005" s="45" t="s">
        <v>66</v>
      </c>
      <c r="F2005" s="45">
        <v>8</v>
      </c>
      <c r="G2005" s="63" t="s">
        <v>1950</v>
      </c>
      <c r="H2005" s="47" t="s">
        <v>57</v>
      </c>
      <c r="I2005" s="48"/>
      <c r="J2005" s="568">
        <v>45607</v>
      </c>
      <c r="K2005" s="42" t="s">
        <v>31</v>
      </c>
      <c r="L2005" s="544">
        <v>45601</v>
      </c>
      <c r="M2005" s="57"/>
      <c r="N2005" s="516">
        <v>45618</v>
      </c>
      <c r="O2005" s="51"/>
      <c r="P2005" s="70" t="str">
        <f t="shared" ca="1" si="311"/>
        <v/>
      </c>
      <c r="Q2005" s="70" t="str">
        <f t="shared" ca="1" si="312"/>
        <v/>
      </c>
      <c r="R2005" s="70" t="str">
        <f t="shared" ca="1" si="313"/>
        <v/>
      </c>
      <c r="S2005" s="70" t="str">
        <f t="shared" ca="1" si="314"/>
        <v/>
      </c>
      <c r="T2005" s="147" t="str">
        <f t="shared" ca="1" si="315"/>
        <v/>
      </c>
      <c r="U2005" s="146"/>
      <c r="V2005" s="51"/>
      <c r="W2005" s="51"/>
      <c r="X2005" s="51"/>
      <c r="Y2005" s="51"/>
      <c r="Z2005" s="51"/>
      <c r="AA2005" s="145"/>
    </row>
    <row r="2006" spans="1:27" s="2" customFormat="1" ht="15.6" x14ac:dyDescent="0.3">
      <c r="A2006" s="555">
        <v>45639</v>
      </c>
      <c r="B2006" s="48" t="s">
        <v>1942</v>
      </c>
      <c r="C2006" s="45" t="s">
        <v>494</v>
      </c>
      <c r="D2006" s="45">
        <v>-1</v>
      </c>
      <c r="E2006" s="45" t="s">
        <v>66</v>
      </c>
      <c r="F2006" s="45">
        <v>9</v>
      </c>
      <c r="G2006" s="63" t="s">
        <v>1951</v>
      </c>
      <c r="H2006" s="47" t="s">
        <v>30</v>
      </c>
      <c r="I2006" s="48"/>
      <c r="J2006" s="568">
        <v>45607</v>
      </c>
      <c r="K2006" s="42" t="s">
        <v>31</v>
      </c>
      <c r="L2006" s="544">
        <v>45601</v>
      </c>
      <c r="M2006" s="57"/>
      <c r="N2006" s="516">
        <v>45616</v>
      </c>
      <c r="O2006" s="51"/>
      <c r="P2006" s="70" t="str">
        <f t="shared" ca="1" si="311"/>
        <v/>
      </c>
      <c r="Q2006" s="70" t="str">
        <f t="shared" ca="1" si="312"/>
        <v/>
      </c>
      <c r="R2006" s="70" t="str">
        <f t="shared" ca="1" si="313"/>
        <v/>
      </c>
      <c r="S2006" s="70" t="str">
        <f t="shared" ca="1" si="314"/>
        <v/>
      </c>
      <c r="T2006" s="147" t="str">
        <f t="shared" ca="1" si="315"/>
        <v/>
      </c>
      <c r="U2006" s="146"/>
      <c r="V2006" s="51"/>
      <c r="W2006" s="51"/>
      <c r="X2006" s="51"/>
      <c r="Y2006" s="51"/>
      <c r="Z2006" s="51"/>
      <c r="AA2006" s="145"/>
    </row>
    <row r="2007" spans="1:27" s="2" customFormat="1" ht="15.6" x14ac:dyDescent="0.3">
      <c r="A2007" s="555">
        <v>45639</v>
      </c>
      <c r="B2007" s="48" t="s">
        <v>1942</v>
      </c>
      <c r="C2007" s="45" t="s">
        <v>494</v>
      </c>
      <c r="D2007" s="45">
        <v>-1</v>
      </c>
      <c r="E2007" s="45" t="s">
        <v>66</v>
      </c>
      <c r="F2007" s="45">
        <v>10</v>
      </c>
      <c r="G2007" s="63" t="s">
        <v>1952</v>
      </c>
      <c r="H2007" s="47" t="s">
        <v>30</v>
      </c>
      <c r="I2007" s="48"/>
      <c r="J2007" s="568">
        <v>45607</v>
      </c>
      <c r="K2007" s="42" t="s">
        <v>31</v>
      </c>
      <c r="L2007" s="544">
        <v>45601</v>
      </c>
      <c r="M2007" s="57"/>
      <c r="N2007" s="516">
        <v>45618</v>
      </c>
      <c r="O2007" s="51"/>
      <c r="P2007" s="70" t="str">
        <f t="shared" ca="1" si="311"/>
        <v/>
      </c>
      <c r="Q2007" s="70" t="str">
        <f t="shared" ca="1" si="312"/>
        <v/>
      </c>
      <c r="R2007" s="70" t="str">
        <f t="shared" ca="1" si="313"/>
        <v/>
      </c>
      <c r="S2007" s="70" t="str">
        <f t="shared" ca="1" si="314"/>
        <v/>
      </c>
      <c r="T2007" s="147" t="str">
        <f t="shared" ca="1" si="315"/>
        <v/>
      </c>
      <c r="U2007" s="146"/>
      <c r="V2007" s="51"/>
      <c r="W2007" s="51"/>
      <c r="X2007" s="51"/>
      <c r="Y2007" s="51"/>
      <c r="Z2007" s="51"/>
      <c r="AA2007" s="145"/>
    </row>
    <row r="2008" spans="1:27" s="2" customFormat="1" ht="15.6" x14ac:dyDescent="0.3">
      <c r="A2008" s="555">
        <v>45639</v>
      </c>
      <c r="B2008" s="48" t="s">
        <v>1942</v>
      </c>
      <c r="C2008" s="45" t="s">
        <v>494</v>
      </c>
      <c r="D2008" s="45">
        <v>-1</v>
      </c>
      <c r="E2008" s="45" t="s">
        <v>66</v>
      </c>
      <c r="F2008" s="45">
        <v>11</v>
      </c>
      <c r="G2008" s="102" t="s">
        <v>1953</v>
      </c>
      <c r="H2008" s="59" t="s">
        <v>30</v>
      </c>
      <c r="I2008" s="48"/>
      <c r="J2008" s="528">
        <v>45652</v>
      </c>
      <c r="K2008" s="42" t="s">
        <v>31</v>
      </c>
      <c r="L2008" s="544">
        <v>45601</v>
      </c>
      <c r="M2008" s="57"/>
      <c r="N2008" s="516">
        <v>45668</v>
      </c>
      <c r="O2008" s="51"/>
      <c r="P2008" s="70" t="str">
        <f t="shared" ca="1" si="311"/>
        <v/>
      </c>
      <c r="Q2008" s="70" t="str">
        <f t="shared" ca="1" si="312"/>
        <v/>
      </c>
      <c r="R2008" s="70" t="str">
        <f t="shared" ca="1" si="313"/>
        <v/>
      </c>
      <c r="S2008" s="70" t="str">
        <f t="shared" ca="1" si="314"/>
        <v/>
      </c>
      <c r="T2008" s="147" t="str">
        <f t="shared" ca="1" si="315"/>
        <v/>
      </c>
      <c r="U2008" s="146"/>
      <c r="V2008" s="51"/>
      <c r="W2008" s="51"/>
      <c r="X2008" s="51"/>
      <c r="Y2008" s="51"/>
      <c r="Z2008" s="51"/>
      <c r="AA2008" s="145"/>
    </row>
    <row r="2009" spans="1:27" s="2" customFormat="1" ht="15.6" x14ac:dyDescent="0.3">
      <c r="A2009" s="555">
        <v>45639</v>
      </c>
      <c r="B2009" s="48" t="s">
        <v>1942</v>
      </c>
      <c r="C2009" s="45" t="s">
        <v>494</v>
      </c>
      <c r="D2009" s="45">
        <v>-1</v>
      </c>
      <c r="E2009" s="45" t="s">
        <v>66</v>
      </c>
      <c r="F2009" s="45">
        <v>12</v>
      </c>
      <c r="G2009" s="102" t="s">
        <v>1954</v>
      </c>
      <c r="H2009" s="59" t="s">
        <v>30</v>
      </c>
      <c r="I2009" s="48"/>
      <c r="J2009" s="528">
        <v>45652</v>
      </c>
      <c r="K2009" s="42" t="s">
        <v>31</v>
      </c>
      <c r="L2009" s="544">
        <v>45601</v>
      </c>
      <c r="M2009" s="57"/>
      <c r="N2009" s="516">
        <v>45668</v>
      </c>
      <c r="O2009" s="51"/>
      <c r="P2009" s="70" t="str">
        <f t="shared" ca="1" si="311"/>
        <v/>
      </c>
      <c r="Q2009" s="70" t="str">
        <f t="shared" ca="1" si="312"/>
        <v/>
      </c>
      <c r="R2009" s="70" t="str">
        <f t="shared" ca="1" si="313"/>
        <v/>
      </c>
      <c r="S2009" s="70" t="str">
        <f t="shared" ca="1" si="314"/>
        <v/>
      </c>
      <c r="T2009" s="147" t="str">
        <f t="shared" ca="1" si="315"/>
        <v/>
      </c>
      <c r="U2009" s="146"/>
      <c r="V2009" s="51"/>
      <c r="W2009" s="51"/>
      <c r="X2009" s="51"/>
      <c r="Y2009" s="51"/>
      <c r="Z2009" s="51"/>
      <c r="AA2009" s="145"/>
    </row>
    <row r="2010" spans="1:27" s="2" customFormat="1" ht="15.6" x14ac:dyDescent="0.3">
      <c r="A2010" s="555">
        <v>45639</v>
      </c>
      <c r="B2010" s="48" t="s">
        <v>1942</v>
      </c>
      <c r="C2010" s="45" t="s">
        <v>494</v>
      </c>
      <c r="D2010" s="45">
        <v>-1</v>
      </c>
      <c r="E2010" s="45" t="s">
        <v>66</v>
      </c>
      <c r="F2010" s="45">
        <v>13</v>
      </c>
      <c r="G2010" s="63" t="s">
        <v>1955</v>
      </c>
      <c r="H2010" s="53" t="s">
        <v>44</v>
      </c>
      <c r="I2010" s="48"/>
      <c r="J2010" s="568">
        <v>45607</v>
      </c>
      <c r="K2010" s="42" t="s">
        <v>31</v>
      </c>
      <c r="L2010" s="544">
        <v>45601</v>
      </c>
      <c r="M2010" s="57"/>
      <c r="N2010" s="516">
        <v>45616</v>
      </c>
      <c r="O2010" s="51"/>
      <c r="P2010" s="70" t="str">
        <f t="shared" ca="1" si="311"/>
        <v/>
      </c>
      <c r="Q2010" s="70" t="str">
        <f t="shared" ca="1" si="312"/>
        <v/>
      </c>
      <c r="R2010" s="70" t="str">
        <f t="shared" ca="1" si="313"/>
        <v/>
      </c>
      <c r="S2010" s="70" t="str">
        <f t="shared" ca="1" si="314"/>
        <v/>
      </c>
      <c r="T2010" s="147" t="str">
        <f t="shared" ca="1" si="315"/>
        <v/>
      </c>
      <c r="U2010" s="146"/>
      <c r="V2010" s="51"/>
      <c r="W2010" s="51"/>
      <c r="X2010" s="51"/>
      <c r="Y2010" s="51"/>
      <c r="Z2010" s="51"/>
      <c r="AA2010" s="145"/>
    </row>
    <row r="2011" spans="1:27" s="2" customFormat="1" ht="15.6" x14ac:dyDescent="0.3">
      <c r="A2011" s="555">
        <v>45639</v>
      </c>
      <c r="B2011" s="48" t="s">
        <v>1942</v>
      </c>
      <c r="C2011" s="45" t="s">
        <v>494</v>
      </c>
      <c r="D2011" s="45">
        <v>-1</v>
      </c>
      <c r="E2011" s="45" t="s">
        <v>66</v>
      </c>
      <c r="F2011" s="45">
        <v>14</v>
      </c>
      <c r="G2011" s="63" t="s">
        <v>1956</v>
      </c>
      <c r="H2011" s="47" t="s">
        <v>57</v>
      </c>
      <c r="I2011" s="48"/>
      <c r="J2011" s="568">
        <v>45607</v>
      </c>
      <c r="K2011" s="42" t="s">
        <v>31</v>
      </c>
      <c r="L2011" s="544">
        <v>45601</v>
      </c>
      <c r="M2011" s="57"/>
      <c r="N2011" s="516">
        <v>45616</v>
      </c>
      <c r="O2011" s="51"/>
      <c r="P2011" s="70" t="str">
        <f t="shared" ca="1" si="311"/>
        <v/>
      </c>
      <c r="Q2011" s="70" t="str">
        <f t="shared" ca="1" si="312"/>
        <v/>
      </c>
      <c r="R2011" s="70" t="str">
        <f t="shared" ca="1" si="313"/>
        <v/>
      </c>
      <c r="S2011" s="70" t="str">
        <f t="shared" ca="1" si="314"/>
        <v/>
      </c>
      <c r="T2011" s="147" t="str">
        <f t="shared" ca="1" si="315"/>
        <v/>
      </c>
      <c r="U2011" s="146"/>
      <c r="V2011" s="51"/>
      <c r="W2011" s="51"/>
      <c r="X2011" s="51"/>
      <c r="Y2011" s="51"/>
      <c r="Z2011" s="51"/>
      <c r="AA2011" s="145"/>
    </row>
    <row r="2012" spans="1:27" s="2" customFormat="1" ht="15.6" x14ac:dyDescent="0.3">
      <c r="A2012" s="555">
        <v>45639</v>
      </c>
      <c r="B2012" s="48" t="s">
        <v>1942</v>
      </c>
      <c r="C2012" s="45" t="s">
        <v>494</v>
      </c>
      <c r="D2012" s="45">
        <v>-1</v>
      </c>
      <c r="E2012" s="45" t="s">
        <v>66</v>
      </c>
      <c r="F2012" s="45">
        <v>15</v>
      </c>
      <c r="G2012" s="102" t="s">
        <v>1957</v>
      </c>
      <c r="H2012" s="59" t="s">
        <v>30</v>
      </c>
      <c r="I2012" s="48"/>
      <c r="J2012" s="528">
        <v>45652</v>
      </c>
      <c r="K2012" s="42" t="s">
        <v>31</v>
      </c>
      <c r="L2012" s="544">
        <v>45601</v>
      </c>
      <c r="M2012" s="57"/>
      <c r="N2012" s="516">
        <v>45668</v>
      </c>
      <c r="O2012" s="51"/>
      <c r="P2012" s="70" t="str">
        <f t="shared" ca="1" si="311"/>
        <v/>
      </c>
      <c r="Q2012" s="70" t="str">
        <f t="shared" ca="1" si="312"/>
        <v/>
      </c>
      <c r="R2012" s="70" t="str">
        <f t="shared" ca="1" si="313"/>
        <v/>
      </c>
      <c r="S2012" s="70" t="str">
        <f t="shared" ca="1" si="314"/>
        <v/>
      </c>
      <c r="T2012" s="147" t="str">
        <f t="shared" ca="1" si="315"/>
        <v/>
      </c>
      <c r="U2012" s="146"/>
      <c r="V2012" s="51"/>
      <c r="W2012" s="51"/>
      <c r="X2012" s="51"/>
      <c r="Y2012" s="51"/>
      <c r="Z2012" s="51"/>
      <c r="AA2012" s="145"/>
    </row>
    <row r="2013" spans="1:27" s="2" customFormat="1" ht="15.6" x14ac:dyDescent="0.3">
      <c r="A2013" s="555">
        <v>45639</v>
      </c>
      <c r="B2013" s="48" t="s">
        <v>1942</v>
      </c>
      <c r="C2013" s="45" t="s">
        <v>494</v>
      </c>
      <c r="D2013" s="45">
        <v>-1</v>
      </c>
      <c r="E2013" s="45" t="s">
        <v>66</v>
      </c>
      <c r="F2013" s="45">
        <v>16</v>
      </c>
      <c r="G2013" s="102" t="s">
        <v>1958</v>
      </c>
      <c r="H2013" s="59" t="s">
        <v>30</v>
      </c>
      <c r="I2013" s="48"/>
      <c r="J2013" s="528">
        <v>45652</v>
      </c>
      <c r="K2013" s="42" t="s">
        <v>31</v>
      </c>
      <c r="L2013" s="544">
        <v>45601</v>
      </c>
      <c r="M2013" s="57"/>
      <c r="N2013" s="516">
        <v>45668</v>
      </c>
      <c r="O2013" s="51"/>
      <c r="P2013" s="70" t="str">
        <f t="shared" ca="1" si="311"/>
        <v/>
      </c>
      <c r="Q2013" s="70" t="str">
        <f t="shared" ca="1" si="312"/>
        <v/>
      </c>
      <c r="R2013" s="70" t="str">
        <f t="shared" ca="1" si="313"/>
        <v/>
      </c>
      <c r="S2013" s="70" t="str">
        <f t="shared" ca="1" si="314"/>
        <v/>
      </c>
      <c r="T2013" s="147" t="str">
        <f t="shared" ca="1" si="315"/>
        <v/>
      </c>
      <c r="U2013" s="146"/>
      <c r="V2013" s="51"/>
      <c r="W2013" s="51"/>
      <c r="X2013" s="51"/>
      <c r="Y2013" s="51"/>
      <c r="Z2013" s="51"/>
      <c r="AA2013" s="145"/>
    </row>
    <row r="2014" spans="1:27" s="2" customFormat="1" ht="15.6" x14ac:dyDescent="0.3">
      <c r="A2014" s="555">
        <v>45639</v>
      </c>
      <c r="B2014" s="48" t="s">
        <v>1942</v>
      </c>
      <c r="C2014" s="45" t="s">
        <v>494</v>
      </c>
      <c r="D2014" s="45">
        <v>-1</v>
      </c>
      <c r="E2014" s="45" t="s">
        <v>66</v>
      </c>
      <c r="F2014" s="45">
        <v>17</v>
      </c>
      <c r="G2014" s="63" t="s">
        <v>1959</v>
      </c>
      <c r="H2014" s="47" t="s">
        <v>30</v>
      </c>
      <c r="I2014" s="48"/>
      <c r="J2014" s="568">
        <v>45607</v>
      </c>
      <c r="K2014" s="42" t="s">
        <v>31</v>
      </c>
      <c r="L2014" s="544">
        <v>45601</v>
      </c>
      <c r="M2014" s="57"/>
      <c r="N2014" s="516">
        <v>45616</v>
      </c>
      <c r="O2014" s="51"/>
      <c r="P2014" s="70" t="str">
        <f t="shared" ca="1" si="311"/>
        <v/>
      </c>
      <c r="Q2014" s="70" t="str">
        <f t="shared" ca="1" si="312"/>
        <v/>
      </c>
      <c r="R2014" s="70" t="str">
        <f t="shared" ca="1" si="313"/>
        <v/>
      </c>
      <c r="S2014" s="70" t="str">
        <f t="shared" ca="1" si="314"/>
        <v/>
      </c>
      <c r="T2014" s="147" t="str">
        <f t="shared" ca="1" si="315"/>
        <v/>
      </c>
      <c r="U2014" s="146"/>
      <c r="V2014" s="51"/>
      <c r="W2014" s="51"/>
      <c r="X2014" s="51"/>
      <c r="Y2014" s="51"/>
      <c r="Z2014" s="51"/>
      <c r="AA2014" s="145"/>
    </row>
    <row r="2015" spans="1:27" s="2" customFormat="1" ht="15.6" x14ac:dyDescent="0.3">
      <c r="A2015" s="555">
        <v>45639</v>
      </c>
      <c r="B2015" s="48" t="s">
        <v>1942</v>
      </c>
      <c r="C2015" s="45" t="s">
        <v>494</v>
      </c>
      <c r="D2015" s="45">
        <v>-1</v>
      </c>
      <c r="E2015" s="45" t="s">
        <v>66</v>
      </c>
      <c r="F2015" s="45">
        <v>18</v>
      </c>
      <c r="G2015" s="63" t="s">
        <v>1960</v>
      </c>
      <c r="H2015" s="47" t="s">
        <v>54</v>
      </c>
      <c r="I2015" s="48"/>
      <c r="J2015" s="568">
        <v>45607</v>
      </c>
      <c r="K2015" s="42" t="s">
        <v>31</v>
      </c>
      <c r="L2015" s="544">
        <v>45601</v>
      </c>
      <c r="M2015" s="57"/>
      <c r="N2015" s="516">
        <v>45616</v>
      </c>
      <c r="O2015" s="51"/>
      <c r="P2015" s="70" t="str">
        <f t="shared" ca="1" si="311"/>
        <v/>
      </c>
      <c r="Q2015" s="70" t="str">
        <f t="shared" ca="1" si="312"/>
        <v/>
      </c>
      <c r="R2015" s="70" t="str">
        <f t="shared" ca="1" si="313"/>
        <v/>
      </c>
      <c r="S2015" s="70" t="str">
        <f t="shared" ca="1" si="314"/>
        <v/>
      </c>
      <c r="T2015" s="147" t="str">
        <f t="shared" ca="1" si="315"/>
        <v/>
      </c>
      <c r="U2015" s="146"/>
      <c r="V2015" s="51"/>
      <c r="W2015" s="51"/>
      <c r="X2015" s="51"/>
      <c r="Y2015" s="51"/>
      <c r="Z2015" s="51"/>
      <c r="AA2015" s="145"/>
    </row>
    <row r="2016" spans="1:27" s="2" customFormat="1" ht="15.6" x14ac:dyDescent="0.3">
      <c r="A2016" s="555">
        <v>45639</v>
      </c>
      <c r="B2016" s="48" t="s">
        <v>1942</v>
      </c>
      <c r="C2016" s="45" t="s">
        <v>494</v>
      </c>
      <c r="D2016" s="45">
        <v>-1</v>
      </c>
      <c r="E2016" s="45" t="s">
        <v>66</v>
      </c>
      <c r="F2016" s="45">
        <v>19</v>
      </c>
      <c r="G2016" s="218" t="s">
        <v>1961</v>
      </c>
      <c r="H2016" s="95" t="s">
        <v>84</v>
      </c>
      <c r="I2016" s="95"/>
      <c r="J2016" s="570">
        <v>45607</v>
      </c>
      <c r="K2016" s="42" t="s">
        <v>31</v>
      </c>
      <c r="L2016" s="544">
        <v>45601</v>
      </c>
      <c r="M2016" s="57"/>
      <c r="N2016" s="516">
        <v>45614</v>
      </c>
      <c r="O2016" s="128" t="s">
        <v>1962</v>
      </c>
      <c r="P2016" s="70" t="str">
        <f t="shared" ca="1" si="311"/>
        <v/>
      </c>
      <c r="Q2016" s="70" t="str">
        <f t="shared" ca="1" si="312"/>
        <v/>
      </c>
      <c r="R2016" s="70" t="str">
        <f t="shared" ca="1" si="313"/>
        <v/>
      </c>
      <c r="S2016" s="70" t="str">
        <f t="shared" ca="1" si="314"/>
        <v/>
      </c>
      <c r="T2016" s="147" t="str">
        <f t="shared" ca="1" si="315"/>
        <v/>
      </c>
      <c r="U2016" s="146"/>
      <c r="V2016" s="51"/>
      <c r="W2016" s="51"/>
      <c r="X2016" s="51"/>
      <c r="Y2016" s="51"/>
      <c r="Z2016" s="51"/>
      <c r="AA2016" s="145"/>
    </row>
    <row r="2017" spans="1:27" s="2" customFormat="1" ht="15.6" x14ac:dyDescent="0.3">
      <c r="A2017" s="555">
        <v>45639</v>
      </c>
      <c r="B2017" s="48" t="s">
        <v>1942</v>
      </c>
      <c r="C2017" s="45" t="s">
        <v>494</v>
      </c>
      <c r="D2017" s="45">
        <v>-1</v>
      </c>
      <c r="E2017" s="45" t="s">
        <v>66</v>
      </c>
      <c r="F2017" s="45">
        <v>20</v>
      </c>
      <c r="G2017" s="306" t="s">
        <v>1963</v>
      </c>
      <c r="H2017" s="95" t="s">
        <v>84</v>
      </c>
      <c r="I2017" s="95"/>
      <c r="J2017" s="570">
        <v>45721</v>
      </c>
      <c r="K2017" s="42" t="s">
        <v>31</v>
      </c>
      <c r="L2017" s="544">
        <v>45601</v>
      </c>
      <c r="M2017" s="51"/>
      <c r="N2017" s="513">
        <v>45721</v>
      </c>
      <c r="O2017" s="51"/>
      <c r="P2017" s="70"/>
      <c r="Q2017" s="70"/>
      <c r="R2017" s="70"/>
      <c r="S2017" s="70"/>
      <c r="T2017" s="147"/>
      <c r="U2017" s="146"/>
      <c r="V2017" s="51"/>
      <c r="W2017" s="51"/>
      <c r="X2017" s="51"/>
      <c r="Y2017" s="51"/>
      <c r="Z2017" s="51"/>
      <c r="AA2017" s="145"/>
    </row>
    <row r="2018" spans="1:27" s="2" customFormat="1" ht="43.2" x14ac:dyDescent="0.3">
      <c r="A2018" s="556">
        <v>45639</v>
      </c>
      <c r="B2018" s="235" t="s">
        <v>1942</v>
      </c>
      <c r="C2018" s="236" t="s">
        <v>494</v>
      </c>
      <c r="D2018" s="236">
        <v>-1</v>
      </c>
      <c r="E2018" s="236" t="s">
        <v>66</v>
      </c>
      <c r="F2018" s="236">
        <v>21</v>
      </c>
      <c r="G2018" s="257" t="s">
        <v>1964</v>
      </c>
      <c r="H2018" s="240" t="s">
        <v>52</v>
      </c>
      <c r="I2018" s="235"/>
      <c r="J2018" s="573">
        <v>45722</v>
      </c>
      <c r="K2018" s="42" t="s">
        <v>31</v>
      </c>
      <c r="L2018" s="544">
        <v>45601</v>
      </c>
      <c r="M2018" s="248"/>
      <c r="N2018" s="517">
        <v>45606</v>
      </c>
      <c r="O2018" s="252"/>
      <c r="P2018" s="256" t="str">
        <f ca="1">IF(K2018="NÃO INTERVENCIONADO",TODAY()-J2018,"")</f>
        <v/>
      </c>
      <c r="Q2018" s="256" t="str">
        <f ca="1">IF(K2018="ENCOMENDADO",TODAY()-J2018,"")</f>
        <v/>
      </c>
      <c r="R2018" s="256" t="str">
        <f ca="1">IF(K2018="EM OBRA",TODAY()-J2018,"")</f>
        <v/>
      </c>
      <c r="S2018" s="256" t="str">
        <f ca="1">IF(K2018="CORREÇÃO NÃO ACEITE",TODAY()-J2018,"")</f>
        <v/>
      </c>
      <c r="T2018" s="275" t="str">
        <f ca="1">IF(K2018="A VERIFICAR",TODAY()-J2018,"")</f>
        <v/>
      </c>
      <c r="U2018" s="276"/>
      <c r="V2018" s="252"/>
      <c r="W2018" s="252"/>
      <c r="X2018" s="252"/>
      <c r="Y2018" s="252"/>
      <c r="Z2018" s="252"/>
      <c r="AA2018" s="277"/>
    </row>
    <row r="2019" spans="1:27" s="2" customFormat="1" ht="30.6" x14ac:dyDescent="0.3">
      <c r="A2019" s="555">
        <v>45639</v>
      </c>
      <c r="B2019" s="48" t="s">
        <v>1942</v>
      </c>
      <c r="C2019" s="45" t="s">
        <v>494</v>
      </c>
      <c r="D2019" s="45">
        <v>-1</v>
      </c>
      <c r="E2019" s="45" t="s">
        <v>66</v>
      </c>
      <c r="F2019" s="45">
        <v>22</v>
      </c>
      <c r="G2019" s="111" t="s">
        <v>1965</v>
      </c>
      <c r="H2019" s="47" t="s">
        <v>30</v>
      </c>
      <c r="I2019" s="48"/>
      <c r="J2019" s="568">
        <v>45722</v>
      </c>
      <c r="K2019" s="42" t="s">
        <v>31</v>
      </c>
      <c r="L2019" s="544">
        <v>45601</v>
      </c>
      <c r="M2019" s="51"/>
      <c r="N2019" s="513">
        <v>45730</v>
      </c>
      <c r="O2019" s="51"/>
      <c r="P2019" s="70"/>
      <c r="Q2019" s="70"/>
      <c r="R2019" s="70"/>
      <c r="S2019" s="70"/>
      <c r="T2019" s="147"/>
      <c r="U2019" s="146"/>
      <c r="V2019" s="51"/>
      <c r="W2019" s="51"/>
      <c r="X2019" s="51"/>
      <c r="Y2019" s="51"/>
      <c r="Z2019" s="51"/>
      <c r="AA2019" s="145"/>
    </row>
    <row r="2020" spans="1:27" s="2" customFormat="1" ht="15.6" x14ac:dyDescent="0.3">
      <c r="A2020" s="555">
        <v>45639</v>
      </c>
      <c r="B2020" s="48" t="s">
        <v>1942</v>
      </c>
      <c r="C2020" s="45" t="s">
        <v>494</v>
      </c>
      <c r="D2020" s="45">
        <v>-1</v>
      </c>
      <c r="E2020" s="45" t="s">
        <v>66</v>
      </c>
      <c r="F2020" s="45">
        <v>23</v>
      </c>
      <c r="G2020" s="111" t="s">
        <v>1966</v>
      </c>
      <c r="H2020" s="47" t="s">
        <v>30</v>
      </c>
      <c r="I2020" s="48"/>
      <c r="J2020" s="568">
        <v>45722</v>
      </c>
      <c r="K2020" s="42" t="s">
        <v>31</v>
      </c>
      <c r="L2020" s="544">
        <v>45601</v>
      </c>
      <c r="M2020" s="51"/>
      <c r="N2020" s="513">
        <v>45730</v>
      </c>
      <c r="O2020" s="51"/>
      <c r="P2020" s="70"/>
      <c r="Q2020" s="70"/>
      <c r="R2020" s="70"/>
      <c r="S2020" s="70"/>
      <c r="T2020" s="147"/>
      <c r="U2020" s="146"/>
      <c r="V2020" s="51"/>
      <c r="W2020" s="51"/>
      <c r="X2020" s="51"/>
      <c r="Y2020" s="51"/>
      <c r="Z2020" s="51"/>
      <c r="AA2020" s="145"/>
    </row>
    <row r="2021" spans="1:27" s="2" customFormat="1" ht="15.6" x14ac:dyDescent="0.3">
      <c r="A2021" s="555">
        <v>45607</v>
      </c>
      <c r="B2021" s="48" t="s">
        <v>494</v>
      </c>
      <c r="C2021" s="45" t="s">
        <v>27</v>
      </c>
      <c r="D2021" s="45">
        <v>-1</v>
      </c>
      <c r="E2021" s="45" t="s">
        <v>108</v>
      </c>
      <c r="F2021" s="45">
        <v>1</v>
      </c>
      <c r="G2021" s="63" t="s">
        <v>1967</v>
      </c>
      <c r="H2021" s="47" t="s">
        <v>30</v>
      </c>
      <c r="I2021" s="48"/>
      <c r="J2021" s="513"/>
      <c r="K2021" s="42" t="s">
        <v>31</v>
      </c>
      <c r="L2021" s="544">
        <v>45454</v>
      </c>
      <c r="M2021" s="57"/>
      <c r="N2021" s="516">
        <v>45575</v>
      </c>
      <c r="O2021" s="51"/>
      <c r="P2021" s="70" t="str">
        <f t="shared" ref="P2021:P2051" ca="1" si="316">IF(K2021="NÃO INTERVENCIONADO",TODAY()-J2021,"")</f>
        <v/>
      </c>
      <c r="Q2021" s="70" t="str">
        <f t="shared" ref="Q2021:Q2051" ca="1" si="317">IF(K2021="ENCOMENDADO",TODAY()-J2021,"")</f>
        <v/>
      </c>
      <c r="R2021" s="70" t="str">
        <f t="shared" ref="R2021:R2051" ca="1" si="318">IF(K2021="EM OBRA",TODAY()-J2021,"")</f>
        <v/>
      </c>
      <c r="S2021" s="70" t="str">
        <f t="shared" ref="S2021:S2051" ca="1" si="319">IF(K2021="CORREÇÃO NÃO ACEITE",TODAY()-J2021,"")</f>
        <v/>
      </c>
      <c r="T2021" s="147" t="str">
        <f t="shared" ref="T2021:T2051" ca="1" si="320">IF(K2021="A VERIFICAR",TODAY()-J2021,"")</f>
        <v/>
      </c>
      <c r="U2021" s="146"/>
      <c r="V2021" s="51"/>
      <c r="W2021" s="51"/>
      <c r="X2021" s="51"/>
      <c r="Y2021" s="51"/>
      <c r="Z2021" s="51"/>
      <c r="AA2021" s="145"/>
    </row>
    <row r="2022" spans="1:27" s="2" customFormat="1" ht="15.6" x14ac:dyDescent="0.3">
      <c r="A2022" s="555">
        <v>45607</v>
      </c>
      <c r="B2022" s="48" t="s">
        <v>494</v>
      </c>
      <c r="C2022" s="45" t="s">
        <v>27</v>
      </c>
      <c r="D2022" s="45">
        <v>-1</v>
      </c>
      <c r="E2022" s="45" t="s">
        <v>108</v>
      </c>
      <c r="F2022" s="45">
        <v>2</v>
      </c>
      <c r="G2022" s="63" t="s">
        <v>1968</v>
      </c>
      <c r="H2022" s="47" t="s">
        <v>57</v>
      </c>
      <c r="I2022" s="48"/>
      <c r="J2022" s="513"/>
      <c r="K2022" s="42" t="s">
        <v>31</v>
      </c>
      <c r="L2022" s="544">
        <v>45454</v>
      </c>
      <c r="M2022" s="57"/>
      <c r="N2022" s="516">
        <v>45576</v>
      </c>
      <c r="O2022" s="51"/>
      <c r="P2022" s="70" t="str">
        <f t="shared" ca="1" si="316"/>
        <v/>
      </c>
      <c r="Q2022" s="70" t="str">
        <f t="shared" ca="1" si="317"/>
        <v/>
      </c>
      <c r="R2022" s="70" t="str">
        <f t="shared" ca="1" si="318"/>
        <v/>
      </c>
      <c r="S2022" s="70" t="str">
        <f t="shared" ca="1" si="319"/>
        <v/>
      </c>
      <c r="T2022" s="147" t="str">
        <f t="shared" ca="1" si="320"/>
        <v/>
      </c>
      <c r="U2022" s="146"/>
      <c r="V2022" s="51"/>
      <c r="W2022" s="51"/>
      <c r="X2022" s="51"/>
      <c r="Y2022" s="51"/>
      <c r="Z2022" s="51"/>
      <c r="AA2022" s="145"/>
    </row>
    <row r="2023" spans="1:27" s="2" customFormat="1" ht="15.6" x14ac:dyDescent="0.3">
      <c r="A2023" s="555">
        <v>45607</v>
      </c>
      <c r="B2023" s="48" t="s">
        <v>494</v>
      </c>
      <c r="C2023" s="45" t="s">
        <v>27</v>
      </c>
      <c r="D2023" s="45">
        <v>-1</v>
      </c>
      <c r="E2023" s="45" t="s">
        <v>108</v>
      </c>
      <c r="F2023" s="45">
        <v>3</v>
      </c>
      <c r="G2023" s="63" t="s">
        <v>1969</v>
      </c>
      <c r="H2023" s="47" t="s">
        <v>57</v>
      </c>
      <c r="I2023" s="48"/>
      <c r="J2023" s="513"/>
      <c r="K2023" s="42" t="s">
        <v>31</v>
      </c>
      <c r="L2023" s="544">
        <v>45454</v>
      </c>
      <c r="M2023" s="57"/>
      <c r="N2023" s="516">
        <v>45576</v>
      </c>
      <c r="O2023" s="51"/>
      <c r="P2023" s="70" t="str">
        <f t="shared" ca="1" si="316"/>
        <v/>
      </c>
      <c r="Q2023" s="70" t="str">
        <f t="shared" ca="1" si="317"/>
        <v/>
      </c>
      <c r="R2023" s="70" t="str">
        <f t="shared" ca="1" si="318"/>
        <v/>
      </c>
      <c r="S2023" s="70" t="str">
        <f t="shared" ca="1" si="319"/>
        <v/>
      </c>
      <c r="T2023" s="147" t="str">
        <f t="shared" ca="1" si="320"/>
        <v/>
      </c>
      <c r="U2023" s="146"/>
      <c r="V2023" s="51"/>
      <c r="W2023" s="51"/>
      <c r="X2023" s="51"/>
      <c r="Y2023" s="51"/>
      <c r="Z2023" s="51"/>
      <c r="AA2023" s="145"/>
    </row>
    <row r="2024" spans="1:27" s="2" customFormat="1" ht="15.6" x14ac:dyDescent="0.3">
      <c r="A2024" s="555">
        <v>45607</v>
      </c>
      <c r="B2024" s="48" t="s">
        <v>494</v>
      </c>
      <c r="C2024" s="45" t="s">
        <v>27</v>
      </c>
      <c r="D2024" s="45">
        <v>-1</v>
      </c>
      <c r="E2024" s="45" t="s">
        <v>108</v>
      </c>
      <c r="F2024" s="45">
        <v>4</v>
      </c>
      <c r="G2024" s="63" t="s">
        <v>1970</v>
      </c>
      <c r="H2024" s="47" t="s">
        <v>30</v>
      </c>
      <c r="I2024" s="48"/>
      <c r="J2024" s="513"/>
      <c r="K2024" s="42" t="s">
        <v>31</v>
      </c>
      <c r="L2024" s="544">
        <v>45454</v>
      </c>
      <c r="M2024" s="57"/>
      <c r="N2024" s="516">
        <v>45576</v>
      </c>
      <c r="O2024" s="51"/>
      <c r="P2024" s="70" t="str">
        <f t="shared" ca="1" si="316"/>
        <v/>
      </c>
      <c r="Q2024" s="70" t="str">
        <f t="shared" ca="1" si="317"/>
        <v/>
      </c>
      <c r="R2024" s="70" t="str">
        <f t="shared" ca="1" si="318"/>
        <v/>
      </c>
      <c r="S2024" s="70" t="str">
        <f t="shared" ca="1" si="319"/>
        <v/>
      </c>
      <c r="T2024" s="147" t="str">
        <f t="shared" ca="1" si="320"/>
        <v/>
      </c>
      <c r="U2024" s="146"/>
      <c r="V2024" s="51"/>
      <c r="W2024" s="51"/>
      <c r="X2024" s="51"/>
      <c r="Y2024" s="51"/>
      <c r="Z2024" s="51"/>
      <c r="AA2024" s="145"/>
    </row>
    <row r="2025" spans="1:27" s="2" customFormat="1" ht="15.6" x14ac:dyDescent="0.3">
      <c r="A2025" s="555">
        <v>45607</v>
      </c>
      <c r="B2025" s="48" t="s">
        <v>494</v>
      </c>
      <c r="C2025" s="45" t="s">
        <v>27</v>
      </c>
      <c r="D2025" s="45">
        <v>-1</v>
      </c>
      <c r="E2025" s="45" t="s">
        <v>108</v>
      </c>
      <c r="F2025" s="45">
        <v>5</v>
      </c>
      <c r="G2025" s="63" t="s">
        <v>1971</v>
      </c>
      <c r="H2025" s="47" t="s">
        <v>30</v>
      </c>
      <c r="I2025" s="48"/>
      <c r="J2025" s="513"/>
      <c r="K2025" s="42" t="s">
        <v>31</v>
      </c>
      <c r="L2025" s="544">
        <v>45454</v>
      </c>
      <c r="M2025" s="57"/>
      <c r="N2025" s="516">
        <v>45576</v>
      </c>
      <c r="O2025" s="51"/>
      <c r="P2025" s="70" t="str">
        <f t="shared" ca="1" si="316"/>
        <v/>
      </c>
      <c r="Q2025" s="70" t="str">
        <f t="shared" ca="1" si="317"/>
        <v/>
      </c>
      <c r="R2025" s="70" t="str">
        <f t="shared" ca="1" si="318"/>
        <v/>
      </c>
      <c r="S2025" s="70" t="str">
        <f t="shared" ca="1" si="319"/>
        <v/>
      </c>
      <c r="T2025" s="147" t="str">
        <f t="shared" ca="1" si="320"/>
        <v/>
      </c>
      <c r="U2025" s="146"/>
      <c r="V2025" s="51"/>
      <c r="W2025" s="51"/>
      <c r="X2025" s="51"/>
      <c r="Y2025" s="51"/>
      <c r="Z2025" s="51"/>
      <c r="AA2025" s="145"/>
    </row>
    <row r="2026" spans="1:27" s="2" customFormat="1" ht="15.6" x14ac:dyDescent="0.3">
      <c r="A2026" s="555">
        <v>45607</v>
      </c>
      <c r="B2026" s="48" t="s">
        <v>494</v>
      </c>
      <c r="C2026" s="45" t="s">
        <v>27</v>
      </c>
      <c r="D2026" s="45">
        <v>-1</v>
      </c>
      <c r="E2026" s="45" t="s">
        <v>108</v>
      </c>
      <c r="F2026" s="45">
        <v>6</v>
      </c>
      <c r="G2026" s="63" t="s">
        <v>1972</v>
      </c>
      <c r="H2026" s="47" t="s">
        <v>30</v>
      </c>
      <c r="I2026" s="48"/>
      <c r="J2026" s="513"/>
      <c r="K2026" s="42" t="s">
        <v>31</v>
      </c>
      <c r="L2026" s="544">
        <v>45454</v>
      </c>
      <c r="M2026" s="57"/>
      <c r="N2026" s="516">
        <v>45575</v>
      </c>
      <c r="O2026" s="51"/>
      <c r="P2026" s="70" t="str">
        <f t="shared" ca="1" si="316"/>
        <v/>
      </c>
      <c r="Q2026" s="70" t="str">
        <f t="shared" ca="1" si="317"/>
        <v/>
      </c>
      <c r="R2026" s="70" t="str">
        <f t="shared" ca="1" si="318"/>
        <v/>
      </c>
      <c r="S2026" s="70" t="str">
        <f t="shared" ca="1" si="319"/>
        <v/>
      </c>
      <c r="T2026" s="147" t="str">
        <f t="shared" ca="1" si="320"/>
        <v/>
      </c>
      <c r="U2026" s="146"/>
      <c r="V2026" s="51"/>
      <c r="W2026" s="51"/>
      <c r="X2026" s="51"/>
      <c r="Y2026" s="51"/>
      <c r="Z2026" s="51"/>
      <c r="AA2026" s="145"/>
    </row>
    <row r="2027" spans="1:27" s="2" customFormat="1" ht="15.6" x14ac:dyDescent="0.3">
      <c r="A2027" s="555">
        <v>45607</v>
      </c>
      <c r="B2027" s="48" t="s">
        <v>494</v>
      </c>
      <c r="C2027" s="45" t="s">
        <v>27</v>
      </c>
      <c r="D2027" s="45">
        <v>-1</v>
      </c>
      <c r="E2027" s="45" t="s">
        <v>108</v>
      </c>
      <c r="F2027" s="45">
        <v>7</v>
      </c>
      <c r="G2027" s="63" t="s">
        <v>1973</v>
      </c>
      <c r="H2027" s="47" t="s">
        <v>30</v>
      </c>
      <c r="I2027" s="48"/>
      <c r="J2027" s="513"/>
      <c r="K2027" s="42" t="s">
        <v>31</v>
      </c>
      <c r="L2027" s="544">
        <v>45454</v>
      </c>
      <c r="M2027" s="57"/>
      <c r="N2027" s="516">
        <v>45575</v>
      </c>
      <c r="O2027" s="51"/>
      <c r="P2027" s="70" t="str">
        <f t="shared" ca="1" si="316"/>
        <v/>
      </c>
      <c r="Q2027" s="70" t="str">
        <f t="shared" ca="1" si="317"/>
        <v/>
      </c>
      <c r="R2027" s="70" t="str">
        <f t="shared" ca="1" si="318"/>
        <v/>
      </c>
      <c r="S2027" s="70" t="str">
        <f t="shared" ca="1" si="319"/>
        <v/>
      </c>
      <c r="T2027" s="147" t="str">
        <f t="shared" ca="1" si="320"/>
        <v/>
      </c>
      <c r="U2027" s="146"/>
      <c r="V2027" s="51"/>
      <c r="W2027" s="51"/>
      <c r="X2027" s="51"/>
      <c r="Y2027" s="51"/>
      <c r="Z2027" s="51"/>
      <c r="AA2027" s="145"/>
    </row>
    <row r="2028" spans="1:27" s="2" customFormat="1" ht="15.6" x14ac:dyDescent="0.3">
      <c r="A2028" s="555">
        <v>45607</v>
      </c>
      <c r="B2028" s="48" t="s">
        <v>494</v>
      </c>
      <c r="C2028" s="45" t="s">
        <v>27</v>
      </c>
      <c r="D2028" s="45">
        <v>-1</v>
      </c>
      <c r="E2028" s="45" t="s">
        <v>108</v>
      </c>
      <c r="F2028" s="45">
        <v>8</v>
      </c>
      <c r="G2028" s="63" t="s">
        <v>1974</v>
      </c>
      <c r="H2028" s="47" t="s">
        <v>30</v>
      </c>
      <c r="I2028" s="48"/>
      <c r="J2028" s="513"/>
      <c r="K2028" s="42" t="s">
        <v>31</v>
      </c>
      <c r="L2028" s="544">
        <v>45454</v>
      </c>
      <c r="M2028" s="57"/>
      <c r="N2028" s="516">
        <v>45575</v>
      </c>
      <c r="O2028" s="51"/>
      <c r="P2028" s="70" t="str">
        <f t="shared" ca="1" si="316"/>
        <v/>
      </c>
      <c r="Q2028" s="70" t="str">
        <f t="shared" ca="1" si="317"/>
        <v/>
      </c>
      <c r="R2028" s="70" t="str">
        <f t="shared" ca="1" si="318"/>
        <v/>
      </c>
      <c r="S2028" s="70" t="str">
        <f t="shared" ca="1" si="319"/>
        <v/>
      </c>
      <c r="T2028" s="147" t="str">
        <f t="shared" ca="1" si="320"/>
        <v/>
      </c>
      <c r="U2028" s="146"/>
      <c r="V2028" s="51"/>
      <c r="W2028" s="51"/>
      <c r="X2028" s="51"/>
      <c r="Y2028" s="51"/>
      <c r="Z2028" s="51"/>
      <c r="AA2028" s="145"/>
    </row>
    <row r="2029" spans="1:27" s="2" customFormat="1" ht="15.6" x14ac:dyDescent="0.3">
      <c r="A2029" s="555">
        <v>45607</v>
      </c>
      <c r="B2029" s="48" t="s">
        <v>494</v>
      </c>
      <c r="C2029" s="45" t="s">
        <v>27</v>
      </c>
      <c r="D2029" s="45">
        <v>-1</v>
      </c>
      <c r="E2029" s="45" t="s">
        <v>108</v>
      </c>
      <c r="F2029" s="45">
        <v>9</v>
      </c>
      <c r="G2029" s="63" t="s">
        <v>1975</v>
      </c>
      <c r="H2029" s="47" t="s">
        <v>30</v>
      </c>
      <c r="I2029" s="48"/>
      <c r="J2029" s="513"/>
      <c r="K2029" s="42" t="s">
        <v>31</v>
      </c>
      <c r="L2029" s="544">
        <v>45454</v>
      </c>
      <c r="M2029" s="57"/>
      <c r="N2029" s="516">
        <v>45575</v>
      </c>
      <c r="O2029" s="51"/>
      <c r="P2029" s="70" t="str">
        <f t="shared" ca="1" si="316"/>
        <v/>
      </c>
      <c r="Q2029" s="70" t="str">
        <f t="shared" ca="1" si="317"/>
        <v/>
      </c>
      <c r="R2029" s="70" t="str">
        <f t="shared" ca="1" si="318"/>
        <v/>
      </c>
      <c r="S2029" s="70" t="str">
        <f t="shared" ca="1" si="319"/>
        <v/>
      </c>
      <c r="T2029" s="147" t="str">
        <f t="shared" ca="1" si="320"/>
        <v/>
      </c>
      <c r="U2029" s="146"/>
      <c r="V2029" s="51"/>
      <c r="W2029" s="51"/>
      <c r="X2029" s="51"/>
      <c r="Y2029" s="51"/>
      <c r="Z2029" s="51"/>
      <c r="AA2029" s="145"/>
    </row>
    <row r="2030" spans="1:27" s="2" customFormat="1" ht="15.6" x14ac:dyDescent="0.3">
      <c r="A2030" s="555">
        <v>45607</v>
      </c>
      <c r="B2030" s="48" t="s">
        <v>494</v>
      </c>
      <c r="C2030" s="45" t="s">
        <v>27</v>
      </c>
      <c r="D2030" s="45">
        <v>-1</v>
      </c>
      <c r="E2030" s="45" t="s">
        <v>108</v>
      </c>
      <c r="F2030" s="45">
        <v>10</v>
      </c>
      <c r="G2030" s="63" t="s">
        <v>1976</v>
      </c>
      <c r="H2030" s="47" t="s">
        <v>30</v>
      </c>
      <c r="I2030" s="48"/>
      <c r="J2030" s="513"/>
      <c r="K2030" s="42" t="s">
        <v>31</v>
      </c>
      <c r="L2030" s="544">
        <v>45454</v>
      </c>
      <c r="M2030" s="57"/>
      <c r="N2030" s="516">
        <v>45575</v>
      </c>
      <c r="O2030" s="51"/>
      <c r="P2030" s="70" t="str">
        <f t="shared" ca="1" si="316"/>
        <v/>
      </c>
      <c r="Q2030" s="70" t="str">
        <f t="shared" ca="1" si="317"/>
        <v/>
      </c>
      <c r="R2030" s="70" t="str">
        <f t="shared" ca="1" si="318"/>
        <v/>
      </c>
      <c r="S2030" s="70" t="str">
        <f t="shared" ca="1" si="319"/>
        <v/>
      </c>
      <c r="T2030" s="147" t="str">
        <f t="shared" ca="1" si="320"/>
        <v/>
      </c>
      <c r="U2030" s="146"/>
      <c r="V2030" s="51"/>
      <c r="W2030" s="51"/>
      <c r="X2030" s="51"/>
      <c r="Y2030" s="51"/>
      <c r="Z2030" s="51"/>
      <c r="AA2030" s="145"/>
    </row>
    <row r="2031" spans="1:27" s="2" customFormat="1" ht="31.2" x14ac:dyDescent="0.3">
      <c r="A2031" s="555">
        <v>45607</v>
      </c>
      <c r="B2031" s="48" t="s">
        <v>494</v>
      </c>
      <c r="C2031" s="45" t="s">
        <v>27</v>
      </c>
      <c r="D2031" s="45">
        <v>-1</v>
      </c>
      <c r="E2031" s="45" t="s">
        <v>108</v>
      </c>
      <c r="F2031" s="45">
        <v>11</v>
      </c>
      <c r="G2031" s="63" t="s">
        <v>1977</v>
      </c>
      <c r="H2031" s="47" t="s">
        <v>57</v>
      </c>
      <c r="I2031" s="48"/>
      <c r="J2031" s="513"/>
      <c r="K2031" s="42" t="s">
        <v>31</v>
      </c>
      <c r="L2031" s="544">
        <v>45454</v>
      </c>
      <c r="M2031" s="57"/>
      <c r="N2031" s="516">
        <v>45601</v>
      </c>
      <c r="O2031" s="51"/>
      <c r="P2031" s="70" t="str">
        <f t="shared" ca="1" si="316"/>
        <v/>
      </c>
      <c r="Q2031" s="70" t="str">
        <f t="shared" ca="1" si="317"/>
        <v/>
      </c>
      <c r="R2031" s="70" t="str">
        <f t="shared" ca="1" si="318"/>
        <v/>
      </c>
      <c r="S2031" s="70" t="str">
        <f t="shared" ca="1" si="319"/>
        <v/>
      </c>
      <c r="T2031" s="147" t="str">
        <f t="shared" ca="1" si="320"/>
        <v/>
      </c>
      <c r="U2031" s="146"/>
      <c r="V2031" s="51"/>
      <c r="W2031" s="51"/>
      <c r="X2031" s="51"/>
      <c r="Y2031" s="51"/>
      <c r="Z2031" s="51"/>
      <c r="AA2031" s="145"/>
    </row>
    <row r="2032" spans="1:27" s="2" customFormat="1" ht="15.6" x14ac:dyDescent="0.3">
      <c r="A2032" s="555">
        <v>45607</v>
      </c>
      <c r="B2032" s="48" t="s">
        <v>494</v>
      </c>
      <c r="C2032" s="45" t="s">
        <v>27</v>
      </c>
      <c r="D2032" s="45">
        <v>-1</v>
      </c>
      <c r="E2032" s="45" t="s">
        <v>108</v>
      </c>
      <c r="F2032" s="45">
        <v>12</v>
      </c>
      <c r="G2032" s="63" t="s">
        <v>1978</v>
      </c>
      <c r="H2032" s="47" t="s">
        <v>57</v>
      </c>
      <c r="I2032" s="48"/>
      <c r="J2032" s="513"/>
      <c r="K2032" s="42" t="s">
        <v>31</v>
      </c>
      <c r="L2032" s="544">
        <v>45454</v>
      </c>
      <c r="M2032" s="57"/>
      <c r="N2032" s="516">
        <v>45601</v>
      </c>
      <c r="O2032" s="51"/>
      <c r="P2032" s="70" t="str">
        <f t="shared" ca="1" si="316"/>
        <v/>
      </c>
      <c r="Q2032" s="70" t="str">
        <f t="shared" ca="1" si="317"/>
        <v/>
      </c>
      <c r="R2032" s="70" t="str">
        <f t="shared" ca="1" si="318"/>
        <v/>
      </c>
      <c r="S2032" s="70" t="str">
        <f t="shared" ca="1" si="319"/>
        <v/>
      </c>
      <c r="T2032" s="147" t="str">
        <f t="shared" ca="1" si="320"/>
        <v/>
      </c>
      <c r="U2032" s="146"/>
      <c r="V2032" s="51"/>
      <c r="W2032" s="51"/>
      <c r="X2032" s="51"/>
      <c r="Y2032" s="51"/>
      <c r="Z2032" s="51"/>
      <c r="AA2032" s="145"/>
    </row>
    <row r="2033" spans="1:27" s="2" customFormat="1" ht="15.6" x14ac:dyDescent="0.3">
      <c r="A2033" s="555">
        <v>45607</v>
      </c>
      <c r="B2033" s="48" t="s">
        <v>494</v>
      </c>
      <c r="C2033" s="45" t="s">
        <v>27</v>
      </c>
      <c r="D2033" s="45">
        <v>-1</v>
      </c>
      <c r="E2033" s="45" t="s">
        <v>108</v>
      </c>
      <c r="F2033" s="45">
        <v>13</v>
      </c>
      <c r="G2033" s="63" t="s">
        <v>1979</v>
      </c>
      <c r="H2033" s="47" t="s">
        <v>30</v>
      </c>
      <c r="I2033" s="48"/>
      <c r="J2033" s="513"/>
      <c r="K2033" s="42" t="s">
        <v>31</v>
      </c>
      <c r="L2033" s="544">
        <v>45454</v>
      </c>
      <c r="M2033" s="57"/>
      <c r="N2033" s="516">
        <v>45576</v>
      </c>
      <c r="O2033" s="51"/>
      <c r="P2033" s="70" t="str">
        <f t="shared" ca="1" si="316"/>
        <v/>
      </c>
      <c r="Q2033" s="70" t="str">
        <f t="shared" ca="1" si="317"/>
        <v/>
      </c>
      <c r="R2033" s="70" t="str">
        <f t="shared" ca="1" si="318"/>
        <v/>
      </c>
      <c r="S2033" s="70" t="str">
        <f t="shared" ca="1" si="319"/>
        <v/>
      </c>
      <c r="T2033" s="147" t="str">
        <f t="shared" ca="1" si="320"/>
        <v/>
      </c>
      <c r="U2033" s="146"/>
      <c r="V2033" s="51"/>
      <c r="W2033" s="51"/>
      <c r="X2033" s="51"/>
      <c r="Y2033" s="51"/>
      <c r="Z2033" s="51"/>
      <c r="AA2033" s="145"/>
    </row>
    <row r="2034" spans="1:27" s="2" customFormat="1" ht="15.6" x14ac:dyDescent="0.3">
      <c r="A2034" s="555">
        <v>45607</v>
      </c>
      <c r="B2034" s="48" t="s">
        <v>494</v>
      </c>
      <c r="C2034" s="45" t="s">
        <v>27</v>
      </c>
      <c r="D2034" s="45">
        <v>-1</v>
      </c>
      <c r="E2034" s="45" t="s">
        <v>108</v>
      </c>
      <c r="F2034" s="45">
        <v>14</v>
      </c>
      <c r="G2034" s="63" t="s">
        <v>1980</v>
      </c>
      <c r="H2034" s="47" t="s">
        <v>30</v>
      </c>
      <c r="I2034" s="48"/>
      <c r="J2034" s="513"/>
      <c r="K2034" s="42" t="s">
        <v>31</v>
      </c>
      <c r="L2034" s="544">
        <v>45454</v>
      </c>
      <c r="M2034" s="57"/>
      <c r="N2034" s="516">
        <v>45576</v>
      </c>
      <c r="O2034" s="51"/>
      <c r="P2034" s="70" t="str">
        <f t="shared" ca="1" si="316"/>
        <v/>
      </c>
      <c r="Q2034" s="70" t="str">
        <f t="shared" ca="1" si="317"/>
        <v/>
      </c>
      <c r="R2034" s="70" t="str">
        <f t="shared" ca="1" si="318"/>
        <v/>
      </c>
      <c r="S2034" s="70" t="str">
        <f t="shared" ca="1" si="319"/>
        <v/>
      </c>
      <c r="T2034" s="147" t="str">
        <f t="shared" ca="1" si="320"/>
        <v/>
      </c>
      <c r="U2034" s="146"/>
      <c r="V2034" s="51"/>
      <c r="W2034" s="51"/>
      <c r="X2034" s="51"/>
      <c r="Y2034" s="51"/>
      <c r="Z2034" s="51"/>
      <c r="AA2034" s="145"/>
    </row>
    <row r="2035" spans="1:27" s="2" customFormat="1" ht="15.6" x14ac:dyDescent="0.3">
      <c r="A2035" s="555">
        <v>45607</v>
      </c>
      <c r="B2035" s="48" t="s">
        <v>494</v>
      </c>
      <c r="C2035" s="45" t="s">
        <v>27</v>
      </c>
      <c r="D2035" s="45">
        <v>-1</v>
      </c>
      <c r="E2035" s="45" t="s">
        <v>108</v>
      </c>
      <c r="F2035" s="45">
        <v>15</v>
      </c>
      <c r="G2035" s="63" t="s">
        <v>1981</v>
      </c>
      <c r="H2035" s="47" t="s">
        <v>30</v>
      </c>
      <c r="I2035" s="48"/>
      <c r="J2035" s="513"/>
      <c r="K2035" s="42" t="s">
        <v>31</v>
      </c>
      <c r="L2035" s="544">
        <v>45454</v>
      </c>
      <c r="M2035" s="57"/>
      <c r="N2035" s="516">
        <v>45576</v>
      </c>
      <c r="O2035" s="51"/>
      <c r="P2035" s="70" t="str">
        <f t="shared" ca="1" si="316"/>
        <v/>
      </c>
      <c r="Q2035" s="70" t="str">
        <f t="shared" ca="1" si="317"/>
        <v/>
      </c>
      <c r="R2035" s="70" t="str">
        <f t="shared" ca="1" si="318"/>
        <v/>
      </c>
      <c r="S2035" s="70" t="str">
        <f t="shared" ca="1" si="319"/>
        <v/>
      </c>
      <c r="T2035" s="147" t="str">
        <f t="shared" ca="1" si="320"/>
        <v/>
      </c>
      <c r="U2035" s="146"/>
      <c r="V2035" s="51"/>
      <c r="W2035" s="51"/>
      <c r="X2035" s="51"/>
      <c r="Y2035" s="51"/>
      <c r="Z2035" s="51"/>
      <c r="AA2035" s="145"/>
    </row>
    <row r="2036" spans="1:27" s="2" customFormat="1" ht="15.6" x14ac:dyDescent="0.3">
      <c r="A2036" s="555">
        <v>45607</v>
      </c>
      <c r="B2036" s="48" t="s">
        <v>494</v>
      </c>
      <c r="C2036" s="45" t="s">
        <v>27</v>
      </c>
      <c r="D2036" s="45">
        <v>-1</v>
      </c>
      <c r="E2036" s="45" t="s">
        <v>108</v>
      </c>
      <c r="F2036" s="45">
        <v>16</v>
      </c>
      <c r="G2036" s="63" t="s">
        <v>1982</v>
      </c>
      <c r="H2036" s="47" t="s">
        <v>30</v>
      </c>
      <c r="I2036" s="48"/>
      <c r="J2036" s="513"/>
      <c r="K2036" s="42" t="s">
        <v>31</v>
      </c>
      <c r="L2036" s="544">
        <v>45454</v>
      </c>
      <c r="M2036" s="57"/>
      <c r="N2036" s="516">
        <v>45576</v>
      </c>
      <c r="O2036" s="51"/>
      <c r="P2036" s="70" t="str">
        <f t="shared" ca="1" si="316"/>
        <v/>
      </c>
      <c r="Q2036" s="70" t="str">
        <f t="shared" ca="1" si="317"/>
        <v/>
      </c>
      <c r="R2036" s="70" t="str">
        <f t="shared" ca="1" si="318"/>
        <v/>
      </c>
      <c r="S2036" s="70" t="str">
        <f t="shared" ca="1" si="319"/>
        <v/>
      </c>
      <c r="T2036" s="147" t="str">
        <f t="shared" ca="1" si="320"/>
        <v/>
      </c>
      <c r="U2036" s="146"/>
      <c r="V2036" s="51"/>
      <c r="W2036" s="51"/>
      <c r="X2036" s="51"/>
      <c r="Y2036" s="51"/>
      <c r="Z2036" s="51"/>
      <c r="AA2036" s="145"/>
    </row>
    <row r="2037" spans="1:27" s="2" customFormat="1" ht="15.6" x14ac:dyDescent="0.3">
      <c r="A2037" s="555">
        <v>45607</v>
      </c>
      <c r="B2037" s="48" t="s">
        <v>494</v>
      </c>
      <c r="C2037" s="45" t="s">
        <v>27</v>
      </c>
      <c r="D2037" s="45">
        <v>-1</v>
      </c>
      <c r="E2037" s="45" t="s">
        <v>108</v>
      </c>
      <c r="F2037" s="45">
        <v>17</v>
      </c>
      <c r="G2037" s="63" t="s">
        <v>888</v>
      </c>
      <c r="H2037" s="53" t="s">
        <v>44</v>
      </c>
      <c r="I2037" s="48"/>
      <c r="J2037" s="568">
        <v>45583</v>
      </c>
      <c r="K2037" s="42" t="s">
        <v>31</v>
      </c>
      <c r="L2037" s="544">
        <v>45454</v>
      </c>
      <c r="M2037" s="57"/>
      <c r="N2037" s="516">
        <v>45583</v>
      </c>
      <c r="O2037" s="51"/>
      <c r="P2037" s="70" t="str">
        <f t="shared" ca="1" si="316"/>
        <v/>
      </c>
      <c r="Q2037" s="70" t="str">
        <f t="shared" ca="1" si="317"/>
        <v/>
      </c>
      <c r="R2037" s="70" t="str">
        <f t="shared" ca="1" si="318"/>
        <v/>
      </c>
      <c r="S2037" s="70" t="str">
        <f t="shared" ca="1" si="319"/>
        <v/>
      </c>
      <c r="T2037" s="147" t="str">
        <f t="shared" ca="1" si="320"/>
        <v/>
      </c>
      <c r="U2037" s="146"/>
      <c r="V2037" s="51"/>
      <c r="W2037" s="51"/>
      <c r="X2037" s="51"/>
      <c r="Y2037" s="51"/>
      <c r="Z2037" s="51"/>
      <c r="AA2037" s="145"/>
    </row>
    <row r="2038" spans="1:27" s="2" customFormat="1" ht="15.6" x14ac:dyDescent="0.3">
      <c r="A2038" s="555">
        <v>45607</v>
      </c>
      <c r="B2038" s="48" t="s">
        <v>494</v>
      </c>
      <c r="C2038" s="45" t="s">
        <v>27</v>
      </c>
      <c r="D2038" s="45">
        <v>-1</v>
      </c>
      <c r="E2038" s="45" t="s">
        <v>108</v>
      </c>
      <c r="F2038" s="45">
        <v>18</v>
      </c>
      <c r="G2038" s="63" t="s">
        <v>1983</v>
      </c>
      <c r="H2038" s="65" t="s">
        <v>116</v>
      </c>
      <c r="I2038" s="48"/>
      <c r="J2038" s="568">
        <v>45586</v>
      </c>
      <c r="K2038" s="42" t="s">
        <v>31</v>
      </c>
      <c r="L2038" s="544">
        <v>45454</v>
      </c>
      <c r="M2038" s="57"/>
      <c r="N2038" s="516">
        <v>45594</v>
      </c>
      <c r="O2038" s="51"/>
      <c r="P2038" s="70" t="str">
        <f t="shared" ca="1" si="316"/>
        <v/>
      </c>
      <c r="Q2038" s="70" t="str">
        <f t="shared" ca="1" si="317"/>
        <v/>
      </c>
      <c r="R2038" s="70" t="str">
        <f t="shared" ca="1" si="318"/>
        <v/>
      </c>
      <c r="S2038" s="70" t="str">
        <f t="shared" ca="1" si="319"/>
        <v/>
      </c>
      <c r="T2038" s="147" t="str">
        <f t="shared" ca="1" si="320"/>
        <v/>
      </c>
      <c r="U2038" s="146"/>
      <c r="V2038" s="51"/>
      <c r="W2038" s="51"/>
      <c r="X2038" s="51"/>
      <c r="Y2038" s="51"/>
      <c r="Z2038" s="51"/>
      <c r="AA2038" s="145"/>
    </row>
    <row r="2039" spans="1:27" s="2" customFormat="1" ht="15.6" x14ac:dyDescent="0.3">
      <c r="A2039" s="555">
        <v>45607</v>
      </c>
      <c r="B2039" s="48" t="s">
        <v>494</v>
      </c>
      <c r="C2039" s="45" t="s">
        <v>27</v>
      </c>
      <c r="D2039" s="45">
        <v>-1</v>
      </c>
      <c r="E2039" s="45" t="s">
        <v>108</v>
      </c>
      <c r="F2039" s="45">
        <v>19</v>
      </c>
      <c r="G2039" s="63" t="s">
        <v>1984</v>
      </c>
      <c r="H2039" s="47" t="s">
        <v>57</v>
      </c>
      <c r="I2039" s="47"/>
      <c r="J2039" s="569">
        <v>45604</v>
      </c>
      <c r="K2039" s="42" t="s">
        <v>31</v>
      </c>
      <c r="L2039" s="544">
        <v>45454</v>
      </c>
      <c r="M2039" s="57"/>
      <c r="N2039" s="516">
        <v>45623</v>
      </c>
      <c r="O2039" s="51"/>
      <c r="P2039" s="70" t="str">
        <f t="shared" ca="1" si="316"/>
        <v/>
      </c>
      <c r="Q2039" s="70" t="str">
        <f t="shared" ca="1" si="317"/>
        <v/>
      </c>
      <c r="R2039" s="70" t="str">
        <f t="shared" ca="1" si="318"/>
        <v/>
      </c>
      <c r="S2039" s="70" t="str">
        <f t="shared" ca="1" si="319"/>
        <v/>
      </c>
      <c r="T2039" s="147" t="str">
        <f t="shared" ca="1" si="320"/>
        <v/>
      </c>
      <c r="U2039" s="146"/>
      <c r="V2039" s="51"/>
      <c r="W2039" s="51"/>
      <c r="X2039" s="51"/>
      <c r="Y2039" s="51"/>
      <c r="Z2039" s="51"/>
      <c r="AA2039" s="145"/>
    </row>
    <row r="2040" spans="1:27" s="2" customFormat="1" ht="15.6" x14ac:dyDescent="0.3">
      <c r="A2040" s="555">
        <v>45607</v>
      </c>
      <c r="B2040" s="48" t="s">
        <v>494</v>
      </c>
      <c r="C2040" s="45" t="s">
        <v>27</v>
      </c>
      <c r="D2040" s="45">
        <v>-1</v>
      </c>
      <c r="E2040" s="45" t="s">
        <v>108</v>
      </c>
      <c r="F2040" s="45">
        <v>20</v>
      </c>
      <c r="G2040" s="63" t="s">
        <v>1985</v>
      </c>
      <c r="H2040" s="47" t="s">
        <v>30</v>
      </c>
      <c r="I2040" s="47"/>
      <c r="J2040" s="568">
        <v>45601</v>
      </c>
      <c r="K2040" s="42" t="s">
        <v>31</v>
      </c>
      <c r="L2040" s="544">
        <v>45454</v>
      </c>
      <c r="M2040" s="57"/>
      <c r="N2040" s="516">
        <v>45601</v>
      </c>
      <c r="O2040" s="51"/>
      <c r="P2040" s="70" t="str">
        <f t="shared" ca="1" si="316"/>
        <v/>
      </c>
      <c r="Q2040" s="70" t="str">
        <f t="shared" ca="1" si="317"/>
        <v/>
      </c>
      <c r="R2040" s="70" t="str">
        <f t="shared" ca="1" si="318"/>
        <v/>
      </c>
      <c r="S2040" s="70" t="str">
        <f t="shared" ca="1" si="319"/>
        <v/>
      </c>
      <c r="T2040" s="147" t="str">
        <f t="shared" ca="1" si="320"/>
        <v/>
      </c>
      <c r="U2040" s="146"/>
      <c r="V2040" s="51"/>
      <c r="W2040" s="51"/>
      <c r="X2040" s="51"/>
      <c r="Y2040" s="51"/>
      <c r="Z2040" s="51"/>
      <c r="AA2040" s="145"/>
    </row>
    <row r="2041" spans="1:27" s="2" customFormat="1" ht="15.6" x14ac:dyDescent="0.3">
      <c r="A2041" s="555">
        <v>45607</v>
      </c>
      <c r="B2041" s="48" t="s">
        <v>494</v>
      </c>
      <c r="C2041" s="45" t="s">
        <v>27</v>
      </c>
      <c r="D2041" s="45">
        <v>-1</v>
      </c>
      <c r="E2041" s="45" t="s">
        <v>108</v>
      </c>
      <c r="F2041" s="45">
        <v>21</v>
      </c>
      <c r="G2041" s="71" t="s">
        <v>771</v>
      </c>
      <c r="H2041" s="47" t="s">
        <v>104</v>
      </c>
      <c r="I2041" s="59"/>
      <c r="J2041" s="569">
        <v>45624</v>
      </c>
      <c r="K2041" s="42" t="s">
        <v>31</v>
      </c>
      <c r="L2041" s="544">
        <v>45454</v>
      </c>
      <c r="M2041" s="57"/>
      <c r="N2041" s="516">
        <v>45630</v>
      </c>
      <c r="O2041" s="51"/>
      <c r="P2041" s="70" t="str">
        <f t="shared" ca="1" si="316"/>
        <v/>
      </c>
      <c r="Q2041" s="70" t="str">
        <f t="shared" ca="1" si="317"/>
        <v/>
      </c>
      <c r="R2041" s="70" t="str">
        <f t="shared" ca="1" si="318"/>
        <v/>
      </c>
      <c r="S2041" s="70" t="str">
        <f t="shared" ca="1" si="319"/>
        <v/>
      </c>
      <c r="T2041" s="147" t="str">
        <f t="shared" ca="1" si="320"/>
        <v/>
      </c>
      <c r="U2041" s="146"/>
      <c r="V2041" s="51"/>
      <c r="W2041" s="51"/>
      <c r="X2041" s="51"/>
      <c r="Y2041" s="51"/>
      <c r="Z2041" s="51"/>
      <c r="AA2041" s="145"/>
    </row>
    <row r="2042" spans="1:27" s="2" customFormat="1" ht="15.6" x14ac:dyDescent="0.3">
      <c r="A2042" s="555">
        <v>45607</v>
      </c>
      <c r="B2042" s="48" t="s">
        <v>494</v>
      </c>
      <c r="C2042" s="45" t="s">
        <v>27</v>
      </c>
      <c r="D2042" s="45">
        <v>-1</v>
      </c>
      <c r="E2042" s="45" t="s">
        <v>108</v>
      </c>
      <c r="F2042" s="45">
        <v>22</v>
      </c>
      <c r="G2042" s="63" t="s">
        <v>1986</v>
      </c>
      <c r="H2042" s="47" t="s">
        <v>30</v>
      </c>
      <c r="I2042" s="47"/>
      <c r="J2042" s="568">
        <v>45699</v>
      </c>
      <c r="K2042" s="42" t="s">
        <v>31</v>
      </c>
      <c r="L2042" s="544">
        <v>45454</v>
      </c>
      <c r="M2042" s="57"/>
      <c r="N2042" s="516">
        <v>45699</v>
      </c>
      <c r="O2042" s="51"/>
      <c r="P2042" s="70" t="str">
        <f t="shared" ca="1" si="316"/>
        <v/>
      </c>
      <c r="Q2042" s="70" t="str">
        <f t="shared" ca="1" si="317"/>
        <v/>
      </c>
      <c r="R2042" s="70" t="str">
        <f t="shared" ca="1" si="318"/>
        <v/>
      </c>
      <c r="S2042" s="70" t="str">
        <f t="shared" ca="1" si="319"/>
        <v/>
      </c>
      <c r="T2042" s="147" t="str">
        <f t="shared" ca="1" si="320"/>
        <v/>
      </c>
      <c r="U2042" s="146"/>
      <c r="V2042" s="51"/>
      <c r="W2042" s="51"/>
      <c r="X2042" s="51"/>
      <c r="Y2042" s="51"/>
      <c r="Z2042" s="51"/>
      <c r="AA2042" s="145"/>
    </row>
    <row r="2043" spans="1:27" s="2" customFormat="1" ht="15.6" x14ac:dyDescent="0.3">
      <c r="A2043" s="555">
        <v>45566</v>
      </c>
      <c r="B2043" s="48" t="s">
        <v>1987</v>
      </c>
      <c r="C2043" s="45" t="s">
        <v>494</v>
      </c>
      <c r="D2043" s="45">
        <v>-1</v>
      </c>
      <c r="E2043" s="45" t="s">
        <v>108</v>
      </c>
      <c r="F2043" s="45">
        <v>1</v>
      </c>
      <c r="G2043" s="63" t="s">
        <v>1988</v>
      </c>
      <c r="H2043" s="47" t="s">
        <v>30</v>
      </c>
      <c r="I2043" s="48"/>
      <c r="J2043" s="513"/>
      <c r="K2043" s="42" t="s">
        <v>31</v>
      </c>
      <c r="L2043" s="544">
        <v>45491</v>
      </c>
      <c r="M2043" s="57"/>
      <c r="N2043" s="516">
        <v>45608</v>
      </c>
      <c r="O2043" s="51" t="s">
        <v>1989</v>
      </c>
      <c r="P2043" s="70" t="str">
        <f t="shared" ca="1" si="316"/>
        <v/>
      </c>
      <c r="Q2043" s="70" t="str">
        <f t="shared" ca="1" si="317"/>
        <v/>
      </c>
      <c r="R2043" s="70" t="str">
        <f t="shared" ca="1" si="318"/>
        <v/>
      </c>
      <c r="S2043" s="70" t="str">
        <f t="shared" ca="1" si="319"/>
        <v/>
      </c>
      <c r="T2043" s="147" t="str">
        <f t="shared" ca="1" si="320"/>
        <v/>
      </c>
      <c r="U2043" s="146"/>
      <c r="V2043" s="51"/>
      <c r="W2043" s="51"/>
      <c r="X2043" s="51"/>
      <c r="Y2043" s="51"/>
      <c r="Z2043" s="51"/>
      <c r="AA2043" s="145"/>
    </row>
    <row r="2044" spans="1:27" s="2" customFormat="1" ht="15.6" x14ac:dyDescent="0.3">
      <c r="A2044" s="555">
        <v>45566</v>
      </c>
      <c r="B2044" s="48" t="s">
        <v>1987</v>
      </c>
      <c r="C2044" s="45" t="s">
        <v>494</v>
      </c>
      <c r="D2044" s="45">
        <v>-1</v>
      </c>
      <c r="E2044" s="45" t="s">
        <v>108</v>
      </c>
      <c r="F2044" s="45">
        <v>2</v>
      </c>
      <c r="G2044" s="63" t="s">
        <v>1990</v>
      </c>
      <c r="H2044" s="47" t="s">
        <v>30</v>
      </c>
      <c r="I2044" s="48"/>
      <c r="J2044" s="513"/>
      <c r="K2044" s="42" t="s">
        <v>31</v>
      </c>
      <c r="L2044" s="544">
        <v>45491</v>
      </c>
      <c r="M2044" s="57"/>
      <c r="N2044" s="516">
        <v>45608</v>
      </c>
      <c r="O2044" s="51" t="s">
        <v>1989</v>
      </c>
      <c r="P2044" s="70" t="str">
        <f t="shared" ca="1" si="316"/>
        <v/>
      </c>
      <c r="Q2044" s="70" t="str">
        <f t="shared" ca="1" si="317"/>
        <v/>
      </c>
      <c r="R2044" s="70" t="str">
        <f t="shared" ca="1" si="318"/>
        <v/>
      </c>
      <c r="S2044" s="70" t="str">
        <f t="shared" ca="1" si="319"/>
        <v/>
      </c>
      <c r="T2044" s="147" t="str">
        <f t="shared" ca="1" si="320"/>
        <v/>
      </c>
      <c r="U2044" s="146"/>
      <c r="V2044" s="51"/>
      <c r="W2044" s="51"/>
      <c r="X2044" s="51"/>
      <c r="Y2044" s="51"/>
      <c r="Z2044" s="51"/>
      <c r="AA2044" s="145"/>
    </row>
    <row r="2045" spans="1:27" s="2" customFormat="1" ht="15.6" x14ac:dyDescent="0.3">
      <c r="A2045" s="555">
        <v>45566</v>
      </c>
      <c r="B2045" s="48" t="s">
        <v>1987</v>
      </c>
      <c r="C2045" s="45" t="s">
        <v>494</v>
      </c>
      <c r="D2045" s="45">
        <v>-1</v>
      </c>
      <c r="E2045" s="45" t="s">
        <v>108</v>
      </c>
      <c r="F2045" s="45">
        <v>4</v>
      </c>
      <c r="G2045" s="63" t="s">
        <v>1991</v>
      </c>
      <c r="H2045" s="47" t="s">
        <v>30</v>
      </c>
      <c r="I2045" s="48"/>
      <c r="J2045" s="513"/>
      <c r="K2045" s="42" t="s">
        <v>31</v>
      </c>
      <c r="L2045" s="544">
        <v>45491</v>
      </c>
      <c r="M2045" s="57"/>
      <c r="N2045" s="516">
        <v>45523</v>
      </c>
      <c r="O2045" s="51" t="s">
        <v>1989</v>
      </c>
      <c r="P2045" s="70" t="str">
        <f t="shared" ca="1" si="316"/>
        <v/>
      </c>
      <c r="Q2045" s="70" t="str">
        <f t="shared" ca="1" si="317"/>
        <v/>
      </c>
      <c r="R2045" s="70" t="str">
        <f t="shared" ca="1" si="318"/>
        <v/>
      </c>
      <c r="S2045" s="70" t="str">
        <f t="shared" ca="1" si="319"/>
        <v/>
      </c>
      <c r="T2045" s="147" t="str">
        <f t="shared" ca="1" si="320"/>
        <v/>
      </c>
      <c r="U2045" s="146"/>
      <c r="V2045" s="51"/>
      <c r="W2045" s="51"/>
      <c r="X2045" s="51"/>
      <c r="Y2045" s="51"/>
      <c r="Z2045" s="51"/>
      <c r="AA2045" s="145"/>
    </row>
    <row r="2046" spans="1:27" s="2" customFormat="1" ht="15.6" x14ac:dyDescent="0.3">
      <c r="A2046" s="555">
        <v>45566</v>
      </c>
      <c r="B2046" s="48" t="s">
        <v>1987</v>
      </c>
      <c r="C2046" s="45" t="s">
        <v>494</v>
      </c>
      <c r="D2046" s="45">
        <v>-1</v>
      </c>
      <c r="E2046" s="45" t="s">
        <v>108</v>
      </c>
      <c r="F2046" s="45">
        <v>5</v>
      </c>
      <c r="G2046" s="63" t="s">
        <v>1992</v>
      </c>
      <c r="H2046" s="47" t="s">
        <v>30</v>
      </c>
      <c r="I2046" s="48"/>
      <c r="J2046" s="513"/>
      <c r="K2046" s="42" t="s">
        <v>31</v>
      </c>
      <c r="L2046" s="544">
        <v>45491</v>
      </c>
      <c r="M2046" s="57"/>
      <c r="N2046" s="516">
        <v>45523</v>
      </c>
      <c r="O2046" s="51" t="s">
        <v>1989</v>
      </c>
      <c r="P2046" s="70" t="str">
        <f t="shared" ca="1" si="316"/>
        <v/>
      </c>
      <c r="Q2046" s="70" t="str">
        <f t="shared" ca="1" si="317"/>
        <v/>
      </c>
      <c r="R2046" s="70" t="str">
        <f t="shared" ca="1" si="318"/>
        <v/>
      </c>
      <c r="S2046" s="70" t="str">
        <f t="shared" ca="1" si="319"/>
        <v/>
      </c>
      <c r="T2046" s="147" t="str">
        <f t="shared" ca="1" si="320"/>
        <v/>
      </c>
      <c r="U2046" s="146"/>
      <c r="V2046" s="51"/>
      <c r="W2046" s="51"/>
      <c r="X2046" s="51"/>
      <c r="Y2046" s="51"/>
      <c r="Z2046" s="51"/>
      <c r="AA2046" s="145"/>
    </row>
    <row r="2047" spans="1:27" s="2" customFormat="1" ht="15.6" x14ac:dyDescent="0.3">
      <c r="A2047" s="555">
        <v>45566</v>
      </c>
      <c r="B2047" s="48" t="s">
        <v>1987</v>
      </c>
      <c r="C2047" s="45" t="s">
        <v>494</v>
      </c>
      <c r="D2047" s="45">
        <v>-1</v>
      </c>
      <c r="E2047" s="45" t="s">
        <v>108</v>
      </c>
      <c r="F2047" s="45">
        <v>6</v>
      </c>
      <c r="G2047" s="63" t="s">
        <v>1993</v>
      </c>
      <c r="H2047" s="47" t="s">
        <v>30</v>
      </c>
      <c r="I2047" s="48"/>
      <c r="J2047" s="513"/>
      <c r="K2047" s="42" t="s">
        <v>31</v>
      </c>
      <c r="L2047" s="544">
        <v>45491</v>
      </c>
      <c r="M2047" s="57"/>
      <c r="N2047" s="516">
        <v>45523</v>
      </c>
      <c r="O2047" s="51" t="s">
        <v>1989</v>
      </c>
      <c r="P2047" s="70" t="str">
        <f t="shared" ca="1" si="316"/>
        <v/>
      </c>
      <c r="Q2047" s="70" t="str">
        <f t="shared" ca="1" si="317"/>
        <v/>
      </c>
      <c r="R2047" s="70" t="str">
        <f t="shared" ca="1" si="318"/>
        <v/>
      </c>
      <c r="S2047" s="70" t="str">
        <f t="shared" ca="1" si="319"/>
        <v/>
      </c>
      <c r="T2047" s="147" t="str">
        <f t="shared" ca="1" si="320"/>
        <v/>
      </c>
      <c r="U2047" s="146"/>
      <c r="V2047" s="51"/>
      <c r="W2047" s="51"/>
      <c r="X2047" s="51"/>
      <c r="Y2047" s="51"/>
      <c r="Z2047" s="51"/>
      <c r="AA2047" s="145"/>
    </row>
    <row r="2048" spans="1:27" s="2" customFormat="1" ht="15.6" x14ac:dyDescent="0.3">
      <c r="A2048" s="555">
        <v>45566</v>
      </c>
      <c r="B2048" s="48" t="s">
        <v>1987</v>
      </c>
      <c r="C2048" s="45" t="s">
        <v>494</v>
      </c>
      <c r="D2048" s="45">
        <v>-1</v>
      </c>
      <c r="E2048" s="45" t="s">
        <v>108</v>
      </c>
      <c r="F2048" s="45">
        <v>7</v>
      </c>
      <c r="G2048" s="63" t="s">
        <v>1994</v>
      </c>
      <c r="H2048" s="47" t="s">
        <v>30</v>
      </c>
      <c r="I2048" s="47"/>
      <c r="J2048" s="568">
        <v>45586</v>
      </c>
      <c r="K2048" s="42" t="s">
        <v>31</v>
      </c>
      <c r="L2048" s="544">
        <v>45491</v>
      </c>
      <c r="M2048" s="57"/>
      <c r="N2048" s="516">
        <v>45586</v>
      </c>
      <c r="O2048" s="51" t="s">
        <v>1989</v>
      </c>
      <c r="P2048" s="70" t="str">
        <f t="shared" ca="1" si="316"/>
        <v/>
      </c>
      <c r="Q2048" s="70" t="str">
        <f t="shared" ca="1" si="317"/>
        <v/>
      </c>
      <c r="R2048" s="70" t="str">
        <f t="shared" ca="1" si="318"/>
        <v/>
      </c>
      <c r="S2048" s="70" t="str">
        <f t="shared" ca="1" si="319"/>
        <v/>
      </c>
      <c r="T2048" s="147" t="str">
        <f t="shared" ca="1" si="320"/>
        <v/>
      </c>
      <c r="U2048" s="146"/>
      <c r="V2048" s="51"/>
      <c r="W2048" s="51"/>
      <c r="X2048" s="51"/>
      <c r="Y2048" s="51"/>
      <c r="Z2048" s="51"/>
      <c r="AA2048" s="145"/>
    </row>
    <row r="2049" spans="1:27" s="2" customFormat="1" ht="15.6" x14ac:dyDescent="0.3">
      <c r="A2049" s="555">
        <v>45566</v>
      </c>
      <c r="B2049" s="48" t="s">
        <v>1987</v>
      </c>
      <c r="C2049" s="45" t="s">
        <v>494</v>
      </c>
      <c r="D2049" s="45">
        <v>-1</v>
      </c>
      <c r="E2049" s="45" t="s">
        <v>108</v>
      </c>
      <c r="F2049" s="45">
        <v>8</v>
      </c>
      <c r="G2049" s="63" t="s">
        <v>1995</v>
      </c>
      <c r="H2049" s="65" t="s">
        <v>158</v>
      </c>
      <c r="I2049" s="48"/>
      <c r="J2049" s="568">
        <v>45636</v>
      </c>
      <c r="K2049" s="42" t="s">
        <v>31</v>
      </c>
      <c r="L2049" s="544">
        <v>45491</v>
      </c>
      <c r="M2049" s="57"/>
      <c r="N2049" s="516">
        <v>45638</v>
      </c>
      <c r="O2049" s="51" t="s">
        <v>1989</v>
      </c>
      <c r="P2049" s="70" t="str">
        <f t="shared" ca="1" si="316"/>
        <v/>
      </c>
      <c r="Q2049" s="70" t="str">
        <f t="shared" ca="1" si="317"/>
        <v/>
      </c>
      <c r="R2049" s="70" t="str">
        <f t="shared" ca="1" si="318"/>
        <v/>
      </c>
      <c r="S2049" s="70" t="str">
        <f t="shared" ca="1" si="319"/>
        <v/>
      </c>
      <c r="T2049" s="147" t="str">
        <f t="shared" ca="1" si="320"/>
        <v/>
      </c>
      <c r="U2049" s="146"/>
      <c r="V2049" s="51"/>
      <c r="W2049" s="51"/>
      <c r="X2049" s="51"/>
      <c r="Y2049" s="51"/>
      <c r="Z2049" s="51"/>
      <c r="AA2049" s="145"/>
    </row>
    <row r="2050" spans="1:27" s="2" customFormat="1" ht="15.6" x14ac:dyDescent="0.3">
      <c r="A2050" s="555">
        <v>45566</v>
      </c>
      <c r="B2050" s="48" t="s">
        <v>1987</v>
      </c>
      <c r="C2050" s="45" t="s">
        <v>494</v>
      </c>
      <c r="D2050" s="45">
        <v>-1</v>
      </c>
      <c r="E2050" s="45" t="s">
        <v>108</v>
      </c>
      <c r="F2050" s="45">
        <v>9</v>
      </c>
      <c r="G2050" s="63" t="s">
        <v>1996</v>
      </c>
      <c r="H2050" s="47" t="s">
        <v>30</v>
      </c>
      <c r="I2050" s="47"/>
      <c r="J2050" s="568"/>
      <c r="K2050" s="42" t="s">
        <v>31</v>
      </c>
      <c r="L2050" s="544">
        <v>45491</v>
      </c>
      <c r="M2050" s="57"/>
      <c r="N2050" s="516">
        <v>45638</v>
      </c>
      <c r="O2050" s="51" t="s">
        <v>1989</v>
      </c>
      <c r="P2050" s="70" t="str">
        <f t="shared" ca="1" si="316"/>
        <v/>
      </c>
      <c r="Q2050" s="70" t="str">
        <f t="shared" ca="1" si="317"/>
        <v/>
      </c>
      <c r="R2050" s="70" t="str">
        <f t="shared" ca="1" si="318"/>
        <v/>
      </c>
      <c r="S2050" s="70" t="str">
        <f t="shared" ca="1" si="319"/>
        <v/>
      </c>
      <c r="T2050" s="147" t="str">
        <f t="shared" ca="1" si="320"/>
        <v/>
      </c>
      <c r="U2050" s="146"/>
      <c r="V2050" s="51"/>
      <c r="W2050" s="51"/>
      <c r="X2050" s="51"/>
      <c r="Y2050" s="51"/>
      <c r="Z2050" s="51"/>
      <c r="AA2050" s="145"/>
    </row>
    <row r="2051" spans="1:27" s="2" customFormat="1" ht="15.6" x14ac:dyDescent="0.3">
      <c r="A2051" s="555">
        <v>45566</v>
      </c>
      <c r="B2051" s="48" t="s">
        <v>1987</v>
      </c>
      <c r="C2051" s="48" t="s">
        <v>494</v>
      </c>
      <c r="D2051" s="48">
        <v>-1</v>
      </c>
      <c r="E2051" s="48" t="s">
        <v>108</v>
      </c>
      <c r="F2051" s="48">
        <v>10</v>
      </c>
      <c r="G2051" s="111" t="s">
        <v>1997</v>
      </c>
      <c r="H2051" s="47" t="s">
        <v>30</v>
      </c>
      <c r="I2051" s="47"/>
      <c r="J2051" s="568"/>
      <c r="K2051" s="42" t="s">
        <v>31</v>
      </c>
      <c r="L2051" s="544">
        <v>45491</v>
      </c>
      <c r="M2051" s="57"/>
      <c r="N2051" s="516">
        <v>45653</v>
      </c>
      <c r="O2051" s="51" t="s">
        <v>1989</v>
      </c>
      <c r="P2051" s="70" t="str">
        <f t="shared" ca="1" si="316"/>
        <v/>
      </c>
      <c r="Q2051" s="70" t="str">
        <f t="shared" ca="1" si="317"/>
        <v/>
      </c>
      <c r="R2051" s="70" t="str">
        <f t="shared" ca="1" si="318"/>
        <v/>
      </c>
      <c r="S2051" s="70" t="str">
        <f t="shared" ca="1" si="319"/>
        <v/>
      </c>
      <c r="T2051" s="147" t="str">
        <f t="shared" ca="1" si="320"/>
        <v/>
      </c>
      <c r="U2051" s="146"/>
      <c r="V2051" s="51"/>
      <c r="W2051" s="51"/>
      <c r="X2051" s="51"/>
      <c r="Y2051" s="51"/>
      <c r="Z2051" s="51"/>
      <c r="AA2051" s="145"/>
    </row>
    <row r="2052" spans="1:27" s="2" customFormat="1" ht="15.6" x14ac:dyDescent="0.3">
      <c r="A2052" s="555">
        <v>45566</v>
      </c>
      <c r="B2052" s="48" t="s">
        <v>1987</v>
      </c>
      <c r="C2052" s="48" t="s">
        <v>494</v>
      </c>
      <c r="D2052" s="48">
        <v>-1</v>
      </c>
      <c r="E2052" s="48" t="s">
        <v>108</v>
      </c>
      <c r="F2052" s="48">
        <v>11</v>
      </c>
      <c r="G2052" s="111" t="s">
        <v>1998</v>
      </c>
      <c r="H2052" s="53" t="s">
        <v>30</v>
      </c>
      <c r="I2052" s="53"/>
      <c r="J2052" s="569">
        <v>45700</v>
      </c>
      <c r="K2052" s="42" t="s">
        <v>31</v>
      </c>
      <c r="L2052" s="544">
        <v>45491</v>
      </c>
      <c r="M2052" s="57"/>
      <c r="N2052" s="516">
        <v>45701</v>
      </c>
      <c r="O2052" s="51"/>
      <c r="P2052" s="70"/>
      <c r="Q2052" s="70"/>
      <c r="R2052" s="70"/>
      <c r="S2052" s="70"/>
      <c r="T2052" s="147"/>
      <c r="U2052" s="146"/>
      <c r="V2052" s="51"/>
      <c r="W2052" s="51"/>
      <c r="X2052" s="51"/>
      <c r="Y2052" s="51"/>
      <c r="Z2052" s="51"/>
      <c r="AA2052" s="145"/>
    </row>
    <row r="2053" spans="1:27" s="2" customFormat="1" ht="15.6" x14ac:dyDescent="0.3">
      <c r="A2053" s="555">
        <v>45485</v>
      </c>
      <c r="B2053" s="72" t="s">
        <v>1999</v>
      </c>
      <c r="C2053" s="72" t="s">
        <v>494</v>
      </c>
      <c r="D2053" s="72">
        <v>-1</v>
      </c>
      <c r="E2053" s="72" t="s">
        <v>278</v>
      </c>
      <c r="F2053" s="45">
        <v>15</v>
      </c>
      <c r="G2053" s="46" t="s">
        <v>2000</v>
      </c>
      <c r="H2053" s="53" t="s">
        <v>44</v>
      </c>
      <c r="I2053" s="59"/>
      <c r="J2053" s="568">
        <v>45565</v>
      </c>
      <c r="K2053" s="42" t="s">
        <v>31</v>
      </c>
      <c r="L2053" s="527">
        <v>45474</v>
      </c>
      <c r="M2053" s="104"/>
      <c r="N2053" s="534">
        <v>45604</v>
      </c>
      <c r="O2053" s="51"/>
      <c r="P2053" s="70" t="str">
        <f t="shared" ref="P2053:P2098" ca="1" si="321">IF(K2053="NÃO INTERVENCIONADO",TODAY()-J2053,"")</f>
        <v/>
      </c>
      <c r="Q2053" s="70" t="str">
        <f t="shared" ref="Q2053:Q2098" ca="1" si="322">IF(K2053="ENCOMENDADO",TODAY()-J2053,"")</f>
        <v/>
      </c>
      <c r="R2053" s="70" t="str">
        <f t="shared" ref="R2053:R2098" ca="1" si="323">IF(K2053="EM OBRA",TODAY()-J2053,"")</f>
        <v/>
      </c>
      <c r="S2053" s="70" t="str">
        <f t="shared" ref="S2053:S2098" ca="1" si="324">IF(K2053="CORREÇÃO NÃO ACEITE",TODAY()-J2053,"")</f>
        <v/>
      </c>
      <c r="T2053" s="147" t="str">
        <f t="shared" ref="T2053:T2061" ca="1" si="325">IF(K2053="A VERIFICAR",TODAY()-J2053,"")</f>
        <v/>
      </c>
      <c r="U2053" s="146"/>
      <c r="V2053" s="51"/>
      <c r="W2053" s="51"/>
      <c r="X2053" s="51"/>
      <c r="Y2053" s="51"/>
      <c r="Z2053" s="51"/>
      <c r="AA2053" s="145"/>
    </row>
    <row r="2054" spans="1:27" s="2" customFormat="1" ht="15.6" x14ac:dyDescent="0.3">
      <c r="A2054" s="555">
        <v>45485</v>
      </c>
      <c r="B2054" s="72" t="s">
        <v>1999</v>
      </c>
      <c r="C2054" s="72" t="s">
        <v>494</v>
      </c>
      <c r="D2054" s="72">
        <v>-1</v>
      </c>
      <c r="E2054" s="72" t="s">
        <v>278</v>
      </c>
      <c r="F2054" s="45">
        <v>14</v>
      </c>
      <c r="G2054" s="46" t="s">
        <v>2001</v>
      </c>
      <c r="H2054" s="47" t="s">
        <v>30</v>
      </c>
      <c r="I2054" s="59"/>
      <c r="J2054" s="568">
        <v>45565</v>
      </c>
      <c r="K2054" s="42" t="s">
        <v>31</v>
      </c>
      <c r="L2054" s="527">
        <v>45474</v>
      </c>
      <c r="M2054" s="104"/>
      <c r="N2054" s="534">
        <v>45608</v>
      </c>
      <c r="O2054" s="51"/>
      <c r="P2054" s="70" t="str">
        <f t="shared" ca="1" si="321"/>
        <v/>
      </c>
      <c r="Q2054" s="70" t="str">
        <f t="shared" ca="1" si="322"/>
        <v/>
      </c>
      <c r="R2054" s="70" t="str">
        <f t="shared" ca="1" si="323"/>
        <v/>
      </c>
      <c r="S2054" s="70" t="str">
        <f t="shared" ca="1" si="324"/>
        <v/>
      </c>
      <c r="T2054" s="147" t="str">
        <f t="shared" ca="1" si="325"/>
        <v/>
      </c>
      <c r="U2054" s="146"/>
      <c r="V2054" s="51"/>
      <c r="W2054" s="51"/>
      <c r="X2054" s="51"/>
      <c r="Y2054" s="51"/>
      <c r="Z2054" s="51"/>
      <c r="AA2054" s="145"/>
    </row>
    <row r="2055" spans="1:27" s="2" customFormat="1" ht="15.6" x14ac:dyDescent="0.3">
      <c r="A2055" s="555">
        <v>45485</v>
      </c>
      <c r="B2055" s="72" t="s">
        <v>1999</v>
      </c>
      <c r="C2055" s="72" t="s">
        <v>494</v>
      </c>
      <c r="D2055" s="72">
        <v>-1</v>
      </c>
      <c r="E2055" s="72" t="s">
        <v>278</v>
      </c>
      <c r="F2055" s="45">
        <v>13</v>
      </c>
      <c r="G2055" s="46" t="s">
        <v>2002</v>
      </c>
      <c r="H2055" s="47" t="s">
        <v>104</v>
      </c>
      <c r="I2055" s="59"/>
      <c r="J2055" s="568">
        <v>45565</v>
      </c>
      <c r="K2055" s="187" t="s">
        <v>31</v>
      </c>
      <c r="L2055" s="527">
        <v>45474</v>
      </c>
      <c r="M2055" s="104"/>
      <c r="N2055" s="534">
        <v>45608</v>
      </c>
      <c r="O2055" s="51"/>
      <c r="P2055" s="70" t="str">
        <f t="shared" ca="1" si="321"/>
        <v/>
      </c>
      <c r="Q2055" s="70" t="str">
        <f t="shared" ca="1" si="322"/>
        <v/>
      </c>
      <c r="R2055" s="70" t="str">
        <f t="shared" ca="1" si="323"/>
        <v/>
      </c>
      <c r="S2055" s="70" t="str">
        <f t="shared" ca="1" si="324"/>
        <v/>
      </c>
      <c r="T2055" s="147" t="str">
        <f t="shared" ca="1" si="325"/>
        <v/>
      </c>
      <c r="U2055" s="146"/>
      <c r="V2055" s="51"/>
      <c r="W2055" s="51"/>
      <c r="X2055" s="51"/>
      <c r="Y2055" s="51"/>
      <c r="Z2055" s="51"/>
      <c r="AA2055" s="145"/>
    </row>
    <row r="2056" spans="1:27" s="2" customFormat="1" ht="15.6" x14ac:dyDescent="0.3">
      <c r="A2056" s="555">
        <v>45485</v>
      </c>
      <c r="B2056" s="72" t="s">
        <v>1999</v>
      </c>
      <c r="C2056" s="72" t="s">
        <v>494</v>
      </c>
      <c r="D2056" s="72">
        <v>-1</v>
      </c>
      <c r="E2056" s="72" t="s">
        <v>278</v>
      </c>
      <c r="F2056" s="45">
        <v>12</v>
      </c>
      <c r="G2056" s="46" t="s">
        <v>2003</v>
      </c>
      <c r="H2056" s="47" t="s">
        <v>30</v>
      </c>
      <c r="I2056" s="59"/>
      <c r="J2056" s="568">
        <v>45565</v>
      </c>
      <c r="K2056" s="42" t="s">
        <v>31</v>
      </c>
      <c r="L2056" s="527">
        <v>45474</v>
      </c>
      <c r="M2056" s="104"/>
      <c r="N2056" s="534">
        <v>45604</v>
      </c>
      <c r="O2056" s="51"/>
      <c r="P2056" s="70" t="str">
        <f t="shared" ca="1" si="321"/>
        <v/>
      </c>
      <c r="Q2056" s="70" t="str">
        <f t="shared" ca="1" si="322"/>
        <v/>
      </c>
      <c r="R2056" s="70" t="str">
        <f t="shared" ca="1" si="323"/>
        <v/>
      </c>
      <c r="S2056" s="70" t="str">
        <f t="shared" ca="1" si="324"/>
        <v/>
      </c>
      <c r="T2056" s="147" t="str">
        <f t="shared" ca="1" si="325"/>
        <v/>
      </c>
      <c r="U2056" s="146"/>
      <c r="V2056" s="51"/>
      <c r="W2056" s="51"/>
      <c r="X2056" s="51"/>
      <c r="Y2056" s="51"/>
      <c r="Z2056" s="51"/>
      <c r="AA2056" s="145"/>
    </row>
    <row r="2057" spans="1:27" s="2" customFormat="1" ht="15.6" x14ac:dyDescent="0.3">
      <c r="A2057" s="555">
        <v>45485</v>
      </c>
      <c r="B2057" s="72" t="s">
        <v>1999</v>
      </c>
      <c r="C2057" s="72" t="s">
        <v>494</v>
      </c>
      <c r="D2057" s="72">
        <v>-1</v>
      </c>
      <c r="E2057" s="72" t="s">
        <v>278</v>
      </c>
      <c r="F2057" s="45">
        <v>11</v>
      </c>
      <c r="G2057" s="46" t="s">
        <v>2004</v>
      </c>
      <c r="H2057" s="47" t="s">
        <v>68</v>
      </c>
      <c r="I2057" s="59"/>
      <c r="J2057" s="528"/>
      <c r="K2057" s="187" t="s">
        <v>31</v>
      </c>
      <c r="L2057" s="527">
        <v>45474</v>
      </c>
      <c r="M2057" s="104"/>
      <c r="N2057" s="534">
        <v>45604</v>
      </c>
      <c r="O2057" s="51"/>
      <c r="P2057" s="70" t="str">
        <f t="shared" ca="1" si="321"/>
        <v/>
      </c>
      <c r="Q2057" s="70" t="str">
        <f t="shared" ca="1" si="322"/>
        <v/>
      </c>
      <c r="R2057" s="70" t="str">
        <f t="shared" ca="1" si="323"/>
        <v/>
      </c>
      <c r="S2057" s="70" t="str">
        <f t="shared" ca="1" si="324"/>
        <v/>
      </c>
      <c r="T2057" s="147" t="str">
        <f t="shared" ca="1" si="325"/>
        <v/>
      </c>
      <c r="U2057" s="146"/>
      <c r="V2057" s="51"/>
      <c r="W2057" s="51"/>
      <c r="X2057" s="51"/>
      <c r="Y2057" s="51"/>
      <c r="Z2057" s="51"/>
      <c r="AA2057" s="145"/>
    </row>
    <row r="2058" spans="1:27" s="2" customFormat="1" ht="15.6" x14ac:dyDescent="0.3">
      <c r="A2058" s="555">
        <v>45485</v>
      </c>
      <c r="B2058" s="72" t="s">
        <v>1999</v>
      </c>
      <c r="C2058" s="72" t="s">
        <v>494</v>
      </c>
      <c r="D2058" s="72">
        <v>-1</v>
      </c>
      <c r="E2058" s="72" t="s">
        <v>278</v>
      </c>
      <c r="F2058" s="45">
        <v>10</v>
      </c>
      <c r="G2058" s="46" t="s">
        <v>2005</v>
      </c>
      <c r="H2058" s="47" t="s">
        <v>104</v>
      </c>
      <c r="I2058" s="48"/>
      <c r="J2058" s="568">
        <v>45532</v>
      </c>
      <c r="K2058" s="42" t="s">
        <v>31</v>
      </c>
      <c r="L2058" s="527">
        <v>45474</v>
      </c>
      <c r="M2058" s="104"/>
      <c r="N2058" s="525">
        <v>45656</v>
      </c>
      <c r="O2058" s="51"/>
      <c r="P2058" s="70" t="str">
        <f t="shared" ca="1" si="321"/>
        <v/>
      </c>
      <c r="Q2058" s="70" t="str">
        <f t="shared" ca="1" si="322"/>
        <v/>
      </c>
      <c r="R2058" s="70" t="str">
        <f t="shared" ca="1" si="323"/>
        <v/>
      </c>
      <c r="S2058" s="70" t="str">
        <f t="shared" ca="1" si="324"/>
        <v/>
      </c>
      <c r="T2058" s="147" t="str">
        <f t="shared" ca="1" si="325"/>
        <v/>
      </c>
      <c r="U2058" s="146"/>
      <c r="V2058" s="51"/>
      <c r="W2058" s="51"/>
      <c r="X2058" s="51"/>
      <c r="Y2058" s="51"/>
      <c r="Z2058" s="51"/>
      <c r="AA2058" s="145"/>
    </row>
    <row r="2059" spans="1:27" s="2" customFormat="1" ht="15.6" x14ac:dyDescent="0.3">
      <c r="A2059" s="555">
        <v>45485</v>
      </c>
      <c r="B2059" s="72" t="s">
        <v>1999</v>
      </c>
      <c r="C2059" s="72" t="s">
        <v>494</v>
      </c>
      <c r="D2059" s="72">
        <v>-1</v>
      </c>
      <c r="E2059" s="72" t="s">
        <v>278</v>
      </c>
      <c r="F2059" s="45">
        <v>9</v>
      </c>
      <c r="G2059" s="46" t="s">
        <v>2006</v>
      </c>
      <c r="H2059" s="53" t="s">
        <v>44</v>
      </c>
      <c r="I2059" s="48"/>
      <c r="J2059" s="568">
        <v>45532</v>
      </c>
      <c r="K2059" s="42" t="s">
        <v>31</v>
      </c>
      <c r="L2059" s="527">
        <v>45474</v>
      </c>
      <c r="M2059" s="104"/>
      <c r="N2059" s="525">
        <v>45656</v>
      </c>
      <c r="O2059" s="51"/>
      <c r="P2059" s="70" t="str">
        <f t="shared" ca="1" si="321"/>
        <v/>
      </c>
      <c r="Q2059" s="70" t="str">
        <f t="shared" ca="1" si="322"/>
        <v/>
      </c>
      <c r="R2059" s="70" t="str">
        <f t="shared" ca="1" si="323"/>
        <v/>
      </c>
      <c r="S2059" s="70" t="str">
        <f t="shared" ca="1" si="324"/>
        <v/>
      </c>
      <c r="T2059" s="147" t="str">
        <f t="shared" ca="1" si="325"/>
        <v/>
      </c>
      <c r="U2059" s="146"/>
      <c r="V2059" s="51"/>
      <c r="W2059" s="51"/>
      <c r="X2059" s="51"/>
      <c r="Y2059" s="51"/>
      <c r="Z2059" s="51"/>
      <c r="AA2059" s="145"/>
    </row>
    <row r="2060" spans="1:27" s="2" customFormat="1" ht="15.6" x14ac:dyDescent="0.3">
      <c r="A2060" s="555">
        <v>45485</v>
      </c>
      <c r="B2060" s="72" t="s">
        <v>1999</v>
      </c>
      <c r="C2060" s="72" t="s">
        <v>494</v>
      </c>
      <c r="D2060" s="72">
        <v>-1</v>
      </c>
      <c r="E2060" s="72" t="s">
        <v>278</v>
      </c>
      <c r="F2060" s="45">
        <v>8</v>
      </c>
      <c r="G2060" s="46" t="s">
        <v>2007</v>
      </c>
      <c r="H2060" s="47" t="s">
        <v>40</v>
      </c>
      <c r="I2060" s="48"/>
      <c r="J2060" s="568">
        <v>45532</v>
      </c>
      <c r="K2060" s="42" t="s">
        <v>31</v>
      </c>
      <c r="L2060" s="527">
        <v>45474</v>
      </c>
      <c r="M2060" s="104"/>
      <c r="N2060" s="525">
        <v>45656</v>
      </c>
      <c r="O2060" s="51"/>
      <c r="P2060" s="70" t="str">
        <f t="shared" ca="1" si="321"/>
        <v/>
      </c>
      <c r="Q2060" s="70" t="str">
        <f t="shared" ca="1" si="322"/>
        <v/>
      </c>
      <c r="R2060" s="70" t="str">
        <f t="shared" ca="1" si="323"/>
        <v/>
      </c>
      <c r="S2060" s="70" t="str">
        <f t="shared" ca="1" si="324"/>
        <v/>
      </c>
      <c r="T2060" s="147" t="str">
        <f t="shared" ca="1" si="325"/>
        <v/>
      </c>
      <c r="U2060" s="146"/>
      <c r="V2060" s="51"/>
      <c r="W2060" s="51"/>
      <c r="X2060" s="51"/>
      <c r="Y2060" s="51"/>
      <c r="Z2060" s="51"/>
      <c r="AA2060" s="145"/>
    </row>
    <row r="2061" spans="1:27" s="2" customFormat="1" ht="15.6" x14ac:dyDescent="0.3">
      <c r="A2061" s="555">
        <v>45485</v>
      </c>
      <c r="B2061" s="72" t="s">
        <v>1999</v>
      </c>
      <c r="C2061" s="72" t="s">
        <v>494</v>
      </c>
      <c r="D2061" s="72">
        <v>-1</v>
      </c>
      <c r="E2061" s="72" t="s">
        <v>278</v>
      </c>
      <c r="F2061" s="45">
        <v>7</v>
      </c>
      <c r="G2061" s="46" t="s">
        <v>2008</v>
      </c>
      <c r="H2061" s="47" t="s">
        <v>30</v>
      </c>
      <c r="I2061" s="48"/>
      <c r="J2061" s="568">
        <v>45532</v>
      </c>
      <c r="K2061" s="42" t="s">
        <v>31</v>
      </c>
      <c r="L2061" s="527">
        <v>45474</v>
      </c>
      <c r="M2061" s="104"/>
      <c r="N2061" s="525">
        <v>45656</v>
      </c>
      <c r="O2061" s="51"/>
      <c r="P2061" s="70" t="str">
        <f t="shared" ca="1" si="321"/>
        <v/>
      </c>
      <c r="Q2061" s="70" t="str">
        <f t="shared" ca="1" si="322"/>
        <v/>
      </c>
      <c r="R2061" s="70" t="str">
        <f t="shared" ca="1" si="323"/>
        <v/>
      </c>
      <c r="S2061" s="70" t="str">
        <f t="shared" ca="1" si="324"/>
        <v/>
      </c>
      <c r="T2061" s="147" t="str">
        <f t="shared" ca="1" si="325"/>
        <v/>
      </c>
      <c r="U2061" s="146"/>
      <c r="V2061" s="51"/>
      <c r="W2061" s="51"/>
      <c r="X2061" s="51"/>
      <c r="Y2061" s="51"/>
      <c r="Z2061" s="51"/>
      <c r="AA2061" s="145"/>
    </row>
    <row r="2062" spans="1:27" s="2" customFormat="1" ht="15.6" x14ac:dyDescent="0.3">
      <c r="A2062" s="555">
        <v>45485</v>
      </c>
      <c r="B2062" s="72" t="s">
        <v>1999</v>
      </c>
      <c r="C2062" s="44" t="s">
        <v>494</v>
      </c>
      <c r="D2062" s="44">
        <v>-1</v>
      </c>
      <c r="E2062" s="44" t="s">
        <v>278</v>
      </c>
      <c r="F2062" s="45">
        <v>6</v>
      </c>
      <c r="G2062" s="46" t="s">
        <v>2009</v>
      </c>
      <c r="H2062" s="47" t="s">
        <v>30</v>
      </c>
      <c r="I2062" s="48"/>
      <c r="J2062" s="513"/>
      <c r="K2062" s="42" t="s">
        <v>31</v>
      </c>
      <c r="L2062" s="527">
        <v>45474</v>
      </c>
      <c r="M2062" s="104"/>
      <c r="N2062" s="534">
        <v>45608</v>
      </c>
      <c r="O2062" s="51" t="s">
        <v>2010</v>
      </c>
      <c r="P2062" s="70" t="str">
        <f t="shared" ca="1" si="321"/>
        <v/>
      </c>
      <c r="Q2062" s="70" t="str">
        <f t="shared" ca="1" si="322"/>
        <v/>
      </c>
      <c r="R2062" s="70" t="str">
        <f t="shared" ca="1" si="323"/>
        <v/>
      </c>
      <c r="S2062" s="70" t="str">
        <f t="shared" ca="1" si="324"/>
        <v/>
      </c>
      <c r="T2062" s="147" t="str">
        <f ca="1">IF(K2062="A VERIFICAR",TODAY()-L2062,"")</f>
        <v/>
      </c>
      <c r="U2062" s="146"/>
      <c r="V2062" s="51"/>
      <c r="W2062" s="51"/>
      <c r="X2062" s="51"/>
      <c r="Y2062" s="51"/>
      <c r="Z2062" s="51"/>
      <c r="AA2062" s="145"/>
    </row>
    <row r="2063" spans="1:27" s="2" customFormat="1" ht="15.6" x14ac:dyDescent="0.3">
      <c r="A2063" s="555">
        <v>45485</v>
      </c>
      <c r="B2063" s="72" t="s">
        <v>1999</v>
      </c>
      <c r="C2063" s="44" t="s">
        <v>494</v>
      </c>
      <c r="D2063" s="44">
        <v>-1</v>
      </c>
      <c r="E2063" s="44" t="s">
        <v>278</v>
      </c>
      <c r="F2063" s="45">
        <v>5</v>
      </c>
      <c r="G2063" s="46" t="s">
        <v>2011</v>
      </c>
      <c r="H2063" s="65" t="s">
        <v>158</v>
      </c>
      <c r="I2063" s="48"/>
      <c r="J2063" s="513"/>
      <c r="K2063" s="42" t="s">
        <v>31</v>
      </c>
      <c r="L2063" s="527">
        <v>45474</v>
      </c>
      <c r="M2063" s="104"/>
      <c r="N2063" s="513">
        <v>45656</v>
      </c>
      <c r="O2063" s="51" t="s">
        <v>2010</v>
      </c>
      <c r="P2063" s="70" t="str">
        <f t="shared" ca="1" si="321"/>
        <v/>
      </c>
      <c r="Q2063" s="70" t="str">
        <f t="shared" ca="1" si="322"/>
        <v/>
      </c>
      <c r="R2063" s="70" t="str">
        <f t="shared" ca="1" si="323"/>
        <v/>
      </c>
      <c r="S2063" s="70" t="str">
        <f t="shared" ca="1" si="324"/>
        <v/>
      </c>
      <c r="T2063" s="147" t="str">
        <f t="shared" ref="T2063:T2098" ca="1" si="326">IF(K2063="A VERIFICAR",TODAY()-J2063,"")</f>
        <v/>
      </c>
      <c r="U2063" s="146"/>
      <c r="V2063" s="51"/>
      <c r="W2063" s="51"/>
      <c r="X2063" s="51"/>
      <c r="Y2063" s="51"/>
      <c r="Z2063" s="51"/>
      <c r="AA2063" s="145"/>
    </row>
    <row r="2064" spans="1:27" s="2" customFormat="1" ht="15.6" x14ac:dyDescent="0.3">
      <c r="A2064" s="555">
        <v>45485</v>
      </c>
      <c r="B2064" s="72" t="s">
        <v>1999</v>
      </c>
      <c r="C2064" s="44" t="s">
        <v>494</v>
      </c>
      <c r="D2064" s="44">
        <v>-1</v>
      </c>
      <c r="E2064" s="44" t="s">
        <v>278</v>
      </c>
      <c r="F2064" s="45">
        <v>3</v>
      </c>
      <c r="G2064" s="46" t="s">
        <v>2012</v>
      </c>
      <c r="H2064" s="47" t="s">
        <v>592</v>
      </c>
      <c r="I2064" s="48"/>
      <c r="J2064" s="513"/>
      <c r="K2064" s="42" t="s">
        <v>31</v>
      </c>
      <c r="L2064" s="527">
        <v>45474</v>
      </c>
      <c r="M2064" s="104"/>
      <c r="N2064" s="513">
        <v>45656</v>
      </c>
      <c r="O2064" s="51" t="s">
        <v>2010</v>
      </c>
      <c r="P2064" s="70" t="str">
        <f t="shared" ca="1" si="321"/>
        <v/>
      </c>
      <c r="Q2064" s="70" t="str">
        <f t="shared" ca="1" si="322"/>
        <v/>
      </c>
      <c r="R2064" s="70" t="str">
        <f t="shared" ca="1" si="323"/>
        <v/>
      </c>
      <c r="S2064" s="70" t="str">
        <f t="shared" ca="1" si="324"/>
        <v/>
      </c>
      <c r="T2064" s="147" t="str">
        <f t="shared" ca="1" si="326"/>
        <v/>
      </c>
      <c r="U2064" s="146"/>
      <c r="V2064" s="51"/>
      <c r="W2064" s="51"/>
      <c r="X2064" s="51"/>
      <c r="Y2064" s="51"/>
      <c r="Z2064" s="51"/>
      <c r="AA2064" s="145"/>
    </row>
    <row r="2065" spans="1:27" s="2" customFormat="1" ht="15.6" x14ac:dyDescent="0.3">
      <c r="A2065" s="555">
        <v>45485</v>
      </c>
      <c r="B2065" s="72" t="s">
        <v>1999</v>
      </c>
      <c r="C2065" s="44" t="s">
        <v>494</v>
      </c>
      <c r="D2065" s="44">
        <v>-1</v>
      </c>
      <c r="E2065" s="44" t="s">
        <v>278</v>
      </c>
      <c r="F2065" s="106">
        <v>2</v>
      </c>
      <c r="G2065" s="52" t="s">
        <v>2013</v>
      </c>
      <c r="H2065" s="107" t="s">
        <v>30</v>
      </c>
      <c r="I2065" s="105"/>
      <c r="J2065" s="601"/>
      <c r="K2065" s="42" t="s">
        <v>31</v>
      </c>
      <c r="L2065" s="527">
        <v>45474</v>
      </c>
      <c r="M2065" s="104"/>
      <c r="N2065" s="513">
        <v>45656</v>
      </c>
      <c r="O2065" s="51" t="s">
        <v>2010</v>
      </c>
      <c r="P2065" s="70" t="str">
        <f t="shared" ca="1" si="321"/>
        <v/>
      </c>
      <c r="Q2065" s="70" t="str">
        <f t="shared" ca="1" si="322"/>
        <v/>
      </c>
      <c r="R2065" s="70" t="str">
        <f t="shared" ca="1" si="323"/>
        <v/>
      </c>
      <c r="S2065" s="70" t="str">
        <f t="shared" ca="1" si="324"/>
        <v/>
      </c>
      <c r="T2065" s="147" t="str">
        <f t="shared" ca="1" si="326"/>
        <v/>
      </c>
      <c r="U2065" s="146"/>
      <c r="V2065" s="51"/>
      <c r="W2065" s="51"/>
      <c r="X2065" s="51"/>
      <c r="Y2065" s="51"/>
      <c r="Z2065" s="51"/>
      <c r="AA2065" s="145"/>
    </row>
    <row r="2066" spans="1:27" s="2" customFormat="1" ht="15.6" x14ac:dyDescent="0.3">
      <c r="A2066" s="555">
        <v>45485</v>
      </c>
      <c r="B2066" s="72" t="s">
        <v>1999</v>
      </c>
      <c r="C2066" s="44" t="s">
        <v>494</v>
      </c>
      <c r="D2066" s="44">
        <v>-1</v>
      </c>
      <c r="E2066" s="44" t="s">
        <v>278</v>
      </c>
      <c r="F2066" s="106">
        <v>1</v>
      </c>
      <c r="G2066" s="46" t="s">
        <v>2014</v>
      </c>
      <c r="H2066" s="47" t="s">
        <v>57</v>
      </c>
      <c r="I2066" s="105"/>
      <c r="J2066" s="601"/>
      <c r="K2066" s="42" t="s">
        <v>31</v>
      </c>
      <c r="L2066" s="527">
        <v>45474</v>
      </c>
      <c r="M2066" s="104"/>
      <c r="N2066" s="513">
        <v>45656</v>
      </c>
      <c r="O2066" s="51" t="s">
        <v>2010</v>
      </c>
      <c r="P2066" s="70" t="str">
        <f t="shared" ca="1" si="321"/>
        <v/>
      </c>
      <c r="Q2066" s="70" t="str">
        <f t="shared" ca="1" si="322"/>
        <v/>
      </c>
      <c r="R2066" s="70" t="str">
        <f t="shared" ca="1" si="323"/>
        <v/>
      </c>
      <c r="S2066" s="70" t="str">
        <f t="shared" ca="1" si="324"/>
        <v/>
      </c>
      <c r="T2066" s="147" t="str">
        <f t="shared" ca="1" si="326"/>
        <v/>
      </c>
      <c r="U2066" s="146"/>
      <c r="V2066" s="51"/>
      <c r="W2066" s="51"/>
      <c r="X2066" s="51"/>
      <c r="Y2066" s="51"/>
      <c r="Z2066" s="51"/>
      <c r="AA2066" s="145"/>
    </row>
    <row r="2067" spans="1:27" s="2" customFormat="1" ht="15.6" x14ac:dyDescent="0.3">
      <c r="A2067" s="555">
        <v>45485</v>
      </c>
      <c r="B2067" s="72" t="s">
        <v>1999</v>
      </c>
      <c r="C2067" s="44" t="s">
        <v>494</v>
      </c>
      <c r="D2067" s="44">
        <v>-1</v>
      </c>
      <c r="E2067" s="44" t="s">
        <v>278</v>
      </c>
      <c r="F2067" s="106">
        <v>4</v>
      </c>
      <c r="G2067" s="195" t="s">
        <v>2015</v>
      </c>
      <c r="H2067" s="65" t="s">
        <v>44</v>
      </c>
      <c r="I2067" s="105"/>
      <c r="J2067" s="601">
        <v>45636</v>
      </c>
      <c r="K2067" s="42" t="s">
        <v>31</v>
      </c>
      <c r="L2067" s="527">
        <v>45474</v>
      </c>
      <c r="M2067" s="104"/>
      <c r="N2067" s="534">
        <v>45695</v>
      </c>
      <c r="O2067" s="51" t="s">
        <v>2010</v>
      </c>
      <c r="P2067" s="70" t="str">
        <f t="shared" ca="1" si="321"/>
        <v/>
      </c>
      <c r="Q2067" s="70" t="str">
        <f t="shared" ca="1" si="322"/>
        <v/>
      </c>
      <c r="R2067" s="70" t="str">
        <f t="shared" ca="1" si="323"/>
        <v/>
      </c>
      <c r="S2067" s="70" t="str">
        <f t="shared" ca="1" si="324"/>
        <v/>
      </c>
      <c r="T2067" s="147" t="str">
        <f t="shared" ca="1" si="326"/>
        <v/>
      </c>
      <c r="U2067" s="146"/>
      <c r="V2067" s="51"/>
      <c r="W2067" s="51"/>
      <c r="X2067" s="51"/>
      <c r="Y2067" s="51"/>
      <c r="Z2067" s="51"/>
      <c r="AA2067" s="145"/>
    </row>
    <row r="2068" spans="1:27" s="2" customFormat="1" ht="15.6" x14ac:dyDescent="0.3">
      <c r="A2068" s="555">
        <v>45524</v>
      </c>
      <c r="B2068" s="48" t="s">
        <v>2016</v>
      </c>
      <c r="C2068" s="48" t="s">
        <v>494</v>
      </c>
      <c r="D2068" s="48">
        <v>0</v>
      </c>
      <c r="E2068" s="48" t="s">
        <v>28</v>
      </c>
      <c r="F2068" s="45">
        <v>1</v>
      </c>
      <c r="G2068" s="46" t="s">
        <v>2046</v>
      </c>
      <c r="H2068" s="53" t="s">
        <v>76</v>
      </c>
      <c r="I2068" s="48"/>
      <c r="J2068" s="568"/>
      <c r="K2068" s="42" t="s">
        <v>31</v>
      </c>
      <c r="L2068" s="543">
        <v>45477</v>
      </c>
      <c r="M2068" s="100"/>
      <c r="N2068" s="513">
        <v>45656</v>
      </c>
      <c r="O2068" s="51"/>
      <c r="P2068" s="70" t="str">
        <f t="shared" ca="1" si="321"/>
        <v/>
      </c>
      <c r="Q2068" s="70" t="str">
        <f t="shared" ca="1" si="322"/>
        <v/>
      </c>
      <c r="R2068" s="70" t="str">
        <f t="shared" ca="1" si="323"/>
        <v/>
      </c>
      <c r="S2068" s="70" t="str">
        <f t="shared" ca="1" si="324"/>
        <v/>
      </c>
      <c r="T2068" s="147" t="str">
        <f t="shared" ca="1" si="326"/>
        <v/>
      </c>
      <c r="U2068" s="146"/>
      <c r="V2068" s="51"/>
      <c r="W2068" s="51"/>
      <c r="X2068" s="51"/>
      <c r="Y2068" s="51"/>
      <c r="Z2068" s="51"/>
      <c r="AA2068" s="145"/>
    </row>
    <row r="2069" spans="1:27" s="2" customFormat="1" ht="15.6" x14ac:dyDescent="0.3">
      <c r="A2069" s="555">
        <v>45524</v>
      </c>
      <c r="B2069" s="48" t="s">
        <v>2016</v>
      </c>
      <c r="C2069" s="48" t="s">
        <v>494</v>
      </c>
      <c r="D2069" s="48">
        <v>0</v>
      </c>
      <c r="E2069" s="48" t="s">
        <v>28</v>
      </c>
      <c r="F2069" s="45">
        <v>2</v>
      </c>
      <c r="G2069" s="46" t="s">
        <v>2045</v>
      </c>
      <c r="H2069" s="47" t="s">
        <v>30</v>
      </c>
      <c r="I2069" s="53"/>
      <c r="J2069" s="569"/>
      <c r="K2069" s="42" t="s">
        <v>31</v>
      </c>
      <c r="L2069" s="543">
        <v>45477</v>
      </c>
      <c r="M2069" s="100"/>
      <c r="N2069" s="513">
        <v>45656</v>
      </c>
      <c r="O2069" s="51"/>
      <c r="P2069" s="70" t="str">
        <f t="shared" ca="1" si="321"/>
        <v/>
      </c>
      <c r="Q2069" s="70" t="str">
        <f t="shared" ca="1" si="322"/>
        <v/>
      </c>
      <c r="R2069" s="70" t="str">
        <f t="shared" ca="1" si="323"/>
        <v/>
      </c>
      <c r="S2069" s="70" t="str">
        <f t="shared" ca="1" si="324"/>
        <v/>
      </c>
      <c r="T2069" s="147" t="str">
        <f t="shared" ca="1" si="326"/>
        <v/>
      </c>
      <c r="U2069" s="146"/>
      <c r="V2069" s="51"/>
      <c r="W2069" s="51"/>
      <c r="X2069" s="51"/>
      <c r="Y2069" s="51"/>
      <c r="Z2069" s="51"/>
      <c r="AA2069" s="145"/>
    </row>
    <row r="2070" spans="1:27" s="2" customFormat="1" ht="15.6" customHeight="1" x14ac:dyDescent="0.3">
      <c r="A2070" s="555">
        <v>45524</v>
      </c>
      <c r="B2070" s="48" t="s">
        <v>2016</v>
      </c>
      <c r="C2070" s="48" t="s">
        <v>494</v>
      </c>
      <c r="D2070" s="48">
        <v>0</v>
      </c>
      <c r="E2070" s="48" t="s">
        <v>28</v>
      </c>
      <c r="F2070" s="45">
        <v>3</v>
      </c>
      <c r="G2070" s="52" t="s">
        <v>2044</v>
      </c>
      <c r="H2070" s="53" t="s">
        <v>30</v>
      </c>
      <c r="I2070" s="53"/>
      <c r="J2070" s="569"/>
      <c r="K2070" s="42" t="s">
        <v>31</v>
      </c>
      <c r="L2070" s="543">
        <v>45477</v>
      </c>
      <c r="M2070" s="100"/>
      <c r="N2070" s="513">
        <v>45656</v>
      </c>
      <c r="O2070" s="51"/>
      <c r="P2070" s="70" t="str">
        <f t="shared" ca="1" si="321"/>
        <v/>
      </c>
      <c r="Q2070" s="70" t="str">
        <f t="shared" ca="1" si="322"/>
        <v/>
      </c>
      <c r="R2070" s="70" t="str">
        <f t="shared" ca="1" si="323"/>
        <v/>
      </c>
      <c r="S2070" s="70" t="str">
        <f t="shared" ca="1" si="324"/>
        <v/>
      </c>
      <c r="T2070" s="147" t="str">
        <f t="shared" ca="1" si="326"/>
        <v/>
      </c>
      <c r="U2070" s="146"/>
      <c r="V2070" s="51"/>
      <c r="W2070" s="51"/>
      <c r="X2070" s="51"/>
      <c r="Y2070" s="51"/>
      <c r="Z2070" s="51"/>
      <c r="AA2070" s="145"/>
    </row>
    <row r="2071" spans="1:27" s="2" customFormat="1" ht="15.6" x14ac:dyDescent="0.3">
      <c r="A2071" s="555">
        <v>45524</v>
      </c>
      <c r="B2071" s="48" t="s">
        <v>2016</v>
      </c>
      <c r="C2071" s="48" t="s">
        <v>494</v>
      </c>
      <c r="D2071" s="48">
        <v>0</v>
      </c>
      <c r="E2071" s="48" t="s">
        <v>28</v>
      </c>
      <c r="F2071" s="45">
        <v>4</v>
      </c>
      <c r="G2071" s="52" t="s">
        <v>2043</v>
      </c>
      <c r="H2071" s="53" t="s">
        <v>30</v>
      </c>
      <c r="I2071" s="53"/>
      <c r="J2071" s="569"/>
      <c r="K2071" s="42" t="s">
        <v>31</v>
      </c>
      <c r="L2071" s="543">
        <v>45477</v>
      </c>
      <c r="M2071" s="100"/>
      <c r="N2071" s="513">
        <v>45656</v>
      </c>
      <c r="O2071" s="51"/>
      <c r="P2071" s="70" t="str">
        <f t="shared" ca="1" si="321"/>
        <v/>
      </c>
      <c r="Q2071" s="70" t="str">
        <f t="shared" ca="1" si="322"/>
        <v/>
      </c>
      <c r="R2071" s="70" t="str">
        <f t="shared" ca="1" si="323"/>
        <v/>
      </c>
      <c r="S2071" s="70" t="str">
        <f t="shared" ca="1" si="324"/>
        <v/>
      </c>
      <c r="T2071" s="147" t="str">
        <f t="shared" ca="1" si="326"/>
        <v/>
      </c>
      <c r="U2071" s="146"/>
      <c r="V2071" s="51"/>
      <c r="W2071" s="51"/>
      <c r="X2071" s="51"/>
      <c r="Y2071" s="51"/>
      <c r="Z2071" s="51"/>
      <c r="AA2071" s="145"/>
    </row>
    <row r="2072" spans="1:27" s="2" customFormat="1" ht="15.6" x14ac:dyDescent="0.3">
      <c r="A2072" s="555">
        <v>45524</v>
      </c>
      <c r="B2072" s="48" t="s">
        <v>2016</v>
      </c>
      <c r="C2072" s="48" t="s">
        <v>494</v>
      </c>
      <c r="D2072" s="48">
        <v>0</v>
      </c>
      <c r="E2072" s="48" t="s">
        <v>28</v>
      </c>
      <c r="F2072" s="45">
        <v>5</v>
      </c>
      <c r="G2072" s="46" t="s">
        <v>2042</v>
      </c>
      <c r="H2072" s="53" t="s">
        <v>76</v>
      </c>
      <c r="I2072" s="48"/>
      <c r="J2072" s="513"/>
      <c r="K2072" s="42" t="s">
        <v>31</v>
      </c>
      <c r="L2072" s="543">
        <v>45477</v>
      </c>
      <c r="M2072" s="100"/>
      <c r="N2072" s="513">
        <v>45656</v>
      </c>
      <c r="O2072" s="51"/>
      <c r="P2072" s="70" t="str">
        <f t="shared" ca="1" si="321"/>
        <v/>
      </c>
      <c r="Q2072" s="70" t="str">
        <f t="shared" ca="1" si="322"/>
        <v/>
      </c>
      <c r="R2072" s="70" t="str">
        <f t="shared" ca="1" si="323"/>
        <v/>
      </c>
      <c r="S2072" s="70" t="str">
        <f t="shared" ca="1" si="324"/>
        <v/>
      </c>
      <c r="T2072" s="147" t="str">
        <f t="shared" ca="1" si="326"/>
        <v/>
      </c>
      <c r="U2072" s="146"/>
      <c r="V2072" s="51"/>
      <c r="W2072" s="51"/>
      <c r="X2072" s="51"/>
      <c r="Y2072" s="51"/>
      <c r="Z2072" s="51"/>
      <c r="AA2072" s="145"/>
    </row>
    <row r="2073" spans="1:27" s="2" customFormat="1" ht="15.6" x14ac:dyDescent="0.3">
      <c r="A2073" s="555">
        <v>45524</v>
      </c>
      <c r="B2073" s="48" t="s">
        <v>2016</v>
      </c>
      <c r="C2073" s="48" t="s">
        <v>494</v>
      </c>
      <c r="D2073" s="48">
        <v>0</v>
      </c>
      <c r="E2073" s="48" t="s">
        <v>28</v>
      </c>
      <c r="F2073" s="45">
        <v>6</v>
      </c>
      <c r="G2073" s="46" t="s">
        <v>2041</v>
      </c>
      <c r="H2073" s="47" t="s">
        <v>113</v>
      </c>
      <c r="I2073" s="48"/>
      <c r="J2073" s="513"/>
      <c r="K2073" s="42" t="s">
        <v>31</v>
      </c>
      <c r="L2073" s="543">
        <v>45477</v>
      </c>
      <c r="M2073" s="100"/>
      <c r="N2073" s="513">
        <v>45656</v>
      </c>
      <c r="O2073" s="51"/>
      <c r="P2073" s="70" t="str">
        <f t="shared" ca="1" si="321"/>
        <v/>
      </c>
      <c r="Q2073" s="70" t="str">
        <f t="shared" ca="1" si="322"/>
        <v/>
      </c>
      <c r="R2073" s="70" t="str">
        <f t="shared" ca="1" si="323"/>
        <v/>
      </c>
      <c r="S2073" s="70" t="str">
        <f t="shared" ca="1" si="324"/>
        <v/>
      </c>
      <c r="T2073" s="147" t="str">
        <f t="shared" ca="1" si="326"/>
        <v/>
      </c>
      <c r="U2073" s="146"/>
      <c r="V2073" s="51"/>
      <c r="W2073" s="51"/>
      <c r="X2073" s="51"/>
      <c r="Y2073" s="51"/>
      <c r="Z2073" s="51"/>
      <c r="AA2073" s="145"/>
    </row>
    <row r="2074" spans="1:27" s="2" customFormat="1" ht="15.6" x14ac:dyDescent="0.3">
      <c r="A2074" s="555">
        <v>45524</v>
      </c>
      <c r="B2074" s="48" t="s">
        <v>2016</v>
      </c>
      <c r="C2074" s="48" t="s">
        <v>494</v>
      </c>
      <c r="D2074" s="48">
        <v>0</v>
      </c>
      <c r="E2074" s="48" t="s">
        <v>28</v>
      </c>
      <c r="F2074" s="45">
        <v>7</v>
      </c>
      <c r="G2074" s="46" t="s">
        <v>2040</v>
      </c>
      <c r="H2074" s="53" t="s">
        <v>30</v>
      </c>
      <c r="I2074" s="53"/>
      <c r="J2074" s="569"/>
      <c r="K2074" s="42" t="s">
        <v>31</v>
      </c>
      <c r="L2074" s="543">
        <v>45477</v>
      </c>
      <c r="M2074" s="100"/>
      <c r="N2074" s="513">
        <v>45656</v>
      </c>
      <c r="O2074" s="51"/>
      <c r="P2074" s="70" t="str">
        <f t="shared" ca="1" si="321"/>
        <v/>
      </c>
      <c r="Q2074" s="70" t="str">
        <f t="shared" ca="1" si="322"/>
        <v/>
      </c>
      <c r="R2074" s="70" t="str">
        <f t="shared" ca="1" si="323"/>
        <v/>
      </c>
      <c r="S2074" s="70" t="str">
        <f t="shared" ca="1" si="324"/>
        <v/>
      </c>
      <c r="T2074" s="147" t="str">
        <f t="shared" ca="1" si="326"/>
        <v/>
      </c>
      <c r="U2074" s="146"/>
      <c r="V2074" s="51"/>
      <c r="W2074" s="51"/>
      <c r="X2074" s="51"/>
      <c r="Y2074" s="51"/>
      <c r="Z2074" s="51"/>
      <c r="AA2074" s="145"/>
    </row>
    <row r="2075" spans="1:27" s="2" customFormat="1" ht="15.6" x14ac:dyDescent="0.3">
      <c r="A2075" s="555">
        <v>45524</v>
      </c>
      <c r="B2075" s="48" t="s">
        <v>2016</v>
      </c>
      <c r="C2075" s="48" t="s">
        <v>494</v>
      </c>
      <c r="D2075" s="48">
        <v>0</v>
      </c>
      <c r="E2075" s="48" t="s">
        <v>28</v>
      </c>
      <c r="F2075" s="45">
        <v>8</v>
      </c>
      <c r="G2075" s="52" t="s">
        <v>2039</v>
      </c>
      <c r="H2075" s="65" t="s">
        <v>116</v>
      </c>
      <c r="I2075" s="48"/>
      <c r="J2075" s="513"/>
      <c r="K2075" s="42" t="s">
        <v>31</v>
      </c>
      <c r="L2075" s="543">
        <v>45477</v>
      </c>
      <c r="M2075" s="100"/>
      <c r="N2075" s="513">
        <v>45656</v>
      </c>
      <c r="O2075" s="51"/>
      <c r="P2075" s="70" t="str">
        <f t="shared" ca="1" si="321"/>
        <v/>
      </c>
      <c r="Q2075" s="70" t="str">
        <f t="shared" ca="1" si="322"/>
        <v/>
      </c>
      <c r="R2075" s="70" t="str">
        <f t="shared" ca="1" si="323"/>
        <v/>
      </c>
      <c r="S2075" s="70" t="str">
        <f t="shared" ca="1" si="324"/>
        <v/>
      </c>
      <c r="T2075" s="147" t="str">
        <f t="shared" ca="1" si="326"/>
        <v/>
      </c>
      <c r="U2075" s="146"/>
      <c r="V2075" s="51"/>
      <c r="W2075" s="51"/>
      <c r="X2075" s="51"/>
      <c r="Y2075" s="51"/>
      <c r="Z2075" s="51"/>
      <c r="AA2075" s="145"/>
    </row>
    <row r="2076" spans="1:27" s="2" customFormat="1" ht="15.6" x14ac:dyDescent="0.3">
      <c r="A2076" s="555">
        <v>45524</v>
      </c>
      <c r="B2076" s="48" t="s">
        <v>2016</v>
      </c>
      <c r="C2076" s="48" t="s">
        <v>494</v>
      </c>
      <c r="D2076" s="48">
        <v>0</v>
      </c>
      <c r="E2076" s="48" t="s">
        <v>28</v>
      </c>
      <c r="F2076" s="45">
        <v>9</v>
      </c>
      <c r="G2076" s="46" t="s">
        <v>2038</v>
      </c>
      <c r="H2076" s="53" t="s">
        <v>30</v>
      </c>
      <c r="I2076" s="53"/>
      <c r="J2076" s="569"/>
      <c r="K2076" s="42" t="s">
        <v>31</v>
      </c>
      <c r="L2076" s="543">
        <v>45477</v>
      </c>
      <c r="M2076" s="100"/>
      <c r="N2076" s="513">
        <v>45656</v>
      </c>
      <c r="O2076" s="51"/>
      <c r="P2076" s="70" t="str">
        <f t="shared" ca="1" si="321"/>
        <v/>
      </c>
      <c r="Q2076" s="70" t="str">
        <f t="shared" ca="1" si="322"/>
        <v/>
      </c>
      <c r="R2076" s="70" t="str">
        <f t="shared" ca="1" si="323"/>
        <v/>
      </c>
      <c r="S2076" s="70" t="str">
        <f t="shared" ca="1" si="324"/>
        <v/>
      </c>
      <c r="T2076" s="147" t="str">
        <f t="shared" ca="1" si="326"/>
        <v/>
      </c>
      <c r="U2076" s="146"/>
      <c r="V2076" s="51"/>
      <c r="W2076" s="51"/>
      <c r="X2076" s="51"/>
      <c r="Y2076" s="51"/>
      <c r="Z2076" s="51"/>
      <c r="AA2076" s="145"/>
    </row>
    <row r="2077" spans="1:27" s="2" customFormat="1" ht="15.6" x14ac:dyDescent="0.3">
      <c r="A2077" s="555">
        <v>45524</v>
      </c>
      <c r="B2077" s="48" t="s">
        <v>2016</v>
      </c>
      <c r="C2077" s="48" t="s">
        <v>494</v>
      </c>
      <c r="D2077" s="48">
        <v>0</v>
      </c>
      <c r="E2077" s="48" t="s">
        <v>28</v>
      </c>
      <c r="F2077" s="45">
        <v>10</v>
      </c>
      <c r="G2077" s="46" t="s">
        <v>2037</v>
      </c>
      <c r="H2077" s="53" t="s">
        <v>30</v>
      </c>
      <c r="I2077" s="53"/>
      <c r="J2077" s="569"/>
      <c r="K2077" s="42" t="s">
        <v>31</v>
      </c>
      <c r="L2077" s="543">
        <v>45477</v>
      </c>
      <c r="M2077" s="100"/>
      <c r="N2077" s="513">
        <v>45656</v>
      </c>
      <c r="O2077" s="51"/>
      <c r="P2077" s="70" t="str">
        <f t="shared" ca="1" si="321"/>
        <v/>
      </c>
      <c r="Q2077" s="70" t="str">
        <f t="shared" ca="1" si="322"/>
        <v/>
      </c>
      <c r="R2077" s="70" t="str">
        <f t="shared" ca="1" si="323"/>
        <v/>
      </c>
      <c r="S2077" s="70" t="str">
        <f t="shared" ca="1" si="324"/>
        <v/>
      </c>
      <c r="T2077" s="147" t="str">
        <f t="shared" ca="1" si="326"/>
        <v/>
      </c>
      <c r="U2077" s="146"/>
      <c r="V2077" s="51"/>
      <c r="W2077" s="51"/>
      <c r="X2077" s="51"/>
      <c r="Y2077" s="51"/>
      <c r="Z2077" s="51"/>
      <c r="AA2077" s="145"/>
    </row>
    <row r="2078" spans="1:27" s="2" customFormat="1" ht="15.6" x14ac:dyDescent="0.3">
      <c r="A2078" s="555">
        <v>45524</v>
      </c>
      <c r="B2078" s="48" t="s">
        <v>2016</v>
      </c>
      <c r="C2078" s="48" t="s">
        <v>494</v>
      </c>
      <c r="D2078" s="48">
        <v>0</v>
      </c>
      <c r="E2078" s="48" t="s">
        <v>28</v>
      </c>
      <c r="F2078" s="45">
        <v>11</v>
      </c>
      <c r="G2078" s="46" t="s">
        <v>2036</v>
      </c>
      <c r="H2078" s="53" t="s">
        <v>30</v>
      </c>
      <c r="I2078" s="53"/>
      <c r="J2078" s="569"/>
      <c r="K2078" s="42" t="s">
        <v>31</v>
      </c>
      <c r="L2078" s="543">
        <v>45477</v>
      </c>
      <c r="M2078" s="100"/>
      <c r="N2078" s="513">
        <v>45656</v>
      </c>
      <c r="O2078" s="51"/>
      <c r="P2078" s="70" t="str">
        <f t="shared" ca="1" si="321"/>
        <v/>
      </c>
      <c r="Q2078" s="70" t="str">
        <f t="shared" ca="1" si="322"/>
        <v/>
      </c>
      <c r="R2078" s="70" t="str">
        <f t="shared" ca="1" si="323"/>
        <v/>
      </c>
      <c r="S2078" s="70" t="str">
        <f t="shared" ca="1" si="324"/>
        <v/>
      </c>
      <c r="T2078" s="147" t="str">
        <f t="shared" ca="1" si="326"/>
        <v/>
      </c>
      <c r="U2078" s="146"/>
      <c r="V2078" s="51"/>
      <c r="W2078" s="51"/>
      <c r="X2078" s="51"/>
      <c r="Y2078" s="51"/>
      <c r="Z2078" s="51"/>
      <c r="AA2078" s="145"/>
    </row>
    <row r="2079" spans="1:27" s="2" customFormat="1" ht="15.6" x14ac:dyDescent="0.3">
      <c r="A2079" s="555">
        <v>45524</v>
      </c>
      <c r="B2079" s="48" t="s">
        <v>2016</v>
      </c>
      <c r="C2079" s="48" t="s">
        <v>494</v>
      </c>
      <c r="D2079" s="48">
        <v>0</v>
      </c>
      <c r="E2079" s="48" t="s">
        <v>28</v>
      </c>
      <c r="F2079" s="45">
        <v>12</v>
      </c>
      <c r="G2079" s="46" t="s">
        <v>2035</v>
      </c>
      <c r="H2079" s="53" t="s">
        <v>76</v>
      </c>
      <c r="I2079" s="48"/>
      <c r="J2079" s="513"/>
      <c r="K2079" s="42" t="s">
        <v>31</v>
      </c>
      <c r="L2079" s="543">
        <v>45477</v>
      </c>
      <c r="M2079" s="100"/>
      <c r="N2079" s="513">
        <v>45656</v>
      </c>
      <c r="O2079" s="51"/>
      <c r="P2079" s="70" t="str">
        <f t="shared" ca="1" si="321"/>
        <v/>
      </c>
      <c r="Q2079" s="70" t="str">
        <f t="shared" ca="1" si="322"/>
        <v/>
      </c>
      <c r="R2079" s="70" t="str">
        <f t="shared" ca="1" si="323"/>
        <v/>
      </c>
      <c r="S2079" s="70" t="str">
        <f t="shared" ca="1" si="324"/>
        <v/>
      </c>
      <c r="T2079" s="147" t="str">
        <f t="shared" ca="1" si="326"/>
        <v/>
      </c>
      <c r="U2079" s="146"/>
      <c r="V2079" s="51"/>
      <c r="W2079" s="51"/>
      <c r="X2079" s="51"/>
      <c r="Y2079" s="51"/>
      <c r="Z2079" s="51"/>
      <c r="AA2079" s="145"/>
    </row>
    <row r="2080" spans="1:27" s="2" customFormat="1" ht="15.6" x14ac:dyDescent="0.3">
      <c r="A2080" s="555">
        <v>45524</v>
      </c>
      <c r="B2080" s="48" t="s">
        <v>2016</v>
      </c>
      <c r="C2080" s="48" t="s">
        <v>494</v>
      </c>
      <c r="D2080" s="48">
        <v>0</v>
      </c>
      <c r="E2080" s="48" t="s">
        <v>28</v>
      </c>
      <c r="F2080" s="45">
        <v>13</v>
      </c>
      <c r="G2080" s="46" t="s">
        <v>2034</v>
      </c>
      <c r="H2080" s="53" t="s">
        <v>30</v>
      </c>
      <c r="I2080" s="53"/>
      <c r="J2080" s="569"/>
      <c r="K2080" s="187" t="s">
        <v>31</v>
      </c>
      <c r="L2080" s="543">
        <v>45477</v>
      </c>
      <c r="M2080" s="100"/>
      <c r="N2080" s="513">
        <v>45656</v>
      </c>
      <c r="O2080" s="51"/>
      <c r="P2080" s="70" t="str">
        <f t="shared" ca="1" si="321"/>
        <v/>
      </c>
      <c r="Q2080" s="70" t="str">
        <f t="shared" ca="1" si="322"/>
        <v/>
      </c>
      <c r="R2080" s="70" t="str">
        <f t="shared" ca="1" si="323"/>
        <v/>
      </c>
      <c r="S2080" s="70" t="str">
        <f t="shared" ca="1" si="324"/>
        <v/>
      </c>
      <c r="T2080" s="147" t="str">
        <f t="shared" ca="1" si="326"/>
        <v/>
      </c>
      <c r="U2080" s="146"/>
      <c r="V2080" s="51"/>
      <c r="W2080" s="51"/>
      <c r="X2080" s="51"/>
      <c r="Y2080" s="51"/>
      <c r="Z2080" s="51"/>
      <c r="AA2080" s="145"/>
    </row>
    <row r="2081" spans="1:27" s="2" customFormat="1" ht="15.6" x14ac:dyDescent="0.3">
      <c r="A2081" s="555">
        <v>45524</v>
      </c>
      <c r="B2081" s="48" t="s">
        <v>2016</v>
      </c>
      <c r="C2081" s="48" t="s">
        <v>494</v>
      </c>
      <c r="D2081" s="48">
        <v>0</v>
      </c>
      <c r="E2081" s="48" t="s">
        <v>28</v>
      </c>
      <c r="F2081" s="45">
        <v>14</v>
      </c>
      <c r="G2081" s="46" t="s">
        <v>2033</v>
      </c>
      <c r="H2081" s="53" t="s">
        <v>30</v>
      </c>
      <c r="I2081" s="53"/>
      <c r="J2081" s="569"/>
      <c r="K2081" s="42" t="s">
        <v>31</v>
      </c>
      <c r="L2081" s="543">
        <v>45477</v>
      </c>
      <c r="M2081" s="100"/>
      <c r="N2081" s="513">
        <v>45656</v>
      </c>
      <c r="O2081" s="51"/>
      <c r="P2081" s="70" t="str">
        <f t="shared" ca="1" si="321"/>
        <v/>
      </c>
      <c r="Q2081" s="70" t="str">
        <f t="shared" ca="1" si="322"/>
        <v/>
      </c>
      <c r="R2081" s="70" t="str">
        <f t="shared" ca="1" si="323"/>
        <v/>
      </c>
      <c r="S2081" s="70" t="str">
        <f t="shared" ca="1" si="324"/>
        <v/>
      </c>
      <c r="T2081" s="147" t="str">
        <f t="shared" ca="1" si="326"/>
        <v/>
      </c>
      <c r="U2081" s="146"/>
      <c r="V2081" s="51"/>
      <c r="W2081" s="51"/>
      <c r="X2081" s="51"/>
      <c r="Y2081" s="51"/>
      <c r="Z2081" s="51"/>
      <c r="AA2081" s="145"/>
    </row>
    <row r="2082" spans="1:27" s="2" customFormat="1" ht="15.6" x14ac:dyDescent="0.3">
      <c r="A2082" s="555">
        <v>45524</v>
      </c>
      <c r="B2082" s="48" t="s">
        <v>2016</v>
      </c>
      <c r="C2082" s="48" t="s">
        <v>494</v>
      </c>
      <c r="D2082" s="48">
        <v>0</v>
      </c>
      <c r="E2082" s="48" t="s">
        <v>28</v>
      </c>
      <c r="F2082" s="45">
        <v>15</v>
      </c>
      <c r="G2082" s="46" t="s">
        <v>2032</v>
      </c>
      <c r="H2082" s="53" t="s">
        <v>30</v>
      </c>
      <c r="I2082" s="53"/>
      <c r="J2082" s="569"/>
      <c r="K2082" s="42" t="s">
        <v>31</v>
      </c>
      <c r="L2082" s="543">
        <v>45477</v>
      </c>
      <c r="M2082" s="100"/>
      <c r="N2082" s="513">
        <v>45656</v>
      </c>
      <c r="O2082" s="51"/>
      <c r="P2082" s="70" t="str">
        <f t="shared" ca="1" si="321"/>
        <v/>
      </c>
      <c r="Q2082" s="70" t="str">
        <f t="shared" ca="1" si="322"/>
        <v/>
      </c>
      <c r="R2082" s="70" t="str">
        <f t="shared" ca="1" si="323"/>
        <v/>
      </c>
      <c r="S2082" s="70" t="str">
        <f t="shared" ca="1" si="324"/>
        <v/>
      </c>
      <c r="T2082" s="147" t="str">
        <f t="shared" ca="1" si="326"/>
        <v/>
      </c>
      <c r="U2082" s="146"/>
      <c r="V2082" s="51"/>
      <c r="W2082" s="51"/>
      <c r="X2082" s="51"/>
      <c r="Y2082" s="51"/>
      <c r="Z2082" s="51"/>
      <c r="AA2082" s="145"/>
    </row>
    <row r="2083" spans="1:27" s="2" customFormat="1" ht="15.6" x14ac:dyDescent="0.3">
      <c r="A2083" s="555">
        <v>45524</v>
      </c>
      <c r="B2083" s="48" t="s">
        <v>2016</v>
      </c>
      <c r="C2083" s="48" t="s">
        <v>494</v>
      </c>
      <c r="D2083" s="48">
        <v>0</v>
      </c>
      <c r="E2083" s="48" t="s">
        <v>28</v>
      </c>
      <c r="F2083" s="45">
        <v>16</v>
      </c>
      <c r="G2083" s="46" t="s">
        <v>2031</v>
      </c>
      <c r="H2083" s="53" t="s">
        <v>30</v>
      </c>
      <c r="I2083" s="53"/>
      <c r="J2083" s="569"/>
      <c r="K2083" s="42" t="s">
        <v>31</v>
      </c>
      <c r="L2083" s="543">
        <v>45477</v>
      </c>
      <c r="M2083" s="100"/>
      <c r="N2083" s="513">
        <v>45656</v>
      </c>
      <c r="O2083" s="51"/>
      <c r="P2083" s="70" t="str">
        <f t="shared" ca="1" si="321"/>
        <v/>
      </c>
      <c r="Q2083" s="70" t="str">
        <f t="shared" ca="1" si="322"/>
        <v/>
      </c>
      <c r="R2083" s="70" t="str">
        <f t="shared" ca="1" si="323"/>
        <v/>
      </c>
      <c r="S2083" s="70" t="str">
        <f t="shared" ca="1" si="324"/>
        <v/>
      </c>
      <c r="T2083" s="147" t="str">
        <f t="shared" ca="1" si="326"/>
        <v/>
      </c>
      <c r="U2083" s="146"/>
      <c r="V2083" s="51"/>
      <c r="W2083" s="51"/>
      <c r="X2083" s="51"/>
      <c r="Y2083" s="51"/>
      <c r="Z2083" s="51"/>
      <c r="AA2083" s="145"/>
    </row>
    <row r="2084" spans="1:27" s="2" customFormat="1" ht="15.6" x14ac:dyDescent="0.3">
      <c r="A2084" s="555">
        <v>45524</v>
      </c>
      <c r="B2084" s="48" t="s">
        <v>2016</v>
      </c>
      <c r="C2084" s="48" t="s">
        <v>494</v>
      </c>
      <c r="D2084" s="48">
        <v>0</v>
      </c>
      <c r="E2084" s="48" t="s">
        <v>28</v>
      </c>
      <c r="F2084" s="45">
        <v>17</v>
      </c>
      <c r="G2084" s="46" t="s">
        <v>2030</v>
      </c>
      <c r="H2084" s="53" t="s">
        <v>76</v>
      </c>
      <c r="I2084" s="48"/>
      <c r="J2084" s="513"/>
      <c r="K2084" s="42" t="s">
        <v>31</v>
      </c>
      <c r="L2084" s="543">
        <v>45477</v>
      </c>
      <c r="M2084" s="100"/>
      <c r="N2084" s="513">
        <v>45656</v>
      </c>
      <c r="O2084" s="51"/>
      <c r="P2084" s="70" t="str">
        <f t="shared" ca="1" si="321"/>
        <v/>
      </c>
      <c r="Q2084" s="70" t="str">
        <f t="shared" ca="1" si="322"/>
        <v/>
      </c>
      <c r="R2084" s="70" t="str">
        <f t="shared" ca="1" si="323"/>
        <v/>
      </c>
      <c r="S2084" s="70" t="str">
        <f t="shared" ca="1" si="324"/>
        <v/>
      </c>
      <c r="T2084" s="147" t="str">
        <f t="shared" ca="1" si="326"/>
        <v/>
      </c>
      <c r="U2084" s="146"/>
      <c r="V2084" s="51"/>
      <c r="W2084" s="51"/>
      <c r="X2084" s="51"/>
      <c r="Y2084" s="51"/>
      <c r="Z2084" s="51"/>
      <c r="AA2084" s="145"/>
    </row>
    <row r="2085" spans="1:27" s="2" customFormat="1" ht="15.6" x14ac:dyDescent="0.3">
      <c r="A2085" s="555">
        <v>45524</v>
      </c>
      <c r="B2085" s="48" t="s">
        <v>2016</v>
      </c>
      <c r="C2085" s="48" t="s">
        <v>494</v>
      </c>
      <c r="D2085" s="48">
        <v>0</v>
      </c>
      <c r="E2085" s="48" t="s">
        <v>28</v>
      </c>
      <c r="F2085" s="45">
        <v>18</v>
      </c>
      <c r="G2085" s="46" t="s">
        <v>2029</v>
      </c>
      <c r="H2085" s="53" t="s">
        <v>30</v>
      </c>
      <c r="I2085" s="53"/>
      <c r="J2085" s="569"/>
      <c r="K2085" s="42" t="s">
        <v>31</v>
      </c>
      <c r="L2085" s="543">
        <v>45477</v>
      </c>
      <c r="M2085" s="100"/>
      <c r="N2085" s="513">
        <v>45656</v>
      </c>
      <c r="O2085" s="51"/>
      <c r="P2085" s="70" t="str">
        <f t="shared" ca="1" si="321"/>
        <v/>
      </c>
      <c r="Q2085" s="70" t="str">
        <f t="shared" ca="1" si="322"/>
        <v/>
      </c>
      <c r="R2085" s="70" t="str">
        <f t="shared" ca="1" si="323"/>
        <v/>
      </c>
      <c r="S2085" s="70" t="str">
        <f t="shared" ca="1" si="324"/>
        <v/>
      </c>
      <c r="T2085" s="147" t="str">
        <f t="shared" ca="1" si="326"/>
        <v/>
      </c>
      <c r="U2085" s="146"/>
      <c r="V2085" s="51"/>
      <c r="W2085" s="51"/>
      <c r="X2085" s="51"/>
      <c r="Y2085" s="51"/>
      <c r="Z2085" s="51"/>
      <c r="AA2085" s="145"/>
    </row>
    <row r="2086" spans="1:27" s="2" customFormat="1" ht="15.6" x14ac:dyDescent="0.3">
      <c r="A2086" s="555">
        <v>45524</v>
      </c>
      <c r="B2086" s="48" t="s">
        <v>2016</v>
      </c>
      <c r="C2086" s="48" t="s">
        <v>494</v>
      </c>
      <c r="D2086" s="48">
        <v>0</v>
      </c>
      <c r="E2086" s="48" t="s">
        <v>28</v>
      </c>
      <c r="F2086" s="45">
        <v>19</v>
      </c>
      <c r="G2086" s="46" t="s">
        <v>807</v>
      </c>
      <c r="H2086" s="53" t="s">
        <v>30</v>
      </c>
      <c r="I2086" s="53"/>
      <c r="J2086" s="569"/>
      <c r="K2086" s="42" t="s">
        <v>31</v>
      </c>
      <c r="L2086" s="543">
        <v>45477</v>
      </c>
      <c r="M2086" s="100"/>
      <c r="N2086" s="513">
        <v>45656</v>
      </c>
      <c r="O2086" s="51"/>
      <c r="P2086" s="70" t="str">
        <f t="shared" ca="1" si="321"/>
        <v/>
      </c>
      <c r="Q2086" s="70" t="str">
        <f t="shared" ca="1" si="322"/>
        <v/>
      </c>
      <c r="R2086" s="70" t="str">
        <f t="shared" ca="1" si="323"/>
        <v/>
      </c>
      <c r="S2086" s="70" t="str">
        <f t="shared" ca="1" si="324"/>
        <v/>
      </c>
      <c r="T2086" s="147" t="str">
        <f t="shared" ca="1" si="326"/>
        <v/>
      </c>
      <c r="U2086" s="146"/>
      <c r="V2086" s="51"/>
      <c r="W2086" s="51"/>
      <c r="X2086" s="51"/>
      <c r="Y2086" s="51"/>
      <c r="Z2086" s="51"/>
      <c r="AA2086" s="145"/>
    </row>
    <row r="2087" spans="1:27" s="2" customFormat="1" ht="15.6" x14ac:dyDescent="0.3">
      <c r="A2087" s="555">
        <v>45524</v>
      </c>
      <c r="B2087" s="48" t="s">
        <v>2016</v>
      </c>
      <c r="C2087" s="48" t="s">
        <v>494</v>
      </c>
      <c r="D2087" s="48">
        <v>0</v>
      </c>
      <c r="E2087" s="48" t="s">
        <v>28</v>
      </c>
      <c r="F2087" s="45">
        <v>20</v>
      </c>
      <c r="G2087" s="46" t="s">
        <v>2028</v>
      </c>
      <c r="H2087" s="53" t="s">
        <v>76</v>
      </c>
      <c r="I2087" s="48"/>
      <c r="J2087" s="513"/>
      <c r="K2087" s="42" t="s">
        <v>31</v>
      </c>
      <c r="L2087" s="543">
        <v>45477</v>
      </c>
      <c r="M2087" s="100"/>
      <c r="N2087" s="513">
        <v>45656</v>
      </c>
      <c r="O2087" s="51"/>
      <c r="P2087" s="70" t="str">
        <f t="shared" ca="1" si="321"/>
        <v/>
      </c>
      <c r="Q2087" s="70" t="str">
        <f t="shared" ca="1" si="322"/>
        <v/>
      </c>
      <c r="R2087" s="70" t="str">
        <f t="shared" ca="1" si="323"/>
        <v/>
      </c>
      <c r="S2087" s="70" t="str">
        <f t="shared" ca="1" si="324"/>
        <v/>
      </c>
      <c r="T2087" s="147" t="str">
        <f t="shared" ca="1" si="326"/>
        <v/>
      </c>
      <c r="U2087" s="146"/>
      <c r="V2087" s="51"/>
      <c r="W2087" s="51"/>
      <c r="X2087" s="51"/>
      <c r="Y2087" s="51"/>
      <c r="Z2087" s="51"/>
      <c r="AA2087" s="145"/>
    </row>
    <row r="2088" spans="1:27" s="2" customFormat="1" ht="15.6" x14ac:dyDescent="0.3">
      <c r="A2088" s="555">
        <v>45524</v>
      </c>
      <c r="B2088" s="48" t="s">
        <v>2016</v>
      </c>
      <c r="C2088" s="48" t="s">
        <v>494</v>
      </c>
      <c r="D2088" s="48">
        <v>0</v>
      </c>
      <c r="E2088" s="48" t="s">
        <v>28</v>
      </c>
      <c r="F2088" s="45">
        <v>21</v>
      </c>
      <c r="G2088" s="46" t="s">
        <v>2027</v>
      </c>
      <c r="H2088" s="53" t="s">
        <v>30</v>
      </c>
      <c r="I2088" s="53"/>
      <c r="J2088" s="569"/>
      <c r="K2088" s="42" t="s">
        <v>31</v>
      </c>
      <c r="L2088" s="543">
        <v>45477</v>
      </c>
      <c r="M2088" s="100"/>
      <c r="N2088" s="513">
        <v>45656</v>
      </c>
      <c r="O2088" s="51"/>
      <c r="P2088" s="70" t="str">
        <f t="shared" ca="1" si="321"/>
        <v/>
      </c>
      <c r="Q2088" s="70" t="str">
        <f t="shared" ca="1" si="322"/>
        <v/>
      </c>
      <c r="R2088" s="70" t="str">
        <f t="shared" ca="1" si="323"/>
        <v/>
      </c>
      <c r="S2088" s="70" t="str">
        <f t="shared" ca="1" si="324"/>
        <v/>
      </c>
      <c r="T2088" s="147" t="str">
        <f t="shared" ca="1" si="326"/>
        <v/>
      </c>
      <c r="U2088" s="146"/>
      <c r="V2088" s="51"/>
      <c r="W2088" s="51"/>
      <c r="X2088" s="51"/>
      <c r="Y2088" s="51"/>
      <c r="Z2088" s="51"/>
      <c r="AA2088" s="145"/>
    </row>
    <row r="2089" spans="1:27" s="2" customFormat="1" ht="15.6" x14ac:dyDescent="0.3">
      <c r="A2089" s="555">
        <v>45524</v>
      </c>
      <c r="B2089" s="48" t="s">
        <v>2016</v>
      </c>
      <c r="C2089" s="48" t="s">
        <v>494</v>
      </c>
      <c r="D2089" s="48">
        <v>0</v>
      </c>
      <c r="E2089" s="48" t="s">
        <v>28</v>
      </c>
      <c r="F2089" s="45">
        <v>22</v>
      </c>
      <c r="G2089" s="52" t="s">
        <v>2026</v>
      </c>
      <c r="H2089" s="53" t="s">
        <v>30</v>
      </c>
      <c r="I2089" s="53"/>
      <c r="J2089" s="569"/>
      <c r="K2089" s="42" t="s">
        <v>31</v>
      </c>
      <c r="L2089" s="543">
        <v>45477</v>
      </c>
      <c r="M2089" s="100"/>
      <c r="N2089" s="513">
        <v>45656</v>
      </c>
      <c r="O2089" s="51"/>
      <c r="P2089" s="70" t="str">
        <f t="shared" ca="1" si="321"/>
        <v/>
      </c>
      <c r="Q2089" s="70" t="str">
        <f t="shared" ca="1" si="322"/>
        <v/>
      </c>
      <c r="R2089" s="70" t="str">
        <f t="shared" ca="1" si="323"/>
        <v/>
      </c>
      <c r="S2089" s="70" t="str">
        <f t="shared" ca="1" si="324"/>
        <v/>
      </c>
      <c r="T2089" s="147" t="str">
        <f t="shared" ca="1" si="326"/>
        <v/>
      </c>
      <c r="U2089" s="146"/>
      <c r="V2089" s="51"/>
      <c r="W2089" s="51"/>
      <c r="X2089" s="51"/>
      <c r="Y2089" s="51"/>
      <c r="Z2089" s="51"/>
      <c r="AA2089" s="145"/>
    </row>
    <row r="2090" spans="1:27" s="2" customFormat="1" ht="15.6" x14ac:dyDescent="0.3">
      <c r="A2090" s="555">
        <v>45524</v>
      </c>
      <c r="B2090" s="48" t="s">
        <v>2016</v>
      </c>
      <c r="C2090" s="48" t="s">
        <v>494</v>
      </c>
      <c r="D2090" s="48">
        <v>0</v>
      </c>
      <c r="E2090" s="48" t="s">
        <v>28</v>
      </c>
      <c r="F2090" s="45">
        <v>23</v>
      </c>
      <c r="G2090" s="52" t="s">
        <v>2025</v>
      </c>
      <c r="H2090" s="47" t="s">
        <v>54</v>
      </c>
      <c r="I2090" s="53"/>
      <c r="J2090" s="569"/>
      <c r="K2090" s="42" t="s">
        <v>31</v>
      </c>
      <c r="L2090" s="543">
        <v>45477</v>
      </c>
      <c r="M2090" s="100"/>
      <c r="N2090" s="513">
        <v>45656</v>
      </c>
      <c r="O2090" s="51"/>
      <c r="P2090" s="70" t="str">
        <f t="shared" ca="1" si="321"/>
        <v/>
      </c>
      <c r="Q2090" s="70" t="str">
        <f t="shared" ca="1" si="322"/>
        <v/>
      </c>
      <c r="R2090" s="70" t="str">
        <f t="shared" ca="1" si="323"/>
        <v/>
      </c>
      <c r="S2090" s="70" t="str">
        <f t="shared" ca="1" si="324"/>
        <v/>
      </c>
      <c r="T2090" s="147" t="str">
        <f t="shared" ca="1" si="326"/>
        <v/>
      </c>
      <c r="U2090" s="146"/>
      <c r="V2090" s="51"/>
      <c r="W2090" s="51"/>
      <c r="X2090" s="51"/>
      <c r="Y2090" s="51"/>
      <c r="Z2090" s="51"/>
      <c r="AA2090" s="145"/>
    </row>
    <row r="2091" spans="1:27" s="2" customFormat="1" ht="15.6" x14ac:dyDescent="0.3">
      <c r="A2091" s="555">
        <v>45524</v>
      </c>
      <c r="B2091" s="48" t="s">
        <v>2016</v>
      </c>
      <c r="C2091" s="48" t="s">
        <v>494</v>
      </c>
      <c r="D2091" s="48">
        <v>0</v>
      </c>
      <c r="E2091" s="48" t="s">
        <v>28</v>
      </c>
      <c r="F2091" s="45">
        <v>24</v>
      </c>
      <c r="G2091" s="46" t="s">
        <v>2024</v>
      </c>
      <c r="H2091" s="53" t="s">
        <v>76</v>
      </c>
      <c r="I2091" s="48"/>
      <c r="J2091" s="513"/>
      <c r="K2091" s="42" t="s">
        <v>31</v>
      </c>
      <c r="L2091" s="543">
        <v>45477</v>
      </c>
      <c r="M2091" s="100"/>
      <c r="N2091" s="513">
        <v>45656</v>
      </c>
      <c r="O2091" s="51"/>
      <c r="P2091" s="70" t="str">
        <f t="shared" ca="1" si="321"/>
        <v/>
      </c>
      <c r="Q2091" s="70" t="str">
        <f t="shared" ca="1" si="322"/>
        <v/>
      </c>
      <c r="R2091" s="70" t="str">
        <f t="shared" ca="1" si="323"/>
        <v/>
      </c>
      <c r="S2091" s="70" t="str">
        <f t="shared" ca="1" si="324"/>
        <v/>
      </c>
      <c r="T2091" s="147" t="str">
        <f t="shared" ca="1" si="326"/>
        <v/>
      </c>
      <c r="U2091" s="146"/>
      <c r="V2091" s="51"/>
      <c r="W2091" s="51"/>
      <c r="X2091" s="51"/>
      <c r="Y2091" s="51"/>
      <c r="Z2091" s="51"/>
      <c r="AA2091" s="145"/>
    </row>
    <row r="2092" spans="1:27" s="2" customFormat="1" ht="15.6" x14ac:dyDescent="0.3">
      <c r="A2092" s="555">
        <v>45524</v>
      </c>
      <c r="B2092" s="48" t="s">
        <v>2016</v>
      </c>
      <c r="C2092" s="48" t="s">
        <v>494</v>
      </c>
      <c r="D2092" s="48">
        <v>0</v>
      </c>
      <c r="E2092" s="48" t="s">
        <v>28</v>
      </c>
      <c r="F2092" s="45">
        <v>25</v>
      </c>
      <c r="G2092" s="52" t="s">
        <v>2023</v>
      </c>
      <c r="H2092" s="53" t="s">
        <v>40</v>
      </c>
      <c r="I2092" s="53"/>
      <c r="J2092" s="569"/>
      <c r="K2092" s="42" t="s">
        <v>31</v>
      </c>
      <c r="L2092" s="543">
        <v>45477</v>
      </c>
      <c r="M2092" s="100"/>
      <c r="N2092" s="513">
        <v>45656</v>
      </c>
      <c r="O2092" s="51"/>
      <c r="P2092" s="70" t="str">
        <f t="shared" ca="1" si="321"/>
        <v/>
      </c>
      <c r="Q2092" s="70" t="str">
        <f t="shared" ca="1" si="322"/>
        <v/>
      </c>
      <c r="R2092" s="70" t="str">
        <f t="shared" ca="1" si="323"/>
        <v/>
      </c>
      <c r="S2092" s="70" t="str">
        <f t="shared" ca="1" si="324"/>
        <v/>
      </c>
      <c r="T2092" s="147" t="str">
        <f t="shared" ca="1" si="326"/>
        <v/>
      </c>
      <c r="U2092" s="146"/>
      <c r="V2092" s="51"/>
      <c r="W2092" s="51"/>
      <c r="X2092" s="51"/>
      <c r="Y2092" s="51"/>
      <c r="Z2092" s="51"/>
      <c r="AA2092" s="145"/>
    </row>
    <row r="2093" spans="1:27" s="2" customFormat="1" ht="15.6" x14ac:dyDescent="0.3">
      <c r="A2093" s="555">
        <v>45524</v>
      </c>
      <c r="B2093" s="48" t="s">
        <v>2016</v>
      </c>
      <c r="C2093" s="48" t="s">
        <v>494</v>
      </c>
      <c r="D2093" s="48">
        <v>0</v>
      </c>
      <c r="E2093" s="48" t="s">
        <v>28</v>
      </c>
      <c r="F2093" s="45">
        <v>26</v>
      </c>
      <c r="G2093" s="52" t="s">
        <v>2022</v>
      </c>
      <c r="H2093" s="53" t="s">
        <v>30</v>
      </c>
      <c r="I2093" s="53"/>
      <c r="J2093" s="569"/>
      <c r="K2093" s="42" t="s">
        <v>31</v>
      </c>
      <c r="L2093" s="543">
        <v>45477</v>
      </c>
      <c r="M2093" s="100"/>
      <c r="N2093" s="513">
        <v>45656</v>
      </c>
      <c r="O2093" s="51"/>
      <c r="P2093" s="70" t="str">
        <f t="shared" ca="1" si="321"/>
        <v/>
      </c>
      <c r="Q2093" s="70" t="str">
        <f t="shared" ca="1" si="322"/>
        <v/>
      </c>
      <c r="R2093" s="70" t="str">
        <f t="shared" ca="1" si="323"/>
        <v/>
      </c>
      <c r="S2093" s="70" t="str">
        <f t="shared" ca="1" si="324"/>
        <v/>
      </c>
      <c r="T2093" s="147" t="str">
        <f t="shared" ca="1" si="326"/>
        <v/>
      </c>
      <c r="U2093" s="146"/>
      <c r="V2093" s="51"/>
      <c r="W2093" s="51"/>
      <c r="X2093" s="51"/>
      <c r="Y2093" s="51"/>
      <c r="Z2093" s="51"/>
      <c r="AA2093" s="145"/>
    </row>
    <row r="2094" spans="1:27" s="2" customFormat="1" ht="15.6" x14ac:dyDescent="0.3">
      <c r="A2094" s="555">
        <v>45524</v>
      </c>
      <c r="B2094" s="48" t="s">
        <v>2016</v>
      </c>
      <c r="C2094" s="48" t="s">
        <v>494</v>
      </c>
      <c r="D2094" s="48">
        <v>0</v>
      </c>
      <c r="E2094" s="48" t="s">
        <v>28</v>
      </c>
      <c r="F2094" s="45">
        <v>27</v>
      </c>
      <c r="G2094" s="46" t="s">
        <v>2021</v>
      </c>
      <c r="H2094" s="53" t="s">
        <v>44</v>
      </c>
      <c r="I2094" s="48"/>
      <c r="J2094" s="513"/>
      <c r="K2094" s="42" t="s">
        <v>31</v>
      </c>
      <c r="L2094" s="543">
        <v>45477</v>
      </c>
      <c r="M2094" s="100"/>
      <c r="N2094" s="513">
        <v>45656</v>
      </c>
      <c r="O2094" s="51"/>
      <c r="P2094" s="70" t="str">
        <f t="shared" ca="1" si="321"/>
        <v/>
      </c>
      <c r="Q2094" s="70" t="str">
        <f t="shared" ca="1" si="322"/>
        <v/>
      </c>
      <c r="R2094" s="70" t="str">
        <f t="shared" ca="1" si="323"/>
        <v/>
      </c>
      <c r="S2094" s="70" t="str">
        <f t="shared" ca="1" si="324"/>
        <v/>
      </c>
      <c r="T2094" s="147" t="str">
        <f t="shared" ca="1" si="326"/>
        <v/>
      </c>
      <c r="U2094" s="146"/>
      <c r="V2094" s="51"/>
      <c r="W2094" s="51"/>
      <c r="X2094" s="51"/>
      <c r="Y2094" s="51"/>
      <c r="Z2094" s="51"/>
      <c r="AA2094" s="145"/>
    </row>
    <row r="2095" spans="1:27" s="2" customFormat="1" ht="15.6" x14ac:dyDescent="0.3">
      <c r="A2095" s="555">
        <v>45524</v>
      </c>
      <c r="B2095" s="48" t="s">
        <v>2016</v>
      </c>
      <c r="C2095" s="48" t="s">
        <v>494</v>
      </c>
      <c r="D2095" s="48">
        <v>0</v>
      </c>
      <c r="E2095" s="48" t="s">
        <v>28</v>
      </c>
      <c r="F2095" s="45">
        <v>28</v>
      </c>
      <c r="G2095" s="52" t="s">
        <v>2020</v>
      </c>
      <c r="H2095" s="53" t="s">
        <v>30</v>
      </c>
      <c r="I2095" s="53"/>
      <c r="J2095" s="569"/>
      <c r="K2095" s="42" t="s">
        <v>31</v>
      </c>
      <c r="L2095" s="543">
        <v>45477</v>
      </c>
      <c r="M2095" s="100"/>
      <c r="N2095" s="513">
        <v>45656</v>
      </c>
      <c r="O2095" s="51"/>
      <c r="P2095" s="70" t="str">
        <f t="shared" ca="1" si="321"/>
        <v/>
      </c>
      <c r="Q2095" s="70" t="str">
        <f t="shared" ca="1" si="322"/>
        <v/>
      </c>
      <c r="R2095" s="70" t="str">
        <f t="shared" ca="1" si="323"/>
        <v/>
      </c>
      <c r="S2095" s="70" t="str">
        <f t="shared" ca="1" si="324"/>
        <v/>
      </c>
      <c r="T2095" s="147" t="str">
        <f t="shared" ca="1" si="326"/>
        <v/>
      </c>
      <c r="U2095" s="146"/>
      <c r="V2095" s="51"/>
      <c r="W2095" s="51"/>
      <c r="X2095" s="51"/>
      <c r="Y2095" s="51"/>
      <c r="Z2095" s="51"/>
      <c r="AA2095" s="145"/>
    </row>
    <row r="2096" spans="1:27" s="2" customFormat="1" ht="15.6" x14ac:dyDescent="0.3">
      <c r="A2096" s="555">
        <v>45524</v>
      </c>
      <c r="B2096" s="48" t="s">
        <v>2016</v>
      </c>
      <c r="C2096" s="48" t="s">
        <v>494</v>
      </c>
      <c r="D2096" s="48">
        <v>0</v>
      </c>
      <c r="E2096" s="48" t="s">
        <v>28</v>
      </c>
      <c r="F2096" s="45">
        <v>29</v>
      </c>
      <c r="G2096" s="52" t="s">
        <v>2019</v>
      </c>
      <c r="H2096" s="53" t="s">
        <v>30</v>
      </c>
      <c r="I2096" s="53"/>
      <c r="J2096" s="569"/>
      <c r="K2096" s="42" t="s">
        <v>31</v>
      </c>
      <c r="L2096" s="543">
        <v>45477</v>
      </c>
      <c r="M2096" s="100"/>
      <c r="N2096" s="513">
        <v>45656</v>
      </c>
      <c r="O2096" s="51"/>
      <c r="P2096" s="70" t="str">
        <f t="shared" ca="1" si="321"/>
        <v/>
      </c>
      <c r="Q2096" s="70" t="str">
        <f t="shared" ca="1" si="322"/>
        <v/>
      </c>
      <c r="R2096" s="70" t="str">
        <f t="shared" ca="1" si="323"/>
        <v/>
      </c>
      <c r="S2096" s="70" t="str">
        <f t="shared" ca="1" si="324"/>
        <v/>
      </c>
      <c r="T2096" s="147" t="str">
        <f t="shared" ca="1" si="326"/>
        <v/>
      </c>
      <c r="U2096" s="146"/>
      <c r="V2096" s="51"/>
      <c r="W2096" s="51"/>
      <c r="X2096" s="51"/>
      <c r="Y2096" s="51"/>
      <c r="Z2096" s="51"/>
      <c r="AA2096" s="145"/>
    </row>
    <row r="2097" spans="1:27" s="2" customFormat="1" ht="15.6" x14ac:dyDescent="0.3">
      <c r="A2097" s="555">
        <v>45524</v>
      </c>
      <c r="B2097" s="48" t="s">
        <v>2016</v>
      </c>
      <c r="C2097" s="48" t="s">
        <v>494</v>
      </c>
      <c r="D2097" s="48">
        <v>0</v>
      </c>
      <c r="E2097" s="48" t="s">
        <v>28</v>
      </c>
      <c r="F2097" s="45">
        <v>30</v>
      </c>
      <c r="G2097" s="52" t="s">
        <v>2018</v>
      </c>
      <c r="H2097" s="53" t="s">
        <v>30</v>
      </c>
      <c r="I2097" s="53"/>
      <c r="J2097" s="569"/>
      <c r="K2097" s="42" t="s">
        <v>31</v>
      </c>
      <c r="L2097" s="543">
        <v>45477</v>
      </c>
      <c r="M2097" s="100"/>
      <c r="N2097" s="513">
        <v>45656</v>
      </c>
      <c r="O2097" s="51"/>
      <c r="P2097" s="70" t="str">
        <f t="shared" ca="1" si="321"/>
        <v/>
      </c>
      <c r="Q2097" s="70" t="str">
        <f t="shared" ca="1" si="322"/>
        <v/>
      </c>
      <c r="R2097" s="70" t="str">
        <f t="shared" ca="1" si="323"/>
        <v/>
      </c>
      <c r="S2097" s="70" t="str">
        <f t="shared" ca="1" si="324"/>
        <v/>
      </c>
      <c r="T2097" s="147" t="str">
        <f t="shared" ca="1" si="326"/>
        <v/>
      </c>
      <c r="U2097" s="146"/>
      <c r="V2097" s="51"/>
      <c r="W2097" s="51"/>
      <c r="X2097" s="51"/>
      <c r="Y2097" s="51"/>
      <c r="Z2097" s="51"/>
      <c r="AA2097" s="145"/>
    </row>
    <row r="2098" spans="1:27" s="2" customFormat="1" ht="15.6" x14ac:dyDescent="0.3">
      <c r="A2098" s="555">
        <v>45524</v>
      </c>
      <c r="B2098" s="48" t="s">
        <v>2016</v>
      </c>
      <c r="C2098" s="48" t="s">
        <v>494</v>
      </c>
      <c r="D2098" s="48">
        <v>0</v>
      </c>
      <c r="E2098" s="48" t="s">
        <v>28</v>
      </c>
      <c r="F2098" s="45">
        <v>31</v>
      </c>
      <c r="G2098" s="46" t="s">
        <v>2017</v>
      </c>
      <c r="H2098" s="53" t="s">
        <v>76</v>
      </c>
      <c r="I2098" s="48"/>
      <c r="J2098" s="513"/>
      <c r="K2098" s="42" t="s">
        <v>31</v>
      </c>
      <c r="L2098" s="543">
        <v>45477</v>
      </c>
      <c r="M2098" s="100"/>
      <c r="N2098" s="513">
        <v>45656</v>
      </c>
      <c r="O2098" s="51"/>
      <c r="P2098" s="70" t="str">
        <f t="shared" ca="1" si="321"/>
        <v/>
      </c>
      <c r="Q2098" s="70" t="str">
        <f t="shared" ca="1" si="322"/>
        <v/>
      </c>
      <c r="R2098" s="70" t="str">
        <f t="shared" ca="1" si="323"/>
        <v/>
      </c>
      <c r="S2098" s="70" t="str">
        <f t="shared" ca="1" si="324"/>
        <v/>
      </c>
      <c r="T2098" s="147" t="str">
        <f t="shared" ca="1" si="326"/>
        <v/>
      </c>
      <c r="U2098" s="146"/>
      <c r="V2098" s="51"/>
      <c r="W2098" s="51"/>
      <c r="X2098" s="51"/>
      <c r="Y2098" s="51"/>
      <c r="Z2098" s="51"/>
      <c r="AA2098" s="145"/>
    </row>
    <row r="2099" spans="1:27" s="2" customFormat="1" ht="93.6" x14ac:dyDescent="0.3">
      <c r="A2099" s="555">
        <v>45524</v>
      </c>
      <c r="B2099" s="48" t="s">
        <v>2016</v>
      </c>
      <c r="C2099" s="45" t="s">
        <v>494</v>
      </c>
      <c r="D2099" s="45">
        <v>0</v>
      </c>
      <c r="E2099" s="48" t="s">
        <v>28</v>
      </c>
      <c r="F2099" s="45">
        <v>32</v>
      </c>
      <c r="G2099" s="64" t="s">
        <v>5547</v>
      </c>
      <c r="H2099" s="65" t="s">
        <v>30</v>
      </c>
      <c r="I2099" s="65"/>
      <c r="J2099" s="526">
        <v>45897</v>
      </c>
      <c r="K2099" s="191" t="s">
        <v>31</v>
      </c>
      <c r="L2099" s="543">
        <v>45477</v>
      </c>
      <c r="M2099" s="417"/>
      <c r="N2099" s="513">
        <v>46105</v>
      </c>
      <c r="O2099" s="51"/>
      <c r="P2099" s="70"/>
      <c r="Q2099" s="70"/>
      <c r="R2099" s="70"/>
      <c r="S2099" s="70"/>
      <c r="T2099" s="147"/>
      <c r="U2099" s="146"/>
      <c r="V2099" s="51"/>
      <c r="W2099" s="51"/>
      <c r="X2099" s="51"/>
      <c r="Y2099" s="51"/>
      <c r="Z2099" s="51"/>
      <c r="AA2099" s="145"/>
    </row>
    <row r="2100" spans="1:27" s="2" customFormat="1" ht="15.6" x14ac:dyDescent="0.3">
      <c r="A2100" s="555">
        <v>45624</v>
      </c>
      <c r="B2100" s="48" t="s">
        <v>2047</v>
      </c>
      <c r="C2100" s="45" t="s">
        <v>494</v>
      </c>
      <c r="D2100" s="45">
        <v>0</v>
      </c>
      <c r="E2100" s="45" t="s">
        <v>66</v>
      </c>
      <c r="F2100" s="45">
        <v>1</v>
      </c>
      <c r="G2100" s="67" t="s">
        <v>2051</v>
      </c>
      <c r="H2100" s="47" t="s">
        <v>30</v>
      </c>
      <c r="I2100" s="48"/>
      <c r="J2100" s="513"/>
      <c r="K2100" s="186" t="s">
        <v>31</v>
      </c>
      <c r="L2100" s="543">
        <v>45510</v>
      </c>
      <c r="M2100" s="51"/>
      <c r="N2100" s="513">
        <v>45656</v>
      </c>
      <c r="O2100" s="51"/>
      <c r="P2100" s="70" t="str">
        <f ca="1">IF(K2100="NÃO INTERVENCIONADO",TODAY()-J2100,"")</f>
        <v/>
      </c>
      <c r="Q2100" s="70" t="str">
        <f ca="1">IF(K2100="ENCOMENDADO",TODAY()-J2100,"")</f>
        <v/>
      </c>
      <c r="R2100" s="70" t="str">
        <f ca="1">IF(K2100="EM OBRA",TODAY()-J2100,"")</f>
        <v/>
      </c>
      <c r="S2100" s="70" t="str">
        <f ca="1">IF(K2100="CORREÇÃO NÃO ACEITE",TODAY()-J2100,"")</f>
        <v/>
      </c>
      <c r="T2100" s="147" t="str">
        <f ca="1">IF(K2100="A VERIFICAR",TODAY()-J2100,"")</f>
        <v/>
      </c>
      <c r="U2100" s="146"/>
      <c r="V2100" s="51"/>
      <c r="W2100" s="51"/>
      <c r="X2100" s="51"/>
      <c r="Y2100" s="51"/>
      <c r="Z2100" s="51"/>
      <c r="AA2100" s="145"/>
    </row>
    <row r="2101" spans="1:27" s="2" customFormat="1" ht="15.6" x14ac:dyDescent="0.3">
      <c r="A2101" s="555">
        <v>45624</v>
      </c>
      <c r="B2101" s="48" t="s">
        <v>2047</v>
      </c>
      <c r="C2101" s="45" t="s">
        <v>494</v>
      </c>
      <c r="D2101" s="45">
        <v>0</v>
      </c>
      <c r="E2101" s="45" t="s">
        <v>66</v>
      </c>
      <c r="F2101" s="45">
        <v>2</v>
      </c>
      <c r="G2101" s="67" t="s">
        <v>2050</v>
      </c>
      <c r="H2101" s="47" t="s">
        <v>30</v>
      </c>
      <c r="I2101" s="48"/>
      <c r="J2101" s="513"/>
      <c r="K2101" s="42" t="s">
        <v>31</v>
      </c>
      <c r="L2101" s="543">
        <v>45510</v>
      </c>
      <c r="M2101" s="51"/>
      <c r="N2101" s="513">
        <v>45656</v>
      </c>
      <c r="O2101" s="51"/>
      <c r="P2101" s="70" t="str">
        <f ca="1">IF(K2101="NÃO INTERVENCIONADO",TODAY()-J2101,"")</f>
        <v/>
      </c>
      <c r="Q2101" s="70" t="str">
        <f ca="1">IF(K2101="ENCOMENDADO",TODAY()-J2101,"")</f>
        <v/>
      </c>
      <c r="R2101" s="70" t="str">
        <f ca="1">IF(K2101="EM OBRA",TODAY()-J2101,"")</f>
        <v/>
      </c>
      <c r="S2101" s="70" t="str">
        <f ca="1">IF(K2101="CORREÇÃO NÃO ACEITE",TODAY()-J2101,"")</f>
        <v/>
      </c>
      <c r="T2101" s="147" t="str">
        <f ca="1">IF(K2101="A VERIFICAR",TODAY()-J2101,"")</f>
        <v/>
      </c>
      <c r="U2101" s="146"/>
      <c r="V2101" s="51"/>
      <c r="W2101" s="51"/>
      <c r="X2101" s="51"/>
      <c r="Y2101" s="51"/>
      <c r="Z2101" s="51"/>
      <c r="AA2101" s="145"/>
    </row>
    <row r="2102" spans="1:27" s="2" customFormat="1" ht="15.6" x14ac:dyDescent="0.3">
      <c r="A2102" s="555">
        <v>45624</v>
      </c>
      <c r="B2102" s="48" t="s">
        <v>2047</v>
      </c>
      <c r="C2102" s="45" t="s">
        <v>494</v>
      </c>
      <c r="D2102" s="45">
        <v>0</v>
      </c>
      <c r="E2102" s="45" t="s">
        <v>66</v>
      </c>
      <c r="F2102" s="45">
        <v>3</v>
      </c>
      <c r="G2102" s="67" t="s">
        <v>2049</v>
      </c>
      <c r="H2102" s="47" t="s">
        <v>30</v>
      </c>
      <c r="I2102" s="48"/>
      <c r="J2102" s="513"/>
      <c r="K2102" s="187" t="s">
        <v>31</v>
      </c>
      <c r="L2102" s="543">
        <v>45510</v>
      </c>
      <c r="M2102" s="51"/>
      <c r="N2102" s="513">
        <v>45656</v>
      </c>
      <c r="O2102" s="51"/>
      <c r="P2102" s="70" t="str">
        <f ca="1">IF(K2102="NÃO INTERVENCIONADO",TODAY()-J2102,"")</f>
        <v/>
      </c>
      <c r="Q2102" s="70" t="str">
        <f ca="1">IF(K2102="ENCOMENDADO",TODAY()-J2102,"")</f>
        <v/>
      </c>
      <c r="R2102" s="70" t="str">
        <f ca="1">IF(K2102="EM OBRA",TODAY()-J2102,"")</f>
        <v/>
      </c>
      <c r="S2102" s="70" t="str">
        <f ca="1">IF(K2102="CORREÇÃO NÃO ACEITE",TODAY()-J2102,"")</f>
        <v/>
      </c>
      <c r="T2102" s="147" t="str">
        <f ca="1">IF(K2102="A VERIFICAR",TODAY()-J2102,"")</f>
        <v/>
      </c>
      <c r="U2102" s="146"/>
      <c r="V2102" s="51"/>
      <c r="W2102" s="51"/>
      <c r="X2102" s="51"/>
      <c r="Y2102" s="51"/>
      <c r="Z2102" s="51"/>
      <c r="AA2102" s="145"/>
    </row>
    <row r="2103" spans="1:27" s="2" customFormat="1" ht="15.6" x14ac:dyDescent="0.3">
      <c r="A2103" s="555">
        <v>45624</v>
      </c>
      <c r="B2103" s="48" t="s">
        <v>2047</v>
      </c>
      <c r="C2103" s="45" t="s">
        <v>494</v>
      </c>
      <c r="D2103" s="45">
        <v>0</v>
      </c>
      <c r="E2103" s="45" t="s">
        <v>66</v>
      </c>
      <c r="F2103" s="45">
        <v>4</v>
      </c>
      <c r="G2103" s="67" t="s">
        <v>2048</v>
      </c>
      <c r="H2103" s="47" t="s">
        <v>30</v>
      </c>
      <c r="I2103" s="48"/>
      <c r="J2103" s="513"/>
      <c r="K2103" s="187" t="s">
        <v>31</v>
      </c>
      <c r="L2103" s="543">
        <v>45510</v>
      </c>
      <c r="M2103" s="51"/>
      <c r="N2103" s="513">
        <v>45656</v>
      </c>
      <c r="O2103" s="51"/>
      <c r="P2103" s="70" t="str">
        <f ca="1">IF(K2103="NÃO INTERVENCIONADO",TODAY()-J2103,"")</f>
        <v/>
      </c>
      <c r="Q2103" s="70" t="str">
        <f ca="1">IF(K2103="ENCOMENDADO",TODAY()-J2103,"")</f>
        <v/>
      </c>
      <c r="R2103" s="70" t="str">
        <f ca="1">IF(K2103="EM OBRA",TODAY()-J2103,"")</f>
        <v/>
      </c>
      <c r="S2103" s="70" t="str">
        <f ca="1">IF(K2103="CORREÇÃO NÃO ACEITE",TODAY()-J2103,"")</f>
        <v/>
      </c>
      <c r="T2103" s="147" t="str">
        <f ca="1">IF(K2103="A VERIFICAR",TODAY()-J2103,"")</f>
        <v/>
      </c>
      <c r="U2103" s="146"/>
      <c r="V2103" s="51"/>
      <c r="W2103" s="51"/>
      <c r="X2103" s="51"/>
      <c r="Y2103" s="51"/>
      <c r="Z2103" s="51"/>
      <c r="AA2103" s="145"/>
    </row>
    <row r="2104" spans="1:27" s="2" customFormat="1" ht="15.6" x14ac:dyDescent="0.3">
      <c r="A2104" s="555">
        <v>45624</v>
      </c>
      <c r="B2104" s="48" t="s">
        <v>2047</v>
      </c>
      <c r="C2104" s="45" t="s">
        <v>494</v>
      </c>
      <c r="D2104" s="45">
        <v>0</v>
      </c>
      <c r="E2104" s="45" t="s">
        <v>66</v>
      </c>
      <c r="F2104" s="45">
        <v>5</v>
      </c>
      <c r="G2104" s="67" t="s">
        <v>5504</v>
      </c>
      <c r="H2104" s="47" t="s">
        <v>158</v>
      </c>
      <c r="I2104" s="48"/>
      <c r="J2104" s="513">
        <v>46050</v>
      </c>
      <c r="K2104" s="42" t="s">
        <v>31</v>
      </c>
      <c r="L2104" s="543">
        <v>45510</v>
      </c>
      <c r="M2104" s="51"/>
      <c r="N2104" s="513">
        <v>46085</v>
      </c>
      <c r="O2104" s="51"/>
      <c r="P2104" s="70"/>
      <c r="Q2104" s="70"/>
      <c r="R2104" s="70"/>
      <c r="S2104" s="70"/>
      <c r="T2104" s="147"/>
      <c r="U2104" s="146"/>
      <c r="V2104" s="51"/>
      <c r="W2104" s="51"/>
      <c r="X2104" s="51"/>
      <c r="Y2104" s="51"/>
      <c r="Z2104" s="51"/>
      <c r="AA2104" s="145"/>
    </row>
    <row r="2105" spans="1:27" s="2" customFormat="1" ht="15.6" x14ac:dyDescent="0.3">
      <c r="A2105" s="555">
        <v>45499</v>
      </c>
      <c r="B2105" s="48" t="s">
        <v>2052</v>
      </c>
      <c r="C2105" s="45" t="s">
        <v>494</v>
      </c>
      <c r="D2105" s="45">
        <v>0</v>
      </c>
      <c r="E2105" s="45" t="s">
        <v>108</v>
      </c>
      <c r="F2105" s="45">
        <v>1</v>
      </c>
      <c r="G2105" s="46" t="s">
        <v>2064</v>
      </c>
      <c r="H2105" s="47" t="s">
        <v>30</v>
      </c>
      <c r="I2105" s="48"/>
      <c r="J2105" s="513"/>
      <c r="K2105" s="42" t="s">
        <v>31</v>
      </c>
      <c r="L2105" s="544">
        <v>45464</v>
      </c>
      <c r="M2105" s="51"/>
      <c r="N2105" s="513">
        <v>45656</v>
      </c>
      <c r="O2105" s="51"/>
      <c r="P2105" s="70" t="str">
        <f ca="1">IF(K2105="NÃO INTERVENCIONADO",TODAY()-J2105,"")</f>
        <v/>
      </c>
      <c r="Q2105" s="70" t="str">
        <f t="shared" ref="Q2105:Q2117" ca="1" si="327">IF(K2105="ENCOMENDADO",TODAY()-J2105,"")</f>
        <v/>
      </c>
      <c r="R2105" s="70" t="str">
        <f t="shared" ref="R2105:R2117" ca="1" si="328">IF(K2105="EM OBRA",TODAY()-J2105,"")</f>
        <v/>
      </c>
      <c r="S2105" s="70" t="str">
        <f t="shared" ref="S2105:S2117" ca="1" si="329">IF(K2105="CORREÇÃO NÃO ACEITE",TODAY()-J2105,"")</f>
        <v/>
      </c>
      <c r="T2105" s="147" t="str">
        <f t="shared" ref="T2105:T2117" ca="1" si="330">IF(K2105="A VERIFICAR",TODAY()-J2105,"")</f>
        <v/>
      </c>
      <c r="U2105" s="146"/>
      <c r="V2105" s="51"/>
      <c r="W2105" s="51"/>
      <c r="X2105" s="51"/>
      <c r="Y2105" s="51"/>
      <c r="Z2105" s="51"/>
      <c r="AA2105" s="145"/>
    </row>
    <row r="2106" spans="1:27" s="2" customFormat="1" ht="15.6" x14ac:dyDescent="0.3">
      <c r="A2106" s="555">
        <v>45499</v>
      </c>
      <c r="B2106" s="48" t="s">
        <v>2052</v>
      </c>
      <c r="C2106" s="45" t="s">
        <v>494</v>
      </c>
      <c r="D2106" s="45">
        <v>0</v>
      </c>
      <c r="E2106" s="45" t="s">
        <v>108</v>
      </c>
      <c r="F2106" s="45">
        <v>2</v>
      </c>
      <c r="G2106" s="46" t="s">
        <v>2063</v>
      </c>
      <c r="H2106" s="47" t="s">
        <v>30</v>
      </c>
      <c r="I2106" s="48"/>
      <c r="J2106" s="513"/>
      <c r="K2106" s="42" t="s">
        <v>31</v>
      </c>
      <c r="L2106" s="544">
        <v>45464</v>
      </c>
      <c r="M2106" s="51"/>
      <c r="N2106" s="513">
        <v>45656</v>
      </c>
      <c r="O2106" s="51"/>
      <c r="P2106" s="70" t="str">
        <f ca="1">IF(K2106="NÃO INTERVENCIONADO",TODAY()-J2106,"")</f>
        <v/>
      </c>
      <c r="Q2106" s="70" t="str">
        <f t="shared" ca="1" si="327"/>
        <v/>
      </c>
      <c r="R2106" s="70" t="str">
        <f t="shared" ca="1" si="328"/>
        <v/>
      </c>
      <c r="S2106" s="70" t="str">
        <f t="shared" ca="1" si="329"/>
        <v/>
      </c>
      <c r="T2106" s="147" t="str">
        <f t="shared" ca="1" si="330"/>
        <v/>
      </c>
      <c r="U2106" s="146"/>
      <c r="V2106" s="51"/>
      <c r="W2106" s="51"/>
      <c r="X2106" s="51"/>
      <c r="Y2106" s="51"/>
      <c r="Z2106" s="51"/>
      <c r="AA2106" s="145"/>
    </row>
    <row r="2107" spans="1:27" s="2" customFormat="1" ht="15.6" x14ac:dyDescent="0.3">
      <c r="A2107" s="555">
        <v>45499</v>
      </c>
      <c r="B2107" s="48" t="s">
        <v>2052</v>
      </c>
      <c r="C2107" s="45" t="s">
        <v>494</v>
      </c>
      <c r="D2107" s="45">
        <v>0</v>
      </c>
      <c r="E2107" s="45" t="s">
        <v>108</v>
      </c>
      <c r="F2107" s="45">
        <v>3</v>
      </c>
      <c r="G2107" s="46" t="s">
        <v>2062</v>
      </c>
      <c r="H2107" s="47" t="s">
        <v>30</v>
      </c>
      <c r="I2107" s="48"/>
      <c r="J2107" s="513"/>
      <c r="K2107" s="42" t="s">
        <v>31</v>
      </c>
      <c r="L2107" s="544">
        <v>45464</v>
      </c>
      <c r="M2107" s="51"/>
      <c r="N2107" s="513">
        <v>45656</v>
      </c>
      <c r="O2107" s="51"/>
      <c r="P2107" s="70" t="str">
        <f ca="1">IF(K2107="NÃO INTERVENCIONADO",TODAY()-J2107,"")</f>
        <v/>
      </c>
      <c r="Q2107" s="70" t="str">
        <f t="shared" ca="1" si="327"/>
        <v/>
      </c>
      <c r="R2107" s="70" t="str">
        <f t="shared" ca="1" si="328"/>
        <v/>
      </c>
      <c r="S2107" s="70" t="str">
        <f t="shared" ca="1" si="329"/>
        <v/>
      </c>
      <c r="T2107" s="147" t="str">
        <f t="shared" ca="1" si="330"/>
        <v/>
      </c>
      <c r="U2107" s="146"/>
      <c r="V2107" s="51"/>
      <c r="W2107" s="51"/>
      <c r="X2107" s="51"/>
      <c r="Y2107" s="51"/>
      <c r="Z2107" s="51"/>
      <c r="AA2107" s="145"/>
    </row>
    <row r="2108" spans="1:27" s="2" customFormat="1" ht="15.6" x14ac:dyDescent="0.3">
      <c r="A2108" s="555">
        <v>45499</v>
      </c>
      <c r="B2108" s="48" t="s">
        <v>2052</v>
      </c>
      <c r="C2108" s="45" t="s">
        <v>494</v>
      </c>
      <c r="D2108" s="45">
        <v>0</v>
      </c>
      <c r="E2108" s="45" t="s">
        <v>108</v>
      </c>
      <c r="F2108" s="45">
        <v>4</v>
      </c>
      <c r="G2108" s="46" t="s">
        <v>2061</v>
      </c>
      <c r="H2108" s="47" t="s">
        <v>30</v>
      </c>
      <c r="I2108" s="48"/>
      <c r="J2108" s="513"/>
      <c r="K2108" s="42" t="s">
        <v>31</v>
      </c>
      <c r="L2108" s="544">
        <v>45464</v>
      </c>
      <c r="M2108" s="51"/>
      <c r="N2108" s="513">
        <v>45656</v>
      </c>
      <c r="O2108" s="51"/>
      <c r="P2108" s="70" t="str">
        <f ca="1">IF(K2108="NÃO INTERVENCIONADO",TODAY()-L2108,"")</f>
        <v/>
      </c>
      <c r="Q2108" s="70" t="str">
        <f t="shared" ca="1" si="327"/>
        <v/>
      </c>
      <c r="R2108" s="70" t="str">
        <f t="shared" ca="1" si="328"/>
        <v/>
      </c>
      <c r="S2108" s="70" t="str">
        <f t="shared" ca="1" si="329"/>
        <v/>
      </c>
      <c r="T2108" s="147" t="str">
        <f t="shared" ca="1" si="330"/>
        <v/>
      </c>
      <c r="U2108" s="146"/>
      <c r="V2108" s="51"/>
      <c r="W2108" s="51"/>
      <c r="X2108" s="51"/>
      <c r="Y2108" s="51"/>
      <c r="Z2108" s="51"/>
      <c r="AA2108" s="145"/>
    </row>
    <row r="2109" spans="1:27" s="2" customFormat="1" ht="15.6" x14ac:dyDescent="0.3">
      <c r="A2109" s="555">
        <v>45499</v>
      </c>
      <c r="B2109" s="48" t="s">
        <v>2052</v>
      </c>
      <c r="C2109" s="45" t="s">
        <v>494</v>
      </c>
      <c r="D2109" s="45">
        <v>0</v>
      </c>
      <c r="E2109" s="45" t="s">
        <v>108</v>
      </c>
      <c r="F2109" s="45">
        <v>5</v>
      </c>
      <c r="G2109" s="46" t="s">
        <v>2060</v>
      </c>
      <c r="H2109" s="47" t="s">
        <v>30</v>
      </c>
      <c r="I2109" s="48"/>
      <c r="J2109" s="513"/>
      <c r="K2109" s="42" t="s">
        <v>31</v>
      </c>
      <c r="L2109" s="544">
        <v>45464</v>
      </c>
      <c r="M2109" s="51"/>
      <c r="N2109" s="513">
        <v>45656</v>
      </c>
      <c r="O2109" s="51"/>
      <c r="P2109" s="70" t="str">
        <f t="shared" ref="P2109:P2117" ca="1" si="331">IF(K2109="NÃO INTERVENCIONADO",TODAY()-J2109,"")</f>
        <v/>
      </c>
      <c r="Q2109" s="70" t="str">
        <f t="shared" ca="1" si="327"/>
        <v/>
      </c>
      <c r="R2109" s="70" t="str">
        <f t="shared" ca="1" si="328"/>
        <v/>
      </c>
      <c r="S2109" s="70" t="str">
        <f t="shared" ca="1" si="329"/>
        <v/>
      </c>
      <c r="T2109" s="147" t="str">
        <f t="shared" ca="1" si="330"/>
        <v/>
      </c>
      <c r="U2109" s="146"/>
      <c r="V2109" s="51"/>
      <c r="W2109" s="51"/>
      <c r="X2109" s="51"/>
      <c r="Y2109" s="51"/>
      <c r="Z2109" s="51"/>
      <c r="AA2109" s="145"/>
    </row>
    <row r="2110" spans="1:27" s="2" customFormat="1" ht="15.6" x14ac:dyDescent="0.3">
      <c r="A2110" s="555">
        <v>45499</v>
      </c>
      <c r="B2110" s="48" t="s">
        <v>2052</v>
      </c>
      <c r="C2110" s="45" t="s">
        <v>494</v>
      </c>
      <c r="D2110" s="45">
        <v>0</v>
      </c>
      <c r="E2110" s="45" t="s">
        <v>108</v>
      </c>
      <c r="F2110" s="45">
        <v>6</v>
      </c>
      <c r="G2110" s="46" t="s">
        <v>2059</v>
      </c>
      <c r="H2110" s="47" t="s">
        <v>30</v>
      </c>
      <c r="I2110" s="48"/>
      <c r="J2110" s="513"/>
      <c r="K2110" s="42" t="s">
        <v>31</v>
      </c>
      <c r="L2110" s="544">
        <v>45464</v>
      </c>
      <c r="M2110" s="51"/>
      <c r="N2110" s="513">
        <v>45656</v>
      </c>
      <c r="O2110" s="51"/>
      <c r="P2110" s="70" t="str">
        <f t="shared" ca="1" si="331"/>
        <v/>
      </c>
      <c r="Q2110" s="70" t="str">
        <f t="shared" ca="1" si="327"/>
        <v/>
      </c>
      <c r="R2110" s="70" t="str">
        <f t="shared" ca="1" si="328"/>
        <v/>
      </c>
      <c r="S2110" s="70" t="str">
        <f t="shared" ca="1" si="329"/>
        <v/>
      </c>
      <c r="T2110" s="147" t="str">
        <f t="shared" ca="1" si="330"/>
        <v/>
      </c>
      <c r="U2110" s="146"/>
      <c r="V2110" s="51"/>
      <c r="W2110" s="51"/>
      <c r="X2110" s="51"/>
      <c r="Y2110" s="51"/>
      <c r="Z2110" s="51"/>
      <c r="AA2110" s="145"/>
    </row>
    <row r="2111" spans="1:27" s="2" customFormat="1" ht="15.6" x14ac:dyDescent="0.3">
      <c r="A2111" s="555">
        <v>45499</v>
      </c>
      <c r="B2111" s="48" t="s">
        <v>2052</v>
      </c>
      <c r="C2111" s="45" t="s">
        <v>494</v>
      </c>
      <c r="D2111" s="45">
        <v>0</v>
      </c>
      <c r="E2111" s="45" t="s">
        <v>108</v>
      </c>
      <c r="F2111" s="45">
        <v>7</v>
      </c>
      <c r="G2111" s="46" t="s">
        <v>2058</v>
      </c>
      <c r="H2111" s="47" t="s">
        <v>57</v>
      </c>
      <c r="I2111" s="48"/>
      <c r="J2111" s="513"/>
      <c r="K2111" s="42" t="s">
        <v>31</v>
      </c>
      <c r="L2111" s="544">
        <v>45464</v>
      </c>
      <c r="M2111" s="51"/>
      <c r="N2111" s="513">
        <v>45656</v>
      </c>
      <c r="O2111" s="51"/>
      <c r="P2111" s="70" t="str">
        <f t="shared" ca="1" si="331"/>
        <v/>
      </c>
      <c r="Q2111" s="70" t="str">
        <f t="shared" ca="1" si="327"/>
        <v/>
      </c>
      <c r="R2111" s="70" t="str">
        <f t="shared" ca="1" si="328"/>
        <v/>
      </c>
      <c r="S2111" s="70" t="str">
        <f t="shared" ca="1" si="329"/>
        <v/>
      </c>
      <c r="T2111" s="147" t="str">
        <f t="shared" ca="1" si="330"/>
        <v/>
      </c>
      <c r="U2111" s="146"/>
      <c r="V2111" s="51"/>
      <c r="W2111" s="51"/>
      <c r="X2111" s="51"/>
      <c r="Y2111" s="51"/>
      <c r="Z2111" s="51"/>
      <c r="AA2111" s="145"/>
    </row>
    <row r="2112" spans="1:27" s="2" customFormat="1" ht="15.6" x14ac:dyDescent="0.3">
      <c r="A2112" s="555">
        <v>45499</v>
      </c>
      <c r="B2112" s="48" t="s">
        <v>2052</v>
      </c>
      <c r="C2112" s="45" t="s">
        <v>494</v>
      </c>
      <c r="D2112" s="45">
        <v>0</v>
      </c>
      <c r="E2112" s="45" t="s">
        <v>108</v>
      </c>
      <c r="F2112" s="45">
        <v>8</v>
      </c>
      <c r="G2112" s="46" t="s">
        <v>2057</v>
      </c>
      <c r="H2112" s="47" t="s">
        <v>30</v>
      </c>
      <c r="I2112" s="48"/>
      <c r="J2112" s="513"/>
      <c r="K2112" s="42" t="s">
        <v>31</v>
      </c>
      <c r="L2112" s="544">
        <v>45464</v>
      </c>
      <c r="M2112" s="51"/>
      <c r="N2112" s="513">
        <v>45656</v>
      </c>
      <c r="O2112" s="51"/>
      <c r="P2112" s="70" t="str">
        <f t="shared" ca="1" si="331"/>
        <v/>
      </c>
      <c r="Q2112" s="70" t="str">
        <f t="shared" ca="1" si="327"/>
        <v/>
      </c>
      <c r="R2112" s="70" t="str">
        <f t="shared" ca="1" si="328"/>
        <v/>
      </c>
      <c r="S2112" s="70" t="str">
        <f t="shared" ca="1" si="329"/>
        <v/>
      </c>
      <c r="T2112" s="147" t="str">
        <f t="shared" ca="1" si="330"/>
        <v/>
      </c>
      <c r="U2112" s="146"/>
      <c r="V2112" s="51"/>
      <c r="W2112" s="51"/>
      <c r="X2112" s="51"/>
      <c r="Y2112" s="51"/>
      <c r="Z2112" s="51"/>
      <c r="AA2112" s="145"/>
    </row>
    <row r="2113" spans="1:27" s="2" customFormat="1" ht="15.6" x14ac:dyDescent="0.3">
      <c r="A2113" s="555">
        <v>45499</v>
      </c>
      <c r="B2113" s="48" t="s">
        <v>2052</v>
      </c>
      <c r="C2113" s="45" t="s">
        <v>494</v>
      </c>
      <c r="D2113" s="45">
        <v>0</v>
      </c>
      <c r="E2113" s="45" t="s">
        <v>108</v>
      </c>
      <c r="F2113" s="45">
        <v>9</v>
      </c>
      <c r="G2113" s="46" t="s">
        <v>2056</v>
      </c>
      <c r="H2113" s="47" t="s">
        <v>30</v>
      </c>
      <c r="I2113" s="48"/>
      <c r="J2113" s="513"/>
      <c r="K2113" s="42" t="s">
        <v>31</v>
      </c>
      <c r="L2113" s="544">
        <v>45464</v>
      </c>
      <c r="M2113" s="51"/>
      <c r="N2113" s="513">
        <v>45656</v>
      </c>
      <c r="O2113" s="51"/>
      <c r="P2113" s="70" t="str">
        <f t="shared" ca="1" si="331"/>
        <v/>
      </c>
      <c r="Q2113" s="70" t="str">
        <f t="shared" ca="1" si="327"/>
        <v/>
      </c>
      <c r="R2113" s="70" t="str">
        <f t="shared" ca="1" si="328"/>
        <v/>
      </c>
      <c r="S2113" s="70" t="str">
        <f t="shared" ca="1" si="329"/>
        <v/>
      </c>
      <c r="T2113" s="147" t="str">
        <f t="shared" ca="1" si="330"/>
        <v/>
      </c>
      <c r="U2113" s="146"/>
      <c r="V2113" s="51"/>
      <c r="W2113" s="51"/>
      <c r="X2113" s="51"/>
      <c r="Y2113" s="51"/>
      <c r="Z2113" s="51"/>
      <c r="AA2113" s="145"/>
    </row>
    <row r="2114" spans="1:27" s="2" customFormat="1" ht="15.6" x14ac:dyDescent="0.3">
      <c r="A2114" s="555">
        <v>45499</v>
      </c>
      <c r="B2114" s="48" t="s">
        <v>2052</v>
      </c>
      <c r="C2114" s="45" t="s">
        <v>494</v>
      </c>
      <c r="D2114" s="45">
        <v>0</v>
      </c>
      <c r="E2114" s="45" t="s">
        <v>108</v>
      </c>
      <c r="F2114" s="45">
        <v>10</v>
      </c>
      <c r="G2114" s="46" t="s">
        <v>2055</v>
      </c>
      <c r="H2114" s="47" t="s">
        <v>30</v>
      </c>
      <c r="I2114" s="48"/>
      <c r="J2114" s="513"/>
      <c r="K2114" s="42" t="s">
        <v>31</v>
      </c>
      <c r="L2114" s="544">
        <v>45464</v>
      </c>
      <c r="M2114" s="51"/>
      <c r="N2114" s="513">
        <v>45656</v>
      </c>
      <c r="O2114" s="51"/>
      <c r="P2114" s="70" t="str">
        <f t="shared" ca="1" si="331"/>
        <v/>
      </c>
      <c r="Q2114" s="70" t="str">
        <f t="shared" ca="1" si="327"/>
        <v/>
      </c>
      <c r="R2114" s="70" t="str">
        <f t="shared" ca="1" si="328"/>
        <v/>
      </c>
      <c r="S2114" s="70" t="str">
        <f t="shared" ca="1" si="329"/>
        <v/>
      </c>
      <c r="T2114" s="147" t="str">
        <f t="shared" ca="1" si="330"/>
        <v/>
      </c>
      <c r="U2114" s="146"/>
      <c r="V2114" s="51"/>
      <c r="W2114" s="51"/>
      <c r="X2114" s="51"/>
      <c r="Y2114" s="51"/>
      <c r="Z2114" s="51"/>
      <c r="AA2114" s="145"/>
    </row>
    <row r="2115" spans="1:27" s="2" customFormat="1" ht="15.6" x14ac:dyDescent="0.3">
      <c r="A2115" s="555">
        <v>45499</v>
      </c>
      <c r="B2115" s="48" t="s">
        <v>2052</v>
      </c>
      <c r="C2115" s="45" t="s">
        <v>494</v>
      </c>
      <c r="D2115" s="45">
        <v>0</v>
      </c>
      <c r="E2115" s="45" t="s">
        <v>108</v>
      </c>
      <c r="F2115" s="45">
        <v>11</v>
      </c>
      <c r="G2115" s="46" t="s">
        <v>2054</v>
      </c>
      <c r="H2115" s="47" t="s">
        <v>30</v>
      </c>
      <c r="I2115" s="48"/>
      <c r="J2115" s="513"/>
      <c r="K2115" s="42" t="s">
        <v>31</v>
      </c>
      <c r="L2115" s="544">
        <v>45464</v>
      </c>
      <c r="M2115" s="51"/>
      <c r="N2115" s="513">
        <v>45656</v>
      </c>
      <c r="O2115" s="51"/>
      <c r="P2115" s="70" t="str">
        <f t="shared" ca="1" si="331"/>
        <v/>
      </c>
      <c r="Q2115" s="70" t="str">
        <f t="shared" ca="1" si="327"/>
        <v/>
      </c>
      <c r="R2115" s="70" t="str">
        <f t="shared" ca="1" si="328"/>
        <v/>
      </c>
      <c r="S2115" s="70" t="str">
        <f t="shared" ca="1" si="329"/>
        <v/>
      </c>
      <c r="T2115" s="147" t="str">
        <f t="shared" ca="1" si="330"/>
        <v/>
      </c>
      <c r="U2115" s="146"/>
      <c r="V2115" s="51"/>
      <c r="W2115" s="51"/>
      <c r="X2115" s="51"/>
      <c r="Y2115" s="51"/>
      <c r="Z2115" s="51"/>
      <c r="AA2115" s="145"/>
    </row>
    <row r="2116" spans="1:27" s="2" customFormat="1" ht="15.6" x14ac:dyDescent="0.3">
      <c r="A2116" s="555">
        <v>45499</v>
      </c>
      <c r="B2116" s="48" t="s">
        <v>2052</v>
      </c>
      <c r="C2116" s="45" t="s">
        <v>494</v>
      </c>
      <c r="D2116" s="45">
        <v>0</v>
      </c>
      <c r="E2116" s="45" t="s">
        <v>108</v>
      </c>
      <c r="F2116" s="45">
        <v>12</v>
      </c>
      <c r="G2116" s="64" t="s">
        <v>2065</v>
      </c>
      <c r="H2116" s="47" t="s">
        <v>52</v>
      </c>
      <c r="I2116" s="48"/>
      <c r="J2116" s="513"/>
      <c r="K2116" s="42" t="s">
        <v>31</v>
      </c>
      <c r="L2116" s="544">
        <v>45464</v>
      </c>
      <c r="M2116" s="51"/>
      <c r="N2116" s="513">
        <v>45688</v>
      </c>
      <c r="O2116" s="51"/>
      <c r="P2116" s="70" t="str">
        <f t="shared" ca="1" si="331"/>
        <v/>
      </c>
      <c r="Q2116" s="70" t="str">
        <f t="shared" ca="1" si="327"/>
        <v/>
      </c>
      <c r="R2116" s="70" t="str">
        <f t="shared" ca="1" si="328"/>
        <v/>
      </c>
      <c r="S2116" s="70" t="str">
        <f t="shared" ca="1" si="329"/>
        <v/>
      </c>
      <c r="T2116" s="147" t="str">
        <f t="shared" ca="1" si="330"/>
        <v/>
      </c>
      <c r="U2116" s="146"/>
      <c r="V2116" s="51"/>
      <c r="W2116" s="51"/>
      <c r="X2116" s="51"/>
      <c r="Y2116" s="51"/>
      <c r="Z2116" s="51"/>
      <c r="AA2116" s="145"/>
    </row>
    <row r="2117" spans="1:27" s="2" customFormat="1" ht="15.6" x14ac:dyDescent="0.3">
      <c r="A2117" s="555">
        <v>45499</v>
      </c>
      <c r="B2117" s="48" t="s">
        <v>2052</v>
      </c>
      <c r="C2117" s="45" t="s">
        <v>494</v>
      </c>
      <c r="D2117" s="45">
        <v>0</v>
      </c>
      <c r="E2117" s="45" t="s">
        <v>108</v>
      </c>
      <c r="F2117" s="45">
        <v>13</v>
      </c>
      <c r="G2117" s="46" t="s">
        <v>2053</v>
      </c>
      <c r="H2117" s="47" t="s">
        <v>68</v>
      </c>
      <c r="I2117" s="48"/>
      <c r="J2117" s="513"/>
      <c r="K2117" s="42" t="s">
        <v>31</v>
      </c>
      <c r="L2117" s="544">
        <v>45464</v>
      </c>
      <c r="M2117" s="51"/>
      <c r="N2117" s="513">
        <v>45506</v>
      </c>
      <c r="O2117" s="51"/>
      <c r="P2117" s="70" t="str">
        <f t="shared" ca="1" si="331"/>
        <v/>
      </c>
      <c r="Q2117" s="70" t="str">
        <f t="shared" ca="1" si="327"/>
        <v/>
      </c>
      <c r="R2117" s="70" t="str">
        <f t="shared" ca="1" si="328"/>
        <v/>
      </c>
      <c r="S2117" s="70" t="str">
        <f t="shared" ca="1" si="329"/>
        <v/>
      </c>
      <c r="T2117" s="147" t="str">
        <f t="shared" ca="1" si="330"/>
        <v/>
      </c>
      <c r="U2117" s="146"/>
      <c r="V2117" s="51"/>
      <c r="W2117" s="51"/>
      <c r="X2117" s="51"/>
      <c r="Y2117" s="51"/>
      <c r="Z2117" s="51"/>
      <c r="AA2117" s="145"/>
    </row>
    <row r="2118" spans="1:27" s="2" customFormat="1" ht="31.2" x14ac:dyDescent="0.3">
      <c r="A2118" s="555">
        <v>45499</v>
      </c>
      <c r="B2118" s="48" t="s">
        <v>2052</v>
      </c>
      <c r="C2118" s="45" t="s">
        <v>494</v>
      </c>
      <c r="D2118" s="45">
        <v>0</v>
      </c>
      <c r="E2118" s="45" t="s">
        <v>108</v>
      </c>
      <c r="F2118" s="45">
        <v>14</v>
      </c>
      <c r="G2118" s="64" t="s">
        <v>5268</v>
      </c>
      <c r="H2118" s="65" t="s">
        <v>158</v>
      </c>
      <c r="I2118" s="65"/>
      <c r="J2118" s="526">
        <v>45912</v>
      </c>
      <c r="K2118" s="191" t="s">
        <v>31</v>
      </c>
      <c r="L2118" s="544">
        <v>45464</v>
      </c>
      <c r="M2118" s="125"/>
      <c r="N2118" s="516">
        <v>45936</v>
      </c>
      <c r="O2118" s="51"/>
      <c r="P2118" s="70"/>
      <c r="Q2118" s="70"/>
      <c r="R2118" s="70"/>
      <c r="S2118" s="70"/>
      <c r="T2118" s="147"/>
      <c r="U2118" s="146"/>
      <c r="V2118" s="51"/>
      <c r="W2118" s="51"/>
      <c r="X2118" s="51"/>
      <c r="Y2118" s="51"/>
      <c r="Z2118" s="51"/>
      <c r="AA2118" s="145"/>
    </row>
    <row r="2119" spans="1:27" s="2" customFormat="1" ht="15.6" x14ac:dyDescent="0.3">
      <c r="A2119" s="555">
        <v>45624</v>
      </c>
      <c r="B2119" s="48" t="s">
        <v>2066</v>
      </c>
      <c r="C2119" s="45" t="s">
        <v>494</v>
      </c>
      <c r="D2119" s="45">
        <v>0</v>
      </c>
      <c r="E2119" s="45" t="s">
        <v>278</v>
      </c>
      <c r="F2119" s="45">
        <v>1</v>
      </c>
      <c r="G2119" s="66" t="s">
        <v>2067</v>
      </c>
      <c r="H2119" s="46" t="s">
        <v>30</v>
      </c>
      <c r="I2119" s="45"/>
      <c r="J2119" s="537">
        <v>45608</v>
      </c>
      <c r="K2119" s="42" t="s">
        <v>31</v>
      </c>
      <c r="L2119" s="544">
        <v>45608</v>
      </c>
      <c r="M2119" s="57"/>
      <c r="N2119" s="516">
        <v>45618</v>
      </c>
      <c r="O2119" s="128" t="s">
        <v>2068</v>
      </c>
      <c r="P2119" s="70" t="str">
        <f t="shared" ref="P2119:P2149" ca="1" si="332">IF(K2119="NÃO INTERVENCIONADO",TODAY()-J2119,"")</f>
        <v/>
      </c>
      <c r="Q2119" s="70" t="str">
        <f t="shared" ref="Q2119:Q2149" ca="1" si="333">IF(K2119="ENCOMENDADO",TODAY()-J2119,"")</f>
        <v/>
      </c>
      <c r="R2119" s="70" t="str">
        <f t="shared" ref="R2119:R2149" ca="1" si="334">IF(K2119="EM OBRA",TODAY()-J2119,"")</f>
        <v/>
      </c>
      <c r="S2119" s="70" t="str">
        <f t="shared" ref="S2119:S2149" ca="1" si="335">IF(K2119="CORREÇÃO NÃO ACEITE",TODAY()-J2119,"")</f>
        <v/>
      </c>
      <c r="T2119" s="147" t="str">
        <f t="shared" ref="T2119:T2149" ca="1" si="336">IF(K2119="A VERIFICAR",TODAY()-J2119,"")</f>
        <v/>
      </c>
      <c r="U2119" s="146"/>
      <c r="V2119" s="51"/>
      <c r="W2119" s="51"/>
      <c r="X2119" s="51"/>
      <c r="Y2119" s="51"/>
      <c r="Z2119" s="51"/>
      <c r="AA2119" s="145"/>
    </row>
    <row r="2120" spans="1:27" s="2" customFormat="1" ht="15.6" x14ac:dyDescent="0.3">
      <c r="A2120" s="555">
        <v>45624</v>
      </c>
      <c r="B2120" s="48" t="s">
        <v>2066</v>
      </c>
      <c r="C2120" s="45" t="s">
        <v>494</v>
      </c>
      <c r="D2120" s="45">
        <v>0</v>
      </c>
      <c r="E2120" s="45" t="s">
        <v>278</v>
      </c>
      <c r="F2120" s="45">
        <v>2</v>
      </c>
      <c r="G2120" s="66" t="s">
        <v>2069</v>
      </c>
      <c r="H2120" s="46" t="s">
        <v>30</v>
      </c>
      <c r="I2120" s="45"/>
      <c r="J2120" s="537">
        <v>45608</v>
      </c>
      <c r="K2120" s="42" t="s">
        <v>31</v>
      </c>
      <c r="L2120" s="544">
        <v>45608</v>
      </c>
      <c r="M2120" s="57"/>
      <c r="N2120" s="516">
        <v>45618</v>
      </c>
      <c r="O2120" s="128" t="s">
        <v>2068</v>
      </c>
      <c r="P2120" s="70" t="str">
        <f t="shared" ca="1" si="332"/>
        <v/>
      </c>
      <c r="Q2120" s="70" t="str">
        <f t="shared" ca="1" si="333"/>
        <v/>
      </c>
      <c r="R2120" s="70" t="str">
        <f t="shared" ca="1" si="334"/>
        <v/>
      </c>
      <c r="S2120" s="70" t="str">
        <f t="shared" ca="1" si="335"/>
        <v/>
      </c>
      <c r="T2120" s="147" t="str">
        <f t="shared" ca="1" si="336"/>
        <v/>
      </c>
      <c r="U2120" s="146"/>
      <c r="V2120" s="51"/>
      <c r="W2120" s="51"/>
      <c r="X2120" s="51"/>
      <c r="Y2120" s="51"/>
      <c r="Z2120" s="51"/>
      <c r="AA2120" s="145"/>
    </row>
    <row r="2121" spans="1:27" s="2" customFormat="1" ht="15.6" x14ac:dyDescent="0.3">
      <c r="A2121" s="555">
        <v>45624</v>
      </c>
      <c r="B2121" s="48" t="s">
        <v>2066</v>
      </c>
      <c r="C2121" s="45" t="s">
        <v>494</v>
      </c>
      <c r="D2121" s="45">
        <v>0</v>
      </c>
      <c r="E2121" s="45" t="s">
        <v>278</v>
      </c>
      <c r="F2121" s="45">
        <v>3</v>
      </c>
      <c r="G2121" s="66" t="s">
        <v>2070</v>
      </c>
      <c r="H2121" s="46" t="s">
        <v>30</v>
      </c>
      <c r="I2121" s="46"/>
      <c r="J2121" s="537">
        <v>45608</v>
      </c>
      <c r="K2121" s="42" t="s">
        <v>31</v>
      </c>
      <c r="L2121" s="544">
        <v>45608</v>
      </c>
      <c r="M2121" s="57"/>
      <c r="N2121" s="516">
        <v>45608</v>
      </c>
      <c r="O2121" s="128" t="s">
        <v>2068</v>
      </c>
      <c r="P2121" s="70" t="str">
        <f t="shared" ca="1" si="332"/>
        <v/>
      </c>
      <c r="Q2121" s="70" t="str">
        <f t="shared" ca="1" si="333"/>
        <v/>
      </c>
      <c r="R2121" s="70" t="str">
        <f t="shared" ca="1" si="334"/>
        <v/>
      </c>
      <c r="S2121" s="70" t="str">
        <f t="shared" ca="1" si="335"/>
        <v/>
      </c>
      <c r="T2121" s="147" t="str">
        <f t="shared" ca="1" si="336"/>
        <v/>
      </c>
      <c r="U2121" s="146"/>
      <c r="V2121" s="51"/>
      <c r="W2121" s="51"/>
      <c r="X2121" s="51"/>
      <c r="Y2121" s="51"/>
      <c r="Z2121" s="51"/>
      <c r="AA2121" s="145"/>
    </row>
    <row r="2122" spans="1:27" s="2" customFormat="1" ht="15.6" x14ac:dyDescent="0.3">
      <c r="A2122" s="555">
        <v>45624</v>
      </c>
      <c r="B2122" s="48" t="s">
        <v>2066</v>
      </c>
      <c r="C2122" s="45" t="s">
        <v>494</v>
      </c>
      <c r="D2122" s="45">
        <v>0</v>
      </c>
      <c r="E2122" s="45" t="s">
        <v>278</v>
      </c>
      <c r="F2122" s="45">
        <v>4</v>
      </c>
      <c r="G2122" s="66" t="s">
        <v>2071</v>
      </c>
      <c r="H2122" s="46" t="s">
        <v>30</v>
      </c>
      <c r="I2122" s="45"/>
      <c r="J2122" s="537">
        <v>45608</v>
      </c>
      <c r="K2122" s="42" t="s">
        <v>31</v>
      </c>
      <c r="L2122" s="544">
        <v>45608</v>
      </c>
      <c r="M2122" s="57"/>
      <c r="N2122" s="516">
        <v>45618</v>
      </c>
      <c r="O2122" s="128" t="s">
        <v>2068</v>
      </c>
      <c r="P2122" s="70" t="str">
        <f t="shared" ca="1" si="332"/>
        <v/>
      </c>
      <c r="Q2122" s="70" t="str">
        <f t="shared" ca="1" si="333"/>
        <v/>
      </c>
      <c r="R2122" s="70" t="str">
        <f t="shared" ca="1" si="334"/>
        <v/>
      </c>
      <c r="S2122" s="70" t="str">
        <f t="shared" ca="1" si="335"/>
        <v/>
      </c>
      <c r="T2122" s="147" t="str">
        <f t="shared" ca="1" si="336"/>
        <v/>
      </c>
      <c r="U2122" s="146"/>
      <c r="V2122" s="51"/>
      <c r="W2122" s="51"/>
      <c r="X2122" s="51"/>
      <c r="Y2122" s="51"/>
      <c r="Z2122" s="51"/>
      <c r="AA2122" s="145"/>
    </row>
    <row r="2123" spans="1:27" s="2" customFormat="1" ht="15.6" x14ac:dyDescent="0.3">
      <c r="A2123" s="555">
        <v>45624</v>
      </c>
      <c r="B2123" s="48" t="s">
        <v>2066</v>
      </c>
      <c r="C2123" s="45" t="s">
        <v>494</v>
      </c>
      <c r="D2123" s="45">
        <v>0</v>
      </c>
      <c r="E2123" s="45" t="s">
        <v>278</v>
      </c>
      <c r="F2123" s="45">
        <v>5</v>
      </c>
      <c r="G2123" s="66" t="s">
        <v>2072</v>
      </c>
      <c r="H2123" s="46" t="s">
        <v>30</v>
      </c>
      <c r="I2123" s="45"/>
      <c r="J2123" s="537">
        <v>45608</v>
      </c>
      <c r="K2123" s="42" t="s">
        <v>31</v>
      </c>
      <c r="L2123" s="544">
        <v>45608</v>
      </c>
      <c r="M2123" s="57"/>
      <c r="N2123" s="516">
        <v>45618</v>
      </c>
      <c r="O2123" s="128" t="s">
        <v>2068</v>
      </c>
      <c r="P2123" s="70" t="str">
        <f t="shared" ca="1" si="332"/>
        <v/>
      </c>
      <c r="Q2123" s="70" t="str">
        <f t="shared" ca="1" si="333"/>
        <v/>
      </c>
      <c r="R2123" s="70" t="str">
        <f t="shared" ca="1" si="334"/>
        <v/>
      </c>
      <c r="S2123" s="70" t="str">
        <f t="shared" ca="1" si="335"/>
        <v/>
      </c>
      <c r="T2123" s="147" t="str">
        <f t="shared" ca="1" si="336"/>
        <v/>
      </c>
      <c r="U2123" s="146"/>
      <c r="V2123" s="51"/>
      <c r="W2123" s="51"/>
      <c r="X2123" s="51"/>
      <c r="Y2123" s="51"/>
      <c r="Z2123" s="51"/>
      <c r="AA2123" s="145"/>
    </row>
    <row r="2124" spans="1:27" s="2" customFormat="1" ht="15.6" x14ac:dyDescent="0.3">
      <c r="A2124" s="555">
        <v>45624</v>
      </c>
      <c r="B2124" s="48" t="s">
        <v>2066</v>
      </c>
      <c r="C2124" s="45" t="s">
        <v>494</v>
      </c>
      <c r="D2124" s="45">
        <v>0</v>
      </c>
      <c r="E2124" s="45" t="s">
        <v>278</v>
      </c>
      <c r="F2124" s="45">
        <v>6</v>
      </c>
      <c r="G2124" s="66" t="s">
        <v>1598</v>
      </c>
      <c r="H2124" s="46" t="s">
        <v>30</v>
      </c>
      <c r="I2124" s="45"/>
      <c r="J2124" s="537">
        <v>45608</v>
      </c>
      <c r="K2124" s="42" t="s">
        <v>31</v>
      </c>
      <c r="L2124" s="544">
        <v>45608</v>
      </c>
      <c r="M2124" s="57"/>
      <c r="N2124" s="516">
        <v>45618</v>
      </c>
      <c r="O2124" s="128" t="s">
        <v>2068</v>
      </c>
      <c r="P2124" s="70" t="str">
        <f t="shared" ca="1" si="332"/>
        <v/>
      </c>
      <c r="Q2124" s="70" t="str">
        <f t="shared" ca="1" si="333"/>
        <v/>
      </c>
      <c r="R2124" s="70" t="str">
        <f t="shared" ca="1" si="334"/>
        <v/>
      </c>
      <c r="S2124" s="70" t="str">
        <f t="shared" ca="1" si="335"/>
        <v/>
      </c>
      <c r="T2124" s="147" t="str">
        <f t="shared" ca="1" si="336"/>
        <v/>
      </c>
      <c r="U2124" s="146"/>
      <c r="V2124" s="51"/>
      <c r="W2124" s="51"/>
      <c r="X2124" s="51"/>
      <c r="Y2124" s="51"/>
      <c r="Z2124" s="51"/>
      <c r="AA2124" s="145"/>
    </row>
    <row r="2125" spans="1:27" s="2" customFormat="1" ht="15.6" x14ac:dyDescent="0.3">
      <c r="A2125" s="555">
        <v>45624</v>
      </c>
      <c r="B2125" s="48" t="s">
        <v>2066</v>
      </c>
      <c r="C2125" s="45" t="s">
        <v>494</v>
      </c>
      <c r="D2125" s="45">
        <v>0</v>
      </c>
      <c r="E2125" s="45" t="s">
        <v>278</v>
      </c>
      <c r="F2125" s="45">
        <v>7</v>
      </c>
      <c r="G2125" s="66" t="s">
        <v>383</v>
      </c>
      <c r="H2125" s="46" t="s">
        <v>30</v>
      </c>
      <c r="I2125" s="45"/>
      <c r="J2125" s="537">
        <v>45608</v>
      </c>
      <c r="K2125" s="42" t="s">
        <v>31</v>
      </c>
      <c r="L2125" s="544">
        <v>45608</v>
      </c>
      <c r="M2125" s="57"/>
      <c r="N2125" s="516">
        <v>45618</v>
      </c>
      <c r="O2125" s="128" t="s">
        <v>2068</v>
      </c>
      <c r="P2125" s="70" t="str">
        <f t="shared" ca="1" si="332"/>
        <v/>
      </c>
      <c r="Q2125" s="70" t="str">
        <f t="shared" ca="1" si="333"/>
        <v/>
      </c>
      <c r="R2125" s="70" t="str">
        <f t="shared" ca="1" si="334"/>
        <v/>
      </c>
      <c r="S2125" s="70" t="str">
        <f t="shared" ca="1" si="335"/>
        <v/>
      </c>
      <c r="T2125" s="147" t="str">
        <f t="shared" ca="1" si="336"/>
        <v/>
      </c>
      <c r="U2125" s="146"/>
      <c r="V2125" s="51"/>
      <c r="W2125" s="51"/>
      <c r="X2125" s="51"/>
      <c r="Y2125" s="51"/>
      <c r="Z2125" s="51"/>
      <c r="AA2125" s="145"/>
    </row>
    <row r="2126" spans="1:27" s="2" customFormat="1" ht="15.6" x14ac:dyDescent="0.3">
      <c r="A2126" s="555">
        <v>45624</v>
      </c>
      <c r="B2126" s="48" t="s">
        <v>2066</v>
      </c>
      <c r="C2126" s="45" t="s">
        <v>494</v>
      </c>
      <c r="D2126" s="45">
        <v>0</v>
      </c>
      <c r="E2126" s="45" t="s">
        <v>278</v>
      </c>
      <c r="F2126" s="45">
        <v>8</v>
      </c>
      <c r="G2126" s="66" t="s">
        <v>2073</v>
      </c>
      <c r="H2126" s="47" t="s">
        <v>68</v>
      </c>
      <c r="I2126" s="45"/>
      <c r="J2126" s="537">
        <v>45608</v>
      </c>
      <c r="K2126" s="42" t="s">
        <v>31</v>
      </c>
      <c r="L2126" s="544">
        <v>45608</v>
      </c>
      <c r="M2126" s="57"/>
      <c r="N2126" s="516">
        <v>45618</v>
      </c>
      <c r="O2126" s="128" t="s">
        <v>2068</v>
      </c>
      <c r="P2126" s="70" t="str">
        <f t="shared" ca="1" si="332"/>
        <v/>
      </c>
      <c r="Q2126" s="70" t="str">
        <f t="shared" ca="1" si="333"/>
        <v/>
      </c>
      <c r="R2126" s="70" t="str">
        <f t="shared" ca="1" si="334"/>
        <v/>
      </c>
      <c r="S2126" s="70" t="str">
        <f t="shared" ca="1" si="335"/>
        <v/>
      </c>
      <c r="T2126" s="147" t="str">
        <f t="shared" ca="1" si="336"/>
        <v/>
      </c>
      <c r="U2126" s="146"/>
      <c r="V2126" s="51"/>
      <c r="W2126" s="51"/>
      <c r="X2126" s="51"/>
      <c r="Y2126" s="51"/>
      <c r="Z2126" s="51"/>
      <c r="AA2126" s="145"/>
    </row>
    <row r="2127" spans="1:27" s="2" customFormat="1" ht="15.6" x14ac:dyDescent="0.3">
      <c r="A2127" s="555">
        <v>45562</v>
      </c>
      <c r="B2127" s="48" t="s">
        <v>2074</v>
      </c>
      <c r="C2127" s="48" t="s">
        <v>494</v>
      </c>
      <c r="D2127" s="48">
        <v>1</v>
      </c>
      <c r="E2127" s="48" t="s">
        <v>28</v>
      </c>
      <c r="F2127" s="45">
        <v>1</v>
      </c>
      <c r="G2127" s="52" t="s">
        <v>2075</v>
      </c>
      <c r="H2127" s="48"/>
      <c r="I2127" s="48"/>
      <c r="J2127" s="513"/>
      <c r="K2127" s="188" t="s">
        <v>227</v>
      </c>
      <c r="L2127" s="543">
        <v>45482</v>
      </c>
      <c r="M2127" s="51"/>
      <c r="N2127" s="513"/>
      <c r="O2127" s="51" t="s">
        <v>2076</v>
      </c>
      <c r="P2127" s="70" t="str">
        <f t="shared" ca="1" si="332"/>
        <v/>
      </c>
      <c r="Q2127" s="70" t="str">
        <f t="shared" ca="1" si="333"/>
        <v/>
      </c>
      <c r="R2127" s="70" t="str">
        <f t="shared" ca="1" si="334"/>
        <v/>
      </c>
      <c r="S2127" s="70" t="str">
        <f t="shared" ca="1" si="335"/>
        <v/>
      </c>
      <c r="T2127" s="147" t="str">
        <f t="shared" ca="1" si="336"/>
        <v/>
      </c>
      <c r="U2127" s="146"/>
      <c r="V2127" s="51"/>
      <c r="W2127" s="51"/>
      <c r="X2127" s="51"/>
      <c r="Y2127" s="51"/>
      <c r="Z2127" s="51"/>
      <c r="AA2127" s="145"/>
    </row>
    <row r="2128" spans="1:27" s="2" customFormat="1" ht="15.6" x14ac:dyDescent="0.3">
      <c r="A2128" s="555">
        <v>45562</v>
      </c>
      <c r="B2128" s="48" t="s">
        <v>2074</v>
      </c>
      <c r="C2128" s="48" t="s">
        <v>494</v>
      </c>
      <c r="D2128" s="48">
        <v>1</v>
      </c>
      <c r="E2128" s="48" t="s">
        <v>28</v>
      </c>
      <c r="F2128" s="45">
        <v>2</v>
      </c>
      <c r="G2128" s="46" t="s">
        <v>2077</v>
      </c>
      <c r="H2128" s="47" t="s">
        <v>30</v>
      </c>
      <c r="I2128" s="48"/>
      <c r="J2128" s="513"/>
      <c r="K2128" s="42" t="s">
        <v>31</v>
      </c>
      <c r="L2128" s="543">
        <v>45482</v>
      </c>
      <c r="M2128" s="43">
        <v>45629</v>
      </c>
      <c r="N2128" s="513">
        <v>45510</v>
      </c>
      <c r="O2128" s="51" t="s">
        <v>2076</v>
      </c>
      <c r="P2128" s="70" t="str">
        <f t="shared" ca="1" si="332"/>
        <v/>
      </c>
      <c r="Q2128" s="70" t="str">
        <f t="shared" ca="1" si="333"/>
        <v/>
      </c>
      <c r="R2128" s="70" t="str">
        <f t="shared" ca="1" si="334"/>
        <v/>
      </c>
      <c r="S2128" s="70" t="str">
        <f t="shared" ca="1" si="335"/>
        <v/>
      </c>
      <c r="T2128" s="147" t="str">
        <f t="shared" ca="1" si="336"/>
        <v/>
      </c>
      <c r="U2128" s="146"/>
      <c r="V2128" s="51"/>
      <c r="W2128" s="51"/>
      <c r="X2128" s="51"/>
      <c r="Y2128" s="51"/>
      <c r="Z2128" s="51"/>
      <c r="AA2128" s="145"/>
    </row>
    <row r="2129" spans="1:27" s="2" customFormat="1" ht="15.6" x14ac:dyDescent="0.3">
      <c r="A2129" s="555">
        <v>45562</v>
      </c>
      <c r="B2129" s="48" t="s">
        <v>2074</v>
      </c>
      <c r="C2129" s="48" t="s">
        <v>494</v>
      </c>
      <c r="D2129" s="48">
        <v>1</v>
      </c>
      <c r="E2129" s="48" t="s">
        <v>28</v>
      </c>
      <c r="F2129" s="45">
        <v>3</v>
      </c>
      <c r="G2129" s="46" t="s">
        <v>415</v>
      </c>
      <c r="H2129" s="47" t="s">
        <v>57</v>
      </c>
      <c r="I2129" s="48"/>
      <c r="J2129" s="568">
        <v>45567</v>
      </c>
      <c r="K2129" s="42" t="s">
        <v>31</v>
      </c>
      <c r="L2129" s="543">
        <v>45482</v>
      </c>
      <c r="M2129" s="51"/>
      <c r="N2129" s="513">
        <v>45601</v>
      </c>
      <c r="O2129" s="51" t="s">
        <v>2076</v>
      </c>
      <c r="P2129" s="70" t="str">
        <f t="shared" ca="1" si="332"/>
        <v/>
      </c>
      <c r="Q2129" s="70" t="str">
        <f t="shared" ca="1" si="333"/>
        <v/>
      </c>
      <c r="R2129" s="70" t="str">
        <f t="shared" ca="1" si="334"/>
        <v/>
      </c>
      <c r="S2129" s="70" t="str">
        <f t="shared" ca="1" si="335"/>
        <v/>
      </c>
      <c r="T2129" s="147" t="str">
        <f t="shared" ca="1" si="336"/>
        <v/>
      </c>
      <c r="U2129" s="146"/>
      <c r="V2129" s="51"/>
      <c r="W2129" s="51"/>
      <c r="X2129" s="51"/>
      <c r="Y2129" s="51"/>
      <c r="Z2129" s="51"/>
      <c r="AA2129" s="145"/>
    </row>
    <row r="2130" spans="1:27" s="2" customFormat="1" ht="15.6" x14ac:dyDescent="0.3">
      <c r="A2130" s="555">
        <v>45562</v>
      </c>
      <c r="B2130" s="48" t="s">
        <v>2074</v>
      </c>
      <c r="C2130" s="48" t="s">
        <v>494</v>
      </c>
      <c r="D2130" s="48">
        <v>1</v>
      </c>
      <c r="E2130" s="48" t="s">
        <v>28</v>
      </c>
      <c r="F2130" s="45">
        <v>4</v>
      </c>
      <c r="G2130" s="46" t="s">
        <v>2078</v>
      </c>
      <c r="H2130" s="46" t="s">
        <v>30</v>
      </c>
      <c r="I2130" s="48"/>
      <c r="J2130" s="568">
        <v>45567</v>
      </c>
      <c r="K2130" s="42" t="s">
        <v>31</v>
      </c>
      <c r="L2130" s="543">
        <v>45482</v>
      </c>
      <c r="M2130" s="43">
        <v>45629</v>
      </c>
      <c r="N2130" s="513">
        <v>45510</v>
      </c>
      <c r="O2130" s="51" t="s">
        <v>2076</v>
      </c>
      <c r="P2130" s="70" t="str">
        <f t="shared" ca="1" si="332"/>
        <v/>
      </c>
      <c r="Q2130" s="70" t="str">
        <f t="shared" ca="1" si="333"/>
        <v/>
      </c>
      <c r="R2130" s="70" t="str">
        <f t="shared" ca="1" si="334"/>
        <v/>
      </c>
      <c r="S2130" s="70" t="str">
        <f t="shared" ca="1" si="335"/>
        <v/>
      </c>
      <c r="T2130" s="147" t="str">
        <f t="shared" ca="1" si="336"/>
        <v/>
      </c>
      <c r="U2130" s="146"/>
      <c r="V2130" s="51"/>
      <c r="W2130" s="51"/>
      <c r="X2130" s="51"/>
      <c r="Y2130" s="51"/>
      <c r="Z2130" s="51"/>
      <c r="AA2130" s="145"/>
    </row>
    <row r="2131" spans="1:27" s="2" customFormat="1" ht="15.6" x14ac:dyDescent="0.3">
      <c r="A2131" s="555">
        <v>45562</v>
      </c>
      <c r="B2131" s="48" t="s">
        <v>2074</v>
      </c>
      <c r="C2131" s="48" t="s">
        <v>494</v>
      </c>
      <c r="D2131" s="48">
        <v>1</v>
      </c>
      <c r="E2131" s="48" t="s">
        <v>28</v>
      </c>
      <c r="F2131" s="45">
        <v>5</v>
      </c>
      <c r="G2131" s="46" t="s">
        <v>2079</v>
      </c>
      <c r="H2131" s="46" t="s">
        <v>30</v>
      </c>
      <c r="I2131" s="48"/>
      <c r="J2131" s="568">
        <v>45567</v>
      </c>
      <c r="K2131" s="42" t="s">
        <v>31</v>
      </c>
      <c r="L2131" s="543">
        <v>45482</v>
      </c>
      <c r="M2131" s="43">
        <v>45629</v>
      </c>
      <c r="N2131" s="513">
        <v>45510</v>
      </c>
      <c r="O2131" s="51" t="s">
        <v>2076</v>
      </c>
      <c r="P2131" s="70" t="str">
        <f t="shared" ca="1" si="332"/>
        <v/>
      </c>
      <c r="Q2131" s="70" t="str">
        <f t="shared" ca="1" si="333"/>
        <v/>
      </c>
      <c r="R2131" s="70" t="str">
        <f t="shared" ca="1" si="334"/>
        <v/>
      </c>
      <c r="S2131" s="70" t="str">
        <f t="shared" ca="1" si="335"/>
        <v/>
      </c>
      <c r="T2131" s="147" t="str">
        <f t="shared" ca="1" si="336"/>
        <v/>
      </c>
      <c r="U2131" s="146"/>
      <c r="V2131" s="51"/>
      <c r="W2131" s="51"/>
      <c r="X2131" s="51"/>
      <c r="Y2131" s="51"/>
      <c r="Z2131" s="51"/>
      <c r="AA2131" s="145"/>
    </row>
    <row r="2132" spans="1:27" s="2" customFormat="1" ht="15.6" x14ac:dyDescent="0.3">
      <c r="A2132" s="555">
        <v>45562</v>
      </c>
      <c r="B2132" s="48" t="s">
        <v>2074</v>
      </c>
      <c r="C2132" s="48" t="s">
        <v>494</v>
      </c>
      <c r="D2132" s="48">
        <v>1</v>
      </c>
      <c r="E2132" s="48" t="s">
        <v>28</v>
      </c>
      <c r="F2132" s="45">
        <v>6</v>
      </c>
      <c r="G2132" s="46" t="s">
        <v>2080</v>
      </c>
      <c r="H2132" s="47" t="s">
        <v>533</v>
      </c>
      <c r="I2132" s="48"/>
      <c r="J2132" s="568">
        <v>45567</v>
      </c>
      <c r="K2132" s="42" t="s">
        <v>31</v>
      </c>
      <c r="L2132" s="543">
        <v>45482</v>
      </c>
      <c r="M2132" s="43"/>
      <c r="N2132" s="513">
        <v>45586</v>
      </c>
      <c r="O2132" s="51" t="s">
        <v>2081</v>
      </c>
      <c r="P2132" s="70" t="str">
        <f t="shared" ca="1" si="332"/>
        <v/>
      </c>
      <c r="Q2132" s="70" t="str">
        <f t="shared" ca="1" si="333"/>
        <v/>
      </c>
      <c r="R2132" s="70" t="str">
        <f t="shared" ca="1" si="334"/>
        <v/>
      </c>
      <c r="S2132" s="70" t="str">
        <f t="shared" ca="1" si="335"/>
        <v/>
      </c>
      <c r="T2132" s="147" t="str">
        <f t="shared" ca="1" si="336"/>
        <v/>
      </c>
      <c r="U2132" s="146"/>
      <c r="V2132" s="51"/>
      <c r="W2132" s="51"/>
      <c r="X2132" s="51"/>
      <c r="Y2132" s="51"/>
      <c r="Z2132" s="51"/>
      <c r="AA2132" s="145"/>
    </row>
    <row r="2133" spans="1:27" s="2" customFormat="1" ht="15.6" x14ac:dyDescent="0.3">
      <c r="A2133" s="555">
        <v>45562</v>
      </c>
      <c r="B2133" s="48" t="s">
        <v>2074</v>
      </c>
      <c r="C2133" s="48" t="s">
        <v>494</v>
      </c>
      <c r="D2133" s="48">
        <v>1</v>
      </c>
      <c r="E2133" s="48" t="s">
        <v>28</v>
      </c>
      <c r="F2133" s="45">
        <v>7</v>
      </c>
      <c r="G2133" s="46" t="s">
        <v>2082</v>
      </c>
      <c r="H2133" s="47" t="s">
        <v>57</v>
      </c>
      <c r="I2133" s="48"/>
      <c r="J2133" s="568">
        <v>45567</v>
      </c>
      <c r="K2133" s="42" t="s">
        <v>31</v>
      </c>
      <c r="L2133" s="543">
        <v>45482</v>
      </c>
      <c r="M2133" s="51"/>
      <c r="N2133" s="513">
        <v>45601</v>
      </c>
      <c r="O2133" s="51" t="s">
        <v>2076</v>
      </c>
      <c r="P2133" s="70" t="str">
        <f t="shared" ca="1" si="332"/>
        <v/>
      </c>
      <c r="Q2133" s="70" t="str">
        <f t="shared" ca="1" si="333"/>
        <v/>
      </c>
      <c r="R2133" s="70" t="str">
        <f t="shared" ca="1" si="334"/>
        <v/>
      </c>
      <c r="S2133" s="70" t="str">
        <f t="shared" ca="1" si="335"/>
        <v/>
      </c>
      <c r="T2133" s="147" t="str">
        <f t="shared" ca="1" si="336"/>
        <v/>
      </c>
      <c r="U2133" s="146"/>
      <c r="V2133" s="51"/>
      <c r="W2133" s="51"/>
      <c r="X2133" s="51"/>
      <c r="Y2133" s="51"/>
      <c r="Z2133" s="51"/>
      <c r="AA2133" s="145"/>
    </row>
    <row r="2134" spans="1:27" s="2" customFormat="1" ht="15.6" x14ac:dyDescent="0.3">
      <c r="A2134" s="555">
        <v>45562</v>
      </c>
      <c r="B2134" s="48" t="s">
        <v>2074</v>
      </c>
      <c r="C2134" s="48" t="s">
        <v>494</v>
      </c>
      <c r="D2134" s="48">
        <v>1</v>
      </c>
      <c r="E2134" s="48" t="s">
        <v>28</v>
      </c>
      <c r="F2134" s="45">
        <v>8</v>
      </c>
      <c r="G2134" s="46" t="s">
        <v>2083</v>
      </c>
      <c r="H2134" s="46" t="s">
        <v>30</v>
      </c>
      <c r="I2134" s="48"/>
      <c r="J2134" s="568">
        <v>45567</v>
      </c>
      <c r="K2134" s="42" t="s">
        <v>31</v>
      </c>
      <c r="L2134" s="543">
        <v>45482</v>
      </c>
      <c r="M2134" s="43">
        <v>45629</v>
      </c>
      <c r="N2134" s="513">
        <v>45510</v>
      </c>
      <c r="O2134" s="51" t="s">
        <v>2076</v>
      </c>
      <c r="P2134" s="70" t="str">
        <f t="shared" ca="1" si="332"/>
        <v/>
      </c>
      <c r="Q2134" s="70" t="str">
        <f t="shared" ca="1" si="333"/>
        <v/>
      </c>
      <c r="R2134" s="70" t="str">
        <f t="shared" ca="1" si="334"/>
        <v/>
      </c>
      <c r="S2134" s="70" t="str">
        <f t="shared" ca="1" si="335"/>
        <v/>
      </c>
      <c r="T2134" s="147" t="str">
        <f t="shared" ca="1" si="336"/>
        <v/>
      </c>
      <c r="U2134" s="146"/>
      <c r="V2134" s="51"/>
      <c r="W2134" s="51"/>
      <c r="X2134" s="51"/>
      <c r="Y2134" s="51"/>
      <c r="Z2134" s="51"/>
      <c r="AA2134" s="145"/>
    </row>
    <row r="2135" spans="1:27" s="2" customFormat="1" ht="15.6" x14ac:dyDescent="0.3">
      <c r="A2135" s="555">
        <v>45562</v>
      </c>
      <c r="B2135" s="48" t="s">
        <v>2074</v>
      </c>
      <c r="C2135" s="48" t="s">
        <v>494</v>
      </c>
      <c r="D2135" s="48">
        <v>1</v>
      </c>
      <c r="E2135" s="48" t="s">
        <v>28</v>
      </c>
      <c r="F2135" s="45">
        <v>9</v>
      </c>
      <c r="G2135" s="46" t="s">
        <v>2084</v>
      </c>
      <c r="H2135" s="46" t="s">
        <v>30</v>
      </c>
      <c r="I2135" s="48"/>
      <c r="J2135" s="568">
        <v>45567</v>
      </c>
      <c r="K2135" s="42" t="s">
        <v>31</v>
      </c>
      <c r="L2135" s="543">
        <v>45482</v>
      </c>
      <c r="M2135" s="43">
        <v>45629</v>
      </c>
      <c r="N2135" s="513">
        <v>45510</v>
      </c>
      <c r="O2135" s="51" t="s">
        <v>2076</v>
      </c>
      <c r="P2135" s="70" t="str">
        <f t="shared" ca="1" si="332"/>
        <v/>
      </c>
      <c r="Q2135" s="70" t="str">
        <f t="shared" ca="1" si="333"/>
        <v/>
      </c>
      <c r="R2135" s="70" t="str">
        <f t="shared" ca="1" si="334"/>
        <v/>
      </c>
      <c r="S2135" s="70" t="str">
        <f t="shared" ca="1" si="335"/>
        <v/>
      </c>
      <c r="T2135" s="147" t="str">
        <f t="shared" ca="1" si="336"/>
        <v/>
      </c>
      <c r="U2135" s="146"/>
      <c r="V2135" s="51"/>
      <c r="W2135" s="51"/>
      <c r="X2135" s="51"/>
      <c r="Y2135" s="51"/>
      <c r="Z2135" s="51"/>
      <c r="AA2135" s="145"/>
    </row>
    <row r="2136" spans="1:27" s="2" customFormat="1" ht="15.6" x14ac:dyDescent="0.3">
      <c r="A2136" s="555">
        <v>45562</v>
      </c>
      <c r="B2136" s="48" t="s">
        <v>2074</v>
      </c>
      <c r="C2136" s="48" t="s">
        <v>494</v>
      </c>
      <c r="D2136" s="48">
        <v>1</v>
      </c>
      <c r="E2136" s="48" t="s">
        <v>28</v>
      </c>
      <c r="F2136" s="45">
        <v>10</v>
      </c>
      <c r="G2136" s="46" t="s">
        <v>2085</v>
      </c>
      <c r="H2136" s="46" t="s">
        <v>30</v>
      </c>
      <c r="I2136" s="48"/>
      <c r="J2136" s="568">
        <v>45567</v>
      </c>
      <c r="K2136" s="42" t="s">
        <v>31</v>
      </c>
      <c r="L2136" s="543">
        <v>45482</v>
      </c>
      <c r="M2136" s="43">
        <v>45629</v>
      </c>
      <c r="N2136" s="513">
        <v>45510</v>
      </c>
      <c r="O2136" s="51" t="s">
        <v>2076</v>
      </c>
      <c r="P2136" s="70" t="str">
        <f t="shared" ca="1" si="332"/>
        <v/>
      </c>
      <c r="Q2136" s="70" t="str">
        <f t="shared" ca="1" si="333"/>
        <v/>
      </c>
      <c r="R2136" s="70" t="str">
        <f t="shared" ca="1" si="334"/>
        <v/>
      </c>
      <c r="S2136" s="70" t="str">
        <f t="shared" ca="1" si="335"/>
        <v/>
      </c>
      <c r="T2136" s="147" t="str">
        <f t="shared" ca="1" si="336"/>
        <v/>
      </c>
      <c r="U2136" s="146"/>
      <c r="V2136" s="51"/>
      <c r="W2136" s="51"/>
      <c r="X2136" s="51"/>
      <c r="Y2136" s="51"/>
      <c r="Z2136" s="51"/>
      <c r="AA2136" s="145"/>
    </row>
    <row r="2137" spans="1:27" s="2" customFormat="1" ht="15.6" x14ac:dyDescent="0.3">
      <c r="A2137" s="555">
        <v>45562</v>
      </c>
      <c r="B2137" s="48" t="s">
        <v>2074</v>
      </c>
      <c r="C2137" s="48" t="s">
        <v>494</v>
      </c>
      <c r="D2137" s="48">
        <v>1</v>
      </c>
      <c r="E2137" s="48" t="s">
        <v>28</v>
      </c>
      <c r="F2137" s="45">
        <v>11</v>
      </c>
      <c r="G2137" s="46" t="s">
        <v>2086</v>
      </c>
      <c r="H2137" s="46" t="s">
        <v>30</v>
      </c>
      <c r="I2137" s="48"/>
      <c r="J2137" s="568">
        <v>45567</v>
      </c>
      <c r="K2137" s="42" t="s">
        <v>31</v>
      </c>
      <c r="L2137" s="543">
        <v>45482</v>
      </c>
      <c r="M2137" s="43">
        <v>45629</v>
      </c>
      <c r="N2137" s="513">
        <v>45510</v>
      </c>
      <c r="O2137" s="51" t="s">
        <v>2076</v>
      </c>
      <c r="P2137" s="70" t="str">
        <f t="shared" ca="1" si="332"/>
        <v/>
      </c>
      <c r="Q2137" s="70" t="str">
        <f t="shared" ca="1" si="333"/>
        <v/>
      </c>
      <c r="R2137" s="70" t="str">
        <f t="shared" ca="1" si="334"/>
        <v/>
      </c>
      <c r="S2137" s="70" t="str">
        <f t="shared" ca="1" si="335"/>
        <v/>
      </c>
      <c r="T2137" s="147" t="str">
        <f t="shared" ca="1" si="336"/>
        <v/>
      </c>
      <c r="U2137" s="146"/>
      <c r="V2137" s="51"/>
      <c r="W2137" s="51"/>
      <c r="X2137" s="51"/>
      <c r="Y2137" s="51"/>
      <c r="Z2137" s="51"/>
      <c r="AA2137" s="145"/>
    </row>
    <row r="2138" spans="1:27" s="2" customFormat="1" ht="15.6" x14ac:dyDescent="0.3">
      <c r="A2138" s="555">
        <v>45562</v>
      </c>
      <c r="B2138" s="48" t="s">
        <v>2074</v>
      </c>
      <c r="C2138" s="48" t="s">
        <v>494</v>
      </c>
      <c r="D2138" s="48">
        <v>1</v>
      </c>
      <c r="E2138" s="48" t="s">
        <v>28</v>
      </c>
      <c r="F2138" s="45">
        <v>12</v>
      </c>
      <c r="G2138" s="46" t="s">
        <v>2087</v>
      </c>
      <c r="H2138" s="53" t="s">
        <v>44</v>
      </c>
      <c r="I2138" s="47"/>
      <c r="J2138" s="568">
        <v>45602</v>
      </c>
      <c r="K2138" s="42" t="s">
        <v>31</v>
      </c>
      <c r="L2138" s="543">
        <v>45482</v>
      </c>
      <c r="M2138" s="51"/>
      <c r="N2138" s="513">
        <v>45608</v>
      </c>
      <c r="O2138" s="51" t="s">
        <v>2076</v>
      </c>
      <c r="P2138" s="70" t="str">
        <f t="shared" ca="1" si="332"/>
        <v/>
      </c>
      <c r="Q2138" s="70" t="str">
        <f t="shared" ca="1" si="333"/>
        <v/>
      </c>
      <c r="R2138" s="70" t="str">
        <f t="shared" ca="1" si="334"/>
        <v/>
      </c>
      <c r="S2138" s="70" t="str">
        <f t="shared" ca="1" si="335"/>
        <v/>
      </c>
      <c r="T2138" s="147" t="str">
        <f t="shared" ca="1" si="336"/>
        <v/>
      </c>
      <c r="U2138" s="146"/>
      <c r="V2138" s="51"/>
      <c r="W2138" s="51"/>
      <c r="X2138" s="51"/>
      <c r="Y2138" s="51"/>
      <c r="Z2138" s="51"/>
      <c r="AA2138" s="145"/>
    </row>
    <row r="2139" spans="1:27" s="2" customFormat="1" ht="15.6" x14ac:dyDescent="0.3">
      <c r="A2139" s="555">
        <v>45562</v>
      </c>
      <c r="B2139" s="48" t="s">
        <v>2074</v>
      </c>
      <c r="C2139" s="48" t="s">
        <v>494</v>
      </c>
      <c r="D2139" s="48">
        <v>1</v>
      </c>
      <c r="E2139" s="48" t="s">
        <v>28</v>
      </c>
      <c r="F2139" s="45">
        <v>13</v>
      </c>
      <c r="G2139" s="46" t="s">
        <v>2088</v>
      </c>
      <c r="H2139" s="46" t="s">
        <v>30</v>
      </c>
      <c r="I2139" s="48"/>
      <c r="J2139" s="568">
        <v>45567</v>
      </c>
      <c r="K2139" s="42" t="s">
        <v>31</v>
      </c>
      <c r="L2139" s="543">
        <v>45482</v>
      </c>
      <c r="M2139" s="43">
        <v>45629</v>
      </c>
      <c r="N2139" s="513">
        <v>45510</v>
      </c>
      <c r="O2139" s="51" t="s">
        <v>2076</v>
      </c>
      <c r="P2139" s="70" t="str">
        <f t="shared" ca="1" si="332"/>
        <v/>
      </c>
      <c r="Q2139" s="70" t="str">
        <f t="shared" ca="1" si="333"/>
        <v/>
      </c>
      <c r="R2139" s="70" t="str">
        <f t="shared" ca="1" si="334"/>
        <v/>
      </c>
      <c r="S2139" s="70" t="str">
        <f t="shared" ca="1" si="335"/>
        <v/>
      </c>
      <c r="T2139" s="147" t="str">
        <f t="shared" ca="1" si="336"/>
        <v/>
      </c>
      <c r="U2139" s="146"/>
      <c r="V2139" s="51"/>
      <c r="W2139" s="51"/>
      <c r="X2139" s="51"/>
      <c r="Y2139" s="51"/>
      <c r="Z2139" s="51"/>
      <c r="AA2139" s="145"/>
    </row>
    <row r="2140" spans="1:27" s="2" customFormat="1" ht="15.6" x14ac:dyDescent="0.3">
      <c r="A2140" s="555">
        <v>45562</v>
      </c>
      <c r="B2140" s="48" t="s">
        <v>2074</v>
      </c>
      <c r="C2140" s="48" t="s">
        <v>494</v>
      </c>
      <c r="D2140" s="48">
        <v>1</v>
      </c>
      <c r="E2140" s="48" t="s">
        <v>28</v>
      </c>
      <c r="F2140" s="45">
        <v>14</v>
      </c>
      <c r="G2140" s="647" t="s">
        <v>2089</v>
      </c>
      <c r="H2140" s="53" t="s">
        <v>44</v>
      </c>
      <c r="I2140" s="48"/>
      <c r="J2140" s="568">
        <v>45602</v>
      </c>
      <c r="K2140" s="42" t="s">
        <v>31</v>
      </c>
      <c r="L2140" s="543">
        <v>45482</v>
      </c>
      <c r="M2140" s="51"/>
      <c r="N2140" s="513">
        <v>45608</v>
      </c>
      <c r="O2140" s="51" t="s">
        <v>2076</v>
      </c>
      <c r="P2140" s="70" t="str">
        <f t="shared" ca="1" si="332"/>
        <v/>
      </c>
      <c r="Q2140" s="70" t="str">
        <f t="shared" ca="1" si="333"/>
        <v/>
      </c>
      <c r="R2140" s="70" t="str">
        <f t="shared" ca="1" si="334"/>
        <v/>
      </c>
      <c r="S2140" s="70" t="str">
        <f t="shared" ca="1" si="335"/>
        <v/>
      </c>
      <c r="T2140" s="147" t="str">
        <f t="shared" ca="1" si="336"/>
        <v/>
      </c>
      <c r="U2140" s="146"/>
      <c r="V2140" s="51"/>
      <c r="W2140" s="51"/>
      <c r="X2140" s="51"/>
      <c r="Y2140" s="51"/>
      <c r="Z2140" s="51"/>
      <c r="AA2140" s="145"/>
    </row>
    <row r="2141" spans="1:27" s="2" customFormat="1" ht="15.6" x14ac:dyDescent="0.3">
      <c r="A2141" s="555">
        <v>45562</v>
      </c>
      <c r="B2141" s="48" t="s">
        <v>2074</v>
      </c>
      <c r="C2141" s="48" t="s">
        <v>494</v>
      </c>
      <c r="D2141" s="48">
        <v>1</v>
      </c>
      <c r="E2141" s="48" t="s">
        <v>28</v>
      </c>
      <c r="F2141" s="45">
        <v>15</v>
      </c>
      <c r="G2141" s="46" t="s">
        <v>2090</v>
      </c>
      <c r="H2141" s="46" t="s">
        <v>30</v>
      </c>
      <c r="I2141" s="48"/>
      <c r="J2141" s="568">
        <v>45567</v>
      </c>
      <c r="K2141" s="42" t="s">
        <v>31</v>
      </c>
      <c r="L2141" s="543">
        <v>45482</v>
      </c>
      <c r="M2141" s="43">
        <v>45629</v>
      </c>
      <c r="N2141" s="513">
        <v>45510</v>
      </c>
      <c r="O2141" s="51" t="s">
        <v>2076</v>
      </c>
      <c r="P2141" s="70" t="str">
        <f t="shared" ca="1" si="332"/>
        <v/>
      </c>
      <c r="Q2141" s="70" t="str">
        <f t="shared" ca="1" si="333"/>
        <v/>
      </c>
      <c r="R2141" s="70" t="str">
        <f t="shared" ca="1" si="334"/>
        <v/>
      </c>
      <c r="S2141" s="70" t="str">
        <f t="shared" ca="1" si="335"/>
        <v/>
      </c>
      <c r="T2141" s="147" t="str">
        <f t="shared" ca="1" si="336"/>
        <v/>
      </c>
      <c r="U2141" s="146"/>
      <c r="V2141" s="51"/>
      <c r="W2141" s="51"/>
      <c r="X2141" s="51"/>
      <c r="Y2141" s="51"/>
      <c r="Z2141" s="51"/>
      <c r="AA2141" s="145"/>
    </row>
    <row r="2142" spans="1:27" s="2" customFormat="1" ht="15.6" x14ac:dyDescent="0.3">
      <c r="A2142" s="555">
        <v>45562</v>
      </c>
      <c r="B2142" s="48" t="s">
        <v>2074</v>
      </c>
      <c r="C2142" s="48" t="s">
        <v>494</v>
      </c>
      <c r="D2142" s="48">
        <v>1</v>
      </c>
      <c r="E2142" s="48" t="s">
        <v>28</v>
      </c>
      <c r="F2142" s="45">
        <v>16</v>
      </c>
      <c r="G2142" s="46" t="s">
        <v>1727</v>
      </c>
      <c r="H2142" s="53" t="s">
        <v>44</v>
      </c>
      <c r="I2142" s="47"/>
      <c r="J2142" s="568">
        <v>45602</v>
      </c>
      <c r="K2142" s="42" t="s">
        <v>31</v>
      </c>
      <c r="L2142" s="543">
        <v>45482</v>
      </c>
      <c r="M2142" s="51"/>
      <c r="N2142" s="513">
        <v>45608</v>
      </c>
      <c r="O2142" s="51" t="s">
        <v>2076</v>
      </c>
      <c r="P2142" s="70" t="str">
        <f t="shared" ca="1" si="332"/>
        <v/>
      </c>
      <c r="Q2142" s="70" t="str">
        <f t="shared" ca="1" si="333"/>
        <v/>
      </c>
      <c r="R2142" s="70" t="str">
        <f t="shared" ca="1" si="334"/>
        <v/>
      </c>
      <c r="S2142" s="70" t="str">
        <f t="shared" ca="1" si="335"/>
        <v/>
      </c>
      <c r="T2142" s="147" t="str">
        <f t="shared" ca="1" si="336"/>
        <v/>
      </c>
      <c r="U2142" s="146"/>
      <c r="V2142" s="51"/>
      <c r="W2142" s="51"/>
      <c r="X2142" s="51"/>
      <c r="Y2142" s="51"/>
      <c r="Z2142" s="51"/>
      <c r="AA2142" s="145"/>
    </row>
    <row r="2143" spans="1:27" s="2" customFormat="1" ht="15.6" x14ac:dyDescent="0.3">
      <c r="A2143" s="555">
        <v>45562</v>
      </c>
      <c r="B2143" s="48" t="s">
        <v>2074</v>
      </c>
      <c r="C2143" s="48" t="s">
        <v>494</v>
      </c>
      <c r="D2143" s="48">
        <v>1</v>
      </c>
      <c r="E2143" s="48" t="s">
        <v>28</v>
      </c>
      <c r="F2143" s="45">
        <v>17</v>
      </c>
      <c r="G2143" s="46" t="s">
        <v>2091</v>
      </c>
      <c r="H2143" s="46" t="s">
        <v>30</v>
      </c>
      <c r="I2143" s="48"/>
      <c r="J2143" s="568">
        <v>45567</v>
      </c>
      <c r="K2143" s="42" t="s">
        <v>31</v>
      </c>
      <c r="L2143" s="543">
        <v>45482</v>
      </c>
      <c r="M2143" s="51"/>
      <c r="N2143" s="513">
        <v>45589</v>
      </c>
      <c r="O2143" s="51" t="s">
        <v>2076</v>
      </c>
      <c r="P2143" s="70" t="str">
        <f t="shared" ca="1" si="332"/>
        <v/>
      </c>
      <c r="Q2143" s="70" t="str">
        <f t="shared" ca="1" si="333"/>
        <v/>
      </c>
      <c r="R2143" s="70" t="str">
        <f t="shared" ca="1" si="334"/>
        <v/>
      </c>
      <c r="S2143" s="70" t="str">
        <f t="shared" ca="1" si="335"/>
        <v/>
      </c>
      <c r="T2143" s="147" t="str">
        <f t="shared" ca="1" si="336"/>
        <v/>
      </c>
      <c r="U2143" s="146"/>
      <c r="V2143" s="51"/>
      <c r="W2143" s="51"/>
      <c r="X2143" s="51"/>
      <c r="Y2143" s="51"/>
      <c r="Z2143" s="51"/>
      <c r="AA2143" s="145"/>
    </row>
    <row r="2144" spans="1:27" s="2" customFormat="1" ht="15.6" x14ac:dyDescent="0.3">
      <c r="A2144" s="555">
        <v>45562</v>
      </c>
      <c r="B2144" s="48" t="s">
        <v>2074</v>
      </c>
      <c r="C2144" s="48" t="s">
        <v>494</v>
      </c>
      <c r="D2144" s="48">
        <v>1</v>
      </c>
      <c r="E2144" s="48" t="s">
        <v>28</v>
      </c>
      <c r="F2144" s="45">
        <v>18</v>
      </c>
      <c r="G2144" s="67" t="s">
        <v>2092</v>
      </c>
      <c r="H2144" s="46" t="s">
        <v>30</v>
      </c>
      <c r="I2144" s="48"/>
      <c r="J2144" s="568">
        <v>45567</v>
      </c>
      <c r="K2144" s="42" t="s">
        <v>31</v>
      </c>
      <c r="L2144" s="543">
        <v>45482</v>
      </c>
      <c r="M2144" s="51"/>
      <c r="N2144" s="513">
        <v>45589</v>
      </c>
      <c r="O2144" s="51" t="s">
        <v>2076</v>
      </c>
      <c r="P2144" s="70" t="str">
        <f t="shared" ca="1" si="332"/>
        <v/>
      </c>
      <c r="Q2144" s="70" t="str">
        <f t="shared" ca="1" si="333"/>
        <v/>
      </c>
      <c r="R2144" s="70" t="str">
        <f t="shared" ca="1" si="334"/>
        <v/>
      </c>
      <c r="S2144" s="70" t="str">
        <f t="shared" ca="1" si="335"/>
        <v/>
      </c>
      <c r="T2144" s="147" t="str">
        <f t="shared" ca="1" si="336"/>
        <v/>
      </c>
      <c r="U2144" s="146"/>
      <c r="V2144" s="51"/>
      <c r="W2144" s="51"/>
      <c r="X2144" s="51"/>
      <c r="Y2144" s="51"/>
      <c r="Z2144" s="51"/>
      <c r="AA2144" s="145"/>
    </row>
    <row r="2145" spans="1:27" s="2" customFormat="1" ht="15.6" x14ac:dyDescent="0.3">
      <c r="A2145" s="555">
        <v>45562</v>
      </c>
      <c r="B2145" s="48" t="s">
        <v>2074</v>
      </c>
      <c r="C2145" s="48" t="s">
        <v>494</v>
      </c>
      <c r="D2145" s="48">
        <v>1</v>
      </c>
      <c r="E2145" s="48" t="s">
        <v>28</v>
      </c>
      <c r="F2145" s="45">
        <v>19</v>
      </c>
      <c r="G2145" s="67" t="s">
        <v>2093</v>
      </c>
      <c r="H2145" s="46" t="s">
        <v>592</v>
      </c>
      <c r="I2145" s="48"/>
      <c r="J2145" s="568">
        <v>45567</v>
      </c>
      <c r="K2145" s="42" t="s">
        <v>31</v>
      </c>
      <c r="L2145" s="543">
        <v>45482</v>
      </c>
      <c r="M2145" s="43">
        <v>45629</v>
      </c>
      <c r="N2145" s="513">
        <v>45510</v>
      </c>
      <c r="O2145" s="51" t="s">
        <v>2076</v>
      </c>
      <c r="P2145" s="70" t="str">
        <f t="shared" ca="1" si="332"/>
        <v/>
      </c>
      <c r="Q2145" s="70" t="str">
        <f t="shared" ca="1" si="333"/>
        <v/>
      </c>
      <c r="R2145" s="70" t="str">
        <f t="shared" ca="1" si="334"/>
        <v/>
      </c>
      <c r="S2145" s="70" t="str">
        <f t="shared" ca="1" si="335"/>
        <v/>
      </c>
      <c r="T2145" s="147" t="str">
        <f t="shared" ca="1" si="336"/>
        <v/>
      </c>
      <c r="U2145" s="146"/>
      <c r="V2145" s="51"/>
      <c r="W2145" s="51"/>
      <c r="X2145" s="51"/>
      <c r="Y2145" s="51"/>
      <c r="Z2145" s="51"/>
      <c r="AA2145" s="145"/>
    </row>
    <row r="2146" spans="1:27" s="2" customFormat="1" ht="15.6" x14ac:dyDescent="0.3">
      <c r="A2146" s="555">
        <v>45562</v>
      </c>
      <c r="B2146" s="48" t="s">
        <v>2074</v>
      </c>
      <c r="C2146" s="48" t="s">
        <v>494</v>
      </c>
      <c r="D2146" s="48">
        <v>1</v>
      </c>
      <c r="E2146" s="48" t="s">
        <v>28</v>
      </c>
      <c r="F2146" s="45">
        <v>20</v>
      </c>
      <c r="G2146" s="67" t="s">
        <v>2094</v>
      </c>
      <c r="H2146" s="47" t="s">
        <v>68</v>
      </c>
      <c r="I2146" s="48"/>
      <c r="J2146" s="568">
        <v>45567</v>
      </c>
      <c r="K2146" s="187" t="s">
        <v>31</v>
      </c>
      <c r="L2146" s="543">
        <v>45482</v>
      </c>
      <c r="M2146" s="51"/>
      <c r="N2146" s="513">
        <v>45582</v>
      </c>
      <c r="O2146" s="51" t="s">
        <v>2076</v>
      </c>
      <c r="P2146" s="70" t="str">
        <f t="shared" ca="1" si="332"/>
        <v/>
      </c>
      <c r="Q2146" s="70" t="str">
        <f t="shared" ca="1" si="333"/>
        <v/>
      </c>
      <c r="R2146" s="70" t="str">
        <f t="shared" ca="1" si="334"/>
        <v/>
      </c>
      <c r="S2146" s="70" t="str">
        <f t="shared" ca="1" si="335"/>
        <v/>
      </c>
      <c r="T2146" s="147" t="str">
        <f t="shared" ca="1" si="336"/>
        <v/>
      </c>
      <c r="U2146" s="146"/>
      <c r="V2146" s="51"/>
      <c r="W2146" s="51"/>
      <c r="X2146" s="51"/>
      <c r="Y2146" s="51"/>
      <c r="Z2146" s="51"/>
      <c r="AA2146" s="145"/>
    </row>
    <row r="2147" spans="1:27" s="2" customFormat="1" ht="15.6" x14ac:dyDescent="0.3">
      <c r="A2147" s="555">
        <v>45562</v>
      </c>
      <c r="B2147" s="48" t="s">
        <v>2074</v>
      </c>
      <c r="C2147" s="48" t="s">
        <v>494</v>
      </c>
      <c r="D2147" s="48">
        <v>1</v>
      </c>
      <c r="E2147" s="48" t="s">
        <v>28</v>
      </c>
      <c r="F2147" s="45">
        <v>21</v>
      </c>
      <c r="G2147" s="67" t="s">
        <v>2095</v>
      </c>
      <c r="H2147" s="47" t="s">
        <v>57</v>
      </c>
      <c r="I2147" s="48"/>
      <c r="J2147" s="568">
        <v>45604</v>
      </c>
      <c r="K2147" s="42" t="s">
        <v>31</v>
      </c>
      <c r="L2147" s="543">
        <v>45482</v>
      </c>
      <c r="M2147" s="43">
        <v>45629</v>
      </c>
      <c r="N2147" s="513">
        <v>45601</v>
      </c>
      <c r="O2147" s="51" t="s">
        <v>2076</v>
      </c>
      <c r="P2147" s="70" t="str">
        <f t="shared" ca="1" si="332"/>
        <v/>
      </c>
      <c r="Q2147" s="70" t="str">
        <f t="shared" ca="1" si="333"/>
        <v/>
      </c>
      <c r="R2147" s="70" t="str">
        <f t="shared" ca="1" si="334"/>
        <v/>
      </c>
      <c r="S2147" s="70" t="str">
        <f t="shared" ca="1" si="335"/>
        <v/>
      </c>
      <c r="T2147" s="147" t="str">
        <f t="shared" ca="1" si="336"/>
        <v/>
      </c>
      <c r="U2147" s="146"/>
      <c r="V2147" s="51"/>
      <c r="W2147" s="51"/>
      <c r="X2147" s="51"/>
      <c r="Y2147" s="51"/>
      <c r="Z2147" s="51"/>
      <c r="AA2147" s="145"/>
    </row>
    <row r="2148" spans="1:27" s="2" customFormat="1" ht="15.6" x14ac:dyDescent="0.3">
      <c r="A2148" s="555">
        <v>45562</v>
      </c>
      <c r="B2148" s="48" t="s">
        <v>2074</v>
      </c>
      <c r="C2148" s="48" t="s">
        <v>494</v>
      </c>
      <c r="D2148" s="48">
        <v>1</v>
      </c>
      <c r="E2148" s="48" t="s">
        <v>28</v>
      </c>
      <c r="F2148" s="45">
        <v>22</v>
      </c>
      <c r="G2148" s="67" t="s">
        <v>2096</v>
      </c>
      <c r="H2148" s="46" t="s">
        <v>111</v>
      </c>
      <c r="I2148" s="47"/>
      <c r="J2148" s="568">
        <v>45593</v>
      </c>
      <c r="K2148" s="42" t="s">
        <v>31</v>
      </c>
      <c r="L2148" s="543">
        <v>45482</v>
      </c>
      <c r="M2148" s="51"/>
      <c r="N2148" s="513">
        <v>45594</v>
      </c>
      <c r="O2148" s="51" t="s">
        <v>2076</v>
      </c>
      <c r="P2148" s="70" t="str">
        <f t="shared" ca="1" si="332"/>
        <v/>
      </c>
      <c r="Q2148" s="70" t="str">
        <f t="shared" ca="1" si="333"/>
        <v/>
      </c>
      <c r="R2148" s="70" t="str">
        <f t="shared" ca="1" si="334"/>
        <v/>
      </c>
      <c r="S2148" s="70" t="str">
        <f t="shared" ca="1" si="335"/>
        <v/>
      </c>
      <c r="T2148" s="147" t="str">
        <f t="shared" ca="1" si="336"/>
        <v/>
      </c>
      <c r="U2148" s="146"/>
      <c r="V2148" s="51"/>
      <c r="W2148" s="51"/>
      <c r="X2148" s="51"/>
      <c r="Y2148" s="51"/>
      <c r="Z2148" s="51"/>
      <c r="AA2148" s="145"/>
    </row>
    <row r="2149" spans="1:27" s="2" customFormat="1" ht="15.6" x14ac:dyDescent="0.3">
      <c r="A2149" s="555">
        <v>45562</v>
      </c>
      <c r="B2149" s="48" t="s">
        <v>2074</v>
      </c>
      <c r="C2149" s="48" t="s">
        <v>494</v>
      </c>
      <c r="D2149" s="48">
        <v>1</v>
      </c>
      <c r="E2149" s="48" t="s">
        <v>28</v>
      </c>
      <c r="F2149" s="45">
        <v>23</v>
      </c>
      <c r="G2149" s="67" t="s">
        <v>2097</v>
      </c>
      <c r="H2149" s="46" t="s">
        <v>30</v>
      </c>
      <c r="I2149" s="48"/>
      <c r="J2149" s="568">
        <v>45623</v>
      </c>
      <c r="K2149" s="42" t="s">
        <v>31</v>
      </c>
      <c r="L2149" s="543">
        <v>45482</v>
      </c>
      <c r="M2149" s="51"/>
      <c r="N2149" s="513">
        <v>45636</v>
      </c>
      <c r="O2149" s="51" t="s">
        <v>2076</v>
      </c>
      <c r="P2149" s="70" t="str">
        <f t="shared" ca="1" si="332"/>
        <v/>
      </c>
      <c r="Q2149" s="70" t="str">
        <f t="shared" ca="1" si="333"/>
        <v/>
      </c>
      <c r="R2149" s="70" t="str">
        <f t="shared" ca="1" si="334"/>
        <v/>
      </c>
      <c r="S2149" s="70" t="str">
        <f t="shared" ca="1" si="335"/>
        <v/>
      </c>
      <c r="T2149" s="147" t="str">
        <f t="shared" ca="1" si="336"/>
        <v/>
      </c>
      <c r="U2149" s="146"/>
      <c r="V2149" s="51"/>
      <c r="W2149" s="51"/>
      <c r="X2149" s="51"/>
      <c r="Y2149" s="51"/>
      <c r="Z2149" s="51"/>
      <c r="AA2149" s="145"/>
    </row>
    <row r="2150" spans="1:27" s="2" customFormat="1" ht="15.6" x14ac:dyDescent="0.3">
      <c r="A2150" s="555">
        <v>45562</v>
      </c>
      <c r="B2150" s="48" t="s">
        <v>2074</v>
      </c>
      <c r="C2150" s="48" t="s">
        <v>494</v>
      </c>
      <c r="D2150" s="48">
        <v>1</v>
      </c>
      <c r="E2150" s="48" t="s">
        <v>28</v>
      </c>
      <c r="F2150" s="45">
        <v>24</v>
      </c>
      <c r="G2150" s="63" t="s">
        <v>2099</v>
      </c>
      <c r="H2150" s="46" t="s">
        <v>30</v>
      </c>
      <c r="I2150" s="47"/>
      <c r="J2150" s="568">
        <v>45705</v>
      </c>
      <c r="K2150" s="187" t="s">
        <v>31</v>
      </c>
      <c r="L2150" s="543">
        <v>45482</v>
      </c>
      <c r="M2150" s="57"/>
      <c r="N2150" s="516">
        <v>45714</v>
      </c>
      <c r="O2150" s="51"/>
      <c r="P2150" s="70"/>
      <c r="Q2150" s="70"/>
      <c r="R2150" s="70"/>
      <c r="S2150" s="70"/>
      <c r="T2150" s="147"/>
      <c r="U2150" s="146"/>
      <c r="V2150" s="51"/>
      <c r="W2150" s="51"/>
      <c r="X2150" s="51"/>
      <c r="Y2150" s="51"/>
      <c r="Z2150" s="51"/>
      <c r="AA2150" s="145"/>
    </row>
    <row r="2151" spans="1:27" s="2" customFormat="1" ht="15.6" x14ac:dyDescent="0.3">
      <c r="A2151" s="555">
        <v>45562</v>
      </c>
      <c r="B2151" s="48" t="s">
        <v>2074</v>
      </c>
      <c r="C2151" s="48" t="s">
        <v>494</v>
      </c>
      <c r="D2151" s="48">
        <v>1</v>
      </c>
      <c r="E2151" s="48" t="s">
        <v>28</v>
      </c>
      <c r="F2151" s="45">
        <v>25</v>
      </c>
      <c r="G2151" s="67" t="s">
        <v>2098</v>
      </c>
      <c r="H2151" s="46" t="s">
        <v>30</v>
      </c>
      <c r="I2151" s="48"/>
      <c r="J2151" s="568">
        <v>45748</v>
      </c>
      <c r="K2151" s="42" t="s">
        <v>31</v>
      </c>
      <c r="L2151" s="543">
        <v>45482</v>
      </c>
      <c r="M2151" s="51"/>
      <c r="N2151" s="513">
        <v>45748</v>
      </c>
      <c r="O2151" s="51"/>
      <c r="P2151" s="70"/>
      <c r="Q2151" s="70"/>
      <c r="R2151" s="70"/>
      <c r="S2151" s="70"/>
      <c r="T2151" s="147"/>
      <c r="U2151" s="146"/>
      <c r="V2151" s="51"/>
      <c r="W2151" s="51"/>
      <c r="X2151" s="51"/>
      <c r="Y2151" s="51"/>
      <c r="Z2151" s="51"/>
      <c r="AA2151" s="145"/>
    </row>
    <row r="2152" spans="1:27" s="2" customFormat="1" ht="41.4" x14ac:dyDescent="0.3">
      <c r="A2152" s="556">
        <v>45562</v>
      </c>
      <c r="B2152" s="235" t="s">
        <v>2074</v>
      </c>
      <c r="C2152" s="235" t="s">
        <v>494</v>
      </c>
      <c r="D2152" s="235">
        <v>1</v>
      </c>
      <c r="E2152" s="235" t="s">
        <v>28</v>
      </c>
      <c r="F2152" s="236">
        <v>26</v>
      </c>
      <c r="G2152" s="632" t="s">
        <v>5499</v>
      </c>
      <c r="H2152" s="235" t="s">
        <v>44</v>
      </c>
      <c r="I2152" s="48"/>
      <c r="J2152" s="536">
        <v>45748</v>
      </c>
      <c r="K2152" s="357" t="s">
        <v>205</v>
      </c>
      <c r="L2152" s="543">
        <v>45482</v>
      </c>
      <c r="M2152" s="252"/>
      <c r="N2152" s="515">
        <v>45751</v>
      </c>
      <c r="O2152" s="691" t="s">
        <v>5623</v>
      </c>
      <c r="P2152" s="70"/>
      <c r="Q2152" s="70"/>
      <c r="R2152" s="70"/>
      <c r="S2152" s="70"/>
      <c r="T2152" s="147"/>
      <c r="U2152" s="146"/>
      <c r="V2152" s="51"/>
      <c r="W2152" s="51"/>
      <c r="X2152" s="51"/>
      <c r="Y2152" s="51"/>
      <c r="Z2152" s="51"/>
      <c r="AA2152" s="145"/>
    </row>
    <row r="2153" spans="1:27" s="2" customFormat="1" ht="28.8" x14ac:dyDescent="0.3">
      <c r="A2153" s="555">
        <v>45562</v>
      </c>
      <c r="B2153" s="48" t="s">
        <v>2074</v>
      </c>
      <c r="C2153" s="48" t="s">
        <v>494</v>
      </c>
      <c r="D2153" s="48">
        <v>1</v>
      </c>
      <c r="E2153" s="48" t="s">
        <v>28</v>
      </c>
      <c r="F2153" s="70">
        <v>27</v>
      </c>
      <c r="G2153" s="640" t="s">
        <v>2100</v>
      </c>
      <c r="H2153" s="47" t="s">
        <v>68</v>
      </c>
      <c r="I2153" s="51"/>
      <c r="J2153" s="577">
        <v>45754</v>
      </c>
      <c r="K2153" s="42" t="s">
        <v>31</v>
      </c>
      <c r="L2153" s="543">
        <v>45482</v>
      </c>
      <c r="M2153" s="51"/>
      <c r="N2153" s="513">
        <v>45764</v>
      </c>
      <c r="O2153" s="51"/>
      <c r="P2153" s="51"/>
      <c r="Q2153" s="51"/>
      <c r="R2153" s="51"/>
      <c r="S2153" s="51"/>
      <c r="T2153" s="145"/>
      <c r="U2153" s="146"/>
      <c r="V2153" s="51"/>
      <c r="W2153" s="51"/>
      <c r="X2153" s="51"/>
      <c r="Y2153" s="51"/>
      <c r="Z2153" s="51"/>
      <c r="AA2153" s="145"/>
    </row>
    <row r="2154" spans="1:27" s="2" customFormat="1" ht="15.6" x14ac:dyDescent="0.3">
      <c r="A2154" s="555">
        <v>45562</v>
      </c>
      <c r="B2154" s="48" t="s">
        <v>2074</v>
      </c>
      <c r="C2154" s="48" t="s">
        <v>494</v>
      </c>
      <c r="D2154" s="48">
        <v>1</v>
      </c>
      <c r="E2154" s="48" t="s">
        <v>28</v>
      </c>
      <c r="F2154" s="45">
        <v>28</v>
      </c>
      <c r="G2154" s="63" t="s">
        <v>5531</v>
      </c>
      <c r="H2154" s="46" t="s">
        <v>30</v>
      </c>
      <c r="I2154" s="47"/>
      <c r="J2154" s="568">
        <v>46043</v>
      </c>
      <c r="K2154" s="42" t="s">
        <v>31</v>
      </c>
      <c r="L2154" s="543">
        <v>45482</v>
      </c>
      <c r="M2154" s="57"/>
      <c r="N2154" s="516">
        <v>46099</v>
      </c>
      <c r="O2154" s="51"/>
      <c r="P2154" s="70"/>
      <c r="Q2154" s="70"/>
      <c r="R2154" s="70"/>
      <c r="S2154" s="70"/>
      <c r="T2154" s="147"/>
      <c r="U2154" s="146"/>
      <c r="V2154" s="51"/>
      <c r="W2154" s="51"/>
      <c r="X2154" s="51"/>
      <c r="Y2154" s="51"/>
      <c r="Z2154" s="51"/>
      <c r="AA2154" s="145"/>
    </row>
    <row r="2155" spans="1:27" s="2" customFormat="1" ht="15.6" x14ac:dyDescent="0.3">
      <c r="A2155" s="555">
        <v>45562</v>
      </c>
      <c r="B2155" s="48" t="s">
        <v>2074</v>
      </c>
      <c r="C2155" s="48" t="s">
        <v>494</v>
      </c>
      <c r="D2155" s="48">
        <v>1</v>
      </c>
      <c r="E2155" s="48" t="s">
        <v>28</v>
      </c>
      <c r="F2155" s="45"/>
      <c r="G2155" s="63" t="s">
        <v>5532</v>
      </c>
      <c r="H2155" s="46" t="s">
        <v>30</v>
      </c>
      <c r="I2155" s="47"/>
      <c r="J2155" s="568">
        <v>46084</v>
      </c>
      <c r="K2155" s="42" t="s">
        <v>31</v>
      </c>
      <c r="L2155" s="543">
        <v>45482</v>
      </c>
      <c r="M2155" s="57"/>
      <c r="N2155" s="516">
        <v>46099</v>
      </c>
      <c r="O2155" s="51" t="s">
        <v>5533</v>
      </c>
      <c r="P2155" s="70"/>
      <c r="Q2155" s="70"/>
      <c r="R2155" s="70"/>
      <c r="S2155" s="70"/>
      <c r="T2155" s="147"/>
      <c r="U2155" s="146"/>
      <c r="V2155" s="51"/>
      <c r="W2155" s="51"/>
      <c r="X2155" s="51"/>
      <c r="Y2155" s="51"/>
      <c r="Z2155" s="51"/>
      <c r="AA2155" s="145"/>
    </row>
    <row r="2156" spans="1:27" s="2" customFormat="1" ht="15.6" x14ac:dyDescent="0.3">
      <c r="A2156" s="558">
        <v>45510</v>
      </c>
      <c r="B2156" s="59" t="s">
        <v>2101</v>
      </c>
      <c r="C2156" s="60" t="s">
        <v>494</v>
      </c>
      <c r="D2156" s="60">
        <v>1</v>
      </c>
      <c r="E2156" s="60" t="s">
        <v>66</v>
      </c>
      <c r="F2156" s="60">
        <v>7</v>
      </c>
      <c r="G2156" s="67" t="s">
        <v>2102</v>
      </c>
      <c r="H2156" s="47" t="s">
        <v>30</v>
      </c>
      <c r="I2156" s="48"/>
      <c r="J2156" s="513"/>
      <c r="K2156" s="42" t="s">
        <v>31</v>
      </c>
      <c r="L2156" s="544">
        <v>45447</v>
      </c>
      <c r="M2156" s="60"/>
      <c r="N2156" s="513">
        <v>45656</v>
      </c>
      <c r="O2156" s="51"/>
      <c r="P2156" s="70" t="str">
        <f t="shared" ref="P2156:P2175" ca="1" si="337">IF(K2156="NÃO INTERVENCIONADO",TODAY()-J2156,"")</f>
        <v/>
      </c>
      <c r="Q2156" s="70" t="str">
        <f t="shared" ref="Q2156:Q2175" ca="1" si="338">IF(K2156="ENCOMENDADO",TODAY()-J2156,"")</f>
        <v/>
      </c>
      <c r="R2156" s="70" t="str">
        <f t="shared" ref="R2156:R2175" ca="1" si="339">IF(K2156="EM OBRA",TODAY()-J2156,"")</f>
        <v/>
      </c>
      <c r="S2156" s="70" t="str">
        <f t="shared" ref="S2156:S2175" ca="1" si="340">IF(K2156="CORREÇÃO NÃO ACEITE",TODAY()-J2156,"")</f>
        <v/>
      </c>
      <c r="T2156" s="147" t="str">
        <f t="shared" ref="T2156:T2175" ca="1" si="341">IF(K2156="A VERIFICAR",TODAY()-J2156,"")</f>
        <v/>
      </c>
      <c r="U2156" s="146"/>
      <c r="V2156" s="51"/>
      <c r="W2156" s="51"/>
      <c r="X2156" s="51"/>
      <c r="Y2156" s="51"/>
      <c r="Z2156" s="51"/>
      <c r="AA2156" s="145"/>
    </row>
    <row r="2157" spans="1:27" s="2" customFormat="1" ht="15.6" x14ac:dyDescent="0.3">
      <c r="A2157" s="558">
        <v>45510</v>
      </c>
      <c r="B2157" s="59" t="s">
        <v>2101</v>
      </c>
      <c r="C2157" s="60" t="s">
        <v>494</v>
      </c>
      <c r="D2157" s="60">
        <v>1</v>
      </c>
      <c r="E2157" s="60" t="s">
        <v>66</v>
      </c>
      <c r="F2157" s="60">
        <v>6</v>
      </c>
      <c r="G2157" s="67" t="s">
        <v>1727</v>
      </c>
      <c r="H2157" s="47" t="s">
        <v>30</v>
      </c>
      <c r="I2157" s="48"/>
      <c r="J2157" s="513"/>
      <c r="K2157" s="42" t="s">
        <v>31</v>
      </c>
      <c r="L2157" s="544">
        <v>45447</v>
      </c>
      <c r="M2157" s="60"/>
      <c r="N2157" s="513">
        <v>45656</v>
      </c>
      <c r="O2157" s="51"/>
      <c r="P2157" s="70" t="str">
        <f t="shared" ca="1" si="337"/>
        <v/>
      </c>
      <c r="Q2157" s="70" t="str">
        <f t="shared" ca="1" si="338"/>
        <v/>
      </c>
      <c r="R2157" s="70" t="str">
        <f t="shared" ca="1" si="339"/>
        <v/>
      </c>
      <c r="S2157" s="70" t="str">
        <f t="shared" ca="1" si="340"/>
        <v/>
      </c>
      <c r="T2157" s="147" t="str">
        <f t="shared" ca="1" si="341"/>
        <v/>
      </c>
      <c r="U2157" s="146"/>
      <c r="V2157" s="51"/>
      <c r="W2157" s="51"/>
      <c r="X2157" s="51"/>
      <c r="Y2157" s="51"/>
      <c r="Z2157" s="51"/>
      <c r="AA2157" s="145"/>
    </row>
    <row r="2158" spans="1:27" s="2" customFormat="1" ht="15.6" x14ac:dyDescent="0.3">
      <c r="A2158" s="558">
        <v>45510</v>
      </c>
      <c r="B2158" s="59" t="s">
        <v>2101</v>
      </c>
      <c r="C2158" s="60" t="s">
        <v>494</v>
      </c>
      <c r="D2158" s="60">
        <v>1</v>
      </c>
      <c r="E2158" s="60" t="s">
        <v>66</v>
      </c>
      <c r="F2158" s="60">
        <v>5</v>
      </c>
      <c r="G2158" s="67" t="s">
        <v>2103</v>
      </c>
      <c r="H2158" s="47" t="s">
        <v>30</v>
      </c>
      <c r="I2158" s="48"/>
      <c r="J2158" s="513"/>
      <c r="K2158" s="42" t="s">
        <v>31</v>
      </c>
      <c r="L2158" s="544">
        <v>45447</v>
      </c>
      <c r="M2158" s="60"/>
      <c r="N2158" s="513">
        <v>45656</v>
      </c>
      <c r="O2158" s="51"/>
      <c r="P2158" s="70" t="str">
        <f t="shared" ca="1" si="337"/>
        <v/>
      </c>
      <c r="Q2158" s="70" t="str">
        <f t="shared" ca="1" si="338"/>
        <v/>
      </c>
      <c r="R2158" s="70" t="str">
        <f t="shared" ca="1" si="339"/>
        <v/>
      </c>
      <c r="S2158" s="70" t="str">
        <f t="shared" ca="1" si="340"/>
        <v/>
      </c>
      <c r="T2158" s="147" t="str">
        <f t="shared" ca="1" si="341"/>
        <v/>
      </c>
      <c r="U2158" s="146"/>
      <c r="V2158" s="51"/>
      <c r="W2158" s="51"/>
      <c r="X2158" s="51"/>
      <c r="Y2158" s="51"/>
      <c r="Z2158" s="51"/>
      <c r="AA2158" s="145"/>
    </row>
    <row r="2159" spans="1:27" s="2" customFormat="1" ht="15.6" x14ac:dyDescent="0.3">
      <c r="A2159" s="558">
        <v>45510</v>
      </c>
      <c r="B2159" s="59" t="s">
        <v>2101</v>
      </c>
      <c r="C2159" s="60" t="s">
        <v>494</v>
      </c>
      <c r="D2159" s="60">
        <v>1</v>
      </c>
      <c r="E2159" s="60" t="s">
        <v>66</v>
      </c>
      <c r="F2159" s="60">
        <v>4</v>
      </c>
      <c r="G2159" s="67" t="s">
        <v>2104</v>
      </c>
      <c r="H2159" s="47" t="s">
        <v>68</v>
      </c>
      <c r="I2159" s="60"/>
      <c r="J2159" s="527"/>
      <c r="K2159" s="42" t="s">
        <v>31</v>
      </c>
      <c r="L2159" s="544">
        <v>45447</v>
      </c>
      <c r="M2159" s="60"/>
      <c r="N2159" s="527">
        <v>45555</v>
      </c>
      <c r="O2159" s="51"/>
      <c r="P2159" s="70" t="str">
        <f t="shared" ca="1" si="337"/>
        <v/>
      </c>
      <c r="Q2159" s="70" t="str">
        <f t="shared" ca="1" si="338"/>
        <v/>
      </c>
      <c r="R2159" s="70" t="str">
        <f t="shared" ca="1" si="339"/>
        <v/>
      </c>
      <c r="S2159" s="70" t="str">
        <f t="shared" ca="1" si="340"/>
        <v/>
      </c>
      <c r="T2159" s="147" t="str">
        <f t="shared" ca="1" si="341"/>
        <v/>
      </c>
      <c r="U2159" s="146"/>
      <c r="V2159" s="51"/>
      <c r="W2159" s="51"/>
      <c r="X2159" s="51"/>
      <c r="Y2159" s="51"/>
      <c r="Z2159" s="51"/>
      <c r="AA2159" s="145"/>
    </row>
    <row r="2160" spans="1:27" s="2" customFormat="1" ht="15.6" x14ac:dyDescent="0.3">
      <c r="A2160" s="558">
        <v>45510</v>
      </c>
      <c r="B2160" s="59" t="s">
        <v>2101</v>
      </c>
      <c r="C2160" s="60" t="s">
        <v>494</v>
      </c>
      <c r="D2160" s="60">
        <v>1</v>
      </c>
      <c r="E2160" s="60" t="s">
        <v>66</v>
      </c>
      <c r="F2160" s="60">
        <v>3</v>
      </c>
      <c r="G2160" s="67" t="s">
        <v>2105</v>
      </c>
      <c r="H2160" s="47" t="s">
        <v>30</v>
      </c>
      <c r="I2160" s="48"/>
      <c r="J2160" s="513"/>
      <c r="K2160" s="42" t="s">
        <v>31</v>
      </c>
      <c r="L2160" s="544">
        <v>45447</v>
      </c>
      <c r="M2160" s="60"/>
      <c r="N2160" s="513">
        <v>45656</v>
      </c>
      <c r="O2160" s="51"/>
      <c r="P2160" s="70" t="str">
        <f t="shared" ca="1" si="337"/>
        <v/>
      </c>
      <c r="Q2160" s="70" t="str">
        <f t="shared" ca="1" si="338"/>
        <v/>
      </c>
      <c r="R2160" s="70" t="str">
        <f t="shared" ca="1" si="339"/>
        <v/>
      </c>
      <c r="S2160" s="70" t="str">
        <f t="shared" ca="1" si="340"/>
        <v/>
      </c>
      <c r="T2160" s="147" t="str">
        <f t="shared" ca="1" si="341"/>
        <v/>
      </c>
      <c r="U2160" s="146"/>
      <c r="V2160" s="51"/>
      <c r="W2160" s="51"/>
      <c r="X2160" s="51"/>
      <c r="Y2160" s="51"/>
      <c r="Z2160" s="51"/>
      <c r="AA2160" s="145"/>
    </row>
    <row r="2161" spans="1:27" s="2" customFormat="1" ht="15.6" x14ac:dyDescent="0.3">
      <c r="A2161" s="558">
        <v>45510</v>
      </c>
      <c r="B2161" s="59" t="s">
        <v>2101</v>
      </c>
      <c r="C2161" s="60" t="s">
        <v>494</v>
      </c>
      <c r="D2161" s="60">
        <v>1</v>
      </c>
      <c r="E2161" s="60" t="s">
        <v>66</v>
      </c>
      <c r="F2161" s="60">
        <v>2</v>
      </c>
      <c r="G2161" s="68" t="s">
        <v>2106</v>
      </c>
      <c r="H2161" s="47" t="s">
        <v>57</v>
      </c>
      <c r="I2161" s="60"/>
      <c r="J2161" s="527"/>
      <c r="K2161" s="42" t="s">
        <v>31</v>
      </c>
      <c r="L2161" s="544">
        <v>45447</v>
      </c>
      <c r="M2161" s="60"/>
      <c r="N2161" s="527">
        <v>45538</v>
      </c>
      <c r="O2161" s="51"/>
      <c r="P2161" s="70" t="str">
        <f t="shared" ca="1" si="337"/>
        <v/>
      </c>
      <c r="Q2161" s="70" t="str">
        <f t="shared" ca="1" si="338"/>
        <v/>
      </c>
      <c r="R2161" s="70" t="str">
        <f t="shared" ca="1" si="339"/>
        <v/>
      </c>
      <c r="S2161" s="70" t="str">
        <f t="shared" ca="1" si="340"/>
        <v/>
      </c>
      <c r="T2161" s="147" t="str">
        <f t="shared" ca="1" si="341"/>
        <v/>
      </c>
      <c r="U2161" s="146"/>
      <c r="V2161" s="51"/>
      <c r="W2161" s="51"/>
      <c r="X2161" s="51"/>
      <c r="Y2161" s="51"/>
      <c r="Z2161" s="51"/>
      <c r="AA2161" s="145"/>
    </row>
    <row r="2162" spans="1:27" s="2" customFormat="1" ht="15.6" x14ac:dyDescent="0.3">
      <c r="A2162" s="558">
        <v>45510</v>
      </c>
      <c r="B2162" s="59" t="s">
        <v>2101</v>
      </c>
      <c r="C2162" s="60" t="s">
        <v>494</v>
      </c>
      <c r="D2162" s="60">
        <v>1</v>
      </c>
      <c r="E2162" s="60" t="s">
        <v>66</v>
      </c>
      <c r="F2162" s="60">
        <v>1</v>
      </c>
      <c r="G2162" s="67" t="s">
        <v>560</v>
      </c>
      <c r="H2162" s="47" t="s">
        <v>30</v>
      </c>
      <c r="I2162" s="48"/>
      <c r="J2162" s="513"/>
      <c r="K2162" s="42" t="s">
        <v>31</v>
      </c>
      <c r="L2162" s="544">
        <v>45447</v>
      </c>
      <c r="M2162" s="60"/>
      <c r="N2162" s="513">
        <v>45656</v>
      </c>
      <c r="O2162" s="51"/>
      <c r="P2162" s="70" t="str">
        <f t="shared" ca="1" si="337"/>
        <v/>
      </c>
      <c r="Q2162" s="70" t="str">
        <f t="shared" ca="1" si="338"/>
        <v/>
      </c>
      <c r="R2162" s="70" t="str">
        <f t="shared" ca="1" si="339"/>
        <v/>
      </c>
      <c r="S2162" s="70" t="str">
        <f t="shared" ca="1" si="340"/>
        <v/>
      </c>
      <c r="T2162" s="147" t="str">
        <f t="shared" ca="1" si="341"/>
        <v/>
      </c>
      <c r="U2162" s="146"/>
      <c r="V2162" s="51"/>
      <c r="W2162" s="51"/>
      <c r="X2162" s="51"/>
      <c r="Y2162" s="51"/>
      <c r="Z2162" s="51"/>
      <c r="AA2162" s="145"/>
    </row>
    <row r="2163" spans="1:27" customFormat="1" ht="15.6" x14ac:dyDescent="0.3">
      <c r="A2163" s="555">
        <v>45560</v>
      </c>
      <c r="B2163" s="48" t="s">
        <v>2107</v>
      </c>
      <c r="C2163" s="48" t="s">
        <v>494</v>
      </c>
      <c r="D2163" s="48">
        <v>1</v>
      </c>
      <c r="E2163" s="48" t="s">
        <v>108</v>
      </c>
      <c r="F2163" s="45">
        <v>1</v>
      </c>
      <c r="G2163" s="52" t="s">
        <v>2108</v>
      </c>
      <c r="H2163" s="51"/>
      <c r="I2163" s="70"/>
      <c r="J2163" s="522"/>
      <c r="K2163" s="42" t="s">
        <v>31</v>
      </c>
      <c r="L2163" s="543">
        <v>45443</v>
      </c>
      <c r="M2163" s="51"/>
      <c r="N2163" s="513">
        <v>45523</v>
      </c>
      <c r="O2163" s="51"/>
      <c r="P2163" s="70" t="str">
        <f t="shared" ca="1" si="337"/>
        <v/>
      </c>
      <c r="Q2163" s="70" t="str">
        <f t="shared" ca="1" si="338"/>
        <v/>
      </c>
      <c r="R2163" s="70" t="str">
        <f t="shared" ca="1" si="339"/>
        <v/>
      </c>
      <c r="S2163" s="70" t="str">
        <f t="shared" ca="1" si="340"/>
        <v/>
      </c>
      <c r="T2163" s="147" t="str">
        <f t="shared" ca="1" si="341"/>
        <v/>
      </c>
      <c r="U2163" s="146"/>
      <c r="V2163" s="51"/>
      <c r="W2163" s="51"/>
      <c r="X2163" s="51"/>
      <c r="Y2163" s="51"/>
      <c r="Z2163" s="51"/>
      <c r="AA2163" s="145"/>
    </row>
    <row r="2164" spans="1:27" s="2" customFormat="1" ht="15.6" x14ac:dyDescent="0.3">
      <c r="A2164" s="555">
        <v>45560</v>
      </c>
      <c r="B2164" s="48" t="s">
        <v>2107</v>
      </c>
      <c r="C2164" s="48" t="s">
        <v>494</v>
      </c>
      <c r="D2164" s="48">
        <v>1</v>
      </c>
      <c r="E2164" s="48" t="s">
        <v>108</v>
      </c>
      <c r="F2164" s="45">
        <v>2</v>
      </c>
      <c r="G2164" s="52" t="s">
        <v>2109</v>
      </c>
      <c r="H2164" s="53" t="s">
        <v>44</v>
      </c>
      <c r="I2164" s="70"/>
      <c r="J2164" s="522"/>
      <c r="K2164" s="42" t="s">
        <v>31</v>
      </c>
      <c r="L2164" s="543">
        <v>45443</v>
      </c>
      <c r="M2164" s="51"/>
      <c r="N2164" s="513">
        <v>45523</v>
      </c>
      <c r="O2164" s="51"/>
      <c r="P2164" s="70" t="str">
        <f t="shared" ca="1" si="337"/>
        <v/>
      </c>
      <c r="Q2164" s="70" t="str">
        <f t="shared" ca="1" si="338"/>
        <v/>
      </c>
      <c r="R2164" s="70" t="str">
        <f t="shared" ca="1" si="339"/>
        <v/>
      </c>
      <c r="S2164" s="70" t="str">
        <f t="shared" ca="1" si="340"/>
        <v/>
      </c>
      <c r="T2164" s="147" t="str">
        <f t="shared" ca="1" si="341"/>
        <v/>
      </c>
      <c r="U2164" s="146"/>
      <c r="V2164" s="51"/>
      <c r="W2164" s="51"/>
      <c r="X2164" s="51"/>
      <c r="Y2164" s="51"/>
      <c r="Z2164" s="51"/>
      <c r="AA2164" s="145"/>
    </row>
    <row r="2165" spans="1:27" s="2" customFormat="1" ht="15.6" x14ac:dyDescent="0.3">
      <c r="A2165" s="555">
        <v>45560</v>
      </c>
      <c r="B2165" s="48" t="s">
        <v>2107</v>
      </c>
      <c r="C2165" s="48" t="s">
        <v>494</v>
      </c>
      <c r="D2165" s="48">
        <v>1</v>
      </c>
      <c r="E2165" s="48" t="s">
        <v>108</v>
      </c>
      <c r="F2165" s="45">
        <v>3</v>
      </c>
      <c r="G2165" s="52" t="s">
        <v>1361</v>
      </c>
      <c r="H2165" s="81" t="s">
        <v>30</v>
      </c>
      <c r="I2165" s="70"/>
      <c r="J2165" s="522"/>
      <c r="K2165" s="42" t="s">
        <v>31</v>
      </c>
      <c r="L2165" s="543">
        <v>45443</v>
      </c>
      <c r="M2165" s="51"/>
      <c r="N2165" s="513">
        <v>45523</v>
      </c>
      <c r="O2165" s="51"/>
      <c r="P2165" s="70" t="str">
        <f t="shared" ca="1" si="337"/>
        <v/>
      </c>
      <c r="Q2165" s="70" t="str">
        <f t="shared" ca="1" si="338"/>
        <v/>
      </c>
      <c r="R2165" s="70" t="str">
        <f t="shared" ca="1" si="339"/>
        <v/>
      </c>
      <c r="S2165" s="70" t="str">
        <f t="shared" ca="1" si="340"/>
        <v/>
      </c>
      <c r="T2165" s="147" t="str">
        <f t="shared" ca="1" si="341"/>
        <v/>
      </c>
      <c r="U2165" s="146"/>
      <c r="V2165" s="51"/>
      <c r="W2165" s="51"/>
      <c r="X2165" s="51"/>
      <c r="Y2165" s="51"/>
      <c r="Z2165" s="51"/>
      <c r="AA2165" s="145"/>
    </row>
    <row r="2166" spans="1:27" s="4" customFormat="1" ht="15.6" x14ac:dyDescent="0.3">
      <c r="A2166" s="555">
        <v>45560</v>
      </c>
      <c r="B2166" s="48" t="s">
        <v>2107</v>
      </c>
      <c r="C2166" s="48" t="s">
        <v>494</v>
      </c>
      <c r="D2166" s="48">
        <v>1</v>
      </c>
      <c r="E2166" s="48" t="s">
        <v>108</v>
      </c>
      <c r="F2166" s="45">
        <v>4</v>
      </c>
      <c r="G2166" s="52" t="s">
        <v>2110</v>
      </c>
      <c r="H2166" s="109"/>
      <c r="I2166" s="70"/>
      <c r="J2166" s="522"/>
      <c r="K2166" s="42" t="s">
        <v>31</v>
      </c>
      <c r="L2166" s="543">
        <v>45443</v>
      </c>
      <c r="M2166" s="51"/>
      <c r="N2166" s="513">
        <v>45523</v>
      </c>
      <c r="O2166" s="51"/>
      <c r="P2166" s="70" t="str">
        <f t="shared" ca="1" si="337"/>
        <v/>
      </c>
      <c r="Q2166" s="70" t="str">
        <f t="shared" ca="1" si="338"/>
        <v/>
      </c>
      <c r="R2166" s="70" t="str">
        <f t="shared" ca="1" si="339"/>
        <v/>
      </c>
      <c r="S2166" s="70" t="str">
        <f t="shared" ca="1" si="340"/>
        <v/>
      </c>
      <c r="T2166" s="147" t="str">
        <f t="shared" ca="1" si="341"/>
        <v/>
      </c>
      <c r="U2166" s="146"/>
      <c r="V2166" s="51"/>
      <c r="W2166" s="51"/>
      <c r="X2166" s="51"/>
      <c r="Y2166" s="51"/>
      <c r="Z2166" s="51"/>
      <c r="AA2166" s="145"/>
    </row>
    <row r="2167" spans="1:27" s="4" customFormat="1" ht="15.6" x14ac:dyDescent="0.3">
      <c r="A2167" s="555">
        <v>45560</v>
      </c>
      <c r="B2167" s="48" t="s">
        <v>2107</v>
      </c>
      <c r="C2167" s="48" t="s">
        <v>494</v>
      </c>
      <c r="D2167" s="48">
        <v>1</v>
      </c>
      <c r="E2167" s="48" t="s">
        <v>108</v>
      </c>
      <c r="F2167" s="45">
        <v>5</v>
      </c>
      <c r="G2167" s="52" t="s">
        <v>2111</v>
      </c>
      <c r="H2167" s="47" t="s">
        <v>104</v>
      </c>
      <c r="I2167" s="70"/>
      <c r="J2167" s="577">
        <v>45562</v>
      </c>
      <c r="K2167" s="42" t="s">
        <v>31</v>
      </c>
      <c r="L2167" s="543">
        <v>45443</v>
      </c>
      <c r="M2167" s="51"/>
      <c r="N2167" s="513">
        <v>45562</v>
      </c>
      <c r="O2167" s="51"/>
      <c r="P2167" s="70" t="str">
        <f t="shared" ca="1" si="337"/>
        <v/>
      </c>
      <c r="Q2167" s="70" t="str">
        <f t="shared" ca="1" si="338"/>
        <v/>
      </c>
      <c r="R2167" s="70" t="str">
        <f t="shared" ca="1" si="339"/>
        <v/>
      </c>
      <c r="S2167" s="70" t="str">
        <f t="shared" ca="1" si="340"/>
        <v/>
      </c>
      <c r="T2167" s="147" t="str">
        <f t="shared" ca="1" si="341"/>
        <v/>
      </c>
      <c r="U2167" s="146"/>
      <c r="V2167" s="51"/>
      <c r="W2167" s="51"/>
      <c r="X2167" s="51"/>
      <c r="Y2167" s="51"/>
      <c r="Z2167" s="51"/>
      <c r="AA2167" s="145"/>
    </row>
    <row r="2168" spans="1:27" s="4" customFormat="1" ht="15.6" x14ac:dyDescent="0.3">
      <c r="A2168" s="555">
        <v>45560</v>
      </c>
      <c r="B2168" s="48" t="s">
        <v>2107</v>
      </c>
      <c r="C2168" s="48" t="s">
        <v>494</v>
      </c>
      <c r="D2168" s="48">
        <v>1</v>
      </c>
      <c r="E2168" s="48" t="s">
        <v>108</v>
      </c>
      <c r="F2168" s="45">
        <v>6</v>
      </c>
      <c r="G2168" s="52" t="s">
        <v>2112</v>
      </c>
      <c r="H2168" s="81" t="s">
        <v>30</v>
      </c>
      <c r="I2168" s="81"/>
      <c r="J2168" s="577">
        <v>45587</v>
      </c>
      <c r="K2168" s="42" t="s">
        <v>31</v>
      </c>
      <c r="L2168" s="543">
        <v>45443</v>
      </c>
      <c r="M2168" s="51"/>
      <c r="N2168" s="513">
        <v>45587</v>
      </c>
      <c r="O2168" s="51"/>
      <c r="P2168" s="70" t="str">
        <f t="shared" ca="1" si="337"/>
        <v/>
      </c>
      <c r="Q2168" s="70" t="str">
        <f t="shared" ca="1" si="338"/>
        <v/>
      </c>
      <c r="R2168" s="70" t="str">
        <f t="shared" ca="1" si="339"/>
        <v/>
      </c>
      <c r="S2168" s="70" t="str">
        <f t="shared" ca="1" si="340"/>
        <v/>
      </c>
      <c r="T2168" s="147" t="str">
        <f t="shared" ca="1" si="341"/>
        <v/>
      </c>
      <c r="U2168" s="146"/>
      <c r="V2168" s="51"/>
      <c r="W2168" s="51"/>
      <c r="X2168" s="51"/>
      <c r="Y2168" s="51"/>
      <c r="Z2168" s="51"/>
      <c r="AA2168" s="145"/>
    </row>
    <row r="2169" spans="1:27" s="4" customFormat="1" ht="15.6" x14ac:dyDescent="0.3">
      <c r="A2169" s="555">
        <v>45560</v>
      </c>
      <c r="B2169" s="48" t="s">
        <v>2107</v>
      </c>
      <c r="C2169" s="48" t="s">
        <v>494</v>
      </c>
      <c r="D2169" s="48">
        <v>1</v>
      </c>
      <c r="E2169" s="48" t="s">
        <v>108</v>
      </c>
      <c r="F2169" s="45">
        <v>7</v>
      </c>
      <c r="G2169" s="52" t="s">
        <v>2113</v>
      </c>
      <c r="H2169" s="81" t="s">
        <v>30</v>
      </c>
      <c r="I2169" s="81"/>
      <c r="J2169" s="577">
        <v>45587</v>
      </c>
      <c r="K2169" s="42" t="s">
        <v>31</v>
      </c>
      <c r="L2169" s="543">
        <v>45443</v>
      </c>
      <c r="M2169" s="51"/>
      <c r="N2169" s="513">
        <v>45587</v>
      </c>
      <c r="O2169" s="51"/>
      <c r="P2169" s="70" t="str">
        <f t="shared" ca="1" si="337"/>
        <v/>
      </c>
      <c r="Q2169" s="70" t="str">
        <f t="shared" ca="1" si="338"/>
        <v/>
      </c>
      <c r="R2169" s="70" t="str">
        <f t="shared" ca="1" si="339"/>
        <v/>
      </c>
      <c r="S2169" s="70" t="str">
        <f t="shared" ca="1" si="340"/>
        <v/>
      </c>
      <c r="T2169" s="147" t="str">
        <f t="shared" ca="1" si="341"/>
        <v/>
      </c>
      <c r="U2169" s="146"/>
      <c r="V2169" s="51"/>
      <c r="W2169" s="51"/>
      <c r="X2169" s="51"/>
      <c r="Y2169" s="51"/>
      <c r="Z2169" s="51"/>
      <c r="AA2169" s="145"/>
    </row>
    <row r="2170" spans="1:27" s="4" customFormat="1" ht="15.6" x14ac:dyDescent="0.3">
      <c r="A2170" s="555">
        <v>45560</v>
      </c>
      <c r="B2170" s="48" t="s">
        <v>2107</v>
      </c>
      <c r="C2170" s="48" t="s">
        <v>494</v>
      </c>
      <c r="D2170" s="48">
        <v>1</v>
      </c>
      <c r="E2170" s="48" t="s">
        <v>108</v>
      </c>
      <c r="F2170" s="45">
        <v>8</v>
      </c>
      <c r="G2170" s="52" t="s">
        <v>2114</v>
      </c>
      <c r="H2170" s="81" t="s">
        <v>30</v>
      </c>
      <c r="I2170" s="81"/>
      <c r="J2170" s="577">
        <v>45587</v>
      </c>
      <c r="K2170" s="187" t="s">
        <v>31</v>
      </c>
      <c r="L2170" s="543">
        <v>45443</v>
      </c>
      <c r="M2170" s="51"/>
      <c r="N2170" s="513">
        <v>45587</v>
      </c>
      <c r="O2170" s="51"/>
      <c r="P2170" s="70" t="str">
        <f t="shared" ca="1" si="337"/>
        <v/>
      </c>
      <c r="Q2170" s="70" t="str">
        <f t="shared" ca="1" si="338"/>
        <v/>
      </c>
      <c r="R2170" s="70" t="str">
        <f t="shared" ca="1" si="339"/>
        <v/>
      </c>
      <c r="S2170" s="70" t="str">
        <f t="shared" ca="1" si="340"/>
        <v/>
      </c>
      <c r="T2170" s="147" t="str">
        <f t="shared" ca="1" si="341"/>
        <v/>
      </c>
      <c r="U2170" s="146"/>
      <c r="V2170" s="51"/>
      <c r="W2170" s="51"/>
      <c r="X2170" s="51"/>
      <c r="Y2170" s="51"/>
      <c r="Z2170" s="51"/>
      <c r="AA2170" s="145"/>
    </row>
    <row r="2171" spans="1:27" s="4" customFormat="1" ht="15.6" x14ac:dyDescent="0.3">
      <c r="A2171" s="555">
        <v>45560</v>
      </c>
      <c r="B2171" s="48" t="s">
        <v>2107</v>
      </c>
      <c r="C2171" s="48" t="s">
        <v>494</v>
      </c>
      <c r="D2171" s="48">
        <v>1</v>
      </c>
      <c r="E2171" s="48" t="s">
        <v>108</v>
      </c>
      <c r="F2171" s="45">
        <v>9</v>
      </c>
      <c r="G2171" s="52" t="s">
        <v>2115</v>
      </c>
      <c r="H2171" s="81" t="s">
        <v>30</v>
      </c>
      <c r="I2171" s="81"/>
      <c r="J2171" s="577">
        <v>45587</v>
      </c>
      <c r="K2171" s="42" t="s">
        <v>31</v>
      </c>
      <c r="L2171" s="543">
        <v>45443</v>
      </c>
      <c r="M2171" s="51"/>
      <c r="N2171" s="513">
        <v>45587</v>
      </c>
      <c r="O2171" s="51"/>
      <c r="P2171" s="70" t="str">
        <f t="shared" ca="1" si="337"/>
        <v/>
      </c>
      <c r="Q2171" s="70" t="str">
        <f t="shared" ca="1" si="338"/>
        <v/>
      </c>
      <c r="R2171" s="70" t="str">
        <f t="shared" ca="1" si="339"/>
        <v/>
      </c>
      <c r="S2171" s="70" t="str">
        <f t="shared" ca="1" si="340"/>
        <v/>
      </c>
      <c r="T2171" s="147" t="str">
        <f t="shared" ca="1" si="341"/>
        <v/>
      </c>
      <c r="U2171" s="146"/>
      <c r="V2171" s="51"/>
      <c r="W2171" s="51"/>
      <c r="X2171" s="51"/>
      <c r="Y2171" s="51"/>
      <c r="Z2171" s="51"/>
      <c r="AA2171" s="145"/>
    </row>
    <row r="2172" spans="1:27" s="4" customFormat="1" ht="15.6" x14ac:dyDescent="0.3">
      <c r="A2172" s="555">
        <v>45560</v>
      </c>
      <c r="B2172" s="48" t="s">
        <v>2107</v>
      </c>
      <c r="C2172" s="48" t="s">
        <v>494</v>
      </c>
      <c r="D2172" s="48">
        <v>1</v>
      </c>
      <c r="E2172" s="48" t="s">
        <v>108</v>
      </c>
      <c r="F2172" s="45">
        <v>10</v>
      </c>
      <c r="G2172" s="52" t="s">
        <v>2116</v>
      </c>
      <c r="H2172" s="81" t="s">
        <v>30</v>
      </c>
      <c r="I2172" s="70"/>
      <c r="J2172" s="577">
        <v>45587</v>
      </c>
      <c r="K2172" s="42" t="s">
        <v>31</v>
      </c>
      <c r="L2172" s="543">
        <v>45443</v>
      </c>
      <c r="M2172" s="51"/>
      <c r="N2172" s="513">
        <v>45616</v>
      </c>
      <c r="O2172" s="51"/>
      <c r="P2172" s="70" t="str">
        <f t="shared" ca="1" si="337"/>
        <v/>
      </c>
      <c r="Q2172" s="70" t="str">
        <f t="shared" ca="1" si="338"/>
        <v/>
      </c>
      <c r="R2172" s="70" t="str">
        <f t="shared" ca="1" si="339"/>
        <v/>
      </c>
      <c r="S2172" s="70" t="str">
        <f t="shared" ca="1" si="340"/>
        <v/>
      </c>
      <c r="T2172" s="147" t="str">
        <f t="shared" ca="1" si="341"/>
        <v/>
      </c>
      <c r="U2172" s="146"/>
      <c r="V2172" s="51"/>
      <c r="W2172" s="51"/>
      <c r="X2172" s="51"/>
      <c r="Y2172" s="51"/>
      <c r="Z2172" s="51"/>
      <c r="AA2172" s="145"/>
    </row>
    <row r="2173" spans="1:27" s="4" customFormat="1" ht="15.6" x14ac:dyDescent="0.3">
      <c r="A2173" s="555">
        <v>45560</v>
      </c>
      <c r="B2173" s="48" t="s">
        <v>2107</v>
      </c>
      <c r="C2173" s="48" t="s">
        <v>494</v>
      </c>
      <c r="D2173" s="48">
        <v>1</v>
      </c>
      <c r="E2173" s="48" t="s">
        <v>108</v>
      </c>
      <c r="F2173" s="45">
        <v>11</v>
      </c>
      <c r="G2173" s="52" t="s">
        <v>2117</v>
      </c>
      <c r="H2173" s="79" t="s">
        <v>44</v>
      </c>
      <c r="I2173" s="70"/>
      <c r="J2173" s="578">
        <v>45771</v>
      </c>
      <c r="K2173" s="193" t="s">
        <v>31</v>
      </c>
      <c r="L2173" s="543">
        <v>45443</v>
      </c>
      <c r="M2173" s="51"/>
      <c r="N2173" s="513">
        <v>45806</v>
      </c>
      <c r="O2173" s="51"/>
      <c r="P2173" s="70" t="str">
        <f t="shared" ca="1" si="337"/>
        <v/>
      </c>
      <c r="Q2173" s="70" t="str">
        <f t="shared" ca="1" si="338"/>
        <v/>
      </c>
      <c r="R2173" s="70" t="str">
        <f t="shared" ca="1" si="339"/>
        <v/>
      </c>
      <c r="S2173" s="70" t="str">
        <f t="shared" ca="1" si="340"/>
        <v/>
      </c>
      <c r="T2173" s="147" t="str">
        <f t="shared" ca="1" si="341"/>
        <v/>
      </c>
      <c r="U2173" s="146"/>
      <c r="V2173" s="51"/>
      <c r="W2173" s="51"/>
      <c r="X2173" s="51"/>
      <c r="Y2173" s="51"/>
      <c r="Z2173" s="51"/>
      <c r="AA2173" s="145"/>
    </row>
    <row r="2174" spans="1:27" s="4" customFormat="1" ht="15.6" x14ac:dyDescent="0.3">
      <c r="A2174" s="555">
        <v>45560</v>
      </c>
      <c r="B2174" s="48" t="s">
        <v>2107</v>
      </c>
      <c r="C2174" s="48" t="s">
        <v>494</v>
      </c>
      <c r="D2174" s="48">
        <v>1</v>
      </c>
      <c r="E2174" s="48" t="s">
        <v>108</v>
      </c>
      <c r="F2174" s="45">
        <v>12</v>
      </c>
      <c r="G2174" s="52" t="s">
        <v>2118</v>
      </c>
      <c r="H2174" s="79" t="s">
        <v>30</v>
      </c>
      <c r="I2174" s="70"/>
      <c r="J2174" s="578">
        <v>45813</v>
      </c>
      <c r="K2174" s="193" t="s">
        <v>31</v>
      </c>
      <c r="L2174" s="543">
        <v>45808</v>
      </c>
      <c r="M2174" s="51"/>
      <c r="N2174" s="513">
        <v>45813</v>
      </c>
      <c r="O2174" s="51"/>
      <c r="P2174" s="70" t="str">
        <f t="shared" ca="1" si="337"/>
        <v/>
      </c>
      <c r="Q2174" s="70" t="str">
        <f t="shared" ca="1" si="338"/>
        <v/>
      </c>
      <c r="R2174" s="70" t="str">
        <f t="shared" ca="1" si="339"/>
        <v/>
      </c>
      <c r="S2174" s="70" t="str">
        <f t="shared" ca="1" si="340"/>
        <v/>
      </c>
      <c r="T2174" s="147" t="str">
        <f t="shared" ca="1" si="341"/>
        <v/>
      </c>
      <c r="U2174" s="146"/>
      <c r="V2174" s="51"/>
      <c r="W2174" s="51"/>
      <c r="X2174" s="51"/>
      <c r="Y2174" s="51"/>
      <c r="Z2174" s="51"/>
      <c r="AA2174" s="145"/>
    </row>
    <row r="2175" spans="1:27" s="4" customFormat="1" ht="62.4" x14ac:dyDescent="0.3">
      <c r="A2175" s="555">
        <v>45560</v>
      </c>
      <c r="B2175" s="48" t="s">
        <v>2107</v>
      </c>
      <c r="C2175" s="48" t="s">
        <v>494</v>
      </c>
      <c r="D2175" s="48">
        <v>1</v>
      </c>
      <c r="E2175" s="48" t="s">
        <v>108</v>
      </c>
      <c r="F2175" s="45">
        <v>13</v>
      </c>
      <c r="G2175" s="64" t="s">
        <v>5184</v>
      </c>
      <c r="H2175" s="65" t="s">
        <v>68</v>
      </c>
      <c r="I2175" s="65"/>
      <c r="J2175" s="526">
        <v>45889</v>
      </c>
      <c r="K2175" s="191" t="s">
        <v>31</v>
      </c>
      <c r="L2175" s="543">
        <v>45443</v>
      </c>
      <c r="M2175" s="51"/>
      <c r="N2175" s="513">
        <v>45902</v>
      </c>
      <c r="O2175" s="51"/>
      <c r="P2175" s="70" t="str">
        <f t="shared" ca="1" si="337"/>
        <v/>
      </c>
      <c r="Q2175" s="70" t="str">
        <f t="shared" ca="1" si="338"/>
        <v/>
      </c>
      <c r="R2175" s="70" t="str">
        <f t="shared" ca="1" si="339"/>
        <v/>
      </c>
      <c r="S2175" s="70" t="str">
        <f t="shared" ca="1" si="340"/>
        <v/>
      </c>
      <c r="T2175" s="147" t="str">
        <f t="shared" ca="1" si="341"/>
        <v/>
      </c>
      <c r="U2175" s="146"/>
      <c r="V2175" s="51"/>
      <c r="W2175" s="51"/>
      <c r="X2175" s="51"/>
      <c r="Y2175" s="51"/>
      <c r="Z2175" s="51"/>
      <c r="AA2175" s="145"/>
    </row>
    <row r="2176" spans="1:27" s="4" customFormat="1" ht="15.6" x14ac:dyDescent="0.3">
      <c r="A2176" s="555">
        <v>45532</v>
      </c>
      <c r="B2176" s="48" t="s">
        <v>2119</v>
      </c>
      <c r="C2176" s="45" t="s">
        <v>494</v>
      </c>
      <c r="D2176" s="45">
        <v>1</v>
      </c>
      <c r="E2176" s="45" t="s">
        <v>278</v>
      </c>
      <c r="F2176" s="45">
        <v>1</v>
      </c>
      <c r="G2176" s="63" t="s">
        <v>2120</v>
      </c>
      <c r="H2176" s="47" t="s">
        <v>30</v>
      </c>
      <c r="I2176" s="70"/>
      <c r="J2176" s="522">
        <v>45702</v>
      </c>
      <c r="K2176" s="187" t="s">
        <v>31</v>
      </c>
      <c r="L2176" s="544">
        <v>45454</v>
      </c>
      <c r="M2176" s="43">
        <v>45703</v>
      </c>
      <c r="N2176" s="513">
        <v>45705</v>
      </c>
      <c r="O2176" s="51"/>
      <c r="P2176" s="70"/>
      <c r="Q2176" s="70"/>
      <c r="R2176" s="70"/>
      <c r="S2176" s="70"/>
      <c r="T2176" s="147"/>
      <c r="U2176" s="146"/>
      <c r="V2176" s="51"/>
      <c r="W2176" s="51"/>
      <c r="X2176" s="51"/>
      <c r="Y2176" s="51"/>
      <c r="Z2176" s="51"/>
      <c r="AA2176" s="145"/>
    </row>
    <row r="2177" spans="1:27" s="4" customFormat="1" ht="15.6" x14ac:dyDescent="0.3">
      <c r="A2177" s="555">
        <v>45532</v>
      </c>
      <c r="B2177" s="48" t="s">
        <v>2119</v>
      </c>
      <c r="C2177" s="45" t="s">
        <v>494</v>
      </c>
      <c r="D2177" s="45">
        <v>1</v>
      </c>
      <c r="E2177" s="45" t="s">
        <v>278</v>
      </c>
      <c r="F2177" s="45">
        <v>2</v>
      </c>
      <c r="G2177" s="63" t="s">
        <v>2121</v>
      </c>
      <c r="H2177" s="53" t="s">
        <v>44</v>
      </c>
      <c r="I2177" s="48"/>
      <c r="J2177" s="513">
        <v>45623</v>
      </c>
      <c r="K2177" s="42" t="s">
        <v>31</v>
      </c>
      <c r="L2177" s="544">
        <v>45454</v>
      </c>
      <c r="M2177" s="57"/>
      <c r="N2177" s="516">
        <v>45636</v>
      </c>
      <c r="O2177" s="51"/>
      <c r="P2177" s="70" t="str">
        <f t="shared" ref="P2177:P2206" ca="1" si="342">IF(K2177="NÃO INTERVENCIONADO",TODAY()-J2177,"")</f>
        <v/>
      </c>
      <c r="Q2177" s="70" t="str">
        <f t="shared" ref="Q2177:Q2206" ca="1" si="343">IF(K2177="ENCOMENDADO",TODAY()-J2177,"")</f>
        <v/>
      </c>
      <c r="R2177" s="70" t="str">
        <f t="shared" ref="R2177:R2206" ca="1" si="344">IF(K2177="EM OBRA",TODAY()-J2177,"")</f>
        <v/>
      </c>
      <c r="S2177" s="70" t="str">
        <f t="shared" ref="S2177:S2206" ca="1" si="345">IF(K2177="CORREÇÃO NÃO ACEITE",TODAY()-J2177,"")</f>
        <v/>
      </c>
      <c r="T2177" s="147" t="str">
        <f t="shared" ref="T2177:T2206" ca="1" si="346">IF(K2177="A VERIFICAR",TODAY()-J2177,"")</f>
        <v/>
      </c>
      <c r="U2177" s="146"/>
      <c r="V2177" s="51"/>
      <c r="W2177" s="51"/>
      <c r="X2177" s="51"/>
      <c r="Y2177" s="51"/>
      <c r="Z2177" s="51"/>
      <c r="AA2177" s="145"/>
    </row>
    <row r="2178" spans="1:27" s="4" customFormat="1" ht="15.6" x14ac:dyDescent="0.3">
      <c r="A2178" s="555">
        <v>45532</v>
      </c>
      <c r="B2178" s="48" t="s">
        <v>2119</v>
      </c>
      <c r="C2178" s="45" t="s">
        <v>494</v>
      </c>
      <c r="D2178" s="45">
        <v>1</v>
      </c>
      <c r="E2178" s="45" t="s">
        <v>278</v>
      </c>
      <c r="F2178" s="45">
        <v>3</v>
      </c>
      <c r="G2178" s="63" t="s">
        <v>2122</v>
      </c>
      <c r="H2178" s="47" t="s">
        <v>30</v>
      </c>
      <c r="I2178" s="48"/>
      <c r="J2178" s="513">
        <v>45623</v>
      </c>
      <c r="K2178" s="42" t="s">
        <v>31</v>
      </c>
      <c r="L2178" s="544">
        <v>45454</v>
      </c>
      <c r="M2178" s="57"/>
      <c r="N2178" s="516">
        <v>45636</v>
      </c>
      <c r="O2178" s="51"/>
      <c r="P2178" s="70" t="str">
        <f t="shared" ca="1" si="342"/>
        <v/>
      </c>
      <c r="Q2178" s="70" t="str">
        <f t="shared" ca="1" si="343"/>
        <v/>
      </c>
      <c r="R2178" s="70" t="str">
        <f t="shared" ca="1" si="344"/>
        <v/>
      </c>
      <c r="S2178" s="70" t="str">
        <f t="shared" ca="1" si="345"/>
        <v/>
      </c>
      <c r="T2178" s="147" t="str">
        <f t="shared" ca="1" si="346"/>
        <v/>
      </c>
      <c r="U2178" s="146"/>
      <c r="V2178" s="51"/>
      <c r="W2178" s="51"/>
      <c r="X2178" s="51"/>
      <c r="Y2178" s="51"/>
      <c r="Z2178" s="51"/>
      <c r="AA2178" s="145"/>
    </row>
    <row r="2179" spans="1:27" s="4" customFormat="1" ht="15.6" x14ac:dyDescent="0.3">
      <c r="A2179" s="555">
        <v>45532</v>
      </c>
      <c r="B2179" s="48" t="s">
        <v>2119</v>
      </c>
      <c r="C2179" s="45" t="s">
        <v>494</v>
      </c>
      <c r="D2179" s="45">
        <v>1</v>
      </c>
      <c r="E2179" s="45" t="s">
        <v>278</v>
      </c>
      <c r="F2179" s="45">
        <v>4</v>
      </c>
      <c r="G2179" s="63" t="s">
        <v>2070</v>
      </c>
      <c r="H2179" s="47" t="s">
        <v>30</v>
      </c>
      <c r="I2179" s="48"/>
      <c r="J2179" s="513">
        <v>45623</v>
      </c>
      <c r="K2179" s="42" t="s">
        <v>31</v>
      </c>
      <c r="L2179" s="544">
        <v>45454</v>
      </c>
      <c r="M2179" s="57"/>
      <c r="N2179" s="516">
        <v>45636</v>
      </c>
      <c r="O2179" s="51"/>
      <c r="P2179" s="70" t="str">
        <f t="shared" ca="1" si="342"/>
        <v/>
      </c>
      <c r="Q2179" s="70" t="str">
        <f t="shared" ca="1" si="343"/>
        <v/>
      </c>
      <c r="R2179" s="70" t="str">
        <f t="shared" ca="1" si="344"/>
        <v/>
      </c>
      <c r="S2179" s="70" t="str">
        <f t="shared" ca="1" si="345"/>
        <v/>
      </c>
      <c r="T2179" s="147" t="str">
        <f t="shared" ca="1" si="346"/>
        <v/>
      </c>
      <c r="U2179" s="146"/>
      <c r="V2179" s="51"/>
      <c r="W2179" s="51"/>
      <c r="X2179" s="51"/>
      <c r="Y2179" s="51"/>
      <c r="Z2179" s="51"/>
      <c r="AA2179" s="145"/>
    </row>
    <row r="2180" spans="1:27" s="4" customFormat="1" ht="15.6" x14ac:dyDescent="0.3">
      <c r="A2180" s="555">
        <v>45532</v>
      </c>
      <c r="B2180" s="48" t="s">
        <v>2119</v>
      </c>
      <c r="C2180" s="45" t="s">
        <v>494</v>
      </c>
      <c r="D2180" s="45">
        <v>1</v>
      </c>
      <c r="E2180" s="45" t="s">
        <v>278</v>
      </c>
      <c r="F2180" s="45">
        <v>5</v>
      </c>
      <c r="G2180" s="63" t="s">
        <v>2123</v>
      </c>
      <c r="H2180" s="47" t="s">
        <v>30</v>
      </c>
      <c r="I2180" s="48"/>
      <c r="J2180" s="513">
        <v>45623</v>
      </c>
      <c r="K2180" s="42" t="s">
        <v>31</v>
      </c>
      <c r="L2180" s="544">
        <v>45454</v>
      </c>
      <c r="M2180" s="57"/>
      <c r="N2180" s="514">
        <v>45684</v>
      </c>
      <c r="O2180" s="51"/>
      <c r="P2180" s="70" t="str">
        <f t="shared" ca="1" si="342"/>
        <v/>
      </c>
      <c r="Q2180" s="70" t="str">
        <f t="shared" ca="1" si="343"/>
        <v/>
      </c>
      <c r="R2180" s="70" t="str">
        <f t="shared" ca="1" si="344"/>
        <v/>
      </c>
      <c r="S2180" s="70" t="str">
        <f t="shared" ca="1" si="345"/>
        <v/>
      </c>
      <c r="T2180" s="147" t="str">
        <f t="shared" ca="1" si="346"/>
        <v/>
      </c>
      <c r="U2180" s="146"/>
      <c r="V2180" s="51"/>
      <c r="W2180" s="51"/>
      <c r="X2180" s="51"/>
      <c r="Y2180" s="51"/>
      <c r="Z2180" s="51"/>
      <c r="AA2180" s="145"/>
    </row>
    <row r="2181" spans="1:27" s="4" customFormat="1" ht="15.6" x14ac:dyDescent="0.3">
      <c r="A2181" s="555">
        <v>45532</v>
      </c>
      <c r="B2181" s="48" t="s">
        <v>2119</v>
      </c>
      <c r="C2181" s="45" t="s">
        <v>494</v>
      </c>
      <c r="D2181" s="45">
        <v>1</v>
      </c>
      <c r="E2181" s="45" t="s">
        <v>278</v>
      </c>
      <c r="F2181" s="45">
        <v>6</v>
      </c>
      <c r="G2181" s="63" t="s">
        <v>2124</v>
      </c>
      <c r="H2181" s="47" t="s">
        <v>30</v>
      </c>
      <c r="I2181" s="47"/>
      <c r="J2181" s="568">
        <v>45614</v>
      </c>
      <c r="K2181" s="42" t="s">
        <v>31</v>
      </c>
      <c r="L2181" s="544">
        <v>45454</v>
      </c>
      <c r="M2181" s="57"/>
      <c r="N2181" s="516">
        <v>45618</v>
      </c>
      <c r="O2181" s="51"/>
      <c r="P2181" s="70" t="str">
        <f t="shared" ca="1" si="342"/>
        <v/>
      </c>
      <c r="Q2181" s="70" t="str">
        <f t="shared" ca="1" si="343"/>
        <v/>
      </c>
      <c r="R2181" s="70" t="str">
        <f t="shared" ca="1" si="344"/>
        <v/>
      </c>
      <c r="S2181" s="70" t="str">
        <f t="shared" ca="1" si="345"/>
        <v/>
      </c>
      <c r="T2181" s="147" t="str">
        <f t="shared" ca="1" si="346"/>
        <v/>
      </c>
      <c r="U2181" s="146"/>
      <c r="V2181" s="51"/>
      <c r="W2181" s="51"/>
      <c r="X2181" s="51"/>
      <c r="Y2181" s="51"/>
      <c r="Z2181" s="51"/>
      <c r="AA2181" s="145"/>
    </row>
    <row r="2182" spans="1:27" s="4" customFormat="1" ht="15.6" x14ac:dyDescent="0.3">
      <c r="A2182" s="555">
        <v>45532</v>
      </c>
      <c r="B2182" s="48" t="s">
        <v>2119</v>
      </c>
      <c r="C2182" s="45" t="s">
        <v>494</v>
      </c>
      <c r="D2182" s="45">
        <v>1</v>
      </c>
      <c r="E2182" s="45" t="s">
        <v>278</v>
      </c>
      <c r="F2182" s="45">
        <v>7</v>
      </c>
      <c r="G2182" s="63" t="s">
        <v>2125</v>
      </c>
      <c r="H2182" s="47" t="s">
        <v>30</v>
      </c>
      <c r="I2182" s="48"/>
      <c r="J2182" s="513"/>
      <c r="K2182" s="187" t="s">
        <v>31</v>
      </c>
      <c r="L2182" s="544">
        <v>45454</v>
      </c>
      <c r="M2182" s="57"/>
      <c r="N2182" s="516">
        <v>45636</v>
      </c>
      <c r="O2182" s="51"/>
      <c r="P2182" s="70" t="str">
        <f t="shared" ca="1" si="342"/>
        <v/>
      </c>
      <c r="Q2182" s="70" t="str">
        <f t="shared" ca="1" si="343"/>
        <v/>
      </c>
      <c r="R2182" s="70" t="str">
        <f t="shared" ca="1" si="344"/>
        <v/>
      </c>
      <c r="S2182" s="70" t="str">
        <f t="shared" ca="1" si="345"/>
        <v/>
      </c>
      <c r="T2182" s="147" t="str">
        <f t="shared" ca="1" si="346"/>
        <v/>
      </c>
      <c r="U2182" s="146"/>
      <c r="V2182" s="51"/>
      <c r="W2182" s="51"/>
      <c r="X2182" s="51"/>
      <c r="Y2182" s="51"/>
      <c r="Z2182" s="51"/>
      <c r="AA2182" s="145"/>
    </row>
    <row r="2183" spans="1:27" s="4" customFormat="1" ht="15.6" x14ac:dyDescent="0.3">
      <c r="A2183" s="555">
        <v>45532</v>
      </c>
      <c r="B2183" s="48" t="s">
        <v>2119</v>
      </c>
      <c r="C2183" s="45" t="s">
        <v>494</v>
      </c>
      <c r="D2183" s="45">
        <v>1</v>
      </c>
      <c r="E2183" s="45" t="s">
        <v>278</v>
      </c>
      <c r="F2183" s="45">
        <v>8</v>
      </c>
      <c r="G2183" s="63" t="s">
        <v>2126</v>
      </c>
      <c r="H2183" s="47" t="s">
        <v>30</v>
      </c>
      <c r="I2183" s="48"/>
      <c r="J2183" s="513"/>
      <c r="K2183" s="42" t="s">
        <v>31</v>
      </c>
      <c r="L2183" s="544">
        <v>45454</v>
      </c>
      <c r="M2183" s="57"/>
      <c r="N2183" s="516">
        <v>45538</v>
      </c>
      <c r="O2183" s="51"/>
      <c r="P2183" s="70" t="str">
        <f t="shared" ca="1" si="342"/>
        <v/>
      </c>
      <c r="Q2183" s="70" t="str">
        <f t="shared" ca="1" si="343"/>
        <v/>
      </c>
      <c r="R2183" s="70" t="str">
        <f t="shared" ca="1" si="344"/>
        <v/>
      </c>
      <c r="S2183" s="70" t="str">
        <f t="shared" ca="1" si="345"/>
        <v/>
      </c>
      <c r="T2183" s="147" t="str">
        <f t="shared" ca="1" si="346"/>
        <v/>
      </c>
      <c r="U2183" s="146"/>
      <c r="V2183" s="51"/>
      <c r="W2183" s="51"/>
      <c r="X2183" s="51"/>
      <c r="Y2183" s="51"/>
      <c r="Z2183" s="51"/>
      <c r="AA2183" s="145"/>
    </row>
    <row r="2184" spans="1:27" s="4" customFormat="1" ht="15.6" x14ac:dyDescent="0.3">
      <c r="A2184" s="555">
        <v>45532</v>
      </c>
      <c r="B2184" s="48" t="s">
        <v>2119</v>
      </c>
      <c r="C2184" s="45" t="s">
        <v>494</v>
      </c>
      <c r="D2184" s="45">
        <v>1</v>
      </c>
      <c r="E2184" s="45" t="s">
        <v>278</v>
      </c>
      <c r="F2184" s="45">
        <v>9</v>
      </c>
      <c r="G2184" s="63" t="s">
        <v>2127</v>
      </c>
      <c r="H2184" s="47" t="s">
        <v>30</v>
      </c>
      <c r="I2184" s="48"/>
      <c r="J2184" s="513"/>
      <c r="K2184" s="187" t="s">
        <v>31</v>
      </c>
      <c r="L2184" s="544">
        <v>45454</v>
      </c>
      <c r="M2184" s="57"/>
      <c r="N2184" s="516">
        <v>45567</v>
      </c>
      <c r="O2184" s="51"/>
      <c r="P2184" s="70" t="str">
        <f t="shared" ca="1" si="342"/>
        <v/>
      </c>
      <c r="Q2184" s="70" t="str">
        <f t="shared" ca="1" si="343"/>
        <v/>
      </c>
      <c r="R2184" s="70" t="str">
        <f t="shared" ca="1" si="344"/>
        <v/>
      </c>
      <c r="S2184" s="70" t="str">
        <f t="shared" ca="1" si="345"/>
        <v/>
      </c>
      <c r="T2184" s="147" t="str">
        <f t="shared" ca="1" si="346"/>
        <v/>
      </c>
      <c r="U2184" s="146"/>
      <c r="V2184" s="51"/>
      <c r="W2184" s="51"/>
      <c r="X2184" s="51"/>
      <c r="Y2184" s="51"/>
      <c r="Z2184" s="51"/>
      <c r="AA2184" s="145"/>
    </row>
    <row r="2185" spans="1:27" s="4" customFormat="1" ht="15.6" x14ac:dyDescent="0.3">
      <c r="A2185" s="555">
        <v>45532</v>
      </c>
      <c r="B2185" s="48" t="s">
        <v>2119</v>
      </c>
      <c r="C2185" s="45" t="s">
        <v>494</v>
      </c>
      <c r="D2185" s="45">
        <v>1</v>
      </c>
      <c r="E2185" s="45" t="s">
        <v>278</v>
      </c>
      <c r="F2185" s="45">
        <v>10</v>
      </c>
      <c r="G2185" s="63" t="s">
        <v>2128</v>
      </c>
      <c r="H2185" s="47" t="s">
        <v>54</v>
      </c>
      <c r="I2185" s="48"/>
      <c r="J2185" s="513"/>
      <c r="K2185" s="42" t="s">
        <v>31</v>
      </c>
      <c r="L2185" s="544">
        <v>45454</v>
      </c>
      <c r="M2185" s="57"/>
      <c r="N2185" s="516">
        <v>45527</v>
      </c>
      <c r="O2185" s="51"/>
      <c r="P2185" s="70" t="str">
        <f t="shared" ca="1" si="342"/>
        <v/>
      </c>
      <c r="Q2185" s="70" t="str">
        <f t="shared" ca="1" si="343"/>
        <v/>
      </c>
      <c r="R2185" s="70" t="str">
        <f t="shared" ca="1" si="344"/>
        <v/>
      </c>
      <c r="S2185" s="70" t="str">
        <f t="shared" ca="1" si="345"/>
        <v/>
      </c>
      <c r="T2185" s="147" t="str">
        <f t="shared" ca="1" si="346"/>
        <v/>
      </c>
      <c r="U2185" s="146"/>
      <c r="V2185" s="51"/>
      <c r="W2185" s="51"/>
      <c r="X2185" s="51"/>
      <c r="Y2185" s="51"/>
      <c r="Z2185" s="51"/>
      <c r="AA2185" s="145"/>
    </row>
    <row r="2186" spans="1:27" s="4" customFormat="1" ht="15.6" x14ac:dyDescent="0.3">
      <c r="A2186" s="555">
        <v>45532</v>
      </c>
      <c r="B2186" s="48" t="s">
        <v>2119</v>
      </c>
      <c r="C2186" s="45" t="s">
        <v>494</v>
      </c>
      <c r="D2186" s="45">
        <v>1</v>
      </c>
      <c r="E2186" s="45" t="s">
        <v>278</v>
      </c>
      <c r="F2186" s="45">
        <v>11</v>
      </c>
      <c r="G2186" s="63" t="s">
        <v>2129</v>
      </c>
      <c r="H2186" s="47" t="s">
        <v>30</v>
      </c>
      <c r="I2186" s="48"/>
      <c r="J2186" s="513"/>
      <c r="K2186" s="42" t="s">
        <v>31</v>
      </c>
      <c r="L2186" s="544">
        <v>45454</v>
      </c>
      <c r="M2186" s="57"/>
      <c r="N2186" s="516">
        <v>45562</v>
      </c>
      <c r="O2186" s="51"/>
      <c r="P2186" s="70" t="str">
        <f t="shared" ca="1" si="342"/>
        <v/>
      </c>
      <c r="Q2186" s="70" t="str">
        <f t="shared" ca="1" si="343"/>
        <v/>
      </c>
      <c r="R2186" s="70" t="str">
        <f t="shared" ca="1" si="344"/>
        <v/>
      </c>
      <c r="S2186" s="70" t="str">
        <f t="shared" ca="1" si="345"/>
        <v/>
      </c>
      <c r="T2186" s="147" t="str">
        <f t="shared" ca="1" si="346"/>
        <v/>
      </c>
      <c r="U2186" s="146"/>
      <c r="V2186" s="51"/>
      <c r="W2186" s="51"/>
      <c r="X2186" s="51"/>
      <c r="Y2186" s="51"/>
      <c r="Z2186" s="51"/>
      <c r="AA2186" s="145"/>
    </row>
    <row r="2187" spans="1:27" s="4" customFormat="1" ht="15.6" x14ac:dyDescent="0.3">
      <c r="A2187" s="555">
        <v>45532</v>
      </c>
      <c r="B2187" s="48" t="s">
        <v>2119</v>
      </c>
      <c r="C2187" s="45" t="s">
        <v>494</v>
      </c>
      <c r="D2187" s="45">
        <v>1</v>
      </c>
      <c r="E2187" s="45" t="s">
        <v>278</v>
      </c>
      <c r="F2187" s="45">
        <v>12</v>
      </c>
      <c r="G2187" s="63" t="s">
        <v>2130</v>
      </c>
      <c r="H2187" s="47" t="s">
        <v>30</v>
      </c>
      <c r="I2187" s="48"/>
      <c r="J2187" s="513"/>
      <c r="K2187" s="42" t="s">
        <v>31</v>
      </c>
      <c r="L2187" s="544">
        <v>45454</v>
      </c>
      <c r="M2187" s="57"/>
      <c r="N2187" s="516">
        <v>45527</v>
      </c>
      <c r="O2187" s="51"/>
      <c r="P2187" s="70" t="str">
        <f t="shared" ca="1" si="342"/>
        <v/>
      </c>
      <c r="Q2187" s="70" t="str">
        <f t="shared" ca="1" si="343"/>
        <v/>
      </c>
      <c r="R2187" s="70" t="str">
        <f t="shared" ca="1" si="344"/>
        <v/>
      </c>
      <c r="S2187" s="70" t="str">
        <f t="shared" ca="1" si="345"/>
        <v/>
      </c>
      <c r="T2187" s="147" t="str">
        <f t="shared" ca="1" si="346"/>
        <v/>
      </c>
      <c r="U2187" s="146"/>
      <c r="V2187" s="51"/>
      <c r="W2187" s="51"/>
      <c r="X2187" s="51"/>
      <c r="Y2187" s="51"/>
      <c r="Z2187" s="51"/>
      <c r="AA2187" s="145"/>
    </row>
    <row r="2188" spans="1:27" s="4" customFormat="1" ht="15.6" x14ac:dyDescent="0.3">
      <c r="A2188" s="555">
        <v>45532</v>
      </c>
      <c r="B2188" s="48" t="s">
        <v>2119</v>
      </c>
      <c r="C2188" s="45" t="s">
        <v>494</v>
      </c>
      <c r="D2188" s="45">
        <v>1</v>
      </c>
      <c r="E2188" s="45" t="s">
        <v>278</v>
      </c>
      <c r="F2188" s="45">
        <v>13</v>
      </c>
      <c r="G2188" s="63" t="s">
        <v>233</v>
      </c>
      <c r="H2188" s="47" t="s">
        <v>30</v>
      </c>
      <c r="I2188" s="48"/>
      <c r="J2188" s="513"/>
      <c r="K2188" s="42" t="s">
        <v>31</v>
      </c>
      <c r="L2188" s="544">
        <v>45454</v>
      </c>
      <c r="M2188" s="57"/>
      <c r="N2188" s="516">
        <v>45567</v>
      </c>
      <c r="O2188" s="51"/>
      <c r="P2188" s="70" t="str">
        <f t="shared" ca="1" si="342"/>
        <v/>
      </c>
      <c r="Q2188" s="70" t="str">
        <f t="shared" ca="1" si="343"/>
        <v/>
      </c>
      <c r="R2188" s="70" t="str">
        <f t="shared" ca="1" si="344"/>
        <v/>
      </c>
      <c r="S2188" s="70" t="str">
        <f t="shared" ca="1" si="345"/>
        <v/>
      </c>
      <c r="T2188" s="147" t="str">
        <f t="shared" ca="1" si="346"/>
        <v/>
      </c>
      <c r="U2188" s="146"/>
      <c r="V2188" s="51"/>
      <c r="W2188" s="51"/>
      <c r="X2188" s="51"/>
      <c r="Y2188" s="51"/>
      <c r="Z2188" s="51"/>
      <c r="AA2188" s="145"/>
    </row>
    <row r="2189" spans="1:27" s="4" customFormat="1" ht="15.6" x14ac:dyDescent="0.3">
      <c r="A2189" s="555">
        <v>45532</v>
      </c>
      <c r="B2189" s="48" t="s">
        <v>2119</v>
      </c>
      <c r="C2189" s="45" t="s">
        <v>494</v>
      </c>
      <c r="D2189" s="45">
        <v>1</v>
      </c>
      <c r="E2189" s="45" t="s">
        <v>278</v>
      </c>
      <c r="F2189" s="45">
        <v>14</v>
      </c>
      <c r="G2189" s="63" t="s">
        <v>2131</v>
      </c>
      <c r="H2189" s="47" t="s">
        <v>30</v>
      </c>
      <c r="I2189" s="48"/>
      <c r="J2189" s="513"/>
      <c r="K2189" s="42" t="s">
        <v>31</v>
      </c>
      <c r="L2189" s="544">
        <v>45454</v>
      </c>
      <c r="M2189" s="57"/>
      <c r="N2189" s="516">
        <v>45636</v>
      </c>
      <c r="O2189" s="51"/>
      <c r="P2189" s="70" t="str">
        <f t="shared" ca="1" si="342"/>
        <v/>
      </c>
      <c r="Q2189" s="70" t="str">
        <f t="shared" ca="1" si="343"/>
        <v/>
      </c>
      <c r="R2189" s="70" t="str">
        <f t="shared" ca="1" si="344"/>
        <v/>
      </c>
      <c r="S2189" s="70" t="str">
        <f t="shared" ca="1" si="345"/>
        <v/>
      </c>
      <c r="T2189" s="147" t="str">
        <f t="shared" ca="1" si="346"/>
        <v/>
      </c>
      <c r="U2189" s="146"/>
      <c r="V2189" s="51"/>
      <c r="W2189" s="51"/>
      <c r="X2189" s="51"/>
      <c r="Y2189" s="51"/>
      <c r="Z2189" s="51"/>
      <c r="AA2189" s="145"/>
    </row>
    <row r="2190" spans="1:27" s="4" customFormat="1" ht="15.6" x14ac:dyDescent="0.3">
      <c r="A2190" s="555">
        <v>45532</v>
      </c>
      <c r="B2190" s="48" t="s">
        <v>2119</v>
      </c>
      <c r="C2190" s="45" t="s">
        <v>494</v>
      </c>
      <c r="D2190" s="45">
        <v>1</v>
      </c>
      <c r="E2190" s="45" t="s">
        <v>278</v>
      </c>
      <c r="F2190" s="45">
        <v>15</v>
      </c>
      <c r="G2190" s="63" t="s">
        <v>2132</v>
      </c>
      <c r="H2190" s="47" t="s">
        <v>30</v>
      </c>
      <c r="I2190" s="48"/>
      <c r="J2190" s="513"/>
      <c r="K2190" s="187" t="s">
        <v>31</v>
      </c>
      <c r="L2190" s="544">
        <v>45454</v>
      </c>
      <c r="M2190" s="57"/>
      <c r="N2190" s="516">
        <v>45567</v>
      </c>
      <c r="O2190" s="51"/>
      <c r="P2190" s="70" t="str">
        <f t="shared" ca="1" si="342"/>
        <v/>
      </c>
      <c r="Q2190" s="70" t="str">
        <f t="shared" ca="1" si="343"/>
        <v/>
      </c>
      <c r="R2190" s="70" t="str">
        <f t="shared" ca="1" si="344"/>
        <v/>
      </c>
      <c r="S2190" s="70" t="str">
        <f t="shared" ca="1" si="345"/>
        <v/>
      </c>
      <c r="T2190" s="147" t="str">
        <f t="shared" ca="1" si="346"/>
        <v/>
      </c>
      <c r="U2190" s="146"/>
      <c r="V2190" s="51"/>
      <c r="W2190" s="51"/>
      <c r="X2190" s="51"/>
      <c r="Y2190" s="51"/>
      <c r="Z2190" s="51"/>
      <c r="AA2190" s="145"/>
    </row>
    <row r="2191" spans="1:27" s="4" customFormat="1" ht="15.6" x14ac:dyDescent="0.3">
      <c r="A2191" s="555">
        <v>45532</v>
      </c>
      <c r="B2191" s="48" t="s">
        <v>2119</v>
      </c>
      <c r="C2191" s="45" t="s">
        <v>494</v>
      </c>
      <c r="D2191" s="45">
        <v>1</v>
      </c>
      <c r="E2191" s="45" t="s">
        <v>278</v>
      </c>
      <c r="F2191" s="45">
        <v>16</v>
      </c>
      <c r="G2191" s="63" t="s">
        <v>430</v>
      </c>
      <c r="H2191" s="47" t="s">
        <v>111</v>
      </c>
      <c r="I2191" s="48"/>
      <c r="J2191" s="513"/>
      <c r="K2191" s="42" t="s">
        <v>31</v>
      </c>
      <c r="L2191" s="544">
        <v>45454</v>
      </c>
      <c r="M2191" s="57"/>
      <c r="N2191" s="516">
        <v>45567</v>
      </c>
      <c r="O2191" s="51"/>
      <c r="P2191" s="70" t="str">
        <f t="shared" ca="1" si="342"/>
        <v/>
      </c>
      <c r="Q2191" s="70" t="str">
        <f t="shared" ca="1" si="343"/>
        <v/>
      </c>
      <c r="R2191" s="70" t="str">
        <f t="shared" ca="1" si="344"/>
        <v/>
      </c>
      <c r="S2191" s="70" t="str">
        <f t="shared" ca="1" si="345"/>
        <v/>
      </c>
      <c r="T2191" s="147" t="str">
        <f t="shared" ca="1" si="346"/>
        <v/>
      </c>
      <c r="U2191" s="146"/>
      <c r="V2191" s="51"/>
      <c r="W2191" s="51"/>
      <c r="X2191" s="51"/>
      <c r="Y2191" s="51"/>
      <c r="Z2191" s="51"/>
      <c r="AA2191" s="145"/>
    </row>
    <row r="2192" spans="1:27" s="4" customFormat="1" ht="15.6" x14ac:dyDescent="0.3">
      <c r="A2192" s="555">
        <v>45532</v>
      </c>
      <c r="B2192" s="48" t="s">
        <v>2119</v>
      </c>
      <c r="C2192" s="45" t="s">
        <v>494</v>
      </c>
      <c r="D2192" s="45">
        <v>1</v>
      </c>
      <c r="E2192" s="45" t="s">
        <v>278</v>
      </c>
      <c r="F2192" s="45">
        <v>17</v>
      </c>
      <c r="G2192" s="63" t="s">
        <v>2133</v>
      </c>
      <c r="H2192" s="47" t="s">
        <v>113</v>
      </c>
      <c r="I2192" s="48"/>
      <c r="J2192" s="513"/>
      <c r="K2192" s="42" t="s">
        <v>31</v>
      </c>
      <c r="L2192" s="544">
        <v>45454</v>
      </c>
      <c r="M2192" s="57"/>
      <c r="N2192" s="516">
        <v>45567</v>
      </c>
      <c r="O2192" s="51"/>
      <c r="P2192" s="70" t="str">
        <f t="shared" ca="1" si="342"/>
        <v/>
      </c>
      <c r="Q2192" s="70" t="str">
        <f t="shared" ca="1" si="343"/>
        <v/>
      </c>
      <c r="R2192" s="70" t="str">
        <f t="shared" ca="1" si="344"/>
        <v/>
      </c>
      <c r="S2192" s="70" t="str">
        <f t="shared" ca="1" si="345"/>
        <v/>
      </c>
      <c r="T2192" s="147" t="str">
        <f t="shared" ca="1" si="346"/>
        <v/>
      </c>
      <c r="U2192" s="146"/>
      <c r="V2192" s="51"/>
      <c r="W2192" s="51"/>
      <c r="X2192" s="51"/>
      <c r="Y2192" s="51"/>
      <c r="Z2192" s="51"/>
      <c r="AA2192" s="145"/>
    </row>
    <row r="2193" spans="1:27" s="4" customFormat="1" ht="15.6" x14ac:dyDescent="0.3">
      <c r="A2193" s="555">
        <v>45532</v>
      </c>
      <c r="B2193" s="48" t="s">
        <v>2119</v>
      </c>
      <c r="C2193" s="45" t="s">
        <v>494</v>
      </c>
      <c r="D2193" s="45">
        <v>1</v>
      </c>
      <c r="E2193" s="45" t="s">
        <v>278</v>
      </c>
      <c r="F2193" s="45">
        <v>18</v>
      </c>
      <c r="G2193" s="63" t="s">
        <v>2134</v>
      </c>
      <c r="H2193" s="47" t="s">
        <v>30</v>
      </c>
      <c r="I2193" s="48"/>
      <c r="J2193" s="513"/>
      <c r="K2193" s="42" t="s">
        <v>31</v>
      </c>
      <c r="L2193" s="544">
        <v>45454</v>
      </c>
      <c r="M2193" s="57"/>
      <c r="N2193" s="516">
        <v>45567</v>
      </c>
      <c r="O2193" s="51"/>
      <c r="P2193" s="70" t="str">
        <f t="shared" ca="1" si="342"/>
        <v/>
      </c>
      <c r="Q2193" s="70" t="str">
        <f t="shared" ca="1" si="343"/>
        <v/>
      </c>
      <c r="R2193" s="70" t="str">
        <f t="shared" ca="1" si="344"/>
        <v/>
      </c>
      <c r="S2193" s="70" t="str">
        <f t="shared" ca="1" si="345"/>
        <v/>
      </c>
      <c r="T2193" s="147" t="str">
        <f t="shared" ca="1" si="346"/>
        <v/>
      </c>
      <c r="U2193" s="146"/>
      <c r="V2193" s="51"/>
      <c r="W2193" s="51"/>
      <c r="X2193" s="51"/>
      <c r="Y2193" s="51"/>
      <c r="Z2193" s="51"/>
      <c r="AA2193" s="145"/>
    </row>
    <row r="2194" spans="1:27" s="4" customFormat="1" ht="15.6" x14ac:dyDescent="0.3">
      <c r="A2194" s="555">
        <v>45532</v>
      </c>
      <c r="B2194" s="48" t="s">
        <v>2119</v>
      </c>
      <c r="C2194" s="45" t="s">
        <v>494</v>
      </c>
      <c r="D2194" s="45">
        <v>1</v>
      </c>
      <c r="E2194" s="45" t="s">
        <v>278</v>
      </c>
      <c r="F2194" s="45">
        <v>19</v>
      </c>
      <c r="G2194" s="63" t="s">
        <v>2135</v>
      </c>
      <c r="H2194" s="47" t="s">
        <v>57</v>
      </c>
      <c r="I2194" s="48"/>
      <c r="J2194" s="513"/>
      <c r="K2194" s="42" t="s">
        <v>31</v>
      </c>
      <c r="L2194" s="544">
        <v>45454</v>
      </c>
      <c r="M2194" s="57"/>
      <c r="N2194" s="516">
        <v>45567</v>
      </c>
      <c r="O2194" s="51"/>
      <c r="P2194" s="70" t="str">
        <f t="shared" ca="1" si="342"/>
        <v/>
      </c>
      <c r="Q2194" s="70" t="str">
        <f t="shared" ca="1" si="343"/>
        <v/>
      </c>
      <c r="R2194" s="70" t="str">
        <f t="shared" ca="1" si="344"/>
        <v/>
      </c>
      <c r="S2194" s="70" t="str">
        <f t="shared" ca="1" si="345"/>
        <v/>
      </c>
      <c r="T2194" s="147" t="str">
        <f t="shared" ca="1" si="346"/>
        <v/>
      </c>
      <c r="U2194" s="146"/>
      <c r="V2194" s="51"/>
      <c r="W2194" s="51"/>
      <c r="X2194" s="51"/>
      <c r="Y2194" s="51"/>
      <c r="Z2194" s="51"/>
      <c r="AA2194" s="145"/>
    </row>
    <row r="2195" spans="1:27" s="4" customFormat="1" ht="15.6" x14ac:dyDescent="0.3">
      <c r="A2195" s="555">
        <v>45532</v>
      </c>
      <c r="B2195" s="48" t="s">
        <v>2119</v>
      </c>
      <c r="C2195" s="45" t="s">
        <v>494</v>
      </c>
      <c r="D2195" s="45">
        <v>1</v>
      </c>
      <c r="E2195" s="45" t="s">
        <v>278</v>
      </c>
      <c r="F2195" s="45">
        <v>20</v>
      </c>
      <c r="G2195" s="63" t="s">
        <v>2136</v>
      </c>
      <c r="H2195" s="47" t="s">
        <v>54</v>
      </c>
      <c r="I2195" s="48"/>
      <c r="J2195" s="513"/>
      <c r="K2195" s="42" t="s">
        <v>31</v>
      </c>
      <c r="L2195" s="544">
        <v>45454</v>
      </c>
      <c r="M2195" s="57"/>
      <c r="N2195" s="516">
        <v>45567</v>
      </c>
      <c r="O2195" s="51"/>
      <c r="P2195" s="70" t="str">
        <f t="shared" ca="1" si="342"/>
        <v/>
      </c>
      <c r="Q2195" s="70" t="str">
        <f t="shared" ca="1" si="343"/>
        <v/>
      </c>
      <c r="R2195" s="70" t="str">
        <f t="shared" ca="1" si="344"/>
        <v/>
      </c>
      <c r="S2195" s="70" t="str">
        <f t="shared" ca="1" si="345"/>
        <v/>
      </c>
      <c r="T2195" s="147" t="str">
        <f t="shared" ca="1" si="346"/>
        <v/>
      </c>
      <c r="U2195" s="146"/>
      <c r="V2195" s="51"/>
      <c r="W2195" s="51"/>
      <c r="X2195" s="51"/>
      <c r="Y2195" s="51"/>
      <c r="Z2195" s="51"/>
      <c r="AA2195" s="145"/>
    </row>
    <row r="2196" spans="1:27" s="4" customFormat="1" ht="15.6" x14ac:dyDescent="0.3">
      <c r="A2196" s="555">
        <v>45532</v>
      </c>
      <c r="B2196" s="48" t="s">
        <v>2119</v>
      </c>
      <c r="C2196" s="45" t="s">
        <v>494</v>
      </c>
      <c r="D2196" s="45">
        <v>1</v>
      </c>
      <c r="E2196" s="45" t="s">
        <v>278</v>
      </c>
      <c r="F2196" s="45">
        <v>21</v>
      </c>
      <c r="G2196" s="71" t="s">
        <v>2137</v>
      </c>
      <c r="H2196" s="47" t="s">
        <v>57</v>
      </c>
      <c r="I2196" s="48"/>
      <c r="J2196" s="513"/>
      <c r="K2196" s="42" t="s">
        <v>31</v>
      </c>
      <c r="L2196" s="544">
        <v>45454</v>
      </c>
      <c r="M2196" s="110"/>
      <c r="N2196" s="516">
        <v>45562</v>
      </c>
      <c r="O2196" s="51"/>
      <c r="P2196" s="70" t="str">
        <f t="shared" ca="1" si="342"/>
        <v/>
      </c>
      <c r="Q2196" s="70" t="str">
        <f t="shared" ca="1" si="343"/>
        <v/>
      </c>
      <c r="R2196" s="70" t="str">
        <f t="shared" ca="1" si="344"/>
        <v/>
      </c>
      <c r="S2196" s="70" t="str">
        <f t="shared" ca="1" si="345"/>
        <v/>
      </c>
      <c r="T2196" s="147" t="str">
        <f t="shared" ca="1" si="346"/>
        <v/>
      </c>
      <c r="U2196" s="146"/>
      <c r="V2196" s="51"/>
      <c r="W2196" s="51"/>
      <c r="X2196" s="51"/>
      <c r="Y2196" s="51"/>
      <c r="Z2196" s="51"/>
      <c r="AA2196" s="145"/>
    </row>
    <row r="2197" spans="1:27" s="4" customFormat="1" ht="15.6" x14ac:dyDescent="0.3">
      <c r="A2197" s="555">
        <v>45532</v>
      </c>
      <c r="B2197" s="48" t="s">
        <v>2119</v>
      </c>
      <c r="C2197" s="45" t="s">
        <v>494</v>
      </c>
      <c r="D2197" s="45">
        <v>1</v>
      </c>
      <c r="E2197" s="45" t="s">
        <v>278</v>
      </c>
      <c r="F2197" s="45">
        <v>22</v>
      </c>
      <c r="G2197" s="63" t="s">
        <v>2138</v>
      </c>
      <c r="H2197" s="47" t="s">
        <v>30</v>
      </c>
      <c r="I2197" s="48"/>
      <c r="J2197" s="513"/>
      <c r="K2197" s="42" t="s">
        <v>31</v>
      </c>
      <c r="L2197" s="544">
        <v>45454</v>
      </c>
      <c r="M2197" s="57"/>
      <c r="N2197" s="516">
        <v>45567</v>
      </c>
      <c r="O2197" s="51"/>
      <c r="P2197" s="70" t="str">
        <f t="shared" ca="1" si="342"/>
        <v/>
      </c>
      <c r="Q2197" s="70" t="str">
        <f t="shared" ca="1" si="343"/>
        <v/>
      </c>
      <c r="R2197" s="70" t="str">
        <f t="shared" ca="1" si="344"/>
        <v/>
      </c>
      <c r="S2197" s="70" t="str">
        <f t="shared" ca="1" si="345"/>
        <v/>
      </c>
      <c r="T2197" s="147" t="str">
        <f t="shared" ca="1" si="346"/>
        <v/>
      </c>
      <c r="U2197" s="146"/>
      <c r="V2197" s="51"/>
      <c r="W2197" s="51"/>
      <c r="X2197" s="51"/>
      <c r="Y2197" s="51"/>
      <c r="Z2197" s="51"/>
      <c r="AA2197" s="145"/>
    </row>
    <row r="2198" spans="1:27" s="4" customFormat="1" ht="15.6" x14ac:dyDescent="0.3">
      <c r="A2198" s="555">
        <v>45532</v>
      </c>
      <c r="B2198" s="48" t="s">
        <v>2119</v>
      </c>
      <c r="C2198" s="45" t="s">
        <v>494</v>
      </c>
      <c r="D2198" s="45">
        <v>1</v>
      </c>
      <c r="E2198" s="45" t="s">
        <v>278</v>
      </c>
      <c r="F2198" s="45">
        <v>23</v>
      </c>
      <c r="G2198" s="71" t="s">
        <v>2139</v>
      </c>
      <c r="H2198" s="47" t="s">
        <v>57</v>
      </c>
      <c r="I2198" s="48"/>
      <c r="J2198" s="513"/>
      <c r="K2198" s="42" t="s">
        <v>31</v>
      </c>
      <c r="L2198" s="544">
        <v>45454</v>
      </c>
      <c r="M2198" s="57"/>
      <c r="N2198" s="516">
        <v>45567</v>
      </c>
      <c r="O2198" s="51"/>
      <c r="P2198" s="70" t="str">
        <f t="shared" ca="1" si="342"/>
        <v/>
      </c>
      <c r="Q2198" s="70" t="str">
        <f t="shared" ca="1" si="343"/>
        <v/>
      </c>
      <c r="R2198" s="70" t="str">
        <f t="shared" ca="1" si="344"/>
        <v/>
      </c>
      <c r="S2198" s="70" t="str">
        <f t="shared" ca="1" si="345"/>
        <v/>
      </c>
      <c r="T2198" s="147" t="str">
        <f t="shared" ca="1" si="346"/>
        <v/>
      </c>
      <c r="U2198" s="146"/>
      <c r="V2198" s="51"/>
      <c r="W2198" s="51"/>
      <c r="X2198" s="51"/>
      <c r="Y2198" s="51"/>
      <c r="Z2198" s="51"/>
      <c r="AA2198" s="145"/>
    </row>
    <row r="2199" spans="1:27" s="4" customFormat="1" ht="15.6" x14ac:dyDescent="0.3">
      <c r="A2199" s="555">
        <v>45532</v>
      </c>
      <c r="B2199" s="48" t="s">
        <v>2119</v>
      </c>
      <c r="C2199" s="45" t="s">
        <v>494</v>
      </c>
      <c r="D2199" s="45">
        <v>1</v>
      </c>
      <c r="E2199" s="45" t="s">
        <v>278</v>
      </c>
      <c r="F2199" s="45">
        <v>24</v>
      </c>
      <c r="G2199" s="63" t="s">
        <v>2140</v>
      </c>
      <c r="H2199" s="47" t="s">
        <v>68</v>
      </c>
      <c r="I2199" s="48"/>
      <c r="J2199" s="513"/>
      <c r="K2199" s="42" t="s">
        <v>31</v>
      </c>
      <c r="L2199" s="544">
        <v>45454</v>
      </c>
      <c r="M2199" s="57"/>
      <c r="N2199" s="516">
        <v>45567</v>
      </c>
      <c r="O2199" s="51"/>
      <c r="P2199" s="70" t="str">
        <f t="shared" ca="1" si="342"/>
        <v/>
      </c>
      <c r="Q2199" s="70" t="str">
        <f t="shared" ca="1" si="343"/>
        <v/>
      </c>
      <c r="R2199" s="70" t="str">
        <f t="shared" ca="1" si="344"/>
        <v/>
      </c>
      <c r="S2199" s="70" t="str">
        <f t="shared" ca="1" si="345"/>
        <v/>
      </c>
      <c r="T2199" s="147" t="str">
        <f t="shared" ca="1" si="346"/>
        <v/>
      </c>
      <c r="U2199" s="146"/>
      <c r="V2199" s="51"/>
      <c r="W2199" s="51"/>
      <c r="X2199" s="51"/>
      <c r="Y2199" s="51"/>
      <c r="Z2199" s="51"/>
      <c r="AA2199" s="145"/>
    </row>
    <row r="2200" spans="1:27" s="4" customFormat="1" ht="15.6" x14ac:dyDescent="0.3">
      <c r="A2200" s="555">
        <v>45532</v>
      </c>
      <c r="B2200" s="48" t="s">
        <v>2119</v>
      </c>
      <c r="C2200" s="45" t="s">
        <v>494</v>
      </c>
      <c r="D2200" s="45">
        <v>1</v>
      </c>
      <c r="E2200" s="45" t="s">
        <v>278</v>
      </c>
      <c r="F2200" s="45">
        <v>25</v>
      </c>
      <c r="G2200" s="63" t="s">
        <v>2141</v>
      </c>
      <c r="H2200" s="47" t="s">
        <v>104</v>
      </c>
      <c r="I2200" s="48"/>
      <c r="J2200" s="513"/>
      <c r="K2200" s="42" t="s">
        <v>31</v>
      </c>
      <c r="L2200" s="544">
        <v>45454</v>
      </c>
      <c r="M2200" s="57"/>
      <c r="N2200" s="516">
        <v>45567</v>
      </c>
      <c r="O2200" s="51"/>
      <c r="P2200" s="70" t="str">
        <f t="shared" ca="1" si="342"/>
        <v/>
      </c>
      <c r="Q2200" s="70" t="str">
        <f t="shared" ca="1" si="343"/>
        <v/>
      </c>
      <c r="R2200" s="70" t="str">
        <f t="shared" ca="1" si="344"/>
        <v/>
      </c>
      <c r="S2200" s="70" t="str">
        <f t="shared" ca="1" si="345"/>
        <v/>
      </c>
      <c r="T2200" s="147" t="str">
        <f t="shared" ca="1" si="346"/>
        <v/>
      </c>
      <c r="U2200" s="146"/>
      <c r="V2200" s="51"/>
      <c r="W2200" s="51"/>
      <c r="X2200" s="51"/>
      <c r="Y2200" s="51"/>
      <c r="Z2200" s="51"/>
      <c r="AA2200" s="145"/>
    </row>
    <row r="2201" spans="1:27" s="4" customFormat="1" ht="15.6" x14ac:dyDescent="0.3">
      <c r="A2201" s="555">
        <v>45532</v>
      </c>
      <c r="B2201" s="48" t="s">
        <v>2119</v>
      </c>
      <c r="C2201" s="45" t="s">
        <v>494</v>
      </c>
      <c r="D2201" s="45">
        <v>1</v>
      </c>
      <c r="E2201" s="45" t="s">
        <v>278</v>
      </c>
      <c r="F2201" s="45">
        <v>26</v>
      </c>
      <c r="G2201" s="64" t="s">
        <v>2142</v>
      </c>
      <c r="H2201" s="65" t="s">
        <v>2143</v>
      </c>
      <c r="I2201" s="48"/>
      <c r="J2201" s="513"/>
      <c r="K2201" s="42" t="s">
        <v>31</v>
      </c>
      <c r="L2201" s="544">
        <v>45454</v>
      </c>
      <c r="M2201" s="57"/>
      <c r="N2201" s="516">
        <v>45567</v>
      </c>
      <c r="O2201" s="51"/>
      <c r="P2201" s="70" t="str">
        <f t="shared" ca="1" si="342"/>
        <v/>
      </c>
      <c r="Q2201" s="70" t="str">
        <f t="shared" ca="1" si="343"/>
        <v/>
      </c>
      <c r="R2201" s="70" t="str">
        <f t="shared" ca="1" si="344"/>
        <v/>
      </c>
      <c r="S2201" s="70" t="str">
        <f t="shared" ca="1" si="345"/>
        <v/>
      </c>
      <c r="T2201" s="147" t="str">
        <f t="shared" ca="1" si="346"/>
        <v/>
      </c>
      <c r="U2201" s="146"/>
      <c r="V2201" s="51"/>
      <c r="W2201" s="51"/>
      <c r="X2201" s="51"/>
      <c r="Y2201" s="51"/>
      <c r="Z2201" s="51"/>
      <c r="AA2201" s="145"/>
    </row>
    <row r="2202" spans="1:27" s="4" customFormat="1" ht="15.6" x14ac:dyDescent="0.3">
      <c r="A2202" s="555">
        <v>45532</v>
      </c>
      <c r="B2202" s="48" t="s">
        <v>2119</v>
      </c>
      <c r="C2202" s="45" t="s">
        <v>494</v>
      </c>
      <c r="D2202" s="45">
        <v>1</v>
      </c>
      <c r="E2202" s="45" t="s">
        <v>278</v>
      </c>
      <c r="F2202" s="45">
        <v>27</v>
      </c>
      <c r="G2202" s="63" t="s">
        <v>2144</v>
      </c>
      <c r="H2202" s="47" t="s">
        <v>2145</v>
      </c>
      <c r="I2202" s="48"/>
      <c r="J2202" s="513"/>
      <c r="K2202" s="42" t="s">
        <v>31</v>
      </c>
      <c r="L2202" s="544">
        <v>45454</v>
      </c>
      <c r="M2202" s="57"/>
      <c r="N2202" s="516">
        <v>45624</v>
      </c>
      <c r="O2202" s="51"/>
      <c r="P2202" s="70" t="str">
        <f t="shared" ca="1" si="342"/>
        <v/>
      </c>
      <c r="Q2202" s="70" t="str">
        <f t="shared" ca="1" si="343"/>
        <v/>
      </c>
      <c r="R2202" s="70" t="str">
        <f t="shared" ca="1" si="344"/>
        <v/>
      </c>
      <c r="S2202" s="70" t="str">
        <f t="shared" ca="1" si="345"/>
        <v/>
      </c>
      <c r="T2202" s="147" t="str">
        <f t="shared" ca="1" si="346"/>
        <v/>
      </c>
      <c r="U2202" s="146"/>
      <c r="V2202" s="51"/>
      <c r="W2202" s="51"/>
      <c r="X2202" s="51"/>
      <c r="Y2202" s="51"/>
      <c r="Z2202" s="51"/>
      <c r="AA2202" s="145"/>
    </row>
    <row r="2203" spans="1:27" s="4" customFormat="1" ht="15.6" x14ac:dyDescent="0.3">
      <c r="A2203" s="555">
        <v>45532</v>
      </c>
      <c r="B2203" s="48" t="s">
        <v>2119</v>
      </c>
      <c r="C2203" s="45" t="s">
        <v>494</v>
      </c>
      <c r="D2203" s="45">
        <v>1</v>
      </c>
      <c r="E2203" s="45" t="s">
        <v>278</v>
      </c>
      <c r="F2203" s="45">
        <v>28</v>
      </c>
      <c r="G2203" s="63" t="s">
        <v>2146</v>
      </c>
      <c r="H2203" s="47" t="s">
        <v>30</v>
      </c>
      <c r="I2203" s="48"/>
      <c r="J2203" s="513"/>
      <c r="K2203" s="42" t="s">
        <v>31</v>
      </c>
      <c r="L2203" s="544">
        <v>45454</v>
      </c>
      <c r="M2203" s="57"/>
      <c r="N2203" s="516">
        <v>45567</v>
      </c>
      <c r="O2203" s="51"/>
      <c r="P2203" s="70" t="str">
        <f t="shared" ca="1" si="342"/>
        <v/>
      </c>
      <c r="Q2203" s="70" t="str">
        <f t="shared" ca="1" si="343"/>
        <v/>
      </c>
      <c r="R2203" s="70" t="str">
        <f t="shared" ca="1" si="344"/>
        <v/>
      </c>
      <c r="S2203" s="70" t="str">
        <f t="shared" ca="1" si="345"/>
        <v/>
      </c>
      <c r="T2203" s="147" t="str">
        <f t="shared" ca="1" si="346"/>
        <v/>
      </c>
      <c r="U2203" s="146"/>
      <c r="V2203" s="51"/>
      <c r="W2203" s="51"/>
      <c r="X2203" s="51"/>
      <c r="Y2203" s="51"/>
      <c r="Z2203" s="51"/>
      <c r="AA2203" s="145"/>
    </row>
    <row r="2204" spans="1:27" s="4" customFormat="1" ht="15.6" x14ac:dyDescent="0.3">
      <c r="A2204" s="555">
        <v>45532</v>
      </c>
      <c r="B2204" s="48" t="s">
        <v>2119</v>
      </c>
      <c r="C2204" s="45" t="s">
        <v>494</v>
      </c>
      <c r="D2204" s="45">
        <v>1</v>
      </c>
      <c r="E2204" s="45" t="s">
        <v>278</v>
      </c>
      <c r="F2204" s="45">
        <v>29</v>
      </c>
      <c r="G2204" s="63" t="s">
        <v>2147</v>
      </c>
      <c r="H2204" s="47" t="s">
        <v>44</v>
      </c>
      <c r="I2204" s="48"/>
      <c r="J2204" s="513"/>
      <c r="K2204" s="42" t="s">
        <v>31</v>
      </c>
      <c r="L2204" s="544">
        <v>45454</v>
      </c>
      <c r="M2204" s="57"/>
      <c r="N2204" s="516">
        <v>45567</v>
      </c>
      <c r="O2204" s="51"/>
      <c r="P2204" s="70" t="str">
        <f t="shared" ca="1" si="342"/>
        <v/>
      </c>
      <c r="Q2204" s="70" t="str">
        <f t="shared" ca="1" si="343"/>
        <v/>
      </c>
      <c r="R2204" s="70" t="str">
        <f t="shared" ca="1" si="344"/>
        <v/>
      </c>
      <c r="S2204" s="70" t="str">
        <f t="shared" ca="1" si="345"/>
        <v/>
      </c>
      <c r="T2204" s="147" t="str">
        <f t="shared" ca="1" si="346"/>
        <v/>
      </c>
      <c r="U2204" s="146"/>
      <c r="V2204" s="51"/>
      <c r="W2204" s="51"/>
      <c r="X2204" s="51"/>
      <c r="Y2204" s="51"/>
      <c r="Z2204" s="51"/>
      <c r="AA2204" s="145"/>
    </row>
    <row r="2205" spans="1:27" s="4" customFormat="1" ht="15.6" x14ac:dyDescent="0.3">
      <c r="A2205" s="555">
        <v>45532</v>
      </c>
      <c r="B2205" s="48" t="s">
        <v>2119</v>
      </c>
      <c r="C2205" s="45" t="s">
        <v>494</v>
      </c>
      <c r="D2205" s="45">
        <v>1</v>
      </c>
      <c r="E2205" s="45" t="s">
        <v>278</v>
      </c>
      <c r="F2205" s="45">
        <v>30</v>
      </c>
      <c r="G2205" s="63" t="s">
        <v>2148</v>
      </c>
      <c r="H2205" s="47" t="s">
        <v>30</v>
      </c>
      <c r="I2205" s="48"/>
      <c r="J2205" s="513"/>
      <c r="K2205" s="42" t="s">
        <v>31</v>
      </c>
      <c r="L2205" s="544">
        <v>45454</v>
      </c>
      <c r="M2205" s="57"/>
      <c r="N2205" s="516">
        <v>45624</v>
      </c>
      <c r="O2205" s="51"/>
      <c r="P2205" s="70" t="str">
        <f t="shared" ca="1" si="342"/>
        <v/>
      </c>
      <c r="Q2205" s="70" t="str">
        <f t="shared" ca="1" si="343"/>
        <v/>
      </c>
      <c r="R2205" s="70" t="str">
        <f t="shared" ca="1" si="344"/>
        <v/>
      </c>
      <c r="S2205" s="70" t="str">
        <f t="shared" ca="1" si="345"/>
        <v/>
      </c>
      <c r="T2205" s="147" t="str">
        <f t="shared" ca="1" si="346"/>
        <v/>
      </c>
      <c r="U2205" s="146"/>
      <c r="V2205" s="51"/>
      <c r="W2205" s="51"/>
      <c r="X2205" s="51"/>
      <c r="Y2205" s="51"/>
      <c r="Z2205" s="51"/>
      <c r="AA2205" s="145"/>
    </row>
    <row r="2206" spans="1:27" s="4" customFormat="1" ht="15.6" x14ac:dyDescent="0.3">
      <c r="A2206" s="555">
        <v>45532</v>
      </c>
      <c r="B2206" s="48" t="s">
        <v>2119</v>
      </c>
      <c r="C2206" s="45" t="s">
        <v>494</v>
      </c>
      <c r="D2206" s="45">
        <v>1</v>
      </c>
      <c r="E2206" s="45" t="s">
        <v>278</v>
      </c>
      <c r="F2206" s="45">
        <v>31</v>
      </c>
      <c r="G2206" s="63" t="s">
        <v>2149</v>
      </c>
      <c r="H2206" s="65" t="s">
        <v>158</v>
      </c>
      <c r="I2206" s="48"/>
      <c r="J2206" s="568">
        <v>45638</v>
      </c>
      <c r="K2206" s="42" t="s">
        <v>31</v>
      </c>
      <c r="L2206" s="544">
        <v>45454</v>
      </c>
      <c r="M2206" s="57"/>
      <c r="N2206" s="516">
        <v>45702</v>
      </c>
      <c r="O2206" s="51"/>
      <c r="P2206" s="70" t="str">
        <f t="shared" ca="1" si="342"/>
        <v/>
      </c>
      <c r="Q2206" s="70" t="str">
        <f t="shared" ca="1" si="343"/>
        <v/>
      </c>
      <c r="R2206" s="70" t="str">
        <f t="shared" ca="1" si="344"/>
        <v/>
      </c>
      <c r="S2206" s="70" t="str">
        <f t="shared" ca="1" si="345"/>
        <v/>
      </c>
      <c r="T2206" s="147" t="str">
        <f t="shared" ca="1" si="346"/>
        <v/>
      </c>
      <c r="U2206" s="146"/>
      <c r="V2206" s="51"/>
      <c r="W2206" s="51"/>
      <c r="X2206" s="51"/>
      <c r="Y2206" s="51"/>
      <c r="Z2206" s="51"/>
      <c r="AA2206" s="145"/>
    </row>
    <row r="2207" spans="1:27" s="4" customFormat="1" ht="15.6" x14ac:dyDescent="0.3">
      <c r="A2207" s="555">
        <v>45532</v>
      </c>
      <c r="B2207" s="48" t="s">
        <v>2119</v>
      </c>
      <c r="C2207" s="45" t="s">
        <v>494</v>
      </c>
      <c r="D2207" s="45">
        <v>1</v>
      </c>
      <c r="E2207" s="45" t="s">
        <v>278</v>
      </c>
      <c r="F2207" s="45">
        <v>32</v>
      </c>
      <c r="G2207" s="47" t="s">
        <v>2150</v>
      </c>
      <c r="H2207" s="65" t="s">
        <v>116</v>
      </c>
      <c r="I2207" s="48"/>
      <c r="J2207" s="568"/>
      <c r="K2207" s="42" t="s">
        <v>31</v>
      </c>
      <c r="L2207" s="544">
        <v>45819</v>
      </c>
      <c r="M2207" s="57"/>
      <c r="N2207" s="516">
        <v>45722</v>
      </c>
      <c r="O2207" s="51"/>
      <c r="P2207" s="70"/>
      <c r="Q2207" s="70"/>
      <c r="R2207" s="70"/>
      <c r="S2207" s="70"/>
      <c r="T2207" s="147"/>
      <c r="U2207" s="146"/>
      <c r="V2207" s="51"/>
      <c r="W2207" s="51"/>
      <c r="X2207" s="51"/>
      <c r="Y2207" s="51"/>
      <c r="Z2207" s="51"/>
      <c r="AA2207" s="145"/>
    </row>
    <row r="2208" spans="1:27" s="4" customFormat="1" ht="15.6" x14ac:dyDescent="0.3">
      <c r="A2208" s="555">
        <v>45532</v>
      </c>
      <c r="B2208" s="48" t="s">
        <v>2119</v>
      </c>
      <c r="C2208" s="45" t="s">
        <v>494</v>
      </c>
      <c r="D2208" s="45">
        <v>1</v>
      </c>
      <c r="E2208" s="45" t="s">
        <v>278</v>
      </c>
      <c r="F2208" s="45">
        <v>33</v>
      </c>
      <c r="G2208" s="63" t="s">
        <v>2151</v>
      </c>
      <c r="H2208" s="47" t="s">
        <v>30</v>
      </c>
      <c r="I2208" s="47"/>
      <c r="J2208" s="568">
        <v>45805</v>
      </c>
      <c r="K2208" s="42" t="s">
        <v>31</v>
      </c>
      <c r="L2208" s="544">
        <v>45454</v>
      </c>
      <c r="M2208" s="57"/>
      <c r="N2208" s="644">
        <v>45824</v>
      </c>
      <c r="O2208" s="51"/>
      <c r="P2208" s="70" t="str">
        <f ca="1">IF(K2208="NÃO INTERVENCIONADO",TODAY()-J2208,"")</f>
        <v/>
      </c>
      <c r="Q2208" s="70" t="str">
        <f ca="1">IF(K2208="ENCOMENDADO",TODAY()-J2208,"")</f>
        <v/>
      </c>
      <c r="R2208" s="70" t="str">
        <f ca="1">IF(K2208="EM OBRA",TODAY()-J2208,"")</f>
        <v/>
      </c>
      <c r="S2208" s="70" t="str">
        <f ca="1">IF(K2208="CORREÇÃO NÃO ACEITE",TODAY()-J2208,"")</f>
        <v/>
      </c>
      <c r="T2208" s="147" t="str">
        <f ca="1">IF(K2208="A VERIFICAR",TODAY()-J2208,"")</f>
        <v/>
      </c>
      <c r="U2208" s="146"/>
      <c r="V2208" s="51"/>
      <c r="W2208" s="51"/>
      <c r="X2208" s="51"/>
      <c r="Y2208" s="51"/>
      <c r="Z2208" s="51"/>
      <c r="AA2208" s="145"/>
    </row>
    <row r="2209" spans="1:27" s="4" customFormat="1" ht="46.8" x14ac:dyDescent="0.3">
      <c r="A2209" s="555">
        <v>45532</v>
      </c>
      <c r="B2209" s="48" t="s">
        <v>2119</v>
      </c>
      <c r="C2209" s="45" t="s">
        <v>494</v>
      </c>
      <c r="D2209" s="45">
        <v>1</v>
      </c>
      <c r="E2209" s="45" t="s">
        <v>278</v>
      </c>
      <c r="F2209" s="45">
        <v>34</v>
      </c>
      <c r="G2209" s="77" t="s">
        <v>5228</v>
      </c>
      <c r="H2209" s="65" t="s">
        <v>116</v>
      </c>
      <c r="I2209" s="48"/>
      <c r="J2209" s="526">
        <v>45876</v>
      </c>
      <c r="K2209" s="357" t="s">
        <v>205</v>
      </c>
      <c r="L2209" s="544">
        <v>45819</v>
      </c>
      <c r="M2209" s="57"/>
      <c r="N2209" s="535"/>
      <c r="O2209" s="51"/>
      <c r="P2209" s="70"/>
      <c r="Q2209" s="70"/>
      <c r="R2209" s="70"/>
      <c r="S2209" s="70"/>
      <c r="T2209" s="147"/>
      <c r="U2209" s="146"/>
      <c r="V2209" s="51"/>
      <c r="W2209" s="51"/>
      <c r="X2209" s="51"/>
      <c r="Y2209" s="51"/>
      <c r="Z2209" s="51"/>
      <c r="AA2209" s="145"/>
    </row>
    <row r="2210" spans="1:27" s="4" customFormat="1" ht="15.6" x14ac:dyDescent="0.3">
      <c r="A2210" s="560">
        <v>45485</v>
      </c>
      <c r="B2210" s="72" t="s">
        <v>2152</v>
      </c>
      <c r="C2210" s="44" t="s">
        <v>494</v>
      </c>
      <c r="D2210" s="44">
        <v>2</v>
      </c>
      <c r="E2210" s="44" t="s">
        <v>108</v>
      </c>
      <c r="F2210" s="44">
        <v>1</v>
      </c>
      <c r="G2210" s="63" t="s">
        <v>2153</v>
      </c>
      <c r="H2210" s="47" t="s">
        <v>54</v>
      </c>
      <c r="I2210" s="48"/>
      <c r="J2210" s="534"/>
      <c r="K2210" s="42" t="s">
        <v>31</v>
      </c>
      <c r="L2210" s="548">
        <v>45467</v>
      </c>
      <c r="M2210" s="72"/>
      <c r="N2210" s="534">
        <v>45530</v>
      </c>
      <c r="O2210" s="115" t="s">
        <v>2154</v>
      </c>
      <c r="P2210" s="70" t="str">
        <f ca="1">IF(K2210="NÃO INTERVENCIONADO",TODAY()-J2210,"")</f>
        <v/>
      </c>
      <c r="Q2210" s="70" t="str">
        <f t="shared" ref="Q2210:Q2241" ca="1" si="347">IF(K2210="ENCOMENDADO",TODAY()-J2210,"")</f>
        <v/>
      </c>
      <c r="R2210" s="70" t="str">
        <f t="shared" ref="R2210:R2241" ca="1" si="348">IF(K2210="EM OBRA",TODAY()-J2210,"")</f>
        <v/>
      </c>
      <c r="S2210" s="70" t="str">
        <f t="shared" ref="S2210:S2241" ca="1" si="349">IF(K2210="CORREÇÃO NÃO ACEITE",TODAY()-J2210,"")</f>
        <v/>
      </c>
      <c r="T2210" s="147" t="str">
        <f t="shared" ref="T2210:T2241" ca="1" si="350">IF(K2210="A VERIFICAR",TODAY()-J2210,"")</f>
        <v/>
      </c>
      <c r="U2210" s="146"/>
      <c r="V2210" s="51"/>
      <c r="W2210" s="51"/>
      <c r="X2210" s="51"/>
      <c r="Y2210" s="51"/>
      <c r="Z2210" s="51"/>
      <c r="AA2210" s="145"/>
    </row>
    <row r="2211" spans="1:27" s="4" customFormat="1" ht="15.6" x14ac:dyDescent="0.3">
      <c r="A2211" s="560">
        <v>45485</v>
      </c>
      <c r="B2211" s="72" t="s">
        <v>2152</v>
      </c>
      <c r="C2211" s="44" t="s">
        <v>494</v>
      </c>
      <c r="D2211" s="44">
        <v>2</v>
      </c>
      <c r="E2211" s="44" t="s">
        <v>108</v>
      </c>
      <c r="F2211" s="44">
        <v>2</v>
      </c>
      <c r="G2211" s="63" t="s">
        <v>2155</v>
      </c>
      <c r="H2211" s="47" t="s">
        <v>57</v>
      </c>
      <c r="I2211" s="48"/>
      <c r="J2211" s="534"/>
      <c r="K2211" s="187" t="s">
        <v>31</v>
      </c>
      <c r="L2211" s="548">
        <v>45467</v>
      </c>
      <c r="M2211" s="72"/>
      <c r="N2211" s="534">
        <v>45527</v>
      </c>
      <c r="O2211" s="115" t="s">
        <v>2154</v>
      </c>
      <c r="P2211" s="70" t="str">
        <f ca="1">IF(K2211="NÃO INTERVENCIONADO",TODAY()-J2211,"")</f>
        <v/>
      </c>
      <c r="Q2211" s="70" t="str">
        <f t="shared" ca="1" si="347"/>
        <v/>
      </c>
      <c r="R2211" s="70" t="str">
        <f t="shared" ca="1" si="348"/>
        <v/>
      </c>
      <c r="S2211" s="70" t="str">
        <f t="shared" ca="1" si="349"/>
        <v/>
      </c>
      <c r="T2211" s="147" t="str">
        <f t="shared" ca="1" si="350"/>
        <v/>
      </c>
      <c r="U2211" s="146"/>
      <c r="V2211" s="51"/>
      <c r="W2211" s="51"/>
      <c r="X2211" s="51"/>
      <c r="Y2211" s="51"/>
      <c r="Z2211" s="51"/>
      <c r="AA2211" s="145"/>
    </row>
    <row r="2212" spans="1:27" s="4" customFormat="1" ht="15.6" x14ac:dyDescent="0.3">
      <c r="A2212" s="560">
        <v>45485</v>
      </c>
      <c r="B2212" s="72" t="s">
        <v>2152</v>
      </c>
      <c r="C2212" s="44" t="s">
        <v>494</v>
      </c>
      <c r="D2212" s="44">
        <v>2</v>
      </c>
      <c r="E2212" s="44" t="s">
        <v>108</v>
      </c>
      <c r="F2212" s="44">
        <v>3</v>
      </c>
      <c r="G2212" s="63" t="s">
        <v>415</v>
      </c>
      <c r="H2212" s="47" t="s">
        <v>57</v>
      </c>
      <c r="I2212" s="48"/>
      <c r="J2212" s="534"/>
      <c r="K2212" s="42" t="s">
        <v>31</v>
      </c>
      <c r="L2212" s="548">
        <v>45467</v>
      </c>
      <c r="M2212" s="72"/>
      <c r="N2212" s="534">
        <v>45527</v>
      </c>
      <c r="O2212" s="115" t="s">
        <v>2154</v>
      </c>
      <c r="P2212" s="70" t="str">
        <f ca="1">IF(K2212="NÃO INTERVENCIONADO",TODAY()-L2212,"")</f>
        <v/>
      </c>
      <c r="Q2212" s="70" t="str">
        <f t="shared" ca="1" si="347"/>
        <v/>
      </c>
      <c r="R2212" s="70" t="str">
        <f t="shared" ca="1" si="348"/>
        <v/>
      </c>
      <c r="S2212" s="70" t="str">
        <f t="shared" ca="1" si="349"/>
        <v/>
      </c>
      <c r="T2212" s="147" t="str">
        <f t="shared" ca="1" si="350"/>
        <v/>
      </c>
      <c r="U2212" s="146"/>
      <c r="V2212" s="51"/>
      <c r="W2212" s="51"/>
      <c r="X2212" s="51"/>
      <c r="Y2212" s="51"/>
      <c r="Z2212" s="51"/>
      <c r="AA2212" s="145"/>
    </row>
    <row r="2213" spans="1:27" s="4" customFormat="1" ht="15.6" x14ac:dyDescent="0.3">
      <c r="A2213" s="560">
        <v>45485</v>
      </c>
      <c r="B2213" s="72" t="s">
        <v>2152</v>
      </c>
      <c r="C2213" s="44" t="s">
        <v>494</v>
      </c>
      <c r="D2213" s="44">
        <v>2</v>
      </c>
      <c r="E2213" s="44" t="s">
        <v>108</v>
      </c>
      <c r="F2213" s="44">
        <v>4</v>
      </c>
      <c r="G2213" s="71" t="s">
        <v>2156</v>
      </c>
      <c r="H2213" s="116" t="s">
        <v>40</v>
      </c>
      <c r="I2213" s="53"/>
      <c r="J2213" s="602"/>
      <c r="K2213" s="42" t="s">
        <v>31</v>
      </c>
      <c r="L2213" s="548">
        <v>45467</v>
      </c>
      <c r="M2213" s="72"/>
      <c r="N2213" s="534">
        <v>45478</v>
      </c>
      <c r="O2213" s="115" t="s">
        <v>2154</v>
      </c>
      <c r="P2213" s="70" t="str">
        <f t="shared" ref="P2213:P2225" ca="1" si="351">IF(K2213="NÃO INTERVENCIONADO",TODAY()-J2213,"")</f>
        <v/>
      </c>
      <c r="Q2213" s="70" t="str">
        <f t="shared" ca="1" si="347"/>
        <v/>
      </c>
      <c r="R2213" s="70" t="str">
        <f t="shared" ca="1" si="348"/>
        <v/>
      </c>
      <c r="S2213" s="70" t="str">
        <f t="shared" ca="1" si="349"/>
        <v/>
      </c>
      <c r="T2213" s="147" t="str">
        <f t="shared" ca="1" si="350"/>
        <v/>
      </c>
      <c r="U2213" s="146"/>
      <c r="V2213" s="51"/>
      <c r="W2213" s="51"/>
      <c r="X2213" s="51"/>
      <c r="Y2213" s="51"/>
      <c r="Z2213" s="51"/>
      <c r="AA2213" s="145"/>
    </row>
    <row r="2214" spans="1:27" s="4" customFormat="1" ht="15.6" x14ac:dyDescent="0.3">
      <c r="A2214" s="560">
        <v>45485</v>
      </c>
      <c r="B2214" s="72" t="s">
        <v>2152</v>
      </c>
      <c r="C2214" s="44" t="s">
        <v>494</v>
      </c>
      <c r="D2214" s="44">
        <v>2</v>
      </c>
      <c r="E2214" s="44" t="s">
        <v>108</v>
      </c>
      <c r="F2214" s="44">
        <v>5</v>
      </c>
      <c r="G2214" s="71" t="s">
        <v>2157</v>
      </c>
      <c r="H2214" s="116" t="s">
        <v>30</v>
      </c>
      <c r="I2214" s="48"/>
      <c r="J2214" s="534"/>
      <c r="K2214" s="42" t="s">
        <v>31</v>
      </c>
      <c r="L2214" s="548">
        <v>45467</v>
      </c>
      <c r="M2214" s="72"/>
      <c r="N2214" s="513">
        <v>45656</v>
      </c>
      <c r="O2214" s="115" t="s">
        <v>2154</v>
      </c>
      <c r="P2214" s="70" t="str">
        <f t="shared" ca="1" si="351"/>
        <v/>
      </c>
      <c r="Q2214" s="70" t="str">
        <f t="shared" ca="1" si="347"/>
        <v/>
      </c>
      <c r="R2214" s="70" t="str">
        <f t="shared" ca="1" si="348"/>
        <v/>
      </c>
      <c r="S2214" s="70" t="str">
        <f t="shared" ca="1" si="349"/>
        <v/>
      </c>
      <c r="T2214" s="147" t="str">
        <f t="shared" ca="1" si="350"/>
        <v/>
      </c>
      <c r="U2214" s="146"/>
      <c r="V2214" s="51"/>
      <c r="W2214" s="51"/>
      <c r="X2214" s="51"/>
      <c r="Y2214" s="51"/>
      <c r="Z2214" s="51"/>
      <c r="AA2214" s="145"/>
    </row>
    <row r="2215" spans="1:27" s="4" customFormat="1" ht="15.6" x14ac:dyDescent="0.3">
      <c r="A2215" s="560">
        <v>45485</v>
      </c>
      <c r="B2215" s="72" t="s">
        <v>2152</v>
      </c>
      <c r="C2215" s="44" t="s">
        <v>494</v>
      </c>
      <c r="D2215" s="44">
        <v>2</v>
      </c>
      <c r="E2215" s="44" t="s">
        <v>108</v>
      </c>
      <c r="F2215" s="44">
        <v>6</v>
      </c>
      <c r="G2215" s="71" t="s">
        <v>2158</v>
      </c>
      <c r="H2215" s="116" t="s">
        <v>30</v>
      </c>
      <c r="I2215" s="48"/>
      <c r="J2215" s="534"/>
      <c r="K2215" s="42" t="s">
        <v>31</v>
      </c>
      <c r="L2215" s="548">
        <v>45467</v>
      </c>
      <c r="M2215" s="72"/>
      <c r="N2215" s="513">
        <v>45656</v>
      </c>
      <c r="O2215" s="115" t="s">
        <v>2154</v>
      </c>
      <c r="P2215" s="70" t="str">
        <f t="shared" ca="1" si="351"/>
        <v/>
      </c>
      <c r="Q2215" s="70" t="str">
        <f t="shared" ca="1" si="347"/>
        <v/>
      </c>
      <c r="R2215" s="70" t="str">
        <f t="shared" ca="1" si="348"/>
        <v/>
      </c>
      <c r="S2215" s="70" t="str">
        <f t="shared" ca="1" si="349"/>
        <v/>
      </c>
      <c r="T2215" s="147" t="str">
        <f t="shared" ca="1" si="350"/>
        <v/>
      </c>
      <c r="U2215" s="146"/>
      <c r="V2215" s="51"/>
      <c r="W2215" s="51"/>
      <c r="X2215" s="51"/>
      <c r="Y2215" s="51"/>
      <c r="Z2215" s="51"/>
      <c r="AA2215" s="145"/>
    </row>
    <row r="2216" spans="1:27" s="4" customFormat="1" ht="15.6" x14ac:dyDescent="0.3">
      <c r="A2216" s="560">
        <v>45485</v>
      </c>
      <c r="B2216" s="72" t="s">
        <v>2152</v>
      </c>
      <c r="C2216" s="44" t="s">
        <v>494</v>
      </c>
      <c r="D2216" s="44">
        <v>2</v>
      </c>
      <c r="E2216" s="44" t="s">
        <v>108</v>
      </c>
      <c r="F2216" s="44">
        <v>7</v>
      </c>
      <c r="G2216" s="71" t="s">
        <v>2159</v>
      </c>
      <c r="H2216" s="116" t="s">
        <v>30</v>
      </c>
      <c r="I2216" s="53"/>
      <c r="J2216" s="602"/>
      <c r="K2216" s="42" t="s">
        <v>31</v>
      </c>
      <c r="L2216" s="548">
        <v>45467</v>
      </c>
      <c r="M2216" s="72"/>
      <c r="N2216" s="513">
        <v>45656</v>
      </c>
      <c r="O2216" s="115" t="s">
        <v>2154</v>
      </c>
      <c r="P2216" s="70" t="str">
        <f t="shared" ca="1" si="351"/>
        <v/>
      </c>
      <c r="Q2216" s="70" t="str">
        <f t="shared" ca="1" si="347"/>
        <v/>
      </c>
      <c r="R2216" s="70" t="str">
        <f t="shared" ca="1" si="348"/>
        <v/>
      </c>
      <c r="S2216" s="70" t="str">
        <f t="shared" ca="1" si="349"/>
        <v/>
      </c>
      <c r="T2216" s="147" t="str">
        <f t="shared" ca="1" si="350"/>
        <v/>
      </c>
      <c r="U2216" s="146"/>
      <c r="V2216" s="51"/>
      <c r="W2216" s="51"/>
      <c r="X2216" s="51"/>
      <c r="Y2216" s="51"/>
      <c r="Z2216" s="51"/>
      <c r="AA2216" s="145"/>
    </row>
    <row r="2217" spans="1:27" s="4" customFormat="1" ht="15.6" x14ac:dyDescent="0.3">
      <c r="A2217" s="560">
        <v>45485</v>
      </c>
      <c r="B2217" s="72" t="s">
        <v>2152</v>
      </c>
      <c r="C2217" s="72" t="s">
        <v>494</v>
      </c>
      <c r="D2217" s="72">
        <v>2</v>
      </c>
      <c r="E2217" s="72" t="s">
        <v>108</v>
      </c>
      <c r="F2217" s="72">
        <v>8</v>
      </c>
      <c r="G2217" s="116" t="s">
        <v>2160</v>
      </c>
      <c r="H2217" s="53" t="s">
        <v>44</v>
      </c>
      <c r="I2217" s="48"/>
      <c r="J2217" s="602"/>
      <c r="K2217" s="42" t="s">
        <v>31</v>
      </c>
      <c r="L2217" s="548">
        <v>45467</v>
      </c>
      <c r="M2217" s="93"/>
      <c r="N2217" s="513">
        <v>45656</v>
      </c>
      <c r="O2217" s="115" t="s">
        <v>2154</v>
      </c>
      <c r="P2217" s="70" t="str">
        <f t="shared" ca="1" si="351"/>
        <v/>
      </c>
      <c r="Q2217" s="70" t="str">
        <f t="shared" ca="1" si="347"/>
        <v/>
      </c>
      <c r="R2217" s="70" t="str">
        <f t="shared" ca="1" si="348"/>
        <v/>
      </c>
      <c r="S2217" s="70" t="str">
        <f t="shared" ca="1" si="349"/>
        <v/>
      </c>
      <c r="T2217" s="147" t="str">
        <f t="shared" ca="1" si="350"/>
        <v/>
      </c>
      <c r="U2217" s="146"/>
      <c r="V2217" s="51"/>
      <c r="W2217" s="51"/>
      <c r="X2217" s="51"/>
      <c r="Y2217" s="51"/>
      <c r="Z2217" s="51"/>
      <c r="AA2217" s="145"/>
    </row>
    <row r="2218" spans="1:27" s="4" customFormat="1" ht="15.6" x14ac:dyDescent="0.3">
      <c r="A2218" s="560">
        <v>45485</v>
      </c>
      <c r="B2218" s="72" t="s">
        <v>2152</v>
      </c>
      <c r="C2218" s="44" t="s">
        <v>494</v>
      </c>
      <c r="D2218" s="44">
        <v>2</v>
      </c>
      <c r="E2218" s="44" t="s">
        <v>108</v>
      </c>
      <c r="F2218" s="44">
        <v>9</v>
      </c>
      <c r="G2218" s="71" t="s">
        <v>806</v>
      </c>
      <c r="H2218" s="116" t="s">
        <v>30</v>
      </c>
      <c r="I2218" s="53"/>
      <c r="J2218" s="602"/>
      <c r="K2218" s="42" t="s">
        <v>31</v>
      </c>
      <c r="L2218" s="548">
        <v>45467</v>
      </c>
      <c r="M2218" s="72"/>
      <c r="N2218" s="513">
        <v>45656</v>
      </c>
      <c r="O2218" s="115" t="s">
        <v>2154</v>
      </c>
      <c r="P2218" s="70" t="str">
        <f t="shared" ca="1" si="351"/>
        <v/>
      </c>
      <c r="Q2218" s="70" t="str">
        <f t="shared" ca="1" si="347"/>
        <v/>
      </c>
      <c r="R2218" s="70" t="str">
        <f t="shared" ca="1" si="348"/>
        <v/>
      </c>
      <c r="S2218" s="70" t="str">
        <f t="shared" ca="1" si="349"/>
        <v/>
      </c>
      <c r="T2218" s="147" t="str">
        <f t="shared" ca="1" si="350"/>
        <v/>
      </c>
      <c r="U2218" s="146"/>
      <c r="V2218" s="51"/>
      <c r="W2218" s="51"/>
      <c r="X2218" s="51"/>
      <c r="Y2218" s="51"/>
      <c r="Z2218" s="51"/>
      <c r="AA2218" s="145"/>
    </row>
    <row r="2219" spans="1:27" s="4" customFormat="1" ht="15.6" x14ac:dyDescent="0.3">
      <c r="A2219" s="560">
        <v>45485</v>
      </c>
      <c r="B2219" s="72" t="s">
        <v>2152</v>
      </c>
      <c r="C2219" s="44" t="s">
        <v>494</v>
      </c>
      <c r="D2219" s="44">
        <v>2</v>
      </c>
      <c r="E2219" s="44" t="s">
        <v>108</v>
      </c>
      <c r="F2219" s="44">
        <v>10</v>
      </c>
      <c r="G2219" s="63" t="s">
        <v>2161</v>
      </c>
      <c r="H2219" s="111" t="s">
        <v>30</v>
      </c>
      <c r="I2219" s="48"/>
      <c r="J2219" s="534"/>
      <c r="K2219" s="42" t="s">
        <v>31</v>
      </c>
      <c r="L2219" s="548">
        <v>45467</v>
      </c>
      <c r="M2219" s="72"/>
      <c r="N2219" s="513">
        <v>45656</v>
      </c>
      <c r="O2219" s="115" t="s">
        <v>2154</v>
      </c>
      <c r="P2219" s="70" t="str">
        <f t="shared" ca="1" si="351"/>
        <v/>
      </c>
      <c r="Q2219" s="70" t="str">
        <f t="shared" ca="1" si="347"/>
        <v/>
      </c>
      <c r="R2219" s="70" t="str">
        <f t="shared" ca="1" si="348"/>
        <v/>
      </c>
      <c r="S2219" s="70" t="str">
        <f t="shared" ca="1" si="349"/>
        <v/>
      </c>
      <c r="T2219" s="147" t="str">
        <f t="shared" ca="1" si="350"/>
        <v/>
      </c>
      <c r="U2219" s="146"/>
      <c r="V2219" s="51"/>
      <c r="W2219" s="51"/>
      <c r="X2219" s="51"/>
      <c r="Y2219" s="51"/>
      <c r="Z2219" s="51"/>
      <c r="AA2219" s="145"/>
    </row>
    <row r="2220" spans="1:27" s="4" customFormat="1" ht="15.6" x14ac:dyDescent="0.3">
      <c r="A2220" s="560">
        <v>45485</v>
      </c>
      <c r="B2220" s="72" t="s">
        <v>2152</v>
      </c>
      <c r="C2220" s="44" t="s">
        <v>494</v>
      </c>
      <c r="D2220" s="44">
        <v>2</v>
      </c>
      <c r="E2220" s="44" t="s">
        <v>108</v>
      </c>
      <c r="F2220" s="44">
        <v>11</v>
      </c>
      <c r="G2220" s="71" t="s">
        <v>2162</v>
      </c>
      <c r="H2220" s="116" t="s">
        <v>30</v>
      </c>
      <c r="I2220" s="53"/>
      <c r="J2220" s="602"/>
      <c r="K2220" s="42" t="s">
        <v>31</v>
      </c>
      <c r="L2220" s="548">
        <v>45467</v>
      </c>
      <c r="M2220" s="72"/>
      <c r="N2220" s="513">
        <v>45656</v>
      </c>
      <c r="O2220" s="115" t="s">
        <v>2154</v>
      </c>
      <c r="P2220" s="70" t="str">
        <f t="shared" ca="1" si="351"/>
        <v/>
      </c>
      <c r="Q2220" s="70" t="str">
        <f t="shared" ca="1" si="347"/>
        <v/>
      </c>
      <c r="R2220" s="70" t="str">
        <f t="shared" ca="1" si="348"/>
        <v/>
      </c>
      <c r="S2220" s="70" t="str">
        <f t="shared" ca="1" si="349"/>
        <v/>
      </c>
      <c r="T2220" s="147" t="str">
        <f t="shared" ca="1" si="350"/>
        <v/>
      </c>
      <c r="U2220" s="146"/>
      <c r="V2220" s="51"/>
      <c r="W2220" s="51"/>
      <c r="X2220" s="51"/>
      <c r="Y2220" s="51"/>
      <c r="Z2220" s="51"/>
      <c r="AA2220" s="145"/>
    </row>
    <row r="2221" spans="1:27" s="1" customFormat="1" ht="15.6" x14ac:dyDescent="0.3">
      <c r="A2221" s="560">
        <v>45485</v>
      </c>
      <c r="B2221" s="72" t="s">
        <v>2152</v>
      </c>
      <c r="C2221" s="44" t="s">
        <v>494</v>
      </c>
      <c r="D2221" s="44">
        <v>2</v>
      </c>
      <c r="E2221" s="44" t="s">
        <v>108</v>
      </c>
      <c r="F2221" s="44">
        <v>12</v>
      </c>
      <c r="G2221" s="63" t="s">
        <v>2163</v>
      </c>
      <c r="H2221" s="111" t="s">
        <v>30</v>
      </c>
      <c r="I2221" s="48"/>
      <c r="J2221" s="534"/>
      <c r="K2221" s="42" t="s">
        <v>31</v>
      </c>
      <c r="L2221" s="548">
        <v>45467</v>
      </c>
      <c r="M2221" s="72"/>
      <c r="N2221" s="513">
        <v>45656</v>
      </c>
      <c r="O2221" s="115" t="s">
        <v>2154</v>
      </c>
      <c r="P2221" s="70" t="str">
        <f t="shared" ca="1" si="351"/>
        <v/>
      </c>
      <c r="Q2221" s="70" t="str">
        <f t="shared" ca="1" si="347"/>
        <v/>
      </c>
      <c r="R2221" s="70" t="str">
        <f t="shared" ca="1" si="348"/>
        <v/>
      </c>
      <c r="S2221" s="70" t="str">
        <f t="shared" ca="1" si="349"/>
        <v/>
      </c>
      <c r="T2221" s="147" t="str">
        <f t="shared" ca="1" si="350"/>
        <v/>
      </c>
      <c r="U2221" s="146"/>
      <c r="V2221" s="51"/>
      <c r="W2221" s="51"/>
      <c r="X2221" s="51"/>
      <c r="Y2221" s="51"/>
      <c r="Z2221" s="51"/>
      <c r="AA2221" s="145"/>
    </row>
    <row r="2222" spans="1:27" s="1" customFormat="1" ht="15.6" x14ac:dyDescent="0.3">
      <c r="A2222" s="560">
        <v>45485</v>
      </c>
      <c r="B2222" s="72" t="s">
        <v>2152</v>
      </c>
      <c r="C2222" s="44" t="s">
        <v>494</v>
      </c>
      <c r="D2222" s="44">
        <v>2</v>
      </c>
      <c r="E2222" s="44" t="s">
        <v>108</v>
      </c>
      <c r="F2222" s="44">
        <v>13</v>
      </c>
      <c r="G2222" s="63" t="s">
        <v>2164</v>
      </c>
      <c r="H2222" s="111" t="s">
        <v>30</v>
      </c>
      <c r="I2222" s="48"/>
      <c r="J2222" s="534"/>
      <c r="K2222" s="42" t="s">
        <v>31</v>
      </c>
      <c r="L2222" s="548">
        <v>45467</v>
      </c>
      <c r="M2222" s="72"/>
      <c r="N2222" s="513">
        <v>45656</v>
      </c>
      <c r="O2222" s="115" t="s">
        <v>2154</v>
      </c>
      <c r="P2222" s="70" t="str">
        <f t="shared" ca="1" si="351"/>
        <v/>
      </c>
      <c r="Q2222" s="70" t="str">
        <f t="shared" ca="1" si="347"/>
        <v/>
      </c>
      <c r="R2222" s="70" t="str">
        <f t="shared" ca="1" si="348"/>
        <v/>
      </c>
      <c r="S2222" s="70" t="str">
        <f t="shared" ca="1" si="349"/>
        <v/>
      </c>
      <c r="T2222" s="147" t="str">
        <f t="shared" ca="1" si="350"/>
        <v/>
      </c>
      <c r="U2222" s="146"/>
      <c r="V2222" s="51"/>
      <c r="W2222" s="51"/>
      <c r="X2222" s="51"/>
      <c r="Y2222" s="51"/>
      <c r="Z2222" s="51"/>
      <c r="AA2222" s="145"/>
    </row>
    <row r="2223" spans="1:27" s="1" customFormat="1" ht="15.6" x14ac:dyDescent="0.3">
      <c r="A2223" s="560">
        <v>45485</v>
      </c>
      <c r="B2223" s="72" t="s">
        <v>2152</v>
      </c>
      <c r="C2223" s="44" t="s">
        <v>494</v>
      </c>
      <c r="D2223" s="44">
        <v>2</v>
      </c>
      <c r="E2223" s="44" t="s">
        <v>108</v>
      </c>
      <c r="F2223" s="44">
        <v>14</v>
      </c>
      <c r="G2223" s="71" t="s">
        <v>2165</v>
      </c>
      <c r="H2223" s="116" t="s">
        <v>30</v>
      </c>
      <c r="I2223" s="53"/>
      <c r="J2223" s="602"/>
      <c r="K2223" s="42" t="s">
        <v>31</v>
      </c>
      <c r="L2223" s="548">
        <v>45467</v>
      </c>
      <c r="M2223" s="72"/>
      <c r="N2223" s="513">
        <v>45656</v>
      </c>
      <c r="O2223" s="115" t="s">
        <v>2154</v>
      </c>
      <c r="P2223" s="70" t="str">
        <f t="shared" ca="1" si="351"/>
        <v/>
      </c>
      <c r="Q2223" s="70" t="str">
        <f t="shared" ca="1" si="347"/>
        <v/>
      </c>
      <c r="R2223" s="70" t="str">
        <f t="shared" ca="1" si="348"/>
        <v/>
      </c>
      <c r="S2223" s="70" t="str">
        <f t="shared" ca="1" si="349"/>
        <v/>
      </c>
      <c r="T2223" s="147" t="str">
        <f t="shared" ca="1" si="350"/>
        <v/>
      </c>
      <c r="U2223" s="146"/>
      <c r="V2223" s="51"/>
      <c r="W2223" s="51"/>
      <c r="X2223" s="51"/>
      <c r="Y2223" s="51"/>
      <c r="Z2223" s="51"/>
      <c r="AA2223" s="145"/>
    </row>
    <row r="2224" spans="1:27" s="1" customFormat="1" ht="15.6" x14ac:dyDescent="0.3">
      <c r="A2224" s="560">
        <v>45485</v>
      </c>
      <c r="B2224" s="72" t="s">
        <v>2152</v>
      </c>
      <c r="C2224" s="44" t="s">
        <v>494</v>
      </c>
      <c r="D2224" s="44">
        <v>2</v>
      </c>
      <c r="E2224" s="44" t="s">
        <v>108</v>
      </c>
      <c r="F2224" s="44">
        <v>15</v>
      </c>
      <c r="G2224" s="63" t="s">
        <v>2166</v>
      </c>
      <c r="H2224" s="111" t="s">
        <v>30</v>
      </c>
      <c r="I2224" s="48"/>
      <c r="J2224" s="534"/>
      <c r="K2224" s="188" t="s">
        <v>227</v>
      </c>
      <c r="L2224" s="548">
        <v>45467</v>
      </c>
      <c r="M2224" s="72"/>
      <c r="N2224" s="534"/>
      <c r="O2224" s="115" t="s">
        <v>2154</v>
      </c>
      <c r="P2224" s="70" t="str">
        <f t="shared" ca="1" si="351"/>
        <v/>
      </c>
      <c r="Q2224" s="70" t="str">
        <f t="shared" ca="1" si="347"/>
        <v/>
      </c>
      <c r="R2224" s="70" t="str">
        <f t="shared" ca="1" si="348"/>
        <v/>
      </c>
      <c r="S2224" s="70" t="str">
        <f t="shared" ca="1" si="349"/>
        <v/>
      </c>
      <c r="T2224" s="147" t="str">
        <f t="shared" ca="1" si="350"/>
        <v/>
      </c>
      <c r="U2224" s="146"/>
      <c r="V2224" s="51"/>
      <c r="W2224" s="51"/>
      <c r="X2224" s="51"/>
      <c r="Y2224" s="51"/>
      <c r="Z2224" s="51"/>
      <c r="AA2224" s="145"/>
    </row>
    <row r="2225" spans="1:27" s="4" customFormat="1" ht="15.6" x14ac:dyDescent="0.3">
      <c r="A2225" s="560">
        <v>45485</v>
      </c>
      <c r="B2225" s="72" t="s">
        <v>2152</v>
      </c>
      <c r="C2225" s="44" t="s">
        <v>494</v>
      </c>
      <c r="D2225" s="44">
        <v>2</v>
      </c>
      <c r="E2225" s="44" t="s">
        <v>108</v>
      </c>
      <c r="F2225" s="44">
        <v>16</v>
      </c>
      <c r="G2225" s="71" t="s">
        <v>2167</v>
      </c>
      <c r="H2225" s="116" t="s">
        <v>30</v>
      </c>
      <c r="I2225" s="53"/>
      <c r="J2225" s="602"/>
      <c r="K2225" s="42" t="s">
        <v>31</v>
      </c>
      <c r="L2225" s="548">
        <v>45467</v>
      </c>
      <c r="M2225" s="72"/>
      <c r="N2225" s="513">
        <v>45656</v>
      </c>
      <c r="O2225" s="115" t="s">
        <v>2154</v>
      </c>
      <c r="P2225" s="70" t="str">
        <f t="shared" ca="1" si="351"/>
        <v/>
      </c>
      <c r="Q2225" s="70" t="str">
        <f t="shared" ca="1" si="347"/>
        <v/>
      </c>
      <c r="R2225" s="70" t="str">
        <f t="shared" ca="1" si="348"/>
        <v/>
      </c>
      <c r="S2225" s="70" t="str">
        <f t="shared" ca="1" si="349"/>
        <v/>
      </c>
      <c r="T2225" s="147" t="str">
        <f t="shared" ca="1" si="350"/>
        <v/>
      </c>
      <c r="U2225" s="146"/>
      <c r="V2225" s="51"/>
      <c r="W2225" s="51"/>
      <c r="X2225" s="51"/>
      <c r="Y2225" s="51"/>
      <c r="Z2225" s="51"/>
      <c r="AA2225" s="145"/>
    </row>
    <row r="2226" spans="1:27" s="1" customFormat="1" ht="15.6" x14ac:dyDescent="0.3">
      <c r="A2226" s="560">
        <v>45485</v>
      </c>
      <c r="B2226" s="72" t="s">
        <v>2152</v>
      </c>
      <c r="C2226" s="44" t="s">
        <v>494</v>
      </c>
      <c r="D2226" s="44">
        <v>2</v>
      </c>
      <c r="E2226" s="44" t="s">
        <v>108</v>
      </c>
      <c r="F2226" s="44">
        <v>17</v>
      </c>
      <c r="G2226" s="71" t="s">
        <v>2168</v>
      </c>
      <c r="H2226" s="116" t="s">
        <v>30</v>
      </c>
      <c r="I2226" s="53"/>
      <c r="J2226" s="602"/>
      <c r="K2226" s="42" t="s">
        <v>31</v>
      </c>
      <c r="L2226" s="548">
        <v>45467</v>
      </c>
      <c r="M2226" s="72"/>
      <c r="N2226" s="513">
        <v>45656</v>
      </c>
      <c r="O2226" s="115" t="s">
        <v>2154</v>
      </c>
      <c r="P2226" s="70" t="str">
        <f ca="1">IF(K2226="NÃO INTERVENCIONADO",TODAY()-L2226,"")</f>
        <v/>
      </c>
      <c r="Q2226" s="70" t="str">
        <f t="shared" ca="1" si="347"/>
        <v/>
      </c>
      <c r="R2226" s="70" t="str">
        <f t="shared" ca="1" si="348"/>
        <v/>
      </c>
      <c r="S2226" s="70" t="str">
        <f t="shared" ca="1" si="349"/>
        <v/>
      </c>
      <c r="T2226" s="147" t="str">
        <f t="shared" ca="1" si="350"/>
        <v/>
      </c>
      <c r="U2226" s="146"/>
      <c r="V2226" s="51"/>
      <c r="W2226" s="51"/>
      <c r="X2226" s="51"/>
      <c r="Y2226" s="51"/>
      <c r="Z2226" s="51"/>
      <c r="AA2226" s="145"/>
    </row>
    <row r="2227" spans="1:27" s="1" customFormat="1" ht="15.6" x14ac:dyDescent="0.3">
      <c r="A2227" s="560">
        <v>45485</v>
      </c>
      <c r="B2227" s="72" t="s">
        <v>2152</v>
      </c>
      <c r="C2227" s="44" t="s">
        <v>494</v>
      </c>
      <c r="D2227" s="44">
        <v>2</v>
      </c>
      <c r="E2227" s="44" t="s">
        <v>108</v>
      </c>
      <c r="F2227" s="44">
        <v>18</v>
      </c>
      <c r="G2227" s="71" t="s">
        <v>233</v>
      </c>
      <c r="H2227" s="116" t="s">
        <v>30</v>
      </c>
      <c r="I2227" s="53"/>
      <c r="J2227" s="602"/>
      <c r="K2227" s="42" t="s">
        <v>31</v>
      </c>
      <c r="L2227" s="548">
        <v>45467</v>
      </c>
      <c r="M2227" s="72"/>
      <c r="N2227" s="513">
        <v>45656</v>
      </c>
      <c r="O2227" s="115" t="s">
        <v>2154</v>
      </c>
      <c r="P2227" s="70" t="str">
        <f t="shared" ref="P2227:P2238" ca="1" si="352">IF(K2227="NÃO INTERVENCIONADO",TODAY()-J2227,"")</f>
        <v/>
      </c>
      <c r="Q2227" s="70" t="str">
        <f t="shared" ca="1" si="347"/>
        <v/>
      </c>
      <c r="R2227" s="70" t="str">
        <f t="shared" ca="1" si="348"/>
        <v/>
      </c>
      <c r="S2227" s="70" t="str">
        <f t="shared" ca="1" si="349"/>
        <v/>
      </c>
      <c r="T2227" s="147" t="str">
        <f t="shared" ca="1" si="350"/>
        <v/>
      </c>
      <c r="U2227" s="216"/>
      <c r="V2227" s="115"/>
      <c r="W2227" s="115"/>
      <c r="X2227" s="115"/>
      <c r="Y2227" s="115"/>
      <c r="Z2227" s="115"/>
      <c r="AA2227" s="217"/>
    </row>
    <row r="2228" spans="1:27" s="4" customFormat="1" ht="15.6" x14ac:dyDescent="0.3">
      <c r="A2228" s="560">
        <v>45485</v>
      </c>
      <c r="B2228" s="72" t="s">
        <v>2152</v>
      </c>
      <c r="C2228" s="44" t="s">
        <v>494</v>
      </c>
      <c r="D2228" s="44">
        <v>2</v>
      </c>
      <c r="E2228" s="44" t="s">
        <v>108</v>
      </c>
      <c r="F2228" s="44">
        <v>19</v>
      </c>
      <c r="G2228" s="71" t="s">
        <v>2169</v>
      </c>
      <c r="H2228" s="116" t="s">
        <v>30</v>
      </c>
      <c r="I2228" s="53"/>
      <c r="J2228" s="602"/>
      <c r="K2228" s="42" t="s">
        <v>31</v>
      </c>
      <c r="L2228" s="548">
        <v>45467</v>
      </c>
      <c r="M2228" s="72"/>
      <c r="N2228" s="513">
        <v>45656</v>
      </c>
      <c r="O2228" s="115" t="s">
        <v>2154</v>
      </c>
      <c r="P2228" s="70" t="str">
        <f t="shared" ca="1" si="352"/>
        <v/>
      </c>
      <c r="Q2228" s="70" t="str">
        <f t="shared" ca="1" si="347"/>
        <v/>
      </c>
      <c r="R2228" s="70" t="str">
        <f t="shared" ca="1" si="348"/>
        <v/>
      </c>
      <c r="S2228" s="70" t="str">
        <f t="shared" ca="1" si="349"/>
        <v/>
      </c>
      <c r="T2228" s="147" t="str">
        <f t="shared" ca="1" si="350"/>
        <v/>
      </c>
      <c r="U2228" s="216"/>
      <c r="V2228" s="115"/>
      <c r="W2228" s="115"/>
      <c r="X2228" s="115"/>
      <c r="Y2228" s="115"/>
      <c r="Z2228" s="115"/>
      <c r="AA2228" s="217"/>
    </row>
    <row r="2229" spans="1:27" s="4" customFormat="1" ht="15.6" x14ac:dyDescent="0.3">
      <c r="A2229" s="560">
        <v>45485</v>
      </c>
      <c r="B2229" s="72" t="s">
        <v>2152</v>
      </c>
      <c r="C2229" s="44" t="s">
        <v>494</v>
      </c>
      <c r="D2229" s="44">
        <v>2</v>
      </c>
      <c r="E2229" s="44" t="s">
        <v>108</v>
      </c>
      <c r="F2229" s="44">
        <v>20</v>
      </c>
      <c r="G2229" s="63" t="s">
        <v>2170</v>
      </c>
      <c r="H2229" s="111" t="s">
        <v>30</v>
      </c>
      <c r="I2229" s="48"/>
      <c r="J2229" s="534"/>
      <c r="K2229" s="42" t="s">
        <v>31</v>
      </c>
      <c r="L2229" s="548">
        <v>45467</v>
      </c>
      <c r="M2229" s="72"/>
      <c r="N2229" s="513">
        <v>45656</v>
      </c>
      <c r="O2229" s="115" t="s">
        <v>2154</v>
      </c>
      <c r="P2229" s="70" t="str">
        <f t="shared" ca="1" si="352"/>
        <v/>
      </c>
      <c r="Q2229" s="70" t="str">
        <f t="shared" ca="1" si="347"/>
        <v/>
      </c>
      <c r="R2229" s="70" t="str">
        <f t="shared" ca="1" si="348"/>
        <v/>
      </c>
      <c r="S2229" s="70" t="str">
        <f t="shared" ca="1" si="349"/>
        <v/>
      </c>
      <c r="T2229" s="147" t="str">
        <f t="shared" ca="1" si="350"/>
        <v/>
      </c>
      <c r="U2229" s="216"/>
      <c r="V2229" s="115"/>
      <c r="W2229" s="115"/>
      <c r="X2229" s="115"/>
      <c r="Y2229" s="115"/>
      <c r="Z2229" s="115"/>
      <c r="AA2229" s="217"/>
    </row>
    <row r="2230" spans="1:27" s="4" customFormat="1" ht="15.6" x14ac:dyDescent="0.3">
      <c r="A2230" s="560">
        <v>45485</v>
      </c>
      <c r="B2230" s="72" t="s">
        <v>2152</v>
      </c>
      <c r="C2230" s="44" t="s">
        <v>494</v>
      </c>
      <c r="D2230" s="44">
        <v>2</v>
      </c>
      <c r="E2230" s="44" t="s">
        <v>108</v>
      </c>
      <c r="F2230" s="44">
        <v>21</v>
      </c>
      <c r="G2230" s="63" t="s">
        <v>2171</v>
      </c>
      <c r="H2230" s="111" t="s">
        <v>30</v>
      </c>
      <c r="I2230" s="48"/>
      <c r="J2230" s="534"/>
      <c r="K2230" s="42" t="s">
        <v>31</v>
      </c>
      <c r="L2230" s="548">
        <v>45467</v>
      </c>
      <c r="M2230" s="72"/>
      <c r="N2230" s="513">
        <v>45656</v>
      </c>
      <c r="O2230" s="115" t="s">
        <v>2154</v>
      </c>
      <c r="P2230" s="70" t="str">
        <f t="shared" ca="1" si="352"/>
        <v/>
      </c>
      <c r="Q2230" s="70" t="str">
        <f t="shared" ca="1" si="347"/>
        <v/>
      </c>
      <c r="R2230" s="70" t="str">
        <f t="shared" ca="1" si="348"/>
        <v/>
      </c>
      <c r="S2230" s="70" t="str">
        <f t="shared" ca="1" si="349"/>
        <v/>
      </c>
      <c r="T2230" s="147" t="str">
        <f t="shared" ca="1" si="350"/>
        <v/>
      </c>
      <c r="U2230" s="216"/>
      <c r="V2230" s="115"/>
      <c r="W2230" s="115"/>
      <c r="X2230" s="115"/>
      <c r="Y2230" s="115"/>
      <c r="Z2230" s="115"/>
      <c r="AA2230" s="217"/>
    </row>
    <row r="2231" spans="1:27" s="4" customFormat="1" ht="15.6" x14ac:dyDescent="0.3">
      <c r="A2231" s="560">
        <v>45485</v>
      </c>
      <c r="B2231" s="72" t="s">
        <v>2152</v>
      </c>
      <c r="C2231" s="44" t="s">
        <v>494</v>
      </c>
      <c r="D2231" s="44">
        <v>2</v>
      </c>
      <c r="E2231" s="44" t="s">
        <v>108</v>
      </c>
      <c r="F2231" s="44">
        <v>22</v>
      </c>
      <c r="G2231" s="71" t="s">
        <v>2172</v>
      </c>
      <c r="H2231" s="116" t="s">
        <v>30</v>
      </c>
      <c r="I2231" s="53"/>
      <c r="J2231" s="602"/>
      <c r="K2231" s="42" t="s">
        <v>31</v>
      </c>
      <c r="L2231" s="548">
        <v>45467</v>
      </c>
      <c r="M2231" s="72"/>
      <c r="N2231" s="513">
        <v>45656</v>
      </c>
      <c r="O2231" s="115" t="s">
        <v>2154</v>
      </c>
      <c r="P2231" s="70" t="str">
        <f t="shared" ca="1" si="352"/>
        <v/>
      </c>
      <c r="Q2231" s="70" t="str">
        <f t="shared" ca="1" si="347"/>
        <v/>
      </c>
      <c r="R2231" s="70" t="str">
        <f t="shared" ca="1" si="348"/>
        <v/>
      </c>
      <c r="S2231" s="70" t="str">
        <f t="shared" ca="1" si="349"/>
        <v/>
      </c>
      <c r="T2231" s="147" t="str">
        <f t="shared" ca="1" si="350"/>
        <v/>
      </c>
      <c r="U2231" s="216"/>
      <c r="V2231" s="115"/>
      <c r="W2231" s="115"/>
      <c r="X2231" s="115"/>
      <c r="Y2231" s="115"/>
      <c r="Z2231" s="115"/>
      <c r="AA2231" s="217"/>
    </row>
    <row r="2232" spans="1:27" s="4" customFormat="1" ht="15.6" x14ac:dyDescent="0.3">
      <c r="A2232" s="560">
        <v>45485</v>
      </c>
      <c r="B2232" s="72" t="s">
        <v>2152</v>
      </c>
      <c r="C2232" s="44" t="s">
        <v>494</v>
      </c>
      <c r="D2232" s="44">
        <v>2</v>
      </c>
      <c r="E2232" s="44" t="s">
        <v>108</v>
      </c>
      <c r="F2232" s="44">
        <v>23</v>
      </c>
      <c r="G2232" s="63" t="s">
        <v>2173</v>
      </c>
      <c r="H2232" s="111" t="s">
        <v>30</v>
      </c>
      <c r="I2232" s="48"/>
      <c r="J2232" s="534"/>
      <c r="K2232" s="42" t="s">
        <v>31</v>
      </c>
      <c r="L2232" s="548">
        <v>45467</v>
      </c>
      <c r="M2232" s="72"/>
      <c r="N2232" s="513">
        <v>45656</v>
      </c>
      <c r="O2232" s="115" t="s">
        <v>2154</v>
      </c>
      <c r="P2232" s="70" t="str">
        <f t="shared" ca="1" si="352"/>
        <v/>
      </c>
      <c r="Q2232" s="70" t="str">
        <f t="shared" ca="1" si="347"/>
        <v/>
      </c>
      <c r="R2232" s="70" t="str">
        <f t="shared" ca="1" si="348"/>
        <v/>
      </c>
      <c r="S2232" s="70" t="str">
        <f t="shared" ca="1" si="349"/>
        <v/>
      </c>
      <c r="T2232" s="147" t="str">
        <f t="shared" ca="1" si="350"/>
        <v/>
      </c>
      <c r="U2232" s="216"/>
      <c r="V2232" s="115"/>
      <c r="W2232" s="115"/>
      <c r="X2232" s="115"/>
      <c r="Y2232" s="115"/>
      <c r="Z2232" s="115"/>
      <c r="AA2232" s="217"/>
    </row>
    <row r="2233" spans="1:27" s="4" customFormat="1" ht="15.6" x14ac:dyDescent="0.3">
      <c r="A2233" s="560">
        <v>45485</v>
      </c>
      <c r="B2233" s="72" t="s">
        <v>2152</v>
      </c>
      <c r="C2233" s="44" t="s">
        <v>494</v>
      </c>
      <c r="D2233" s="44">
        <v>2</v>
      </c>
      <c r="E2233" s="44" t="s">
        <v>108</v>
      </c>
      <c r="F2233" s="44">
        <v>24</v>
      </c>
      <c r="G2233" s="71" t="s">
        <v>2174</v>
      </c>
      <c r="H2233" s="116" t="s">
        <v>30</v>
      </c>
      <c r="I2233" s="53"/>
      <c r="J2233" s="602"/>
      <c r="K2233" s="42" t="s">
        <v>31</v>
      </c>
      <c r="L2233" s="548">
        <v>45467</v>
      </c>
      <c r="M2233" s="72"/>
      <c r="N2233" s="513">
        <v>45656</v>
      </c>
      <c r="O2233" s="115" t="s">
        <v>2154</v>
      </c>
      <c r="P2233" s="70" t="str">
        <f t="shared" ca="1" si="352"/>
        <v/>
      </c>
      <c r="Q2233" s="70" t="str">
        <f t="shared" ca="1" si="347"/>
        <v/>
      </c>
      <c r="R2233" s="70" t="str">
        <f t="shared" ca="1" si="348"/>
        <v/>
      </c>
      <c r="S2233" s="70" t="str">
        <f t="shared" ca="1" si="349"/>
        <v/>
      </c>
      <c r="T2233" s="147" t="str">
        <f t="shared" ca="1" si="350"/>
        <v/>
      </c>
      <c r="U2233" s="216"/>
      <c r="V2233" s="115"/>
      <c r="W2233" s="115"/>
      <c r="X2233" s="115"/>
      <c r="Y2233" s="115"/>
      <c r="Z2233" s="115"/>
      <c r="AA2233" s="217"/>
    </row>
    <row r="2234" spans="1:27" s="1" customFormat="1" ht="15.6" x14ac:dyDescent="0.3">
      <c r="A2234" s="560">
        <v>45485</v>
      </c>
      <c r="B2234" s="72" t="s">
        <v>2152</v>
      </c>
      <c r="C2234" s="44" t="s">
        <v>494</v>
      </c>
      <c r="D2234" s="44">
        <v>2</v>
      </c>
      <c r="E2234" s="44" t="s">
        <v>108</v>
      </c>
      <c r="F2234" s="44">
        <v>25</v>
      </c>
      <c r="G2234" s="63" t="s">
        <v>2175</v>
      </c>
      <c r="H2234" s="111" t="s">
        <v>30</v>
      </c>
      <c r="I2234" s="48"/>
      <c r="J2234" s="534"/>
      <c r="K2234" s="187" t="s">
        <v>31</v>
      </c>
      <c r="L2234" s="548">
        <v>45467</v>
      </c>
      <c r="M2234" s="72"/>
      <c r="N2234" s="513">
        <v>45656</v>
      </c>
      <c r="O2234" s="115" t="s">
        <v>2154</v>
      </c>
      <c r="P2234" s="70" t="str">
        <f t="shared" ca="1" si="352"/>
        <v/>
      </c>
      <c r="Q2234" s="70" t="str">
        <f t="shared" ca="1" si="347"/>
        <v/>
      </c>
      <c r="R2234" s="70" t="str">
        <f t="shared" ca="1" si="348"/>
        <v/>
      </c>
      <c r="S2234" s="70" t="str">
        <f t="shared" ca="1" si="349"/>
        <v/>
      </c>
      <c r="T2234" s="147" t="str">
        <f t="shared" ca="1" si="350"/>
        <v/>
      </c>
      <c r="U2234" s="216"/>
      <c r="V2234" s="115"/>
      <c r="W2234" s="115"/>
      <c r="X2234" s="115"/>
      <c r="Y2234" s="115"/>
      <c r="Z2234" s="115"/>
      <c r="AA2234" s="217"/>
    </row>
    <row r="2235" spans="1:27" s="4" customFormat="1" ht="15.6" x14ac:dyDescent="0.3">
      <c r="A2235" s="560">
        <v>45485</v>
      </c>
      <c r="B2235" s="72" t="s">
        <v>2152</v>
      </c>
      <c r="C2235" s="44" t="s">
        <v>494</v>
      </c>
      <c r="D2235" s="44">
        <v>2</v>
      </c>
      <c r="E2235" s="44" t="s">
        <v>108</v>
      </c>
      <c r="F2235" s="44">
        <v>26</v>
      </c>
      <c r="G2235" s="218" t="s">
        <v>2176</v>
      </c>
      <c r="H2235" s="199" t="s">
        <v>84</v>
      </c>
      <c r="I2235" s="95"/>
      <c r="J2235" s="603"/>
      <c r="K2235" s="42" t="s">
        <v>31</v>
      </c>
      <c r="L2235" s="548">
        <v>45467</v>
      </c>
      <c r="M2235" s="114"/>
      <c r="N2235" s="513">
        <v>45656</v>
      </c>
      <c r="O2235" s="115" t="s">
        <v>2154</v>
      </c>
      <c r="P2235" s="70" t="str">
        <f t="shared" ca="1" si="352"/>
        <v/>
      </c>
      <c r="Q2235" s="70" t="str">
        <f t="shared" ca="1" si="347"/>
        <v/>
      </c>
      <c r="R2235" s="70" t="str">
        <f t="shared" ca="1" si="348"/>
        <v/>
      </c>
      <c r="S2235" s="70" t="str">
        <f t="shared" ca="1" si="349"/>
        <v/>
      </c>
      <c r="T2235" s="147" t="str">
        <f t="shared" ca="1" si="350"/>
        <v/>
      </c>
      <c r="U2235" s="216"/>
      <c r="V2235" s="115"/>
      <c r="W2235" s="115"/>
      <c r="X2235" s="115"/>
      <c r="Y2235" s="115"/>
      <c r="Z2235" s="115"/>
      <c r="AA2235" s="217"/>
    </row>
    <row r="2236" spans="1:27" s="4" customFormat="1" ht="15.6" x14ac:dyDescent="0.3">
      <c r="A2236" s="560">
        <v>45485</v>
      </c>
      <c r="B2236" s="72" t="s">
        <v>2152</v>
      </c>
      <c r="C2236" s="44" t="s">
        <v>494</v>
      </c>
      <c r="D2236" s="44">
        <v>2</v>
      </c>
      <c r="E2236" s="44" t="s">
        <v>108</v>
      </c>
      <c r="F2236" s="44">
        <v>27</v>
      </c>
      <c r="G2236" s="71" t="s">
        <v>2177</v>
      </c>
      <c r="H2236" s="116" t="s">
        <v>30</v>
      </c>
      <c r="I2236" s="53"/>
      <c r="J2236" s="602"/>
      <c r="K2236" s="42" t="s">
        <v>31</v>
      </c>
      <c r="L2236" s="548">
        <v>45467</v>
      </c>
      <c r="M2236" s="114"/>
      <c r="N2236" s="513">
        <v>45656</v>
      </c>
      <c r="O2236" s="115" t="s">
        <v>2154</v>
      </c>
      <c r="P2236" s="70" t="str">
        <f t="shared" ca="1" si="352"/>
        <v/>
      </c>
      <c r="Q2236" s="70" t="str">
        <f t="shared" ca="1" si="347"/>
        <v/>
      </c>
      <c r="R2236" s="70" t="str">
        <f t="shared" ca="1" si="348"/>
        <v/>
      </c>
      <c r="S2236" s="70" t="str">
        <f t="shared" ca="1" si="349"/>
        <v/>
      </c>
      <c r="T2236" s="147" t="str">
        <f t="shared" ca="1" si="350"/>
        <v/>
      </c>
      <c r="U2236" s="216"/>
      <c r="V2236" s="115"/>
      <c r="W2236" s="115"/>
      <c r="X2236" s="115"/>
      <c r="Y2236" s="115"/>
      <c r="Z2236" s="115"/>
      <c r="AA2236" s="217"/>
    </row>
    <row r="2237" spans="1:27" s="4" customFormat="1" ht="15.6" x14ac:dyDescent="0.3">
      <c r="A2237" s="560">
        <v>45485</v>
      </c>
      <c r="B2237" s="72" t="s">
        <v>2152</v>
      </c>
      <c r="C2237" s="44" t="s">
        <v>494</v>
      </c>
      <c r="D2237" s="44">
        <v>2</v>
      </c>
      <c r="E2237" s="44" t="s">
        <v>108</v>
      </c>
      <c r="F2237" s="44">
        <v>28</v>
      </c>
      <c r="G2237" s="63" t="s">
        <v>2178</v>
      </c>
      <c r="H2237" s="47" t="s">
        <v>57</v>
      </c>
      <c r="I2237" s="48"/>
      <c r="J2237" s="534"/>
      <c r="K2237" s="42" t="s">
        <v>31</v>
      </c>
      <c r="L2237" s="548">
        <v>45467</v>
      </c>
      <c r="M2237" s="114"/>
      <c r="N2237" s="534">
        <v>45527</v>
      </c>
      <c r="O2237" s="115" t="s">
        <v>2154</v>
      </c>
      <c r="P2237" s="70" t="str">
        <f t="shared" ca="1" si="352"/>
        <v/>
      </c>
      <c r="Q2237" s="70" t="str">
        <f t="shared" ca="1" si="347"/>
        <v/>
      </c>
      <c r="R2237" s="70" t="str">
        <f t="shared" ca="1" si="348"/>
        <v/>
      </c>
      <c r="S2237" s="70" t="str">
        <f t="shared" ca="1" si="349"/>
        <v/>
      </c>
      <c r="T2237" s="147" t="str">
        <f t="shared" ca="1" si="350"/>
        <v/>
      </c>
      <c r="U2237" s="216"/>
      <c r="V2237" s="115"/>
      <c r="W2237" s="115"/>
      <c r="X2237" s="115"/>
      <c r="Y2237" s="115"/>
      <c r="Z2237" s="115"/>
      <c r="AA2237" s="217"/>
    </row>
    <row r="2238" spans="1:27" s="4" customFormat="1" ht="15.6" x14ac:dyDescent="0.3">
      <c r="A2238" s="560">
        <v>45485</v>
      </c>
      <c r="B2238" s="72" t="s">
        <v>2152</v>
      </c>
      <c r="C2238" s="44" t="s">
        <v>494</v>
      </c>
      <c r="D2238" s="44">
        <v>2</v>
      </c>
      <c r="E2238" s="44" t="s">
        <v>108</v>
      </c>
      <c r="F2238" s="44">
        <v>29</v>
      </c>
      <c r="G2238" s="63" t="s">
        <v>2179</v>
      </c>
      <c r="H2238" s="47" t="s">
        <v>68</v>
      </c>
      <c r="I2238" s="48"/>
      <c r="J2238" s="534"/>
      <c r="K2238" s="42" t="s">
        <v>31</v>
      </c>
      <c r="L2238" s="548">
        <v>45467</v>
      </c>
      <c r="M2238" s="114"/>
      <c r="N2238" s="513">
        <v>45656</v>
      </c>
      <c r="O2238" s="115" t="s">
        <v>2154</v>
      </c>
      <c r="P2238" s="70" t="str">
        <f t="shared" ca="1" si="352"/>
        <v/>
      </c>
      <c r="Q2238" s="70" t="str">
        <f t="shared" ca="1" si="347"/>
        <v/>
      </c>
      <c r="R2238" s="70" t="str">
        <f t="shared" ca="1" si="348"/>
        <v/>
      </c>
      <c r="S2238" s="70" t="str">
        <f t="shared" ca="1" si="349"/>
        <v/>
      </c>
      <c r="T2238" s="147" t="str">
        <f t="shared" ca="1" si="350"/>
        <v/>
      </c>
      <c r="U2238" s="216"/>
      <c r="V2238" s="115"/>
      <c r="W2238" s="115"/>
      <c r="X2238" s="115"/>
      <c r="Y2238" s="115"/>
      <c r="Z2238" s="115"/>
      <c r="AA2238" s="217"/>
    </row>
    <row r="2239" spans="1:27" s="4" customFormat="1" ht="15.6" x14ac:dyDescent="0.3">
      <c r="A2239" s="560">
        <v>45485</v>
      </c>
      <c r="B2239" s="72" t="s">
        <v>2152</v>
      </c>
      <c r="C2239" s="44" t="s">
        <v>494</v>
      </c>
      <c r="D2239" s="44">
        <v>2</v>
      </c>
      <c r="E2239" s="44" t="s">
        <v>108</v>
      </c>
      <c r="F2239" s="44">
        <v>30</v>
      </c>
      <c r="G2239" s="63" t="s">
        <v>2180</v>
      </c>
      <c r="H2239" s="111" t="s">
        <v>30</v>
      </c>
      <c r="I2239" s="48"/>
      <c r="J2239" s="534"/>
      <c r="K2239" s="187" t="s">
        <v>31</v>
      </c>
      <c r="L2239" s="548">
        <v>45467</v>
      </c>
      <c r="M2239" s="114"/>
      <c r="N2239" s="513">
        <v>45656</v>
      </c>
      <c r="O2239" s="115" t="s">
        <v>2154</v>
      </c>
      <c r="P2239" s="70" t="str">
        <f ca="1">IF(K2239="NÃO INTERVENCIONADO",TODAY()-L2239,"")</f>
        <v/>
      </c>
      <c r="Q2239" s="70" t="str">
        <f t="shared" ca="1" si="347"/>
        <v/>
      </c>
      <c r="R2239" s="70" t="str">
        <f t="shared" ca="1" si="348"/>
        <v/>
      </c>
      <c r="S2239" s="70" t="str">
        <f t="shared" ca="1" si="349"/>
        <v/>
      </c>
      <c r="T2239" s="147" t="str">
        <f t="shared" ca="1" si="350"/>
        <v/>
      </c>
      <c r="U2239" s="216"/>
      <c r="V2239" s="115"/>
      <c r="W2239" s="115"/>
      <c r="X2239" s="115"/>
      <c r="Y2239" s="115"/>
      <c r="Z2239" s="115"/>
      <c r="AA2239" s="217"/>
    </row>
    <row r="2240" spans="1:27" s="4" customFormat="1" ht="15.6" x14ac:dyDescent="0.3">
      <c r="A2240" s="560">
        <v>45485</v>
      </c>
      <c r="B2240" s="72" t="s">
        <v>2152</v>
      </c>
      <c r="C2240" s="44" t="s">
        <v>494</v>
      </c>
      <c r="D2240" s="44">
        <v>2</v>
      </c>
      <c r="E2240" s="44" t="s">
        <v>108</v>
      </c>
      <c r="F2240" s="44">
        <v>31</v>
      </c>
      <c r="G2240" s="64" t="s">
        <v>2181</v>
      </c>
      <c r="H2240" s="77" t="s">
        <v>40</v>
      </c>
      <c r="I2240" s="59"/>
      <c r="J2240" s="604"/>
      <c r="K2240" s="42" t="s">
        <v>31</v>
      </c>
      <c r="L2240" s="548">
        <v>45467</v>
      </c>
      <c r="M2240" s="114"/>
      <c r="N2240" s="534">
        <v>45678</v>
      </c>
      <c r="O2240" s="115" t="s">
        <v>2154</v>
      </c>
      <c r="P2240" s="70" t="str">
        <f t="shared" ref="P2240:P2252" ca="1" si="353">IF(K2240="NÃO INTERVENCIONADO",TODAY()-J2240,"")</f>
        <v/>
      </c>
      <c r="Q2240" s="70" t="str">
        <f t="shared" ca="1" si="347"/>
        <v/>
      </c>
      <c r="R2240" s="70" t="str">
        <f t="shared" ca="1" si="348"/>
        <v/>
      </c>
      <c r="S2240" s="70" t="str">
        <f t="shared" ca="1" si="349"/>
        <v/>
      </c>
      <c r="T2240" s="147" t="str">
        <f t="shared" ca="1" si="350"/>
        <v/>
      </c>
      <c r="U2240" s="216"/>
      <c r="V2240" s="115"/>
      <c r="W2240" s="115"/>
      <c r="X2240" s="115"/>
      <c r="Y2240" s="115"/>
      <c r="Z2240" s="115"/>
      <c r="AA2240" s="217"/>
    </row>
    <row r="2241" spans="1:27" s="4" customFormat="1" ht="15.6" x14ac:dyDescent="0.3">
      <c r="A2241" s="560">
        <v>45485</v>
      </c>
      <c r="B2241" s="72" t="s">
        <v>2152</v>
      </c>
      <c r="C2241" s="44" t="s">
        <v>494</v>
      </c>
      <c r="D2241" s="44">
        <v>2</v>
      </c>
      <c r="E2241" s="44" t="s">
        <v>108</v>
      </c>
      <c r="F2241" s="44">
        <v>32</v>
      </c>
      <c r="G2241" s="63" t="s">
        <v>2182</v>
      </c>
      <c r="H2241" s="111" t="s">
        <v>30</v>
      </c>
      <c r="I2241" s="48"/>
      <c r="J2241" s="534"/>
      <c r="K2241" s="42" t="s">
        <v>31</v>
      </c>
      <c r="L2241" s="548">
        <v>45467</v>
      </c>
      <c r="M2241" s="114"/>
      <c r="N2241" s="513">
        <v>45656</v>
      </c>
      <c r="O2241" s="115" t="s">
        <v>2154</v>
      </c>
      <c r="P2241" s="70" t="str">
        <f t="shared" ca="1" si="353"/>
        <v/>
      </c>
      <c r="Q2241" s="70" t="str">
        <f t="shared" ca="1" si="347"/>
        <v/>
      </c>
      <c r="R2241" s="70" t="str">
        <f t="shared" ca="1" si="348"/>
        <v/>
      </c>
      <c r="S2241" s="70" t="str">
        <f t="shared" ca="1" si="349"/>
        <v/>
      </c>
      <c r="T2241" s="147" t="str">
        <f t="shared" ca="1" si="350"/>
        <v/>
      </c>
      <c r="U2241" s="216"/>
      <c r="V2241" s="115"/>
      <c r="W2241" s="115"/>
      <c r="X2241" s="115"/>
      <c r="Y2241" s="115"/>
      <c r="Z2241" s="115"/>
      <c r="AA2241" s="217"/>
    </row>
    <row r="2242" spans="1:27" s="4" customFormat="1" ht="15.6" x14ac:dyDescent="0.3">
      <c r="A2242" s="560">
        <v>45485</v>
      </c>
      <c r="B2242" s="72" t="s">
        <v>2152</v>
      </c>
      <c r="C2242" s="44" t="s">
        <v>494</v>
      </c>
      <c r="D2242" s="44">
        <v>2</v>
      </c>
      <c r="E2242" s="44" t="s">
        <v>108</v>
      </c>
      <c r="F2242" s="44">
        <v>33</v>
      </c>
      <c r="G2242" s="63" t="s">
        <v>2183</v>
      </c>
      <c r="H2242" s="65" t="s">
        <v>158</v>
      </c>
      <c r="I2242" s="48"/>
      <c r="J2242" s="534"/>
      <c r="K2242" s="42" t="s">
        <v>31</v>
      </c>
      <c r="L2242" s="548">
        <v>45467</v>
      </c>
      <c r="M2242" s="114"/>
      <c r="N2242" s="513">
        <v>45656</v>
      </c>
      <c r="O2242" s="115" t="s">
        <v>2154</v>
      </c>
      <c r="P2242" s="70" t="str">
        <f t="shared" ca="1" si="353"/>
        <v/>
      </c>
      <c r="Q2242" s="70" t="str">
        <f t="shared" ref="Q2242:Q2273" ca="1" si="354">IF(K2242="ENCOMENDADO",TODAY()-J2242,"")</f>
        <v/>
      </c>
      <c r="R2242" s="70" t="str">
        <f t="shared" ref="R2242:R2273" ca="1" si="355">IF(K2242="EM OBRA",TODAY()-J2242,"")</f>
        <v/>
      </c>
      <c r="S2242" s="70" t="str">
        <f t="shared" ref="S2242:S2273" ca="1" si="356">IF(K2242="CORREÇÃO NÃO ACEITE",TODAY()-J2242,"")</f>
        <v/>
      </c>
      <c r="T2242" s="147" t="str">
        <f t="shared" ref="T2242:T2273" ca="1" si="357">IF(K2242="A VERIFICAR",TODAY()-J2242,"")</f>
        <v/>
      </c>
      <c r="U2242" s="216"/>
      <c r="V2242" s="115"/>
      <c r="W2242" s="115"/>
      <c r="X2242" s="115"/>
      <c r="Y2242" s="115"/>
      <c r="Z2242" s="115"/>
      <c r="AA2242" s="217"/>
    </row>
    <row r="2243" spans="1:27" s="4" customFormat="1" ht="15.6" x14ac:dyDescent="0.3">
      <c r="A2243" s="560">
        <v>45485</v>
      </c>
      <c r="B2243" s="72" t="s">
        <v>2152</v>
      </c>
      <c r="C2243" s="44" t="s">
        <v>494</v>
      </c>
      <c r="D2243" s="44">
        <v>2</v>
      </c>
      <c r="E2243" s="44" t="s">
        <v>108</v>
      </c>
      <c r="F2243" s="44">
        <v>34</v>
      </c>
      <c r="G2243" s="71" t="s">
        <v>2184</v>
      </c>
      <c r="H2243" s="72"/>
      <c r="I2243" s="48"/>
      <c r="J2243" s="534"/>
      <c r="K2243" s="188" t="s">
        <v>227</v>
      </c>
      <c r="L2243" s="548">
        <v>45467</v>
      </c>
      <c r="M2243" s="114"/>
      <c r="N2243" s="534"/>
      <c r="O2243" s="115" t="s">
        <v>2154</v>
      </c>
      <c r="P2243" s="70" t="str">
        <f t="shared" ca="1" si="353"/>
        <v/>
      </c>
      <c r="Q2243" s="70" t="str">
        <f t="shared" ca="1" si="354"/>
        <v/>
      </c>
      <c r="R2243" s="70" t="str">
        <f t="shared" ca="1" si="355"/>
        <v/>
      </c>
      <c r="S2243" s="70" t="str">
        <f t="shared" ca="1" si="356"/>
        <v/>
      </c>
      <c r="T2243" s="147" t="str">
        <f t="shared" ca="1" si="357"/>
        <v/>
      </c>
      <c r="U2243" s="216"/>
      <c r="V2243" s="115"/>
      <c r="W2243" s="115"/>
      <c r="X2243" s="115"/>
      <c r="Y2243" s="115"/>
      <c r="Z2243" s="115"/>
      <c r="AA2243" s="217"/>
    </row>
    <row r="2244" spans="1:27" s="4" customFormat="1" ht="31.2" x14ac:dyDescent="0.3">
      <c r="A2244" s="560">
        <v>45485</v>
      </c>
      <c r="B2244" s="72" t="s">
        <v>2152</v>
      </c>
      <c r="C2244" s="44" t="s">
        <v>494</v>
      </c>
      <c r="D2244" s="44">
        <v>2</v>
      </c>
      <c r="E2244" s="44" t="s">
        <v>108</v>
      </c>
      <c r="F2244" s="44">
        <v>35</v>
      </c>
      <c r="G2244" s="63" t="s">
        <v>2185</v>
      </c>
      <c r="H2244" s="111" t="s">
        <v>30</v>
      </c>
      <c r="I2244" s="48"/>
      <c r="J2244" s="534"/>
      <c r="K2244" s="42" t="s">
        <v>31</v>
      </c>
      <c r="L2244" s="548">
        <v>45467</v>
      </c>
      <c r="M2244" s="114"/>
      <c r="N2244" s="513">
        <v>45656</v>
      </c>
      <c r="O2244" s="115" t="s">
        <v>2154</v>
      </c>
      <c r="P2244" s="70" t="str">
        <f t="shared" ca="1" si="353"/>
        <v/>
      </c>
      <c r="Q2244" s="70" t="str">
        <f t="shared" ca="1" si="354"/>
        <v/>
      </c>
      <c r="R2244" s="70" t="str">
        <f t="shared" ca="1" si="355"/>
        <v/>
      </c>
      <c r="S2244" s="70" t="str">
        <f t="shared" ca="1" si="356"/>
        <v/>
      </c>
      <c r="T2244" s="147" t="str">
        <f t="shared" ca="1" si="357"/>
        <v/>
      </c>
      <c r="U2244" s="216"/>
      <c r="V2244" s="115"/>
      <c r="W2244" s="115"/>
      <c r="X2244" s="115"/>
      <c r="Y2244" s="115"/>
      <c r="Z2244" s="115"/>
      <c r="AA2244" s="217"/>
    </row>
    <row r="2245" spans="1:27" s="2" customFormat="1" ht="15.6" x14ac:dyDescent="0.3">
      <c r="A2245" s="560">
        <v>45485</v>
      </c>
      <c r="B2245" s="72" t="s">
        <v>2152</v>
      </c>
      <c r="C2245" s="44" t="s">
        <v>494</v>
      </c>
      <c r="D2245" s="44">
        <v>2</v>
      </c>
      <c r="E2245" s="44" t="s">
        <v>108</v>
      </c>
      <c r="F2245" s="44">
        <v>36</v>
      </c>
      <c r="G2245" s="63" t="s">
        <v>2186</v>
      </c>
      <c r="H2245" s="47" t="s">
        <v>57</v>
      </c>
      <c r="I2245" s="48"/>
      <c r="J2245" s="534"/>
      <c r="K2245" s="42" t="s">
        <v>31</v>
      </c>
      <c r="L2245" s="548">
        <v>45467</v>
      </c>
      <c r="M2245" s="114"/>
      <c r="N2245" s="534">
        <v>45527</v>
      </c>
      <c r="O2245" s="115" t="s">
        <v>2154</v>
      </c>
      <c r="P2245" s="70" t="str">
        <f t="shared" ca="1" si="353"/>
        <v/>
      </c>
      <c r="Q2245" s="70" t="str">
        <f t="shared" ca="1" si="354"/>
        <v/>
      </c>
      <c r="R2245" s="70" t="str">
        <f t="shared" ca="1" si="355"/>
        <v/>
      </c>
      <c r="S2245" s="70" t="str">
        <f t="shared" ca="1" si="356"/>
        <v/>
      </c>
      <c r="T2245" s="147" t="str">
        <f t="shared" ca="1" si="357"/>
        <v/>
      </c>
      <c r="U2245" s="216"/>
      <c r="V2245" s="115"/>
      <c r="W2245" s="115"/>
      <c r="X2245" s="115"/>
      <c r="Y2245" s="115"/>
      <c r="Z2245" s="115"/>
      <c r="AA2245" s="217"/>
    </row>
    <row r="2246" spans="1:27" s="2" customFormat="1" ht="15.6" x14ac:dyDescent="0.3">
      <c r="A2246" s="560">
        <v>45485</v>
      </c>
      <c r="B2246" s="72" t="s">
        <v>2152</v>
      </c>
      <c r="C2246" s="44" t="s">
        <v>494</v>
      </c>
      <c r="D2246" s="44">
        <v>2</v>
      </c>
      <c r="E2246" s="44" t="s">
        <v>108</v>
      </c>
      <c r="F2246" s="44">
        <v>37</v>
      </c>
      <c r="G2246" s="63" t="s">
        <v>2187</v>
      </c>
      <c r="H2246" s="111" t="s">
        <v>30</v>
      </c>
      <c r="I2246" s="48"/>
      <c r="J2246" s="534"/>
      <c r="K2246" s="42" t="s">
        <v>31</v>
      </c>
      <c r="L2246" s="548">
        <v>45467</v>
      </c>
      <c r="M2246" s="114"/>
      <c r="N2246" s="513">
        <v>45656</v>
      </c>
      <c r="O2246" s="115" t="s">
        <v>2154</v>
      </c>
      <c r="P2246" s="70" t="str">
        <f t="shared" ca="1" si="353"/>
        <v/>
      </c>
      <c r="Q2246" s="70" t="str">
        <f t="shared" ca="1" si="354"/>
        <v/>
      </c>
      <c r="R2246" s="70" t="str">
        <f t="shared" ca="1" si="355"/>
        <v/>
      </c>
      <c r="S2246" s="70" t="str">
        <f t="shared" ca="1" si="356"/>
        <v/>
      </c>
      <c r="T2246" s="147" t="str">
        <f t="shared" ca="1" si="357"/>
        <v/>
      </c>
      <c r="U2246" s="216"/>
      <c r="V2246" s="115"/>
      <c r="W2246" s="115"/>
      <c r="X2246" s="115"/>
      <c r="Y2246" s="115"/>
      <c r="Z2246" s="115"/>
      <c r="AA2246" s="217"/>
    </row>
    <row r="2247" spans="1:27" s="2" customFormat="1" ht="15.6" x14ac:dyDescent="0.3">
      <c r="A2247" s="560">
        <v>45485</v>
      </c>
      <c r="B2247" s="72" t="s">
        <v>2152</v>
      </c>
      <c r="C2247" s="44" t="s">
        <v>494</v>
      </c>
      <c r="D2247" s="44">
        <v>2</v>
      </c>
      <c r="E2247" s="44" t="s">
        <v>108</v>
      </c>
      <c r="F2247" s="44">
        <v>38</v>
      </c>
      <c r="G2247" s="63" t="s">
        <v>2188</v>
      </c>
      <c r="H2247" s="111" t="s">
        <v>30</v>
      </c>
      <c r="I2247" s="48"/>
      <c r="J2247" s="534"/>
      <c r="K2247" s="42" t="s">
        <v>31</v>
      </c>
      <c r="L2247" s="548">
        <v>45467</v>
      </c>
      <c r="M2247" s="114"/>
      <c r="N2247" s="513">
        <v>45656</v>
      </c>
      <c r="O2247" s="115" t="s">
        <v>2154</v>
      </c>
      <c r="P2247" s="70" t="str">
        <f t="shared" ca="1" si="353"/>
        <v/>
      </c>
      <c r="Q2247" s="70" t="str">
        <f t="shared" ca="1" si="354"/>
        <v/>
      </c>
      <c r="R2247" s="70" t="str">
        <f t="shared" ca="1" si="355"/>
        <v/>
      </c>
      <c r="S2247" s="70" t="str">
        <f t="shared" ca="1" si="356"/>
        <v/>
      </c>
      <c r="T2247" s="147" t="str">
        <f t="shared" ca="1" si="357"/>
        <v/>
      </c>
      <c r="U2247" s="216"/>
      <c r="V2247" s="115"/>
      <c r="W2247" s="115"/>
      <c r="X2247" s="115"/>
      <c r="Y2247" s="115"/>
      <c r="Z2247" s="115"/>
      <c r="AA2247" s="217"/>
    </row>
    <row r="2248" spans="1:27" s="2" customFormat="1" ht="15.6" x14ac:dyDescent="0.3">
      <c r="A2248" s="560">
        <v>45485</v>
      </c>
      <c r="B2248" s="72" t="s">
        <v>2152</v>
      </c>
      <c r="C2248" s="44" t="s">
        <v>494</v>
      </c>
      <c r="D2248" s="44">
        <v>2</v>
      </c>
      <c r="E2248" s="44" t="s">
        <v>108</v>
      </c>
      <c r="F2248" s="44">
        <v>39</v>
      </c>
      <c r="G2248" s="63" t="s">
        <v>2189</v>
      </c>
      <c r="H2248" s="47" t="s">
        <v>68</v>
      </c>
      <c r="I2248" s="105"/>
      <c r="J2248" s="605">
        <v>45525</v>
      </c>
      <c r="K2248" s="42" t="s">
        <v>31</v>
      </c>
      <c r="L2248" s="548">
        <v>45467</v>
      </c>
      <c r="M2248" s="114"/>
      <c r="N2248" s="525">
        <v>45656</v>
      </c>
      <c r="O2248" s="115" t="s">
        <v>2154</v>
      </c>
      <c r="P2248" s="70" t="str">
        <f t="shared" ca="1" si="353"/>
        <v/>
      </c>
      <c r="Q2248" s="70" t="str">
        <f t="shared" ca="1" si="354"/>
        <v/>
      </c>
      <c r="R2248" s="70" t="str">
        <f t="shared" ca="1" si="355"/>
        <v/>
      </c>
      <c r="S2248" s="70" t="str">
        <f t="shared" ca="1" si="356"/>
        <v/>
      </c>
      <c r="T2248" s="147" t="str">
        <f t="shared" ca="1" si="357"/>
        <v/>
      </c>
      <c r="U2248" s="216"/>
      <c r="V2248" s="115"/>
      <c r="W2248" s="115"/>
      <c r="X2248" s="115"/>
      <c r="Y2248" s="115"/>
      <c r="Z2248" s="115"/>
      <c r="AA2248" s="217"/>
    </row>
    <row r="2249" spans="1:27" s="2" customFormat="1" ht="15.6" x14ac:dyDescent="0.3">
      <c r="A2249" s="560">
        <v>45485</v>
      </c>
      <c r="B2249" s="72" t="s">
        <v>2152</v>
      </c>
      <c r="C2249" s="44" t="s">
        <v>494</v>
      </c>
      <c r="D2249" s="44">
        <v>2</v>
      </c>
      <c r="E2249" s="44" t="s">
        <v>108</v>
      </c>
      <c r="F2249" s="44">
        <v>40</v>
      </c>
      <c r="G2249" s="71" t="s">
        <v>2190</v>
      </c>
      <c r="H2249" s="47" t="s">
        <v>57</v>
      </c>
      <c r="I2249" s="105"/>
      <c r="J2249" s="605">
        <v>45525</v>
      </c>
      <c r="K2249" s="42" t="s">
        <v>31</v>
      </c>
      <c r="L2249" s="548">
        <v>45467</v>
      </c>
      <c r="M2249" s="114"/>
      <c r="N2249" s="525">
        <v>45656</v>
      </c>
      <c r="O2249" s="115" t="s">
        <v>2154</v>
      </c>
      <c r="P2249" s="70" t="str">
        <f t="shared" ca="1" si="353"/>
        <v/>
      </c>
      <c r="Q2249" s="70" t="str">
        <f t="shared" ca="1" si="354"/>
        <v/>
      </c>
      <c r="R2249" s="70" t="str">
        <f t="shared" ca="1" si="355"/>
        <v/>
      </c>
      <c r="S2249" s="70" t="str">
        <f t="shared" ca="1" si="356"/>
        <v/>
      </c>
      <c r="T2249" s="147" t="str">
        <f t="shared" ca="1" si="357"/>
        <v/>
      </c>
      <c r="U2249" s="216"/>
      <c r="V2249" s="115"/>
      <c r="W2249" s="115"/>
      <c r="X2249" s="115"/>
      <c r="Y2249" s="115"/>
      <c r="Z2249" s="115"/>
      <c r="AA2249" s="217"/>
    </row>
    <row r="2250" spans="1:27" s="2" customFormat="1" ht="15.6" x14ac:dyDescent="0.3">
      <c r="A2250" s="560">
        <v>45485</v>
      </c>
      <c r="B2250" s="72" t="s">
        <v>2152</v>
      </c>
      <c r="C2250" s="44" t="s">
        <v>494</v>
      </c>
      <c r="D2250" s="44">
        <v>2</v>
      </c>
      <c r="E2250" s="44" t="s">
        <v>108</v>
      </c>
      <c r="F2250" s="44">
        <v>41</v>
      </c>
      <c r="G2250" s="71" t="s">
        <v>2191</v>
      </c>
      <c r="H2250" s="47" t="s">
        <v>57</v>
      </c>
      <c r="I2250" s="105"/>
      <c r="J2250" s="605">
        <v>45525</v>
      </c>
      <c r="K2250" s="42" t="s">
        <v>31</v>
      </c>
      <c r="L2250" s="548">
        <v>45467</v>
      </c>
      <c r="M2250" s="114"/>
      <c r="N2250" s="525">
        <v>45656</v>
      </c>
      <c r="O2250" s="115" t="s">
        <v>2154</v>
      </c>
      <c r="P2250" s="70" t="str">
        <f t="shared" ca="1" si="353"/>
        <v/>
      </c>
      <c r="Q2250" s="70" t="str">
        <f t="shared" ca="1" si="354"/>
        <v/>
      </c>
      <c r="R2250" s="70" t="str">
        <f t="shared" ca="1" si="355"/>
        <v/>
      </c>
      <c r="S2250" s="70" t="str">
        <f t="shared" ca="1" si="356"/>
        <v/>
      </c>
      <c r="T2250" s="147" t="str">
        <f t="shared" ca="1" si="357"/>
        <v/>
      </c>
      <c r="U2250" s="216"/>
      <c r="V2250" s="115"/>
      <c r="W2250" s="115"/>
      <c r="X2250" s="115"/>
      <c r="Y2250" s="115"/>
      <c r="Z2250" s="115"/>
      <c r="AA2250" s="217"/>
    </row>
    <row r="2251" spans="1:27" s="2" customFormat="1" ht="15.6" x14ac:dyDescent="0.3">
      <c r="A2251" s="560">
        <v>45485</v>
      </c>
      <c r="B2251" s="72" t="s">
        <v>2152</v>
      </c>
      <c r="C2251" s="44" t="s">
        <v>494</v>
      </c>
      <c r="D2251" s="44">
        <v>2</v>
      </c>
      <c r="E2251" s="44" t="s">
        <v>108</v>
      </c>
      <c r="F2251" s="44">
        <v>42</v>
      </c>
      <c r="G2251" s="71" t="s">
        <v>2192</v>
      </c>
      <c r="H2251" s="47" t="s">
        <v>57</v>
      </c>
      <c r="I2251" s="105"/>
      <c r="J2251" s="605">
        <v>45525</v>
      </c>
      <c r="K2251" s="42" t="s">
        <v>31</v>
      </c>
      <c r="L2251" s="548">
        <v>45467</v>
      </c>
      <c r="M2251" s="114"/>
      <c r="N2251" s="525">
        <v>45656</v>
      </c>
      <c r="O2251" s="115" t="s">
        <v>2154</v>
      </c>
      <c r="P2251" s="70" t="str">
        <f t="shared" ca="1" si="353"/>
        <v/>
      </c>
      <c r="Q2251" s="70" t="str">
        <f t="shared" ca="1" si="354"/>
        <v/>
      </c>
      <c r="R2251" s="70" t="str">
        <f t="shared" ca="1" si="355"/>
        <v/>
      </c>
      <c r="S2251" s="70" t="str">
        <f t="shared" ca="1" si="356"/>
        <v/>
      </c>
      <c r="T2251" s="147" t="str">
        <f t="shared" ca="1" si="357"/>
        <v/>
      </c>
      <c r="U2251" s="216"/>
      <c r="V2251" s="115"/>
      <c r="W2251" s="115"/>
      <c r="X2251" s="115"/>
      <c r="Y2251" s="115"/>
      <c r="Z2251" s="115"/>
      <c r="AA2251" s="217"/>
    </row>
    <row r="2252" spans="1:27" s="2" customFormat="1" ht="15.6" x14ac:dyDescent="0.3">
      <c r="A2252" s="560">
        <v>45485</v>
      </c>
      <c r="B2252" s="72" t="s">
        <v>2152</v>
      </c>
      <c r="C2252" s="44" t="s">
        <v>494</v>
      </c>
      <c r="D2252" s="44">
        <v>2</v>
      </c>
      <c r="E2252" s="44" t="s">
        <v>108</v>
      </c>
      <c r="F2252" s="44">
        <v>43</v>
      </c>
      <c r="G2252" s="71" t="s">
        <v>2193</v>
      </c>
      <c r="H2252" s="47" t="s">
        <v>104</v>
      </c>
      <c r="I2252" s="105"/>
      <c r="J2252" s="602">
        <v>45525</v>
      </c>
      <c r="K2252" s="42" t="s">
        <v>31</v>
      </c>
      <c r="L2252" s="548">
        <v>45467</v>
      </c>
      <c r="M2252" s="114"/>
      <c r="N2252" s="534">
        <v>45575</v>
      </c>
      <c r="O2252" s="115" t="s">
        <v>2154</v>
      </c>
      <c r="P2252" s="70" t="str">
        <f t="shared" ca="1" si="353"/>
        <v/>
      </c>
      <c r="Q2252" s="70" t="str">
        <f t="shared" ca="1" si="354"/>
        <v/>
      </c>
      <c r="R2252" s="70" t="str">
        <f t="shared" ca="1" si="355"/>
        <v/>
      </c>
      <c r="S2252" s="70" t="str">
        <f t="shared" ca="1" si="356"/>
        <v/>
      </c>
      <c r="T2252" s="147" t="str">
        <f t="shared" ca="1" si="357"/>
        <v/>
      </c>
      <c r="U2252" s="216"/>
      <c r="V2252" s="115"/>
      <c r="W2252" s="115"/>
      <c r="X2252" s="115"/>
      <c r="Y2252" s="115"/>
      <c r="Z2252" s="115"/>
      <c r="AA2252" s="217"/>
    </row>
    <row r="2253" spans="1:27" s="2" customFormat="1" ht="15.6" x14ac:dyDescent="0.3">
      <c r="A2253" s="560">
        <v>45485</v>
      </c>
      <c r="B2253" s="72" t="s">
        <v>2152</v>
      </c>
      <c r="C2253" s="44" t="s">
        <v>494</v>
      </c>
      <c r="D2253" s="44">
        <v>2</v>
      </c>
      <c r="E2253" s="44" t="s">
        <v>108</v>
      </c>
      <c r="F2253" s="44">
        <v>44</v>
      </c>
      <c r="G2253" s="63" t="s">
        <v>2194</v>
      </c>
      <c r="H2253" s="111" t="s">
        <v>533</v>
      </c>
      <c r="I2253" s="105"/>
      <c r="J2253" s="605">
        <v>45525</v>
      </c>
      <c r="K2253" s="42" t="s">
        <v>31</v>
      </c>
      <c r="L2253" s="548">
        <v>45467</v>
      </c>
      <c r="M2253" s="114"/>
      <c r="N2253" s="534">
        <v>45526</v>
      </c>
      <c r="O2253" s="115" t="s">
        <v>2154</v>
      </c>
      <c r="P2253" s="70" t="str">
        <f ca="1">IF(K2253="NÃO INTERVENCIONADO",TODAY()-L2253,"")</f>
        <v/>
      </c>
      <c r="Q2253" s="70" t="str">
        <f t="shared" ca="1" si="354"/>
        <v/>
      </c>
      <c r="R2253" s="70" t="str">
        <f t="shared" ca="1" si="355"/>
        <v/>
      </c>
      <c r="S2253" s="70" t="str">
        <f t="shared" ca="1" si="356"/>
        <v/>
      </c>
      <c r="T2253" s="147" t="str">
        <f t="shared" ca="1" si="357"/>
        <v/>
      </c>
      <c r="U2253" s="216"/>
      <c r="V2253" s="115"/>
      <c r="W2253" s="115"/>
      <c r="X2253" s="115"/>
      <c r="Y2253" s="115"/>
      <c r="Z2253" s="115"/>
      <c r="AA2253" s="217"/>
    </row>
    <row r="2254" spans="1:27" s="2" customFormat="1" ht="15.6" x14ac:dyDescent="0.3">
      <c r="A2254" s="560">
        <v>45485</v>
      </c>
      <c r="B2254" s="72" t="s">
        <v>2152</v>
      </c>
      <c r="C2254" s="44" t="s">
        <v>494</v>
      </c>
      <c r="D2254" s="44">
        <v>2</v>
      </c>
      <c r="E2254" s="44" t="s">
        <v>108</v>
      </c>
      <c r="F2254" s="44">
        <v>45</v>
      </c>
      <c r="G2254" s="63" t="s">
        <v>2195</v>
      </c>
      <c r="H2254" s="111" t="s">
        <v>30</v>
      </c>
      <c r="I2254" s="105"/>
      <c r="J2254" s="605">
        <v>45525</v>
      </c>
      <c r="K2254" s="42" t="s">
        <v>31</v>
      </c>
      <c r="L2254" s="548">
        <v>45467</v>
      </c>
      <c r="M2254" s="114"/>
      <c r="N2254" s="525">
        <v>45656</v>
      </c>
      <c r="O2254" s="115" t="s">
        <v>2154</v>
      </c>
      <c r="P2254" s="70" t="str">
        <f t="shared" ref="P2254:P2282" ca="1" si="358">IF(K2254="NÃO INTERVENCIONADO",TODAY()-J2254,"")</f>
        <v/>
      </c>
      <c r="Q2254" s="70" t="str">
        <f t="shared" ca="1" si="354"/>
        <v/>
      </c>
      <c r="R2254" s="70" t="str">
        <f t="shared" ca="1" si="355"/>
        <v/>
      </c>
      <c r="S2254" s="70" t="str">
        <f t="shared" ca="1" si="356"/>
        <v/>
      </c>
      <c r="T2254" s="147" t="str">
        <f t="shared" ca="1" si="357"/>
        <v/>
      </c>
      <c r="U2254" s="216"/>
      <c r="V2254" s="115"/>
      <c r="W2254" s="115"/>
      <c r="X2254" s="115"/>
      <c r="Y2254" s="115"/>
      <c r="Z2254" s="115"/>
      <c r="AA2254" s="217"/>
    </row>
    <row r="2255" spans="1:27" s="2" customFormat="1" ht="31.2" x14ac:dyDescent="0.3">
      <c r="A2255" s="560">
        <v>45485</v>
      </c>
      <c r="B2255" s="72" t="s">
        <v>2152</v>
      </c>
      <c r="C2255" s="44" t="s">
        <v>494</v>
      </c>
      <c r="D2255" s="44">
        <v>2</v>
      </c>
      <c r="E2255" s="44" t="s">
        <v>108</v>
      </c>
      <c r="F2255" s="44">
        <v>46</v>
      </c>
      <c r="G2255" s="63" t="s">
        <v>2196</v>
      </c>
      <c r="H2255" s="111" t="s">
        <v>30</v>
      </c>
      <c r="I2255" s="105"/>
      <c r="J2255" s="605">
        <v>45555</v>
      </c>
      <c r="K2255" s="188" t="s">
        <v>227</v>
      </c>
      <c r="L2255" s="548">
        <v>45467</v>
      </c>
      <c r="M2255" s="114"/>
      <c r="N2255" s="534"/>
      <c r="O2255" s="115" t="s">
        <v>2154</v>
      </c>
      <c r="P2255" s="70" t="str">
        <f t="shared" ca="1" si="358"/>
        <v/>
      </c>
      <c r="Q2255" s="70" t="str">
        <f t="shared" ca="1" si="354"/>
        <v/>
      </c>
      <c r="R2255" s="70" t="str">
        <f t="shared" ca="1" si="355"/>
        <v/>
      </c>
      <c r="S2255" s="70" t="str">
        <f t="shared" ca="1" si="356"/>
        <v/>
      </c>
      <c r="T2255" s="147" t="str">
        <f t="shared" ca="1" si="357"/>
        <v/>
      </c>
      <c r="U2255" s="216"/>
      <c r="V2255" s="115"/>
      <c r="W2255" s="115"/>
      <c r="X2255" s="115"/>
      <c r="Y2255" s="115"/>
      <c r="Z2255" s="115"/>
      <c r="AA2255" s="217"/>
    </row>
    <row r="2256" spans="1:27" s="2" customFormat="1" ht="15.6" x14ac:dyDescent="0.3">
      <c r="A2256" s="560">
        <v>45485</v>
      </c>
      <c r="B2256" s="72" t="s">
        <v>2152</v>
      </c>
      <c r="C2256" s="44" t="s">
        <v>494</v>
      </c>
      <c r="D2256" s="44">
        <v>2</v>
      </c>
      <c r="E2256" s="44" t="s">
        <v>108</v>
      </c>
      <c r="F2256" s="44">
        <v>47</v>
      </c>
      <c r="G2256" s="218" t="s">
        <v>2197</v>
      </c>
      <c r="H2256" s="199" t="s">
        <v>84</v>
      </c>
      <c r="I2256" s="200"/>
      <c r="J2256" s="603">
        <v>45525</v>
      </c>
      <c r="K2256" s="42" t="s">
        <v>31</v>
      </c>
      <c r="L2256" s="548">
        <v>45467</v>
      </c>
      <c r="M2256" s="114"/>
      <c r="N2256" s="534">
        <v>45534</v>
      </c>
      <c r="O2256" s="115"/>
      <c r="P2256" s="70" t="str">
        <f t="shared" ca="1" si="358"/>
        <v/>
      </c>
      <c r="Q2256" s="70" t="str">
        <f t="shared" ca="1" si="354"/>
        <v/>
      </c>
      <c r="R2256" s="70" t="str">
        <f t="shared" ca="1" si="355"/>
        <v/>
      </c>
      <c r="S2256" s="70" t="str">
        <f t="shared" ca="1" si="356"/>
        <v/>
      </c>
      <c r="T2256" s="147" t="str">
        <f t="shared" ca="1" si="357"/>
        <v/>
      </c>
      <c r="U2256" s="216"/>
      <c r="V2256" s="115"/>
      <c r="W2256" s="115"/>
      <c r="X2256" s="115"/>
      <c r="Y2256" s="115"/>
      <c r="Z2256" s="115"/>
      <c r="AA2256" s="217"/>
    </row>
    <row r="2257" spans="1:27" s="2" customFormat="1" ht="15.6" x14ac:dyDescent="0.3">
      <c r="A2257" s="560">
        <v>45485</v>
      </c>
      <c r="B2257" s="72" t="s">
        <v>2152</v>
      </c>
      <c r="C2257" s="72" t="s">
        <v>494</v>
      </c>
      <c r="D2257" s="72">
        <v>2</v>
      </c>
      <c r="E2257" s="72" t="s">
        <v>108</v>
      </c>
      <c r="F2257" s="72">
        <v>48</v>
      </c>
      <c r="G2257" s="116" t="s">
        <v>2198</v>
      </c>
      <c r="H2257" s="53" t="s">
        <v>44</v>
      </c>
      <c r="I2257" s="83"/>
      <c r="J2257" s="605">
        <v>45525</v>
      </c>
      <c r="K2257" s="42" t="s">
        <v>31</v>
      </c>
      <c r="L2257" s="548">
        <v>45467</v>
      </c>
      <c r="M2257" s="93"/>
      <c r="N2257" s="525">
        <v>45656</v>
      </c>
      <c r="O2257" s="115" t="s">
        <v>2154</v>
      </c>
      <c r="P2257" s="70" t="str">
        <f t="shared" ca="1" si="358"/>
        <v/>
      </c>
      <c r="Q2257" s="70" t="str">
        <f t="shared" ca="1" si="354"/>
        <v/>
      </c>
      <c r="R2257" s="70" t="str">
        <f t="shared" ca="1" si="355"/>
        <v/>
      </c>
      <c r="S2257" s="70" t="str">
        <f t="shared" ca="1" si="356"/>
        <v/>
      </c>
      <c r="T2257" s="147" t="str">
        <f t="shared" ca="1" si="357"/>
        <v/>
      </c>
      <c r="U2257" s="216"/>
      <c r="V2257" s="115"/>
      <c r="W2257" s="115"/>
      <c r="X2257" s="115"/>
      <c r="Y2257" s="115"/>
      <c r="Z2257" s="115"/>
      <c r="AA2257" s="217"/>
    </row>
    <row r="2258" spans="1:27" s="2" customFormat="1" ht="15.6" x14ac:dyDescent="0.3">
      <c r="A2258" s="560">
        <v>45485</v>
      </c>
      <c r="B2258" s="72" t="s">
        <v>2152</v>
      </c>
      <c r="C2258" s="44" t="s">
        <v>494</v>
      </c>
      <c r="D2258" s="44">
        <v>2</v>
      </c>
      <c r="E2258" s="44" t="s">
        <v>108</v>
      </c>
      <c r="F2258" s="44">
        <v>49</v>
      </c>
      <c r="G2258" s="64" t="s">
        <v>2199</v>
      </c>
      <c r="H2258" s="77" t="s">
        <v>40</v>
      </c>
      <c r="I2258" s="105"/>
      <c r="J2258" s="605">
        <v>45525</v>
      </c>
      <c r="K2258" s="42" t="s">
        <v>31</v>
      </c>
      <c r="L2258" s="548">
        <v>45467</v>
      </c>
      <c r="M2258" s="114"/>
      <c r="N2258" s="534">
        <v>45678</v>
      </c>
      <c r="O2258" s="115" t="s">
        <v>2154</v>
      </c>
      <c r="P2258" s="70" t="str">
        <f t="shared" ca="1" si="358"/>
        <v/>
      </c>
      <c r="Q2258" s="70" t="str">
        <f t="shared" ca="1" si="354"/>
        <v/>
      </c>
      <c r="R2258" s="70" t="str">
        <f t="shared" ca="1" si="355"/>
        <v/>
      </c>
      <c r="S2258" s="70" t="str">
        <f t="shared" ca="1" si="356"/>
        <v/>
      </c>
      <c r="T2258" s="147" t="str">
        <f t="shared" ca="1" si="357"/>
        <v/>
      </c>
      <c r="U2258" s="216"/>
      <c r="V2258" s="115"/>
      <c r="W2258" s="115"/>
      <c r="X2258" s="115"/>
      <c r="Y2258" s="115"/>
      <c r="Z2258" s="115"/>
      <c r="AA2258" s="217"/>
    </row>
    <row r="2259" spans="1:27" s="2" customFormat="1" ht="15.6" x14ac:dyDescent="0.3">
      <c r="A2259" s="560">
        <v>45485</v>
      </c>
      <c r="B2259" s="72" t="s">
        <v>2152</v>
      </c>
      <c r="C2259" s="44" t="s">
        <v>494</v>
      </c>
      <c r="D2259" s="44">
        <v>2</v>
      </c>
      <c r="E2259" s="44" t="s">
        <v>108</v>
      </c>
      <c r="F2259" s="44">
        <v>50</v>
      </c>
      <c r="G2259" s="218" t="s">
        <v>2200</v>
      </c>
      <c r="H2259" s="199" t="s">
        <v>2201</v>
      </c>
      <c r="I2259" s="200"/>
      <c r="J2259" s="603">
        <v>45610</v>
      </c>
      <c r="K2259" s="42" t="s">
        <v>31</v>
      </c>
      <c r="L2259" s="548">
        <v>45467</v>
      </c>
      <c r="M2259" s="93">
        <v>45684</v>
      </c>
      <c r="N2259" s="534">
        <v>45708</v>
      </c>
      <c r="O2259" s="115" t="s">
        <v>2202</v>
      </c>
      <c r="P2259" s="70" t="str">
        <f t="shared" ca="1" si="358"/>
        <v/>
      </c>
      <c r="Q2259" s="70" t="str">
        <f t="shared" ca="1" si="354"/>
        <v/>
      </c>
      <c r="R2259" s="70" t="str">
        <f t="shared" ca="1" si="355"/>
        <v/>
      </c>
      <c r="S2259" s="70" t="str">
        <f t="shared" ca="1" si="356"/>
        <v/>
      </c>
      <c r="T2259" s="147" t="str">
        <f t="shared" ca="1" si="357"/>
        <v/>
      </c>
      <c r="U2259" s="216"/>
      <c r="V2259" s="115"/>
      <c r="W2259" s="115"/>
      <c r="X2259" s="115"/>
      <c r="Y2259" s="115"/>
      <c r="Z2259" s="115"/>
      <c r="AA2259" s="217"/>
    </row>
    <row r="2260" spans="1:27" s="2" customFormat="1" ht="15.6" x14ac:dyDescent="0.3">
      <c r="A2260" s="560">
        <v>45485</v>
      </c>
      <c r="B2260" s="72" t="s">
        <v>2152</v>
      </c>
      <c r="C2260" s="44" t="s">
        <v>494</v>
      </c>
      <c r="D2260" s="44">
        <v>2</v>
      </c>
      <c r="E2260" s="44" t="s">
        <v>108</v>
      </c>
      <c r="F2260" s="44">
        <v>51</v>
      </c>
      <c r="G2260" s="63" t="s">
        <v>2203</v>
      </c>
      <c r="H2260" s="47" t="s">
        <v>52</v>
      </c>
      <c r="I2260" s="105"/>
      <c r="J2260" s="605">
        <v>45586</v>
      </c>
      <c r="K2260" s="190" t="s">
        <v>205</v>
      </c>
      <c r="L2260" s="548">
        <v>45467</v>
      </c>
      <c r="M2260" s="114"/>
      <c r="N2260" s="534">
        <v>45741</v>
      </c>
      <c r="O2260" s="115" t="s">
        <v>2154</v>
      </c>
      <c r="P2260" s="70" t="str">
        <f t="shared" ca="1" si="358"/>
        <v/>
      </c>
      <c r="Q2260" s="70" t="str">
        <f t="shared" ca="1" si="354"/>
        <v/>
      </c>
      <c r="R2260" s="70" t="str">
        <f t="shared" ca="1" si="355"/>
        <v/>
      </c>
      <c r="S2260" s="70" t="str">
        <f t="shared" ca="1" si="356"/>
        <v/>
      </c>
      <c r="T2260" s="147" t="str">
        <f t="shared" ca="1" si="357"/>
        <v/>
      </c>
      <c r="U2260" s="216"/>
      <c r="V2260" s="115"/>
      <c r="W2260" s="115"/>
      <c r="X2260" s="115"/>
      <c r="Y2260" s="115"/>
      <c r="Z2260" s="115"/>
      <c r="AA2260" s="217"/>
    </row>
    <row r="2261" spans="1:27" s="2" customFormat="1" ht="15.6" x14ac:dyDescent="0.3">
      <c r="A2261" s="560">
        <v>45485</v>
      </c>
      <c r="B2261" s="72" t="s">
        <v>2152</v>
      </c>
      <c r="C2261" s="44" t="s">
        <v>494</v>
      </c>
      <c r="D2261" s="44">
        <v>2</v>
      </c>
      <c r="E2261" s="44" t="s">
        <v>108</v>
      </c>
      <c r="F2261" s="44">
        <v>52</v>
      </c>
      <c r="G2261" s="63" t="s">
        <v>2204</v>
      </c>
      <c r="H2261" s="111" t="s">
        <v>30</v>
      </c>
      <c r="I2261" s="105"/>
      <c r="J2261" s="605">
        <v>45525</v>
      </c>
      <c r="K2261" s="42" t="s">
        <v>31</v>
      </c>
      <c r="L2261" s="548">
        <v>45467</v>
      </c>
      <c r="M2261" s="114"/>
      <c r="N2261" s="525">
        <v>45656</v>
      </c>
      <c r="O2261" s="115"/>
      <c r="P2261" s="70" t="str">
        <f t="shared" ca="1" si="358"/>
        <v/>
      </c>
      <c r="Q2261" s="70" t="str">
        <f t="shared" ca="1" si="354"/>
        <v/>
      </c>
      <c r="R2261" s="70" t="str">
        <f t="shared" ca="1" si="355"/>
        <v/>
      </c>
      <c r="S2261" s="70" t="str">
        <f t="shared" ca="1" si="356"/>
        <v/>
      </c>
      <c r="T2261" s="147" t="str">
        <f t="shared" ca="1" si="357"/>
        <v/>
      </c>
      <c r="U2261" s="216"/>
      <c r="V2261" s="115"/>
      <c r="W2261" s="115"/>
      <c r="X2261" s="115"/>
      <c r="Y2261" s="115"/>
      <c r="Z2261" s="115"/>
      <c r="AA2261" s="217"/>
    </row>
    <row r="2262" spans="1:27" s="2" customFormat="1" ht="15.6" x14ac:dyDescent="0.3">
      <c r="A2262" s="560">
        <v>45485</v>
      </c>
      <c r="B2262" s="72" t="s">
        <v>2152</v>
      </c>
      <c r="C2262" s="44" t="s">
        <v>494</v>
      </c>
      <c r="D2262" s="44">
        <v>2</v>
      </c>
      <c r="E2262" s="44" t="s">
        <v>108</v>
      </c>
      <c r="F2262" s="44">
        <v>53</v>
      </c>
      <c r="G2262" s="71" t="s">
        <v>2205</v>
      </c>
      <c r="H2262" s="47" t="s">
        <v>57</v>
      </c>
      <c r="I2262" s="105"/>
      <c r="J2262" s="605">
        <v>45525</v>
      </c>
      <c r="K2262" s="42" t="s">
        <v>31</v>
      </c>
      <c r="L2262" s="548">
        <v>45467</v>
      </c>
      <c r="M2262" s="114"/>
      <c r="N2262" s="525">
        <v>45656</v>
      </c>
      <c r="O2262" s="115" t="s">
        <v>2154</v>
      </c>
      <c r="P2262" s="70" t="str">
        <f t="shared" ca="1" si="358"/>
        <v/>
      </c>
      <c r="Q2262" s="70" t="str">
        <f t="shared" ca="1" si="354"/>
        <v/>
      </c>
      <c r="R2262" s="70" t="str">
        <f t="shared" ca="1" si="355"/>
        <v/>
      </c>
      <c r="S2262" s="70" t="str">
        <f t="shared" ca="1" si="356"/>
        <v/>
      </c>
      <c r="T2262" s="147" t="str">
        <f t="shared" ca="1" si="357"/>
        <v/>
      </c>
      <c r="U2262" s="216"/>
      <c r="V2262" s="115"/>
      <c r="W2262" s="115"/>
      <c r="X2262" s="115"/>
      <c r="Y2262" s="115"/>
      <c r="Z2262" s="115"/>
      <c r="AA2262" s="217"/>
    </row>
    <row r="2263" spans="1:27" s="2" customFormat="1" ht="15.6" x14ac:dyDescent="0.3">
      <c r="A2263" s="560">
        <v>45485</v>
      </c>
      <c r="B2263" s="72" t="s">
        <v>2152</v>
      </c>
      <c r="C2263" s="44" t="s">
        <v>494</v>
      </c>
      <c r="D2263" s="44">
        <v>2</v>
      </c>
      <c r="E2263" s="44" t="s">
        <v>108</v>
      </c>
      <c r="F2263" s="44">
        <v>54</v>
      </c>
      <c r="G2263" s="63" t="s">
        <v>2206</v>
      </c>
      <c r="H2263" s="65" t="s">
        <v>158</v>
      </c>
      <c r="I2263" s="105"/>
      <c r="J2263" s="605">
        <v>45527</v>
      </c>
      <c r="K2263" s="42" t="s">
        <v>31</v>
      </c>
      <c r="L2263" s="548">
        <v>45467</v>
      </c>
      <c r="M2263" s="114"/>
      <c r="N2263" s="525">
        <v>45656</v>
      </c>
      <c r="O2263" s="115" t="s">
        <v>2154</v>
      </c>
      <c r="P2263" s="70" t="str">
        <f t="shared" ca="1" si="358"/>
        <v/>
      </c>
      <c r="Q2263" s="70" t="str">
        <f t="shared" ca="1" si="354"/>
        <v/>
      </c>
      <c r="R2263" s="70" t="str">
        <f t="shared" ca="1" si="355"/>
        <v/>
      </c>
      <c r="S2263" s="70" t="str">
        <f t="shared" ca="1" si="356"/>
        <v/>
      </c>
      <c r="T2263" s="147" t="str">
        <f t="shared" ca="1" si="357"/>
        <v/>
      </c>
      <c r="U2263" s="216"/>
      <c r="V2263" s="115"/>
      <c r="W2263" s="115"/>
      <c r="X2263" s="115"/>
      <c r="Y2263" s="115"/>
      <c r="Z2263" s="115"/>
      <c r="AA2263" s="217"/>
    </row>
    <row r="2264" spans="1:27" s="2" customFormat="1" ht="15.6" x14ac:dyDescent="0.3">
      <c r="A2264" s="560">
        <v>45485</v>
      </c>
      <c r="B2264" s="72" t="s">
        <v>2152</v>
      </c>
      <c r="C2264" s="44" t="s">
        <v>494</v>
      </c>
      <c r="D2264" s="44">
        <v>2</v>
      </c>
      <c r="E2264" s="44" t="s">
        <v>108</v>
      </c>
      <c r="F2264" s="44">
        <v>55</v>
      </c>
      <c r="G2264" s="63" t="s">
        <v>2207</v>
      </c>
      <c r="H2264" s="111" t="s">
        <v>30</v>
      </c>
      <c r="I2264" s="105"/>
      <c r="J2264" s="605">
        <v>45572</v>
      </c>
      <c r="K2264" s="42" t="s">
        <v>31</v>
      </c>
      <c r="L2264" s="548">
        <v>45467</v>
      </c>
      <c r="M2264" s="114"/>
      <c r="N2264" s="534">
        <v>45576</v>
      </c>
      <c r="O2264" s="115" t="s">
        <v>2154</v>
      </c>
      <c r="P2264" s="70" t="str">
        <f t="shared" ca="1" si="358"/>
        <v/>
      </c>
      <c r="Q2264" s="70" t="str">
        <f t="shared" ca="1" si="354"/>
        <v/>
      </c>
      <c r="R2264" s="70" t="str">
        <f t="shared" ca="1" si="355"/>
        <v/>
      </c>
      <c r="S2264" s="70" t="str">
        <f t="shared" ca="1" si="356"/>
        <v/>
      </c>
      <c r="T2264" s="147" t="str">
        <f t="shared" ca="1" si="357"/>
        <v/>
      </c>
      <c r="U2264" s="216"/>
      <c r="V2264" s="115"/>
      <c r="W2264" s="115"/>
      <c r="X2264" s="115"/>
      <c r="Y2264" s="115"/>
      <c r="Z2264" s="115"/>
      <c r="AA2264" s="217"/>
    </row>
    <row r="2265" spans="1:27" s="2" customFormat="1" ht="31.2" x14ac:dyDescent="0.3">
      <c r="A2265" s="560">
        <v>45485</v>
      </c>
      <c r="B2265" s="72" t="s">
        <v>2152</v>
      </c>
      <c r="C2265" s="44" t="s">
        <v>494</v>
      </c>
      <c r="D2265" s="44">
        <v>2</v>
      </c>
      <c r="E2265" s="44" t="s">
        <v>108</v>
      </c>
      <c r="F2265" s="44">
        <v>56</v>
      </c>
      <c r="G2265" s="63" t="s">
        <v>2208</v>
      </c>
      <c r="H2265" s="111" t="s">
        <v>30</v>
      </c>
      <c r="I2265" s="105"/>
      <c r="J2265" s="605">
        <v>45576</v>
      </c>
      <c r="K2265" s="42" t="s">
        <v>31</v>
      </c>
      <c r="L2265" s="548">
        <v>45467</v>
      </c>
      <c r="M2265" s="114"/>
      <c r="N2265" s="534">
        <v>45576</v>
      </c>
      <c r="O2265" s="115" t="s">
        <v>2154</v>
      </c>
      <c r="P2265" s="70" t="str">
        <f t="shared" ca="1" si="358"/>
        <v/>
      </c>
      <c r="Q2265" s="70" t="str">
        <f t="shared" ca="1" si="354"/>
        <v/>
      </c>
      <c r="R2265" s="70" t="str">
        <f t="shared" ca="1" si="355"/>
        <v/>
      </c>
      <c r="S2265" s="70" t="str">
        <f t="shared" ca="1" si="356"/>
        <v/>
      </c>
      <c r="T2265" s="147" t="str">
        <f t="shared" ca="1" si="357"/>
        <v/>
      </c>
      <c r="U2265" s="216"/>
      <c r="V2265" s="115"/>
      <c r="W2265" s="115"/>
      <c r="X2265" s="115"/>
      <c r="Y2265" s="115"/>
      <c r="Z2265" s="115"/>
      <c r="AA2265" s="217"/>
    </row>
    <row r="2266" spans="1:27" s="2" customFormat="1" ht="15.6" x14ac:dyDescent="0.3">
      <c r="A2266" s="560">
        <v>45485</v>
      </c>
      <c r="B2266" s="72" t="s">
        <v>2152</v>
      </c>
      <c r="C2266" s="44" t="s">
        <v>494</v>
      </c>
      <c r="D2266" s="44">
        <v>2</v>
      </c>
      <c r="E2266" s="44" t="s">
        <v>108</v>
      </c>
      <c r="F2266" s="44">
        <v>57</v>
      </c>
      <c r="G2266" s="63" t="s">
        <v>2209</v>
      </c>
      <c r="H2266" s="111" t="s">
        <v>30</v>
      </c>
      <c r="I2266" s="108"/>
      <c r="J2266" s="605">
        <v>45576</v>
      </c>
      <c r="K2266" s="42" t="s">
        <v>31</v>
      </c>
      <c r="L2266" s="548">
        <v>45467</v>
      </c>
      <c r="M2266" s="114"/>
      <c r="N2266" s="534">
        <v>45576</v>
      </c>
      <c r="O2266" s="115" t="s">
        <v>2154</v>
      </c>
      <c r="P2266" s="70" t="str">
        <f t="shared" ca="1" si="358"/>
        <v/>
      </c>
      <c r="Q2266" s="70" t="str">
        <f t="shared" ca="1" si="354"/>
        <v/>
      </c>
      <c r="R2266" s="70" t="str">
        <f t="shared" ca="1" si="355"/>
        <v/>
      </c>
      <c r="S2266" s="70" t="str">
        <f t="shared" ca="1" si="356"/>
        <v/>
      </c>
      <c r="T2266" s="147" t="str">
        <f t="shared" ca="1" si="357"/>
        <v/>
      </c>
      <c r="U2266" s="216"/>
      <c r="V2266" s="115"/>
      <c r="W2266" s="115"/>
      <c r="X2266" s="115"/>
      <c r="Y2266" s="115"/>
      <c r="Z2266" s="115"/>
      <c r="AA2266" s="217"/>
    </row>
    <row r="2267" spans="1:27" s="2" customFormat="1" ht="15.6" x14ac:dyDescent="0.3">
      <c r="A2267" s="560">
        <v>45485</v>
      </c>
      <c r="B2267" s="72" t="s">
        <v>2152</v>
      </c>
      <c r="C2267" s="44" t="s">
        <v>494</v>
      </c>
      <c r="D2267" s="44">
        <v>2</v>
      </c>
      <c r="E2267" s="44" t="s">
        <v>108</v>
      </c>
      <c r="F2267" s="44">
        <v>58</v>
      </c>
      <c r="G2267" s="64" t="s">
        <v>2210</v>
      </c>
      <c r="H2267" s="77" t="s">
        <v>30</v>
      </c>
      <c r="I2267" s="105"/>
      <c r="J2267" s="534"/>
      <c r="K2267" s="42" t="s">
        <v>31</v>
      </c>
      <c r="L2267" s="548">
        <v>45467</v>
      </c>
      <c r="M2267" s="114"/>
      <c r="N2267" s="524">
        <v>45684</v>
      </c>
      <c r="O2267" s="115" t="s">
        <v>2154</v>
      </c>
      <c r="P2267" s="70" t="str">
        <f t="shared" ca="1" si="358"/>
        <v/>
      </c>
      <c r="Q2267" s="70" t="str">
        <f t="shared" ca="1" si="354"/>
        <v/>
      </c>
      <c r="R2267" s="70" t="str">
        <f t="shared" ca="1" si="355"/>
        <v/>
      </c>
      <c r="S2267" s="70" t="str">
        <f t="shared" ca="1" si="356"/>
        <v/>
      </c>
      <c r="T2267" s="147" t="str">
        <f t="shared" ca="1" si="357"/>
        <v/>
      </c>
      <c r="U2267" s="216"/>
      <c r="V2267" s="115"/>
      <c r="W2267" s="115"/>
      <c r="X2267" s="115"/>
      <c r="Y2267" s="115"/>
      <c r="Z2267" s="115"/>
      <c r="AA2267" s="217"/>
    </row>
    <row r="2268" spans="1:27" s="2" customFormat="1" ht="15.6" x14ac:dyDescent="0.3">
      <c r="A2268" s="563">
        <v>45485</v>
      </c>
      <c r="B2268" s="72" t="s">
        <v>2152</v>
      </c>
      <c r="C2268" s="44" t="s">
        <v>494</v>
      </c>
      <c r="D2268" s="44">
        <v>2</v>
      </c>
      <c r="E2268" s="44" t="s">
        <v>108</v>
      </c>
      <c r="F2268" s="44">
        <v>59</v>
      </c>
      <c r="G2268" s="63" t="s">
        <v>2211</v>
      </c>
      <c r="H2268" s="111" t="s">
        <v>30</v>
      </c>
      <c r="I2268" s="108"/>
      <c r="J2268" s="605">
        <v>45576</v>
      </c>
      <c r="K2268" s="42" t="s">
        <v>31</v>
      </c>
      <c r="L2268" s="548">
        <v>45467</v>
      </c>
      <c r="M2268" s="114"/>
      <c r="N2268" s="534">
        <v>45577</v>
      </c>
      <c r="O2268" s="115" t="s">
        <v>2154</v>
      </c>
      <c r="P2268" s="70" t="str">
        <f t="shared" ca="1" si="358"/>
        <v/>
      </c>
      <c r="Q2268" s="70" t="str">
        <f t="shared" ca="1" si="354"/>
        <v/>
      </c>
      <c r="R2268" s="70" t="str">
        <f t="shared" ca="1" si="355"/>
        <v/>
      </c>
      <c r="S2268" s="70" t="str">
        <f t="shared" ca="1" si="356"/>
        <v/>
      </c>
      <c r="T2268" s="147" t="str">
        <f t="shared" ca="1" si="357"/>
        <v/>
      </c>
      <c r="U2268" s="216"/>
      <c r="V2268" s="115"/>
      <c r="W2268" s="115"/>
      <c r="X2268" s="115"/>
      <c r="Y2268" s="115"/>
      <c r="Z2268" s="115"/>
      <c r="AA2268" s="217"/>
    </row>
    <row r="2269" spans="1:27" s="2" customFormat="1" ht="15.6" x14ac:dyDescent="0.3">
      <c r="A2269" s="560">
        <v>45485</v>
      </c>
      <c r="B2269" s="72" t="s">
        <v>2152</v>
      </c>
      <c r="C2269" s="44" t="s">
        <v>494</v>
      </c>
      <c r="D2269" s="44">
        <v>2</v>
      </c>
      <c r="E2269" s="44" t="s">
        <v>108</v>
      </c>
      <c r="F2269" s="44">
        <v>60</v>
      </c>
      <c r="G2269" s="63" t="s">
        <v>2212</v>
      </c>
      <c r="H2269" s="111" t="s">
        <v>30</v>
      </c>
      <c r="I2269" s="105"/>
      <c r="J2269" s="605">
        <v>45576</v>
      </c>
      <c r="K2269" s="42" t="s">
        <v>31</v>
      </c>
      <c r="L2269" s="548">
        <v>45467</v>
      </c>
      <c r="M2269" s="114"/>
      <c r="N2269" s="534">
        <v>45607</v>
      </c>
      <c r="O2269" s="115" t="s">
        <v>2154</v>
      </c>
      <c r="P2269" s="70" t="str">
        <f t="shared" ca="1" si="358"/>
        <v/>
      </c>
      <c r="Q2269" s="70" t="str">
        <f t="shared" ca="1" si="354"/>
        <v/>
      </c>
      <c r="R2269" s="70" t="str">
        <f t="shared" ca="1" si="355"/>
        <v/>
      </c>
      <c r="S2269" s="70" t="str">
        <f t="shared" ca="1" si="356"/>
        <v/>
      </c>
      <c r="T2269" s="147" t="str">
        <f t="shared" ca="1" si="357"/>
        <v/>
      </c>
      <c r="U2269" s="216"/>
      <c r="V2269" s="115"/>
      <c r="W2269" s="115"/>
      <c r="X2269" s="115"/>
      <c r="Y2269" s="115"/>
      <c r="Z2269" s="115"/>
      <c r="AA2269" s="217"/>
    </row>
    <row r="2270" spans="1:27" s="2" customFormat="1" ht="31.2" x14ac:dyDescent="0.3">
      <c r="A2270" s="560">
        <v>45485</v>
      </c>
      <c r="B2270" s="98" t="s">
        <v>2152</v>
      </c>
      <c r="C2270" s="98" t="s">
        <v>494</v>
      </c>
      <c r="D2270" s="98">
        <v>2</v>
      </c>
      <c r="E2270" s="98" t="s">
        <v>108</v>
      </c>
      <c r="F2270" s="98">
        <v>61</v>
      </c>
      <c r="G2270" s="77" t="s">
        <v>2213</v>
      </c>
      <c r="H2270" s="65" t="s">
        <v>44</v>
      </c>
      <c r="I2270" s="364"/>
      <c r="J2270" s="581">
        <v>45576</v>
      </c>
      <c r="K2270" s="191" t="s">
        <v>31</v>
      </c>
      <c r="L2270" s="548">
        <v>45467</v>
      </c>
      <c r="M2270" s="254"/>
      <c r="N2270" s="536">
        <v>45841</v>
      </c>
      <c r="O2270" s="279" t="s">
        <v>2154</v>
      </c>
      <c r="P2270" s="256" t="str">
        <f t="shared" ca="1" si="358"/>
        <v/>
      </c>
      <c r="Q2270" s="256" t="str">
        <f t="shared" ca="1" si="354"/>
        <v/>
      </c>
      <c r="R2270" s="256" t="str">
        <f t="shared" ca="1" si="355"/>
        <v/>
      </c>
      <c r="S2270" s="256" t="str">
        <f t="shared" ca="1" si="356"/>
        <v/>
      </c>
      <c r="T2270" s="275" t="str">
        <f t="shared" ca="1" si="357"/>
        <v/>
      </c>
      <c r="U2270" s="292"/>
      <c r="V2270" s="279"/>
      <c r="W2270" s="279"/>
      <c r="X2270" s="279"/>
      <c r="Y2270" s="279"/>
      <c r="Z2270" s="279"/>
      <c r="AA2270" s="293"/>
    </row>
    <row r="2271" spans="1:27" s="2" customFormat="1" ht="15.6" x14ac:dyDescent="0.3">
      <c r="A2271" s="560">
        <v>45485</v>
      </c>
      <c r="B2271" s="72" t="s">
        <v>2152</v>
      </c>
      <c r="C2271" s="44" t="s">
        <v>494</v>
      </c>
      <c r="D2271" s="44">
        <v>2</v>
      </c>
      <c r="E2271" s="44" t="s">
        <v>108</v>
      </c>
      <c r="F2271" s="44">
        <v>62</v>
      </c>
      <c r="G2271" s="63" t="s">
        <v>2214</v>
      </c>
      <c r="H2271" s="47" t="s">
        <v>54</v>
      </c>
      <c r="I2271" s="105"/>
      <c r="J2271" s="605">
        <v>45576</v>
      </c>
      <c r="K2271" s="42" t="s">
        <v>31</v>
      </c>
      <c r="L2271" s="548">
        <v>45467</v>
      </c>
      <c r="M2271" s="114"/>
      <c r="N2271" s="534">
        <v>45590</v>
      </c>
      <c r="O2271" s="115" t="s">
        <v>2154</v>
      </c>
      <c r="P2271" s="70" t="str">
        <f t="shared" ca="1" si="358"/>
        <v/>
      </c>
      <c r="Q2271" s="70" t="str">
        <f t="shared" ca="1" si="354"/>
        <v/>
      </c>
      <c r="R2271" s="70" t="str">
        <f t="shared" ca="1" si="355"/>
        <v/>
      </c>
      <c r="S2271" s="70" t="str">
        <f t="shared" ca="1" si="356"/>
        <v/>
      </c>
      <c r="T2271" s="147" t="str">
        <f t="shared" ca="1" si="357"/>
        <v/>
      </c>
      <c r="U2271" s="216"/>
      <c r="V2271" s="115"/>
      <c r="W2271" s="115"/>
      <c r="X2271" s="115"/>
      <c r="Y2271" s="115"/>
      <c r="Z2271" s="115"/>
      <c r="AA2271" s="217"/>
    </row>
    <row r="2272" spans="1:27" s="2" customFormat="1" ht="15.6" x14ac:dyDescent="0.3">
      <c r="A2272" s="560">
        <v>45485</v>
      </c>
      <c r="B2272" s="72" t="s">
        <v>2152</v>
      </c>
      <c r="C2272" s="44" t="s">
        <v>494</v>
      </c>
      <c r="D2272" s="44">
        <v>2</v>
      </c>
      <c r="E2272" s="44" t="s">
        <v>108</v>
      </c>
      <c r="F2272" s="44">
        <v>63</v>
      </c>
      <c r="G2272" s="63" t="s">
        <v>2215</v>
      </c>
      <c r="H2272" s="111" t="s">
        <v>30</v>
      </c>
      <c r="I2272" s="108"/>
      <c r="J2272" s="605">
        <v>45576</v>
      </c>
      <c r="K2272" s="42" t="s">
        <v>31</v>
      </c>
      <c r="L2272" s="548">
        <v>45467</v>
      </c>
      <c r="M2272" s="114"/>
      <c r="N2272" s="534">
        <v>45577</v>
      </c>
      <c r="O2272" s="115" t="s">
        <v>2154</v>
      </c>
      <c r="P2272" s="70" t="str">
        <f t="shared" ca="1" si="358"/>
        <v/>
      </c>
      <c r="Q2272" s="70" t="str">
        <f t="shared" ca="1" si="354"/>
        <v/>
      </c>
      <c r="R2272" s="70" t="str">
        <f t="shared" ca="1" si="355"/>
        <v/>
      </c>
      <c r="S2272" s="70" t="str">
        <f t="shared" ca="1" si="356"/>
        <v/>
      </c>
      <c r="T2272" s="147" t="str">
        <f t="shared" ca="1" si="357"/>
        <v/>
      </c>
      <c r="U2272" s="216"/>
      <c r="V2272" s="115"/>
      <c r="W2272" s="115"/>
      <c r="X2272" s="115"/>
      <c r="Y2272" s="115"/>
      <c r="Z2272" s="115"/>
      <c r="AA2272" s="217"/>
    </row>
    <row r="2273" spans="1:27" s="2" customFormat="1" ht="15.6" x14ac:dyDescent="0.3">
      <c r="A2273" s="560">
        <v>45485</v>
      </c>
      <c r="B2273" s="72" t="s">
        <v>2152</v>
      </c>
      <c r="C2273" s="44" t="s">
        <v>494</v>
      </c>
      <c r="D2273" s="44">
        <v>2</v>
      </c>
      <c r="E2273" s="44" t="s">
        <v>108</v>
      </c>
      <c r="F2273" s="44">
        <v>64</v>
      </c>
      <c r="G2273" s="218" t="s">
        <v>2216</v>
      </c>
      <c r="H2273" s="199" t="s">
        <v>84</v>
      </c>
      <c r="I2273" s="200"/>
      <c r="J2273" s="603">
        <v>45583</v>
      </c>
      <c r="K2273" s="42" t="s">
        <v>31</v>
      </c>
      <c r="L2273" s="548">
        <v>45467</v>
      </c>
      <c r="M2273" s="114"/>
      <c r="N2273" s="534">
        <v>45616</v>
      </c>
      <c r="O2273" s="115" t="s">
        <v>2154</v>
      </c>
      <c r="P2273" s="70" t="str">
        <f t="shared" ca="1" si="358"/>
        <v/>
      </c>
      <c r="Q2273" s="70" t="str">
        <f t="shared" ca="1" si="354"/>
        <v/>
      </c>
      <c r="R2273" s="70" t="str">
        <f t="shared" ca="1" si="355"/>
        <v/>
      </c>
      <c r="S2273" s="70" t="str">
        <f t="shared" ca="1" si="356"/>
        <v/>
      </c>
      <c r="T2273" s="147" t="str">
        <f t="shared" ca="1" si="357"/>
        <v/>
      </c>
      <c r="U2273" s="216"/>
      <c r="V2273" s="115"/>
      <c r="W2273" s="115"/>
      <c r="X2273" s="115"/>
      <c r="Y2273" s="115"/>
      <c r="Z2273" s="115"/>
      <c r="AA2273" s="217"/>
    </row>
    <row r="2274" spans="1:27" s="2" customFormat="1" ht="31.2" x14ac:dyDescent="0.3">
      <c r="A2274" s="560">
        <v>45485</v>
      </c>
      <c r="B2274" s="72" t="s">
        <v>2152</v>
      </c>
      <c r="C2274" s="44" t="s">
        <v>494</v>
      </c>
      <c r="D2274" s="44">
        <v>2</v>
      </c>
      <c r="E2274" s="44" t="s">
        <v>108</v>
      </c>
      <c r="F2274" s="44">
        <v>65</v>
      </c>
      <c r="G2274" s="63" t="s">
        <v>2217</v>
      </c>
      <c r="H2274" s="111" t="s">
        <v>30</v>
      </c>
      <c r="I2274" s="108"/>
      <c r="J2274" s="605">
        <v>45586</v>
      </c>
      <c r="K2274" s="42" t="s">
        <v>31</v>
      </c>
      <c r="L2274" s="548">
        <v>45467</v>
      </c>
      <c r="M2274" s="114"/>
      <c r="N2274" s="534">
        <v>45707</v>
      </c>
      <c r="O2274" s="115" t="s">
        <v>2154</v>
      </c>
      <c r="P2274" s="70" t="str">
        <f t="shared" ca="1" si="358"/>
        <v/>
      </c>
      <c r="Q2274" s="70" t="str">
        <f t="shared" ref="Q2274:Q2282" ca="1" si="359">IF(K2274="ENCOMENDADO",TODAY()-J2274,"")</f>
        <v/>
      </c>
      <c r="R2274" s="70" t="str">
        <f t="shared" ref="R2274:R2282" ca="1" si="360">IF(K2274="EM OBRA",TODAY()-J2274,"")</f>
        <v/>
      </c>
      <c r="S2274" s="70" t="str">
        <f t="shared" ref="S2274:S2282" ca="1" si="361">IF(K2274="CORREÇÃO NÃO ACEITE",TODAY()-J2274,"")</f>
        <v/>
      </c>
      <c r="T2274" s="147" t="str">
        <f t="shared" ref="T2274:T2282" ca="1" si="362">IF(K2274="A VERIFICAR",TODAY()-J2274,"")</f>
        <v/>
      </c>
      <c r="U2274" s="216"/>
      <c r="V2274" s="115"/>
      <c r="W2274" s="115"/>
      <c r="X2274" s="115"/>
      <c r="Y2274" s="115"/>
      <c r="Z2274" s="115"/>
      <c r="AA2274" s="217"/>
    </row>
    <row r="2275" spans="1:27" s="2" customFormat="1" ht="15.6" x14ac:dyDescent="0.3">
      <c r="A2275" s="560">
        <v>45485</v>
      </c>
      <c r="B2275" s="72" t="s">
        <v>2152</v>
      </c>
      <c r="C2275" s="44" t="s">
        <v>494</v>
      </c>
      <c r="D2275" s="44">
        <v>2</v>
      </c>
      <c r="E2275" s="44" t="s">
        <v>108</v>
      </c>
      <c r="F2275" s="44">
        <v>66</v>
      </c>
      <c r="G2275" s="63" t="s">
        <v>2218</v>
      </c>
      <c r="H2275" s="65" t="s">
        <v>158</v>
      </c>
      <c r="I2275" s="112"/>
      <c r="J2275" s="605">
        <v>45586</v>
      </c>
      <c r="K2275" s="42" t="s">
        <v>31</v>
      </c>
      <c r="L2275" s="548">
        <v>45467</v>
      </c>
      <c r="M2275" s="114"/>
      <c r="N2275" s="525">
        <v>45656</v>
      </c>
      <c r="O2275" s="115" t="s">
        <v>2154</v>
      </c>
      <c r="P2275" s="70" t="str">
        <f t="shared" ca="1" si="358"/>
        <v/>
      </c>
      <c r="Q2275" s="70" t="str">
        <f t="shared" ca="1" si="359"/>
        <v/>
      </c>
      <c r="R2275" s="70" t="str">
        <f t="shared" ca="1" si="360"/>
        <v/>
      </c>
      <c r="S2275" s="70" t="str">
        <f t="shared" ca="1" si="361"/>
        <v/>
      </c>
      <c r="T2275" s="147" t="str">
        <f t="shared" ca="1" si="362"/>
        <v/>
      </c>
      <c r="U2275" s="216"/>
      <c r="V2275" s="115"/>
      <c r="W2275" s="115"/>
      <c r="X2275" s="115"/>
      <c r="Y2275" s="115"/>
      <c r="Z2275" s="115"/>
      <c r="AA2275" s="217"/>
    </row>
    <row r="2276" spans="1:27" s="2" customFormat="1" ht="15.6" x14ac:dyDescent="0.3">
      <c r="A2276" s="560">
        <v>45485</v>
      </c>
      <c r="B2276" s="72" t="s">
        <v>2152</v>
      </c>
      <c r="C2276" s="44" t="s">
        <v>494</v>
      </c>
      <c r="D2276" s="44">
        <v>2</v>
      </c>
      <c r="E2276" s="44" t="s">
        <v>108</v>
      </c>
      <c r="F2276" s="44">
        <v>67</v>
      </c>
      <c r="G2276" s="63" t="s">
        <v>2219</v>
      </c>
      <c r="H2276" s="47" t="s">
        <v>104</v>
      </c>
      <c r="I2276" s="112"/>
      <c r="J2276" s="605">
        <v>45586</v>
      </c>
      <c r="K2276" s="42" t="s">
        <v>31</v>
      </c>
      <c r="L2276" s="548">
        <v>45467</v>
      </c>
      <c r="M2276" s="114"/>
      <c r="N2276" s="534">
        <v>45607</v>
      </c>
      <c r="O2276" s="115" t="s">
        <v>2154</v>
      </c>
      <c r="P2276" s="70" t="str">
        <f t="shared" ca="1" si="358"/>
        <v/>
      </c>
      <c r="Q2276" s="70" t="str">
        <f t="shared" ca="1" si="359"/>
        <v/>
      </c>
      <c r="R2276" s="70" t="str">
        <f t="shared" ca="1" si="360"/>
        <v/>
      </c>
      <c r="S2276" s="70" t="str">
        <f t="shared" ca="1" si="361"/>
        <v/>
      </c>
      <c r="T2276" s="147" t="str">
        <f t="shared" ca="1" si="362"/>
        <v/>
      </c>
      <c r="U2276" s="216"/>
      <c r="V2276" s="115"/>
      <c r="W2276" s="115"/>
      <c r="X2276" s="115"/>
      <c r="Y2276" s="115"/>
      <c r="Z2276" s="115"/>
      <c r="AA2276" s="217"/>
    </row>
    <row r="2277" spans="1:27" s="2" customFormat="1" ht="15.6" x14ac:dyDescent="0.3">
      <c r="A2277" s="560">
        <v>45485</v>
      </c>
      <c r="B2277" s="72" t="s">
        <v>2152</v>
      </c>
      <c r="C2277" s="44" t="s">
        <v>494</v>
      </c>
      <c r="D2277" s="44">
        <v>2</v>
      </c>
      <c r="E2277" s="44" t="s">
        <v>108</v>
      </c>
      <c r="F2277" s="44">
        <v>68</v>
      </c>
      <c r="G2277" s="64" t="s">
        <v>2220</v>
      </c>
      <c r="H2277" s="77" t="s">
        <v>40</v>
      </c>
      <c r="I2277" s="112"/>
      <c r="J2277" s="604">
        <v>45586</v>
      </c>
      <c r="K2277" s="42" t="s">
        <v>31</v>
      </c>
      <c r="L2277" s="548">
        <v>45467</v>
      </c>
      <c r="M2277" s="93">
        <v>45678</v>
      </c>
      <c r="N2277" s="525">
        <v>45656</v>
      </c>
      <c r="O2277" s="115" t="s">
        <v>2154</v>
      </c>
      <c r="P2277" s="70" t="str">
        <f t="shared" ca="1" si="358"/>
        <v/>
      </c>
      <c r="Q2277" s="70" t="str">
        <f t="shared" ca="1" si="359"/>
        <v/>
      </c>
      <c r="R2277" s="70" t="str">
        <f t="shared" ca="1" si="360"/>
        <v/>
      </c>
      <c r="S2277" s="70" t="str">
        <f t="shared" ca="1" si="361"/>
        <v/>
      </c>
      <c r="T2277" s="147" t="str">
        <f t="shared" ca="1" si="362"/>
        <v/>
      </c>
      <c r="U2277" s="216"/>
      <c r="V2277" s="115"/>
      <c r="W2277" s="115"/>
      <c r="X2277" s="115"/>
      <c r="Y2277" s="115"/>
      <c r="Z2277" s="115"/>
      <c r="AA2277" s="217"/>
    </row>
    <row r="2278" spans="1:27" s="2" customFormat="1" ht="15.6" x14ac:dyDescent="0.3">
      <c r="A2278" s="560">
        <v>45485</v>
      </c>
      <c r="B2278" s="72" t="s">
        <v>2152</v>
      </c>
      <c r="C2278" s="44" t="s">
        <v>494</v>
      </c>
      <c r="D2278" s="44">
        <v>2</v>
      </c>
      <c r="E2278" s="44" t="s">
        <v>108</v>
      </c>
      <c r="F2278" s="44">
        <v>69</v>
      </c>
      <c r="G2278" s="64" t="s">
        <v>2221</v>
      </c>
      <c r="H2278" s="77" t="s">
        <v>30</v>
      </c>
      <c r="I2278" s="112"/>
      <c r="J2278" s="604">
        <v>45614</v>
      </c>
      <c r="K2278" s="42" t="s">
        <v>31</v>
      </c>
      <c r="L2278" s="548">
        <v>45467</v>
      </c>
      <c r="M2278" s="93">
        <v>45687</v>
      </c>
      <c r="N2278" s="525">
        <v>45656</v>
      </c>
      <c r="O2278" s="115" t="s">
        <v>2154</v>
      </c>
      <c r="P2278" s="70" t="str">
        <f t="shared" ca="1" si="358"/>
        <v/>
      </c>
      <c r="Q2278" s="70" t="str">
        <f t="shared" ca="1" si="359"/>
        <v/>
      </c>
      <c r="R2278" s="70" t="str">
        <f t="shared" ca="1" si="360"/>
        <v/>
      </c>
      <c r="S2278" s="70" t="str">
        <f t="shared" ca="1" si="361"/>
        <v/>
      </c>
      <c r="T2278" s="147" t="str">
        <f t="shared" ca="1" si="362"/>
        <v/>
      </c>
      <c r="U2278" s="216"/>
      <c r="V2278" s="115"/>
      <c r="W2278" s="115"/>
      <c r="X2278" s="115"/>
      <c r="Y2278" s="115"/>
      <c r="Z2278" s="115"/>
      <c r="AA2278" s="217"/>
    </row>
    <row r="2279" spans="1:27" s="2" customFormat="1" ht="15.6" x14ac:dyDescent="0.3">
      <c r="A2279" s="560">
        <v>45485</v>
      </c>
      <c r="B2279" s="72" t="s">
        <v>2152</v>
      </c>
      <c r="C2279" s="44" t="s">
        <v>494</v>
      </c>
      <c r="D2279" s="44">
        <v>2</v>
      </c>
      <c r="E2279" s="44" t="s">
        <v>108</v>
      </c>
      <c r="F2279" s="44">
        <v>70</v>
      </c>
      <c r="G2279" s="77" t="s">
        <v>2222</v>
      </c>
      <c r="H2279" s="47" t="s">
        <v>57</v>
      </c>
      <c r="I2279" s="112"/>
      <c r="J2279" s="604">
        <v>45677</v>
      </c>
      <c r="K2279" s="42" t="s">
        <v>31</v>
      </c>
      <c r="L2279" s="548">
        <v>45467</v>
      </c>
      <c r="M2279" s="93">
        <v>45687</v>
      </c>
      <c r="N2279" s="516">
        <v>45686</v>
      </c>
      <c r="O2279" s="115" t="s">
        <v>2154</v>
      </c>
      <c r="P2279" s="70" t="str">
        <f t="shared" ca="1" si="358"/>
        <v/>
      </c>
      <c r="Q2279" s="70" t="str">
        <f t="shared" ca="1" si="359"/>
        <v/>
      </c>
      <c r="R2279" s="70" t="str">
        <f t="shared" ca="1" si="360"/>
        <v/>
      </c>
      <c r="S2279" s="70" t="str">
        <f t="shared" ca="1" si="361"/>
        <v/>
      </c>
      <c r="T2279" s="147" t="str">
        <f t="shared" ca="1" si="362"/>
        <v/>
      </c>
      <c r="U2279" s="216"/>
      <c r="V2279" s="115"/>
      <c r="W2279" s="115"/>
      <c r="X2279" s="115"/>
      <c r="Y2279" s="115"/>
      <c r="Z2279" s="115"/>
      <c r="AA2279" s="217"/>
    </row>
    <row r="2280" spans="1:27" s="2" customFormat="1" ht="15.6" x14ac:dyDescent="0.3">
      <c r="A2280" s="560">
        <v>45485</v>
      </c>
      <c r="B2280" s="72" t="s">
        <v>2152</v>
      </c>
      <c r="C2280" s="44" t="s">
        <v>494</v>
      </c>
      <c r="D2280" s="44">
        <v>2</v>
      </c>
      <c r="E2280" s="44" t="s">
        <v>108</v>
      </c>
      <c r="F2280" s="44">
        <v>71</v>
      </c>
      <c r="G2280" s="63" t="s">
        <v>2223</v>
      </c>
      <c r="H2280" s="47" t="s">
        <v>54</v>
      </c>
      <c r="I2280" s="112"/>
      <c r="J2280" s="605">
        <v>45614</v>
      </c>
      <c r="K2280" s="42" t="s">
        <v>31</v>
      </c>
      <c r="L2280" s="548">
        <v>45467</v>
      </c>
      <c r="M2280" s="114"/>
      <c r="N2280" s="534">
        <v>45625</v>
      </c>
      <c r="O2280" s="115" t="s">
        <v>2154</v>
      </c>
      <c r="P2280" s="70" t="str">
        <f t="shared" ca="1" si="358"/>
        <v/>
      </c>
      <c r="Q2280" s="70" t="str">
        <f t="shared" ca="1" si="359"/>
        <v/>
      </c>
      <c r="R2280" s="70" t="str">
        <f t="shared" ca="1" si="360"/>
        <v/>
      </c>
      <c r="S2280" s="70" t="str">
        <f t="shared" ca="1" si="361"/>
        <v/>
      </c>
      <c r="T2280" s="147" t="str">
        <f t="shared" ca="1" si="362"/>
        <v/>
      </c>
      <c r="U2280" s="216"/>
      <c r="V2280" s="115"/>
      <c r="W2280" s="115"/>
      <c r="X2280" s="115"/>
      <c r="Y2280" s="115"/>
      <c r="Z2280" s="115"/>
      <c r="AA2280" s="217"/>
    </row>
    <row r="2281" spans="1:27" s="2" customFormat="1" ht="15.6" x14ac:dyDescent="0.3">
      <c r="A2281" s="560">
        <v>45485</v>
      </c>
      <c r="B2281" s="48" t="s">
        <v>2152</v>
      </c>
      <c r="C2281" s="45" t="s">
        <v>494</v>
      </c>
      <c r="D2281" s="45">
        <v>2</v>
      </c>
      <c r="E2281" s="45" t="s">
        <v>108</v>
      </c>
      <c r="F2281" s="45">
        <v>72</v>
      </c>
      <c r="G2281" s="63" t="s">
        <v>2224</v>
      </c>
      <c r="H2281" s="65" t="s">
        <v>158</v>
      </c>
      <c r="I2281" s="47"/>
      <c r="J2281" s="577">
        <v>45677</v>
      </c>
      <c r="K2281" s="42" t="s">
        <v>31</v>
      </c>
      <c r="L2281" s="548">
        <v>45467</v>
      </c>
      <c r="M2281" s="57"/>
      <c r="N2281" s="522">
        <v>45705</v>
      </c>
      <c r="O2281" s="51"/>
      <c r="P2281" s="70" t="str">
        <f t="shared" ca="1" si="358"/>
        <v/>
      </c>
      <c r="Q2281" s="70" t="str">
        <f t="shared" ca="1" si="359"/>
        <v/>
      </c>
      <c r="R2281" s="70" t="str">
        <f t="shared" ca="1" si="360"/>
        <v/>
      </c>
      <c r="S2281" s="70" t="str">
        <f t="shared" ca="1" si="361"/>
        <v/>
      </c>
      <c r="T2281" s="147" t="str">
        <f t="shared" ca="1" si="362"/>
        <v/>
      </c>
      <c r="U2281" s="146"/>
      <c r="V2281" s="51"/>
      <c r="W2281" s="51"/>
      <c r="X2281" s="51"/>
      <c r="Y2281" s="51"/>
      <c r="Z2281" s="51"/>
      <c r="AA2281" s="145"/>
    </row>
    <row r="2282" spans="1:27" s="2" customFormat="1" ht="31.2" x14ac:dyDescent="0.3">
      <c r="A2282" s="560">
        <v>45485</v>
      </c>
      <c r="B2282" s="48" t="s">
        <v>2225</v>
      </c>
      <c r="C2282" s="45" t="s">
        <v>494</v>
      </c>
      <c r="D2282" s="45">
        <v>2</v>
      </c>
      <c r="E2282" s="45" t="s">
        <v>108</v>
      </c>
      <c r="F2282" s="45">
        <v>73</v>
      </c>
      <c r="G2282" s="71" t="s">
        <v>2226</v>
      </c>
      <c r="H2282" s="52" t="s">
        <v>30</v>
      </c>
      <c r="I2282" s="47"/>
      <c r="J2282" s="569">
        <v>45652</v>
      </c>
      <c r="K2282" s="42" t="s">
        <v>31</v>
      </c>
      <c r="L2282" s="548">
        <v>45467</v>
      </c>
      <c r="M2282" s="57"/>
      <c r="N2282" s="522">
        <v>45740</v>
      </c>
      <c r="O2282" s="51"/>
      <c r="P2282" s="70" t="str">
        <f t="shared" ca="1" si="358"/>
        <v/>
      </c>
      <c r="Q2282" s="70" t="str">
        <f t="shared" ca="1" si="359"/>
        <v/>
      </c>
      <c r="R2282" s="70" t="str">
        <f t="shared" ca="1" si="360"/>
        <v/>
      </c>
      <c r="S2282" s="70" t="str">
        <f t="shared" ca="1" si="361"/>
        <v/>
      </c>
      <c r="T2282" s="147" t="str">
        <f t="shared" ca="1" si="362"/>
        <v/>
      </c>
      <c r="U2282" s="146"/>
      <c r="V2282" s="51"/>
      <c r="W2282" s="51"/>
      <c r="X2282" s="51"/>
      <c r="Y2282" s="51"/>
      <c r="Z2282" s="51"/>
      <c r="AA2282" s="145"/>
    </row>
    <row r="2283" spans="1:27" s="2" customFormat="1" ht="15.6" x14ac:dyDescent="0.3">
      <c r="A2283" s="560">
        <v>45485</v>
      </c>
      <c r="B2283" s="48" t="s">
        <v>2225</v>
      </c>
      <c r="C2283" s="45" t="s">
        <v>494</v>
      </c>
      <c r="D2283" s="45">
        <v>2</v>
      </c>
      <c r="E2283" s="45" t="s">
        <v>108</v>
      </c>
      <c r="F2283" s="45">
        <v>74</v>
      </c>
      <c r="G2283" s="63" t="s">
        <v>2227</v>
      </c>
      <c r="H2283" s="46" t="s">
        <v>30</v>
      </c>
      <c r="I2283" s="47"/>
      <c r="J2283" s="528">
        <v>45726</v>
      </c>
      <c r="K2283" s="42" t="s">
        <v>31</v>
      </c>
      <c r="L2283" s="548">
        <v>45467</v>
      </c>
      <c r="M2283" s="57"/>
      <c r="N2283" s="516">
        <v>45727</v>
      </c>
      <c r="O2283" s="51"/>
      <c r="P2283" s="70"/>
      <c r="Q2283" s="70"/>
      <c r="R2283" s="70"/>
      <c r="S2283" s="70"/>
      <c r="T2283" s="147"/>
      <c r="U2283" s="146"/>
      <c r="V2283" s="51"/>
      <c r="W2283" s="51"/>
      <c r="X2283" s="51"/>
      <c r="Y2283" s="51"/>
      <c r="Z2283" s="51"/>
      <c r="AA2283" s="145"/>
    </row>
    <row r="2284" spans="1:27" s="2" customFormat="1" ht="15.6" x14ac:dyDescent="0.3">
      <c r="A2284" s="560">
        <v>45485</v>
      </c>
      <c r="B2284" s="72" t="s">
        <v>2152</v>
      </c>
      <c r="C2284" s="44" t="s">
        <v>494</v>
      </c>
      <c r="D2284" s="44">
        <v>2</v>
      </c>
      <c r="E2284" s="44" t="s">
        <v>108</v>
      </c>
      <c r="F2284" s="72">
        <v>75</v>
      </c>
      <c r="G2284" s="53" t="s">
        <v>2228</v>
      </c>
      <c r="H2284" s="53" t="s">
        <v>30</v>
      </c>
      <c r="I2284" s="59"/>
      <c r="J2284" s="602"/>
      <c r="K2284" s="42" t="s">
        <v>31</v>
      </c>
      <c r="L2284" s="548">
        <v>45467</v>
      </c>
      <c r="M2284" s="114"/>
      <c r="N2284" s="534">
        <v>45728</v>
      </c>
      <c r="O2284" s="115"/>
      <c r="P2284" s="70"/>
      <c r="Q2284" s="70"/>
      <c r="R2284" s="70"/>
      <c r="S2284" s="70"/>
      <c r="T2284" s="147"/>
      <c r="U2284" s="216"/>
      <c r="V2284" s="115"/>
      <c r="W2284" s="115"/>
      <c r="X2284" s="115"/>
      <c r="Y2284" s="115"/>
      <c r="Z2284" s="115"/>
      <c r="AA2284" s="217"/>
    </row>
    <row r="2285" spans="1:27" s="2" customFormat="1" ht="15.6" x14ac:dyDescent="0.3">
      <c r="A2285" s="560">
        <v>45485</v>
      </c>
      <c r="B2285" s="48" t="s">
        <v>2225</v>
      </c>
      <c r="C2285" s="45" t="s">
        <v>494</v>
      </c>
      <c r="D2285" s="45">
        <v>2</v>
      </c>
      <c r="E2285" s="45" t="s">
        <v>108</v>
      </c>
      <c r="F2285" s="45">
        <v>76</v>
      </c>
      <c r="G2285" s="71" t="s">
        <v>2229</v>
      </c>
      <c r="H2285" s="52" t="s">
        <v>30</v>
      </c>
      <c r="I2285" s="47"/>
      <c r="J2285" s="569">
        <v>45737</v>
      </c>
      <c r="K2285" s="190" t="s">
        <v>205</v>
      </c>
      <c r="L2285" s="548">
        <v>45467</v>
      </c>
      <c r="M2285" s="57"/>
      <c r="N2285" s="516">
        <v>45741</v>
      </c>
      <c r="O2285" s="51"/>
      <c r="P2285" s="70"/>
      <c r="Q2285" s="70"/>
      <c r="R2285" s="70"/>
      <c r="S2285" s="70"/>
      <c r="T2285" s="147"/>
      <c r="U2285" s="146"/>
      <c r="V2285" s="51"/>
      <c r="W2285" s="51"/>
      <c r="X2285" s="51"/>
      <c r="Y2285" s="51"/>
      <c r="Z2285" s="51"/>
      <c r="AA2285" s="145"/>
    </row>
    <row r="2286" spans="1:27" s="2" customFormat="1" ht="15.6" x14ac:dyDescent="0.3">
      <c r="A2286" s="560">
        <v>45485</v>
      </c>
      <c r="B2286" s="59" t="s">
        <v>2225</v>
      </c>
      <c r="C2286" s="60" t="s">
        <v>494</v>
      </c>
      <c r="D2286" s="60">
        <v>2</v>
      </c>
      <c r="E2286" s="60" t="s">
        <v>108</v>
      </c>
      <c r="F2286" s="60">
        <v>77</v>
      </c>
      <c r="G2286" s="466" t="s">
        <v>5387</v>
      </c>
      <c r="H2286" s="60" t="s">
        <v>44</v>
      </c>
      <c r="I2286" s="239"/>
      <c r="J2286" s="528">
        <v>45743</v>
      </c>
      <c r="K2286" s="42" t="s">
        <v>31</v>
      </c>
      <c r="L2286" s="548">
        <v>45467</v>
      </c>
      <c r="M2286" s="248"/>
      <c r="N2286" s="517">
        <v>45877</v>
      </c>
      <c r="O2286" s="252"/>
      <c r="P2286" s="256"/>
      <c r="Q2286" s="256"/>
      <c r="R2286" s="256"/>
      <c r="S2286" s="256"/>
      <c r="T2286" s="275"/>
      <c r="U2286" s="146"/>
      <c r="V2286" s="51"/>
      <c r="W2286" s="51"/>
      <c r="X2286" s="51"/>
      <c r="Y2286" s="51"/>
      <c r="Z2286" s="51"/>
      <c r="AA2286" s="145"/>
    </row>
    <row r="2287" spans="1:27" s="2" customFormat="1" ht="15.6" x14ac:dyDescent="0.3">
      <c r="A2287" s="560">
        <v>45485</v>
      </c>
      <c r="B2287" s="59" t="s">
        <v>2225</v>
      </c>
      <c r="C2287" s="60" t="s">
        <v>494</v>
      </c>
      <c r="D2287" s="60">
        <v>2</v>
      </c>
      <c r="E2287" s="60" t="s">
        <v>108</v>
      </c>
      <c r="F2287" s="60">
        <v>78</v>
      </c>
      <c r="G2287" s="71" t="s">
        <v>2230</v>
      </c>
      <c r="H2287" s="52" t="s">
        <v>30</v>
      </c>
      <c r="I2287" s="59"/>
      <c r="J2287" s="569">
        <v>45733</v>
      </c>
      <c r="K2287" s="42" t="s">
        <v>31</v>
      </c>
      <c r="L2287" s="548">
        <v>45467</v>
      </c>
      <c r="M2287" s="57"/>
      <c r="N2287" s="516">
        <v>45741</v>
      </c>
      <c r="O2287" s="51"/>
      <c r="P2287" s="70"/>
      <c r="Q2287" s="70"/>
      <c r="R2287" s="70"/>
      <c r="S2287" s="70"/>
      <c r="T2287" s="147"/>
      <c r="U2287" s="276"/>
      <c r="V2287" s="252"/>
      <c r="W2287" s="252"/>
      <c r="X2287" s="252"/>
      <c r="Y2287" s="252"/>
      <c r="Z2287" s="252"/>
      <c r="AA2287" s="277"/>
    </row>
    <row r="2288" spans="1:27" s="2" customFormat="1" ht="15.6" x14ac:dyDescent="0.3">
      <c r="A2288" s="560">
        <v>45485</v>
      </c>
      <c r="B2288" s="48" t="s">
        <v>2225</v>
      </c>
      <c r="C2288" s="45" t="s">
        <v>494</v>
      </c>
      <c r="D2288" s="45">
        <v>2</v>
      </c>
      <c r="E2288" s="45" t="s">
        <v>108</v>
      </c>
      <c r="F2288" s="45">
        <v>79</v>
      </c>
      <c r="G2288" s="218" t="s">
        <v>2231</v>
      </c>
      <c r="H2288" s="94" t="s">
        <v>481</v>
      </c>
      <c r="I2288" s="95"/>
      <c r="J2288" s="570">
        <v>45806</v>
      </c>
      <c r="K2288" s="190" t="s">
        <v>205</v>
      </c>
      <c r="L2288" s="548">
        <v>45467</v>
      </c>
      <c r="M2288" s="57"/>
      <c r="N2288" s="516"/>
      <c r="O2288" s="51"/>
      <c r="P2288" s="70"/>
      <c r="Q2288" s="70"/>
      <c r="R2288" s="70"/>
      <c r="S2288" s="70"/>
      <c r="T2288" s="147"/>
      <c r="U2288" s="146"/>
      <c r="V2288" s="51"/>
      <c r="W2288" s="51"/>
      <c r="X2288" s="51"/>
      <c r="Y2288" s="51"/>
      <c r="Z2288" s="51"/>
      <c r="AA2288" s="145"/>
    </row>
    <row r="2289" spans="1:27" s="2" customFormat="1" ht="15.6" x14ac:dyDescent="0.3">
      <c r="A2289" s="555">
        <v>45488</v>
      </c>
      <c r="B2289" s="48" t="s">
        <v>2232</v>
      </c>
      <c r="C2289" s="45" t="s">
        <v>494</v>
      </c>
      <c r="D2289" s="45">
        <v>2</v>
      </c>
      <c r="E2289" s="45" t="s">
        <v>278</v>
      </c>
      <c r="F2289" s="45">
        <v>2</v>
      </c>
      <c r="G2289" s="61" t="s">
        <v>2243</v>
      </c>
      <c r="H2289" s="65"/>
      <c r="I2289" s="65"/>
      <c r="J2289" s="526"/>
      <c r="K2289" s="188" t="s">
        <v>227</v>
      </c>
      <c r="L2289" s="544">
        <v>45460</v>
      </c>
      <c r="M2289" s="55"/>
      <c r="N2289" s="513"/>
      <c r="O2289" s="51"/>
      <c r="P2289" s="70" t="str">
        <f t="shared" ref="P2289:P2299" ca="1" si="363">IF(K2289="NÃO INTERVENCIONADO",TODAY()-J2289,"")</f>
        <v/>
      </c>
      <c r="Q2289" s="70" t="str">
        <f t="shared" ref="Q2289:Q2299" ca="1" si="364">IF(K2289="ENCOMENDADO",TODAY()-J2289,"")</f>
        <v/>
      </c>
      <c r="R2289" s="70" t="str">
        <f t="shared" ref="R2289:R2299" ca="1" si="365">IF(K2289="EM OBRA",TODAY()-J2289,"")</f>
        <v/>
      </c>
      <c r="S2289" s="70" t="str">
        <f t="shared" ref="S2289:S2299" ca="1" si="366">IF(K2289="CORREÇÃO NÃO ACEITE",TODAY()-J2289,"")</f>
        <v/>
      </c>
      <c r="T2289" s="147" t="str">
        <f t="shared" ref="T2289:T2299" ca="1" si="367">IF(K2289="A VERIFICAR",TODAY()-J2289,"")</f>
        <v/>
      </c>
      <c r="U2289" s="216"/>
      <c r="V2289" s="115"/>
      <c r="W2289" s="115"/>
      <c r="X2289" s="115"/>
      <c r="Y2289" s="115"/>
      <c r="Z2289" s="115"/>
      <c r="AA2289" s="217"/>
    </row>
    <row r="2290" spans="1:27" s="2" customFormat="1" ht="15.6" x14ac:dyDescent="0.3">
      <c r="A2290" s="555">
        <v>45488</v>
      </c>
      <c r="B2290" s="48" t="s">
        <v>2232</v>
      </c>
      <c r="C2290" s="45" t="s">
        <v>494</v>
      </c>
      <c r="D2290" s="45">
        <v>2</v>
      </c>
      <c r="E2290" s="45" t="s">
        <v>278</v>
      </c>
      <c r="F2290" s="45">
        <v>3</v>
      </c>
      <c r="G2290" s="61" t="s">
        <v>2242</v>
      </c>
      <c r="H2290" s="65" t="s">
        <v>30</v>
      </c>
      <c r="I2290" s="65"/>
      <c r="J2290" s="526"/>
      <c r="K2290" s="42" t="s">
        <v>31</v>
      </c>
      <c r="L2290" s="544">
        <v>45460</v>
      </c>
      <c r="M2290" s="55"/>
      <c r="N2290" s="513">
        <v>45656</v>
      </c>
      <c r="O2290" s="51"/>
      <c r="P2290" s="70" t="str">
        <f t="shared" ca="1" si="363"/>
        <v/>
      </c>
      <c r="Q2290" s="70" t="str">
        <f t="shared" ca="1" si="364"/>
        <v/>
      </c>
      <c r="R2290" s="70" t="str">
        <f t="shared" ca="1" si="365"/>
        <v/>
      </c>
      <c r="S2290" s="70" t="str">
        <f t="shared" ca="1" si="366"/>
        <v/>
      </c>
      <c r="T2290" s="147" t="str">
        <f t="shared" ca="1" si="367"/>
        <v/>
      </c>
      <c r="U2290" s="216"/>
      <c r="V2290" s="115"/>
      <c r="W2290" s="115"/>
      <c r="X2290" s="115"/>
      <c r="Y2290" s="115"/>
      <c r="Z2290" s="115"/>
      <c r="AA2290" s="217"/>
    </row>
    <row r="2291" spans="1:27" s="2" customFormat="1" ht="15.6" x14ac:dyDescent="0.3">
      <c r="A2291" s="555">
        <v>45488</v>
      </c>
      <c r="B2291" s="48" t="s">
        <v>2232</v>
      </c>
      <c r="C2291" s="45" t="s">
        <v>494</v>
      </c>
      <c r="D2291" s="45">
        <v>2</v>
      </c>
      <c r="E2291" s="45" t="s">
        <v>278</v>
      </c>
      <c r="F2291" s="45">
        <v>4</v>
      </c>
      <c r="G2291" s="61" t="s">
        <v>2241</v>
      </c>
      <c r="H2291" s="65" t="s">
        <v>30</v>
      </c>
      <c r="I2291" s="65"/>
      <c r="J2291" s="526"/>
      <c r="K2291" s="42" t="s">
        <v>31</v>
      </c>
      <c r="L2291" s="544">
        <v>45460</v>
      </c>
      <c r="M2291" s="55"/>
      <c r="N2291" s="513">
        <v>45656</v>
      </c>
      <c r="O2291" s="51"/>
      <c r="P2291" s="70" t="str">
        <f t="shared" ca="1" si="363"/>
        <v/>
      </c>
      <c r="Q2291" s="70" t="str">
        <f t="shared" ca="1" si="364"/>
        <v/>
      </c>
      <c r="R2291" s="70" t="str">
        <f t="shared" ca="1" si="365"/>
        <v/>
      </c>
      <c r="S2291" s="70" t="str">
        <f t="shared" ca="1" si="366"/>
        <v/>
      </c>
      <c r="T2291" s="147" t="str">
        <f t="shared" ca="1" si="367"/>
        <v/>
      </c>
      <c r="U2291" s="216"/>
      <c r="V2291" s="115"/>
      <c r="W2291" s="115"/>
      <c r="X2291" s="115"/>
      <c r="Y2291" s="115"/>
      <c r="Z2291" s="115"/>
      <c r="AA2291" s="217"/>
    </row>
    <row r="2292" spans="1:27" customFormat="1" ht="15.6" x14ac:dyDescent="0.3">
      <c r="A2292" s="555">
        <v>45488</v>
      </c>
      <c r="B2292" s="48" t="s">
        <v>2232</v>
      </c>
      <c r="C2292" s="45" t="s">
        <v>494</v>
      </c>
      <c r="D2292" s="45">
        <v>2</v>
      </c>
      <c r="E2292" s="45" t="s">
        <v>278</v>
      </c>
      <c r="F2292" s="45">
        <v>5</v>
      </c>
      <c r="G2292" s="61" t="s">
        <v>2240</v>
      </c>
      <c r="H2292" s="65" t="s">
        <v>533</v>
      </c>
      <c r="I2292" s="65"/>
      <c r="J2292" s="526">
        <v>45588</v>
      </c>
      <c r="K2292" s="42" t="s">
        <v>31</v>
      </c>
      <c r="L2292" s="544">
        <v>45460</v>
      </c>
      <c r="M2292" s="89"/>
      <c r="N2292" s="513">
        <v>45594</v>
      </c>
      <c r="O2292" s="51" t="s">
        <v>2238</v>
      </c>
      <c r="P2292" s="70" t="str">
        <f t="shared" ca="1" si="363"/>
        <v/>
      </c>
      <c r="Q2292" s="70" t="str">
        <f t="shared" ca="1" si="364"/>
        <v/>
      </c>
      <c r="R2292" s="70" t="str">
        <f t="shared" ca="1" si="365"/>
        <v/>
      </c>
      <c r="S2292" s="70" t="str">
        <f t="shared" ca="1" si="366"/>
        <v/>
      </c>
      <c r="T2292" s="147" t="str">
        <f t="shared" ca="1" si="367"/>
        <v/>
      </c>
      <c r="U2292" s="216"/>
      <c r="V2292" s="115"/>
      <c r="W2292" s="115"/>
      <c r="X2292" s="115"/>
      <c r="Y2292" s="115"/>
      <c r="Z2292" s="115"/>
      <c r="AA2292" s="217"/>
    </row>
    <row r="2293" spans="1:27" s="2" customFormat="1" ht="15.6" x14ac:dyDescent="0.3">
      <c r="A2293" s="555">
        <v>45488</v>
      </c>
      <c r="B2293" s="48" t="s">
        <v>2232</v>
      </c>
      <c r="C2293" s="45" t="s">
        <v>494</v>
      </c>
      <c r="D2293" s="45">
        <v>2</v>
      </c>
      <c r="E2293" s="45" t="s">
        <v>278</v>
      </c>
      <c r="F2293" s="45">
        <v>6</v>
      </c>
      <c r="G2293" s="61" t="s">
        <v>2239</v>
      </c>
      <c r="H2293" s="65" t="s">
        <v>57</v>
      </c>
      <c r="I2293" s="65"/>
      <c r="J2293" s="526">
        <v>45581</v>
      </c>
      <c r="K2293" s="42" t="s">
        <v>31</v>
      </c>
      <c r="L2293" s="544">
        <v>45460</v>
      </c>
      <c r="M2293" s="117"/>
      <c r="N2293" s="534">
        <v>45545</v>
      </c>
      <c r="O2293" s="51"/>
      <c r="P2293" s="70" t="str">
        <f t="shared" ca="1" si="363"/>
        <v/>
      </c>
      <c r="Q2293" s="70" t="str">
        <f t="shared" ca="1" si="364"/>
        <v/>
      </c>
      <c r="R2293" s="70" t="str">
        <f t="shared" ca="1" si="365"/>
        <v/>
      </c>
      <c r="S2293" s="70" t="str">
        <f t="shared" ca="1" si="366"/>
        <v/>
      </c>
      <c r="T2293" s="147" t="str">
        <f t="shared" ca="1" si="367"/>
        <v/>
      </c>
      <c r="U2293" s="216"/>
      <c r="V2293" s="115"/>
      <c r="W2293" s="115"/>
      <c r="X2293" s="115"/>
      <c r="Y2293" s="115"/>
      <c r="Z2293" s="115"/>
      <c r="AA2293" s="217"/>
    </row>
    <row r="2294" spans="1:27" s="2" customFormat="1" ht="15.6" x14ac:dyDescent="0.3">
      <c r="A2294" s="555">
        <v>45488</v>
      </c>
      <c r="B2294" s="48" t="s">
        <v>2232</v>
      </c>
      <c r="C2294" s="45" t="s">
        <v>494</v>
      </c>
      <c r="D2294" s="45">
        <v>2</v>
      </c>
      <c r="E2294" s="45" t="s">
        <v>278</v>
      </c>
      <c r="F2294" s="45">
        <v>7</v>
      </c>
      <c r="G2294" s="61" t="s">
        <v>2237</v>
      </c>
      <c r="H2294" s="65"/>
      <c r="I2294" s="65"/>
      <c r="J2294" s="526"/>
      <c r="K2294" s="188" t="s">
        <v>227</v>
      </c>
      <c r="L2294" s="544">
        <v>45460</v>
      </c>
      <c r="M2294" s="89"/>
      <c r="N2294" s="513">
        <v>45586</v>
      </c>
      <c r="O2294" s="51" t="s">
        <v>2238</v>
      </c>
      <c r="P2294" s="70" t="str">
        <f t="shared" ca="1" si="363"/>
        <v/>
      </c>
      <c r="Q2294" s="70" t="str">
        <f t="shared" ca="1" si="364"/>
        <v/>
      </c>
      <c r="R2294" s="70" t="str">
        <f t="shared" ca="1" si="365"/>
        <v/>
      </c>
      <c r="S2294" s="70" t="str">
        <f t="shared" ca="1" si="366"/>
        <v/>
      </c>
      <c r="T2294" s="147" t="str">
        <f t="shared" ca="1" si="367"/>
        <v/>
      </c>
      <c r="U2294" s="216"/>
      <c r="V2294" s="115"/>
      <c r="W2294" s="115"/>
      <c r="X2294" s="115"/>
      <c r="Y2294" s="115"/>
      <c r="Z2294" s="115"/>
      <c r="AA2294" s="217"/>
    </row>
    <row r="2295" spans="1:27" s="2" customFormat="1" ht="15.6" x14ac:dyDescent="0.3">
      <c r="A2295" s="555">
        <v>45488</v>
      </c>
      <c r="B2295" s="48" t="s">
        <v>2232</v>
      </c>
      <c r="C2295" s="45" t="s">
        <v>494</v>
      </c>
      <c r="D2295" s="45">
        <v>2</v>
      </c>
      <c r="E2295" s="45" t="s">
        <v>278</v>
      </c>
      <c r="F2295" s="45">
        <v>8</v>
      </c>
      <c r="G2295" s="61" t="s">
        <v>2236</v>
      </c>
      <c r="H2295" s="65" t="s">
        <v>30</v>
      </c>
      <c r="I2295" s="65"/>
      <c r="J2295" s="526"/>
      <c r="K2295" s="42" t="s">
        <v>31</v>
      </c>
      <c r="L2295" s="544">
        <v>45460</v>
      </c>
      <c r="M2295" s="55"/>
      <c r="N2295" s="513">
        <v>45656</v>
      </c>
      <c r="O2295" s="51"/>
      <c r="P2295" s="70" t="str">
        <f t="shared" ca="1" si="363"/>
        <v/>
      </c>
      <c r="Q2295" s="70" t="str">
        <f t="shared" ca="1" si="364"/>
        <v/>
      </c>
      <c r="R2295" s="70" t="str">
        <f t="shared" ca="1" si="365"/>
        <v/>
      </c>
      <c r="S2295" s="70" t="str">
        <f t="shared" ca="1" si="366"/>
        <v/>
      </c>
      <c r="T2295" s="147" t="str">
        <f t="shared" ca="1" si="367"/>
        <v/>
      </c>
      <c r="U2295" s="216"/>
      <c r="V2295" s="115"/>
      <c r="W2295" s="115"/>
      <c r="X2295" s="115"/>
      <c r="Y2295" s="115"/>
      <c r="Z2295" s="115"/>
      <c r="AA2295" s="217"/>
    </row>
    <row r="2296" spans="1:27" customFormat="1" ht="15.6" x14ac:dyDescent="0.3">
      <c r="A2296" s="555">
        <v>45488</v>
      </c>
      <c r="B2296" s="48" t="s">
        <v>2232</v>
      </c>
      <c r="C2296" s="45" t="s">
        <v>494</v>
      </c>
      <c r="D2296" s="45">
        <v>2</v>
      </c>
      <c r="E2296" s="45" t="s">
        <v>278</v>
      </c>
      <c r="F2296" s="45">
        <v>9</v>
      </c>
      <c r="G2296" s="61" t="s">
        <v>2235</v>
      </c>
      <c r="H2296" s="65" t="s">
        <v>44</v>
      </c>
      <c r="I2296" s="65"/>
      <c r="J2296" s="526"/>
      <c r="K2296" s="42" t="s">
        <v>31</v>
      </c>
      <c r="L2296" s="544">
        <v>45460</v>
      </c>
      <c r="M2296" s="55"/>
      <c r="N2296" s="513">
        <v>45656</v>
      </c>
      <c r="O2296" s="51"/>
      <c r="P2296" s="70" t="str">
        <f t="shared" ca="1" si="363"/>
        <v/>
      </c>
      <c r="Q2296" s="70" t="str">
        <f t="shared" ca="1" si="364"/>
        <v/>
      </c>
      <c r="R2296" s="70" t="str">
        <f t="shared" ca="1" si="365"/>
        <v/>
      </c>
      <c r="S2296" s="70" t="str">
        <f t="shared" ca="1" si="366"/>
        <v/>
      </c>
      <c r="T2296" s="147" t="str">
        <f t="shared" ca="1" si="367"/>
        <v/>
      </c>
      <c r="U2296" s="216"/>
      <c r="V2296" s="115"/>
      <c r="W2296" s="115"/>
      <c r="X2296" s="115"/>
      <c r="Y2296" s="115"/>
      <c r="Z2296" s="115"/>
      <c r="AA2296" s="217"/>
    </row>
    <row r="2297" spans="1:27" s="2" customFormat="1" ht="15.6" x14ac:dyDescent="0.3">
      <c r="A2297" s="555">
        <v>45488</v>
      </c>
      <c r="B2297" s="48" t="s">
        <v>2232</v>
      </c>
      <c r="C2297" s="45" t="s">
        <v>494</v>
      </c>
      <c r="D2297" s="45">
        <v>2</v>
      </c>
      <c r="E2297" s="45" t="s">
        <v>278</v>
      </c>
      <c r="F2297" s="45">
        <v>10</v>
      </c>
      <c r="G2297" s="61" t="s">
        <v>2234</v>
      </c>
      <c r="H2297" s="65" t="s">
        <v>44</v>
      </c>
      <c r="I2297" s="65"/>
      <c r="J2297" s="526">
        <v>45615</v>
      </c>
      <c r="K2297" s="42" t="s">
        <v>31</v>
      </c>
      <c r="L2297" s="544">
        <v>45460</v>
      </c>
      <c r="M2297" s="55"/>
      <c r="N2297" s="513">
        <v>45622</v>
      </c>
      <c r="O2297" s="51"/>
      <c r="P2297" s="70" t="str">
        <f t="shared" ca="1" si="363"/>
        <v/>
      </c>
      <c r="Q2297" s="70" t="str">
        <f t="shared" ca="1" si="364"/>
        <v/>
      </c>
      <c r="R2297" s="70" t="str">
        <f t="shared" ca="1" si="365"/>
        <v/>
      </c>
      <c r="S2297" s="70" t="str">
        <f t="shared" ca="1" si="366"/>
        <v/>
      </c>
      <c r="T2297" s="147" t="str">
        <f t="shared" ca="1" si="367"/>
        <v/>
      </c>
      <c r="U2297" s="216"/>
      <c r="V2297" s="115"/>
      <c r="W2297" s="115"/>
      <c r="X2297" s="115"/>
      <c r="Y2297" s="115"/>
      <c r="Z2297" s="115"/>
      <c r="AA2297" s="217"/>
    </row>
    <row r="2298" spans="1:27" s="2" customFormat="1" ht="15.6" x14ac:dyDescent="0.3">
      <c r="A2298" s="555">
        <v>45488</v>
      </c>
      <c r="B2298" s="48" t="s">
        <v>2232</v>
      </c>
      <c r="C2298" s="45" t="s">
        <v>494</v>
      </c>
      <c r="D2298" s="45">
        <v>2</v>
      </c>
      <c r="E2298" s="45" t="s">
        <v>278</v>
      </c>
      <c r="F2298" s="45">
        <v>11</v>
      </c>
      <c r="G2298" s="61" t="s">
        <v>2233</v>
      </c>
      <c r="H2298" s="65" t="s">
        <v>30</v>
      </c>
      <c r="I2298" s="65"/>
      <c r="J2298" s="526">
        <v>45615</v>
      </c>
      <c r="K2298" s="42" t="s">
        <v>31</v>
      </c>
      <c r="L2298" s="544">
        <v>45460</v>
      </c>
      <c r="M2298" s="55"/>
      <c r="N2298" s="513">
        <v>45644</v>
      </c>
      <c r="O2298" s="51"/>
      <c r="P2298" s="70" t="str">
        <f t="shared" ca="1" si="363"/>
        <v/>
      </c>
      <c r="Q2298" s="70" t="str">
        <f t="shared" ca="1" si="364"/>
        <v/>
      </c>
      <c r="R2298" s="70" t="str">
        <f t="shared" ca="1" si="365"/>
        <v/>
      </c>
      <c r="S2298" s="70" t="str">
        <f t="shared" ca="1" si="366"/>
        <v/>
      </c>
      <c r="T2298" s="147" t="str">
        <f t="shared" ca="1" si="367"/>
        <v/>
      </c>
      <c r="U2298" s="216"/>
      <c r="V2298" s="115"/>
      <c r="W2298" s="115"/>
      <c r="X2298" s="115"/>
      <c r="Y2298" s="115"/>
      <c r="Z2298" s="115"/>
      <c r="AA2298" s="217"/>
    </row>
    <row r="2299" spans="1:27" s="2" customFormat="1" ht="15.6" x14ac:dyDescent="0.3">
      <c r="A2299" s="555">
        <v>45488</v>
      </c>
      <c r="B2299" s="48" t="s">
        <v>2232</v>
      </c>
      <c r="C2299" s="45" t="s">
        <v>494</v>
      </c>
      <c r="D2299" s="45">
        <v>2</v>
      </c>
      <c r="E2299" s="45" t="s">
        <v>278</v>
      </c>
      <c r="F2299" s="45">
        <v>12</v>
      </c>
      <c r="G2299" s="64" t="s">
        <v>2244</v>
      </c>
      <c r="H2299" s="65" t="s">
        <v>104</v>
      </c>
      <c r="I2299" s="65"/>
      <c r="J2299" s="526">
        <v>45631</v>
      </c>
      <c r="K2299" s="42" t="s">
        <v>31</v>
      </c>
      <c r="L2299" s="544">
        <v>45460</v>
      </c>
      <c r="M2299" s="55"/>
      <c r="N2299" s="513">
        <v>45701</v>
      </c>
      <c r="O2299" s="51"/>
      <c r="P2299" s="70" t="str">
        <f t="shared" ca="1" si="363"/>
        <v/>
      </c>
      <c r="Q2299" s="70" t="str">
        <f t="shared" ca="1" si="364"/>
        <v/>
      </c>
      <c r="R2299" s="70" t="str">
        <f t="shared" ca="1" si="365"/>
        <v/>
      </c>
      <c r="S2299" s="70" t="str">
        <f t="shared" ca="1" si="366"/>
        <v/>
      </c>
      <c r="T2299" s="147" t="str">
        <f t="shared" ca="1" si="367"/>
        <v/>
      </c>
      <c r="U2299" s="216"/>
      <c r="V2299" s="115"/>
      <c r="W2299" s="115"/>
      <c r="X2299" s="115"/>
      <c r="Y2299" s="115"/>
      <c r="Z2299" s="115"/>
      <c r="AA2299" s="217"/>
    </row>
    <row r="2300" spans="1:27" s="2" customFormat="1" ht="15.6" x14ac:dyDescent="0.3">
      <c r="A2300" s="555">
        <v>45488</v>
      </c>
      <c r="B2300" s="48" t="s">
        <v>2232</v>
      </c>
      <c r="C2300" s="45" t="s">
        <v>494</v>
      </c>
      <c r="D2300" s="45">
        <v>2</v>
      </c>
      <c r="E2300" s="45" t="s">
        <v>278</v>
      </c>
      <c r="F2300" s="45">
        <v>13</v>
      </c>
      <c r="G2300" s="61" t="s">
        <v>5368</v>
      </c>
      <c r="H2300" s="65" t="s">
        <v>30</v>
      </c>
      <c r="I2300" s="65"/>
      <c r="J2300" s="526">
        <v>46002</v>
      </c>
      <c r="K2300" s="42" t="s">
        <v>31</v>
      </c>
      <c r="L2300" s="544">
        <v>45460</v>
      </c>
      <c r="M2300" s="464"/>
      <c r="N2300" s="513">
        <v>46007</v>
      </c>
      <c r="O2300" s="51"/>
      <c r="P2300" s="70"/>
      <c r="Q2300" s="70"/>
      <c r="R2300" s="70"/>
      <c r="S2300" s="70"/>
      <c r="T2300" s="147"/>
      <c r="U2300" s="216"/>
      <c r="V2300" s="115"/>
      <c r="W2300" s="115"/>
      <c r="X2300" s="115"/>
      <c r="Y2300" s="115"/>
      <c r="Z2300" s="115"/>
      <c r="AA2300" s="217"/>
    </row>
    <row r="2301" spans="1:27" s="2" customFormat="1" ht="18" customHeight="1" x14ac:dyDescent="0.35">
      <c r="A2301" s="555">
        <v>45488</v>
      </c>
      <c r="B2301" s="48" t="s">
        <v>2232</v>
      </c>
      <c r="C2301" s="45" t="s">
        <v>494</v>
      </c>
      <c r="D2301" s="45">
        <v>2</v>
      </c>
      <c r="E2301" s="45" t="s">
        <v>278</v>
      </c>
      <c r="F2301" s="45">
        <v>14</v>
      </c>
      <c r="G2301" s="45" t="s">
        <v>5369</v>
      </c>
      <c r="H2301" s="689" t="s">
        <v>44</v>
      </c>
      <c r="I2301" s="689"/>
      <c r="J2301" s="513">
        <v>46002</v>
      </c>
      <c r="K2301" s="642" t="s">
        <v>5552</v>
      </c>
      <c r="L2301" s="544">
        <v>45460</v>
      </c>
      <c r="M2301" s="460"/>
      <c r="N2301" s="513"/>
      <c r="O2301" s="475"/>
      <c r="P2301" s="70"/>
      <c r="Q2301" s="70"/>
      <c r="R2301" s="70"/>
      <c r="S2301" s="70"/>
      <c r="T2301" s="147"/>
      <c r="U2301" s="216"/>
      <c r="V2301" s="115"/>
      <c r="W2301" s="115"/>
      <c r="X2301" s="115"/>
      <c r="Y2301" s="115"/>
      <c r="Z2301" s="115"/>
      <c r="AA2301" s="217"/>
    </row>
    <row r="2302" spans="1:27" s="2" customFormat="1" ht="15.6" x14ac:dyDescent="0.3">
      <c r="A2302" s="555">
        <v>45488</v>
      </c>
      <c r="B2302" s="48" t="s">
        <v>2232</v>
      </c>
      <c r="C2302" s="45" t="s">
        <v>494</v>
      </c>
      <c r="D2302" s="45">
        <v>2</v>
      </c>
      <c r="E2302" s="45" t="s">
        <v>278</v>
      </c>
      <c r="F2302" s="45">
        <v>15</v>
      </c>
      <c r="G2302" s="61" t="s">
        <v>5451</v>
      </c>
      <c r="H2302" s="65" t="s">
        <v>158</v>
      </c>
      <c r="I2302" s="65"/>
      <c r="J2302" s="526">
        <v>46051</v>
      </c>
      <c r="K2302" s="191" t="s">
        <v>31</v>
      </c>
      <c r="L2302" s="544">
        <v>45460</v>
      </c>
      <c r="M2302" s="405"/>
      <c r="N2302" s="513">
        <v>46073</v>
      </c>
      <c r="O2302" s="51"/>
      <c r="P2302" s="70"/>
      <c r="Q2302" s="70"/>
      <c r="R2302" s="70"/>
      <c r="S2302" s="70"/>
      <c r="T2302" s="147"/>
      <c r="U2302" s="216"/>
      <c r="V2302" s="115"/>
      <c r="W2302" s="115"/>
      <c r="X2302" s="115"/>
      <c r="Y2302" s="115"/>
      <c r="Z2302" s="115"/>
      <c r="AA2302" s="217"/>
    </row>
    <row r="2303" spans="1:27" customFormat="1" ht="18" customHeight="1" x14ac:dyDescent="0.35">
      <c r="A2303" s="555">
        <v>45488</v>
      </c>
      <c r="B2303" s="48" t="s">
        <v>2232</v>
      </c>
      <c r="C2303" s="45" t="s">
        <v>494</v>
      </c>
      <c r="D2303" s="45">
        <v>2</v>
      </c>
      <c r="E2303" s="45" t="s">
        <v>278</v>
      </c>
      <c r="F2303" s="45">
        <v>16</v>
      </c>
      <c r="G2303" s="44" t="s">
        <v>5452</v>
      </c>
      <c r="H2303" s="48" t="s">
        <v>30</v>
      </c>
      <c r="I2303" s="48"/>
      <c r="J2303" s="513">
        <v>46051</v>
      </c>
      <c r="K2303" s="642" t="s">
        <v>5552</v>
      </c>
      <c r="L2303" s="544">
        <v>45460</v>
      </c>
      <c r="M2303" s="460"/>
      <c r="N2303" s="513"/>
      <c r="O2303" s="475"/>
      <c r="P2303" s="70"/>
      <c r="Q2303" s="70"/>
      <c r="R2303" s="70"/>
      <c r="S2303" s="70"/>
      <c r="T2303" s="147"/>
      <c r="U2303" s="216"/>
      <c r="V2303" s="115"/>
      <c r="W2303" s="115"/>
      <c r="X2303" s="115"/>
      <c r="Y2303" s="115"/>
      <c r="Z2303" s="115"/>
      <c r="AA2303" s="217"/>
    </row>
    <row r="2304" spans="1:27" customFormat="1" ht="15.6" x14ac:dyDescent="0.3">
      <c r="A2304" s="555">
        <v>45503</v>
      </c>
      <c r="B2304" s="48" t="s">
        <v>2245</v>
      </c>
      <c r="C2304" s="45" t="s">
        <v>494</v>
      </c>
      <c r="D2304" s="45">
        <v>2</v>
      </c>
      <c r="E2304" s="45" t="s">
        <v>308</v>
      </c>
      <c r="F2304" s="45">
        <v>1</v>
      </c>
      <c r="G2304" s="46" t="s">
        <v>2261</v>
      </c>
      <c r="H2304" s="47" t="s">
        <v>30</v>
      </c>
      <c r="I2304" s="47"/>
      <c r="J2304" s="568"/>
      <c r="K2304" s="42" t="s">
        <v>31</v>
      </c>
      <c r="L2304" s="544">
        <v>45474</v>
      </c>
      <c r="M2304" s="100"/>
      <c r="N2304" s="513">
        <v>45656</v>
      </c>
      <c r="O2304" s="194" t="s">
        <v>2247</v>
      </c>
      <c r="P2304" s="70" t="str">
        <f t="shared" ref="P2304:P2320" ca="1" si="368">IF(K2304="NÃO INTERVENCIONADO",TODAY()-J2304,"")</f>
        <v/>
      </c>
      <c r="Q2304" s="70" t="str">
        <f t="shared" ref="Q2304:Q2320" ca="1" si="369">IF(K2304="ENCOMENDADO",TODAY()-J2304,"")</f>
        <v/>
      </c>
      <c r="R2304" s="70" t="str">
        <f t="shared" ref="R2304:R2320" ca="1" si="370">IF(K2304="EM OBRA",TODAY()-J2304,"")</f>
        <v/>
      </c>
      <c r="S2304" s="70" t="str">
        <f t="shared" ref="S2304:S2320" ca="1" si="371">IF(K2304="CORREÇÃO NÃO ACEITE",TODAY()-J2304,"")</f>
        <v/>
      </c>
      <c r="T2304" s="147" t="str">
        <f t="shared" ref="T2304:T2320" ca="1" si="372">IF(K2304="A VERIFICAR",TODAY()-J2304,"")</f>
        <v/>
      </c>
      <c r="U2304" s="146"/>
      <c r="V2304" s="51"/>
      <c r="W2304" s="51"/>
      <c r="X2304" s="51"/>
      <c r="Y2304" s="51"/>
      <c r="Z2304" s="51"/>
      <c r="AA2304" s="145"/>
    </row>
    <row r="2305" spans="1:27" s="2" customFormat="1" ht="15.6" x14ac:dyDescent="0.3">
      <c r="A2305" s="555">
        <v>45503</v>
      </c>
      <c r="B2305" s="48" t="s">
        <v>2245</v>
      </c>
      <c r="C2305" s="45" t="s">
        <v>494</v>
      </c>
      <c r="D2305" s="45">
        <v>2</v>
      </c>
      <c r="E2305" s="45" t="s">
        <v>308</v>
      </c>
      <c r="F2305" s="45">
        <v>2</v>
      </c>
      <c r="G2305" s="46" t="s">
        <v>2086</v>
      </c>
      <c r="H2305" s="47" t="s">
        <v>30</v>
      </c>
      <c r="I2305" s="47"/>
      <c r="J2305" s="568"/>
      <c r="K2305" s="42" t="s">
        <v>31</v>
      </c>
      <c r="L2305" s="544">
        <v>45474</v>
      </c>
      <c r="M2305" s="100"/>
      <c r="N2305" s="513">
        <v>45656</v>
      </c>
      <c r="O2305" s="194" t="s">
        <v>2247</v>
      </c>
      <c r="P2305" s="70" t="str">
        <f t="shared" ca="1" si="368"/>
        <v/>
      </c>
      <c r="Q2305" s="70" t="str">
        <f t="shared" ca="1" si="369"/>
        <v/>
      </c>
      <c r="R2305" s="70" t="str">
        <f t="shared" ca="1" si="370"/>
        <v/>
      </c>
      <c r="S2305" s="70" t="str">
        <f t="shared" ca="1" si="371"/>
        <v/>
      </c>
      <c r="T2305" s="147" t="str">
        <f t="shared" ca="1" si="372"/>
        <v/>
      </c>
      <c r="U2305" s="146"/>
      <c r="V2305" s="51"/>
      <c r="W2305" s="51"/>
      <c r="X2305" s="51"/>
      <c r="Y2305" s="51"/>
      <c r="Z2305" s="51"/>
      <c r="AA2305" s="145"/>
    </row>
    <row r="2306" spans="1:27" s="2" customFormat="1" ht="15.6" x14ac:dyDescent="0.3">
      <c r="A2306" s="555">
        <v>45503</v>
      </c>
      <c r="B2306" s="48" t="s">
        <v>2245</v>
      </c>
      <c r="C2306" s="45" t="s">
        <v>494</v>
      </c>
      <c r="D2306" s="45">
        <v>2</v>
      </c>
      <c r="E2306" s="45" t="s">
        <v>308</v>
      </c>
      <c r="F2306" s="45">
        <v>3</v>
      </c>
      <c r="G2306" s="46" t="s">
        <v>2260</v>
      </c>
      <c r="H2306" s="47" t="s">
        <v>30</v>
      </c>
      <c r="I2306" s="47"/>
      <c r="J2306" s="568"/>
      <c r="K2306" s="42" t="s">
        <v>31</v>
      </c>
      <c r="L2306" s="544">
        <v>45474</v>
      </c>
      <c r="M2306" s="100"/>
      <c r="N2306" s="513">
        <v>45656</v>
      </c>
      <c r="O2306" s="194" t="s">
        <v>2247</v>
      </c>
      <c r="P2306" s="70" t="str">
        <f t="shared" ca="1" si="368"/>
        <v/>
      </c>
      <c r="Q2306" s="70" t="str">
        <f t="shared" ca="1" si="369"/>
        <v/>
      </c>
      <c r="R2306" s="70" t="str">
        <f t="shared" ca="1" si="370"/>
        <v/>
      </c>
      <c r="S2306" s="70" t="str">
        <f t="shared" ca="1" si="371"/>
        <v/>
      </c>
      <c r="T2306" s="147" t="str">
        <f t="shared" ca="1" si="372"/>
        <v/>
      </c>
      <c r="U2306" s="146"/>
      <c r="V2306" s="51"/>
      <c r="W2306" s="51"/>
      <c r="X2306" s="51"/>
      <c r="Y2306" s="51"/>
      <c r="Z2306" s="51"/>
      <c r="AA2306" s="145"/>
    </row>
    <row r="2307" spans="1:27" s="2" customFormat="1" ht="15.6" x14ac:dyDescent="0.3">
      <c r="A2307" s="555">
        <v>45503</v>
      </c>
      <c r="B2307" s="48" t="s">
        <v>2245</v>
      </c>
      <c r="C2307" s="45" t="s">
        <v>494</v>
      </c>
      <c r="D2307" s="45">
        <v>2</v>
      </c>
      <c r="E2307" s="45" t="s">
        <v>308</v>
      </c>
      <c r="F2307" s="45">
        <v>4</v>
      </c>
      <c r="G2307" s="46" t="s">
        <v>415</v>
      </c>
      <c r="H2307" s="47" t="s">
        <v>57</v>
      </c>
      <c r="I2307" s="53"/>
      <c r="J2307" s="569"/>
      <c r="K2307" s="42" t="s">
        <v>31</v>
      </c>
      <c r="L2307" s="544">
        <v>45474</v>
      </c>
      <c r="M2307" s="100"/>
      <c r="N2307" s="513">
        <v>45656</v>
      </c>
      <c r="O2307" s="194" t="s">
        <v>2247</v>
      </c>
      <c r="P2307" s="70" t="str">
        <f t="shared" ca="1" si="368"/>
        <v/>
      </c>
      <c r="Q2307" s="70" t="str">
        <f t="shared" ca="1" si="369"/>
        <v/>
      </c>
      <c r="R2307" s="70" t="str">
        <f t="shared" ca="1" si="370"/>
        <v/>
      </c>
      <c r="S2307" s="70" t="str">
        <f t="shared" ca="1" si="371"/>
        <v/>
      </c>
      <c r="T2307" s="147" t="str">
        <f t="shared" ca="1" si="372"/>
        <v/>
      </c>
      <c r="U2307" s="146"/>
      <c r="V2307" s="51"/>
      <c r="W2307" s="51"/>
      <c r="X2307" s="51"/>
      <c r="Y2307" s="51"/>
      <c r="Z2307" s="51"/>
      <c r="AA2307" s="145"/>
    </row>
    <row r="2308" spans="1:27" s="2" customFormat="1" ht="15.6" x14ac:dyDescent="0.3">
      <c r="A2308" s="555">
        <v>45503</v>
      </c>
      <c r="B2308" s="48" t="s">
        <v>2245</v>
      </c>
      <c r="C2308" s="45" t="s">
        <v>494</v>
      </c>
      <c r="D2308" s="45">
        <v>2</v>
      </c>
      <c r="E2308" s="45" t="s">
        <v>308</v>
      </c>
      <c r="F2308" s="45">
        <v>5</v>
      </c>
      <c r="G2308" s="46" t="s">
        <v>2259</v>
      </c>
      <c r="H2308" s="47" t="s">
        <v>30</v>
      </c>
      <c r="I2308" s="48"/>
      <c r="J2308" s="513"/>
      <c r="K2308" s="42" t="s">
        <v>31</v>
      </c>
      <c r="L2308" s="544">
        <v>45474</v>
      </c>
      <c r="M2308" s="100"/>
      <c r="N2308" s="513">
        <v>45656</v>
      </c>
      <c r="O2308" s="194" t="s">
        <v>2247</v>
      </c>
      <c r="P2308" s="70" t="str">
        <f t="shared" ca="1" si="368"/>
        <v/>
      </c>
      <c r="Q2308" s="70" t="str">
        <f t="shared" ca="1" si="369"/>
        <v/>
      </c>
      <c r="R2308" s="70" t="str">
        <f t="shared" ca="1" si="370"/>
        <v/>
      </c>
      <c r="S2308" s="70" t="str">
        <f t="shared" ca="1" si="371"/>
        <v/>
      </c>
      <c r="T2308" s="147" t="str">
        <f t="shared" ca="1" si="372"/>
        <v/>
      </c>
      <c r="U2308" s="146"/>
      <c r="V2308" s="51"/>
      <c r="W2308" s="51"/>
      <c r="X2308" s="51"/>
      <c r="Y2308" s="51"/>
      <c r="Z2308" s="51"/>
      <c r="AA2308" s="145"/>
    </row>
    <row r="2309" spans="1:27" s="2" customFormat="1" ht="15.6" x14ac:dyDescent="0.3">
      <c r="A2309" s="555">
        <v>45503</v>
      </c>
      <c r="B2309" s="48" t="s">
        <v>2245</v>
      </c>
      <c r="C2309" s="45" t="s">
        <v>494</v>
      </c>
      <c r="D2309" s="45">
        <v>2</v>
      </c>
      <c r="E2309" s="45" t="s">
        <v>308</v>
      </c>
      <c r="F2309" s="45">
        <v>6</v>
      </c>
      <c r="G2309" s="46" t="s">
        <v>2258</v>
      </c>
      <c r="H2309" s="47" t="s">
        <v>30</v>
      </c>
      <c r="I2309" s="48"/>
      <c r="J2309" s="513"/>
      <c r="K2309" s="42" t="s">
        <v>31</v>
      </c>
      <c r="L2309" s="544">
        <v>45474</v>
      </c>
      <c r="M2309" s="100"/>
      <c r="N2309" s="513">
        <v>45616</v>
      </c>
      <c r="O2309" s="194" t="s">
        <v>2247</v>
      </c>
      <c r="P2309" s="70" t="str">
        <f t="shared" ca="1" si="368"/>
        <v/>
      </c>
      <c r="Q2309" s="70" t="str">
        <f t="shared" ca="1" si="369"/>
        <v/>
      </c>
      <c r="R2309" s="70" t="str">
        <f t="shared" ca="1" si="370"/>
        <v/>
      </c>
      <c r="S2309" s="70" t="str">
        <f t="shared" ca="1" si="371"/>
        <v/>
      </c>
      <c r="T2309" s="147" t="str">
        <f t="shared" ca="1" si="372"/>
        <v/>
      </c>
      <c r="U2309" s="146"/>
      <c r="V2309" s="51"/>
      <c r="W2309" s="51"/>
      <c r="X2309" s="51"/>
      <c r="Y2309" s="51"/>
      <c r="Z2309" s="51"/>
      <c r="AA2309" s="145"/>
    </row>
    <row r="2310" spans="1:27" s="2" customFormat="1" ht="15.6" x14ac:dyDescent="0.3">
      <c r="A2310" s="555">
        <v>45503</v>
      </c>
      <c r="B2310" s="48" t="s">
        <v>2245</v>
      </c>
      <c r="C2310" s="45" t="s">
        <v>494</v>
      </c>
      <c r="D2310" s="45">
        <v>2</v>
      </c>
      <c r="E2310" s="45" t="s">
        <v>308</v>
      </c>
      <c r="F2310" s="45">
        <v>7</v>
      </c>
      <c r="G2310" s="46" t="s">
        <v>2257</v>
      </c>
      <c r="H2310" s="47" t="s">
        <v>30</v>
      </c>
      <c r="I2310" s="48"/>
      <c r="J2310" s="513"/>
      <c r="K2310" s="42" t="s">
        <v>31</v>
      </c>
      <c r="L2310" s="544">
        <v>45474</v>
      </c>
      <c r="M2310" s="100"/>
      <c r="N2310" s="513">
        <v>45656</v>
      </c>
      <c r="O2310" s="194" t="s">
        <v>2247</v>
      </c>
      <c r="P2310" s="70" t="str">
        <f t="shared" ca="1" si="368"/>
        <v/>
      </c>
      <c r="Q2310" s="70" t="str">
        <f t="shared" ca="1" si="369"/>
        <v/>
      </c>
      <c r="R2310" s="70" t="str">
        <f t="shared" ca="1" si="370"/>
        <v/>
      </c>
      <c r="S2310" s="70" t="str">
        <f t="shared" ca="1" si="371"/>
        <v/>
      </c>
      <c r="T2310" s="147" t="str">
        <f t="shared" ca="1" si="372"/>
        <v/>
      </c>
      <c r="U2310" s="146"/>
      <c r="V2310" s="51"/>
      <c r="W2310" s="51"/>
      <c r="X2310" s="51"/>
      <c r="Y2310" s="51"/>
      <c r="Z2310" s="51"/>
      <c r="AA2310" s="145"/>
    </row>
    <row r="2311" spans="1:27" s="2" customFormat="1" ht="15.6" x14ac:dyDescent="0.3">
      <c r="A2311" s="555">
        <v>45503</v>
      </c>
      <c r="B2311" s="48" t="s">
        <v>2245</v>
      </c>
      <c r="C2311" s="45" t="s">
        <v>494</v>
      </c>
      <c r="D2311" s="45">
        <v>2</v>
      </c>
      <c r="E2311" s="45" t="s">
        <v>308</v>
      </c>
      <c r="F2311" s="45">
        <v>8</v>
      </c>
      <c r="G2311" s="46" t="s">
        <v>2256</v>
      </c>
      <c r="H2311" s="47" t="s">
        <v>54</v>
      </c>
      <c r="I2311" s="48"/>
      <c r="J2311" s="513"/>
      <c r="K2311" s="42" t="s">
        <v>31</v>
      </c>
      <c r="L2311" s="544">
        <v>45474</v>
      </c>
      <c r="M2311" s="100"/>
      <c r="N2311" s="513">
        <v>45491</v>
      </c>
      <c r="O2311" s="194" t="s">
        <v>2247</v>
      </c>
      <c r="P2311" s="70" t="str">
        <f t="shared" ca="1" si="368"/>
        <v/>
      </c>
      <c r="Q2311" s="70" t="str">
        <f t="shared" ca="1" si="369"/>
        <v/>
      </c>
      <c r="R2311" s="70" t="str">
        <f t="shared" ca="1" si="370"/>
        <v/>
      </c>
      <c r="S2311" s="70" t="str">
        <f t="shared" ca="1" si="371"/>
        <v/>
      </c>
      <c r="T2311" s="147" t="str">
        <f t="shared" ca="1" si="372"/>
        <v/>
      </c>
      <c r="U2311" s="146"/>
      <c r="V2311" s="51"/>
      <c r="W2311" s="51"/>
      <c r="X2311" s="51"/>
      <c r="Y2311" s="51"/>
      <c r="Z2311" s="51"/>
      <c r="AA2311" s="145"/>
    </row>
    <row r="2312" spans="1:27" s="2" customFormat="1" ht="15.6" x14ac:dyDescent="0.3">
      <c r="A2312" s="555">
        <v>45503</v>
      </c>
      <c r="B2312" s="48" t="s">
        <v>2245</v>
      </c>
      <c r="C2312" s="45" t="s">
        <v>494</v>
      </c>
      <c r="D2312" s="45">
        <v>2</v>
      </c>
      <c r="E2312" s="45" t="s">
        <v>308</v>
      </c>
      <c r="F2312" s="45">
        <v>9</v>
      </c>
      <c r="G2312" s="46" t="s">
        <v>2255</v>
      </c>
      <c r="H2312" s="47" t="s">
        <v>30</v>
      </c>
      <c r="I2312" s="48"/>
      <c r="J2312" s="513"/>
      <c r="K2312" s="42" t="s">
        <v>31</v>
      </c>
      <c r="L2312" s="544">
        <v>45474</v>
      </c>
      <c r="M2312" s="100"/>
      <c r="N2312" s="513">
        <v>45656</v>
      </c>
      <c r="O2312" s="194" t="s">
        <v>2247</v>
      </c>
      <c r="P2312" s="70" t="str">
        <f t="shared" ca="1" si="368"/>
        <v/>
      </c>
      <c r="Q2312" s="70" t="str">
        <f t="shared" ca="1" si="369"/>
        <v/>
      </c>
      <c r="R2312" s="70" t="str">
        <f t="shared" ca="1" si="370"/>
        <v/>
      </c>
      <c r="S2312" s="70" t="str">
        <f t="shared" ca="1" si="371"/>
        <v/>
      </c>
      <c r="T2312" s="147" t="str">
        <f t="shared" ca="1" si="372"/>
        <v/>
      </c>
      <c r="U2312" s="146"/>
      <c r="V2312" s="51"/>
      <c r="W2312" s="51"/>
      <c r="X2312" s="51"/>
      <c r="Y2312" s="51"/>
      <c r="Z2312" s="51"/>
      <c r="AA2312" s="145"/>
    </row>
    <row r="2313" spans="1:27" s="2" customFormat="1" ht="15.6" x14ac:dyDescent="0.3">
      <c r="A2313" s="555">
        <v>45503</v>
      </c>
      <c r="B2313" s="48" t="s">
        <v>2245</v>
      </c>
      <c r="C2313" s="45" t="s">
        <v>494</v>
      </c>
      <c r="D2313" s="45">
        <v>2</v>
      </c>
      <c r="E2313" s="45" t="s">
        <v>308</v>
      </c>
      <c r="F2313" s="45">
        <v>10</v>
      </c>
      <c r="G2313" s="46" t="s">
        <v>2254</v>
      </c>
      <c r="H2313" s="47" t="s">
        <v>57</v>
      </c>
      <c r="I2313" s="53"/>
      <c r="J2313" s="569"/>
      <c r="K2313" s="42" t="s">
        <v>31</v>
      </c>
      <c r="L2313" s="544">
        <v>45474</v>
      </c>
      <c r="M2313" s="100"/>
      <c r="N2313" s="513">
        <v>45656</v>
      </c>
      <c r="O2313" s="194" t="s">
        <v>2247</v>
      </c>
      <c r="P2313" s="70" t="str">
        <f t="shared" ca="1" si="368"/>
        <v/>
      </c>
      <c r="Q2313" s="70" t="str">
        <f t="shared" ca="1" si="369"/>
        <v/>
      </c>
      <c r="R2313" s="70" t="str">
        <f t="shared" ca="1" si="370"/>
        <v/>
      </c>
      <c r="S2313" s="70" t="str">
        <f t="shared" ca="1" si="371"/>
        <v/>
      </c>
      <c r="T2313" s="147" t="str">
        <f t="shared" ca="1" si="372"/>
        <v/>
      </c>
      <c r="U2313" s="146"/>
      <c r="V2313" s="51"/>
      <c r="W2313" s="51"/>
      <c r="X2313" s="51"/>
      <c r="Y2313" s="51"/>
      <c r="Z2313" s="51"/>
      <c r="AA2313" s="145"/>
    </row>
    <row r="2314" spans="1:27" s="2" customFormat="1" ht="15.6" x14ac:dyDescent="0.3">
      <c r="A2314" s="555">
        <v>45503</v>
      </c>
      <c r="B2314" s="48" t="s">
        <v>2245</v>
      </c>
      <c r="C2314" s="45" t="s">
        <v>494</v>
      </c>
      <c r="D2314" s="45">
        <v>2</v>
      </c>
      <c r="E2314" s="45" t="s">
        <v>308</v>
      </c>
      <c r="F2314" s="45">
        <v>11</v>
      </c>
      <c r="G2314" s="46" t="s">
        <v>2253</v>
      </c>
      <c r="H2314" s="47" t="s">
        <v>30</v>
      </c>
      <c r="I2314" s="48"/>
      <c r="J2314" s="513"/>
      <c r="K2314" s="42" t="s">
        <v>31</v>
      </c>
      <c r="L2314" s="544">
        <v>45474</v>
      </c>
      <c r="M2314" s="100"/>
      <c r="N2314" s="513">
        <v>45656</v>
      </c>
      <c r="O2314" s="194" t="s">
        <v>2247</v>
      </c>
      <c r="P2314" s="70" t="str">
        <f t="shared" ca="1" si="368"/>
        <v/>
      </c>
      <c r="Q2314" s="70" t="str">
        <f t="shared" ca="1" si="369"/>
        <v/>
      </c>
      <c r="R2314" s="70" t="str">
        <f t="shared" ca="1" si="370"/>
        <v/>
      </c>
      <c r="S2314" s="70" t="str">
        <f t="shared" ca="1" si="371"/>
        <v/>
      </c>
      <c r="T2314" s="147" t="str">
        <f t="shared" ca="1" si="372"/>
        <v/>
      </c>
      <c r="U2314" s="146"/>
      <c r="V2314" s="51"/>
      <c r="W2314" s="51"/>
      <c r="X2314" s="51"/>
      <c r="Y2314" s="51"/>
      <c r="Z2314" s="51"/>
      <c r="AA2314" s="145"/>
    </row>
    <row r="2315" spans="1:27" s="2" customFormat="1" ht="15.6" x14ac:dyDescent="0.3">
      <c r="A2315" s="555">
        <v>45503</v>
      </c>
      <c r="B2315" s="48" t="s">
        <v>2245</v>
      </c>
      <c r="C2315" s="45" t="s">
        <v>494</v>
      </c>
      <c r="D2315" s="45">
        <v>2</v>
      </c>
      <c r="E2315" s="45" t="s">
        <v>308</v>
      </c>
      <c r="F2315" s="45">
        <v>12</v>
      </c>
      <c r="G2315" s="46" t="s">
        <v>2252</v>
      </c>
      <c r="H2315" s="47" t="s">
        <v>30</v>
      </c>
      <c r="I2315" s="48"/>
      <c r="J2315" s="513"/>
      <c r="K2315" s="42" t="s">
        <v>31</v>
      </c>
      <c r="L2315" s="544">
        <v>45474</v>
      </c>
      <c r="M2315" s="100"/>
      <c r="N2315" s="513">
        <v>45656</v>
      </c>
      <c r="O2315" s="194" t="s">
        <v>2247</v>
      </c>
      <c r="P2315" s="70" t="str">
        <f t="shared" ca="1" si="368"/>
        <v/>
      </c>
      <c r="Q2315" s="70" t="str">
        <f t="shared" ca="1" si="369"/>
        <v/>
      </c>
      <c r="R2315" s="70" t="str">
        <f t="shared" ca="1" si="370"/>
        <v/>
      </c>
      <c r="S2315" s="70" t="str">
        <f t="shared" ca="1" si="371"/>
        <v/>
      </c>
      <c r="T2315" s="147" t="str">
        <f t="shared" ca="1" si="372"/>
        <v/>
      </c>
      <c r="U2315" s="216"/>
      <c r="V2315" s="115"/>
      <c r="W2315" s="115"/>
      <c r="X2315" s="115"/>
      <c r="Y2315" s="115"/>
      <c r="Z2315" s="115"/>
      <c r="AA2315" s="217"/>
    </row>
    <row r="2316" spans="1:27" s="2" customFormat="1" ht="15.6" x14ac:dyDescent="0.3">
      <c r="A2316" s="555">
        <v>45503</v>
      </c>
      <c r="B2316" s="48" t="s">
        <v>2245</v>
      </c>
      <c r="C2316" s="45" t="s">
        <v>494</v>
      </c>
      <c r="D2316" s="45">
        <v>2</v>
      </c>
      <c r="E2316" s="45" t="s">
        <v>308</v>
      </c>
      <c r="F2316" s="45">
        <v>13</v>
      </c>
      <c r="G2316" s="46" t="s">
        <v>2251</v>
      </c>
      <c r="H2316" s="47" t="s">
        <v>68</v>
      </c>
      <c r="I2316" s="59"/>
      <c r="J2316" s="528"/>
      <c r="K2316" s="42" t="s">
        <v>31</v>
      </c>
      <c r="L2316" s="544">
        <v>45474</v>
      </c>
      <c r="M2316" s="43"/>
      <c r="N2316" s="513">
        <v>45656</v>
      </c>
      <c r="O2316" s="194" t="s">
        <v>2247</v>
      </c>
      <c r="P2316" s="70" t="str">
        <f t="shared" ca="1" si="368"/>
        <v/>
      </c>
      <c r="Q2316" s="70" t="str">
        <f t="shared" ca="1" si="369"/>
        <v/>
      </c>
      <c r="R2316" s="70" t="str">
        <f t="shared" ca="1" si="370"/>
        <v/>
      </c>
      <c r="S2316" s="70" t="str">
        <f t="shared" ca="1" si="371"/>
        <v/>
      </c>
      <c r="T2316" s="147" t="str">
        <f t="shared" ca="1" si="372"/>
        <v/>
      </c>
      <c r="U2316" s="216"/>
      <c r="V2316" s="115"/>
      <c r="W2316" s="115"/>
      <c r="X2316" s="115"/>
      <c r="Y2316" s="115"/>
      <c r="Z2316" s="115"/>
      <c r="AA2316" s="217"/>
    </row>
    <row r="2317" spans="1:27" s="2" customFormat="1" ht="15.6" x14ac:dyDescent="0.3">
      <c r="A2317" s="555">
        <v>45503</v>
      </c>
      <c r="B2317" s="48" t="s">
        <v>2245</v>
      </c>
      <c r="C2317" s="45" t="s">
        <v>494</v>
      </c>
      <c r="D2317" s="45">
        <v>2</v>
      </c>
      <c r="E2317" s="45" t="s">
        <v>308</v>
      </c>
      <c r="F2317" s="45">
        <v>14</v>
      </c>
      <c r="G2317" s="46" t="s">
        <v>2250</v>
      </c>
      <c r="H2317" s="111" t="s">
        <v>450</v>
      </c>
      <c r="I2317" s="47"/>
      <c r="J2317" s="568">
        <v>45610</v>
      </c>
      <c r="K2317" s="42" t="s">
        <v>31</v>
      </c>
      <c r="L2317" s="544">
        <v>45474</v>
      </c>
      <c r="M2317" s="43"/>
      <c r="N2317" s="513">
        <v>45616</v>
      </c>
      <c r="O2317" s="194" t="s">
        <v>2247</v>
      </c>
      <c r="P2317" s="70" t="str">
        <f t="shared" ca="1" si="368"/>
        <v/>
      </c>
      <c r="Q2317" s="70" t="str">
        <f t="shared" ca="1" si="369"/>
        <v/>
      </c>
      <c r="R2317" s="70" t="str">
        <f t="shared" ca="1" si="370"/>
        <v/>
      </c>
      <c r="S2317" s="70" t="str">
        <f t="shared" ca="1" si="371"/>
        <v/>
      </c>
      <c r="T2317" s="147" t="str">
        <f t="shared" ca="1" si="372"/>
        <v/>
      </c>
      <c r="U2317" s="216"/>
      <c r="V2317" s="115"/>
      <c r="W2317" s="115"/>
      <c r="X2317" s="115"/>
      <c r="Y2317" s="115"/>
      <c r="Z2317" s="115"/>
      <c r="AA2317" s="217"/>
    </row>
    <row r="2318" spans="1:27" s="2" customFormat="1" ht="15.6" customHeight="1" x14ac:dyDescent="0.3">
      <c r="A2318" s="555">
        <v>45503</v>
      </c>
      <c r="B2318" s="48" t="s">
        <v>2245</v>
      </c>
      <c r="C2318" s="45" t="s">
        <v>494</v>
      </c>
      <c r="D2318" s="45">
        <v>2</v>
      </c>
      <c r="E2318" s="45" t="s">
        <v>308</v>
      </c>
      <c r="F2318" s="45">
        <v>15</v>
      </c>
      <c r="G2318" s="46" t="s">
        <v>2249</v>
      </c>
      <c r="H2318" s="65" t="s">
        <v>116</v>
      </c>
      <c r="I2318" s="59"/>
      <c r="J2318" s="528"/>
      <c r="K2318" s="42" t="s">
        <v>31</v>
      </c>
      <c r="L2318" s="544">
        <v>45474</v>
      </c>
      <c r="M2318" s="43"/>
      <c r="N2318" s="513">
        <v>45656</v>
      </c>
      <c r="O2318" s="194" t="s">
        <v>2247</v>
      </c>
      <c r="P2318" s="70" t="str">
        <f t="shared" ca="1" si="368"/>
        <v/>
      </c>
      <c r="Q2318" s="70" t="str">
        <f t="shared" ca="1" si="369"/>
        <v/>
      </c>
      <c r="R2318" s="70" t="str">
        <f t="shared" ca="1" si="370"/>
        <v/>
      </c>
      <c r="S2318" s="70" t="str">
        <f t="shared" ca="1" si="371"/>
        <v/>
      </c>
      <c r="T2318" s="147" t="str">
        <f t="shared" ca="1" si="372"/>
        <v/>
      </c>
      <c r="U2318" s="216"/>
      <c r="V2318" s="115"/>
      <c r="W2318" s="115"/>
      <c r="X2318" s="115"/>
      <c r="Y2318" s="115"/>
      <c r="Z2318" s="115"/>
      <c r="AA2318" s="217"/>
    </row>
    <row r="2319" spans="1:27" s="2" customFormat="1" ht="15.6" x14ac:dyDescent="0.3">
      <c r="A2319" s="555">
        <v>45503</v>
      </c>
      <c r="B2319" s="48" t="s">
        <v>2245</v>
      </c>
      <c r="C2319" s="45" t="s">
        <v>494</v>
      </c>
      <c r="D2319" s="45">
        <v>2</v>
      </c>
      <c r="E2319" s="45" t="s">
        <v>308</v>
      </c>
      <c r="F2319" s="45">
        <v>16</v>
      </c>
      <c r="G2319" s="46" t="s">
        <v>2248</v>
      </c>
      <c r="H2319" s="47" t="s">
        <v>30</v>
      </c>
      <c r="I2319" s="59"/>
      <c r="J2319" s="528"/>
      <c r="K2319" s="42" t="s">
        <v>31</v>
      </c>
      <c r="L2319" s="544">
        <v>45474</v>
      </c>
      <c r="M2319" s="43"/>
      <c r="N2319" s="513">
        <v>45656</v>
      </c>
      <c r="O2319" s="194" t="s">
        <v>2247</v>
      </c>
      <c r="P2319" s="70" t="str">
        <f t="shared" ca="1" si="368"/>
        <v/>
      </c>
      <c r="Q2319" s="70" t="str">
        <f t="shared" ca="1" si="369"/>
        <v/>
      </c>
      <c r="R2319" s="70" t="str">
        <f t="shared" ca="1" si="370"/>
        <v/>
      </c>
      <c r="S2319" s="70" t="str">
        <f t="shared" ca="1" si="371"/>
        <v/>
      </c>
      <c r="T2319" s="147" t="str">
        <f t="shared" ca="1" si="372"/>
        <v/>
      </c>
      <c r="U2319" s="216"/>
      <c r="V2319" s="115"/>
      <c r="W2319" s="115"/>
      <c r="X2319" s="115"/>
      <c r="Y2319" s="115"/>
      <c r="Z2319" s="115"/>
      <c r="AA2319" s="217"/>
    </row>
    <row r="2320" spans="1:27" s="2" customFormat="1" ht="15.6" x14ac:dyDescent="0.3">
      <c r="A2320" s="555">
        <v>45503</v>
      </c>
      <c r="B2320" s="48" t="s">
        <v>2245</v>
      </c>
      <c r="C2320" s="45" t="s">
        <v>494</v>
      </c>
      <c r="D2320" s="45">
        <v>2</v>
      </c>
      <c r="E2320" s="45" t="s">
        <v>308</v>
      </c>
      <c r="F2320" s="45">
        <v>17</v>
      </c>
      <c r="G2320" s="46" t="s">
        <v>2246</v>
      </c>
      <c r="H2320" s="47" t="s">
        <v>30</v>
      </c>
      <c r="I2320" s="47"/>
      <c r="J2320" s="568">
        <v>45701</v>
      </c>
      <c r="K2320" s="42" t="s">
        <v>31</v>
      </c>
      <c r="L2320" s="544">
        <v>45474</v>
      </c>
      <c r="M2320" s="43"/>
      <c r="N2320" s="513">
        <v>45714</v>
      </c>
      <c r="O2320" s="194" t="s">
        <v>2247</v>
      </c>
      <c r="P2320" s="70" t="str">
        <f t="shared" ca="1" si="368"/>
        <v/>
      </c>
      <c r="Q2320" s="70" t="str">
        <f t="shared" ca="1" si="369"/>
        <v/>
      </c>
      <c r="R2320" s="70" t="str">
        <f t="shared" ca="1" si="370"/>
        <v/>
      </c>
      <c r="S2320" s="70" t="str">
        <f t="shared" ca="1" si="371"/>
        <v/>
      </c>
      <c r="T2320" s="147" t="str">
        <f t="shared" ca="1" si="372"/>
        <v/>
      </c>
      <c r="U2320" s="216"/>
      <c r="V2320" s="115"/>
      <c r="W2320" s="115"/>
      <c r="X2320" s="115"/>
      <c r="Y2320" s="115"/>
      <c r="Z2320" s="115"/>
      <c r="AA2320" s="217"/>
    </row>
    <row r="2321" spans="1:27" s="2" customFormat="1" ht="46.8" x14ac:dyDescent="0.3">
      <c r="A2321" s="555">
        <v>45503</v>
      </c>
      <c r="B2321" s="48" t="s">
        <v>2245</v>
      </c>
      <c r="C2321" s="45" t="s">
        <v>494</v>
      </c>
      <c r="D2321" s="45">
        <v>2</v>
      </c>
      <c r="E2321" s="45" t="s">
        <v>308</v>
      </c>
      <c r="F2321" s="45">
        <v>18</v>
      </c>
      <c r="G2321" s="64" t="s">
        <v>5238</v>
      </c>
      <c r="H2321" s="65" t="s">
        <v>84</v>
      </c>
      <c r="I2321" s="65"/>
      <c r="J2321" s="526">
        <v>45915</v>
      </c>
      <c r="K2321" s="229" t="s">
        <v>227</v>
      </c>
      <c r="L2321" s="544">
        <v>45474</v>
      </c>
      <c r="M2321" s="100"/>
      <c r="N2321" s="513"/>
      <c r="O2321" s="194"/>
      <c r="P2321" s="70"/>
      <c r="Q2321" s="70"/>
      <c r="R2321" s="70"/>
      <c r="S2321" s="70"/>
      <c r="T2321" s="147"/>
      <c r="U2321" s="146"/>
      <c r="V2321" s="51"/>
      <c r="W2321" s="51"/>
      <c r="X2321" s="51"/>
      <c r="Y2321" s="51"/>
      <c r="Z2321" s="51"/>
      <c r="AA2321" s="145"/>
    </row>
    <row r="2322" spans="1:27" s="2" customFormat="1" ht="15.6" x14ac:dyDescent="0.3">
      <c r="A2322" s="555">
        <v>45485</v>
      </c>
      <c r="B2322" s="72" t="s">
        <v>2262</v>
      </c>
      <c r="C2322" s="44" t="s">
        <v>494</v>
      </c>
      <c r="D2322" s="44">
        <v>2</v>
      </c>
      <c r="E2322" s="44" t="s">
        <v>361</v>
      </c>
      <c r="F2322" s="45">
        <v>1</v>
      </c>
      <c r="G2322" s="46" t="s">
        <v>2263</v>
      </c>
      <c r="H2322" s="47" t="s">
        <v>30</v>
      </c>
      <c r="I2322" s="59"/>
      <c r="J2322" s="528">
        <v>45604</v>
      </c>
      <c r="K2322" s="42" t="s">
        <v>31</v>
      </c>
      <c r="L2322" s="544">
        <v>45447</v>
      </c>
      <c r="M2322" s="48"/>
      <c r="N2322" s="513">
        <v>45668</v>
      </c>
      <c r="O2322" s="51"/>
      <c r="P2322" s="70" t="str">
        <f ca="1">IF(K2322="NÃO INTERVENCIONADO",TODAY()-J2322,"")</f>
        <v/>
      </c>
      <c r="Q2322" s="70" t="str">
        <f ca="1">IF(K2322="ENCOMENDADO",TODAY()-J2322,"")</f>
        <v/>
      </c>
      <c r="R2322" s="70" t="str">
        <f ca="1">IF(K2322="EM OBRA",TODAY()-J2322,"")</f>
        <v/>
      </c>
      <c r="S2322" s="70" t="str">
        <f ca="1">IF(K2322="CORREÇÃO NÃO ACEITE",TODAY()-J2322,"")</f>
        <v/>
      </c>
      <c r="T2322" s="147" t="str">
        <f ca="1">IF(K2322="A VERIFICAR",TODAY()-J2322,"")</f>
        <v/>
      </c>
      <c r="U2322" s="146"/>
      <c r="V2322" s="51"/>
      <c r="W2322" s="51"/>
      <c r="X2322" s="51"/>
      <c r="Y2322" s="51"/>
      <c r="Z2322" s="51"/>
      <c r="AA2322" s="145"/>
    </row>
    <row r="2323" spans="1:27" s="2" customFormat="1" ht="15.6" x14ac:dyDescent="0.3">
      <c r="A2323" s="555">
        <v>45485</v>
      </c>
      <c r="B2323" s="72" t="s">
        <v>2262</v>
      </c>
      <c r="C2323" s="44" t="s">
        <v>494</v>
      </c>
      <c r="D2323" s="44">
        <v>2</v>
      </c>
      <c r="E2323" s="44" t="s">
        <v>361</v>
      </c>
      <c r="F2323" s="45">
        <v>2</v>
      </c>
      <c r="G2323" s="46" t="s">
        <v>2264</v>
      </c>
      <c r="H2323" s="47" t="s">
        <v>57</v>
      </c>
      <c r="I2323" s="59"/>
      <c r="J2323" s="528"/>
      <c r="K2323" s="42" t="s">
        <v>31</v>
      </c>
      <c r="L2323" s="544">
        <v>45447</v>
      </c>
      <c r="M2323" s="48"/>
      <c r="N2323" s="513">
        <v>45792</v>
      </c>
      <c r="O2323" s="51"/>
      <c r="P2323" s="70"/>
      <c r="Q2323" s="70"/>
      <c r="R2323" s="70"/>
      <c r="S2323" s="70"/>
      <c r="T2323" s="147"/>
      <c r="U2323" s="146"/>
      <c r="V2323" s="51"/>
      <c r="W2323" s="51"/>
      <c r="X2323" s="51"/>
      <c r="Y2323" s="51"/>
      <c r="Z2323" s="51"/>
      <c r="AA2323" s="145"/>
    </row>
    <row r="2324" spans="1:27" s="2" customFormat="1" ht="15.6" x14ac:dyDescent="0.3">
      <c r="A2324" s="555">
        <v>45485</v>
      </c>
      <c r="B2324" s="72" t="s">
        <v>2262</v>
      </c>
      <c r="C2324" s="44" t="s">
        <v>494</v>
      </c>
      <c r="D2324" s="44">
        <v>2</v>
      </c>
      <c r="E2324" s="44" t="s">
        <v>361</v>
      </c>
      <c r="F2324" s="45">
        <v>3</v>
      </c>
      <c r="G2324" s="46" t="s">
        <v>2265</v>
      </c>
      <c r="H2324" s="47" t="s">
        <v>57</v>
      </c>
      <c r="I2324" s="59"/>
      <c r="J2324" s="528">
        <v>45604</v>
      </c>
      <c r="K2324" s="42" t="s">
        <v>31</v>
      </c>
      <c r="L2324" s="544">
        <v>45447</v>
      </c>
      <c r="M2324" s="48"/>
      <c r="N2324" s="513">
        <v>45668</v>
      </c>
      <c r="O2324" s="119"/>
      <c r="P2324" s="70" t="str">
        <f t="shared" ref="P2324:P2358" ca="1" si="373">IF(K2324="NÃO INTERVENCIONADO",TODAY()-J2324,"")</f>
        <v/>
      </c>
      <c r="Q2324" s="70" t="str">
        <f t="shared" ref="Q2324:Q2358" ca="1" si="374">IF(K2324="ENCOMENDADO",TODAY()-J2324,"")</f>
        <v/>
      </c>
      <c r="R2324" s="70" t="str">
        <f t="shared" ref="R2324:R2358" ca="1" si="375">IF(K2324="EM OBRA",TODAY()-J2324,"")</f>
        <v/>
      </c>
      <c r="S2324" s="70" t="str">
        <f t="shared" ref="S2324:S2358" ca="1" si="376">IF(K2324="CORREÇÃO NÃO ACEITE",TODAY()-J2324,"")</f>
        <v/>
      </c>
      <c r="T2324" s="147" t="str">
        <f t="shared" ref="T2324:T2358" ca="1" si="377">IF(K2324="A VERIFICAR",TODAY()-J2324,"")</f>
        <v/>
      </c>
      <c r="U2324" s="146"/>
      <c r="V2324" s="51"/>
      <c r="W2324" s="51"/>
      <c r="X2324" s="51"/>
      <c r="Y2324" s="51"/>
      <c r="Z2324" s="51"/>
      <c r="AA2324" s="145"/>
    </row>
    <row r="2325" spans="1:27" s="2" customFormat="1" ht="15.6" x14ac:dyDescent="0.3">
      <c r="A2325" s="555">
        <v>45485</v>
      </c>
      <c r="B2325" s="72" t="s">
        <v>2262</v>
      </c>
      <c r="C2325" s="44" t="s">
        <v>494</v>
      </c>
      <c r="D2325" s="44">
        <v>2</v>
      </c>
      <c r="E2325" s="44" t="s">
        <v>361</v>
      </c>
      <c r="F2325" s="45">
        <v>4</v>
      </c>
      <c r="G2325" s="46" t="s">
        <v>1361</v>
      </c>
      <c r="H2325" s="47" t="s">
        <v>30</v>
      </c>
      <c r="I2325" s="95"/>
      <c r="J2325" s="570"/>
      <c r="K2325" s="42" t="s">
        <v>31</v>
      </c>
      <c r="L2325" s="544">
        <v>45447</v>
      </c>
      <c r="M2325" s="48"/>
      <c r="N2325" s="513">
        <v>45656</v>
      </c>
      <c r="O2325" s="51"/>
      <c r="P2325" s="70" t="str">
        <f t="shared" ca="1" si="373"/>
        <v/>
      </c>
      <c r="Q2325" s="70" t="str">
        <f t="shared" ca="1" si="374"/>
        <v/>
      </c>
      <c r="R2325" s="70" t="str">
        <f t="shared" ca="1" si="375"/>
        <v/>
      </c>
      <c r="S2325" s="70" t="str">
        <f t="shared" ca="1" si="376"/>
        <v/>
      </c>
      <c r="T2325" s="147" t="str">
        <f t="shared" ca="1" si="377"/>
        <v/>
      </c>
      <c r="U2325" s="146"/>
      <c r="V2325" s="51"/>
      <c r="W2325" s="51"/>
      <c r="X2325" s="51"/>
      <c r="Y2325" s="51"/>
      <c r="Z2325" s="51"/>
      <c r="AA2325" s="145"/>
    </row>
    <row r="2326" spans="1:27" s="2" customFormat="1" ht="15.6" x14ac:dyDescent="0.3">
      <c r="A2326" s="555">
        <v>45485</v>
      </c>
      <c r="B2326" s="72" t="s">
        <v>2262</v>
      </c>
      <c r="C2326" s="44" t="s">
        <v>494</v>
      </c>
      <c r="D2326" s="44">
        <v>2</v>
      </c>
      <c r="E2326" s="44" t="s">
        <v>361</v>
      </c>
      <c r="F2326" s="45">
        <v>5</v>
      </c>
      <c r="G2326" s="46" t="s">
        <v>2266</v>
      </c>
      <c r="H2326" s="47" t="s">
        <v>30</v>
      </c>
      <c r="I2326" s="53"/>
      <c r="J2326" s="569"/>
      <c r="K2326" s="42" t="s">
        <v>31</v>
      </c>
      <c r="L2326" s="544">
        <v>45447</v>
      </c>
      <c r="M2326" s="48"/>
      <c r="N2326" s="513">
        <v>45656</v>
      </c>
      <c r="O2326" s="51"/>
      <c r="P2326" s="70" t="str">
        <f t="shared" ca="1" si="373"/>
        <v/>
      </c>
      <c r="Q2326" s="70" t="str">
        <f t="shared" ca="1" si="374"/>
        <v/>
      </c>
      <c r="R2326" s="70" t="str">
        <f t="shared" ca="1" si="375"/>
        <v/>
      </c>
      <c r="S2326" s="70" t="str">
        <f t="shared" ca="1" si="376"/>
        <v/>
      </c>
      <c r="T2326" s="147" t="str">
        <f t="shared" ca="1" si="377"/>
        <v/>
      </c>
      <c r="U2326" s="146"/>
      <c r="V2326" s="51"/>
      <c r="W2326" s="51"/>
      <c r="X2326" s="51"/>
      <c r="Y2326" s="51"/>
      <c r="Z2326" s="51"/>
      <c r="AA2326" s="145"/>
    </row>
    <row r="2327" spans="1:27" s="2" customFormat="1" ht="15.6" x14ac:dyDescent="0.3">
      <c r="A2327" s="555">
        <v>45485</v>
      </c>
      <c r="B2327" s="72" t="s">
        <v>2262</v>
      </c>
      <c r="C2327" s="44" t="s">
        <v>494</v>
      </c>
      <c r="D2327" s="44">
        <v>2</v>
      </c>
      <c r="E2327" s="44" t="s">
        <v>361</v>
      </c>
      <c r="F2327" s="45">
        <v>6</v>
      </c>
      <c r="G2327" s="46" t="s">
        <v>2267</v>
      </c>
      <c r="H2327" s="47" t="s">
        <v>30</v>
      </c>
      <c r="I2327" s="53"/>
      <c r="J2327" s="569"/>
      <c r="K2327" s="42" t="s">
        <v>31</v>
      </c>
      <c r="L2327" s="544">
        <v>45447</v>
      </c>
      <c r="M2327" s="48"/>
      <c r="N2327" s="513">
        <v>45656</v>
      </c>
      <c r="O2327" s="51"/>
      <c r="P2327" s="70" t="str">
        <f t="shared" ca="1" si="373"/>
        <v/>
      </c>
      <c r="Q2327" s="70" t="str">
        <f t="shared" ca="1" si="374"/>
        <v/>
      </c>
      <c r="R2327" s="70" t="str">
        <f t="shared" ca="1" si="375"/>
        <v/>
      </c>
      <c r="S2327" s="70" t="str">
        <f t="shared" ca="1" si="376"/>
        <v/>
      </c>
      <c r="T2327" s="147" t="str">
        <f t="shared" ca="1" si="377"/>
        <v/>
      </c>
      <c r="U2327" s="146"/>
      <c r="V2327" s="51"/>
      <c r="W2327" s="51"/>
      <c r="X2327" s="51"/>
      <c r="Y2327" s="51"/>
      <c r="Z2327" s="51"/>
      <c r="AA2327" s="145"/>
    </row>
    <row r="2328" spans="1:27" s="2" customFormat="1" ht="15.6" x14ac:dyDescent="0.3">
      <c r="A2328" s="555">
        <v>45485</v>
      </c>
      <c r="B2328" s="72" t="s">
        <v>2262</v>
      </c>
      <c r="C2328" s="44" t="s">
        <v>494</v>
      </c>
      <c r="D2328" s="44">
        <v>2</v>
      </c>
      <c r="E2328" s="44" t="s">
        <v>361</v>
      </c>
      <c r="F2328" s="45">
        <v>7</v>
      </c>
      <c r="G2328" s="46" t="s">
        <v>2268</v>
      </c>
      <c r="H2328" s="47" t="s">
        <v>30</v>
      </c>
      <c r="I2328" s="53"/>
      <c r="J2328" s="569"/>
      <c r="K2328" s="42" t="s">
        <v>31</v>
      </c>
      <c r="L2328" s="544">
        <v>45447</v>
      </c>
      <c r="M2328" s="48"/>
      <c r="N2328" s="513">
        <v>45656</v>
      </c>
      <c r="O2328" s="51"/>
      <c r="P2328" s="70" t="str">
        <f t="shared" ca="1" si="373"/>
        <v/>
      </c>
      <c r="Q2328" s="70" t="str">
        <f t="shared" ca="1" si="374"/>
        <v/>
      </c>
      <c r="R2328" s="70" t="str">
        <f t="shared" ca="1" si="375"/>
        <v/>
      </c>
      <c r="S2328" s="70" t="str">
        <f t="shared" ca="1" si="376"/>
        <v/>
      </c>
      <c r="T2328" s="147" t="str">
        <f t="shared" ca="1" si="377"/>
        <v/>
      </c>
      <c r="U2328" s="146"/>
      <c r="V2328" s="51"/>
      <c r="W2328" s="51"/>
      <c r="X2328" s="51"/>
      <c r="Y2328" s="51"/>
      <c r="Z2328" s="51"/>
      <c r="AA2328" s="145"/>
    </row>
    <row r="2329" spans="1:27" s="2" customFormat="1" ht="15.6" x14ac:dyDescent="0.3">
      <c r="A2329" s="555">
        <v>45485</v>
      </c>
      <c r="B2329" s="72" t="s">
        <v>2262</v>
      </c>
      <c r="C2329" s="44" t="s">
        <v>494</v>
      </c>
      <c r="D2329" s="44">
        <v>2</v>
      </c>
      <c r="E2329" s="44" t="s">
        <v>361</v>
      </c>
      <c r="F2329" s="45">
        <v>8</v>
      </c>
      <c r="G2329" s="46" t="s">
        <v>2269</v>
      </c>
      <c r="H2329" s="47" t="s">
        <v>1425</v>
      </c>
      <c r="I2329" s="53"/>
      <c r="J2329" s="569"/>
      <c r="K2329" s="42" t="s">
        <v>31</v>
      </c>
      <c r="L2329" s="544">
        <v>45447</v>
      </c>
      <c r="M2329" s="48"/>
      <c r="N2329" s="513">
        <v>45656</v>
      </c>
      <c r="O2329" s="51"/>
      <c r="P2329" s="70" t="str">
        <f t="shared" ca="1" si="373"/>
        <v/>
      </c>
      <c r="Q2329" s="70" t="str">
        <f t="shared" ca="1" si="374"/>
        <v/>
      </c>
      <c r="R2329" s="70" t="str">
        <f t="shared" ca="1" si="375"/>
        <v/>
      </c>
      <c r="S2329" s="70" t="str">
        <f t="shared" ca="1" si="376"/>
        <v/>
      </c>
      <c r="T2329" s="147" t="str">
        <f t="shared" ca="1" si="377"/>
        <v/>
      </c>
      <c r="U2329" s="146"/>
      <c r="V2329" s="51"/>
      <c r="W2329" s="51"/>
      <c r="X2329" s="51"/>
      <c r="Y2329" s="51"/>
      <c r="Z2329" s="51"/>
      <c r="AA2329" s="145"/>
    </row>
    <row r="2330" spans="1:27" s="2" customFormat="1" ht="15.6" x14ac:dyDescent="0.3">
      <c r="A2330" s="555">
        <v>45485</v>
      </c>
      <c r="B2330" s="72" t="s">
        <v>2262</v>
      </c>
      <c r="C2330" s="44" t="s">
        <v>494</v>
      </c>
      <c r="D2330" s="44">
        <v>2</v>
      </c>
      <c r="E2330" s="44" t="s">
        <v>361</v>
      </c>
      <c r="F2330" s="45">
        <v>9</v>
      </c>
      <c r="G2330" s="46" t="s">
        <v>2270</v>
      </c>
      <c r="H2330" s="47" t="s">
        <v>30</v>
      </c>
      <c r="I2330" s="53"/>
      <c r="J2330" s="569"/>
      <c r="K2330" s="42" t="s">
        <v>31</v>
      </c>
      <c r="L2330" s="544">
        <v>45447</v>
      </c>
      <c r="M2330" s="48"/>
      <c r="N2330" s="513">
        <v>45656</v>
      </c>
      <c r="O2330" s="51"/>
      <c r="P2330" s="70" t="str">
        <f t="shared" ca="1" si="373"/>
        <v/>
      </c>
      <c r="Q2330" s="70" t="str">
        <f t="shared" ca="1" si="374"/>
        <v/>
      </c>
      <c r="R2330" s="70" t="str">
        <f t="shared" ca="1" si="375"/>
        <v/>
      </c>
      <c r="S2330" s="70" t="str">
        <f t="shared" ca="1" si="376"/>
        <v/>
      </c>
      <c r="T2330" s="147" t="str">
        <f t="shared" ca="1" si="377"/>
        <v/>
      </c>
      <c r="U2330" s="146"/>
      <c r="V2330" s="51"/>
      <c r="W2330" s="51"/>
      <c r="X2330" s="51"/>
      <c r="Y2330" s="51"/>
      <c r="Z2330" s="51"/>
      <c r="AA2330" s="145"/>
    </row>
    <row r="2331" spans="1:27" s="2" customFormat="1" ht="15.6" x14ac:dyDescent="0.3">
      <c r="A2331" s="555">
        <v>45485</v>
      </c>
      <c r="B2331" s="72" t="s">
        <v>2262</v>
      </c>
      <c r="C2331" s="44" t="s">
        <v>494</v>
      </c>
      <c r="D2331" s="44">
        <v>2</v>
      </c>
      <c r="E2331" s="44" t="s">
        <v>361</v>
      </c>
      <c r="F2331" s="45">
        <v>10</v>
      </c>
      <c r="G2331" s="46" t="s">
        <v>2271</v>
      </c>
      <c r="H2331" s="47" t="s">
        <v>30</v>
      </c>
      <c r="I2331" s="53"/>
      <c r="J2331" s="569"/>
      <c r="K2331" s="42" t="s">
        <v>31</v>
      </c>
      <c r="L2331" s="544">
        <v>45447</v>
      </c>
      <c r="M2331" s="48"/>
      <c r="N2331" s="513">
        <v>45656</v>
      </c>
      <c r="O2331" s="51"/>
      <c r="P2331" s="70" t="str">
        <f t="shared" ca="1" si="373"/>
        <v/>
      </c>
      <c r="Q2331" s="70" t="str">
        <f t="shared" ca="1" si="374"/>
        <v/>
      </c>
      <c r="R2331" s="70" t="str">
        <f t="shared" ca="1" si="375"/>
        <v/>
      </c>
      <c r="S2331" s="70" t="str">
        <f t="shared" ca="1" si="376"/>
        <v/>
      </c>
      <c r="T2331" s="147" t="str">
        <f t="shared" ca="1" si="377"/>
        <v/>
      </c>
      <c r="U2331" s="146"/>
      <c r="V2331" s="51"/>
      <c r="W2331" s="51"/>
      <c r="X2331" s="51"/>
      <c r="Y2331" s="51"/>
      <c r="Z2331" s="51"/>
      <c r="AA2331" s="145"/>
    </row>
    <row r="2332" spans="1:27" customFormat="1" ht="15.6" x14ac:dyDescent="0.3">
      <c r="A2332" s="555">
        <v>45485</v>
      </c>
      <c r="B2332" s="72" t="s">
        <v>2262</v>
      </c>
      <c r="C2332" s="44" t="s">
        <v>494</v>
      </c>
      <c r="D2332" s="44">
        <v>2</v>
      </c>
      <c r="E2332" s="44" t="s">
        <v>361</v>
      </c>
      <c r="F2332" s="45">
        <v>11</v>
      </c>
      <c r="G2332" s="121" t="s">
        <v>2272</v>
      </c>
      <c r="H2332" s="47" t="s">
        <v>57</v>
      </c>
      <c r="I2332" s="53"/>
      <c r="J2332" s="569"/>
      <c r="K2332" s="42" t="s">
        <v>31</v>
      </c>
      <c r="L2332" s="544">
        <v>45447</v>
      </c>
      <c r="M2332" s="48"/>
      <c r="N2332" s="513">
        <v>45656</v>
      </c>
      <c r="O2332" s="51"/>
      <c r="P2332" s="70" t="str">
        <f t="shared" ca="1" si="373"/>
        <v/>
      </c>
      <c r="Q2332" s="70" t="str">
        <f t="shared" ca="1" si="374"/>
        <v/>
      </c>
      <c r="R2332" s="70" t="str">
        <f t="shared" ca="1" si="375"/>
        <v/>
      </c>
      <c r="S2332" s="70" t="str">
        <f t="shared" ca="1" si="376"/>
        <v/>
      </c>
      <c r="T2332" s="147" t="str">
        <f t="shared" ca="1" si="377"/>
        <v/>
      </c>
      <c r="U2332" s="146"/>
      <c r="V2332" s="51"/>
      <c r="W2332" s="51"/>
      <c r="X2332" s="51"/>
      <c r="Y2332" s="51"/>
      <c r="Z2332" s="51"/>
      <c r="AA2332" s="145"/>
    </row>
    <row r="2333" spans="1:27" s="2" customFormat="1" ht="15.6" x14ac:dyDescent="0.3">
      <c r="A2333" s="555">
        <v>45485</v>
      </c>
      <c r="B2333" s="72" t="s">
        <v>2262</v>
      </c>
      <c r="C2333" s="44" t="s">
        <v>494</v>
      </c>
      <c r="D2333" s="44">
        <v>2</v>
      </c>
      <c r="E2333" s="44" t="s">
        <v>361</v>
      </c>
      <c r="F2333" s="45">
        <v>12</v>
      </c>
      <c r="G2333" s="120" t="s">
        <v>2273</v>
      </c>
      <c r="H2333" s="47" t="s">
        <v>30</v>
      </c>
      <c r="I2333" s="53"/>
      <c r="J2333" s="569"/>
      <c r="K2333" s="42" t="s">
        <v>31</v>
      </c>
      <c r="L2333" s="544">
        <v>45447</v>
      </c>
      <c r="M2333" s="48"/>
      <c r="N2333" s="513">
        <v>45656</v>
      </c>
      <c r="O2333" s="51"/>
      <c r="P2333" s="70" t="str">
        <f t="shared" ca="1" si="373"/>
        <v/>
      </c>
      <c r="Q2333" s="70" t="str">
        <f t="shared" ca="1" si="374"/>
        <v/>
      </c>
      <c r="R2333" s="70" t="str">
        <f t="shared" ca="1" si="375"/>
        <v/>
      </c>
      <c r="S2333" s="70" t="str">
        <f t="shared" ca="1" si="376"/>
        <v/>
      </c>
      <c r="T2333" s="147" t="str">
        <f t="shared" ca="1" si="377"/>
        <v/>
      </c>
      <c r="U2333" s="146"/>
      <c r="V2333" s="51"/>
      <c r="W2333" s="51"/>
      <c r="X2333" s="51"/>
      <c r="Y2333" s="51"/>
      <c r="Z2333" s="51"/>
      <c r="AA2333" s="145"/>
    </row>
    <row r="2334" spans="1:27" s="2" customFormat="1" ht="15.6" x14ac:dyDescent="0.3">
      <c r="A2334" s="555">
        <v>45485</v>
      </c>
      <c r="B2334" s="72" t="s">
        <v>2262</v>
      </c>
      <c r="C2334" s="44" t="s">
        <v>494</v>
      </c>
      <c r="D2334" s="44">
        <v>2</v>
      </c>
      <c r="E2334" s="44" t="s">
        <v>361</v>
      </c>
      <c r="F2334" s="45">
        <v>13</v>
      </c>
      <c r="G2334" s="120" t="s">
        <v>2274</v>
      </c>
      <c r="H2334" s="47" t="s">
        <v>57</v>
      </c>
      <c r="I2334" s="53"/>
      <c r="J2334" s="569"/>
      <c r="K2334" s="42" t="s">
        <v>31</v>
      </c>
      <c r="L2334" s="544">
        <v>45447</v>
      </c>
      <c r="M2334" s="48"/>
      <c r="N2334" s="513">
        <v>45656</v>
      </c>
      <c r="O2334" s="51"/>
      <c r="P2334" s="70" t="str">
        <f t="shared" ca="1" si="373"/>
        <v/>
      </c>
      <c r="Q2334" s="70" t="str">
        <f t="shared" ca="1" si="374"/>
        <v/>
      </c>
      <c r="R2334" s="70" t="str">
        <f t="shared" ca="1" si="375"/>
        <v/>
      </c>
      <c r="S2334" s="70" t="str">
        <f t="shared" ca="1" si="376"/>
        <v/>
      </c>
      <c r="T2334" s="147" t="str">
        <f t="shared" ca="1" si="377"/>
        <v/>
      </c>
      <c r="U2334" s="146"/>
      <c r="V2334" s="51"/>
      <c r="W2334" s="51"/>
      <c r="X2334" s="51"/>
      <c r="Y2334" s="51"/>
      <c r="Z2334" s="51"/>
      <c r="AA2334" s="145"/>
    </row>
    <row r="2335" spans="1:27" s="2" customFormat="1" ht="15.6" x14ac:dyDescent="0.3">
      <c r="A2335" s="555">
        <v>45485</v>
      </c>
      <c r="B2335" s="72" t="s">
        <v>2262</v>
      </c>
      <c r="C2335" s="44" t="s">
        <v>494</v>
      </c>
      <c r="D2335" s="44">
        <v>2</v>
      </c>
      <c r="E2335" s="44" t="s">
        <v>361</v>
      </c>
      <c r="F2335" s="45">
        <v>14</v>
      </c>
      <c r="G2335" s="120" t="s">
        <v>2275</v>
      </c>
      <c r="H2335" s="47" t="s">
        <v>30</v>
      </c>
      <c r="I2335" s="53"/>
      <c r="J2335" s="569"/>
      <c r="K2335" s="42" t="s">
        <v>31</v>
      </c>
      <c r="L2335" s="544">
        <v>45447</v>
      </c>
      <c r="M2335" s="48"/>
      <c r="N2335" s="513">
        <v>45656</v>
      </c>
      <c r="O2335" s="51"/>
      <c r="P2335" s="70" t="str">
        <f t="shared" ca="1" si="373"/>
        <v/>
      </c>
      <c r="Q2335" s="70" t="str">
        <f t="shared" ca="1" si="374"/>
        <v/>
      </c>
      <c r="R2335" s="70" t="str">
        <f t="shared" ca="1" si="375"/>
        <v/>
      </c>
      <c r="S2335" s="70" t="str">
        <f t="shared" ca="1" si="376"/>
        <v/>
      </c>
      <c r="T2335" s="147" t="str">
        <f t="shared" ca="1" si="377"/>
        <v/>
      </c>
      <c r="U2335" s="146"/>
      <c r="V2335" s="51"/>
      <c r="W2335" s="51"/>
      <c r="X2335" s="51"/>
      <c r="Y2335" s="51"/>
      <c r="Z2335" s="51"/>
      <c r="AA2335" s="145"/>
    </row>
    <row r="2336" spans="1:27" s="2" customFormat="1" ht="15.6" x14ac:dyDescent="0.3">
      <c r="A2336" s="555">
        <v>45485</v>
      </c>
      <c r="B2336" s="72" t="s">
        <v>2262</v>
      </c>
      <c r="C2336" s="44" t="s">
        <v>494</v>
      </c>
      <c r="D2336" s="44">
        <v>2</v>
      </c>
      <c r="E2336" s="44" t="s">
        <v>361</v>
      </c>
      <c r="F2336" s="45">
        <v>15</v>
      </c>
      <c r="G2336" s="120" t="s">
        <v>2276</v>
      </c>
      <c r="H2336" s="47" t="s">
        <v>30</v>
      </c>
      <c r="I2336" s="53"/>
      <c r="J2336" s="569"/>
      <c r="K2336" s="42" t="s">
        <v>31</v>
      </c>
      <c r="L2336" s="544">
        <v>45447</v>
      </c>
      <c r="M2336" s="48"/>
      <c r="N2336" s="513">
        <v>45656</v>
      </c>
      <c r="O2336" s="51"/>
      <c r="P2336" s="70" t="str">
        <f t="shared" ca="1" si="373"/>
        <v/>
      </c>
      <c r="Q2336" s="70" t="str">
        <f t="shared" ca="1" si="374"/>
        <v/>
      </c>
      <c r="R2336" s="70" t="str">
        <f t="shared" ca="1" si="375"/>
        <v/>
      </c>
      <c r="S2336" s="70" t="str">
        <f t="shared" ca="1" si="376"/>
        <v/>
      </c>
      <c r="T2336" s="147" t="str">
        <f t="shared" ca="1" si="377"/>
        <v/>
      </c>
      <c r="U2336" s="146"/>
      <c r="V2336" s="51"/>
      <c r="W2336" s="51"/>
      <c r="X2336" s="51"/>
      <c r="Y2336" s="51"/>
      <c r="Z2336" s="51"/>
      <c r="AA2336" s="145"/>
    </row>
    <row r="2337" spans="1:27" s="2" customFormat="1" ht="15.6" x14ac:dyDescent="0.3">
      <c r="A2337" s="555">
        <v>45485</v>
      </c>
      <c r="B2337" s="72" t="s">
        <v>2262</v>
      </c>
      <c r="C2337" s="44" t="s">
        <v>494</v>
      </c>
      <c r="D2337" s="44">
        <v>2</v>
      </c>
      <c r="E2337" s="44" t="s">
        <v>361</v>
      </c>
      <c r="F2337" s="45">
        <v>16</v>
      </c>
      <c r="G2337" s="120" t="s">
        <v>2277</v>
      </c>
      <c r="H2337" s="120" t="s">
        <v>785</v>
      </c>
      <c r="I2337" s="53"/>
      <c r="J2337" s="569"/>
      <c r="K2337" s="42" t="s">
        <v>31</v>
      </c>
      <c r="L2337" s="544">
        <v>45447</v>
      </c>
      <c r="M2337" s="48"/>
      <c r="N2337" s="513">
        <v>45656</v>
      </c>
      <c r="O2337" s="51"/>
      <c r="P2337" s="70" t="str">
        <f t="shared" ca="1" si="373"/>
        <v/>
      </c>
      <c r="Q2337" s="70" t="str">
        <f t="shared" ca="1" si="374"/>
        <v/>
      </c>
      <c r="R2337" s="70" t="str">
        <f t="shared" ca="1" si="375"/>
        <v/>
      </c>
      <c r="S2337" s="70" t="str">
        <f t="shared" ca="1" si="376"/>
        <v/>
      </c>
      <c r="T2337" s="147" t="str">
        <f t="shared" ca="1" si="377"/>
        <v/>
      </c>
      <c r="U2337" s="146"/>
      <c r="V2337" s="51"/>
      <c r="W2337" s="51"/>
      <c r="X2337" s="51"/>
      <c r="Y2337" s="51"/>
      <c r="Z2337" s="51"/>
      <c r="AA2337" s="145"/>
    </row>
    <row r="2338" spans="1:27" s="2" customFormat="1" ht="15.6" x14ac:dyDescent="0.3">
      <c r="A2338" s="555">
        <v>45485</v>
      </c>
      <c r="B2338" s="72" t="s">
        <v>2262</v>
      </c>
      <c r="C2338" s="44" t="s">
        <v>494</v>
      </c>
      <c r="D2338" s="44">
        <v>2</v>
      </c>
      <c r="E2338" s="44" t="s">
        <v>361</v>
      </c>
      <c r="F2338" s="45">
        <v>17</v>
      </c>
      <c r="G2338" s="120" t="s">
        <v>1133</v>
      </c>
      <c r="H2338" s="53" t="s">
        <v>785</v>
      </c>
      <c r="I2338" s="53"/>
      <c r="J2338" s="569"/>
      <c r="K2338" s="42" t="s">
        <v>31</v>
      </c>
      <c r="L2338" s="544">
        <v>45447</v>
      </c>
      <c r="M2338" s="48"/>
      <c r="N2338" s="513">
        <v>45656</v>
      </c>
      <c r="O2338" s="51"/>
      <c r="P2338" s="70" t="str">
        <f t="shared" ca="1" si="373"/>
        <v/>
      </c>
      <c r="Q2338" s="70" t="str">
        <f t="shared" ca="1" si="374"/>
        <v/>
      </c>
      <c r="R2338" s="70" t="str">
        <f t="shared" ca="1" si="375"/>
        <v/>
      </c>
      <c r="S2338" s="70" t="str">
        <f t="shared" ca="1" si="376"/>
        <v/>
      </c>
      <c r="T2338" s="147" t="str">
        <f t="shared" ca="1" si="377"/>
        <v/>
      </c>
      <c r="U2338" s="146"/>
      <c r="V2338" s="51"/>
      <c r="W2338" s="51"/>
      <c r="X2338" s="51"/>
      <c r="Y2338" s="51"/>
      <c r="Z2338" s="51"/>
      <c r="AA2338" s="145"/>
    </row>
    <row r="2339" spans="1:27" s="2" customFormat="1" ht="15.6" x14ac:dyDescent="0.3">
      <c r="A2339" s="555">
        <v>45485</v>
      </c>
      <c r="B2339" s="72" t="s">
        <v>2262</v>
      </c>
      <c r="C2339" s="44" t="s">
        <v>494</v>
      </c>
      <c r="D2339" s="44">
        <v>2</v>
      </c>
      <c r="E2339" s="44" t="s">
        <v>361</v>
      </c>
      <c r="F2339" s="45">
        <v>18</v>
      </c>
      <c r="G2339" s="120" t="s">
        <v>2278</v>
      </c>
      <c r="H2339" s="53" t="s">
        <v>785</v>
      </c>
      <c r="I2339" s="53"/>
      <c r="J2339" s="569"/>
      <c r="K2339" s="42" t="s">
        <v>31</v>
      </c>
      <c r="L2339" s="544">
        <v>45447</v>
      </c>
      <c r="M2339" s="48"/>
      <c r="N2339" s="513">
        <v>45656</v>
      </c>
      <c r="O2339" s="51"/>
      <c r="P2339" s="70" t="str">
        <f t="shared" ca="1" si="373"/>
        <v/>
      </c>
      <c r="Q2339" s="70" t="str">
        <f t="shared" ca="1" si="374"/>
        <v/>
      </c>
      <c r="R2339" s="70" t="str">
        <f t="shared" ca="1" si="375"/>
        <v/>
      </c>
      <c r="S2339" s="70" t="str">
        <f t="shared" ca="1" si="376"/>
        <v/>
      </c>
      <c r="T2339" s="147" t="str">
        <f t="shared" ca="1" si="377"/>
        <v/>
      </c>
      <c r="U2339" s="146"/>
      <c r="V2339" s="51"/>
      <c r="W2339" s="51"/>
      <c r="X2339" s="51"/>
      <c r="Y2339" s="51"/>
      <c r="Z2339" s="51"/>
      <c r="AA2339" s="145"/>
    </row>
    <row r="2340" spans="1:27" s="2" customFormat="1" ht="15.6" x14ac:dyDescent="0.3">
      <c r="A2340" s="555">
        <v>45485</v>
      </c>
      <c r="B2340" s="72" t="s">
        <v>2262</v>
      </c>
      <c r="C2340" s="44" t="s">
        <v>494</v>
      </c>
      <c r="D2340" s="44">
        <v>2</v>
      </c>
      <c r="E2340" s="44" t="s">
        <v>361</v>
      </c>
      <c r="F2340" s="45">
        <v>19</v>
      </c>
      <c r="G2340" s="120" t="s">
        <v>2279</v>
      </c>
      <c r="H2340" s="53" t="s">
        <v>30</v>
      </c>
      <c r="I2340" s="53"/>
      <c r="J2340" s="569"/>
      <c r="K2340" s="42" t="s">
        <v>31</v>
      </c>
      <c r="L2340" s="544">
        <v>45447</v>
      </c>
      <c r="M2340" s="48"/>
      <c r="N2340" s="513">
        <v>45656</v>
      </c>
      <c r="O2340" s="51"/>
      <c r="P2340" s="70" t="str">
        <f t="shared" ca="1" si="373"/>
        <v/>
      </c>
      <c r="Q2340" s="70" t="str">
        <f t="shared" ca="1" si="374"/>
        <v/>
      </c>
      <c r="R2340" s="70" t="str">
        <f t="shared" ca="1" si="375"/>
        <v/>
      </c>
      <c r="S2340" s="70" t="str">
        <f t="shared" ca="1" si="376"/>
        <v/>
      </c>
      <c r="T2340" s="147" t="str">
        <f t="shared" ca="1" si="377"/>
        <v/>
      </c>
      <c r="U2340" s="146"/>
      <c r="V2340" s="51"/>
      <c r="W2340" s="51"/>
      <c r="X2340" s="51"/>
      <c r="Y2340" s="51"/>
      <c r="Z2340" s="51"/>
      <c r="AA2340" s="145"/>
    </row>
    <row r="2341" spans="1:27" s="2" customFormat="1" ht="15.6" x14ac:dyDescent="0.3">
      <c r="A2341" s="555">
        <v>45485</v>
      </c>
      <c r="B2341" s="72" t="s">
        <v>2262</v>
      </c>
      <c r="C2341" s="44" t="s">
        <v>494</v>
      </c>
      <c r="D2341" s="44">
        <v>2</v>
      </c>
      <c r="E2341" s="44" t="s">
        <v>361</v>
      </c>
      <c r="F2341" s="45">
        <v>20</v>
      </c>
      <c r="G2341" s="120" t="s">
        <v>2280</v>
      </c>
      <c r="H2341" s="53" t="s">
        <v>30</v>
      </c>
      <c r="I2341" s="53"/>
      <c r="J2341" s="569"/>
      <c r="K2341" s="42" t="s">
        <v>31</v>
      </c>
      <c r="L2341" s="544">
        <v>45447</v>
      </c>
      <c r="M2341" s="48"/>
      <c r="N2341" s="513">
        <v>45656</v>
      </c>
      <c r="O2341" s="51"/>
      <c r="P2341" s="70" t="str">
        <f t="shared" ca="1" si="373"/>
        <v/>
      </c>
      <c r="Q2341" s="70" t="str">
        <f t="shared" ca="1" si="374"/>
        <v/>
      </c>
      <c r="R2341" s="70" t="str">
        <f t="shared" ca="1" si="375"/>
        <v/>
      </c>
      <c r="S2341" s="70" t="str">
        <f t="shared" ca="1" si="376"/>
        <v/>
      </c>
      <c r="T2341" s="147" t="str">
        <f t="shared" ca="1" si="377"/>
        <v/>
      </c>
      <c r="U2341" s="146"/>
      <c r="V2341" s="51"/>
      <c r="W2341" s="51"/>
      <c r="X2341" s="51"/>
      <c r="Y2341" s="51"/>
      <c r="Z2341" s="51"/>
      <c r="AA2341" s="145"/>
    </row>
    <row r="2342" spans="1:27" s="2" customFormat="1" ht="15.6" x14ac:dyDescent="0.3">
      <c r="A2342" s="555">
        <v>45485</v>
      </c>
      <c r="B2342" s="72" t="s">
        <v>2262</v>
      </c>
      <c r="C2342" s="44" t="s">
        <v>494</v>
      </c>
      <c r="D2342" s="44">
        <v>2</v>
      </c>
      <c r="E2342" s="44" t="s">
        <v>361</v>
      </c>
      <c r="F2342" s="45">
        <v>21</v>
      </c>
      <c r="G2342" s="120" t="s">
        <v>2281</v>
      </c>
      <c r="H2342" s="53" t="s">
        <v>30</v>
      </c>
      <c r="I2342" s="53"/>
      <c r="J2342" s="569"/>
      <c r="K2342" s="42" t="s">
        <v>31</v>
      </c>
      <c r="L2342" s="544">
        <v>45447</v>
      </c>
      <c r="M2342" s="48"/>
      <c r="N2342" s="513">
        <v>45656</v>
      </c>
      <c r="O2342" s="51"/>
      <c r="P2342" s="70" t="str">
        <f t="shared" ca="1" si="373"/>
        <v/>
      </c>
      <c r="Q2342" s="70" t="str">
        <f t="shared" ca="1" si="374"/>
        <v/>
      </c>
      <c r="R2342" s="70" t="str">
        <f t="shared" ca="1" si="375"/>
        <v/>
      </c>
      <c r="S2342" s="70" t="str">
        <f t="shared" ca="1" si="376"/>
        <v/>
      </c>
      <c r="T2342" s="147" t="str">
        <f t="shared" ca="1" si="377"/>
        <v/>
      </c>
      <c r="U2342" s="146"/>
      <c r="V2342" s="51"/>
      <c r="W2342" s="51"/>
      <c r="X2342" s="51"/>
      <c r="Y2342" s="51"/>
      <c r="Z2342" s="51"/>
      <c r="AA2342" s="145"/>
    </row>
    <row r="2343" spans="1:27" s="2" customFormat="1" ht="15.6" x14ac:dyDescent="0.3">
      <c r="A2343" s="555">
        <v>45485</v>
      </c>
      <c r="B2343" s="72" t="s">
        <v>2262</v>
      </c>
      <c r="C2343" s="44" t="s">
        <v>494</v>
      </c>
      <c r="D2343" s="44">
        <v>2</v>
      </c>
      <c r="E2343" s="44" t="s">
        <v>361</v>
      </c>
      <c r="F2343" s="45">
        <v>22</v>
      </c>
      <c r="G2343" s="120" t="s">
        <v>2282</v>
      </c>
      <c r="H2343" s="53" t="s">
        <v>30</v>
      </c>
      <c r="I2343" s="53"/>
      <c r="J2343" s="568"/>
      <c r="K2343" s="42" t="s">
        <v>31</v>
      </c>
      <c r="L2343" s="544">
        <v>45447</v>
      </c>
      <c r="M2343" s="48"/>
      <c r="N2343" s="513">
        <v>45656</v>
      </c>
      <c r="O2343" s="51"/>
      <c r="P2343" s="70" t="str">
        <f t="shared" ca="1" si="373"/>
        <v/>
      </c>
      <c r="Q2343" s="70" t="str">
        <f t="shared" ca="1" si="374"/>
        <v/>
      </c>
      <c r="R2343" s="70" t="str">
        <f t="shared" ca="1" si="375"/>
        <v/>
      </c>
      <c r="S2343" s="70" t="str">
        <f t="shared" ca="1" si="376"/>
        <v/>
      </c>
      <c r="T2343" s="147" t="str">
        <f t="shared" ca="1" si="377"/>
        <v/>
      </c>
      <c r="U2343" s="146"/>
      <c r="V2343" s="51"/>
      <c r="W2343" s="51"/>
      <c r="X2343" s="51"/>
      <c r="Y2343" s="51"/>
      <c r="Z2343" s="51"/>
      <c r="AA2343" s="145"/>
    </row>
    <row r="2344" spans="1:27" s="2" customFormat="1" ht="15.6" x14ac:dyDescent="0.3">
      <c r="A2344" s="555">
        <v>45485</v>
      </c>
      <c r="B2344" s="72" t="s">
        <v>2262</v>
      </c>
      <c r="C2344" s="44" t="s">
        <v>494</v>
      </c>
      <c r="D2344" s="44">
        <v>2</v>
      </c>
      <c r="E2344" s="44" t="s">
        <v>361</v>
      </c>
      <c r="F2344" s="45">
        <v>23</v>
      </c>
      <c r="G2344" s="120" t="s">
        <v>2283</v>
      </c>
      <c r="H2344" s="53" t="s">
        <v>30</v>
      </c>
      <c r="I2344" s="120"/>
      <c r="J2344" s="606"/>
      <c r="K2344" s="42" t="s">
        <v>31</v>
      </c>
      <c r="L2344" s="544">
        <v>45447</v>
      </c>
      <c r="M2344" s="58"/>
      <c r="N2344" s="513">
        <v>45656</v>
      </c>
      <c r="O2344" s="51"/>
      <c r="P2344" s="70" t="str">
        <f t="shared" ca="1" si="373"/>
        <v/>
      </c>
      <c r="Q2344" s="70" t="str">
        <f t="shared" ca="1" si="374"/>
        <v/>
      </c>
      <c r="R2344" s="70" t="str">
        <f t="shared" ca="1" si="375"/>
        <v/>
      </c>
      <c r="S2344" s="70" t="str">
        <f t="shared" ca="1" si="376"/>
        <v/>
      </c>
      <c r="T2344" s="147" t="str">
        <f t="shared" ca="1" si="377"/>
        <v/>
      </c>
      <c r="U2344" s="146"/>
      <c r="V2344" s="51"/>
      <c r="W2344" s="51"/>
      <c r="X2344" s="51"/>
      <c r="Y2344" s="51"/>
      <c r="Z2344" s="51"/>
      <c r="AA2344" s="145"/>
    </row>
    <row r="2345" spans="1:27" s="2" customFormat="1" ht="15.6" x14ac:dyDescent="0.3">
      <c r="A2345" s="555">
        <v>45485</v>
      </c>
      <c r="B2345" s="72" t="s">
        <v>2262</v>
      </c>
      <c r="C2345" s="44" t="s">
        <v>494</v>
      </c>
      <c r="D2345" s="44">
        <v>2</v>
      </c>
      <c r="E2345" s="44" t="s">
        <v>361</v>
      </c>
      <c r="F2345" s="45">
        <v>24</v>
      </c>
      <c r="G2345" s="120" t="s">
        <v>2284</v>
      </c>
      <c r="H2345" s="53" t="s">
        <v>30</v>
      </c>
      <c r="I2345" s="48"/>
      <c r="J2345" s="513"/>
      <c r="K2345" s="42" t="s">
        <v>31</v>
      </c>
      <c r="L2345" s="544">
        <v>45447</v>
      </c>
      <c r="M2345" s="48"/>
      <c r="N2345" s="513">
        <v>45656</v>
      </c>
      <c r="O2345" s="51"/>
      <c r="P2345" s="70" t="str">
        <f t="shared" ca="1" si="373"/>
        <v/>
      </c>
      <c r="Q2345" s="70" t="str">
        <f t="shared" ca="1" si="374"/>
        <v/>
      </c>
      <c r="R2345" s="70" t="str">
        <f t="shared" ca="1" si="375"/>
        <v/>
      </c>
      <c r="S2345" s="70" t="str">
        <f t="shared" ca="1" si="376"/>
        <v/>
      </c>
      <c r="T2345" s="147" t="str">
        <f t="shared" ca="1" si="377"/>
        <v/>
      </c>
      <c r="U2345" s="146"/>
      <c r="V2345" s="51"/>
      <c r="W2345" s="51"/>
      <c r="X2345" s="51"/>
      <c r="Y2345" s="51"/>
      <c r="Z2345" s="51"/>
      <c r="AA2345" s="145"/>
    </row>
    <row r="2346" spans="1:27" customFormat="1" ht="15.6" x14ac:dyDescent="0.3">
      <c r="A2346" s="555">
        <v>45485</v>
      </c>
      <c r="B2346" s="72" t="s">
        <v>2262</v>
      </c>
      <c r="C2346" s="44" t="s">
        <v>494</v>
      </c>
      <c r="D2346" s="44">
        <v>2</v>
      </c>
      <c r="E2346" s="44" t="s">
        <v>361</v>
      </c>
      <c r="F2346" s="45">
        <v>25</v>
      </c>
      <c r="G2346" s="120" t="s">
        <v>2285</v>
      </c>
      <c r="H2346" s="53" t="s">
        <v>30</v>
      </c>
      <c r="I2346" s="48"/>
      <c r="J2346" s="513"/>
      <c r="K2346" s="42" t="s">
        <v>31</v>
      </c>
      <c r="L2346" s="544">
        <v>45447</v>
      </c>
      <c r="M2346" s="48"/>
      <c r="N2346" s="513">
        <v>45656</v>
      </c>
      <c r="O2346" s="51"/>
      <c r="P2346" s="70" t="str">
        <f t="shared" ca="1" si="373"/>
        <v/>
      </c>
      <c r="Q2346" s="70" t="str">
        <f t="shared" ca="1" si="374"/>
        <v/>
      </c>
      <c r="R2346" s="70" t="str">
        <f t="shared" ca="1" si="375"/>
        <v/>
      </c>
      <c r="S2346" s="70" t="str">
        <f t="shared" ca="1" si="376"/>
        <v/>
      </c>
      <c r="T2346" s="147" t="str">
        <f t="shared" ca="1" si="377"/>
        <v/>
      </c>
      <c r="U2346" s="146"/>
      <c r="V2346" s="51"/>
      <c r="W2346" s="51"/>
      <c r="X2346" s="51"/>
      <c r="Y2346" s="51"/>
      <c r="Z2346" s="51"/>
      <c r="AA2346" s="145"/>
    </row>
    <row r="2347" spans="1:27" s="2" customFormat="1" ht="15.6" x14ac:dyDescent="0.3">
      <c r="A2347" s="555">
        <v>45485</v>
      </c>
      <c r="B2347" s="72" t="s">
        <v>2262</v>
      </c>
      <c r="C2347" s="44" t="s">
        <v>494</v>
      </c>
      <c r="D2347" s="44">
        <v>2</v>
      </c>
      <c r="E2347" s="44" t="s">
        <v>361</v>
      </c>
      <c r="F2347" s="45">
        <v>26</v>
      </c>
      <c r="G2347" s="120" t="s">
        <v>2286</v>
      </c>
      <c r="H2347" s="53" t="s">
        <v>785</v>
      </c>
      <c r="I2347" s="53"/>
      <c r="J2347" s="569"/>
      <c r="K2347" s="42" t="s">
        <v>31</v>
      </c>
      <c r="L2347" s="544">
        <v>45447</v>
      </c>
      <c r="M2347" s="48"/>
      <c r="N2347" s="513">
        <v>45656</v>
      </c>
      <c r="O2347" s="51"/>
      <c r="P2347" s="70" t="str">
        <f t="shared" ca="1" si="373"/>
        <v/>
      </c>
      <c r="Q2347" s="70" t="str">
        <f t="shared" ca="1" si="374"/>
        <v/>
      </c>
      <c r="R2347" s="70" t="str">
        <f t="shared" ca="1" si="375"/>
        <v/>
      </c>
      <c r="S2347" s="70" t="str">
        <f t="shared" ca="1" si="376"/>
        <v/>
      </c>
      <c r="T2347" s="147" t="str">
        <f t="shared" ca="1" si="377"/>
        <v/>
      </c>
      <c r="U2347" s="146"/>
      <c r="V2347" s="51"/>
      <c r="W2347" s="51"/>
      <c r="X2347" s="51"/>
      <c r="Y2347" s="51"/>
      <c r="Z2347" s="51"/>
      <c r="AA2347" s="145"/>
    </row>
    <row r="2348" spans="1:27" s="2" customFormat="1" ht="15.6" x14ac:dyDescent="0.3">
      <c r="A2348" s="555">
        <v>45485</v>
      </c>
      <c r="B2348" s="72" t="s">
        <v>2262</v>
      </c>
      <c r="C2348" s="44" t="s">
        <v>494</v>
      </c>
      <c r="D2348" s="44">
        <v>2</v>
      </c>
      <c r="E2348" s="44" t="s">
        <v>361</v>
      </c>
      <c r="F2348" s="45">
        <v>27</v>
      </c>
      <c r="G2348" s="120" t="s">
        <v>2287</v>
      </c>
      <c r="H2348" s="53" t="s">
        <v>30</v>
      </c>
      <c r="I2348" s="48"/>
      <c r="J2348" s="513"/>
      <c r="K2348" s="42" t="s">
        <v>31</v>
      </c>
      <c r="L2348" s="544">
        <v>45447</v>
      </c>
      <c r="M2348" s="48"/>
      <c r="N2348" s="513">
        <v>45656</v>
      </c>
      <c r="O2348" s="51"/>
      <c r="P2348" s="70" t="str">
        <f t="shared" ca="1" si="373"/>
        <v/>
      </c>
      <c r="Q2348" s="70" t="str">
        <f t="shared" ca="1" si="374"/>
        <v/>
      </c>
      <c r="R2348" s="70" t="str">
        <f t="shared" ca="1" si="375"/>
        <v/>
      </c>
      <c r="S2348" s="70" t="str">
        <f t="shared" ca="1" si="376"/>
        <v/>
      </c>
      <c r="T2348" s="147" t="str">
        <f t="shared" ca="1" si="377"/>
        <v/>
      </c>
      <c r="U2348" s="146"/>
      <c r="V2348" s="51"/>
      <c r="W2348" s="51"/>
      <c r="X2348" s="51"/>
      <c r="Y2348" s="51"/>
      <c r="Z2348" s="51"/>
      <c r="AA2348" s="145"/>
    </row>
    <row r="2349" spans="1:27" s="2" customFormat="1" ht="15.6" x14ac:dyDescent="0.3">
      <c r="A2349" s="555">
        <v>45485</v>
      </c>
      <c r="B2349" s="72" t="s">
        <v>2262</v>
      </c>
      <c r="C2349" s="44" t="s">
        <v>494</v>
      </c>
      <c r="D2349" s="44">
        <v>2</v>
      </c>
      <c r="E2349" s="44" t="s">
        <v>361</v>
      </c>
      <c r="F2349" s="45">
        <v>28</v>
      </c>
      <c r="G2349" s="120" t="s">
        <v>2288</v>
      </c>
      <c r="H2349" s="53" t="s">
        <v>30</v>
      </c>
      <c r="I2349" s="48"/>
      <c r="J2349" s="513"/>
      <c r="K2349" s="42" t="s">
        <v>31</v>
      </c>
      <c r="L2349" s="544">
        <v>45447</v>
      </c>
      <c r="M2349" s="48"/>
      <c r="N2349" s="513">
        <v>45601</v>
      </c>
      <c r="O2349" s="51"/>
      <c r="P2349" s="70" t="str">
        <f t="shared" ca="1" si="373"/>
        <v/>
      </c>
      <c r="Q2349" s="70" t="str">
        <f t="shared" ca="1" si="374"/>
        <v/>
      </c>
      <c r="R2349" s="70" t="str">
        <f t="shared" ca="1" si="375"/>
        <v/>
      </c>
      <c r="S2349" s="70" t="str">
        <f t="shared" ca="1" si="376"/>
        <v/>
      </c>
      <c r="T2349" s="147" t="str">
        <f t="shared" ca="1" si="377"/>
        <v/>
      </c>
      <c r="U2349" s="146"/>
      <c r="V2349" s="51"/>
      <c r="W2349" s="51"/>
      <c r="X2349" s="51"/>
      <c r="Y2349" s="51"/>
      <c r="Z2349" s="51"/>
      <c r="AA2349" s="145"/>
    </row>
    <row r="2350" spans="1:27" s="2" customFormat="1" ht="15.6" x14ac:dyDescent="0.3">
      <c r="A2350" s="555">
        <v>45485</v>
      </c>
      <c r="B2350" s="72" t="s">
        <v>2262</v>
      </c>
      <c r="C2350" s="44" t="s">
        <v>494</v>
      </c>
      <c r="D2350" s="44">
        <v>2</v>
      </c>
      <c r="E2350" s="44" t="s">
        <v>361</v>
      </c>
      <c r="F2350" s="45">
        <v>29</v>
      </c>
      <c r="G2350" s="120" t="s">
        <v>2289</v>
      </c>
      <c r="H2350" s="53" t="s">
        <v>30</v>
      </c>
      <c r="I2350" s="48"/>
      <c r="J2350" s="513"/>
      <c r="K2350" s="42" t="s">
        <v>31</v>
      </c>
      <c r="L2350" s="544">
        <v>45447</v>
      </c>
      <c r="M2350" s="48"/>
      <c r="N2350" s="513">
        <v>45656</v>
      </c>
      <c r="O2350" s="51"/>
      <c r="P2350" s="70" t="str">
        <f t="shared" ca="1" si="373"/>
        <v/>
      </c>
      <c r="Q2350" s="70" t="str">
        <f t="shared" ca="1" si="374"/>
        <v/>
      </c>
      <c r="R2350" s="70" t="str">
        <f t="shared" ca="1" si="375"/>
        <v/>
      </c>
      <c r="S2350" s="70" t="str">
        <f t="shared" ca="1" si="376"/>
        <v/>
      </c>
      <c r="T2350" s="147" t="str">
        <f t="shared" ca="1" si="377"/>
        <v/>
      </c>
      <c r="U2350" s="146"/>
      <c r="V2350" s="51"/>
      <c r="W2350" s="51"/>
      <c r="X2350" s="51"/>
      <c r="Y2350" s="51"/>
      <c r="Z2350" s="51"/>
      <c r="AA2350" s="145"/>
    </row>
    <row r="2351" spans="1:27" s="2" customFormat="1" ht="15.6" x14ac:dyDescent="0.3">
      <c r="A2351" s="555">
        <v>45485</v>
      </c>
      <c r="B2351" s="72" t="s">
        <v>2262</v>
      </c>
      <c r="C2351" s="44" t="s">
        <v>494</v>
      </c>
      <c r="D2351" s="44">
        <v>2</v>
      </c>
      <c r="E2351" s="44" t="s">
        <v>361</v>
      </c>
      <c r="F2351" s="45">
        <v>30</v>
      </c>
      <c r="G2351" s="120" t="s">
        <v>2290</v>
      </c>
      <c r="H2351" s="53" t="s">
        <v>40</v>
      </c>
      <c r="I2351" s="48"/>
      <c r="J2351" s="513"/>
      <c r="K2351" s="42" t="s">
        <v>31</v>
      </c>
      <c r="L2351" s="544">
        <v>45447</v>
      </c>
      <c r="M2351" s="48"/>
      <c r="N2351" s="513">
        <v>45656</v>
      </c>
      <c r="O2351" s="51"/>
      <c r="P2351" s="70" t="str">
        <f t="shared" ca="1" si="373"/>
        <v/>
      </c>
      <c r="Q2351" s="70" t="str">
        <f t="shared" ca="1" si="374"/>
        <v/>
      </c>
      <c r="R2351" s="70" t="str">
        <f t="shared" ca="1" si="375"/>
        <v/>
      </c>
      <c r="S2351" s="70" t="str">
        <f t="shared" ca="1" si="376"/>
        <v/>
      </c>
      <c r="T2351" s="147" t="str">
        <f t="shared" ca="1" si="377"/>
        <v/>
      </c>
      <c r="U2351" s="146"/>
      <c r="V2351" s="51"/>
      <c r="W2351" s="51"/>
      <c r="X2351" s="51"/>
      <c r="Y2351" s="51"/>
      <c r="Z2351" s="51"/>
      <c r="AA2351" s="145"/>
    </row>
    <row r="2352" spans="1:27" s="2" customFormat="1" ht="15.6" x14ac:dyDescent="0.3">
      <c r="A2352" s="555">
        <v>45485</v>
      </c>
      <c r="B2352" s="72" t="s">
        <v>2262</v>
      </c>
      <c r="C2352" s="44" t="s">
        <v>494</v>
      </c>
      <c r="D2352" s="44">
        <v>2</v>
      </c>
      <c r="E2352" s="44" t="s">
        <v>361</v>
      </c>
      <c r="F2352" s="45">
        <v>31</v>
      </c>
      <c r="G2352" s="120" t="s">
        <v>2291</v>
      </c>
      <c r="H2352" s="53" t="s">
        <v>44</v>
      </c>
      <c r="I2352" s="48"/>
      <c r="J2352" s="513"/>
      <c r="K2352" s="42" t="s">
        <v>31</v>
      </c>
      <c r="L2352" s="544">
        <v>45447</v>
      </c>
      <c r="M2352" s="48"/>
      <c r="N2352" s="513">
        <v>45656</v>
      </c>
      <c r="O2352" s="51"/>
      <c r="P2352" s="70" t="str">
        <f t="shared" ca="1" si="373"/>
        <v/>
      </c>
      <c r="Q2352" s="70" t="str">
        <f t="shared" ca="1" si="374"/>
        <v/>
      </c>
      <c r="R2352" s="70" t="str">
        <f t="shared" ca="1" si="375"/>
        <v/>
      </c>
      <c r="S2352" s="70" t="str">
        <f t="shared" ca="1" si="376"/>
        <v/>
      </c>
      <c r="T2352" s="147" t="str">
        <f t="shared" ca="1" si="377"/>
        <v/>
      </c>
      <c r="U2352" s="146"/>
      <c r="V2352" s="51"/>
      <c r="W2352" s="51"/>
      <c r="X2352" s="51"/>
      <c r="Y2352" s="51"/>
      <c r="Z2352" s="51"/>
      <c r="AA2352" s="145"/>
    </row>
    <row r="2353" spans="1:27" s="2" customFormat="1" ht="15.6" x14ac:dyDescent="0.3">
      <c r="A2353" s="555">
        <v>45485</v>
      </c>
      <c r="B2353" s="72" t="s">
        <v>2262</v>
      </c>
      <c r="C2353" s="44" t="s">
        <v>494</v>
      </c>
      <c r="D2353" s="44">
        <v>2</v>
      </c>
      <c r="E2353" s="44" t="s">
        <v>361</v>
      </c>
      <c r="F2353" s="45">
        <v>32</v>
      </c>
      <c r="G2353" s="120" t="s">
        <v>2292</v>
      </c>
      <c r="H2353" s="53" t="s">
        <v>30</v>
      </c>
      <c r="I2353" s="48"/>
      <c r="J2353" s="513"/>
      <c r="K2353" s="42" t="s">
        <v>31</v>
      </c>
      <c r="L2353" s="544">
        <v>45447</v>
      </c>
      <c r="M2353" s="48"/>
      <c r="N2353" s="513">
        <v>45656</v>
      </c>
      <c r="O2353" s="51"/>
      <c r="P2353" s="70" t="str">
        <f t="shared" ca="1" si="373"/>
        <v/>
      </c>
      <c r="Q2353" s="70" t="str">
        <f t="shared" ca="1" si="374"/>
        <v/>
      </c>
      <c r="R2353" s="70" t="str">
        <f t="shared" ca="1" si="375"/>
        <v/>
      </c>
      <c r="S2353" s="70" t="str">
        <f t="shared" ca="1" si="376"/>
        <v/>
      </c>
      <c r="T2353" s="147" t="str">
        <f t="shared" ca="1" si="377"/>
        <v/>
      </c>
      <c r="U2353" s="146"/>
      <c r="V2353" s="51"/>
      <c r="W2353" s="51"/>
      <c r="X2353" s="51"/>
      <c r="Y2353" s="51"/>
      <c r="Z2353" s="51"/>
      <c r="AA2353" s="145"/>
    </row>
    <row r="2354" spans="1:27" s="2" customFormat="1" ht="15.6" x14ac:dyDescent="0.3">
      <c r="A2354" s="555">
        <v>45485</v>
      </c>
      <c r="B2354" s="72" t="s">
        <v>2262</v>
      </c>
      <c r="C2354" s="44" t="s">
        <v>494</v>
      </c>
      <c r="D2354" s="44">
        <v>2</v>
      </c>
      <c r="E2354" s="44" t="s">
        <v>361</v>
      </c>
      <c r="F2354" s="45">
        <v>33</v>
      </c>
      <c r="G2354" s="120" t="s">
        <v>2293</v>
      </c>
      <c r="H2354" s="53" t="s">
        <v>30</v>
      </c>
      <c r="I2354" s="48"/>
      <c r="J2354" s="513"/>
      <c r="K2354" s="42" t="s">
        <v>31</v>
      </c>
      <c r="L2354" s="544">
        <v>45447</v>
      </c>
      <c r="M2354" s="48"/>
      <c r="N2354" s="513">
        <v>45656</v>
      </c>
      <c r="O2354" s="51"/>
      <c r="P2354" s="70" t="str">
        <f t="shared" ca="1" si="373"/>
        <v/>
      </c>
      <c r="Q2354" s="70" t="str">
        <f t="shared" ca="1" si="374"/>
        <v/>
      </c>
      <c r="R2354" s="70" t="str">
        <f t="shared" ca="1" si="375"/>
        <v/>
      </c>
      <c r="S2354" s="70" t="str">
        <f t="shared" ca="1" si="376"/>
        <v/>
      </c>
      <c r="T2354" s="147" t="str">
        <f t="shared" ca="1" si="377"/>
        <v/>
      </c>
      <c r="U2354" s="146"/>
      <c r="V2354" s="51"/>
      <c r="W2354" s="51"/>
      <c r="X2354" s="51"/>
      <c r="Y2354" s="51"/>
      <c r="Z2354" s="51"/>
      <c r="AA2354" s="145"/>
    </row>
    <row r="2355" spans="1:27" s="2" customFormat="1" ht="15.6" x14ac:dyDescent="0.3">
      <c r="A2355" s="555">
        <v>45485</v>
      </c>
      <c r="B2355" s="72" t="s">
        <v>2262</v>
      </c>
      <c r="C2355" s="44" t="s">
        <v>494</v>
      </c>
      <c r="D2355" s="44">
        <v>2</v>
      </c>
      <c r="E2355" s="44" t="s">
        <v>361</v>
      </c>
      <c r="F2355" s="45">
        <v>34</v>
      </c>
      <c r="G2355" s="120" t="s">
        <v>2294</v>
      </c>
      <c r="H2355" s="53" t="s">
        <v>30</v>
      </c>
      <c r="I2355" s="48"/>
      <c r="J2355" s="513"/>
      <c r="K2355" s="42" t="s">
        <v>31</v>
      </c>
      <c r="L2355" s="544">
        <v>45447</v>
      </c>
      <c r="M2355" s="48"/>
      <c r="N2355" s="513">
        <v>45656</v>
      </c>
      <c r="O2355" s="51"/>
      <c r="P2355" s="70" t="str">
        <f t="shared" ca="1" si="373"/>
        <v/>
      </c>
      <c r="Q2355" s="70" t="str">
        <f t="shared" ca="1" si="374"/>
        <v/>
      </c>
      <c r="R2355" s="70" t="str">
        <f t="shared" ca="1" si="375"/>
        <v/>
      </c>
      <c r="S2355" s="70" t="str">
        <f t="shared" ca="1" si="376"/>
        <v/>
      </c>
      <c r="T2355" s="147" t="str">
        <f t="shared" ca="1" si="377"/>
        <v/>
      </c>
      <c r="U2355" s="146"/>
      <c r="V2355" s="51"/>
      <c r="W2355" s="51"/>
      <c r="X2355" s="51"/>
      <c r="Y2355" s="51"/>
      <c r="Z2355" s="51"/>
      <c r="AA2355" s="145"/>
    </row>
    <row r="2356" spans="1:27" s="2" customFormat="1" ht="15.6" x14ac:dyDescent="0.3">
      <c r="A2356" s="555">
        <v>45485</v>
      </c>
      <c r="B2356" s="72" t="s">
        <v>2262</v>
      </c>
      <c r="C2356" s="44" t="s">
        <v>494</v>
      </c>
      <c r="D2356" s="44">
        <v>2</v>
      </c>
      <c r="E2356" s="44" t="s">
        <v>361</v>
      </c>
      <c r="F2356" s="45">
        <v>35</v>
      </c>
      <c r="G2356" s="308" t="s">
        <v>2295</v>
      </c>
      <c r="H2356" s="95" t="s">
        <v>84</v>
      </c>
      <c r="I2356" s="48"/>
      <c r="J2356" s="513"/>
      <c r="K2356" s="42" t="s">
        <v>31</v>
      </c>
      <c r="L2356" s="544">
        <v>45447</v>
      </c>
      <c r="M2356" s="48"/>
      <c r="N2356" s="513">
        <v>45656</v>
      </c>
      <c r="O2356" s="51"/>
      <c r="P2356" s="70" t="str">
        <f t="shared" ca="1" si="373"/>
        <v/>
      </c>
      <c r="Q2356" s="70" t="str">
        <f t="shared" ca="1" si="374"/>
        <v/>
      </c>
      <c r="R2356" s="70" t="str">
        <f t="shared" ca="1" si="375"/>
        <v/>
      </c>
      <c r="S2356" s="70" t="str">
        <f t="shared" ca="1" si="376"/>
        <v/>
      </c>
      <c r="T2356" s="147" t="str">
        <f t="shared" ca="1" si="377"/>
        <v/>
      </c>
      <c r="U2356" s="146"/>
      <c r="V2356" s="51"/>
      <c r="W2356" s="51"/>
      <c r="X2356" s="51"/>
      <c r="Y2356" s="51"/>
      <c r="Z2356" s="51"/>
      <c r="AA2356" s="145"/>
    </row>
    <row r="2357" spans="1:27" s="2" customFormat="1" ht="15.6" x14ac:dyDescent="0.3">
      <c r="A2357" s="555">
        <v>45485</v>
      </c>
      <c r="B2357" s="72" t="s">
        <v>2262</v>
      </c>
      <c r="C2357" s="44" t="s">
        <v>494</v>
      </c>
      <c r="D2357" s="44">
        <v>2</v>
      </c>
      <c r="E2357" s="44" t="s">
        <v>361</v>
      </c>
      <c r="F2357" s="45">
        <v>36</v>
      </c>
      <c r="G2357" s="118" t="s">
        <v>2296</v>
      </c>
      <c r="H2357" s="47" t="s">
        <v>57</v>
      </c>
      <c r="I2357" s="53"/>
      <c r="J2357" s="569"/>
      <c r="K2357" s="42" t="s">
        <v>31</v>
      </c>
      <c r="L2357" s="544">
        <v>45447</v>
      </c>
      <c r="M2357" s="48"/>
      <c r="N2357" s="513">
        <v>45656</v>
      </c>
      <c r="O2357" s="51"/>
      <c r="P2357" s="70" t="str">
        <f t="shared" ca="1" si="373"/>
        <v/>
      </c>
      <c r="Q2357" s="70" t="str">
        <f t="shared" ca="1" si="374"/>
        <v/>
      </c>
      <c r="R2357" s="70" t="str">
        <f t="shared" ca="1" si="375"/>
        <v/>
      </c>
      <c r="S2357" s="70" t="str">
        <f t="shared" ca="1" si="376"/>
        <v/>
      </c>
      <c r="T2357" s="147" t="str">
        <f t="shared" ca="1" si="377"/>
        <v/>
      </c>
      <c r="U2357" s="146"/>
      <c r="V2357" s="51"/>
      <c r="W2357" s="51"/>
      <c r="X2357" s="51"/>
      <c r="Y2357" s="51"/>
      <c r="Z2357" s="51"/>
      <c r="AA2357" s="145"/>
    </row>
    <row r="2358" spans="1:27" s="2" customFormat="1" ht="15.6" x14ac:dyDescent="0.3">
      <c r="A2358" s="555">
        <v>45485</v>
      </c>
      <c r="B2358" s="72" t="s">
        <v>2262</v>
      </c>
      <c r="C2358" s="44" t="s">
        <v>494</v>
      </c>
      <c r="D2358" s="44">
        <v>2</v>
      </c>
      <c r="E2358" s="44" t="s">
        <v>361</v>
      </c>
      <c r="F2358" s="45">
        <v>37</v>
      </c>
      <c r="G2358" s="80" t="s">
        <v>2297</v>
      </c>
      <c r="H2358" s="47" t="s">
        <v>57</v>
      </c>
      <c r="I2358" s="53"/>
      <c r="J2358" s="569"/>
      <c r="K2358" s="42" t="s">
        <v>31</v>
      </c>
      <c r="L2358" s="544">
        <v>45447</v>
      </c>
      <c r="M2358" s="48"/>
      <c r="N2358" s="513">
        <v>45656</v>
      </c>
      <c r="O2358" s="51"/>
      <c r="P2358" s="70" t="str">
        <f t="shared" ca="1" si="373"/>
        <v/>
      </c>
      <c r="Q2358" s="70" t="str">
        <f t="shared" ca="1" si="374"/>
        <v/>
      </c>
      <c r="R2358" s="70" t="str">
        <f t="shared" ca="1" si="375"/>
        <v/>
      </c>
      <c r="S2358" s="70" t="str">
        <f t="shared" ca="1" si="376"/>
        <v/>
      </c>
      <c r="T2358" s="147" t="str">
        <f t="shared" ca="1" si="377"/>
        <v/>
      </c>
      <c r="U2358" s="146"/>
      <c r="V2358" s="51"/>
      <c r="W2358" s="51"/>
      <c r="X2358" s="51"/>
      <c r="Y2358" s="51"/>
      <c r="Z2358" s="51"/>
      <c r="AA2358" s="145"/>
    </row>
    <row r="2359" spans="1:27" s="2" customFormat="1" ht="15.6" x14ac:dyDescent="0.3">
      <c r="A2359" s="555">
        <v>45485</v>
      </c>
      <c r="B2359" s="72" t="s">
        <v>2262</v>
      </c>
      <c r="C2359" s="44" t="s">
        <v>494</v>
      </c>
      <c r="D2359" s="44">
        <v>2</v>
      </c>
      <c r="E2359" s="44" t="s">
        <v>361</v>
      </c>
      <c r="F2359" s="45">
        <v>38</v>
      </c>
      <c r="G2359" s="61" t="s">
        <v>2298</v>
      </c>
      <c r="H2359" s="65" t="s">
        <v>84</v>
      </c>
      <c r="I2359" s="65"/>
      <c r="J2359" s="526">
        <v>45789</v>
      </c>
      <c r="K2359" s="399" t="s">
        <v>205</v>
      </c>
      <c r="L2359" s="544">
        <v>45447</v>
      </c>
      <c r="M2359" s="48"/>
      <c r="N2359" s="513"/>
      <c r="O2359" s="51"/>
      <c r="P2359" s="70"/>
      <c r="Q2359" s="70"/>
      <c r="R2359" s="70"/>
      <c r="S2359" s="70"/>
      <c r="T2359" s="147"/>
      <c r="U2359" s="146"/>
      <c r="V2359" s="51"/>
      <c r="W2359" s="51"/>
      <c r="X2359" s="51"/>
      <c r="Y2359" s="51"/>
      <c r="Z2359" s="51"/>
      <c r="AA2359" s="145"/>
    </row>
    <row r="2360" spans="1:27" s="2" customFormat="1" ht="62.4" x14ac:dyDescent="0.3">
      <c r="A2360" s="555">
        <v>45485</v>
      </c>
      <c r="B2360" s="72" t="s">
        <v>2262</v>
      </c>
      <c r="C2360" s="44" t="s">
        <v>494</v>
      </c>
      <c r="D2360" s="44">
        <v>2</v>
      </c>
      <c r="E2360" s="44" t="s">
        <v>361</v>
      </c>
      <c r="F2360" s="45">
        <v>39</v>
      </c>
      <c r="G2360" s="64" t="s">
        <v>2299</v>
      </c>
      <c r="H2360" s="65" t="s">
        <v>84</v>
      </c>
      <c r="I2360" s="65"/>
      <c r="J2360" s="526"/>
      <c r="K2360" s="191" t="s">
        <v>31</v>
      </c>
      <c r="L2360" s="544">
        <v>45447</v>
      </c>
      <c r="M2360" s="48"/>
      <c r="N2360" s="513">
        <v>45656</v>
      </c>
      <c r="O2360" s="51"/>
      <c r="P2360" s="70" t="str">
        <f ca="1">IF(K2360="NÃO INTERVENCIONADO",TODAY()-J2360,"")</f>
        <v/>
      </c>
      <c r="Q2360" s="70" t="str">
        <f ca="1">IF(K2360="ENCOMENDADO",TODAY()-J2360,"")</f>
        <v/>
      </c>
      <c r="R2360" s="70" t="str">
        <f ca="1">IF(K2360="EM OBRA",TODAY()-J2360,"")</f>
        <v/>
      </c>
      <c r="S2360" s="70" t="str">
        <f ca="1">IF(K2360="CORREÇÃO NÃO ACEITE",TODAY()-J2360,"")</f>
        <v/>
      </c>
      <c r="T2360" s="147" t="str">
        <f ca="1">IF(K2360="A VERIFICAR",TODAY()-J2360,"")</f>
        <v/>
      </c>
      <c r="U2360" s="146"/>
      <c r="V2360" s="51"/>
      <c r="W2360" s="51"/>
      <c r="X2360" s="51"/>
      <c r="Y2360" s="51"/>
      <c r="Z2360" s="51"/>
      <c r="AA2360" s="145"/>
    </row>
    <row r="2361" spans="1:27" s="2" customFormat="1" ht="18" customHeight="1" x14ac:dyDescent="0.35">
      <c r="A2361" s="555">
        <v>45485</v>
      </c>
      <c r="B2361" s="72" t="s">
        <v>2262</v>
      </c>
      <c r="C2361" s="44" t="s">
        <v>494</v>
      </c>
      <c r="D2361" s="44">
        <v>2</v>
      </c>
      <c r="E2361" s="44" t="s">
        <v>361</v>
      </c>
      <c r="F2361" s="45">
        <v>40</v>
      </c>
      <c r="G2361" s="44" t="s">
        <v>5385</v>
      </c>
      <c r="H2361" s="48" t="s">
        <v>57</v>
      </c>
      <c r="I2361" s="48"/>
      <c r="J2361" s="513">
        <v>45966</v>
      </c>
      <c r="K2361" s="642" t="s">
        <v>5552</v>
      </c>
      <c r="L2361" s="544">
        <v>45447</v>
      </c>
      <c r="M2361" s="48"/>
      <c r="N2361" s="513"/>
      <c r="O2361" s="475"/>
      <c r="P2361" s="70"/>
      <c r="Q2361" s="70"/>
      <c r="R2361" s="70"/>
      <c r="S2361" s="70"/>
      <c r="T2361" s="147"/>
      <c r="U2361" s="146"/>
      <c r="V2361" s="51"/>
      <c r="W2361" s="51"/>
      <c r="X2361" s="51"/>
      <c r="Y2361" s="51"/>
      <c r="Z2361" s="51"/>
      <c r="AA2361" s="145"/>
    </row>
    <row r="2362" spans="1:27" s="2" customFormat="1" ht="31.2" customHeight="1" x14ac:dyDescent="0.35">
      <c r="A2362" s="555">
        <v>45485</v>
      </c>
      <c r="B2362" s="72" t="s">
        <v>2262</v>
      </c>
      <c r="C2362" s="44" t="s">
        <v>494</v>
      </c>
      <c r="D2362" s="44">
        <v>2</v>
      </c>
      <c r="E2362" s="44" t="s">
        <v>361</v>
      </c>
      <c r="F2362" s="45">
        <v>41</v>
      </c>
      <c r="G2362" s="64" t="s">
        <v>5386</v>
      </c>
      <c r="H2362" s="65" t="s">
        <v>44</v>
      </c>
      <c r="I2362" s="65"/>
      <c r="J2362" s="526">
        <v>45966</v>
      </c>
      <c r="K2362" s="191" t="s">
        <v>31</v>
      </c>
      <c r="L2362" s="544">
        <v>45447</v>
      </c>
      <c r="M2362" s="48"/>
      <c r="N2362" s="513">
        <v>46164</v>
      </c>
      <c r="O2362" s="475"/>
      <c r="P2362" s="70"/>
      <c r="Q2362" s="70"/>
      <c r="R2362" s="70"/>
      <c r="S2362" s="70"/>
      <c r="T2362" s="147"/>
      <c r="U2362" s="146"/>
      <c r="V2362" s="51"/>
      <c r="W2362" s="51"/>
      <c r="X2362" s="51"/>
      <c r="Y2362" s="51"/>
      <c r="Z2362" s="51"/>
      <c r="AA2362" s="145"/>
    </row>
    <row r="2363" spans="1:27" s="2" customFormat="1" ht="15.6" x14ac:dyDescent="0.3">
      <c r="A2363" s="555">
        <v>45485</v>
      </c>
      <c r="B2363" s="72" t="s">
        <v>2300</v>
      </c>
      <c r="C2363" s="44" t="s">
        <v>494</v>
      </c>
      <c r="D2363" s="44">
        <v>2</v>
      </c>
      <c r="E2363" s="44" t="s">
        <v>391</v>
      </c>
      <c r="F2363" s="45">
        <v>45</v>
      </c>
      <c r="G2363" s="94" t="s">
        <v>2301</v>
      </c>
      <c r="H2363" s="95" t="s">
        <v>84</v>
      </c>
      <c r="I2363" s="95"/>
      <c r="J2363" s="570">
        <v>45526</v>
      </c>
      <c r="K2363" s="42" t="s">
        <v>31</v>
      </c>
      <c r="L2363" s="544">
        <v>45439</v>
      </c>
      <c r="M2363" s="48"/>
      <c r="N2363" s="534">
        <v>45565</v>
      </c>
      <c r="O2363" s="51"/>
      <c r="P2363" s="70" t="str">
        <f t="shared" ref="P2363:P2404" ca="1" si="378">IF(K2363="NÃO INTERVENCIONADO",TODAY()-J2363,"")</f>
        <v/>
      </c>
      <c r="Q2363" s="70" t="str">
        <f t="shared" ref="Q2363:Q2394" ca="1" si="379">IF(K2363="ENCOMENDADO",TODAY()-J2363,"")</f>
        <v/>
      </c>
      <c r="R2363" s="70" t="str">
        <f t="shared" ref="R2363:R2394" ca="1" si="380">IF(K2363="EM OBRA",TODAY()-J2363,"")</f>
        <v/>
      </c>
      <c r="S2363" s="70" t="str">
        <f t="shared" ref="S2363:S2394" ca="1" si="381">IF(K2363="CORREÇÃO NÃO ACEITE",TODAY()-J2363,"")</f>
        <v/>
      </c>
      <c r="T2363" s="147" t="str">
        <f t="shared" ref="T2363:T2394" ca="1" si="382">IF(K2363="A VERIFICAR",TODAY()-J2363,"")</f>
        <v/>
      </c>
      <c r="U2363" s="146"/>
      <c r="V2363" s="51"/>
      <c r="W2363" s="51"/>
      <c r="X2363" s="51"/>
      <c r="Y2363" s="51"/>
      <c r="Z2363" s="51"/>
      <c r="AA2363" s="145"/>
    </row>
    <row r="2364" spans="1:27" s="2" customFormat="1" ht="15.6" x14ac:dyDescent="0.3">
      <c r="A2364" s="555">
        <v>45485</v>
      </c>
      <c r="B2364" s="72" t="s">
        <v>2300</v>
      </c>
      <c r="C2364" s="44" t="s">
        <v>494</v>
      </c>
      <c r="D2364" s="44">
        <v>2</v>
      </c>
      <c r="E2364" s="44" t="s">
        <v>391</v>
      </c>
      <c r="F2364" s="45">
        <v>44</v>
      </c>
      <c r="G2364" s="46" t="s">
        <v>2302</v>
      </c>
      <c r="H2364" s="47" t="s">
        <v>54</v>
      </c>
      <c r="I2364" s="48"/>
      <c r="J2364" s="568">
        <v>45526</v>
      </c>
      <c r="K2364" s="42" t="s">
        <v>31</v>
      </c>
      <c r="L2364" s="544">
        <v>45439</v>
      </c>
      <c r="M2364" s="48"/>
      <c r="N2364" s="534">
        <v>45559</v>
      </c>
      <c r="O2364" s="51"/>
      <c r="P2364" s="70" t="str">
        <f t="shared" ca="1" si="378"/>
        <v/>
      </c>
      <c r="Q2364" s="70" t="str">
        <f t="shared" ca="1" si="379"/>
        <v/>
      </c>
      <c r="R2364" s="70" t="str">
        <f t="shared" ca="1" si="380"/>
        <v/>
      </c>
      <c r="S2364" s="70" t="str">
        <f t="shared" ca="1" si="381"/>
        <v/>
      </c>
      <c r="T2364" s="147" t="str">
        <f t="shared" ca="1" si="382"/>
        <v/>
      </c>
      <c r="U2364" s="146"/>
      <c r="V2364" s="51"/>
      <c r="W2364" s="51"/>
      <c r="X2364" s="51"/>
      <c r="Y2364" s="51"/>
      <c r="Z2364" s="51"/>
      <c r="AA2364" s="145"/>
    </row>
    <row r="2365" spans="1:27" s="2" customFormat="1" ht="15.6" x14ac:dyDescent="0.3">
      <c r="A2365" s="555">
        <v>45485</v>
      </c>
      <c r="B2365" s="72" t="s">
        <v>2300</v>
      </c>
      <c r="C2365" s="44" t="s">
        <v>494</v>
      </c>
      <c r="D2365" s="44">
        <v>2</v>
      </c>
      <c r="E2365" s="44" t="s">
        <v>391</v>
      </c>
      <c r="F2365" s="45">
        <v>43</v>
      </c>
      <c r="G2365" s="46" t="s">
        <v>2303</v>
      </c>
      <c r="H2365" s="47" t="s">
        <v>104</v>
      </c>
      <c r="I2365" s="48"/>
      <c r="J2365" s="568">
        <v>45526</v>
      </c>
      <c r="K2365" s="42" t="s">
        <v>31</v>
      </c>
      <c r="L2365" s="544">
        <v>45439</v>
      </c>
      <c r="M2365" s="48"/>
      <c r="N2365" s="534">
        <v>45526</v>
      </c>
      <c r="O2365" s="51"/>
      <c r="P2365" s="70" t="str">
        <f t="shared" ca="1" si="378"/>
        <v/>
      </c>
      <c r="Q2365" s="70" t="str">
        <f t="shared" ca="1" si="379"/>
        <v/>
      </c>
      <c r="R2365" s="70" t="str">
        <f t="shared" ca="1" si="380"/>
        <v/>
      </c>
      <c r="S2365" s="70" t="str">
        <f t="shared" ca="1" si="381"/>
        <v/>
      </c>
      <c r="T2365" s="147" t="str">
        <f t="shared" ca="1" si="382"/>
        <v/>
      </c>
      <c r="U2365" s="146"/>
      <c r="V2365" s="51"/>
      <c r="W2365" s="51"/>
      <c r="X2365" s="51"/>
      <c r="Y2365" s="51"/>
      <c r="Z2365" s="51"/>
      <c r="AA2365" s="145"/>
    </row>
    <row r="2366" spans="1:27" s="2" customFormat="1" ht="15.6" x14ac:dyDescent="0.3">
      <c r="A2366" s="555">
        <v>45485</v>
      </c>
      <c r="B2366" s="72" t="s">
        <v>2300</v>
      </c>
      <c r="C2366" s="44" t="s">
        <v>494</v>
      </c>
      <c r="D2366" s="44">
        <v>2</v>
      </c>
      <c r="E2366" s="44" t="s">
        <v>391</v>
      </c>
      <c r="F2366" s="45">
        <v>42</v>
      </c>
      <c r="G2366" s="46" t="s">
        <v>2304</v>
      </c>
      <c r="H2366" s="47" t="s">
        <v>30</v>
      </c>
      <c r="I2366" s="48"/>
      <c r="J2366" s="568">
        <v>45526</v>
      </c>
      <c r="K2366" s="42" t="s">
        <v>31</v>
      </c>
      <c r="L2366" s="544">
        <v>45439</v>
      </c>
      <c r="M2366" s="48"/>
      <c r="N2366" s="534">
        <v>45526</v>
      </c>
      <c r="O2366" s="51"/>
      <c r="P2366" s="70" t="str">
        <f t="shared" ca="1" si="378"/>
        <v/>
      </c>
      <c r="Q2366" s="70" t="str">
        <f t="shared" ca="1" si="379"/>
        <v/>
      </c>
      <c r="R2366" s="70" t="str">
        <f t="shared" ca="1" si="380"/>
        <v/>
      </c>
      <c r="S2366" s="70" t="str">
        <f t="shared" ca="1" si="381"/>
        <v/>
      </c>
      <c r="T2366" s="147" t="str">
        <f t="shared" ca="1" si="382"/>
        <v/>
      </c>
      <c r="U2366" s="146"/>
      <c r="V2366" s="51"/>
      <c r="W2366" s="51"/>
      <c r="X2366" s="51"/>
      <c r="Y2366" s="51"/>
      <c r="Z2366" s="51"/>
      <c r="AA2366" s="145"/>
    </row>
    <row r="2367" spans="1:27" s="2" customFormat="1" ht="15.6" x14ac:dyDescent="0.3">
      <c r="A2367" s="555">
        <v>45485</v>
      </c>
      <c r="B2367" s="72" t="s">
        <v>2300</v>
      </c>
      <c r="C2367" s="44" t="s">
        <v>494</v>
      </c>
      <c r="D2367" s="44">
        <v>2</v>
      </c>
      <c r="E2367" s="44" t="s">
        <v>391</v>
      </c>
      <c r="F2367" s="45">
        <v>41</v>
      </c>
      <c r="G2367" s="46" t="s">
        <v>2305</v>
      </c>
      <c r="H2367" s="47" t="s">
        <v>30</v>
      </c>
      <c r="I2367" s="48"/>
      <c r="J2367" s="513"/>
      <c r="K2367" s="42" t="s">
        <v>31</v>
      </c>
      <c r="L2367" s="544">
        <v>45439</v>
      </c>
      <c r="M2367" s="48"/>
      <c r="N2367" s="534">
        <v>45555</v>
      </c>
      <c r="O2367" s="51"/>
      <c r="P2367" s="70" t="str">
        <f t="shared" ca="1" si="378"/>
        <v/>
      </c>
      <c r="Q2367" s="70" t="str">
        <f t="shared" ca="1" si="379"/>
        <v/>
      </c>
      <c r="R2367" s="70" t="str">
        <f t="shared" ca="1" si="380"/>
        <v/>
      </c>
      <c r="S2367" s="70" t="str">
        <f t="shared" ca="1" si="381"/>
        <v/>
      </c>
      <c r="T2367" s="147" t="str">
        <f t="shared" ca="1" si="382"/>
        <v/>
      </c>
      <c r="U2367" s="146"/>
      <c r="V2367" s="51"/>
      <c r="W2367" s="51"/>
      <c r="X2367" s="51"/>
      <c r="Y2367" s="51"/>
      <c r="Z2367" s="51"/>
      <c r="AA2367" s="145"/>
    </row>
    <row r="2368" spans="1:27" s="2" customFormat="1" ht="15.6" x14ac:dyDescent="0.3">
      <c r="A2368" s="555">
        <v>45485</v>
      </c>
      <c r="B2368" s="72" t="s">
        <v>2300</v>
      </c>
      <c r="C2368" s="44" t="s">
        <v>494</v>
      </c>
      <c r="D2368" s="44">
        <v>2</v>
      </c>
      <c r="E2368" s="44" t="s">
        <v>391</v>
      </c>
      <c r="F2368" s="45">
        <v>40</v>
      </c>
      <c r="G2368" s="46" t="s">
        <v>2306</v>
      </c>
      <c r="H2368" s="47" t="s">
        <v>30</v>
      </c>
      <c r="I2368" s="48"/>
      <c r="J2368" s="513"/>
      <c r="K2368" s="42" t="s">
        <v>31</v>
      </c>
      <c r="L2368" s="544">
        <v>45439</v>
      </c>
      <c r="M2368" s="48"/>
      <c r="N2368" s="534">
        <v>45526</v>
      </c>
      <c r="O2368" s="51"/>
      <c r="P2368" s="70" t="str">
        <f t="shared" ca="1" si="378"/>
        <v/>
      </c>
      <c r="Q2368" s="70" t="str">
        <f t="shared" ca="1" si="379"/>
        <v/>
      </c>
      <c r="R2368" s="70" t="str">
        <f t="shared" ca="1" si="380"/>
        <v/>
      </c>
      <c r="S2368" s="70" t="str">
        <f t="shared" ca="1" si="381"/>
        <v/>
      </c>
      <c r="T2368" s="147" t="str">
        <f t="shared" ca="1" si="382"/>
        <v/>
      </c>
      <c r="U2368" s="146"/>
      <c r="V2368" s="51"/>
      <c r="W2368" s="51"/>
      <c r="X2368" s="51"/>
      <c r="Y2368" s="51"/>
      <c r="Z2368" s="51"/>
      <c r="AA2368" s="145"/>
    </row>
    <row r="2369" spans="1:27" s="2" customFormat="1" ht="15.6" x14ac:dyDescent="0.3">
      <c r="A2369" s="555">
        <v>45485</v>
      </c>
      <c r="B2369" s="72" t="s">
        <v>2300</v>
      </c>
      <c r="C2369" s="44" t="s">
        <v>494</v>
      </c>
      <c r="D2369" s="44">
        <v>2</v>
      </c>
      <c r="E2369" s="44" t="s">
        <v>391</v>
      </c>
      <c r="F2369" s="45">
        <v>39</v>
      </c>
      <c r="G2369" s="52" t="s">
        <v>2307</v>
      </c>
      <c r="H2369" s="47" t="s">
        <v>57</v>
      </c>
      <c r="I2369" s="48"/>
      <c r="J2369" s="513"/>
      <c r="K2369" s="42" t="s">
        <v>31</v>
      </c>
      <c r="L2369" s="544">
        <v>45439</v>
      </c>
      <c r="M2369" s="48"/>
      <c r="N2369" s="534">
        <v>45544</v>
      </c>
      <c r="O2369" s="51"/>
      <c r="P2369" s="70" t="str">
        <f t="shared" ca="1" si="378"/>
        <v/>
      </c>
      <c r="Q2369" s="70" t="str">
        <f t="shared" ca="1" si="379"/>
        <v/>
      </c>
      <c r="R2369" s="70" t="str">
        <f t="shared" ca="1" si="380"/>
        <v/>
      </c>
      <c r="S2369" s="70" t="str">
        <f t="shared" ca="1" si="381"/>
        <v/>
      </c>
      <c r="T2369" s="147" t="str">
        <f t="shared" ca="1" si="382"/>
        <v/>
      </c>
      <c r="U2369" s="146"/>
      <c r="V2369" s="51"/>
      <c r="W2369" s="51"/>
      <c r="X2369" s="51"/>
      <c r="Y2369" s="51"/>
      <c r="Z2369" s="51"/>
      <c r="AA2369" s="145"/>
    </row>
    <row r="2370" spans="1:27" s="2" customFormat="1" ht="15.6" x14ac:dyDescent="0.3">
      <c r="A2370" s="555">
        <v>45485</v>
      </c>
      <c r="B2370" s="72" t="s">
        <v>2300</v>
      </c>
      <c r="C2370" s="44" t="s">
        <v>494</v>
      </c>
      <c r="D2370" s="44">
        <v>2</v>
      </c>
      <c r="E2370" s="44" t="s">
        <v>391</v>
      </c>
      <c r="F2370" s="45">
        <v>38</v>
      </c>
      <c r="G2370" s="52" t="s">
        <v>2308</v>
      </c>
      <c r="H2370" s="47" t="s">
        <v>57</v>
      </c>
      <c r="I2370" s="48"/>
      <c r="J2370" s="513"/>
      <c r="K2370" s="42" t="s">
        <v>31</v>
      </c>
      <c r="L2370" s="544">
        <v>45439</v>
      </c>
      <c r="M2370" s="48"/>
      <c r="N2370" s="534">
        <v>45538</v>
      </c>
      <c r="O2370" s="51"/>
      <c r="P2370" s="70" t="str">
        <f t="shared" ca="1" si="378"/>
        <v/>
      </c>
      <c r="Q2370" s="70" t="str">
        <f t="shared" ca="1" si="379"/>
        <v/>
      </c>
      <c r="R2370" s="70" t="str">
        <f t="shared" ca="1" si="380"/>
        <v/>
      </c>
      <c r="S2370" s="70" t="str">
        <f t="shared" ca="1" si="381"/>
        <v/>
      </c>
      <c r="T2370" s="147" t="str">
        <f t="shared" ca="1" si="382"/>
        <v/>
      </c>
      <c r="U2370" s="146"/>
      <c r="V2370" s="51"/>
      <c r="W2370" s="51"/>
      <c r="X2370" s="51"/>
      <c r="Y2370" s="51"/>
      <c r="Z2370" s="51"/>
      <c r="AA2370" s="145"/>
    </row>
    <row r="2371" spans="1:27" s="2" customFormat="1" ht="15.6" x14ac:dyDescent="0.3">
      <c r="A2371" s="555">
        <v>45485</v>
      </c>
      <c r="B2371" s="72" t="s">
        <v>2300</v>
      </c>
      <c r="C2371" s="44" t="s">
        <v>494</v>
      </c>
      <c r="D2371" s="44">
        <v>2</v>
      </c>
      <c r="E2371" s="44" t="s">
        <v>391</v>
      </c>
      <c r="F2371" s="45">
        <v>37</v>
      </c>
      <c r="G2371" s="46" t="s">
        <v>2309</v>
      </c>
      <c r="H2371" s="47" t="s">
        <v>30</v>
      </c>
      <c r="I2371" s="48"/>
      <c r="J2371" s="513"/>
      <c r="K2371" s="42" t="s">
        <v>31</v>
      </c>
      <c r="L2371" s="544">
        <v>45439</v>
      </c>
      <c r="M2371" s="48"/>
      <c r="N2371" s="534">
        <v>45555</v>
      </c>
      <c r="O2371" s="51"/>
      <c r="P2371" s="70" t="str">
        <f t="shared" ca="1" si="378"/>
        <v/>
      </c>
      <c r="Q2371" s="70" t="str">
        <f t="shared" ca="1" si="379"/>
        <v/>
      </c>
      <c r="R2371" s="70" t="str">
        <f t="shared" ca="1" si="380"/>
        <v/>
      </c>
      <c r="S2371" s="70" t="str">
        <f t="shared" ca="1" si="381"/>
        <v/>
      </c>
      <c r="T2371" s="147" t="str">
        <f t="shared" ca="1" si="382"/>
        <v/>
      </c>
      <c r="U2371" s="146"/>
      <c r="V2371" s="51"/>
      <c r="W2371" s="51"/>
      <c r="X2371" s="51"/>
      <c r="Y2371" s="51"/>
      <c r="Z2371" s="51"/>
      <c r="AA2371" s="145"/>
    </row>
    <row r="2372" spans="1:27" s="2" customFormat="1" ht="15.6" x14ac:dyDescent="0.3">
      <c r="A2372" s="555">
        <v>45485</v>
      </c>
      <c r="B2372" s="72" t="s">
        <v>2300</v>
      </c>
      <c r="C2372" s="44" t="s">
        <v>494</v>
      </c>
      <c r="D2372" s="44">
        <v>2</v>
      </c>
      <c r="E2372" s="44" t="s">
        <v>391</v>
      </c>
      <c r="F2372" s="45">
        <v>36</v>
      </c>
      <c r="G2372" s="46" t="s">
        <v>2310</v>
      </c>
      <c r="H2372" s="47" t="s">
        <v>57</v>
      </c>
      <c r="I2372" s="47"/>
      <c r="J2372" s="568"/>
      <c r="K2372" s="187" t="s">
        <v>31</v>
      </c>
      <c r="L2372" s="544">
        <v>45439</v>
      </c>
      <c r="M2372" s="48"/>
      <c r="N2372" s="513">
        <v>45656</v>
      </c>
      <c r="O2372" s="51"/>
      <c r="P2372" s="70" t="str">
        <f t="shared" ca="1" si="378"/>
        <v/>
      </c>
      <c r="Q2372" s="70" t="str">
        <f t="shared" ca="1" si="379"/>
        <v/>
      </c>
      <c r="R2372" s="70" t="str">
        <f t="shared" ca="1" si="380"/>
        <v/>
      </c>
      <c r="S2372" s="70" t="str">
        <f t="shared" ca="1" si="381"/>
        <v/>
      </c>
      <c r="T2372" s="147" t="str">
        <f t="shared" ca="1" si="382"/>
        <v/>
      </c>
      <c r="U2372" s="146"/>
      <c r="V2372" s="51"/>
      <c r="W2372" s="51"/>
      <c r="X2372" s="51"/>
      <c r="Y2372" s="51"/>
      <c r="Z2372" s="51"/>
      <c r="AA2372" s="145"/>
    </row>
    <row r="2373" spans="1:27" s="2" customFormat="1" ht="15.6" x14ac:dyDescent="0.3">
      <c r="A2373" s="555">
        <v>45485</v>
      </c>
      <c r="B2373" s="72" t="s">
        <v>2300</v>
      </c>
      <c r="C2373" s="44" t="s">
        <v>494</v>
      </c>
      <c r="D2373" s="44">
        <v>2</v>
      </c>
      <c r="E2373" s="44" t="s">
        <v>391</v>
      </c>
      <c r="F2373" s="45">
        <v>35</v>
      </c>
      <c r="G2373" s="46" t="s">
        <v>2311</v>
      </c>
      <c r="H2373" s="47" t="s">
        <v>57</v>
      </c>
      <c r="I2373" s="47"/>
      <c r="J2373" s="568"/>
      <c r="K2373" s="42" t="s">
        <v>31</v>
      </c>
      <c r="L2373" s="544">
        <v>45439</v>
      </c>
      <c r="M2373" s="48"/>
      <c r="N2373" s="513">
        <v>45656</v>
      </c>
      <c r="O2373" s="51"/>
      <c r="P2373" s="70" t="str">
        <f t="shared" ca="1" si="378"/>
        <v/>
      </c>
      <c r="Q2373" s="70" t="str">
        <f t="shared" ca="1" si="379"/>
        <v/>
      </c>
      <c r="R2373" s="70" t="str">
        <f t="shared" ca="1" si="380"/>
        <v/>
      </c>
      <c r="S2373" s="70" t="str">
        <f t="shared" ca="1" si="381"/>
        <v/>
      </c>
      <c r="T2373" s="147" t="str">
        <f t="shared" ca="1" si="382"/>
        <v/>
      </c>
      <c r="U2373" s="146"/>
      <c r="V2373" s="51"/>
      <c r="W2373" s="51"/>
      <c r="X2373" s="51"/>
      <c r="Y2373" s="51"/>
      <c r="Z2373" s="51"/>
      <c r="AA2373" s="145"/>
    </row>
    <row r="2374" spans="1:27" s="2" customFormat="1" ht="15.6" x14ac:dyDescent="0.3">
      <c r="A2374" s="555">
        <v>45485</v>
      </c>
      <c r="B2374" s="72" t="s">
        <v>2300</v>
      </c>
      <c r="C2374" s="44" t="s">
        <v>494</v>
      </c>
      <c r="D2374" s="44">
        <v>2</v>
      </c>
      <c r="E2374" s="44" t="s">
        <v>391</v>
      </c>
      <c r="F2374" s="45">
        <v>34</v>
      </c>
      <c r="G2374" s="46" t="s">
        <v>2312</v>
      </c>
      <c r="H2374" s="53" t="s">
        <v>30</v>
      </c>
      <c r="I2374" s="53"/>
      <c r="J2374" s="569"/>
      <c r="K2374" s="42" t="s">
        <v>31</v>
      </c>
      <c r="L2374" s="544">
        <v>45439</v>
      </c>
      <c r="M2374" s="48"/>
      <c r="N2374" s="513">
        <v>45656</v>
      </c>
      <c r="O2374" s="51"/>
      <c r="P2374" s="70" t="str">
        <f t="shared" ca="1" si="378"/>
        <v/>
      </c>
      <c r="Q2374" s="70" t="str">
        <f t="shared" ca="1" si="379"/>
        <v/>
      </c>
      <c r="R2374" s="70" t="str">
        <f t="shared" ca="1" si="380"/>
        <v/>
      </c>
      <c r="S2374" s="70" t="str">
        <f t="shared" ca="1" si="381"/>
        <v/>
      </c>
      <c r="T2374" s="147" t="str">
        <f t="shared" ca="1" si="382"/>
        <v/>
      </c>
      <c r="U2374" s="146"/>
      <c r="V2374" s="51"/>
      <c r="W2374" s="51"/>
      <c r="X2374" s="51"/>
      <c r="Y2374" s="51"/>
      <c r="Z2374" s="51"/>
      <c r="AA2374" s="145"/>
    </row>
    <row r="2375" spans="1:27" s="2" customFormat="1" ht="15.6" x14ac:dyDescent="0.3">
      <c r="A2375" s="555">
        <v>45485</v>
      </c>
      <c r="B2375" s="72" t="s">
        <v>2300</v>
      </c>
      <c r="C2375" s="44" t="s">
        <v>494</v>
      </c>
      <c r="D2375" s="44">
        <v>2</v>
      </c>
      <c r="E2375" s="44" t="s">
        <v>391</v>
      </c>
      <c r="F2375" s="45">
        <v>33</v>
      </c>
      <c r="G2375" s="46" t="s">
        <v>2313</v>
      </c>
      <c r="H2375" s="53" t="s">
        <v>30</v>
      </c>
      <c r="I2375" s="53"/>
      <c r="J2375" s="569"/>
      <c r="K2375" s="42" t="s">
        <v>31</v>
      </c>
      <c r="L2375" s="544">
        <v>45439</v>
      </c>
      <c r="M2375" s="48"/>
      <c r="N2375" s="513">
        <v>45656</v>
      </c>
      <c r="O2375" s="51"/>
      <c r="P2375" s="70" t="str">
        <f t="shared" ca="1" si="378"/>
        <v/>
      </c>
      <c r="Q2375" s="70" t="str">
        <f t="shared" ca="1" si="379"/>
        <v/>
      </c>
      <c r="R2375" s="70" t="str">
        <f t="shared" ca="1" si="380"/>
        <v/>
      </c>
      <c r="S2375" s="70" t="str">
        <f t="shared" ca="1" si="381"/>
        <v/>
      </c>
      <c r="T2375" s="147" t="str">
        <f t="shared" ca="1" si="382"/>
        <v/>
      </c>
      <c r="U2375" s="146"/>
      <c r="V2375" s="51"/>
      <c r="W2375" s="51"/>
      <c r="X2375" s="51"/>
      <c r="Y2375" s="51"/>
      <c r="Z2375" s="51"/>
      <c r="AA2375" s="145"/>
    </row>
    <row r="2376" spans="1:27" s="2" customFormat="1" ht="15.6" x14ac:dyDescent="0.3">
      <c r="A2376" s="555">
        <v>45485</v>
      </c>
      <c r="B2376" s="72" t="s">
        <v>2300</v>
      </c>
      <c r="C2376" s="44" t="s">
        <v>494</v>
      </c>
      <c r="D2376" s="44">
        <v>2</v>
      </c>
      <c r="E2376" s="44" t="s">
        <v>391</v>
      </c>
      <c r="F2376" s="45">
        <v>32</v>
      </c>
      <c r="G2376" s="46" t="s">
        <v>2314</v>
      </c>
      <c r="H2376" s="53" t="s">
        <v>30</v>
      </c>
      <c r="I2376" s="53"/>
      <c r="J2376" s="569"/>
      <c r="K2376" s="42" t="s">
        <v>31</v>
      </c>
      <c r="L2376" s="544">
        <v>45439</v>
      </c>
      <c r="M2376" s="48"/>
      <c r="N2376" s="513">
        <v>45656</v>
      </c>
      <c r="O2376" s="51"/>
      <c r="P2376" s="70" t="str">
        <f t="shared" ca="1" si="378"/>
        <v/>
      </c>
      <c r="Q2376" s="70" t="str">
        <f t="shared" ca="1" si="379"/>
        <v/>
      </c>
      <c r="R2376" s="70" t="str">
        <f t="shared" ca="1" si="380"/>
        <v/>
      </c>
      <c r="S2376" s="70" t="str">
        <f t="shared" ca="1" si="381"/>
        <v/>
      </c>
      <c r="T2376" s="147" t="str">
        <f t="shared" ca="1" si="382"/>
        <v/>
      </c>
      <c r="U2376" s="146"/>
      <c r="V2376" s="51"/>
      <c r="W2376" s="51"/>
      <c r="X2376" s="51"/>
      <c r="Y2376" s="51"/>
      <c r="Z2376" s="51"/>
      <c r="AA2376" s="145"/>
    </row>
    <row r="2377" spans="1:27" s="2" customFormat="1" ht="15.6" x14ac:dyDescent="0.3">
      <c r="A2377" s="555">
        <v>45485</v>
      </c>
      <c r="B2377" s="72" t="s">
        <v>2300</v>
      </c>
      <c r="C2377" s="44" t="s">
        <v>494</v>
      </c>
      <c r="D2377" s="44">
        <v>2</v>
      </c>
      <c r="E2377" s="44" t="s">
        <v>391</v>
      </c>
      <c r="F2377" s="45">
        <v>31</v>
      </c>
      <c r="G2377" s="46" t="s">
        <v>2315</v>
      </c>
      <c r="H2377" s="53" t="s">
        <v>30</v>
      </c>
      <c r="I2377" s="53"/>
      <c r="J2377" s="569"/>
      <c r="K2377" s="42" t="s">
        <v>31</v>
      </c>
      <c r="L2377" s="544">
        <v>45439</v>
      </c>
      <c r="M2377" s="48"/>
      <c r="N2377" s="513">
        <v>45656</v>
      </c>
      <c r="O2377" s="51"/>
      <c r="P2377" s="70" t="str">
        <f t="shared" ca="1" si="378"/>
        <v/>
      </c>
      <c r="Q2377" s="70" t="str">
        <f t="shared" ca="1" si="379"/>
        <v/>
      </c>
      <c r="R2377" s="70" t="str">
        <f t="shared" ca="1" si="380"/>
        <v/>
      </c>
      <c r="S2377" s="70" t="str">
        <f t="shared" ca="1" si="381"/>
        <v/>
      </c>
      <c r="T2377" s="147" t="str">
        <f t="shared" ca="1" si="382"/>
        <v/>
      </c>
      <c r="U2377" s="146"/>
      <c r="V2377" s="51"/>
      <c r="W2377" s="51"/>
      <c r="X2377" s="51"/>
      <c r="Y2377" s="51"/>
      <c r="Z2377" s="51"/>
      <c r="AA2377" s="145"/>
    </row>
    <row r="2378" spans="1:27" s="2" customFormat="1" ht="15.6" x14ac:dyDescent="0.3">
      <c r="A2378" s="555">
        <v>45485</v>
      </c>
      <c r="B2378" s="72" t="s">
        <v>2300</v>
      </c>
      <c r="C2378" s="44" t="s">
        <v>494</v>
      </c>
      <c r="D2378" s="44">
        <v>2</v>
      </c>
      <c r="E2378" s="44" t="s">
        <v>391</v>
      </c>
      <c r="F2378" s="45">
        <v>30</v>
      </c>
      <c r="G2378" s="46" t="s">
        <v>2316</v>
      </c>
      <c r="H2378" s="53" t="s">
        <v>30</v>
      </c>
      <c r="I2378" s="53"/>
      <c r="J2378" s="569"/>
      <c r="K2378" s="42" t="s">
        <v>31</v>
      </c>
      <c r="L2378" s="544">
        <v>45439</v>
      </c>
      <c r="M2378" s="48"/>
      <c r="N2378" s="513">
        <v>45656</v>
      </c>
      <c r="O2378" s="51"/>
      <c r="P2378" s="70" t="str">
        <f t="shared" ca="1" si="378"/>
        <v/>
      </c>
      <c r="Q2378" s="70" t="str">
        <f t="shared" ca="1" si="379"/>
        <v/>
      </c>
      <c r="R2378" s="70" t="str">
        <f t="shared" ca="1" si="380"/>
        <v/>
      </c>
      <c r="S2378" s="70" t="str">
        <f t="shared" ca="1" si="381"/>
        <v/>
      </c>
      <c r="T2378" s="147" t="str">
        <f t="shared" ca="1" si="382"/>
        <v/>
      </c>
      <c r="U2378" s="146"/>
      <c r="V2378" s="51"/>
      <c r="W2378" s="51"/>
      <c r="X2378" s="51"/>
      <c r="Y2378" s="51"/>
      <c r="Z2378" s="51"/>
      <c r="AA2378" s="145"/>
    </row>
    <row r="2379" spans="1:27" s="2" customFormat="1" ht="15.6" x14ac:dyDescent="0.3">
      <c r="A2379" s="555">
        <v>45485</v>
      </c>
      <c r="B2379" s="72" t="s">
        <v>2300</v>
      </c>
      <c r="C2379" s="44" t="s">
        <v>494</v>
      </c>
      <c r="D2379" s="44">
        <v>2</v>
      </c>
      <c r="E2379" s="44" t="s">
        <v>391</v>
      </c>
      <c r="F2379" s="45">
        <v>29</v>
      </c>
      <c r="G2379" s="46" t="s">
        <v>2317</v>
      </c>
      <c r="H2379" s="53" t="s">
        <v>30</v>
      </c>
      <c r="I2379" s="53"/>
      <c r="J2379" s="569"/>
      <c r="K2379" s="42" t="s">
        <v>31</v>
      </c>
      <c r="L2379" s="544">
        <v>45439</v>
      </c>
      <c r="M2379" s="48"/>
      <c r="N2379" s="513">
        <v>45656</v>
      </c>
      <c r="O2379" s="51"/>
      <c r="P2379" s="70" t="str">
        <f t="shared" ca="1" si="378"/>
        <v/>
      </c>
      <c r="Q2379" s="70" t="str">
        <f t="shared" ca="1" si="379"/>
        <v/>
      </c>
      <c r="R2379" s="70" t="str">
        <f t="shared" ca="1" si="380"/>
        <v/>
      </c>
      <c r="S2379" s="70" t="str">
        <f t="shared" ca="1" si="381"/>
        <v/>
      </c>
      <c r="T2379" s="147" t="str">
        <f t="shared" ca="1" si="382"/>
        <v/>
      </c>
      <c r="U2379" s="146"/>
      <c r="V2379" s="51"/>
      <c r="W2379" s="51"/>
      <c r="X2379" s="51"/>
      <c r="Y2379" s="51"/>
      <c r="Z2379" s="51"/>
      <c r="AA2379" s="145"/>
    </row>
    <row r="2380" spans="1:27" s="2" customFormat="1" ht="15.6" x14ac:dyDescent="0.3">
      <c r="A2380" s="555">
        <v>45485</v>
      </c>
      <c r="B2380" s="72" t="s">
        <v>2300</v>
      </c>
      <c r="C2380" s="44" t="s">
        <v>494</v>
      </c>
      <c r="D2380" s="44">
        <v>2</v>
      </c>
      <c r="E2380" s="44" t="s">
        <v>391</v>
      </c>
      <c r="F2380" s="45">
        <v>28</v>
      </c>
      <c r="G2380" s="46" t="s">
        <v>1956</v>
      </c>
      <c r="H2380" s="53" t="s">
        <v>30</v>
      </c>
      <c r="I2380" s="53"/>
      <c r="J2380" s="569"/>
      <c r="K2380" s="42" t="s">
        <v>31</v>
      </c>
      <c r="L2380" s="544">
        <v>45439</v>
      </c>
      <c r="M2380" s="48"/>
      <c r="N2380" s="513">
        <v>45656</v>
      </c>
      <c r="O2380" s="51"/>
      <c r="P2380" s="70" t="str">
        <f t="shared" ca="1" si="378"/>
        <v/>
      </c>
      <c r="Q2380" s="70" t="str">
        <f t="shared" ca="1" si="379"/>
        <v/>
      </c>
      <c r="R2380" s="70" t="str">
        <f t="shared" ca="1" si="380"/>
        <v/>
      </c>
      <c r="S2380" s="70" t="str">
        <f t="shared" ca="1" si="381"/>
        <v/>
      </c>
      <c r="T2380" s="147" t="str">
        <f t="shared" ca="1" si="382"/>
        <v/>
      </c>
      <c r="U2380" s="146"/>
      <c r="V2380" s="51"/>
      <c r="W2380" s="51"/>
      <c r="X2380" s="51"/>
      <c r="Y2380" s="51"/>
      <c r="Z2380" s="51"/>
      <c r="AA2380" s="145"/>
    </row>
    <row r="2381" spans="1:27" customFormat="1" ht="15.6" x14ac:dyDescent="0.3">
      <c r="A2381" s="555">
        <v>45485</v>
      </c>
      <c r="B2381" s="72" t="s">
        <v>2300</v>
      </c>
      <c r="C2381" s="44" t="s">
        <v>494</v>
      </c>
      <c r="D2381" s="44">
        <v>2</v>
      </c>
      <c r="E2381" s="44" t="s">
        <v>391</v>
      </c>
      <c r="F2381" s="45">
        <v>27</v>
      </c>
      <c r="G2381" s="52" t="s">
        <v>2318</v>
      </c>
      <c r="H2381" s="53" t="s">
        <v>30</v>
      </c>
      <c r="I2381" s="53"/>
      <c r="J2381" s="569"/>
      <c r="K2381" s="42" t="s">
        <v>31</v>
      </c>
      <c r="L2381" s="544">
        <v>45439</v>
      </c>
      <c r="M2381" s="48"/>
      <c r="N2381" s="513">
        <v>45656</v>
      </c>
      <c r="O2381" s="51"/>
      <c r="P2381" s="70" t="str">
        <f t="shared" ca="1" si="378"/>
        <v/>
      </c>
      <c r="Q2381" s="70" t="str">
        <f t="shared" ca="1" si="379"/>
        <v/>
      </c>
      <c r="R2381" s="70" t="str">
        <f t="shared" ca="1" si="380"/>
        <v/>
      </c>
      <c r="S2381" s="70" t="str">
        <f t="shared" ca="1" si="381"/>
        <v/>
      </c>
      <c r="T2381" s="147" t="str">
        <f t="shared" ca="1" si="382"/>
        <v/>
      </c>
      <c r="U2381" s="146"/>
      <c r="V2381" s="51"/>
      <c r="W2381" s="51"/>
      <c r="X2381" s="51"/>
      <c r="Y2381" s="51"/>
      <c r="Z2381" s="51"/>
      <c r="AA2381" s="145"/>
    </row>
    <row r="2382" spans="1:27" s="2" customFormat="1" ht="15.6" x14ac:dyDescent="0.3">
      <c r="A2382" s="555">
        <v>45485</v>
      </c>
      <c r="B2382" s="72" t="s">
        <v>2300</v>
      </c>
      <c r="C2382" s="44" t="s">
        <v>494</v>
      </c>
      <c r="D2382" s="44">
        <v>2</v>
      </c>
      <c r="E2382" s="44" t="s">
        <v>391</v>
      </c>
      <c r="F2382" s="45">
        <v>26</v>
      </c>
      <c r="G2382" s="46" t="s">
        <v>2319</v>
      </c>
      <c r="H2382" s="53" t="s">
        <v>30</v>
      </c>
      <c r="I2382" s="53"/>
      <c r="J2382" s="569"/>
      <c r="K2382" s="42" t="s">
        <v>31</v>
      </c>
      <c r="L2382" s="544">
        <v>45439</v>
      </c>
      <c r="M2382" s="48"/>
      <c r="N2382" s="513">
        <v>45656</v>
      </c>
      <c r="O2382" s="51"/>
      <c r="P2382" s="70" t="str">
        <f t="shared" ca="1" si="378"/>
        <v/>
      </c>
      <c r="Q2382" s="70" t="str">
        <f t="shared" ca="1" si="379"/>
        <v/>
      </c>
      <c r="R2382" s="70" t="str">
        <f t="shared" ca="1" si="380"/>
        <v/>
      </c>
      <c r="S2382" s="70" t="str">
        <f t="shared" ca="1" si="381"/>
        <v/>
      </c>
      <c r="T2382" s="147" t="str">
        <f t="shared" ca="1" si="382"/>
        <v/>
      </c>
      <c r="U2382" s="146"/>
      <c r="V2382" s="51"/>
      <c r="W2382" s="51"/>
      <c r="X2382" s="51"/>
      <c r="Y2382" s="51"/>
      <c r="Z2382" s="51"/>
      <c r="AA2382" s="145"/>
    </row>
    <row r="2383" spans="1:27" s="2" customFormat="1" ht="15.6" x14ac:dyDescent="0.3">
      <c r="A2383" s="555">
        <v>45485</v>
      </c>
      <c r="B2383" s="72" t="s">
        <v>2300</v>
      </c>
      <c r="C2383" s="44" t="s">
        <v>494</v>
      </c>
      <c r="D2383" s="44">
        <v>2</v>
      </c>
      <c r="E2383" s="44" t="s">
        <v>391</v>
      </c>
      <c r="F2383" s="45">
        <v>25</v>
      </c>
      <c r="G2383" s="46" t="s">
        <v>2320</v>
      </c>
      <c r="H2383" s="47" t="s">
        <v>481</v>
      </c>
      <c r="I2383" s="48"/>
      <c r="J2383" s="513"/>
      <c r="K2383" s="42" t="s">
        <v>31</v>
      </c>
      <c r="L2383" s="544">
        <v>45439</v>
      </c>
      <c r="M2383" s="58"/>
      <c r="N2383" s="513">
        <v>45555</v>
      </c>
      <c r="O2383" s="51"/>
      <c r="P2383" s="70" t="str">
        <f t="shared" ca="1" si="378"/>
        <v/>
      </c>
      <c r="Q2383" s="70" t="str">
        <f t="shared" ca="1" si="379"/>
        <v/>
      </c>
      <c r="R2383" s="70" t="str">
        <f t="shared" ca="1" si="380"/>
        <v/>
      </c>
      <c r="S2383" s="70" t="str">
        <f t="shared" ca="1" si="381"/>
        <v/>
      </c>
      <c r="T2383" s="147" t="str">
        <f t="shared" ca="1" si="382"/>
        <v/>
      </c>
      <c r="U2383" s="146"/>
      <c r="V2383" s="51"/>
      <c r="W2383" s="51"/>
      <c r="X2383" s="51"/>
      <c r="Y2383" s="51"/>
      <c r="Z2383" s="51"/>
      <c r="AA2383" s="145"/>
    </row>
    <row r="2384" spans="1:27" s="2" customFormat="1" ht="15.6" x14ac:dyDescent="0.3">
      <c r="A2384" s="555">
        <v>45485</v>
      </c>
      <c r="B2384" s="72" t="s">
        <v>2300</v>
      </c>
      <c r="C2384" s="44" t="s">
        <v>494</v>
      </c>
      <c r="D2384" s="44">
        <v>2</v>
      </c>
      <c r="E2384" s="44" t="s">
        <v>391</v>
      </c>
      <c r="F2384" s="45">
        <v>24</v>
      </c>
      <c r="G2384" s="46" t="s">
        <v>2321</v>
      </c>
      <c r="H2384" s="53" t="s">
        <v>30</v>
      </c>
      <c r="I2384" s="53"/>
      <c r="J2384" s="569"/>
      <c r="K2384" s="42" t="s">
        <v>31</v>
      </c>
      <c r="L2384" s="544">
        <v>45439</v>
      </c>
      <c r="M2384" s="48"/>
      <c r="N2384" s="513">
        <v>45656</v>
      </c>
      <c r="O2384" s="51"/>
      <c r="P2384" s="70" t="str">
        <f t="shared" ca="1" si="378"/>
        <v/>
      </c>
      <c r="Q2384" s="70" t="str">
        <f t="shared" ca="1" si="379"/>
        <v/>
      </c>
      <c r="R2384" s="70" t="str">
        <f t="shared" ca="1" si="380"/>
        <v/>
      </c>
      <c r="S2384" s="70" t="str">
        <f t="shared" ca="1" si="381"/>
        <v/>
      </c>
      <c r="T2384" s="147" t="str">
        <f t="shared" ca="1" si="382"/>
        <v/>
      </c>
      <c r="U2384" s="146"/>
      <c r="V2384" s="51"/>
      <c r="W2384" s="51"/>
      <c r="X2384" s="51"/>
      <c r="Y2384" s="51"/>
      <c r="Z2384" s="51"/>
      <c r="AA2384" s="145"/>
    </row>
    <row r="2385" spans="1:27" s="2" customFormat="1" ht="15.6" x14ac:dyDescent="0.3">
      <c r="A2385" s="555">
        <v>45485</v>
      </c>
      <c r="B2385" s="72" t="s">
        <v>2300</v>
      </c>
      <c r="C2385" s="44" t="s">
        <v>494</v>
      </c>
      <c r="D2385" s="44">
        <v>2</v>
      </c>
      <c r="E2385" s="44" t="s">
        <v>391</v>
      </c>
      <c r="F2385" s="45">
        <v>23</v>
      </c>
      <c r="G2385" s="52" t="s">
        <v>2322</v>
      </c>
      <c r="H2385" s="47" t="s">
        <v>57</v>
      </c>
      <c r="I2385" s="53"/>
      <c r="J2385" s="569"/>
      <c r="K2385" s="42" t="s">
        <v>31</v>
      </c>
      <c r="L2385" s="544">
        <v>45439</v>
      </c>
      <c r="M2385" s="43"/>
      <c r="N2385" s="513">
        <v>45485</v>
      </c>
      <c r="O2385" s="51"/>
      <c r="P2385" s="70" t="str">
        <f t="shared" ca="1" si="378"/>
        <v/>
      </c>
      <c r="Q2385" s="70" t="str">
        <f t="shared" ca="1" si="379"/>
        <v/>
      </c>
      <c r="R2385" s="70" t="str">
        <f t="shared" ca="1" si="380"/>
        <v/>
      </c>
      <c r="S2385" s="70" t="str">
        <f t="shared" ca="1" si="381"/>
        <v/>
      </c>
      <c r="T2385" s="147" t="str">
        <f t="shared" ca="1" si="382"/>
        <v/>
      </c>
      <c r="U2385" s="146"/>
      <c r="V2385" s="51"/>
      <c r="W2385" s="51"/>
      <c r="X2385" s="51"/>
      <c r="Y2385" s="51"/>
      <c r="Z2385" s="51"/>
      <c r="AA2385" s="145"/>
    </row>
    <row r="2386" spans="1:27" s="2" customFormat="1" ht="15.6" x14ac:dyDescent="0.3">
      <c r="A2386" s="555">
        <v>45485</v>
      </c>
      <c r="B2386" s="72" t="s">
        <v>2300</v>
      </c>
      <c r="C2386" s="44" t="s">
        <v>494</v>
      </c>
      <c r="D2386" s="44">
        <v>2</v>
      </c>
      <c r="E2386" s="44" t="s">
        <v>391</v>
      </c>
      <c r="F2386" s="45">
        <v>22</v>
      </c>
      <c r="G2386" s="46" t="s">
        <v>2323</v>
      </c>
      <c r="H2386" s="53" t="s">
        <v>30</v>
      </c>
      <c r="I2386" s="53"/>
      <c r="J2386" s="569"/>
      <c r="K2386" s="42" t="s">
        <v>31</v>
      </c>
      <c r="L2386" s="544">
        <v>45439</v>
      </c>
      <c r="M2386" s="48"/>
      <c r="N2386" s="513">
        <v>45656</v>
      </c>
      <c r="O2386" s="51"/>
      <c r="P2386" s="70" t="str">
        <f t="shared" ca="1" si="378"/>
        <v/>
      </c>
      <c r="Q2386" s="70" t="str">
        <f t="shared" ca="1" si="379"/>
        <v/>
      </c>
      <c r="R2386" s="70" t="str">
        <f t="shared" ca="1" si="380"/>
        <v/>
      </c>
      <c r="S2386" s="70" t="str">
        <f t="shared" ca="1" si="381"/>
        <v/>
      </c>
      <c r="T2386" s="147" t="str">
        <f t="shared" ca="1" si="382"/>
        <v/>
      </c>
      <c r="U2386" s="146"/>
      <c r="V2386" s="51"/>
      <c r="W2386" s="51"/>
      <c r="X2386" s="51"/>
      <c r="Y2386" s="51"/>
      <c r="Z2386" s="51"/>
      <c r="AA2386" s="145"/>
    </row>
    <row r="2387" spans="1:27" customFormat="1" ht="15.6" x14ac:dyDescent="0.3">
      <c r="A2387" s="555">
        <v>45485</v>
      </c>
      <c r="B2387" s="72" t="s">
        <v>2300</v>
      </c>
      <c r="C2387" s="44" t="s">
        <v>494</v>
      </c>
      <c r="D2387" s="44">
        <v>2</v>
      </c>
      <c r="E2387" s="44" t="s">
        <v>391</v>
      </c>
      <c r="F2387" s="45">
        <v>21</v>
      </c>
      <c r="G2387" s="46" t="s">
        <v>2324</v>
      </c>
      <c r="H2387" s="53" t="s">
        <v>30</v>
      </c>
      <c r="I2387" s="53"/>
      <c r="J2387" s="569"/>
      <c r="K2387" s="42" t="s">
        <v>31</v>
      </c>
      <c r="L2387" s="544">
        <v>45439</v>
      </c>
      <c r="M2387" s="48"/>
      <c r="N2387" s="513">
        <v>45656</v>
      </c>
      <c r="O2387" s="51"/>
      <c r="P2387" s="70" t="str">
        <f t="shared" ca="1" si="378"/>
        <v/>
      </c>
      <c r="Q2387" s="70" t="str">
        <f t="shared" ca="1" si="379"/>
        <v/>
      </c>
      <c r="R2387" s="70" t="str">
        <f t="shared" ca="1" si="380"/>
        <v/>
      </c>
      <c r="S2387" s="70" t="str">
        <f t="shared" ca="1" si="381"/>
        <v/>
      </c>
      <c r="T2387" s="147" t="str">
        <f t="shared" ca="1" si="382"/>
        <v/>
      </c>
      <c r="U2387" s="146"/>
      <c r="V2387" s="51"/>
      <c r="W2387" s="51"/>
      <c r="X2387" s="51"/>
      <c r="Y2387" s="51"/>
      <c r="Z2387" s="51"/>
      <c r="AA2387" s="145"/>
    </row>
    <row r="2388" spans="1:27" customFormat="1" ht="15.6" x14ac:dyDescent="0.3">
      <c r="A2388" s="555">
        <v>45485</v>
      </c>
      <c r="B2388" s="72" t="s">
        <v>2300</v>
      </c>
      <c r="C2388" s="44" t="s">
        <v>494</v>
      </c>
      <c r="D2388" s="44">
        <v>2</v>
      </c>
      <c r="E2388" s="44" t="s">
        <v>391</v>
      </c>
      <c r="F2388" s="45">
        <v>20</v>
      </c>
      <c r="G2388" s="46" t="s">
        <v>2325</v>
      </c>
      <c r="H2388" s="53" t="s">
        <v>30</v>
      </c>
      <c r="I2388" s="53"/>
      <c r="J2388" s="569"/>
      <c r="K2388" s="42" t="s">
        <v>31</v>
      </c>
      <c r="L2388" s="544">
        <v>45439</v>
      </c>
      <c r="M2388" s="48"/>
      <c r="N2388" s="513">
        <v>45656</v>
      </c>
      <c r="O2388" s="51"/>
      <c r="P2388" s="70" t="str">
        <f t="shared" ca="1" si="378"/>
        <v/>
      </c>
      <c r="Q2388" s="70" t="str">
        <f t="shared" ca="1" si="379"/>
        <v/>
      </c>
      <c r="R2388" s="70" t="str">
        <f t="shared" ca="1" si="380"/>
        <v/>
      </c>
      <c r="S2388" s="70" t="str">
        <f t="shared" ca="1" si="381"/>
        <v/>
      </c>
      <c r="T2388" s="147" t="str">
        <f t="shared" ca="1" si="382"/>
        <v/>
      </c>
      <c r="U2388" s="146"/>
      <c r="V2388" s="51"/>
      <c r="W2388" s="51"/>
      <c r="X2388" s="51"/>
      <c r="Y2388" s="51"/>
      <c r="Z2388" s="51"/>
      <c r="AA2388" s="145"/>
    </row>
    <row r="2389" spans="1:27" customFormat="1" ht="15.6" x14ac:dyDescent="0.3">
      <c r="A2389" s="555">
        <v>45485</v>
      </c>
      <c r="B2389" s="72" t="s">
        <v>2300</v>
      </c>
      <c r="C2389" s="44" t="s">
        <v>494</v>
      </c>
      <c r="D2389" s="44">
        <v>2</v>
      </c>
      <c r="E2389" s="44" t="s">
        <v>391</v>
      </c>
      <c r="F2389" s="45">
        <v>19</v>
      </c>
      <c r="G2389" s="46" t="s">
        <v>764</v>
      </c>
      <c r="H2389" s="53" t="s">
        <v>30</v>
      </c>
      <c r="I2389" s="53"/>
      <c r="J2389" s="569"/>
      <c r="K2389" s="42" t="s">
        <v>31</v>
      </c>
      <c r="L2389" s="544">
        <v>45439</v>
      </c>
      <c r="M2389" s="48"/>
      <c r="N2389" s="513">
        <v>45656</v>
      </c>
      <c r="O2389" s="51"/>
      <c r="P2389" s="70" t="str">
        <f t="shared" ca="1" si="378"/>
        <v/>
      </c>
      <c r="Q2389" s="70" t="str">
        <f t="shared" ca="1" si="379"/>
        <v/>
      </c>
      <c r="R2389" s="70" t="str">
        <f t="shared" ca="1" si="380"/>
        <v/>
      </c>
      <c r="S2389" s="70" t="str">
        <f t="shared" ca="1" si="381"/>
        <v/>
      </c>
      <c r="T2389" s="147" t="str">
        <f t="shared" ca="1" si="382"/>
        <v/>
      </c>
      <c r="U2389" s="146"/>
      <c r="V2389" s="51"/>
      <c r="W2389" s="51"/>
      <c r="X2389" s="51"/>
      <c r="Y2389" s="51"/>
      <c r="Z2389" s="51"/>
      <c r="AA2389" s="145"/>
    </row>
    <row r="2390" spans="1:27" customFormat="1" ht="15.6" x14ac:dyDescent="0.3">
      <c r="A2390" s="555">
        <v>45485</v>
      </c>
      <c r="B2390" s="72" t="s">
        <v>2300</v>
      </c>
      <c r="C2390" s="44" t="s">
        <v>494</v>
      </c>
      <c r="D2390" s="44">
        <v>2</v>
      </c>
      <c r="E2390" s="44" t="s">
        <v>391</v>
      </c>
      <c r="F2390" s="45">
        <v>18</v>
      </c>
      <c r="G2390" s="46" t="s">
        <v>2326</v>
      </c>
      <c r="H2390" s="53" t="s">
        <v>30</v>
      </c>
      <c r="I2390" s="53"/>
      <c r="J2390" s="569"/>
      <c r="K2390" s="42" t="s">
        <v>31</v>
      </c>
      <c r="L2390" s="544">
        <v>45439</v>
      </c>
      <c r="M2390" s="48"/>
      <c r="N2390" s="513">
        <v>45656</v>
      </c>
      <c r="O2390" s="51"/>
      <c r="P2390" s="70" t="str">
        <f t="shared" ca="1" si="378"/>
        <v/>
      </c>
      <c r="Q2390" s="70" t="str">
        <f t="shared" ca="1" si="379"/>
        <v/>
      </c>
      <c r="R2390" s="70" t="str">
        <f t="shared" ca="1" si="380"/>
        <v/>
      </c>
      <c r="S2390" s="70" t="str">
        <f t="shared" ca="1" si="381"/>
        <v/>
      </c>
      <c r="T2390" s="147" t="str">
        <f t="shared" ca="1" si="382"/>
        <v/>
      </c>
      <c r="U2390" s="146"/>
      <c r="V2390" s="51"/>
      <c r="W2390" s="51"/>
      <c r="X2390" s="51"/>
      <c r="Y2390" s="51"/>
      <c r="Z2390" s="51"/>
      <c r="AA2390" s="145"/>
    </row>
    <row r="2391" spans="1:27" s="2" customFormat="1" ht="15.6" x14ac:dyDescent="0.3">
      <c r="A2391" s="555">
        <v>45485</v>
      </c>
      <c r="B2391" s="72" t="s">
        <v>2300</v>
      </c>
      <c r="C2391" s="44" t="s">
        <v>494</v>
      </c>
      <c r="D2391" s="44">
        <v>2</v>
      </c>
      <c r="E2391" s="44" t="s">
        <v>391</v>
      </c>
      <c r="F2391" s="45">
        <v>17</v>
      </c>
      <c r="G2391" s="46" t="s">
        <v>2327</v>
      </c>
      <c r="H2391" s="53" t="s">
        <v>30</v>
      </c>
      <c r="I2391" s="53"/>
      <c r="J2391" s="569"/>
      <c r="K2391" s="42" t="s">
        <v>31</v>
      </c>
      <c r="L2391" s="544">
        <v>45439</v>
      </c>
      <c r="M2391" s="48"/>
      <c r="N2391" s="513">
        <v>45656</v>
      </c>
      <c r="O2391" s="51"/>
      <c r="P2391" s="70" t="str">
        <f t="shared" ca="1" si="378"/>
        <v/>
      </c>
      <c r="Q2391" s="70" t="str">
        <f t="shared" ca="1" si="379"/>
        <v/>
      </c>
      <c r="R2391" s="70" t="str">
        <f t="shared" ca="1" si="380"/>
        <v/>
      </c>
      <c r="S2391" s="70" t="str">
        <f t="shared" ca="1" si="381"/>
        <v/>
      </c>
      <c r="T2391" s="147" t="str">
        <f t="shared" ca="1" si="382"/>
        <v/>
      </c>
      <c r="U2391" s="146"/>
      <c r="V2391" s="51"/>
      <c r="W2391" s="51"/>
      <c r="X2391" s="51"/>
      <c r="Y2391" s="51"/>
      <c r="Z2391" s="51"/>
      <c r="AA2391" s="145"/>
    </row>
    <row r="2392" spans="1:27" s="2" customFormat="1" ht="15.6" x14ac:dyDescent="0.3">
      <c r="A2392" s="555">
        <v>45485</v>
      </c>
      <c r="B2392" s="72" t="s">
        <v>2300</v>
      </c>
      <c r="C2392" s="44" t="s">
        <v>494</v>
      </c>
      <c r="D2392" s="44">
        <v>2</v>
      </c>
      <c r="E2392" s="44" t="s">
        <v>391</v>
      </c>
      <c r="F2392" s="45">
        <v>16</v>
      </c>
      <c r="G2392" s="46" t="s">
        <v>2328</v>
      </c>
      <c r="H2392" s="53" t="s">
        <v>30</v>
      </c>
      <c r="I2392" s="53"/>
      <c r="J2392" s="569"/>
      <c r="K2392" s="42" t="s">
        <v>31</v>
      </c>
      <c r="L2392" s="544">
        <v>45439</v>
      </c>
      <c r="M2392" s="48"/>
      <c r="N2392" s="513">
        <v>45656</v>
      </c>
      <c r="O2392" s="51"/>
      <c r="P2392" s="70" t="str">
        <f t="shared" ca="1" si="378"/>
        <v/>
      </c>
      <c r="Q2392" s="70" t="str">
        <f t="shared" ca="1" si="379"/>
        <v/>
      </c>
      <c r="R2392" s="70" t="str">
        <f t="shared" ca="1" si="380"/>
        <v/>
      </c>
      <c r="S2392" s="70" t="str">
        <f t="shared" ca="1" si="381"/>
        <v/>
      </c>
      <c r="T2392" s="147" t="str">
        <f t="shared" ca="1" si="382"/>
        <v/>
      </c>
      <c r="U2392" s="146"/>
      <c r="V2392" s="51"/>
      <c r="W2392" s="51"/>
      <c r="X2392" s="51"/>
      <c r="Y2392" s="51"/>
      <c r="Z2392" s="51"/>
      <c r="AA2392" s="145"/>
    </row>
    <row r="2393" spans="1:27" s="2" customFormat="1" ht="15.6" x14ac:dyDescent="0.3">
      <c r="A2393" s="555">
        <v>45485</v>
      </c>
      <c r="B2393" s="72" t="s">
        <v>2300</v>
      </c>
      <c r="C2393" s="44" t="s">
        <v>494</v>
      </c>
      <c r="D2393" s="44">
        <v>2</v>
      </c>
      <c r="E2393" s="44" t="s">
        <v>391</v>
      </c>
      <c r="F2393" s="45">
        <v>15</v>
      </c>
      <c r="G2393" s="46" t="s">
        <v>2329</v>
      </c>
      <c r="H2393" s="53" t="s">
        <v>30</v>
      </c>
      <c r="I2393" s="53"/>
      <c r="J2393" s="569"/>
      <c r="K2393" s="42" t="s">
        <v>31</v>
      </c>
      <c r="L2393" s="544">
        <v>45439</v>
      </c>
      <c r="M2393" s="48"/>
      <c r="N2393" s="513">
        <v>45656</v>
      </c>
      <c r="O2393" s="51"/>
      <c r="P2393" s="70" t="str">
        <f t="shared" ca="1" si="378"/>
        <v/>
      </c>
      <c r="Q2393" s="70" t="str">
        <f t="shared" ca="1" si="379"/>
        <v/>
      </c>
      <c r="R2393" s="70" t="str">
        <f t="shared" ca="1" si="380"/>
        <v/>
      </c>
      <c r="S2393" s="70" t="str">
        <f t="shared" ca="1" si="381"/>
        <v/>
      </c>
      <c r="T2393" s="147" t="str">
        <f t="shared" ca="1" si="382"/>
        <v/>
      </c>
      <c r="U2393" s="146"/>
      <c r="V2393" s="51"/>
      <c r="W2393" s="51"/>
      <c r="X2393" s="51"/>
      <c r="Y2393" s="51"/>
      <c r="Z2393" s="51"/>
      <c r="AA2393" s="145"/>
    </row>
    <row r="2394" spans="1:27" s="2" customFormat="1" ht="15.6" x14ac:dyDescent="0.3">
      <c r="A2394" s="555">
        <v>45485</v>
      </c>
      <c r="B2394" s="72" t="s">
        <v>2300</v>
      </c>
      <c r="C2394" s="44" t="s">
        <v>494</v>
      </c>
      <c r="D2394" s="44">
        <v>2</v>
      </c>
      <c r="E2394" s="44" t="s">
        <v>391</v>
      </c>
      <c r="F2394" s="45">
        <v>14</v>
      </c>
      <c r="G2394" s="46" t="s">
        <v>2330</v>
      </c>
      <c r="H2394" s="53" t="s">
        <v>30</v>
      </c>
      <c r="I2394" s="53"/>
      <c r="J2394" s="569"/>
      <c r="K2394" s="42" t="s">
        <v>31</v>
      </c>
      <c r="L2394" s="544">
        <v>45439</v>
      </c>
      <c r="M2394" s="48"/>
      <c r="N2394" s="513">
        <v>45656</v>
      </c>
      <c r="O2394" s="51"/>
      <c r="P2394" s="70" t="str">
        <f t="shared" ca="1" si="378"/>
        <v/>
      </c>
      <c r="Q2394" s="70" t="str">
        <f t="shared" ca="1" si="379"/>
        <v/>
      </c>
      <c r="R2394" s="70" t="str">
        <f t="shared" ca="1" si="380"/>
        <v/>
      </c>
      <c r="S2394" s="70" t="str">
        <f t="shared" ca="1" si="381"/>
        <v/>
      </c>
      <c r="T2394" s="147" t="str">
        <f t="shared" ca="1" si="382"/>
        <v/>
      </c>
      <c r="U2394" s="146"/>
      <c r="V2394" s="51"/>
      <c r="W2394" s="51"/>
      <c r="X2394" s="51"/>
      <c r="Y2394" s="51"/>
      <c r="Z2394" s="51"/>
      <c r="AA2394" s="145"/>
    </row>
    <row r="2395" spans="1:27" s="2" customFormat="1" ht="15.6" x14ac:dyDescent="0.3">
      <c r="A2395" s="555">
        <v>45485</v>
      </c>
      <c r="B2395" s="72" t="s">
        <v>2300</v>
      </c>
      <c r="C2395" s="44" t="s">
        <v>494</v>
      </c>
      <c r="D2395" s="44">
        <v>2</v>
      </c>
      <c r="E2395" s="44" t="s">
        <v>391</v>
      </c>
      <c r="F2395" s="45">
        <v>13</v>
      </c>
      <c r="G2395" s="46" t="s">
        <v>2331</v>
      </c>
      <c r="H2395" s="53" t="s">
        <v>30</v>
      </c>
      <c r="I2395" s="53"/>
      <c r="J2395" s="569"/>
      <c r="K2395" s="42" t="s">
        <v>31</v>
      </c>
      <c r="L2395" s="544">
        <v>45439</v>
      </c>
      <c r="M2395" s="48"/>
      <c r="N2395" s="513">
        <v>45656</v>
      </c>
      <c r="O2395" s="51"/>
      <c r="P2395" s="70" t="str">
        <f t="shared" ca="1" si="378"/>
        <v/>
      </c>
      <c r="Q2395" s="70" t="str">
        <f t="shared" ref="Q2395:Q2426" ca="1" si="383">IF(K2395="ENCOMENDADO",TODAY()-J2395,"")</f>
        <v/>
      </c>
      <c r="R2395" s="70" t="str">
        <f t="shared" ref="R2395:R2426" ca="1" si="384">IF(K2395="EM OBRA",TODAY()-J2395,"")</f>
        <v/>
      </c>
      <c r="S2395" s="70" t="str">
        <f t="shared" ref="S2395:S2426" ca="1" si="385">IF(K2395="CORREÇÃO NÃO ACEITE",TODAY()-J2395,"")</f>
        <v/>
      </c>
      <c r="T2395" s="147" t="str">
        <f t="shared" ref="T2395:T2426" ca="1" si="386">IF(K2395="A VERIFICAR",TODAY()-J2395,"")</f>
        <v/>
      </c>
      <c r="U2395" s="146"/>
      <c r="V2395" s="51"/>
      <c r="W2395" s="51"/>
      <c r="X2395" s="51"/>
      <c r="Y2395" s="51"/>
      <c r="Z2395" s="51"/>
      <c r="AA2395" s="145"/>
    </row>
    <row r="2396" spans="1:27" customFormat="1" ht="15.6" x14ac:dyDescent="0.3">
      <c r="A2396" s="555">
        <v>45485</v>
      </c>
      <c r="B2396" s="72" t="s">
        <v>2300</v>
      </c>
      <c r="C2396" s="44" t="s">
        <v>494</v>
      </c>
      <c r="D2396" s="44">
        <v>2</v>
      </c>
      <c r="E2396" s="44" t="s">
        <v>391</v>
      </c>
      <c r="F2396" s="45">
        <v>12</v>
      </c>
      <c r="G2396" s="46" t="s">
        <v>2332</v>
      </c>
      <c r="H2396" s="53" t="s">
        <v>44</v>
      </c>
      <c r="I2396" s="47"/>
      <c r="J2396" s="568"/>
      <c r="K2396" s="42" t="s">
        <v>31</v>
      </c>
      <c r="L2396" s="544">
        <v>45439</v>
      </c>
      <c r="M2396" s="48"/>
      <c r="N2396" s="513">
        <v>45656</v>
      </c>
      <c r="O2396" s="51"/>
      <c r="P2396" s="70" t="str">
        <f t="shared" ca="1" si="378"/>
        <v/>
      </c>
      <c r="Q2396" s="70" t="str">
        <f t="shared" ca="1" si="383"/>
        <v/>
      </c>
      <c r="R2396" s="70" t="str">
        <f t="shared" ca="1" si="384"/>
        <v/>
      </c>
      <c r="S2396" s="70" t="str">
        <f t="shared" ca="1" si="385"/>
        <v/>
      </c>
      <c r="T2396" s="147" t="str">
        <f t="shared" ca="1" si="386"/>
        <v/>
      </c>
      <c r="U2396" s="146"/>
      <c r="V2396" s="51"/>
      <c r="W2396" s="51"/>
      <c r="X2396" s="51"/>
      <c r="Y2396" s="51"/>
      <c r="Z2396" s="51"/>
      <c r="AA2396" s="145"/>
    </row>
    <row r="2397" spans="1:27" s="2" customFormat="1" ht="15.6" x14ac:dyDescent="0.3">
      <c r="A2397" s="555">
        <v>45485</v>
      </c>
      <c r="B2397" s="72" t="s">
        <v>2300</v>
      </c>
      <c r="C2397" s="44" t="s">
        <v>494</v>
      </c>
      <c r="D2397" s="44">
        <v>2</v>
      </c>
      <c r="E2397" s="44" t="s">
        <v>391</v>
      </c>
      <c r="F2397" s="45">
        <v>11</v>
      </c>
      <c r="G2397" s="46" t="s">
        <v>2333</v>
      </c>
      <c r="H2397" s="47" t="s">
        <v>30</v>
      </c>
      <c r="I2397" s="47"/>
      <c r="J2397" s="568"/>
      <c r="K2397" s="42" t="s">
        <v>31</v>
      </c>
      <c r="L2397" s="544">
        <v>45439</v>
      </c>
      <c r="M2397" s="48"/>
      <c r="N2397" s="513">
        <v>45656</v>
      </c>
      <c r="O2397" s="51"/>
      <c r="P2397" s="70" t="str">
        <f t="shared" ca="1" si="378"/>
        <v/>
      </c>
      <c r="Q2397" s="70" t="str">
        <f t="shared" ca="1" si="383"/>
        <v/>
      </c>
      <c r="R2397" s="70" t="str">
        <f t="shared" ca="1" si="384"/>
        <v/>
      </c>
      <c r="S2397" s="70" t="str">
        <f t="shared" ca="1" si="385"/>
        <v/>
      </c>
      <c r="T2397" s="147" t="str">
        <f t="shared" ca="1" si="386"/>
        <v/>
      </c>
      <c r="U2397" s="146"/>
      <c r="V2397" s="51"/>
      <c r="W2397" s="51"/>
      <c r="X2397" s="51"/>
      <c r="Y2397" s="51"/>
      <c r="Z2397" s="51"/>
      <c r="AA2397" s="145"/>
    </row>
    <row r="2398" spans="1:27" s="2" customFormat="1" ht="15.6" x14ac:dyDescent="0.3">
      <c r="A2398" s="555">
        <v>45485</v>
      </c>
      <c r="B2398" s="72" t="s">
        <v>2300</v>
      </c>
      <c r="C2398" s="44" t="s">
        <v>494</v>
      </c>
      <c r="D2398" s="44">
        <v>2</v>
      </c>
      <c r="E2398" s="44" t="s">
        <v>391</v>
      </c>
      <c r="F2398" s="45">
        <v>10</v>
      </c>
      <c r="G2398" s="46" t="s">
        <v>2334</v>
      </c>
      <c r="H2398" s="47" t="s">
        <v>30</v>
      </c>
      <c r="I2398" s="47"/>
      <c r="J2398" s="568"/>
      <c r="K2398" s="42" t="s">
        <v>31</v>
      </c>
      <c r="L2398" s="544">
        <v>45439</v>
      </c>
      <c r="M2398" s="48"/>
      <c r="N2398" s="513">
        <v>45656</v>
      </c>
      <c r="O2398" s="51"/>
      <c r="P2398" s="70" t="str">
        <f t="shared" ca="1" si="378"/>
        <v/>
      </c>
      <c r="Q2398" s="70" t="str">
        <f t="shared" ca="1" si="383"/>
        <v/>
      </c>
      <c r="R2398" s="70" t="str">
        <f t="shared" ca="1" si="384"/>
        <v/>
      </c>
      <c r="S2398" s="70" t="str">
        <f t="shared" ca="1" si="385"/>
        <v/>
      </c>
      <c r="T2398" s="147" t="str">
        <f t="shared" ca="1" si="386"/>
        <v/>
      </c>
      <c r="U2398" s="146"/>
      <c r="V2398" s="51"/>
      <c r="W2398" s="51"/>
      <c r="X2398" s="51"/>
      <c r="Y2398" s="51"/>
      <c r="Z2398" s="51"/>
      <c r="AA2398" s="145"/>
    </row>
    <row r="2399" spans="1:27" s="2" customFormat="1" ht="15.6" x14ac:dyDescent="0.3">
      <c r="A2399" s="555">
        <v>45485</v>
      </c>
      <c r="B2399" s="72" t="s">
        <v>2300</v>
      </c>
      <c r="C2399" s="44" t="s">
        <v>494</v>
      </c>
      <c r="D2399" s="44">
        <v>2</v>
      </c>
      <c r="E2399" s="44" t="s">
        <v>391</v>
      </c>
      <c r="F2399" s="45">
        <v>9</v>
      </c>
      <c r="G2399" s="46" t="s">
        <v>2335</v>
      </c>
      <c r="H2399" s="47" t="s">
        <v>30</v>
      </c>
      <c r="I2399" s="47"/>
      <c r="J2399" s="568"/>
      <c r="K2399" s="42" t="s">
        <v>31</v>
      </c>
      <c r="L2399" s="544">
        <v>45439</v>
      </c>
      <c r="M2399" s="48"/>
      <c r="N2399" s="513">
        <v>45656</v>
      </c>
      <c r="O2399" s="51"/>
      <c r="P2399" s="70" t="str">
        <f t="shared" ca="1" si="378"/>
        <v/>
      </c>
      <c r="Q2399" s="70" t="str">
        <f t="shared" ca="1" si="383"/>
        <v/>
      </c>
      <c r="R2399" s="70" t="str">
        <f t="shared" ca="1" si="384"/>
        <v/>
      </c>
      <c r="S2399" s="70" t="str">
        <f t="shared" ca="1" si="385"/>
        <v/>
      </c>
      <c r="T2399" s="147" t="str">
        <f t="shared" ca="1" si="386"/>
        <v/>
      </c>
      <c r="U2399" s="146"/>
      <c r="V2399" s="51"/>
      <c r="W2399" s="51"/>
      <c r="X2399" s="51"/>
      <c r="Y2399" s="51"/>
      <c r="Z2399" s="51"/>
      <c r="AA2399" s="145"/>
    </row>
    <row r="2400" spans="1:27" s="2" customFormat="1" ht="15.6" x14ac:dyDescent="0.3">
      <c r="A2400" s="555">
        <v>45485</v>
      </c>
      <c r="B2400" s="72" t="s">
        <v>2300</v>
      </c>
      <c r="C2400" s="44" t="s">
        <v>494</v>
      </c>
      <c r="D2400" s="44">
        <v>2</v>
      </c>
      <c r="E2400" s="44" t="s">
        <v>391</v>
      </c>
      <c r="F2400" s="45">
        <v>8</v>
      </c>
      <c r="G2400" s="46" t="s">
        <v>2336</v>
      </c>
      <c r="H2400" s="53" t="s">
        <v>44</v>
      </c>
      <c r="I2400" s="47"/>
      <c r="J2400" s="568"/>
      <c r="K2400" s="42" t="s">
        <v>31</v>
      </c>
      <c r="L2400" s="544">
        <v>45439</v>
      </c>
      <c r="M2400" s="48"/>
      <c r="N2400" s="513">
        <v>45656</v>
      </c>
      <c r="O2400" s="51"/>
      <c r="P2400" s="70" t="str">
        <f t="shared" ca="1" si="378"/>
        <v/>
      </c>
      <c r="Q2400" s="70" t="str">
        <f t="shared" ca="1" si="383"/>
        <v/>
      </c>
      <c r="R2400" s="70" t="str">
        <f t="shared" ca="1" si="384"/>
        <v/>
      </c>
      <c r="S2400" s="70" t="str">
        <f t="shared" ca="1" si="385"/>
        <v/>
      </c>
      <c r="T2400" s="147" t="str">
        <f t="shared" ca="1" si="386"/>
        <v/>
      </c>
      <c r="U2400" s="146"/>
      <c r="V2400" s="51"/>
      <c r="W2400" s="51"/>
      <c r="X2400" s="51"/>
      <c r="Y2400" s="51"/>
      <c r="Z2400" s="51"/>
      <c r="AA2400" s="145"/>
    </row>
    <row r="2401" spans="1:27" s="2" customFormat="1" ht="15.6" x14ac:dyDescent="0.3">
      <c r="A2401" s="555">
        <v>45485</v>
      </c>
      <c r="B2401" s="72" t="s">
        <v>2300</v>
      </c>
      <c r="C2401" s="44" t="s">
        <v>494</v>
      </c>
      <c r="D2401" s="44">
        <v>2</v>
      </c>
      <c r="E2401" s="44" t="s">
        <v>391</v>
      </c>
      <c r="F2401" s="45">
        <v>7</v>
      </c>
      <c r="G2401" s="46" t="s">
        <v>2337</v>
      </c>
      <c r="H2401" s="53" t="s">
        <v>30</v>
      </c>
      <c r="I2401" s="53"/>
      <c r="J2401" s="569"/>
      <c r="K2401" s="42" t="s">
        <v>31</v>
      </c>
      <c r="L2401" s="544">
        <v>45439</v>
      </c>
      <c r="M2401" s="48"/>
      <c r="N2401" s="513">
        <v>45656</v>
      </c>
      <c r="O2401" s="51"/>
      <c r="P2401" s="70" t="str">
        <f t="shared" ca="1" si="378"/>
        <v/>
      </c>
      <c r="Q2401" s="70" t="str">
        <f t="shared" ca="1" si="383"/>
        <v/>
      </c>
      <c r="R2401" s="70" t="str">
        <f t="shared" ca="1" si="384"/>
        <v/>
      </c>
      <c r="S2401" s="70" t="str">
        <f t="shared" ca="1" si="385"/>
        <v/>
      </c>
      <c r="T2401" s="147" t="str">
        <f t="shared" ca="1" si="386"/>
        <v/>
      </c>
      <c r="U2401" s="146"/>
      <c r="V2401" s="51"/>
      <c r="W2401" s="51"/>
      <c r="X2401" s="51"/>
      <c r="Y2401" s="51"/>
      <c r="Z2401" s="51"/>
      <c r="AA2401" s="145"/>
    </row>
    <row r="2402" spans="1:27" s="2" customFormat="1" ht="15.6" x14ac:dyDescent="0.3">
      <c r="A2402" s="555">
        <v>45485</v>
      </c>
      <c r="B2402" s="72" t="s">
        <v>2300</v>
      </c>
      <c r="C2402" s="44" t="s">
        <v>494</v>
      </c>
      <c r="D2402" s="44">
        <v>2</v>
      </c>
      <c r="E2402" s="44" t="s">
        <v>391</v>
      </c>
      <c r="F2402" s="45">
        <v>6</v>
      </c>
      <c r="G2402" s="46" t="s">
        <v>2338</v>
      </c>
      <c r="H2402" s="53" t="s">
        <v>30</v>
      </c>
      <c r="I2402" s="53"/>
      <c r="J2402" s="569"/>
      <c r="K2402" s="42" t="s">
        <v>31</v>
      </c>
      <c r="L2402" s="544">
        <v>45439</v>
      </c>
      <c r="M2402" s="48"/>
      <c r="N2402" s="513">
        <v>45656</v>
      </c>
      <c r="O2402" s="51"/>
      <c r="P2402" s="70" t="str">
        <f t="shared" ca="1" si="378"/>
        <v/>
      </c>
      <c r="Q2402" s="70" t="str">
        <f t="shared" ca="1" si="383"/>
        <v/>
      </c>
      <c r="R2402" s="70" t="str">
        <f t="shared" ca="1" si="384"/>
        <v/>
      </c>
      <c r="S2402" s="70" t="str">
        <f t="shared" ca="1" si="385"/>
        <v/>
      </c>
      <c r="T2402" s="147" t="str">
        <f t="shared" ca="1" si="386"/>
        <v/>
      </c>
      <c r="U2402" s="146"/>
      <c r="V2402" s="51"/>
      <c r="W2402" s="51"/>
      <c r="X2402" s="51"/>
      <c r="Y2402" s="51"/>
      <c r="Z2402" s="51"/>
      <c r="AA2402" s="145"/>
    </row>
    <row r="2403" spans="1:27" s="2" customFormat="1" ht="15.6" x14ac:dyDescent="0.3">
      <c r="A2403" s="555">
        <v>45485</v>
      </c>
      <c r="B2403" s="72" t="s">
        <v>2300</v>
      </c>
      <c r="C2403" s="44" t="s">
        <v>494</v>
      </c>
      <c r="D2403" s="44">
        <v>2</v>
      </c>
      <c r="E2403" s="44" t="s">
        <v>391</v>
      </c>
      <c r="F2403" s="45">
        <v>5</v>
      </c>
      <c r="G2403" s="46" t="s">
        <v>2339</v>
      </c>
      <c r="H2403" s="53" t="s">
        <v>30</v>
      </c>
      <c r="I2403" s="53"/>
      <c r="J2403" s="569"/>
      <c r="K2403" s="42" t="s">
        <v>31</v>
      </c>
      <c r="L2403" s="544">
        <v>45439</v>
      </c>
      <c r="M2403" s="48"/>
      <c r="N2403" s="513">
        <v>45656</v>
      </c>
      <c r="O2403" s="51"/>
      <c r="P2403" s="70" t="str">
        <f t="shared" ca="1" si="378"/>
        <v/>
      </c>
      <c r="Q2403" s="70" t="str">
        <f t="shared" ca="1" si="383"/>
        <v/>
      </c>
      <c r="R2403" s="70" t="str">
        <f t="shared" ca="1" si="384"/>
        <v/>
      </c>
      <c r="S2403" s="70" t="str">
        <f t="shared" ca="1" si="385"/>
        <v/>
      </c>
      <c r="T2403" s="147" t="str">
        <f t="shared" ca="1" si="386"/>
        <v/>
      </c>
      <c r="U2403" s="146"/>
      <c r="V2403" s="51"/>
      <c r="W2403" s="51"/>
      <c r="X2403" s="51"/>
      <c r="Y2403" s="51"/>
      <c r="Z2403" s="51"/>
      <c r="AA2403" s="145"/>
    </row>
    <row r="2404" spans="1:27" s="2" customFormat="1" ht="15.6" x14ac:dyDescent="0.3">
      <c r="A2404" s="555">
        <v>45485</v>
      </c>
      <c r="B2404" s="72" t="s">
        <v>2300</v>
      </c>
      <c r="C2404" s="44" t="s">
        <v>494</v>
      </c>
      <c r="D2404" s="44">
        <v>2</v>
      </c>
      <c r="E2404" s="44" t="s">
        <v>391</v>
      </c>
      <c r="F2404" s="45">
        <v>4</v>
      </c>
      <c r="G2404" s="46" t="s">
        <v>2340</v>
      </c>
      <c r="H2404" s="53" t="s">
        <v>30</v>
      </c>
      <c r="I2404" s="53"/>
      <c r="J2404" s="569"/>
      <c r="K2404" s="42" t="s">
        <v>31</v>
      </c>
      <c r="L2404" s="544">
        <v>45439</v>
      </c>
      <c r="M2404" s="48"/>
      <c r="N2404" s="513">
        <v>45656</v>
      </c>
      <c r="O2404" s="51"/>
      <c r="P2404" s="70" t="str">
        <f t="shared" ca="1" si="378"/>
        <v/>
      </c>
      <c r="Q2404" s="70" t="str">
        <f t="shared" ca="1" si="383"/>
        <v/>
      </c>
      <c r="R2404" s="70" t="str">
        <f t="shared" ca="1" si="384"/>
        <v/>
      </c>
      <c r="S2404" s="70" t="str">
        <f t="shared" ca="1" si="385"/>
        <v/>
      </c>
      <c r="T2404" s="147" t="str">
        <f t="shared" ca="1" si="386"/>
        <v/>
      </c>
      <c r="U2404" s="146"/>
      <c r="V2404" s="51"/>
      <c r="W2404" s="51"/>
      <c r="X2404" s="51"/>
      <c r="Y2404" s="51"/>
      <c r="Z2404" s="51"/>
      <c r="AA2404" s="145"/>
    </row>
    <row r="2405" spans="1:27" s="2" customFormat="1" ht="15.6" x14ac:dyDescent="0.3">
      <c r="A2405" s="555">
        <v>45485</v>
      </c>
      <c r="B2405" s="72" t="s">
        <v>2300</v>
      </c>
      <c r="C2405" s="44" t="s">
        <v>494</v>
      </c>
      <c r="D2405" s="44">
        <v>2</v>
      </c>
      <c r="E2405" s="44" t="s">
        <v>391</v>
      </c>
      <c r="F2405" s="45">
        <v>3</v>
      </c>
      <c r="G2405" s="46" t="s">
        <v>2341</v>
      </c>
      <c r="H2405" s="53" t="s">
        <v>30</v>
      </c>
      <c r="I2405" s="53"/>
      <c r="J2405" s="569"/>
      <c r="K2405" s="42" t="s">
        <v>31</v>
      </c>
      <c r="L2405" s="544">
        <v>45439</v>
      </c>
      <c r="M2405" s="48"/>
      <c r="N2405" s="513">
        <v>45656</v>
      </c>
      <c r="O2405" s="51"/>
      <c r="P2405" s="70" t="str">
        <f ca="1">IF(K2405="NÃO INTERVENCIONADO",TODAY()-L2405,"")</f>
        <v/>
      </c>
      <c r="Q2405" s="70" t="str">
        <f t="shared" ca="1" si="383"/>
        <v/>
      </c>
      <c r="R2405" s="70" t="str">
        <f t="shared" ca="1" si="384"/>
        <v/>
      </c>
      <c r="S2405" s="70" t="str">
        <f t="shared" ca="1" si="385"/>
        <v/>
      </c>
      <c r="T2405" s="147" t="str">
        <f t="shared" ca="1" si="386"/>
        <v/>
      </c>
      <c r="U2405" s="146"/>
      <c r="V2405" s="51"/>
      <c r="W2405" s="51"/>
      <c r="X2405" s="51"/>
      <c r="Y2405" s="51"/>
      <c r="Z2405" s="51"/>
      <c r="AA2405" s="145"/>
    </row>
    <row r="2406" spans="1:27" s="2" customFormat="1" ht="15.6" x14ac:dyDescent="0.3">
      <c r="A2406" s="555">
        <v>45485</v>
      </c>
      <c r="B2406" s="72" t="s">
        <v>2300</v>
      </c>
      <c r="C2406" s="44" t="s">
        <v>494</v>
      </c>
      <c r="D2406" s="44">
        <v>2</v>
      </c>
      <c r="E2406" s="44" t="s">
        <v>391</v>
      </c>
      <c r="F2406" s="45">
        <v>2</v>
      </c>
      <c r="G2406" s="46" t="s">
        <v>2342</v>
      </c>
      <c r="H2406" s="53" t="s">
        <v>30</v>
      </c>
      <c r="I2406" s="53"/>
      <c r="J2406" s="569"/>
      <c r="K2406" s="42" t="s">
        <v>31</v>
      </c>
      <c r="L2406" s="544">
        <v>45439</v>
      </c>
      <c r="M2406" s="48"/>
      <c r="N2406" s="513">
        <v>45656</v>
      </c>
      <c r="O2406" s="51"/>
      <c r="P2406" s="70" t="str">
        <f ca="1">IF(K2406="NÃO INTERVENCIONADO",TODAY()-L2406,"")</f>
        <v/>
      </c>
      <c r="Q2406" s="70" t="str">
        <f t="shared" ca="1" si="383"/>
        <v/>
      </c>
      <c r="R2406" s="70" t="str">
        <f t="shared" ca="1" si="384"/>
        <v/>
      </c>
      <c r="S2406" s="70" t="str">
        <f t="shared" ca="1" si="385"/>
        <v/>
      </c>
      <c r="T2406" s="147" t="str">
        <f t="shared" ca="1" si="386"/>
        <v/>
      </c>
      <c r="U2406" s="146"/>
      <c r="V2406" s="51"/>
      <c r="W2406" s="51"/>
      <c r="X2406" s="51"/>
      <c r="Y2406" s="51"/>
      <c r="Z2406" s="51"/>
      <c r="AA2406" s="145"/>
    </row>
    <row r="2407" spans="1:27" s="2" customFormat="1" ht="15.6" x14ac:dyDescent="0.3">
      <c r="A2407" s="555">
        <v>45485</v>
      </c>
      <c r="B2407" s="72" t="s">
        <v>2300</v>
      </c>
      <c r="C2407" s="44" t="s">
        <v>494</v>
      </c>
      <c r="D2407" s="44">
        <v>2</v>
      </c>
      <c r="E2407" s="44" t="s">
        <v>391</v>
      </c>
      <c r="F2407" s="45">
        <v>1</v>
      </c>
      <c r="G2407" s="46" t="s">
        <v>2343</v>
      </c>
      <c r="H2407" s="53" t="s">
        <v>30</v>
      </c>
      <c r="I2407" s="53"/>
      <c r="J2407" s="569"/>
      <c r="K2407" s="42" t="s">
        <v>31</v>
      </c>
      <c r="L2407" s="544">
        <v>45439</v>
      </c>
      <c r="M2407" s="48"/>
      <c r="N2407" s="513">
        <v>45656</v>
      </c>
      <c r="O2407" s="51"/>
      <c r="P2407" s="70" t="str">
        <f t="shared" ref="P2407:P2419" ca="1" si="387">IF(K2407="NÃO INTERVENCIONADO",TODAY()-J2407,"")</f>
        <v/>
      </c>
      <c r="Q2407" s="70" t="str">
        <f t="shared" ca="1" si="383"/>
        <v/>
      </c>
      <c r="R2407" s="70" t="str">
        <f t="shared" ca="1" si="384"/>
        <v/>
      </c>
      <c r="S2407" s="70" t="str">
        <f t="shared" ca="1" si="385"/>
        <v/>
      </c>
      <c r="T2407" s="147" t="str">
        <f t="shared" ca="1" si="386"/>
        <v/>
      </c>
      <c r="U2407" s="146"/>
      <c r="V2407" s="51"/>
      <c r="W2407" s="51"/>
      <c r="X2407" s="51"/>
      <c r="Y2407" s="51"/>
      <c r="Z2407" s="51"/>
      <c r="AA2407" s="145"/>
    </row>
    <row r="2408" spans="1:27" s="2" customFormat="1" ht="15.6" x14ac:dyDescent="0.3">
      <c r="A2408" s="555">
        <v>45502</v>
      </c>
      <c r="B2408" s="48" t="s">
        <v>2344</v>
      </c>
      <c r="C2408" s="45" t="s">
        <v>494</v>
      </c>
      <c r="D2408" s="45">
        <v>2</v>
      </c>
      <c r="E2408" s="45" t="s">
        <v>2345</v>
      </c>
      <c r="F2408" s="45">
        <v>16</v>
      </c>
      <c r="G2408" s="61" t="s">
        <v>2346</v>
      </c>
      <c r="H2408" s="65" t="s">
        <v>52</v>
      </c>
      <c r="I2408" s="65"/>
      <c r="J2408" s="526">
        <v>45614</v>
      </c>
      <c r="K2408" s="42" t="s">
        <v>31</v>
      </c>
      <c r="L2408" s="544">
        <v>45439</v>
      </c>
      <c r="M2408" s="131">
        <v>45674</v>
      </c>
      <c r="N2408" s="525">
        <v>45656</v>
      </c>
      <c r="O2408" s="51"/>
      <c r="P2408" s="70" t="str">
        <f t="shared" ca="1" si="387"/>
        <v/>
      </c>
      <c r="Q2408" s="70" t="str">
        <f t="shared" ca="1" si="383"/>
        <v/>
      </c>
      <c r="R2408" s="70" t="str">
        <f t="shared" ca="1" si="384"/>
        <v/>
      </c>
      <c r="S2408" s="70" t="str">
        <f t="shared" ca="1" si="385"/>
        <v/>
      </c>
      <c r="T2408" s="147" t="str">
        <f t="shared" ca="1" si="386"/>
        <v/>
      </c>
      <c r="U2408" s="146"/>
      <c r="V2408" s="51"/>
      <c r="W2408" s="51"/>
      <c r="X2408" s="51"/>
      <c r="Y2408" s="51"/>
      <c r="Z2408" s="51"/>
      <c r="AA2408" s="145"/>
    </row>
    <row r="2409" spans="1:27" s="2" customFormat="1" ht="15.6" x14ac:dyDescent="0.3">
      <c r="A2409" s="555">
        <v>45502</v>
      </c>
      <c r="B2409" s="48" t="s">
        <v>2344</v>
      </c>
      <c r="C2409" s="45" t="s">
        <v>494</v>
      </c>
      <c r="D2409" s="45">
        <v>2</v>
      </c>
      <c r="E2409" s="45" t="s">
        <v>2345</v>
      </c>
      <c r="F2409" s="45">
        <v>15</v>
      </c>
      <c r="G2409" s="61" t="s">
        <v>2347</v>
      </c>
      <c r="H2409" s="65" t="s">
        <v>30</v>
      </c>
      <c r="I2409" s="65"/>
      <c r="J2409" s="526"/>
      <c r="K2409" s="42" t="s">
        <v>31</v>
      </c>
      <c r="L2409" s="544">
        <v>45439</v>
      </c>
      <c r="M2409" s="48"/>
      <c r="N2409" s="513">
        <v>45656</v>
      </c>
      <c r="O2409" s="51"/>
      <c r="P2409" s="70" t="str">
        <f t="shared" ca="1" si="387"/>
        <v/>
      </c>
      <c r="Q2409" s="70" t="str">
        <f t="shared" ca="1" si="383"/>
        <v/>
      </c>
      <c r="R2409" s="70" t="str">
        <f t="shared" ca="1" si="384"/>
        <v/>
      </c>
      <c r="S2409" s="70" t="str">
        <f t="shared" ca="1" si="385"/>
        <v/>
      </c>
      <c r="T2409" s="147" t="str">
        <f t="shared" ca="1" si="386"/>
        <v/>
      </c>
      <c r="U2409" s="146"/>
      <c r="V2409" s="51"/>
      <c r="W2409" s="51"/>
      <c r="X2409" s="51"/>
      <c r="Y2409" s="51"/>
      <c r="Z2409" s="51"/>
      <c r="AA2409" s="145"/>
    </row>
    <row r="2410" spans="1:27" s="2" customFormat="1" ht="15.6" x14ac:dyDescent="0.3">
      <c r="A2410" s="555">
        <v>45502</v>
      </c>
      <c r="B2410" s="48" t="s">
        <v>2344</v>
      </c>
      <c r="C2410" s="45" t="s">
        <v>494</v>
      </c>
      <c r="D2410" s="45">
        <v>2</v>
      </c>
      <c r="E2410" s="45" t="s">
        <v>2345</v>
      </c>
      <c r="F2410" s="45">
        <v>14</v>
      </c>
      <c r="G2410" s="61" t="s">
        <v>2070</v>
      </c>
      <c r="H2410" s="65" t="s">
        <v>30</v>
      </c>
      <c r="I2410" s="65"/>
      <c r="J2410" s="526"/>
      <c r="K2410" s="42" t="s">
        <v>31</v>
      </c>
      <c r="L2410" s="544">
        <v>45439</v>
      </c>
      <c r="M2410" s="48"/>
      <c r="N2410" s="513">
        <v>45656</v>
      </c>
      <c r="O2410" s="51"/>
      <c r="P2410" s="70" t="str">
        <f t="shared" ca="1" si="387"/>
        <v/>
      </c>
      <c r="Q2410" s="70" t="str">
        <f t="shared" ca="1" si="383"/>
        <v/>
      </c>
      <c r="R2410" s="70" t="str">
        <f t="shared" ca="1" si="384"/>
        <v/>
      </c>
      <c r="S2410" s="70" t="str">
        <f t="shared" ca="1" si="385"/>
        <v/>
      </c>
      <c r="T2410" s="147" t="str">
        <f t="shared" ca="1" si="386"/>
        <v/>
      </c>
      <c r="U2410" s="146"/>
      <c r="V2410" s="51"/>
      <c r="W2410" s="51"/>
      <c r="X2410" s="51"/>
      <c r="Y2410" s="51"/>
      <c r="Z2410" s="51"/>
      <c r="AA2410" s="145"/>
    </row>
    <row r="2411" spans="1:27" s="2" customFormat="1" ht="15.6" x14ac:dyDescent="0.3">
      <c r="A2411" s="555">
        <v>45502</v>
      </c>
      <c r="B2411" s="48" t="s">
        <v>2344</v>
      </c>
      <c r="C2411" s="45" t="s">
        <v>494</v>
      </c>
      <c r="D2411" s="45">
        <v>2</v>
      </c>
      <c r="E2411" s="45" t="s">
        <v>2345</v>
      </c>
      <c r="F2411" s="45">
        <v>13</v>
      </c>
      <c r="G2411" s="61" t="s">
        <v>2348</v>
      </c>
      <c r="H2411" s="65" t="s">
        <v>30</v>
      </c>
      <c r="I2411" s="65"/>
      <c r="J2411" s="526"/>
      <c r="K2411" s="42" t="s">
        <v>31</v>
      </c>
      <c r="L2411" s="544">
        <v>45439</v>
      </c>
      <c r="M2411" s="48"/>
      <c r="N2411" s="513">
        <v>45656</v>
      </c>
      <c r="O2411" s="51"/>
      <c r="P2411" s="70" t="str">
        <f t="shared" ca="1" si="387"/>
        <v/>
      </c>
      <c r="Q2411" s="70" t="str">
        <f t="shared" ca="1" si="383"/>
        <v/>
      </c>
      <c r="R2411" s="70" t="str">
        <f t="shared" ca="1" si="384"/>
        <v/>
      </c>
      <c r="S2411" s="70" t="str">
        <f t="shared" ca="1" si="385"/>
        <v/>
      </c>
      <c r="T2411" s="147" t="str">
        <f t="shared" ca="1" si="386"/>
        <v/>
      </c>
      <c r="U2411" s="146"/>
      <c r="V2411" s="51"/>
      <c r="W2411" s="51"/>
      <c r="X2411" s="51"/>
      <c r="Y2411" s="51"/>
      <c r="Z2411" s="51"/>
      <c r="AA2411" s="145"/>
    </row>
    <row r="2412" spans="1:27" s="2" customFormat="1" ht="15.6" x14ac:dyDescent="0.3">
      <c r="A2412" s="555">
        <v>45502</v>
      </c>
      <c r="B2412" s="48" t="s">
        <v>2344</v>
      </c>
      <c r="C2412" s="45" t="s">
        <v>494</v>
      </c>
      <c r="D2412" s="45">
        <v>2</v>
      </c>
      <c r="E2412" s="45" t="s">
        <v>2345</v>
      </c>
      <c r="F2412" s="45">
        <v>12</v>
      </c>
      <c r="G2412" s="61" t="s">
        <v>2349</v>
      </c>
      <c r="H2412" s="65" t="s">
        <v>30</v>
      </c>
      <c r="I2412" s="65"/>
      <c r="J2412" s="526"/>
      <c r="K2412" s="42" t="s">
        <v>31</v>
      </c>
      <c r="L2412" s="544">
        <v>45439</v>
      </c>
      <c r="M2412" s="48"/>
      <c r="N2412" s="513">
        <v>45656</v>
      </c>
      <c r="O2412" s="51"/>
      <c r="P2412" s="70" t="str">
        <f t="shared" ca="1" si="387"/>
        <v/>
      </c>
      <c r="Q2412" s="70" t="str">
        <f t="shared" ca="1" si="383"/>
        <v/>
      </c>
      <c r="R2412" s="70" t="str">
        <f t="shared" ca="1" si="384"/>
        <v/>
      </c>
      <c r="S2412" s="70" t="str">
        <f t="shared" ca="1" si="385"/>
        <v/>
      </c>
      <c r="T2412" s="147" t="str">
        <f t="shared" ca="1" si="386"/>
        <v/>
      </c>
      <c r="U2412" s="146"/>
      <c r="V2412" s="51"/>
      <c r="W2412" s="51"/>
      <c r="X2412" s="51"/>
      <c r="Y2412" s="51"/>
      <c r="Z2412" s="51"/>
      <c r="AA2412" s="145"/>
    </row>
    <row r="2413" spans="1:27" s="2" customFormat="1" ht="15.6" x14ac:dyDescent="0.3">
      <c r="A2413" s="555">
        <v>45502</v>
      </c>
      <c r="B2413" s="48" t="s">
        <v>2344</v>
      </c>
      <c r="C2413" s="45" t="s">
        <v>494</v>
      </c>
      <c r="D2413" s="45">
        <v>2</v>
      </c>
      <c r="E2413" s="45" t="s">
        <v>2345</v>
      </c>
      <c r="F2413" s="45">
        <v>11</v>
      </c>
      <c r="G2413" s="61" t="s">
        <v>2350</v>
      </c>
      <c r="H2413" s="65"/>
      <c r="I2413" s="65"/>
      <c r="J2413" s="526"/>
      <c r="K2413" s="188" t="s">
        <v>227</v>
      </c>
      <c r="L2413" s="544">
        <v>45439</v>
      </c>
      <c r="M2413" s="48"/>
      <c r="N2413" s="513"/>
      <c r="O2413" s="51"/>
      <c r="P2413" s="70" t="str">
        <f t="shared" ca="1" si="387"/>
        <v/>
      </c>
      <c r="Q2413" s="70" t="str">
        <f t="shared" ca="1" si="383"/>
        <v/>
      </c>
      <c r="R2413" s="70" t="str">
        <f t="shared" ca="1" si="384"/>
        <v/>
      </c>
      <c r="S2413" s="70" t="str">
        <f t="shared" ca="1" si="385"/>
        <v/>
      </c>
      <c r="T2413" s="147" t="str">
        <f t="shared" ca="1" si="386"/>
        <v/>
      </c>
      <c r="U2413" s="146"/>
      <c r="V2413" s="51"/>
      <c r="W2413" s="51"/>
      <c r="X2413" s="51"/>
      <c r="Y2413" s="51"/>
      <c r="Z2413" s="51"/>
      <c r="AA2413" s="145"/>
    </row>
    <row r="2414" spans="1:27" s="2" customFormat="1" ht="15.6" x14ac:dyDescent="0.3">
      <c r="A2414" s="555">
        <v>45502</v>
      </c>
      <c r="B2414" s="48" t="s">
        <v>2344</v>
      </c>
      <c r="C2414" s="45" t="s">
        <v>494</v>
      </c>
      <c r="D2414" s="45">
        <v>2</v>
      </c>
      <c r="E2414" s="45" t="s">
        <v>2345</v>
      </c>
      <c r="F2414" s="45">
        <v>10</v>
      </c>
      <c r="G2414" s="61" t="s">
        <v>1517</v>
      </c>
      <c r="H2414" s="65" t="s">
        <v>30</v>
      </c>
      <c r="I2414" s="65"/>
      <c r="J2414" s="526"/>
      <c r="K2414" s="42" t="s">
        <v>31</v>
      </c>
      <c r="L2414" s="544">
        <v>45439</v>
      </c>
      <c r="M2414" s="48"/>
      <c r="N2414" s="513">
        <v>45656</v>
      </c>
      <c r="O2414" s="51"/>
      <c r="P2414" s="70" t="str">
        <f t="shared" ca="1" si="387"/>
        <v/>
      </c>
      <c r="Q2414" s="70" t="str">
        <f t="shared" ca="1" si="383"/>
        <v/>
      </c>
      <c r="R2414" s="70" t="str">
        <f t="shared" ca="1" si="384"/>
        <v/>
      </c>
      <c r="S2414" s="70" t="str">
        <f t="shared" ca="1" si="385"/>
        <v/>
      </c>
      <c r="T2414" s="147" t="str">
        <f t="shared" ca="1" si="386"/>
        <v/>
      </c>
      <c r="U2414" s="146"/>
      <c r="V2414" s="51"/>
      <c r="W2414" s="51"/>
      <c r="X2414" s="51"/>
      <c r="Y2414" s="51"/>
      <c r="Z2414" s="51"/>
      <c r="AA2414" s="145"/>
    </row>
    <row r="2415" spans="1:27" s="2" customFormat="1" ht="15.6" x14ac:dyDescent="0.3">
      <c r="A2415" s="555">
        <v>45502</v>
      </c>
      <c r="B2415" s="48" t="s">
        <v>2344</v>
      </c>
      <c r="C2415" s="45" t="s">
        <v>494</v>
      </c>
      <c r="D2415" s="45">
        <v>2</v>
      </c>
      <c r="E2415" s="45" t="s">
        <v>2345</v>
      </c>
      <c r="F2415" s="45">
        <v>9</v>
      </c>
      <c r="G2415" s="61" t="s">
        <v>415</v>
      </c>
      <c r="H2415" s="65" t="s">
        <v>57</v>
      </c>
      <c r="I2415" s="65"/>
      <c r="J2415" s="526"/>
      <c r="K2415" s="42" t="s">
        <v>31</v>
      </c>
      <c r="L2415" s="544">
        <v>45439</v>
      </c>
      <c r="M2415" s="48"/>
      <c r="N2415" s="513">
        <v>45538</v>
      </c>
      <c r="O2415" s="51"/>
      <c r="P2415" s="70" t="str">
        <f t="shared" ca="1" si="387"/>
        <v/>
      </c>
      <c r="Q2415" s="70" t="str">
        <f t="shared" ca="1" si="383"/>
        <v/>
      </c>
      <c r="R2415" s="70" t="str">
        <f t="shared" ca="1" si="384"/>
        <v/>
      </c>
      <c r="S2415" s="70" t="str">
        <f t="shared" ca="1" si="385"/>
        <v/>
      </c>
      <c r="T2415" s="147" t="str">
        <f t="shared" ca="1" si="386"/>
        <v/>
      </c>
      <c r="U2415" s="146"/>
      <c r="V2415" s="51"/>
      <c r="W2415" s="51"/>
      <c r="X2415" s="51"/>
      <c r="Y2415" s="51"/>
      <c r="Z2415" s="51"/>
      <c r="AA2415" s="145"/>
    </row>
    <row r="2416" spans="1:27" s="2" customFormat="1" ht="15.6" x14ac:dyDescent="0.3">
      <c r="A2416" s="555">
        <v>45502</v>
      </c>
      <c r="B2416" s="48" t="s">
        <v>2344</v>
      </c>
      <c r="C2416" s="45" t="s">
        <v>494</v>
      </c>
      <c r="D2416" s="45">
        <v>2</v>
      </c>
      <c r="E2416" s="45" t="s">
        <v>2345</v>
      </c>
      <c r="F2416" s="45">
        <v>8</v>
      </c>
      <c r="G2416" s="61" t="s">
        <v>2351</v>
      </c>
      <c r="H2416" s="65" t="s">
        <v>30</v>
      </c>
      <c r="I2416" s="65"/>
      <c r="J2416" s="526"/>
      <c r="K2416" s="42" t="s">
        <v>31</v>
      </c>
      <c r="L2416" s="544">
        <v>45439</v>
      </c>
      <c r="M2416" s="48"/>
      <c r="N2416" s="513">
        <v>45656</v>
      </c>
      <c r="O2416" s="51"/>
      <c r="P2416" s="70" t="str">
        <f t="shared" ca="1" si="387"/>
        <v/>
      </c>
      <c r="Q2416" s="70" t="str">
        <f t="shared" ca="1" si="383"/>
        <v/>
      </c>
      <c r="R2416" s="70" t="str">
        <f t="shared" ca="1" si="384"/>
        <v/>
      </c>
      <c r="S2416" s="70" t="str">
        <f t="shared" ca="1" si="385"/>
        <v/>
      </c>
      <c r="T2416" s="147" t="str">
        <f t="shared" ca="1" si="386"/>
        <v/>
      </c>
      <c r="U2416" s="146"/>
      <c r="V2416" s="51"/>
      <c r="W2416" s="51"/>
      <c r="X2416" s="51"/>
      <c r="Y2416" s="51"/>
      <c r="Z2416" s="51"/>
      <c r="AA2416" s="145"/>
    </row>
    <row r="2417" spans="1:27" s="2" customFormat="1" ht="15.6" x14ac:dyDescent="0.3">
      <c r="A2417" s="555">
        <v>45502</v>
      </c>
      <c r="B2417" s="48" t="s">
        <v>2344</v>
      </c>
      <c r="C2417" s="45" t="s">
        <v>494</v>
      </c>
      <c r="D2417" s="45">
        <v>2</v>
      </c>
      <c r="E2417" s="45" t="s">
        <v>2345</v>
      </c>
      <c r="F2417" s="45">
        <v>7</v>
      </c>
      <c r="G2417" s="61" t="s">
        <v>2352</v>
      </c>
      <c r="H2417" s="65" t="s">
        <v>30</v>
      </c>
      <c r="I2417" s="65"/>
      <c r="J2417" s="526"/>
      <c r="K2417" s="42" t="s">
        <v>31</v>
      </c>
      <c r="L2417" s="544">
        <v>45439</v>
      </c>
      <c r="M2417" s="48"/>
      <c r="N2417" s="513">
        <v>45656</v>
      </c>
      <c r="O2417" s="51"/>
      <c r="P2417" s="70" t="str">
        <f t="shared" ca="1" si="387"/>
        <v/>
      </c>
      <c r="Q2417" s="70" t="str">
        <f t="shared" ca="1" si="383"/>
        <v/>
      </c>
      <c r="R2417" s="70" t="str">
        <f t="shared" ca="1" si="384"/>
        <v/>
      </c>
      <c r="S2417" s="70" t="str">
        <f t="shared" ca="1" si="385"/>
        <v/>
      </c>
      <c r="T2417" s="147" t="str">
        <f t="shared" ca="1" si="386"/>
        <v/>
      </c>
      <c r="U2417" s="146"/>
      <c r="V2417" s="51"/>
      <c r="W2417" s="51"/>
      <c r="X2417" s="51"/>
      <c r="Y2417" s="51"/>
      <c r="Z2417" s="51"/>
      <c r="AA2417" s="145"/>
    </row>
    <row r="2418" spans="1:27" s="2" customFormat="1" ht="15.6" x14ac:dyDescent="0.3">
      <c r="A2418" s="555">
        <v>45502</v>
      </c>
      <c r="B2418" s="48" t="s">
        <v>2344</v>
      </c>
      <c r="C2418" s="45" t="s">
        <v>494</v>
      </c>
      <c r="D2418" s="45">
        <v>2</v>
      </c>
      <c r="E2418" s="45" t="s">
        <v>2345</v>
      </c>
      <c r="F2418" s="45">
        <v>6</v>
      </c>
      <c r="G2418" s="61" t="s">
        <v>2353</v>
      </c>
      <c r="H2418" s="65" t="s">
        <v>30</v>
      </c>
      <c r="I2418" s="65"/>
      <c r="J2418" s="526"/>
      <c r="K2418" s="42" t="s">
        <v>31</v>
      </c>
      <c r="L2418" s="544">
        <v>45439</v>
      </c>
      <c r="M2418" s="48"/>
      <c r="N2418" s="513">
        <v>45656</v>
      </c>
      <c r="O2418" s="51"/>
      <c r="P2418" s="70" t="str">
        <f t="shared" ca="1" si="387"/>
        <v/>
      </c>
      <c r="Q2418" s="70" t="str">
        <f t="shared" ca="1" si="383"/>
        <v/>
      </c>
      <c r="R2418" s="70" t="str">
        <f t="shared" ca="1" si="384"/>
        <v/>
      </c>
      <c r="S2418" s="70" t="str">
        <f t="shared" ca="1" si="385"/>
        <v/>
      </c>
      <c r="T2418" s="147" t="str">
        <f t="shared" ca="1" si="386"/>
        <v/>
      </c>
      <c r="U2418" s="146"/>
      <c r="V2418" s="51"/>
      <c r="W2418" s="51"/>
      <c r="X2418" s="51"/>
      <c r="Y2418" s="51"/>
      <c r="Z2418" s="51"/>
      <c r="AA2418" s="145"/>
    </row>
    <row r="2419" spans="1:27" s="2" customFormat="1" ht="15.6" x14ac:dyDescent="0.3">
      <c r="A2419" s="555">
        <v>45502</v>
      </c>
      <c r="B2419" s="48" t="s">
        <v>2344</v>
      </c>
      <c r="C2419" s="45" t="s">
        <v>494</v>
      </c>
      <c r="D2419" s="45">
        <v>2</v>
      </c>
      <c r="E2419" s="45" t="s">
        <v>2345</v>
      </c>
      <c r="F2419" s="45">
        <v>5</v>
      </c>
      <c r="G2419" s="61" t="s">
        <v>2354</v>
      </c>
      <c r="H2419" s="65" t="s">
        <v>30</v>
      </c>
      <c r="I2419" s="65"/>
      <c r="J2419" s="526"/>
      <c r="K2419" s="42" t="s">
        <v>31</v>
      </c>
      <c r="L2419" s="544">
        <v>45439</v>
      </c>
      <c r="M2419" s="48"/>
      <c r="N2419" s="513">
        <v>45656</v>
      </c>
      <c r="O2419" s="51"/>
      <c r="P2419" s="70" t="str">
        <f t="shared" ca="1" si="387"/>
        <v/>
      </c>
      <c r="Q2419" s="70" t="str">
        <f t="shared" ca="1" si="383"/>
        <v/>
      </c>
      <c r="R2419" s="70" t="str">
        <f t="shared" ca="1" si="384"/>
        <v/>
      </c>
      <c r="S2419" s="70" t="str">
        <f t="shared" ca="1" si="385"/>
        <v/>
      </c>
      <c r="T2419" s="147" t="str">
        <f t="shared" ca="1" si="386"/>
        <v/>
      </c>
      <c r="U2419" s="146"/>
      <c r="V2419" s="51"/>
      <c r="W2419" s="51"/>
      <c r="X2419" s="51"/>
      <c r="Y2419" s="51"/>
      <c r="Z2419" s="51"/>
      <c r="AA2419" s="145"/>
    </row>
    <row r="2420" spans="1:27" s="2" customFormat="1" ht="15.6" x14ac:dyDescent="0.3">
      <c r="A2420" s="555">
        <v>45502</v>
      </c>
      <c r="B2420" s="48" t="s">
        <v>2344</v>
      </c>
      <c r="C2420" s="45" t="s">
        <v>494</v>
      </c>
      <c r="D2420" s="45">
        <v>2</v>
      </c>
      <c r="E2420" s="45" t="s">
        <v>2345</v>
      </c>
      <c r="F2420" s="45">
        <v>4</v>
      </c>
      <c r="G2420" s="61" t="s">
        <v>2355</v>
      </c>
      <c r="H2420" s="65" t="s">
        <v>57</v>
      </c>
      <c r="I2420" s="65"/>
      <c r="J2420" s="526"/>
      <c r="K2420" s="42" t="s">
        <v>31</v>
      </c>
      <c r="L2420" s="544">
        <v>45439</v>
      </c>
      <c r="M2420" s="48"/>
      <c r="N2420" s="513">
        <v>45538</v>
      </c>
      <c r="O2420" s="51"/>
      <c r="P2420" s="70" t="str">
        <f ca="1">IF(K2420="NÃO INTERVENCIONADO",TODAY()-L2420,"")</f>
        <v/>
      </c>
      <c r="Q2420" s="70" t="str">
        <f t="shared" ca="1" si="383"/>
        <v/>
      </c>
      <c r="R2420" s="70" t="str">
        <f t="shared" ca="1" si="384"/>
        <v/>
      </c>
      <c r="S2420" s="70" t="str">
        <f t="shared" ca="1" si="385"/>
        <v/>
      </c>
      <c r="T2420" s="147" t="str">
        <f t="shared" ca="1" si="386"/>
        <v/>
      </c>
      <c r="U2420" s="146"/>
      <c r="V2420" s="51"/>
      <c r="W2420" s="51"/>
      <c r="X2420" s="51"/>
      <c r="Y2420" s="51"/>
      <c r="Z2420" s="51"/>
      <c r="AA2420" s="145"/>
    </row>
    <row r="2421" spans="1:27" s="2" customFormat="1" ht="15.6" x14ac:dyDescent="0.3">
      <c r="A2421" s="555">
        <v>45502</v>
      </c>
      <c r="B2421" s="48" t="s">
        <v>2344</v>
      </c>
      <c r="C2421" s="45" t="s">
        <v>494</v>
      </c>
      <c r="D2421" s="45">
        <v>2</v>
      </c>
      <c r="E2421" s="45" t="s">
        <v>2345</v>
      </c>
      <c r="F2421" s="45">
        <v>3</v>
      </c>
      <c r="G2421" s="64" t="s">
        <v>2314</v>
      </c>
      <c r="H2421" s="65" t="s">
        <v>30</v>
      </c>
      <c r="I2421" s="65"/>
      <c r="J2421" s="526"/>
      <c r="K2421" s="42" t="s">
        <v>31</v>
      </c>
      <c r="L2421" s="544">
        <v>45439</v>
      </c>
      <c r="M2421" s="48"/>
      <c r="N2421" s="513">
        <v>45693</v>
      </c>
      <c r="O2421" s="51"/>
      <c r="P2421" s="70" t="str">
        <f ca="1">IF(K2421="NÃO INTERVENCIONADO",TODAY()-L2421,"")</f>
        <v/>
      </c>
      <c r="Q2421" s="70" t="str">
        <f t="shared" ca="1" si="383"/>
        <v/>
      </c>
      <c r="R2421" s="70" t="str">
        <f t="shared" ca="1" si="384"/>
        <v/>
      </c>
      <c r="S2421" s="70" t="str">
        <f t="shared" ca="1" si="385"/>
        <v/>
      </c>
      <c r="T2421" s="147" t="str">
        <f t="shared" ca="1" si="386"/>
        <v/>
      </c>
      <c r="U2421" s="146"/>
      <c r="V2421" s="51"/>
      <c r="W2421" s="51"/>
      <c r="X2421" s="51"/>
      <c r="Y2421" s="51"/>
      <c r="Z2421" s="51"/>
      <c r="AA2421" s="145"/>
    </row>
    <row r="2422" spans="1:27" s="2" customFormat="1" ht="15.6" x14ac:dyDescent="0.3">
      <c r="A2422" s="555">
        <v>45502</v>
      </c>
      <c r="B2422" s="48" t="s">
        <v>2344</v>
      </c>
      <c r="C2422" s="45" t="s">
        <v>494</v>
      </c>
      <c r="D2422" s="45">
        <v>2</v>
      </c>
      <c r="E2422" s="45" t="s">
        <v>2345</v>
      </c>
      <c r="F2422" s="45">
        <v>2</v>
      </c>
      <c r="G2422" s="64" t="s">
        <v>2356</v>
      </c>
      <c r="H2422" s="65" t="s">
        <v>30</v>
      </c>
      <c r="I2422" s="65"/>
      <c r="J2422" s="526"/>
      <c r="K2422" s="42" t="s">
        <v>31</v>
      </c>
      <c r="L2422" s="544">
        <v>45439</v>
      </c>
      <c r="M2422" s="48"/>
      <c r="N2422" s="513">
        <v>45693</v>
      </c>
      <c r="O2422" s="51"/>
      <c r="P2422" s="70" t="str">
        <f t="shared" ref="P2422:P2436" ca="1" si="388">IF(K2422="NÃO INTERVENCIONADO",TODAY()-J2422,"")</f>
        <v/>
      </c>
      <c r="Q2422" s="70" t="str">
        <f t="shared" ca="1" si="383"/>
        <v/>
      </c>
      <c r="R2422" s="70" t="str">
        <f t="shared" ca="1" si="384"/>
        <v/>
      </c>
      <c r="S2422" s="70" t="str">
        <f t="shared" ca="1" si="385"/>
        <v/>
      </c>
      <c r="T2422" s="147" t="str">
        <f t="shared" ca="1" si="386"/>
        <v/>
      </c>
      <c r="U2422" s="146"/>
      <c r="V2422" s="51"/>
      <c r="W2422" s="51"/>
      <c r="X2422" s="51"/>
      <c r="Y2422" s="51"/>
      <c r="Z2422" s="51"/>
      <c r="AA2422" s="145"/>
    </row>
    <row r="2423" spans="1:27" s="2" customFormat="1" ht="15.6" x14ac:dyDescent="0.3">
      <c r="A2423" s="555">
        <v>45502</v>
      </c>
      <c r="B2423" s="48" t="s">
        <v>2344</v>
      </c>
      <c r="C2423" s="45" t="s">
        <v>494</v>
      </c>
      <c r="D2423" s="45">
        <v>2</v>
      </c>
      <c r="E2423" s="45" t="s">
        <v>2345</v>
      </c>
      <c r="F2423" s="45">
        <v>1</v>
      </c>
      <c r="G2423" s="61" t="s">
        <v>764</v>
      </c>
      <c r="H2423" s="65" t="s">
        <v>30</v>
      </c>
      <c r="I2423" s="65"/>
      <c r="J2423" s="526"/>
      <c r="K2423" s="42" t="s">
        <v>31</v>
      </c>
      <c r="L2423" s="544">
        <v>45439</v>
      </c>
      <c r="M2423" s="48"/>
      <c r="N2423" s="513">
        <v>45656</v>
      </c>
      <c r="O2423" s="51"/>
      <c r="P2423" s="70" t="str">
        <f t="shared" ca="1" si="388"/>
        <v/>
      </c>
      <c r="Q2423" s="70" t="str">
        <f t="shared" ca="1" si="383"/>
        <v/>
      </c>
      <c r="R2423" s="70" t="str">
        <f t="shared" ca="1" si="384"/>
        <v/>
      </c>
      <c r="S2423" s="70" t="str">
        <f t="shared" ca="1" si="385"/>
        <v/>
      </c>
      <c r="T2423" s="147" t="str">
        <f t="shared" ca="1" si="386"/>
        <v/>
      </c>
      <c r="U2423" s="146"/>
      <c r="V2423" s="51"/>
      <c r="W2423" s="51"/>
      <c r="X2423" s="51"/>
      <c r="Y2423" s="51"/>
      <c r="Z2423" s="51"/>
      <c r="AA2423" s="145"/>
    </row>
    <row r="2424" spans="1:27" s="2" customFormat="1" ht="15.6" x14ac:dyDescent="0.3">
      <c r="A2424" s="555">
        <v>45589</v>
      </c>
      <c r="B2424" s="48" t="s">
        <v>2357</v>
      </c>
      <c r="C2424" s="45" t="s">
        <v>494</v>
      </c>
      <c r="D2424" s="45">
        <v>2</v>
      </c>
      <c r="E2424" s="45" t="s">
        <v>28</v>
      </c>
      <c r="F2424" s="45">
        <v>1</v>
      </c>
      <c r="G2424" s="63" t="s">
        <v>2358</v>
      </c>
      <c r="H2424" s="47" t="s">
        <v>30</v>
      </c>
      <c r="I2424" s="48"/>
      <c r="J2424" s="568">
        <v>45589</v>
      </c>
      <c r="K2424" s="42" t="s">
        <v>31</v>
      </c>
      <c r="L2424" s="548">
        <v>45588</v>
      </c>
      <c r="M2424" s="57"/>
      <c r="N2424" s="516">
        <v>45615</v>
      </c>
      <c r="O2424" s="51"/>
      <c r="P2424" s="70" t="str">
        <f t="shared" ca="1" si="388"/>
        <v/>
      </c>
      <c r="Q2424" s="70" t="str">
        <f t="shared" ca="1" si="383"/>
        <v/>
      </c>
      <c r="R2424" s="70" t="str">
        <f t="shared" ca="1" si="384"/>
        <v/>
      </c>
      <c r="S2424" s="70" t="str">
        <f t="shared" ca="1" si="385"/>
        <v/>
      </c>
      <c r="T2424" s="147" t="str">
        <f t="shared" ca="1" si="386"/>
        <v/>
      </c>
      <c r="U2424" s="146"/>
      <c r="V2424" s="51"/>
      <c r="W2424" s="51"/>
      <c r="X2424" s="51"/>
      <c r="Y2424" s="51"/>
      <c r="Z2424" s="51"/>
      <c r="AA2424" s="145"/>
    </row>
    <row r="2425" spans="1:27" s="2" customFormat="1" ht="15.6" x14ac:dyDescent="0.3">
      <c r="A2425" s="555">
        <v>45589</v>
      </c>
      <c r="B2425" s="48" t="s">
        <v>2357</v>
      </c>
      <c r="C2425" s="45" t="s">
        <v>494</v>
      </c>
      <c r="D2425" s="45">
        <v>2</v>
      </c>
      <c r="E2425" s="45" t="s">
        <v>28</v>
      </c>
      <c r="F2425" s="45">
        <v>2</v>
      </c>
      <c r="G2425" s="218" t="s">
        <v>2359</v>
      </c>
      <c r="H2425" s="95" t="s">
        <v>97</v>
      </c>
      <c r="I2425" s="95"/>
      <c r="J2425" s="570">
        <v>45589</v>
      </c>
      <c r="K2425" s="42" t="s">
        <v>31</v>
      </c>
      <c r="L2425" s="548">
        <v>45588</v>
      </c>
      <c r="M2425" s="57"/>
      <c r="N2425" s="516">
        <v>45614</v>
      </c>
      <c r="O2425" s="51"/>
      <c r="P2425" s="70" t="str">
        <f t="shared" ca="1" si="388"/>
        <v/>
      </c>
      <c r="Q2425" s="70" t="str">
        <f t="shared" ca="1" si="383"/>
        <v/>
      </c>
      <c r="R2425" s="70" t="str">
        <f t="shared" ca="1" si="384"/>
        <v/>
      </c>
      <c r="S2425" s="70" t="str">
        <f t="shared" ca="1" si="385"/>
        <v/>
      </c>
      <c r="T2425" s="147" t="str">
        <f t="shared" ca="1" si="386"/>
        <v/>
      </c>
      <c r="U2425" s="146"/>
      <c r="V2425" s="51"/>
      <c r="W2425" s="51"/>
      <c r="X2425" s="51"/>
      <c r="Y2425" s="51"/>
      <c r="Z2425" s="51"/>
      <c r="AA2425" s="145"/>
    </row>
    <row r="2426" spans="1:27" s="2" customFormat="1" ht="15.6" x14ac:dyDescent="0.3">
      <c r="A2426" s="555">
        <v>45589</v>
      </c>
      <c r="B2426" s="48" t="s">
        <v>2357</v>
      </c>
      <c r="C2426" s="45" t="s">
        <v>494</v>
      </c>
      <c r="D2426" s="45">
        <v>2</v>
      </c>
      <c r="E2426" s="45" t="s">
        <v>28</v>
      </c>
      <c r="F2426" s="45">
        <v>3</v>
      </c>
      <c r="G2426" s="63" t="s">
        <v>2360</v>
      </c>
      <c r="H2426" s="47" t="s">
        <v>30</v>
      </c>
      <c r="I2426" s="48"/>
      <c r="J2426" s="568">
        <v>45589</v>
      </c>
      <c r="K2426" s="42" t="s">
        <v>31</v>
      </c>
      <c r="L2426" s="548">
        <v>45588</v>
      </c>
      <c r="M2426" s="57"/>
      <c r="N2426" s="516">
        <v>45616</v>
      </c>
      <c r="O2426" s="51"/>
      <c r="P2426" s="70" t="str">
        <f t="shared" ca="1" si="388"/>
        <v/>
      </c>
      <c r="Q2426" s="70" t="str">
        <f t="shared" ca="1" si="383"/>
        <v/>
      </c>
      <c r="R2426" s="70" t="str">
        <f t="shared" ca="1" si="384"/>
        <v/>
      </c>
      <c r="S2426" s="70" t="str">
        <f t="shared" ca="1" si="385"/>
        <v/>
      </c>
      <c r="T2426" s="147" t="str">
        <f t="shared" ca="1" si="386"/>
        <v/>
      </c>
      <c r="U2426" s="146"/>
      <c r="V2426" s="51"/>
      <c r="W2426" s="51"/>
      <c r="X2426" s="51"/>
      <c r="Y2426" s="51"/>
      <c r="Z2426" s="51"/>
      <c r="AA2426" s="145"/>
    </row>
    <row r="2427" spans="1:27" s="2" customFormat="1" ht="15.6" x14ac:dyDescent="0.3">
      <c r="A2427" s="555">
        <v>45589</v>
      </c>
      <c r="B2427" s="48" t="s">
        <v>2357</v>
      </c>
      <c r="C2427" s="45" t="s">
        <v>494</v>
      </c>
      <c r="D2427" s="45">
        <v>2</v>
      </c>
      <c r="E2427" s="45" t="s">
        <v>28</v>
      </c>
      <c r="F2427" s="45">
        <v>4</v>
      </c>
      <c r="G2427" s="63" t="s">
        <v>2361</v>
      </c>
      <c r="H2427" s="47" t="s">
        <v>30</v>
      </c>
      <c r="I2427" s="48"/>
      <c r="J2427" s="568">
        <v>45589</v>
      </c>
      <c r="K2427" s="42" t="s">
        <v>31</v>
      </c>
      <c r="L2427" s="548">
        <v>45588</v>
      </c>
      <c r="M2427" s="57"/>
      <c r="N2427" s="516">
        <v>45616</v>
      </c>
      <c r="O2427" s="51"/>
      <c r="P2427" s="70" t="str">
        <f t="shared" ca="1" si="388"/>
        <v/>
      </c>
      <c r="Q2427" s="70" t="str">
        <f t="shared" ref="Q2427:Q2436" ca="1" si="389">IF(K2427="ENCOMENDADO",TODAY()-J2427,"")</f>
        <v/>
      </c>
      <c r="R2427" s="70" t="str">
        <f t="shared" ref="R2427:R2436" ca="1" si="390">IF(K2427="EM OBRA",TODAY()-J2427,"")</f>
        <v/>
      </c>
      <c r="S2427" s="70" t="str">
        <f t="shared" ref="S2427:S2436" ca="1" si="391">IF(K2427="CORREÇÃO NÃO ACEITE",TODAY()-J2427,"")</f>
        <v/>
      </c>
      <c r="T2427" s="147" t="str">
        <f t="shared" ref="T2427:T2436" ca="1" si="392">IF(K2427="A VERIFICAR",TODAY()-J2427,"")</f>
        <v/>
      </c>
      <c r="U2427" s="146"/>
      <c r="V2427" s="51"/>
      <c r="W2427" s="51"/>
      <c r="X2427" s="51"/>
      <c r="Y2427" s="51"/>
      <c r="Z2427" s="51"/>
      <c r="AA2427" s="145"/>
    </row>
    <row r="2428" spans="1:27" s="2" customFormat="1" ht="15.6" x14ac:dyDescent="0.3">
      <c r="A2428" s="555">
        <v>45589</v>
      </c>
      <c r="B2428" s="48" t="s">
        <v>2357</v>
      </c>
      <c r="C2428" s="45" t="s">
        <v>494</v>
      </c>
      <c r="D2428" s="45">
        <v>2</v>
      </c>
      <c r="E2428" s="45" t="s">
        <v>28</v>
      </c>
      <c r="F2428" s="45">
        <v>5</v>
      </c>
      <c r="G2428" s="63" t="s">
        <v>2362</v>
      </c>
      <c r="H2428" s="47" t="s">
        <v>30</v>
      </c>
      <c r="I2428" s="48"/>
      <c r="J2428" s="568">
        <v>45589</v>
      </c>
      <c r="K2428" s="42" t="s">
        <v>31</v>
      </c>
      <c r="L2428" s="548">
        <v>45588</v>
      </c>
      <c r="M2428" s="57"/>
      <c r="N2428" s="516">
        <v>45616</v>
      </c>
      <c r="O2428" s="51"/>
      <c r="P2428" s="70" t="str">
        <f t="shared" ca="1" si="388"/>
        <v/>
      </c>
      <c r="Q2428" s="70" t="str">
        <f t="shared" ca="1" si="389"/>
        <v/>
      </c>
      <c r="R2428" s="70" t="str">
        <f t="shared" ca="1" si="390"/>
        <v/>
      </c>
      <c r="S2428" s="70" t="str">
        <f t="shared" ca="1" si="391"/>
        <v/>
      </c>
      <c r="T2428" s="147" t="str">
        <f t="shared" ca="1" si="392"/>
        <v/>
      </c>
      <c r="U2428" s="146"/>
      <c r="V2428" s="51"/>
      <c r="W2428" s="51"/>
      <c r="X2428" s="51"/>
      <c r="Y2428" s="51"/>
      <c r="Z2428" s="51"/>
      <c r="AA2428" s="145"/>
    </row>
    <row r="2429" spans="1:27" s="2" customFormat="1" ht="15.6" x14ac:dyDescent="0.3">
      <c r="A2429" s="555">
        <v>45589</v>
      </c>
      <c r="B2429" s="48" t="s">
        <v>2357</v>
      </c>
      <c r="C2429" s="45" t="s">
        <v>494</v>
      </c>
      <c r="D2429" s="45">
        <v>2</v>
      </c>
      <c r="E2429" s="45" t="s">
        <v>28</v>
      </c>
      <c r="F2429" s="45">
        <v>6</v>
      </c>
      <c r="G2429" s="63" t="s">
        <v>2363</v>
      </c>
      <c r="H2429" s="47" t="s">
        <v>30</v>
      </c>
      <c r="I2429" s="47"/>
      <c r="J2429" s="568">
        <v>45589</v>
      </c>
      <c r="K2429" s="42" t="s">
        <v>31</v>
      </c>
      <c r="L2429" s="548">
        <v>45588</v>
      </c>
      <c r="M2429" s="57"/>
      <c r="N2429" s="516">
        <v>45589</v>
      </c>
      <c r="O2429" s="51"/>
      <c r="P2429" s="70" t="str">
        <f t="shared" ca="1" si="388"/>
        <v/>
      </c>
      <c r="Q2429" s="70" t="str">
        <f t="shared" ca="1" si="389"/>
        <v/>
      </c>
      <c r="R2429" s="70" t="str">
        <f t="shared" ca="1" si="390"/>
        <v/>
      </c>
      <c r="S2429" s="70" t="str">
        <f t="shared" ca="1" si="391"/>
        <v/>
      </c>
      <c r="T2429" s="147" t="str">
        <f t="shared" ca="1" si="392"/>
        <v/>
      </c>
      <c r="U2429" s="146"/>
      <c r="V2429" s="51"/>
      <c r="W2429" s="51"/>
      <c r="X2429" s="51"/>
      <c r="Y2429" s="51"/>
      <c r="Z2429" s="51"/>
      <c r="AA2429" s="145"/>
    </row>
    <row r="2430" spans="1:27" s="2" customFormat="1" ht="15.6" x14ac:dyDescent="0.3">
      <c r="A2430" s="555">
        <v>45589</v>
      </c>
      <c r="B2430" s="48" t="s">
        <v>2357</v>
      </c>
      <c r="C2430" s="45" t="s">
        <v>494</v>
      </c>
      <c r="D2430" s="45">
        <v>2</v>
      </c>
      <c r="E2430" s="45" t="s">
        <v>28</v>
      </c>
      <c r="F2430" s="45">
        <v>7</v>
      </c>
      <c r="G2430" s="63" t="s">
        <v>2364</v>
      </c>
      <c r="H2430" s="47" t="s">
        <v>30</v>
      </c>
      <c r="I2430" s="48"/>
      <c r="J2430" s="568">
        <v>45589</v>
      </c>
      <c r="K2430" s="42" t="s">
        <v>31</v>
      </c>
      <c r="L2430" s="548">
        <v>45588</v>
      </c>
      <c r="M2430" s="57"/>
      <c r="N2430" s="516">
        <v>45623</v>
      </c>
      <c r="O2430" s="51"/>
      <c r="P2430" s="70" t="str">
        <f t="shared" ca="1" si="388"/>
        <v/>
      </c>
      <c r="Q2430" s="70" t="str">
        <f t="shared" ca="1" si="389"/>
        <v/>
      </c>
      <c r="R2430" s="70" t="str">
        <f t="shared" ca="1" si="390"/>
        <v/>
      </c>
      <c r="S2430" s="70" t="str">
        <f t="shared" ca="1" si="391"/>
        <v/>
      </c>
      <c r="T2430" s="147" t="str">
        <f t="shared" ca="1" si="392"/>
        <v/>
      </c>
      <c r="U2430" s="146"/>
      <c r="V2430" s="51"/>
      <c r="W2430" s="51"/>
      <c r="X2430" s="51"/>
      <c r="Y2430" s="51"/>
      <c r="Z2430" s="51"/>
      <c r="AA2430" s="145"/>
    </row>
    <row r="2431" spans="1:27" s="2" customFormat="1" ht="15.6" x14ac:dyDescent="0.3">
      <c r="A2431" s="555">
        <v>45589</v>
      </c>
      <c r="B2431" s="48" t="s">
        <v>2357</v>
      </c>
      <c r="C2431" s="45" t="s">
        <v>494</v>
      </c>
      <c r="D2431" s="45">
        <v>2</v>
      </c>
      <c r="E2431" s="45" t="s">
        <v>28</v>
      </c>
      <c r="F2431" s="45">
        <v>8</v>
      </c>
      <c r="G2431" s="63" t="s">
        <v>2365</v>
      </c>
      <c r="H2431" s="47" t="s">
        <v>30</v>
      </c>
      <c r="I2431" s="48"/>
      <c r="J2431" s="568">
        <v>45589</v>
      </c>
      <c r="K2431" s="42" t="s">
        <v>31</v>
      </c>
      <c r="L2431" s="548">
        <v>45588</v>
      </c>
      <c r="M2431" s="57"/>
      <c r="N2431" s="516">
        <v>45616</v>
      </c>
      <c r="O2431" s="51"/>
      <c r="P2431" s="70" t="str">
        <f t="shared" ca="1" si="388"/>
        <v/>
      </c>
      <c r="Q2431" s="70" t="str">
        <f t="shared" ca="1" si="389"/>
        <v/>
      </c>
      <c r="R2431" s="70" t="str">
        <f t="shared" ca="1" si="390"/>
        <v/>
      </c>
      <c r="S2431" s="70" t="str">
        <f t="shared" ca="1" si="391"/>
        <v/>
      </c>
      <c r="T2431" s="147" t="str">
        <f t="shared" ca="1" si="392"/>
        <v/>
      </c>
      <c r="U2431" s="146"/>
      <c r="V2431" s="51"/>
      <c r="W2431" s="51"/>
      <c r="X2431" s="51"/>
      <c r="Y2431" s="51"/>
      <c r="Z2431" s="51"/>
      <c r="AA2431" s="145"/>
    </row>
    <row r="2432" spans="1:27" s="2" customFormat="1" ht="15.6" x14ac:dyDescent="0.3">
      <c r="A2432" s="555">
        <v>45589</v>
      </c>
      <c r="B2432" s="48" t="s">
        <v>2357</v>
      </c>
      <c r="C2432" s="45" t="s">
        <v>494</v>
      </c>
      <c r="D2432" s="45">
        <v>2</v>
      </c>
      <c r="E2432" s="45" t="s">
        <v>28</v>
      </c>
      <c r="F2432" s="45">
        <v>9</v>
      </c>
      <c r="G2432" s="63" t="s">
        <v>2366</v>
      </c>
      <c r="H2432" s="47" t="s">
        <v>30</v>
      </c>
      <c r="I2432" s="48"/>
      <c r="J2432" s="568">
        <v>45589</v>
      </c>
      <c r="K2432" s="42" t="s">
        <v>31</v>
      </c>
      <c r="L2432" s="548">
        <v>45588</v>
      </c>
      <c r="M2432" s="57"/>
      <c r="N2432" s="516">
        <v>45616</v>
      </c>
      <c r="O2432" s="51"/>
      <c r="P2432" s="70" t="str">
        <f t="shared" ca="1" si="388"/>
        <v/>
      </c>
      <c r="Q2432" s="70" t="str">
        <f t="shared" ca="1" si="389"/>
        <v/>
      </c>
      <c r="R2432" s="70" t="str">
        <f t="shared" ca="1" si="390"/>
        <v/>
      </c>
      <c r="S2432" s="70" t="str">
        <f t="shared" ca="1" si="391"/>
        <v/>
      </c>
      <c r="T2432" s="147" t="str">
        <f t="shared" ca="1" si="392"/>
        <v/>
      </c>
      <c r="U2432" s="146"/>
      <c r="V2432" s="51"/>
      <c r="W2432" s="51"/>
      <c r="X2432" s="51"/>
      <c r="Y2432" s="51"/>
      <c r="Z2432" s="51"/>
      <c r="AA2432" s="145"/>
    </row>
    <row r="2433" spans="1:27" s="2" customFormat="1" ht="15.6" x14ac:dyDescent="0.3">
      <c r="A2433" s="555">
        <v>45589</v>
      </c>
      <c r="B2433" s="48" t="s">
        <v>2357</v>
      </c>
      <c r="C2433" s="45" t="s">
        <v>494</v>
      </c>
      <c r="D2433" s="45">
        <v>2</v>
      </c>
      <c r="E2433" s="45" t="s">
        <v>28</v>
      </c>
      <c r="F2433" s="45">
        <v>10</v>
      </c>
      <c r="G2433" s="63" t="s">
        <v>415</v>
      </c>
      <c r="H2433" s="47" t="s">
        <v>57</v>
      </c>
      <c r="I2433" s="48"/>
      <c r="J2433" s="568">
        <v>45589</v>
      </c>
      <c r="K2433" s="42" t="s">
        <v>31</v>
      </c>
      <c r="L2433" s="548">
        <v>45588</v>
      </c>
      <c r="M2433" s="57"/>
      <c r="N2433" s="516">
        <v>45621</v>
      </c>
      <c r="O2433" s="51"/>
      <c r="P2433" s="70" t="str">
        <f t="shared" ca="1" si="388"/>
        <v/>
      </c>
      <c r="Q2433" s="70" t="str">
        <f t="shared" ca="1" si="389"/>
        <v/>
      </c>
      <c r="R2433" s="70" t="str">
        <f t="shared" ca="1" si="390"/>
        <v/>
      </c>
      <c r="S2433" s="70" t="str">
        <f t="shared" ca="1" si="391"/>
        <v/>
      </c>
      <c r="T2433" s="147" t="str">
        <f t="shared" ca="1" si="392"/>
        <v/>
      </c>
      <c r="U2433" s="146"/>
      <c r="V2433" s="51"/>
      <c r="W2433" s="51"/>
      <c r="X2433" s="51"/>
      <c r="Y2433" s="51"/>
      <c r="Z2433" s="51"/>
      <c r="AA2433" s="145"/>
    </row>
    <row r="2434" spans="1:27" s="2" customFormat="1" ht="15.6" x14ac:dyDescent="0.3">
      <c r="A2434" s="555">
        <v>45589</v>
      </c>
      <c r="B2434" s="48" t="s">
        <v>2357</v>
      </c>
      <c r="C2434" s="45" t="s">
        <v>494</v>
      </c>
      <c r="D2434" s="45">
        <v>2</v>
      </c>
      <c r="E2434" s="45" t="s">
        <v>28</v>
      </c>
      <c r="F2434" s="45">
        <v>11</v>
      </c>
      <c r="G2434" s="218" t="s">
        <v>1822</v>
      </c>
      <c r="H2434" s="95" t="s">
        <v>84</v>
      </c>
      <c r="I2434" s="95"/>
      <c r="J2434" s="570">
        <v>45687</v>
      </c>
      <c r="K2434" s="42" t="s">
        <v>31</v>
      </c>
      <c r="L2434" s="548">
        <v>45588</v>
      </c>
      <c r="M2434" s="57"/>
      <c r="N2434" s="516">
        <v>45733</v>
      </c>
      <c r="O2434" s="51"/>
      <c r="P2434" s="70" t="str">
        <f t="shared" ca="1" si="388"/>
        <v/>
      </c>
      <c r="Q2434" s="70" t="str">
        <f t="shared" ca="1" si="389"/>
        <v/>
      </c>
      <c r="R2434" s="70" t="str">
        <f t="shared" ca="1" si="390"/>
        <v/>
      </c>
      <c r="S2434" s="70" t="str">
        <f t="shared" ca="1" si="391"/>
        <v/>
      </c>
      <c r="T2434" s="147" t="str">
        <f t="shared" ca="1" si="392"/>
        <v/>
      </c>
      <c r="U2434" s="146"/>
      <c r="V2434" s="51"/>
      <c r="W2434" s="51"/>
      <c r="X2434" s="51"/>
      <c r="Y2434" s="51"/>
      <c r="Z2434" s="51"/>
      <c r="AA2434" s="145"/>
    </row>
    <row r="2435" spans="1:27" s="2" customFormat="1" ht="15.6" x14ac:dyDescent="0.3">
      <c r="A2435" s="555">
        <v>45589</v>
      </c>
      <c r="B2435" s="48" t="s">
        <v>2357</v>
      </c>
      <c r="C2435" s="45" t="s">
        <v>494</v>
      </c>
      <c r="D2435" s="45">
        <v>2</v>
      </c>
      <c r="E2435" s="45" t="s">
        <v>28</v>
      </c>
      <c r="F2435" s="45">
        <v>12</v>
      </c>
      <c r="G2435" s="64" t="s">
        <v>2367</v>
      </c>
      <c r="H2435" s="47" t="s">
        <v>104</v>
      </c>
      <c r="I2435" s="48"/>
      <c r="J2435" s="513">
        <v>45614</v>
      </c>
      <c r="K2435" s="42" t="s">
        <v>31</v>
      </c>
      <c r="L2435" s="548">
        <v>45588</v>
      </c>
      <c r="M2435" s="55">
        <v>45684</v>
      </c>
      <c r="N2435" s="525">
        <v>45680</v>
      </c>
      <c r="O2435" s="51"/>
      <c r="P2435" s="70" t="str">
        <f t="shared" ca="1" si="388"/>
        <v/>
      </c>
      <c r="Q2435" s="70" t="str">
        <f t="shared" ca="1" si="389"/>
        <v/>
      </c>
      <c r="R2435" s="70" t="str">
        <f t="shared" ca="1" si="390"/>
        <v/>
      </c>
      <c r="S2435" s="70" t="str">
        <f t="shared" ca="1" si="391"/>
        <v/>
      </c>
      <c r="T2435" s="147" t="str">
        <f t="shared" ca="1" si="392"/>
        <v/>
      </c>
      <c r="U2435" s="146"/>
      <c r="V2435" s="51"/>
      <c r="W2435" s="51"/>
      <c r="X2435" s="51"/>
      <c r="Y2435" s="51"/>
      <c r="Z2435" s="51"/>
      <c r="AA2435" s="145"/>
    </row>
    <row r="2436" spans="1:27" s="2" customFormat="1" ht="15.6" x14ac:dyDescent="0.3">
      <c r="A2436" s="555">
        <v>45589</v>
      </c>
      <c r="B2436" s="48" t="s">
        <v>2357</v>
      </c>
      <c r="C2436" s="45" t="s">
        <v>494</v>
      </c>
      <c r="D2436" s="45">
        <v>2</v>
      </c>
      <c r="E2436" s="45" t="s">
        <v>28</v>
      </c>
      <c r="F2436" s="45">
        <v>13</v>
      </c>
      <c r="G2436" s="218" t="s">
        <v>2368</v>
      </c>
      <c r="H2436" s="95" t="s">
        <v>49</v>
      </c>
      <c r="I2436" s="95"/>
      <c r="J2436" s="570">
        <v>45623</v>
      </c>
      <c r="K2436" s="42" t="s">
        <v>31</v>
      </c>
      <c r="L2436" s="548">
        <v>45588</v>
      </c>
      <c r="M2436" s="55">
        <v>45680</v>
      </c>
      <c r="N2436" s="525">
        <v>45656</v>
      </c>
      <c r="O2436" s="51"/>
      <c r="P2436" s="70" t="str">
        <f t="shared" ca="1" si="388"/>
        <v/>
      </c>
      <c r="Q2436" s="70" t="str">
        <f t="shared" ca="1" si="389"/>
        <v/>
      </c>
      <c r="R2436" s="70" t="str">
        <f t="shared" ca="1" si="390"/>
        <v/>
      </c>
      <c r="S2436" s="70" t="str">
        <f t="shared" ca="1" si="391"/>
        <v/>
      </c>
      <c r="T2436" s="147" t="str">
        <f t="shared" ca="1" si="392"/>
        <v/>
      </c>
      <c r="U2436" s="146"/>
      <c r="V2436" s="51"/>
      <c r="W2436" s="51"/>
      <c r="X2436" s="51"/>
      <c r="Y2436" s="51"/>
      <c r="Z2436" s="51"/>
      <c r="AA2436" s="145"/>
    </row>
    <row r="2437" spans="1:27" s="2" customFormat="1" ht="15.6" x14ac:dyDescent="0.3">
      <c r="A2437" s="555">
        <v>45589</v>
      </c>
      <c r="B2437" s="48" t="s">
        <v>2357</v>
      </c>
      <c r="C2437" s="45" t="s">
        <v>494</v>
      </c>
      <c r="D2437" s="45">
        <v>2</v>
      </c>
      <c r="E2437" s="45" t="s">
        <v>28</v>
      </c>
      <c r="F2437" s="45">
        <v>14</v>
      </c>
      <c r="G2437" s="63" t="s">
        <v>2369</v>
      </c>
      <c r="H2437" s="47" t="s">
        <v>30</v>
      </c>
      <c r="I2437" s="95"/>
      <c r="J2437" s="568">
        <v>45819</v>
      </c>
      <c r="K2437" s="42" t="s">
        <v>31</v>
      </c>
      <c r="L2437" s="548">
        <v>45588</v>
      </c>
      <c r="M2437" s="57"/>
      <c r="N2437" s="516">
        <v>45824</v>
      </c>
      <c r="O2437" s="51"/>
      <c r="P2437" s="70"/>
      <c r="Q2437" s="70"/>
      <c r="R2437" s="70"/>
      <c r="S2437" s="70"/>
      <c r="T2437" s="147"/>
      <c r="U2437" s="146"/>
      <c r="V2437" s="51"/>
      <c r="W2437" s="51"/>
      <c r="X2437" s="51"/>
      <c r="Y2437" s="51"/>
      <c r="Z2437" s="51"/>
      <c r="AA2437" s="145"/>
    </row>
    <row r="2438" spans="1:27" s="2" customFormat="1" ht="31.2" x14ac:dyDescent="0.3">
      <c r="A2438" s="555">
        <v>45516</v>
      </c>
      <c r="B2438" s="48" t="s">
        <v>2370</v>
      </c>
      <c r="C2438" s="45" t="s">
        <v>494</v>
      </c>
      <c r="D2438" s="45">
        <v>2</v>
      </c>
      <c r="E2438" s="45" t="s">
        <v>66</v>
      </c>
      <c r="F2438" s="45">
        <v>18</v>
      </c>
      <c r="G2438" s="77" t="s">
        <v>2371</v>
      </c>
      <c r="H2438" s="65" t="s">
        <v>30</v>
      </c>
      <c r="I2438" s="65"/>
      <c r="J2438" s="526"/>
      <c r="K2438" s="42" t="s">
        <v>31</v>
      </c>
      <c r="L2438" s="543">
        <v>45475</v>
      </c>
      <c r="M2438" s="57"/>
      <c r="N2438" s="516">
        <v>45728</v>
      </c>
      <c r="O2438" s="51"/>
      <c r="P2438" s="70"/>
      <c r="Q2438" s="70"/>
      <c r="R2438" s="70"/>
      <c r="S2438" s="70"/>
      <c r="T2438" s="147"/>
      <c r="U2438" s="146"/>
      <c r="V2438" s="51"/>
      <c r="W2438" s="51"/>
      <c r="X2438" s="51"/>
      <c r="Y2438" s="51"/>
      <c r="Z2438" s="51"/>
      <c r="AA2438" s="145"/>
    </row>
    <row r="2439" spans="1:27" s="2" customFormat="1" ht="15.6" x14ac:dyDescent="0.3">
      <c r="A2439" s="555">
        <v>45516</v>
      </c>
      <c r="B2439" s="48" t="s">
        <v>2370</v>
      </c>
      <c r="C2439" s="45" t="s">
        <v>494</v>
      </c>
      <c r="D2439" s="45">
        <v>2</v>
      </c>
      <c r="E2439" s="45" t="s">
        <v>66</v>
      </c>
      <c r="F2439" s="45">
        <v>17</v>
      </c>
      <c r="G2439" s="64" t="s">
        <v>2372</v>
      </c>
      <c r="H2439" s="65" t="s">
        <v>30</v>
      </c>
      <c r="I2439" s="65"/>
      <c r="J2439" s="526">
        <v>45699</v>
      </c>
      <c r="K2439" s="42" t="s">
        <v>31</v>
      </c>
      <c r="L2439" s="543">
        <v>45475</v>
      </c>
      <c r="M2439" s="57"/>
      <c r="N2439" s="516">
        <v>45701</v>
      </c>
      <c r="O2439" s="51"/>
      <c r="P2439" s="70"/>
      <c r="Q2439" s="70"/>
      <c r="R2439" s="70"/>
      <c r="S2439" s="70"/>
      <c r="T2439" s="147"/>
      <c r="U2439" s="146"/>
      <c r="V2439" s="51"/>
      <c r="W2439" s="51"/>
      <c r="X2439" s="51"/>
      <c r="Y2439" s="51"/>
      <c r="Z2439" s="51"/>
      <c r="AA2439" s="145"/>
    </row>
    <row r="2440" spans="1:27" s="2" customFormat="1" ht="15.6" x14ac:dyDescent="0.3">
      <c r="A2440" s="555">
        <v>45516</v>
      </c>
      <c r="B2440" s="48" t="s">
        <v>2370</v>
      </c>
      <c r="C2440" s="45" t="s">
        <v>494</v>
      </c>
      <c r="D2440" s="45">
        <v>2</v>
      </c>
      <c r="E2440" s="45" t="s">
        <v>66</v>
      </c>
      <c r="F2440" s="45">
        <v>16</v>
      </c>
      <c r="G2440" s="64" t="s">
        <v>2373</v>
      </c>
      <c r="H2440" s="65" t="s">
        <v>30</v>
      </c>
      <c r="I2440" s="65"/>
      <c r="J2440" s="526">
        <v>45699</v>
      </c>
      <c r="K2440" s="42" t="s">
        <v>31</v>
      </c>
      <c r="L2440" s="543">
        <v>45475</v>
      </c>
      <c r="M2440" s="57"/>
      <c r="N2440" s="516">
        <v>45701</v>
      </c>
      <c r="O2440" s="51"/>
      <c r="P2440" s="70"/>
      <c r="Q2440" s="70"/>
      <c r="R2440" s="70"/>
      <c r="S2440" s="70"/>
      <c r="T2440" s="147"/>
      <c r="U2440" s="146"/>
      <c r="V2440" s="51"/>
      <c r="W2440" s="51"/>
      <c r="X2440" s="51"/>
      <c r="Y2440" s="51"/>
      <c r="Z2440" s="51"/>
      <c r="AA2440" s="145"/>
    </row>
    <row r="2441" spans="1:27" s="2" customFormat="1" ht="15.6" x14ac:dyDescent="0.3">
      <c r="A2441" s="555">
        <v>45516</v>
      </c>
      <c r="B2441" s="48" t="s">
        <v>2370</v>
      </c>
      <c r="C2441" s="45" t="s">
        <v>494</v>
      </c>
      <c r="D2441" s="45">
        <v>2</v>
      </c>
      <c r="E2441" s="45" t="s">
        <v>66</v>
      </c>
      <c r="F2441" s="45">
        <v>15</v>
      </c>
      <c r="G2441" s="64" t="s">
        <v>2374</v>
      </c>
      <c r="H2441" s="65" t="s">
        <v>30</v>
      </c>
      <c r="I2441" s="65"/>
      <c r="J2441" s="526">
        <v>45699</v>
      </c>
      <c r="K2441" s="42" t="s">
        <v>31</v>
      </c>
      <c r="L2441" s="543">
        <v>45475</v>
      </c>
      <c r="M2441" s="57"/>
      <c r="N2441" s="516">
        <v>45701</v>
      </c>
      <c r="O2441" s="51"/>
      <c r="P2441" s="70"/>
      <c r="Q2441" s="70"/>
      <c r="R2441" s="70"/>
      <c r="S2441" s="70"/>
      <c r="T2441" s="147"/>
      <c r="U2441" s="146"/>
      <c r="V2441" s="51"/>
      <c r="W2441" s="51"/>
      <c r="X2441" s="51"/>
      <c r="Y2441" s="51"/>
      <c r="Z2441" s="51"/>
      <c r="AA2441" s="145"/>
    </row>
    <row r="2442" spans="1:27" s="2" customFormat="1" ht="15.6" x14ac:dyDescent="0.3">
      <c r="A2442" s="555">
        <v>45516</v>
      </c>
      <c r="B2442" s="48" t="s">
        <v>2370</v>
      </c>
      <c r="C2442" s="45" t="s">
        <v>494</v>
      </c>
      <c r="D2442" s="45">
        <v>2</v>
      </c>
      <c r="E2442" s="45" t="s">
        <v>66</v>
      </c>
      <c r="F2442" s="45">
        <v>14</v>
      </c>
      <c r="G2442" s="64" t="s">
        <v>2375</v>
      </c>
      <c r="H2442" s="65" t="s">
        <v>30</v>
      </c>
      <c r="I2442" s="62"/>
      <c r="J2442" s="526">
        <v>45699</v>
      </c>
      <c r="K2442" s="42" t="s">
        <v>31</v>
      </c>
      <c r="L2442" s="543">
        <v>45475</v>
      </c>
      <c r="M2442" s="57"/>
      <c r="N2442" s="516">
        <v>45701</v>
      </c>
      <c r="O2442" s="51"/>
      <c r="P2442" s="70"/>
      <c r="Q2442" s="70"/>
      <c r="R2442" s="70"/>
      <c r="S2442" s="70"/>
      <c r="T2442" s="147"/>
      <c r="U2442" s="146"/>
      <c r="V2442" s="51"/>
      <c r="W2442" s="51"/>
      <c r="X2442" s="51"/>
      <c r="Y2442" s="51"/>
      <c r="Z2442" s="51"/>
      <c r="AA2442" s="145"/>
    </row>
    <row r="2443" spans="1:27" s="2" customFormat="1" ht="15.6" x14ac:dyDescent="0.3">
      <c r="A2443" s="555">
        <v>45516</v>
      </c>
      <c r="B2443" s="48" t="s">
        <v>2370</v>
      </c>
      <c r="C2443" s="45" t="s">
        <v>494</v>
      </c>
      <c r="D2443" s="45">
        <v>2</v>
      </c>
      <c r="E2443" s="45" t="s">
        <v>66</v>
      </c>
      <c r="F2443" s="45">
        <v>13</v>
      </c>
      <c r="G2443" s="64" t="s">
        <v>2376</v>
      </c>
      <c r="H2443" s="65" t="s">
        <v>158</v>
      </c>
      <c r="I2443" s="65"/>
      <c r="J2443" s="580">
        <v>45671</v>
      </c>
      <c r="K2443" s="42" t="s">
        <v>31</v>
      </c>
      <c r="L2443" s="543">
        <v>45475</v>
      </c>
      <c r="M2443" s="57"/>
      <c r="N2443" s="522">
        <v>45677</v>
      </c>
      <c r="O2443" s="51"/>
      <c r="P2443" s="70" t="str">
        <f t="shared" ref="P2443:P2450" ca="1" si="393">IF(K2443="NÃO INTERVENCIONADO",TODAY()-J2443,"")</f>
        <v/>
      </c>
      <c r="Q2443" s="70" t="str">
        <f t="shared" ref="Q2443:Q2474" ca="1" si="394">IF(K2443="ENCOMENDADO",TODAY()-J2443,"")</f>
        <v/>
      </c>
      <c r="R2443" s="70" t="str">
        <f t="shared" ref="R2443:R2474" ca="1" si="395">IF(K2443="EM OBRA",TODAY()-J2443,"")</f>
        <v/>
      </c>
      <c r="S2443" s="70" t="str">
        <f t="shared" ref="S2443:S2474" ca="1" si="396">IF(K2443="CORREÇÃO NÃO ACEITE",TODAY()-J2443,"")</f>
        <v/>
      </c>
      <c r="T2443" s="147" t="str">
        <f t="shared" ref="T2443:T2474" ca="1" si="397">IF(K2443="A VERIFICAR",TODAY()-J2443,"")</f>
        <v/>
      </c>
      <c r="U2443" s="146"/>
      <c r="V2443" s="51"/>
      <c r="W2443" s="51"/>
      <c r="X2443" s="51"/>
      <c r="Y2443" s="51"/>
      <c r="Z2443" s="51"/>
      <c r="AA2443" s="145"/>
    </row>
    <row r="2444" spans="1:27" s="2" customFormat="1" ht="15.6" x14ac:dyDescent="0.3">
      <c r="A2444" s="555">
        <v>45516</v>
      </c>
      <c r="B2444" s="48" t="s">
        <v>2370</v>
      </c>
      <c r="C2444" s="48" t="s">
        <v>494</v>
      </c>
      <c r="D2444" s="48">
        <v>2</v>
      </c>
      <c r="E2444" s="48" t="s">
        <v>66</v>
      </c>
      <c r="F2444" s="45">
        <v>15</v>
      </c>
      <c r="G2444" s="61" t="s">
        <v>2377</v>
      </c>
      <c r="H2444" s="65" t="s">
        <v>44</v>
      </c>
      <c r="I2444" s="65"/>
      <c r="J2444" s="526"/>
      <c r="K2444" s="42" t="s">
        <v>31</v>
      </c>
      <c r="L2444" s="543">
        <v>45475</v>
      </c>
      <c r="M2444" s="55"/>
      <c r="N2444" s="513">
        <v>45656</v>
      </c>
      <c r="O2444" s="51"/>
      <c r="P2444" s="70" t="str">
        <f t="shared" ca="1" si="393"/>
        <v/>
      </c>
      <c r="Q2444" s="70" t="str">
        <f t="shared" ca="1" si="394"/>
        <v/>
      </c>
      <c r="R2444" s="70" t="str">
        <f t="shared" ca="1" si="395"/>
        <v/>
      </c>
      <c r="S2444" s="70" t="str">
        <f t="shared" ca="1" si="396"/>
        <v/>
      </c>
      <c r="T2444" s="147" t="str">
        <f t="shared" ca="1" si="397"/>
        <v/>
      </c>
      <c r="U2444" s="146"/>
      <c r="V2444" s="51"/>
      <c r="W2444" s="51"/>
      <c r="X2444" s="51"/>
      <c r="Y2444" s="51"/>
      <c r="Z2444" s="51"/>
      <c r="AA2444" s="145"/>
    </row>
    <row r="2445" spans="1:27" s="2" customFormat="1" ht="15.6" x14ac:dyDescent="0.3">
      <c r="A2445" s="555">
        <v>45516</v>
      </c>
      <c r="B2445" s="48" t="s">
        <v>2370</v>
      </c>
      <c r="C2445" s="48" t="s">
        <v>494</v>
      </c>
      <c r="D2445" s="48">
        <v>2</v>
      </c>
      <c r="E2445" s="48" t="s">
        <v>66</v>
      </c>
      <c r="F2445" s="45">
        <v>14</v>
      </c>
      <c r="G2445" s="61" t="s">
        <v>2378</v>
      </c>
      <c r="H2445" s="65" t="s">
        <v>44</v>
      </c>
      <c r="I2445" s="65"/>
      <c r="J2445" s="526"/>
      <c r="K2445" s="42" t="s">
        <v>31</v>
      </c>
      <c r="L2445" s="543">
        <v>45475</v>
      </c>
      <c r="M2445" s="55"/>
      <c r="N2445" s="513">
        <v>45656</v>
      </c>
      <c r="O2445" s="51"/>
      <c r="P2445" s="70" t="str">
        <f t="shared" ca="1" si="393"/>
        <v/>
      </c>
      <c r="Q2445" s="70" t="str">
        <f t="shared" ca="1" si="394"/>
        <v/>
      </c>
      <c r="R2445" s="70" t="str">
        <f t="shared" ca="1" si="395"/>
        <v/>
      </c>
      <c r="S2445" s="70" t="str">
        <f t="shared" ca="1" si="396"/>
        <v/>
      </c>
      <c r="T2445" s="147" t="str">
        <f t="shared" ca="1" si="397"/>
        <v/>
      </c>
      <c r="U2445" s="146"/>
      <c r="V2445" s="51"/>
      <c r="W2445" s="51"/>
      <c r="X2445" s="51"/>
      <c r="Y2445" s="51"/>
      <c r="Z2445" s="51"/>
      <c r="AA2445" s="145"/>
    </row>
    <row r="2446" spans="1:27" s="2" customFormat="1" ht="15.6" x14ac:dyDescent="0.3">
      <c r="A2446" s="555">
        <v>45516</v>
      </c>
      <c r="B2446" s="48" t="s">
        <v>2370</v>
      </c>
      <c r="C2446" s="48" t="s">
        <v>494</v>
      </c>
      <c r="D2446" s="48">
        <v>2</v>
      </c>
      <c r="E2446" s="48" t="s">
        <v>66</v>
      </c>
      <c r="F2446" s="45">
        <v>13</v>
      </c>
      <c r="G2446" s="61" t="s">
        <v>2379</v>
      </c>
      <c r="H2446" s="65" t="s">
        <v>30</v>
      </c>
      <c r="I2446" s="65"/>
      <c r="J2446" s="526"/>
      <c r="K2446" s="42" t="s">
        <v>31</v>
      </c>
      <c r="L2446" s="543">
        <v>45475</v>
      </c>
      <c r="M2446" s="51"/>
      <c r="N2446" s="514">
        <v>45680</v>
      </c>
      <c r="O2446" s="51"/>
      <c r="P2446" s="70" t="str">
        <f t="shared" ca="1" si="393"/>
        <v/>
      </c>
      <c r="Q2446" s="70" t="str">
        <f t="shared" ca="1" si="394"/>
        <v/>
      </c>
      <c r="R2446" s="70" t="str">
        <f t="shared" ca="1" si="395"/>
        <v/>
      </c>
      <c r="S2446" s="70" t="str">
        <f t="shared" ca="1" si="396"/>
        <v/>
      </c>
      <c r="T2446" s="147" t="str">
        <f t="shared" ca="1" si="397"/>
        <v/>
      </c>
      <c r="U2446" s="146"/>
      <c r="V2446" s="51"/>
      <c r="W2446" s="51"/>
      <c r="X2446" s="51"/>
      <c r="Y2446" s="51"/>
      <c r="Z2446" s="51"/>
      <c r="AA2446" s="145"/>
    </row>
    <row r="2447" spans="1:27" s="2" customFormat="1" ht="15.6" x14ac:dyDescent="0.3">
      <c r="A2447" s="555">
        <v>45516</v>
      </c>
      <c r="B2447" s="48" t="s">
        <v>2370</v>
      </c>
      <c r="C2447" s="48" t="s">
        <v>494</v>
      </c>
      <c r="D2447" s="48">
        <v>2</v>
      </c>
      <c r="E2447" s="48" t="s">
        <v>66</v>
      </c>
      <c r="F2447" s="45">
        <v>12</v>
      </c>
      <c r="G2447" s="61" t="s">
        <v>2380</v>
      </c>
      <c r="H2447" s="65" t="s">
        <v>30</v>
      </c>
      <c r="I2447" s="65"/>
      <c r="J2447" s="526"/>
      <c r="K2447" s="42" t="s">
        <v>31</v>
      </c>
      <c r="L2447" s="543">
        <v>45475</v>
      </c>
      <c r="M2447" s="51"/>
      <c r="N2447" s="513">
        <v>45656</v>
      </c>
      <c r="O2447" s="51"/>
      <c r="P2447" s="70" t="str">
        <f t="shared" ca="1" si="393"/>
        <v/>
      </c>
      <c r="Q2447" s="70" t="str">
        <f t="shared" ca="1" si="394"/>
        <v/>
      </c>
      <c r="R2447" s="70" t="str">
        <f t="shared" ca="1" si="395"/>
        <v/>
      </c>
      <c r="S2447" s="70" t="str">
        <f t="shared" ca="1" si="396"/>
        <v/>
      </c>
      <c r="T2447" s="147" t="str">
        <f t="shared" ca="1" si="397"/>
        <v/>
      </c>
      <c r="U2447" s="146"/>
      <c r="V2447" s="51"/>
      <c r="W2447" s="51"/>
      <c r="X2447" s="51"/>
      <c r="Y2447" s="51"/>
      <c r="Z2447" s="51"/>
      <c r="AA2447" s="145"/>
    </row>
    <row r="2448" spans="1:27" s="2" customFormat="1" ht="15.6" x14ac:dyDescent="0.3">
      <c r="A2448" s="555">
        <v>45516</v>
      </c>
      <c r="B2448" s="48" t="s">
        <v>2370</v>
      </c>
      <c r="C2448" s="48" t="s">
        <v>494</v>
      </c>
      <c r="D2448" s="48">
        <v>2</v>
      </c>
      <c r="E2448" s="48" t="s">
        <v>66</v>
      </c>
      <c r="F2448" s="45">
        <v>11</v>
      </c>
      <c r="G2448" s="61" t="s">
        <v>2381</v>
      </c>
      <c r="H2448" s="65" t="s">
        <v>30</v>
      </c>
      <c r="I2448" s="65"/>
      <c r="J2448" s="526"/>
      <c r="K2448" s="42" t="s">
        <v>31</v>
      </c>
      <c r="L2448" s="543">
        <v>45475</v>
      </c>
      <c r="M2448" s="51"/>
      <c r="N2448" s="513">
        <v>45656</v>
      </c>
      <c r="O2448" s="51"/>
      <c r="P2448" s="70" t="str">
        <f t="shared" ca="1" si="393"/>
        <v/>
      </c>
      <c r="Q2448" s="70" t="str">
        <f t="shared" ca="1" si="394"/>
        <v/>
      </c>
      <c r="R2448" s="70" t="str">
        <f t="shared" ca="1" si="395"/>
        <v/>
      </c>
      <c r="S2448" s="70" t="str">
        <f t="shared" ca="1" si="396"/>
        <v/>
      </c>
      <c r="T2448" s="147" t="str">
        <f t="shared" ca="1" si="397"/>
        <v/>
      </c>
      <c r="U2448" s="146"/>
      <c r="V2448" s="51"/>
      <c r="W2448" s="51"/>
      <c r="X2448" s="51"/>
      <c r="Y2448" s="51"/>
      <c r="Z2448" s="51"/>
      <c r="AA2448" s="145"/>
    </row>
    <row r="2449" spans="1:27" s="2" customFormat="1" ht="15.6" x14ac:dyDescent="0.3">
      <c r="A2449" s="555">
        <v>45516</v>
      </c>
      <c r="B2449" s="48" t="s">
        <v>2370</v>
      </c>
      <c r="C2449" s="48" t="s">
        <v>494</v>
      </c>
      <c r="D2449" s="48">
        <v>2</v>
      </c>
      <c r="E2449" s="48" t="s">
        <v>66</v>
      </c>
      <c r="F2449" s="45">
        <v>10</v>
      </c>
      <c r="G2449" s="61" t="s">
        <v>2382</v>
      </c>
      <c r="H2449" s="65" t="s">
        <v>57</v>
      </c>
      <c r="I2449" s="65"/>
      <c r="J2449" s="526"/>
      <c r="K2449" s="42" t="s">
        <v>31</v>
      </c>
      <c r="L2449" s="543">
        <v>45475</v>
      </c>
      <c r="M2449" s="51"/>
      <c r="N2449" s="513">
        <v>45656</v>
      </c>
      <c r="O2449" s="51"/>
      <c r="P2449" s="70" t="str">
        <f t="shared" ca="1" si="393"/>
        <v/>
      </c>
      <c r="Q2449" s="70" t="str">
        <f t="shared" ca="1" si="394"/>
        <v/>
      </c>
      <c r="R2449" s="70" t="str">
        <f t="shared" ca="1" si="395"/>
        <v/>
      </c>
      <c r="S2449" s="70" t="str">
        <f t="shared" ca="1" si="396"/>
        <v/>
      </c>
      <c r="T2449" s="147" t="str">
        <f t="shared" ca="1" si="397"/>
        <v/>
      </c>
      <c r="U2449" s="146"/>
      <c r="V2449" s="51"/>
      <c r="W2449" s="51"/>
      <c r="X2449" s="51"/>
      <c r="Y2449" s="51"/>
      <c r="Z2449" s="51"/>
      <c r="AA2449" s="145"/>
    </row>
    <row r="2450" spans="1:27" s="2" customFormat="1" ht="15.6" x14ac:dyDescent="0.3">
      <c r="A2450" s="555">
        <v>45516</v>
      </c>
      <c r="B2450" s="48" t="s">
        <v>2370</v>
      </c>
      <c r="C2450" s="48" t="s">
        <v>494</v>
      </c>
      <c r="D2450" s="48">
        <v>2</v>
      </c>
      <c r="E2450" s="48" t="s">
        <v>66</v>
      </c>
      <c r="F2450" s="45">
        <v>9</v>
      </c>
      <c r="G2450" s="61" t="s">
        <v>2383</v>
      </c>
      <c r="H2450" s="65" t="s">
        <v>44</v>
      </c>
      <c r="I2450" s="65"/>
      <c r="J2450" s="526"/>
      <c r="K2450" s="42" t="s">
        <v>31</v>
      </c>
      <c r="L2450" s="543">
        <v>45475</v>
      </c>
      <c r="M2450" s="55"/>
      <c r="N2450" s="513">
        <v>45656</v>
      </c>
      <c r="O2450" s="51"/>
      <c r="P2450" s="70" t="str">
        <f t="shared" ca="1" si="393"/>
        <v/>
      </c>
      <c r="Q2450" s="70" t="str">
        <f t="shared" ca="1" si="394"/>
        <v/>
      </c>
      <c r="R2450" s="70" t="str">
        <f t="shared" ca="1" si="395"/>
        <v/>
      </c>
      <c r="S2450" s="70" t="str">
        <f t="shared" ca="1" si="396"/>
        <v/>
      </c>
      <c r="T2450" s="147" t="str">
        <f t="shared" ca="1" si="397"/>
        <v/>
      </c>
      <c r="U2450" s="146"/>
      <c r="V2450" s="51"/>
      <c r="W2450" s="51"/>
      <c r="X2450" s="51"/>
      <c r="Y2450" s="51"/>
      <c r="Z2450" s="51"/>
      <c r="AA2450" s="145"/>
    </row>
    <row r="2451" spans="1:27" s="2" customFormat="1" ht="15.6" x14ac:dyDescent="0.3">
      <c r="A2451" s="555">
        <v>45516</v>
      </c>
      <c r="B2451" s="48" t="s">
        <v>2370</v>
      </c>
      <c r="C2451" s="48" t="s">
        <v>494</v>
      </c>
      <c r="D2451" s="48">
        <v>2</v>
      </c>
      <c r="E2451" s="48" t="s">
        <v>66</v>
      </c>
      <c r="F2451" s="45">
        <v>8</v>
      </c>
      <c r="G2451" s="61" t="s">
        <v>2384</v>
      </c>
      <c r="H2451" s="65" t="s">
        <v>44</v>
      </c>
      <c r="I2451" s="65"/>
      <c r="J2451" s="526"/>
      <c r="K2451" s="42" t="s">
        <v>31</v>
      </c>
      <c r="L2451" s="543">
        <v>45475</v>
      </c>
      <c r="M2451" s="55"/>
      <c r="N2451" s="513">
        <v>45656</v>
      </c>
      <c r="O2451" s="51"/>
      <c r="P2451" s="70" t="str">
        <f ca="1">IF(K2451="NÃO INTERVENCIONADO",TODAY()-L2451,"")</f>
        <v/>
      </c>
      <c r="Q2451" s="70" t="str">
        <f t="shared" ca="1" si="394"/>
        <v/>
      </c>
      <c r="R2451" s="70" t="str">
        <f t="shared" ca="1" si="395"/>
        <v/>
      </c>
      <c r="S2451" s="70" t="str">
        <f t="shared" ca="1" si="396"/>
        <v/>
      </c>
      <c r="T2451" s="147" t="str">
        <f t="shared" ca="1" si="397"/>
        <v/>
      </c>
      <c r="U2451" s="146"/>
      <c r="V2451" s="51"/>
      <c r="W2451" s="51"/>
      <c r="X2451" s="51"/>
      <c r="Y2451" s="51"/>
      <c r="Z2451" s="51"/>
      <c r="AA2451" s="145"/>
    </row>
    <row r="2452" spans="1:27" s="2" customFormat="1" ht="15.6" x14ac:dyDescent="0.3">
      <c r="A2452" s="555">
        <v>45516</v>
      </c>
      <c r="B2452" s="48" t="s">
        <v>2370</v>
      </c>
      <c r="C2452" s="48" t="s">
        <v>494</v>
      </c>
      <c r="D2452" s="48">
        <v>2</v>
      </c>
      <c r="E2452" s="48" t="s">
        <v>66</v>
      </c>
      <c r="F2452" s="45">
        <v>7</v>
      </c>
      <c r="G2452" s="61" t="s">
        <v>2385</v>
      </c>
      <c r="H2452" s="65" t="s">
        <v>40</v>
      </c>
      <c r="I2452" s="65"/>
      <c r="J2452" s="526"/>
      <c r="K2452" s="42" t="s">
        <v>31</v>
      </c>
      <c r="L2452" s="543">
        <v>45475</v>
      </c>
      <c r="M2452" s="51"/>
      <c r="N2452" s="513">
        <v>45656</v>
      </c>
      <c r="O2452" s="51"/>
      <c r="P2452" s="70" t="str">
        <f ca="1">IF(K2452="NÃO INTERVENCIONADO",TODAY()-L2452,"")</f>
        <v/>
      </c>
      <c r="Q2452" s="70" t="str">
        <f t="shared" ca="1" si="394"/>
        <v/>
      </c>
      <c r="R2452" s="70" t="str">
        <f t="shared" ca="1" si="395"/>
        <v/>
      </c>
      <c r="S2452" s="70" t="str">
        <f t="shared" ca="1" si="396"/>
        <v/>
      </c>
      <c r="T2452" s="147" t="str">
        <f t="shared" ca="1" si="397"/>
        <v/>
      </c>
      <c r="U2452" s="146"/>
      <c r="V2452" s="51"/>
      <c r="W2452" s="51"/>
      <c r="X2452" s="51"/>
      <c r="Y2452" s="51"/>
      <c r="Z2452" s="51"/>
      <c r="AA2452" s="145"/>
    </row>
    <row r="2453" spans="1:27" s="2" customFormat="1" ht="15.6" x14ac:dyDescent="0.3">
      <c r="A2453" s="555">
        <v>45516</v>
      </c>
      <c r="B2453" s="48" t="s">
        <v>2370</v>
      </c>
      <c r="C2453" s="48" t="s">
        <v>494</v>
      </c>
      <c r="D2453" s="48">
        <v>2</v>
      </c>
      <c r="E2453" s="48" t="s">
        <v>66</v>
      </c>
      <c r="F2453" s="45">
        <v>6</v>
      </c>
      <c r="G2453" s="61" t="s">
        <v>2386</v>
      </c>
      <c r="H2453" s="65" t="s">
        <v>30</v>
      </c>
      <c r="I2453" s="65"/>
      <c r="J2453" s="526"/>
      <c r="K2453" s="42" t="s">
        <v>31</v>
      </c>
      <c r="L2453" s="543">
        <v>45475</v>
      </c>
      <c r="M2453" s="51"/>
      <c r="N2453" s="513">
        <v>45656</v>
      </c>
      <c r="O2453" s="51"/>
      <c r="P2453" s="70" t="str">
        <f t="shared" ref="P2453:P2465" ca="1" si="398">IF(K2453="NÃO INTERVENCIONADO",TODAY()-J2453,"")</f>
        <v/>
      </c>
      <c r="Q2453" s="70" t="str">
        <f t="shared" ca="1" si="394"/>
        <v/>
      </c>
      <c r="R2453" s="70" t="str">
        <f t="shared" ca="1" si="395"/>
        <v/>
      </c>
      <c r="S2453" s="70" t="str">
        <f t="shared" ca="1" si="396"/>
        <v/>
      </c>
      <c r="T2453" s="147" t="str">
        <f t="shared" ca="1" si="397"/>
        <v/>
      </c>
      <c r="U2453" s="146"/>
      <c r="V2453" s="51"/>
      <c r="W2453" s="51"/>
      <c r="X2453" s="51"/>
      <c r="Y2453" s="51"/>
      <c r="Z2453" s="51"/>
      <c r="AA2453" s="145"/>
    </row>
    <row r="2454" spans="1:27" s="2" customFormat="1" ht="15.6" x14ac:dyDescent="0.3">
      <c r="A2454" s="555">
        <v>45516</v>
      </c>
      <c r="B2454" s="48" t="s">
        <v>2370</v>
      </c>
      <c r="C2454" s="48" t="s">
        <v>494</v>
      </c>
      <c r="D2454" s="48">
        <v>2</v>
      </c>
      <c r="E2454" s="48" t="s">
        <v>66</v>
      </c>
      <c r="F2454" s="45">
        <v>5</v>
      </c>
      <c r="G2454" s="61" t="s">
        <v>2387</v>
      </c>
      <c r="H2454" s="65" t="s">
        <v>30</v>
      </c>
      <c r="I2454" s="65"/>
      <c r="J2454" s="526"/>
      <c r="K2454" s="42" t="s">
        <v>31</v>
      </c>
      <c r="L2454" s="543">
        <v>45475</v>
      </c>
      <c r="M2454" s="51"/>
      <c r="N2454" s="513">
        <v>45656</v>
      </c>
      <c r="O2454" s="51"/>
      <c r="P2454" s="70" t="str">
        <f t="shared" ca="1" si="398"/>
        <v/>
      </c>
      <c r="Q2454" s="70" t="str">
        <f t="shared" ca="1" si="394"/>
        <v/>
      </c>
      <c r="R2454" s="70" t="str">
        <f t="shared" ca="1" si="395"/>
        <v/>
      </c>
      <c r="S2454" s="70" t="str">
        <f t="shared" ca="1" si="396"/>
        <v/>
      </c>
      <c r="T2454" s="147" t="str">
        <f t="shared" ca="1" si="397"/>
        <v/>
      </c>
      <c r="U2454" s="146"/>
      <c r="V2454" s="51"/>
      <c r="W2454" s="51"/>
      <c r="X2454" s="51"/>
      <c r="Y2454" s="51"/>
      <c r="Z2454" s="51"/>
      <c r="AA2454" s="145"/>
    </row>
    <row r="2455" spans="1:27" s="2" customFormat="1" ht="15.6" x14ac:dyDescent="0.3">
      <c r="A2455" s="555">
        <v>45516</v>
      </c>
      <c r="B2455" s="48" t="s">
        <v>2370</v>
      </c>
      <c r="C2455" s="48" t="s">
        <v>494</v>
      </c>
      <c r="D2455" s="48">
        <v>2</v>
      </c>
      <c r="E2455" s="48" t="s">
        <v>66</v>
      </c>
      <c r="F2455" s="45">
        <v>4</v>
      </c>
      <c r="G2455" s="61" t="s">
        <v>2388</v>
      </c>
      <c r="H2455" s="65" t="s">
        <v>30</v>
      </c>
      <c r="I2455" s="65"/>
      <c r="J2455" s="526"/>
      <c r="K2455" s="42" t="s">
        <v>31</v>
      </c>
      <c r="L2455" s="543">
        <v>45475</v>
      </c>
      <c r="M2455" s="51"/>
      <c r="N2455" s="513">
        <v>45656</v>
      </c>
      <c r="O2455" s="51"/>
      <c r="P2455" s="70" t="str">
        <f t="shared" ca="1" si="398"/>
        <v/>
      </c>
      <c r="Q2455" s="70" t="str">
        <f t="shared" ca="1" si="394"/>
        <v/>
      </c>
      <c r="R2455" s="70" t="str">
        <f t="shared" ca="1" si="395"/>
        <v/>
      </c>
      <c r="S2455" s="70" t="str">
        <f t="shared" ca="1" si="396"/>
        <v/>
      </c>
      <c r="T2455" s="147" t="str">
        <f t="shared" ca="1" si="397"/>
        <v/>
      </c>
      <c r="U2455" s="146"/>
      <c r="V2455" s="51"/>
      <c r="W2455" s="51"/>
      <c r="X2455" s="51"/>
      <c r="Y2455" s="51"/>
      <c r="Z2455" s="51"/>
      <c r="AA2455" s="145"/>
    </row>
    <row r="2456" spans="1:27" s="2" customFormat="1" ht="15.6" x14ac:dyDescent="0.3">
      <c r="A2456" s="555">
        <v>45516</v>
      </c>
      <c r="B2456" s="48" t="s">
        <v>2370</v>
      </c>
      <c r="C2456" s="48" t="s">
        <v>494</v>
      </c>
      <c r="D2456" s="48">
        <v>2</v>
      </c>
      <c r="E2456" s="48" t="s">
        <v>66</v>
      </c>
      <c r="F2456" s="263">
        <v>3</v>
      </c>
      <c r="G2456" s="61" t="s">
        <v>1364</v>
      </c>
      <c r="H2456" s="420" t="s">
        <v>30</v>
      </c>
      <c r="I2456" s="65"/>
      <c r="J2456" s="526"/>
      <c r="K2456" s="42" t="s">
        <v>31</v>
      </c>
      <c r="L2456" s="543">
        <v>45475</v>
      </c>
      <c r="M2456" s="51"/>
      <c r="N2456" s="513">
        <v>45656</v>
      </c>
      <c r="O2456" s="51"/>
      <c r="P2456" s="70" t="str">
        <f t="shared" ca="1" si="398"/>
        <v/>
      </c>
      <c r="Q2456" s="70" t="str">
        <f t="shared" ca="1" si="394"/>
        <v/>
      </c>
      <c r="R2456" s="70" t="str">
        <f t="shared" ca="1" si="395"/>
        <v/>
      </c>
      <c r="S2456" s="70" t="str">
        <f t="shared" ca="1" si="396"/>
        <v/>
      </c>
      <c r="T2456" s="147" t="str">
        <f t="shared" ca="1" si="397"/>
        <v/>
      </c>
      <c r="U2456" s="146"/>
      <c r="V2456" s="51"/>
      <c r="W2456" s="51"/>
      <c r="X2456" s="51"/>
      <c r="Y2456" s="51"/>
      <c r="Z2456" s="51"/>
      <c r="AA2456" s="145"/>
    </row>
    <row r="2457" spans="1:27" s="2" customFormat="1" ht="15.6" x14ac:dyDescent="0.3">
      <c r="A2457" s="555">
        <v>45516</v>
      </c>
      <c r="B2457" s="48" t="s">
        <v>2370</v>
      </c>
      <c r="C2457" s="48" t="s">
        <v>494</v>
      </c>
      <c r="D2457" s="48">
        <v>2</v>
      </c>
      <c r="E2457" s="48" t="s">
        <v>66</v>
      </c>
      <c r="F2457" s="263">
        <v>2</v>
      </c>
      <c r="G2457" s="61" t="s">
        <v>2389</v>
      </c>
      <c r="H2457" s="420" t="s">
        <v>30</v>
      </c>
      <c r="I2457" s="65"/>
      <c r="J2457" s="526"/>
      <c r="K2457" s="42" t="s">
        <v>31</v>
      </c>
      <c r="L2457" s="543">
        <v>45475</v>
      </c>
      <c r="M2457" s="51"/>
      <c r="N2457" s="513">
        <v>45701</v>
      </c>
      <c r="O2457" s="51"/>
      <c r="P2457" s="70" t="str">
        <f t="shared" ca="1" si="398"/>
        <v/>
      </c>
      <c r="Q2457" s="70" t="str">
        <f t="shared" ca="1" si="394"/>
        <v/>
      </c>
      <c r="R2457" s="70" t="str">
        <f t="shared" ca="1" si="395"/>
        <v/>
      </c>
      <c r="S2457" s="70" t="str">
        <f t="shared" ca="1" si="396"/>
        <v/>
      </c>
      <c r="T2457" s="147" t="str">
        <f t="shared" ca="1" si="397"/>
        <v/>
      </c>
      <c r="U2457" s="146"/>
      <c r="V2457" s="51"/>
      <c r="W2457" s="51"/>
      <c r="X2457" s="51"/>
      <c r="Y2457" s="51"/>
      <c r="Z2457" s="51"/>
      <c r="AA2457" s="145"/>
    </row>
    <row r="2458" spans="1:27" s="2" customFormat="1" ht="15.6" x14ac:dyDescent="0.3">
      <c r="A2458" s="555">
        <v>45516</v>
      </c>
      <c r="B2458" s="48" t="s">
        <v>2370</v>
      </c>
      <c r="C2458" s="48" t="s">
        <v>494</v>
      </c>
      <c r="D2458" s="48">
        <v>2</v>
      </c>
      <c r="E2458" s="48" t="s">
        <v>66</v>
      </c>
      <c r="F2458" s="263">
        <v>1</v>
      </c>
      <c r="G2458" s="61" t="s">
        <v>2390</v>
      </c>
      <c r="H2458" s="420" t="s">
        <v>57</v>
      </c>
      <c r="I2458" s="65"/>
      <c r="J2458" s="526"/>
      <c r="K2458" s="42" t="s">
        <v>31</v>
      </c>
      <c r="L2458" s="543">
        <v>45475</v>
      </c>
      <c r="M2458" s="51"/>
      <c r="N2458" s="513">
        <v>45656</v>
      </c>
      <c r="O2458" s="51"/>
      <c r="P2458" s="70" t="str">
        <f t="shared" ca="1" si="398"/>
        <v/>
      </c>
      <c r="Q2458" s="70" t="str">
        <f t="shared" ca="1" si="394"/>
        <v/>
      </c>
      <c r="R2458" s="70" t="str">
        <f t="shared" ca="1" si="395"/>
        <v/>
      </c>
      <c r="S2458" s="70" t="str">
        <f t="shared" ca="1" si="396"/>
        <v/>
      </c>
      <c r="T2458" s="147" t="str">
        <f t="shared" ca="1" si="397"/>
        <v/>
      </c>
      <c r="U2458" s="146"/>
      <c r="V2458" s="51"/>
      <c r="W2458" s="51"/>
      <c r="X2458" s="51"/>
      <c r="Y2458" s="51"/>
      <c r="Z2458" s="51"/>
      <c r="AA2458" s="145"/>
    </row>
    <row r="2459" spans="1:27" s="2" customFormat="1" ht="15.6" x14ac:dyDescent="0.3">
      <c r="A2459" s="555">
        <v>45511</v>
      </c>
      <c r="B2459" s="48" t="s">
        <v>2391</v>
      </c>
      <c r="C2459" s="45" t="s">
        <v>494</v>
      </c>
      <c r="D2459" s="45">
        <v>3</v>
      </c>
      <c r="E2459" s="45" t="s">
        <v>108</v>
      </c>
      <c r="F2459" s="263">
        <v>48</v>
      </c>
      <c r="G2459" s="271" t="s">
        <v>2392</v>
      </c>
      <c r="H2459" s="47" t="s">
        <v>104</v>
      </c>
      <c r="I2459" s="48"/>
      <c r="J2459" s="513"/>
      <c r="K2459" s="42" t="s">
        <v>31</v>
      </c>
      <c r="L2459" s="544">
        <v>45449</v>
      </c>
      <c r="M2459" s="48"/>
      <c r="N2459" s="513">
        <v>45527</v>
      </c>
      <c r="O2459" s="51"/>
      <c r="P2459" s="70" t="str">
        <f t="shared" ca="1" si="398"/>
        <v/>
      </c>
      <c r="Q2459" s="70" t="str">
        <f t="shared" ca="1" si="394"/>
        <v/>
      </c>
      <c r="R2459" s="70" t="str">
        <f t="shared" ca="1" si="395"/>
        <v/>
      </c>
      <c r="S2459" s="70" t="str">
        <f t="shared" ca="1" si="396"/>
        <v/>
      </c>
      <c r="T2459" s="147" t="str">
        <f t="shared" ca="1" si="397"/>
        <v/>
      </c>
      <c r="U2459" s="146"/>
      <c r="V2459" s="51"/>
      <c r="W2459" s="51"/>
      <c r="X2459" s="51"/>
      <c r="Y2459" s="51"/>
      <c r="Z2459" s="51"/>
      <c r="AA2459" s="145"/>
    </row>
    <row r="2460" spans="1:27" s="2" customFormat="1" ht="15.6" x14ac:dyDescent="0.3">
      <c r="A2460" s="555">
        <v>45511</v>
      </c>
      <c r="B2460" s="48" t="s">
        <v>2391</v>
      </c>
      <c r="C2460" s="45" t="s">
        <v>494</v>
      </c>
      <c r="D2460" s="45">
        <v>3</v>
      </c>
      <c r="E2460" s="45" t="s">
        <v>108</v>
      </c>
      <c r="F2460" s="263">
        <v>47</v>
      </c>
      <c r="G2460" s="271" t="s">
        <v>2393</v>
      </c>
      <c r="H2460" s="225" t="s">
        <v>30</v>
      </c>
      <c r="I2460" s="48"/>
      <c r="J2460" s="513"/>
      <c r="K2460" s="42" t="s">
        <v>31</v>
      </c>
      <c r="L2460" s="544">
        <v>45449</v>
      </c>
      <c r="M2460" s="48"/>
      <c r="N2460" s="513">
        <v>45656</v>
      </c>
      <c r="O2460" s="51"/>
      <c r="P2460" s="70" t="str">
        <f t="shared" ca="1" si="398"/>
        <v/>
      </c>
      <c r="Q2460" s="70" t="str">
        <f t="shared" ca="1" si="394"/>
        <v/>
      </c>
      <c r="R2460" s="70" t="str">
        <f t="shared" ca="1" si="395"/>
        <v/>
      </c>
      <c r="S2460" s="70" t="str">
        <f t="shared" ca="1" si="396"/>
        <v/>
      </c>
      <c r="T2460" s="147" t="str">
        <f t="shared" ca="1" si="397"/>
        <v/>
      </c>
      <c r="U2460" s="146"/>
      <c r="V2460" s="51"/>
      <c r="W2460" s="51"/>
      <c r="X2460" s="51"/>
      <c r="Y2460" s="51"/>
      <c r="Z2460" s="51"/>
      <c r="AA2460" s="145"/>
    </row>
    <row r="2461" spans="1:27" s="2" customFormat="1" ht="15.6" x14ac:dyDescent="0.3">
      <c r="A2461" s="555">
        <v>45511</v>
      </c>
      <c r="B2461" s="48" t="s">
        <v>2391</v>
      </c>
      <c r="C2461" s="45" t="s">
        <v>494</v>
      </c>
      <c r="D2461" s="45">
        <v>3</v>
      </c>
      <c r="E2461" s="45" t="s">
        <v>108</v>
      </c>
      <c r="F2461" s="263">
        <v>46</v>
      </c>
      <c r="G2461" s="271" t="s">
        <v>2394</v>
      </c>
      <c r="H2461" s="225" t="s">
        <v>30</v>
      </c>
      <c r="I2461" s="48"/>
      <c r="J2461" s="513"/>
      <c r="K2461" s="42" t="s">
        <v>31</v>
      </c>
      <c r="L2461" s="544">
        <v>45449</v>
      </c>
      <c r="M2461" s="48"/>
      <c r="N2461" s="513">
        <v>45656</v>
      </c>
      <c r="O2461" s="51"/>
      <c r="P2461" s="70" t="str">
        <f t="shared" ca="1" si="398"/>
        <v/>
      </c>
      <c r="Q2461" s="70" t="str">
        <f t="shared" ca="1" si="394"/>
        <v/>
      </c>
      <c r="R2461" s="70" t="str">
        <f t="shared" ca="1" si="395"/>
        <v/>
      </c>
      <c r="S2461" s="70" t="str">
        <f t="shared" ca="1" si="396"/>
        <v/>
      </c>
      <c r="T2461" s="147" t="str">
        <f t="shared" ca="1" si="397"/>
        <v/>
      </c>
      <c r="U2461" s="146"/>
      <c r="V2461" s="51"/>
      <c r="W2461" s="51"/>
      <c r="X2461" s="51"/>
      <c r="Y2461" s="51"/>
      <c r="Z2461" s="51"/>
      <c r="AA2461" s="145"/>
    </row>
    <row r="2462" spans="1:27" s="2" customFormat="1" ht="15.6" x14ac:dyDescent="0.3">
      <c r="A2462" s="555">
        <v>45511</v>
      </c>
      <c r="B2462" s="48" t="s">
        <v>2391</v>
      </c>
      <c r="C2462" s="45" t="s">
        <v>494</v>
      </c>
      <c r="D2462" s="45">
        <v>3</v>
      </c>
      <c r="E2462" s="45" t="s">
        <v>108</v>
      </c>
      <c r="F2462" s="45">
        <v>45</v>
      </c>
      <c r="G2462" s="320" t="s">
        <v>2395</v>
      </c>
      <c r="H2462" s="47" t="s">
        <v>30</v>
      </c>
      <c r="I2462" s="48"/>
      <c r="J2462" s="513"/>
      <c r="K2462" s="42" t="s">
        <v>31</v>
      </c>
      <c r="L2462" s="544">
        <v>45449</v>
      </c>
      <c r="M2462" s="48"/>
      <c r="N2462" s="513">
        <v>45656</v>
      </c>
      <c r="O2462" s="51"/>
      <c r="P2462" s="70" t="str">
        <f t="shared" ca="1" si="398"/>
        <v/>
      </c>
      <c r="Q2462" s="70" t="str">
        <f t="shared" ca="1" si="394"/>
        <v/>
      </c>
      <c r="R2462" s="70" t="str">
        <f t="shared" ca="1" si="395"/>
        <v/>
      </c>
      <c r="S2462" s="70" t="str">
        <f t="shared" ca="1" si="396"/>
        <v/>
      </c>
      <c r="T2462" s="147" t="str">
        <f t="shared" ca="1" si="397"/>
        <v/>
      </c>
      <c r="U2462" s="146"/>
      <c r="V2462" s="51"/>
      <c r="W2462" s="51"/>
      <c r="X2462" s="51"/>
      <c r="Y2462" s="51"/>
      <c r="Z2462" s="51"/>
      <c r="AA2462" s="145"/>
    </row>
    <row r="2463" spans="1:27" s="2" customFormat="1" ht="15.6" x14ac:dyDescent="0.3">
      <c r="A2463" s="555">
        <v>45511</v>
      </c>
      <c r="B2463" s="48" t="s">
        <v>2391</v>
      </c>
      <c r="C2463" s="45" t="s">
        <v>494</v>
      </c>
      <c r="D2463" s="45">
        <v>3</v>
      </c>
      <c r="E2463" s="45" t="s">
        <v>108</v>
      </c>
      <c r="F2463" s="45">
        <v>44</v>
      </c>
      <c r="G2463" s="46" t="s">
        <v>2396</v>
      </c>
      <c r="H2463" s="47" t="s">
        <v>30</v>
      </c>
      <c r="I2463" s="48"/>
      <c r="J2463" s="513"/>
      <c r="K2463" s="42" t="s">
        <v>31</v>
      </c>
      <c r="L2463" s="544">
        <v>45449</v>
      </c>
      <c r="M2463" s="48"/>
      <c r="N2463" s="513">
        <v>45656</v>
      </c>
      <c r="O2463" s="51"/>
      <c r="P2463" s="70" t="str">
        <f t="shared" ca="1" si="398"/>
        <v/>
      </c>
      <c r="Q2463" s="70" t="str">
        <f t="shared" ca="1" si="394"/>
        <v/>
      </c>
      <c r="R2463" s="70" t="str">
        <f t="shared" ca="1" si="395"/>
        <v/>
      </c>
      <c r="S2463" s="70" t="str">
        <f t="shared" ca="1" si="396"/>
        <v/>
      </c>
      <c r="T2463" s="147" t="str">
        <f t="shared" ca="1" si="397"/>
        <v/>
      </c>
      <c r="U2463" s="146"/>
      <c r="V2463" s="51"/>
      <c r="W2463" s="51"/>
      <c r="X2463" s="51"/>
      <c r="Y2463" s="51"/>
      <c r="Z2463" s="51"/>
      <c r="AA2463" s="145"/>
    </row>
    <row r="2464" spans="1:27" s="2" customFormat="1" ht="15.6" x14ac:dyDescent="0.3">
      <c r="A2464" s="555">
        <v>45511</v>
      </c>
      <c r="B2464" s="48" t="s">
        <v>2391</v>
      </c>
      <c r="C2464" s="45" t="s">
        <v>494</v>
      </c>
      <c r="D2464" s="45">
        <v>3</v>
      </c>
      <c r="E2464" s="45" t="s">
        <v>108</v>
      </c>
      <c r="F2464" s="45">
        <v>43</v>
      </c>
      <c r="G2464" s="46" t="s">
        <v>2397</v>
      </c>
      <c r="H2464" s="47" t="s">
        <v>30</v>
      </c>
      <c r="I2464" s="48"/>
      <c r="J2464" s="513"/>
      <c r="K2464" s="42" t="s">
        <v>31</v>
      </c>
      <c r="L2464" s="544">
        <v>45449</v>
      </c>
      <c r="M2464" s="48"/>
      <c r="N2464" s="513">
        <v>45656</v>
      </c>
      <c r="O2464" s="51"/>
      <c r="P2464" s="70" t="str">
        <f t="shared" ca="1" si="398"/>
        <v/>
      </c>
      <c r="Q2464" s="70" t="str">
        <f t="shared" ca="1" si="394"/>
        <v/>
      </c>
      <c r="R2464" s="70" t="str">
        <f t="shared" ca="1" si="395"/>
        <v/>
      </c>
      <c r="S2464" s="70" t="str">
        <f t="shared" ca="1" si="396"/>
        <v/>
      </c>
      <c r="T2464" s="147" t="str">
        <f t="shared" ca="1" si="397"/>
        <v/>
      </c>
      <c r="U2464" s="146"/>
      <c r="V2464" s="51"/>
      <c r="W2464" s="51"/>
      <c r="X2464" s="51"/>
      <c r="Y2464" s="51"/>
      <c r="Z2464" s="51"/>
      <c r="AA2464" s="145"/>
    </row>
    <row r="2465" spans="1:27" s="2" customFormat="1" ht="15.6" x14ac:dyDescent="0.3">
      <c r="A2465" s="555">
        <v>45511</v>
      </c>
      <c r="B2465" s="48" t="s">
        <v>2391</v>
      </c>
      <c r="C2465" s="45" t="s">
        <v>494</v>
      </c>
      <c r="D2465" s="45">
        <v>3</v>
      </c>
      <c r="E2465" s="45" t="s">
        <v>108</v>
      </c>
      <c r="F2465" s="45">
        <v>42</v>
      </c>
      <c r="G2465" s="46" t="s">
        <v>2398</v>
      </c>
      <c r="H2465" s="47" t="s">
        <v>30</v>
      </c>
      <c r="I2465" s="48"/>
      <c r="J2465" s="513"/>
      <c r="K2465" s="42" t="s">
        <v>31</v>
      </c>
      <c r="L2465" s="544">
        <v>45449</v>
      </c>
      <c r="M2465" s="48"/>
      <c r="N2465" s="513">
        <v>45656</v>
      </c>
      <c r="O2465" s="51"/>
      <c r="P2465" s="70" t="str">
        <f t="shared" ca="1" si="398"/>
        <v/>
      </c>
      <c r="Q2465" s="70" t="str">
        <f t="shared" ca="1" si="394"/>
        <v/>
      </c>
      <c r="R2465" s="70" t="str">
        <f t="shared" ca="1" si="395"/>
        <v/>
      </c>
      <c r="S2465" s="70" t="str">
        <f t="shared" ca="1" si="396"/>
        <v/>
      </c>
      <c r="T2465" s="147" t="str">
        <f t="shared" ca="1" si="397"/>
        <v/>
      </c>
      <c r="U2465" s="146"/>
      <c r="V2465" s="51"/>
      <c r="W2465" s="51"/>
      <c r="X2465" s="51"/>
      <c r="Y2465" s="51"/>
      <c r="Z2465" s="51"/>
      <c r="AA2465" s="145"/>
    </row>
    <row r="2466" spans="1:27" s="2" customFormat="1" ht="15.6" x14ac:dyDescent="0.3">
      <c r="A2466" s="555">
        <v>45511</v>
      </c>
      <c r="B2466" s="48" t="s">
        <v>2391</v>
      </c>
      <c r="C2466" s="45" t="s">
        <v>494</v>
      </c>
      <c r="D2466" s="45">
        <v>3</v>
      </c>
      <c r="E2466" s="45" t="s">
        <v>108</v>
      </c>
      <c r="F2466" s="45">
        <v>41</v>
      </c>
      <c r="G2466" s="46" t="s">
        <v>2399</v>
      </c>
      <c r="H2466" s="47" t="s">
        <v>30</v>
      </c>
      <c r="I2466" s="48"/>
      <c r="J2466" s="513"/>
      <c r="K2466" s="42" t="s">
        <v>31</v>
      </c>
      <c r="L2466" s="544">
        <v>45449</v>
      </c>
      <c r="M2466" s="48"/>
      <c r="N2466" s="513">
        <v>45656</v>
      </c>
      <c r="O2466" s="51"/>
      <c r="P2466" s="70" t="str">
        <f ca="1">IF(K2466="NÃO INTERVENCIONADO",TODAY()-L2466,"")</f>
        <v/>
      </c>
      <c r="Q2466" s="70" t="str">
        <f t="shared" ca="1" si="394"/>
        <v/>
      </c>
      <c r="R2466" s="70" t="str">
        <f t="shared" ca="1" si="395"/>
        <v/>
      </c>
      <c r="S2466" s="70" t="str">
        <f t="shared" ca="1" si="396"/>
        <v/>
      </c>
      <c r="T2466" s="147" t="str">
        <f t="shared" ca="1" si="397"/>
        <v/>
      </c>
      <c r="U2466" s="146"/>
      <c r="V2466" s="51"/>
      <c r="W2466" s="51"/>
      <c r="X2466" s="51"/>
      <c r="Y2466" s="51"/>
      <c r="Z2466" s="51"/>
      <c r="AA2466" s="145"/>
    </row>
    <row r="2467" spans="1:27" s="2" customFormat="1" ht="15.6" x14ac:dyDescent="0.3">
      <c r="A2467" s="555">
        <v>45511</v>
      </c>
      <c r="B2467" s="48" t="s">
        <v>2391</v>
      </c>
      <c r="C2467" s="45" t="s">
        <v>494</v>
      </c>
      <c r="D2467" s="45">
        <v>3</v>
      </c>
      <c r="E2467" s="45" t="s">
        <v>108</v>
      </c>
      <c r="F2467" s="45">
        <v>40</v>
      </c>
      <c r="G2467" s="46" t="s">
        <v>2400</v>
      </c>
      <c r="H2467" s="47" t="s">
        <v>30</v>
      </c>
      <c r="I2467" s="48"/>
      <c r="J2467" s="513"/>
      <c r="K2467" s="42" t="s">
        <v>31</v>
      </c>
      <c r="L2467" s="544">
        <v>45449</v>
      </c>
      <c r="M2467" s="48"/>
      <c r="N2467" s="513">
        <v>45656</v>
      </c>
      <c r="O2467" s="51"/>
      <c r="P2467" s="70" t="str">
        <f t="shared" ref="P2467:P2498" ca="1" si="399">IF(K2467="NÃO INTERVENCIONADO",TODAY()-J2467,"")</f>
        <v/>
      </c>
      <c r="Q2467" s="70" t="str">
        <f t="shared" ca="1" si="394"/>
        <v/>
      </c>
      <c r="R2467" s="70" t="str">
        <f t="shared" ca="1" si="395"/>
        <v/>
      </c>
      <c r="S2467" s="70" t="str">
        <f t="shared" ca="1" si="396"/>
        <v/>
      </c>
      <c r="T2467" s="147" t="str">
        <f t="shared" ca="1" si="397"/>
        <v/>
      </c>
      <c r="U2467" s="146"/>
      <c r="V2467" s="51"/>
      <c r="W2467" s="51"/>
      <c r="X2467" s="51"/>
      <c r="Y2467" s="51"/>
      <c r="Z2467" s="51"/>
      <c r="AA2467" s="145"/>
    </row>
    <row r="2468" spans="1:27" s="2" customFormat="1" ht="15.6" x14ac:dyDescent="0.3">
      <c r="A2468" s="555">
        <v>45511</v>
      </c>
      <c r="B2468" s="48" t="s">
        <v>2391</v>
      </c>
      <c r="C2468" s="45" t="s">
        <v>494</v>
      </c>
      <c r="D2468" s="45">
        <v>3</v>
      </c>
      <c r="E2468" s="45" t="s">
        <v>108</v>
      </c>
      <c r="F2468" s="45">
        <v>39</v>
      </c>
      <c r="G2468" s="46" t="s">
        <v>2401</v>
      </c>
      <c r="H2468" s="47" t="s">
        <v>30</v>
      </c>
      <c r="I2468" s="48"/>
      <c r="J2468" s="513"/>
      <c r="K2468" s="42" t="s">
        <v>31</v>
      </c>
      <c r="L2468" s="544">
        <v>45449</v>
      </c>
      <c r="M2468" s="48"/>
      <c r="N2468" s="513">
        <v>45656</v>
      </c>
      <c r="O2468" s="51"/>
      <c r="P2468" s="70" t="str">
        <f t="shared" ca="1" si="399"/>
        <v/>
      </c>
      <c r="Q2468" s="70" t="str">
        <f t="shared" ca="1" si="394"/>
        <v/>
      </c>
      <c r="R2468" s="70" t="str">
        <f t="shared" ca="1" si="395"/>
        <v/>
      </c>
      <c r="S2468" s="70" t="str">
        <f t="shared" ca="1" si="396"/>
        <v/>
      </c>
      <c r="T2468" s="147" t="str">
        <f t="shared" ca="1" si="397"/>
        <v/>
      </c>
      <c r="U2468" s="146"/>
      <c r="V2468" s="51"/>
      <c r="W2468" s="51"/>
      <c r="X2468" s="51"/>
      <c r="Y2468" s="51"/>
      <c r="Z2468" s="51"/>
      <c r="AA2468" s="145"/>
    </row>
    <row r="2469" spans="1:27" s="2" customFormat="1" ht="15.6" x14ac:dyDescent="0.3">
      <c r="A2469" s="555">
        <v>45511</v>
      </c>
      <c r="B2469" s="48" t="s">
        <v>2391</v>
      </c>
      <c r="C2469" s="45" t="s">
        <v>494</v>
      </c>
      <c r="D2469" s="45">
        <v>3</v>
      </c>
      <c r="E2469" s="45" t="s">
        <v>108</v>
      </c>
      <c r="F2469" s="45">
        <v>38</v>
      </c>
      <c r="G2469" s="46" t="s">
        <v>2402</v>
      </c>
      <c r="H2469" s="47" t="s">
        <v>30</v>
      </c>
      <c r="I2469" s="48"/>
      <c r="J2469" s="513"/>
      <c r="K2469" s="42" t="s">
        <v>31</v>
      </c>
      <c r="L2469" s="544">
        <v>45449</v>
      </c>
      <c r="M2469" s="48"/>
      <c r="N2469" s="513">
        <v>45656</v>
      </c>
      <c r="O2469" s="51"/>
      <c r="P2469" s="70" t="str">
        <f t="shared" ca="1" si="399"/>
        <v/>
      </c>
      <c r="Q2469" s="70" t="str">
        <f t="shared" ca="1" si="394"/>
        <v/>
      </c>
      <c r="R2469" s="70" t="str">
        <f t="shared" ca="1" si="395"/>
        <v/>
      </c>
      <c r="S2469" s="70" t="str">
        <f t="shared" ca="1" si="396"/>
        <v/>
      </c>
      <c r="T2469" s="147" t="str">
        <f t="shared" ca="1" si="397"/>
        <v/>
      </c>
      <c r="U2469" s="146"/>
      <c r="V2469" s="51"/>
      <c r="W2469" s="51"/>
      <c r="X2469" s="51"/>
      <c r="Y2469" s="51"/>
      <c r="Z2469" s="51"/>
      <c r="AA2469" s="145"/>
    </row>
    <row r="2470" spans="1:27" s="2" customFormat="1" ht="15.6" x14ac:dyDescent="0.3">
      <c r="A2470" s="555">
        <v>45511</v>
      </c>
      <c r="B2470" s="48" t="s">
        <v>2391</v>
      </c>
      <c r="C2470" s="45" t="s">
        <v>494</v>
      </c>
      <c r="D2470" s="45">
        <v>3</v>
      </c>
      <c r="E2470" s="45" t="s">
        <v>108</v>
      </c>
      <c r="F2470" s="45">
        <v>37</v>
      </c>
      <c r="G2470" s="46" t="s">
        <v>2403</v>
      </c>
      <c r="H2470" s="47" t="s">
        <v>68</v>
      </c>
      <c r="I2470" s="48"/>
      <c r="J2470" s="513"/>
      <c r="K2470" s="42" t="s">
        <v>31</v>
      </c>
      <c r="L2470" s="544">
        <v>45449</v>
      </c>
      <c r="M2470" s="48"/>
      <c r="N2470" s="513">
        <v>45555</v>
      </c>
      <c r="O2470" s="51"/>
      <c r="P2470" s="70" t="str">
        <f t="shared" ca="1" si="399"/>
        <v/>
      </c>
      <c r="Q2470" s="70" t="str">
        <f t="shared" ca="1" si="394"/>
        <v/>
      </c>
      <c r="R2470" s="70" t="str">
        <f t="shared" ca="1" si="395"/>
        <v/>
      </c>
      <c r="S2470" s="70" t="str">
        <f t="shared" ca="1" si="396"/>
        <v/>
      </c>
      <c r="T2470" s="147" t="str">
        <f t="shared" ca="1" si="397"/>
        <v/>
      </c>
      <c r="U2470" s="146"/>
      <c r="V2470" s="51"/>
      <c r="W2470" s="51"/>
      <c r="X2470" s="51"/>
      <c r="Y2470" s="51"/>
      <c r="Z2470" s="51"/>
      <c r="AA2470" s="145"/>
    </row>
    <row r="2471" spans="1:27" s="2" customFormat="1" ht="15.6" x14ac:dyDescent="0.3">
      <c r="A2471" s="555">
        <v>45511</v>
      </c>
      <c r="B2471" s="48" t="s">
        <v>2391</v>
      </c>
      <c r="C2471" s="45" t="s">
        <v>494</v>
      </c>
      <c r="D2471" s="45">
        <v>3</v>
      </c>
      <c r="E2471" s="45" t="s">
        <v>108</v>
      </c>
      <c r="F2471" s="45">
        <v>36</v>
      </c>
      <c r="G2471" s="46" t="s">
        <v>2404</v>
      </c>
      <c r="H2471" s="47" t="s">
        <v>40</v>
      </c>
      <c r="I2471" s="48"/>
      <c r="J2471" s="513"/>
      <c r="K2471" s="186" t="s">
        <v>31</v>
      </c>
      <c r="L2471" s="544">
        <v>45449</v>
      </c>
      <c r="M2471" s="48"/>
      <c r="N2471" s="513">
        <v>45656</v>
      </c>
      <c r="O2471" s="51"/>
      <c r="P2471" s="70" t="str">
        <f t="shared" ca="1" si="399"/>
        <v/>
      </c>
      <c r="Q2471" s="70" t="str">
        <f t="shared" ca="1" si="394"/>
        <v/>
      </c>
      <c r="R2471" s="70" t="str">
        <f t="shared" ca="1" si="395"/>
        <v/>
      </c>
      <c r="S2471" s="70" t="str">
        <f t="shared" ca="1" si="396"/>
        <v/>
      </c>
      <c r="T2471" s="147" t="str">
        <f t="shared" ca="1" si="397"/>
        <v/>
      </c>
      <c r="U2471" s="146"/>
      <c r="V2471" s="51"/>
      <c r="W2471" s="51"/>
      <c r="X2471" s="51"/>
      <c r="Y2471" s="51"/>
      <c r="Z2471" s="51"/>
      <c r="AA2471" s="145"/>
    </row>
    <row r="2472" spans="1:27" s="2" customFormat="1" ht="15.6" x14ac:dyDescent="0.3">
      <c r="A2472" s="555">
        <v>45511</v>
      </c>
      <c r="B2472" s="48" t="s">
        <v>2391</v>
      </c>
      <c r="C2472" s="45" t="s">
        <v>494</v>
      </c>
      <c r="D2472" s="45">
        <v>3</v>
      </c>
      <c r="E2472" s="45" t="s">
        <v>108</v>
      </c>
      <c r="F2472" s="45">
        <v>35</v>
      </c>
      <c r="G2472" s="46" t="s">
        <v>2405</v>
      </c>
      <c r="H2472" s="47" t="s">
        <v>30</v>
      </c>
      <c r="I2472" s="48"/>
      <c r="J2472" s="513"/>
      <c r="K2472" s="42" t="s">
        <v>31</v>
      </c>
      <c r="L2472" s="544">
        <v>45449</v>
      </c>
      <c r="M2472" s="48"/>
      <c r="N2472" s="513">
        <v>45656</v>
      </c>
      <c r="O2472" s="51"/>
      <c r="P2472" s="70" t="str">
        <f t="shared" ca="1" si="399"/>
        <v/>
      </c>
      <c r="Q2472" s="70" t="str">
        <f t="shared" ca="1" si="394"/>
        <v/>
      </c>
      <c r="R2472" s="70" t="str">
        <f t="shared" ca="1" si="395"/>
        <v/>
      </c>
      <c r="S2472" s="70" t="str">
        <f t="shared" ca="1" si="396"/>
        <v/>
      </c>
      <c r="T2472" s="147" t="str">
        <f t="shared" ca="1" si="397"/>
        <v/>
      </c>
      <c r="U2472" s="146"/>
      <c r="V2472" s="51"/>
      <c r="W2472" s="51"/>
      <c r="X2472" s="51"/>
      <c r="Y2472" s="51"/>
      <c r="Z2472" s="51"/>
      <c r="AA2472" s="145"/>
    </row>
    <row r="2473" spans="1:27" s="2" customFormat="1" ht="15.6" x14ac:dyDescent="0.3">
      <c r="A2473" s="555">
        <v>45511</v>
      </c>
      <c r="B2473" s="48" t="s">
        <v>2391</v>
      </c>
      <c r="C2473" s="45" t="s">
        <v>494</v>
      </c>
      <c r="D2473" s="45">
        <v>3</v>
      </c>
      <c r="E2473" s="45" t="s">
        <v>108</v>
      </c>
      <c r="F2473" s="45">
        <v>34</v>
      </c>
      <c r="G2473" s="46" t="s">
        <v>2406</v>
      </c>
      <c r="H2473" s="47" t="s">
        <v>30</v>
      </c>
      <c r="I2473" s="48"/>
      <c r="J2473" s="513"/>
      <c r="K2473" s="42" t="s">
        <v>31</v>
      </c>
      <c r="L2473" s="544">
        <v>45449</v>
      </c>
      <c r="M2473" s="48"/>
      <c r="N2473" s="513">
        <v>45656</v>
      </c>
      <c r="O2473" s="51"/>
      <c r="P2473" s="70" t="str">
        <f t="shared" ca="1" si="399"/>
        <v/>
      </c>
      <c r="Q2473" s="70" t="str">
        <f t="shared" ca="1" si="394"/>
        <v/>
      </c>
      <c r="R2473" s="70" t="str">
        <f t="shared" ca="1" si="395"/>
        <v/>
      </c>
      <c r="S2473" s="70" t="str">
        <f t="shared" ca="1" si="396"/>
        <v/>
      </c>
      <c r="T2473" s="147" t="str">
        <f t="shared" ca="1" si="397"/>
        <v/>
      </c>
      <c r="U2473" s="146"/>
      <c r="V2473" s="51"/>
      <c r="W2473" s="51"/>
      <c r="X2473" s="51"/>
      <c r="Y2473" s="51"/>
      <c r="Z2473" s="51"/>
      <c r="AA2473" s="145"/>
    </row>
    <row r="2474" spans="1:27" s="2" customFormat="1" ht="15.6" x14ac:dyDescent="0.3">
      <c r="A2474" s="555">
        <v>45511</v>
      </c>
      <c r="B2474" s="48" t="s">
        <v>2391</v>
      </c>
      <c r="C2474" s="45" t="s">
        <v>494</v>
      </c>
      <c r="D2474" s="45">
        <v>3</v>
      </c>
      <c r="E2474" s="45" t="s">
        <v>108</v>
      </c>
      <c r="F2474" s="45">
        <v>33</v>
      </c>
      <c r="G2474" s="46" t="s">
        <v>2407</v>
      </c>
      <c r="H2474" s="47" t="s">
        <v>30</v>
      </c>
      <c r="I2474" s="48"/>
      <c r="J2474" s="513"/>
      <c r="K2474" s="42" t="s">
        <v>31</v>
      </c>
      <c r="L2474" s="544">
        <v>45449</v>
      </c>
      <c r="M2474" s="48"/>
      <c r="N2474" s="513">
        <v>45656</v>
      </c>
      <c r="O2474" s="51"/>
      <c r="P2474" s="70" t="str">
        <f t="shared" ca="1" si="399"/>
        <v/>
      </c>
      <c r="Q2474" s="70" t="str">
        <f t="shared" ca="1" si="394"/>
        <v/>
      </c>
      <c r="R2474" s="70" t="str">
        <f t="shared" ca="1" si="395"/>
        <v/>
      </c>
      <c r="S2474" s="70" t="str">
        <f t="shared" ca="1" si="396"/>
        <v/>
      </c>
      <c r="T2474" s="147" t="str">
        <f t="shared" ca="1" si="397"/>
        <v/>
      </c>
      <c r="U2474" s="146"/>
      <c r="V2474" s="51"/>
      <c r="W2474" s="51"/>
      <c r="X2474" s="51"/>
      <c r="Y2474" s="51"/>
      <c r="Z2474" s="51"/>
      <c r="AA2474" s="145"/>
    </row>
    <row r="2475" spans="1:27" s="2" customFormat="1" ht="15.6" x14ac:dyDescent="0.3">
      <c r="A2475" s="555">
        <v>45511</v>
      </c>
      <c r="B2475" s="48" t="s">
        <v>2391</v>
      </c>
      <c r="C2475" s="45" t="s">
        <v>494</v>
      </c>
      <c r="D2475" s="45">
        <v>3</v>
      </c>
      <c r="E2475" s="45" t="s">
        <v>108</v>
      </c>
      <c r="F2475" s="45">
        <v>32</v>
      </c>
      <c r="G2475" s="46" t="s">
        <v>2408</v>
      </c>
      <c r="H2475" s="47" t="s">
        <v>57</v>
      </c>
      <c r="I2475" s="48"/>
      <c r="J2475" s="513"/>
      <c r="K2475" s="42" t="s">
        <v>31</v>
      </c>
      <c r="L2475" s="544">
        <v>45449</v>
      </c>
      <c r="M2475" s="48"/>
      <c r="N2475" s="513">
        <v>45656</v>
      </c>
      <c r="O2475" s="51"/>
      <c r="P2475" s="70" t="str">
        <f t="shared" ca="1" si="399"/>
        <v/>
      </c>
      <c r="Q2475" s="70" t="str">
        <f t="shared" ref="Q2475:Q2506" ca="1" si="400">IF(K2475="ENCOMENDADO",TODAY()-J2475,"")</f>
        <v/>
      </c>
      <c r="R2475" s="70" t="str">
        <f t="shared" ref="R2475:R2506" ca="1" si="401">IF(K2475="EM OBRA",TODAY()-J2475,"")</f>
        <v/>
      </c>
      <c r="S2475" s="70" t="str">
        <f t="shared" ref="S2475:S2506" ca="1" si="402">IF(K2475="CORREÇÃO NÃO ACEITE",TODAY()-J2475,"")</f>
        <v/>
      </c>
      <c r="T2475" s="147" t="str">
        <f t="shared" ref="T2475:T2506" ca="1" si="403">IF(K2475="A VERIFICAR",TODAY()-J2475,"")</f>
        <v/>
      </c>
      <c r="U2475" s="146"/>
      <c r="V2475" s="51"/>
      <c r="W2475" s="51"/>
      <c r="X2475" s="51"/>
      <c r="Y2475" s="51"/>
      <c r="Z2475" s="51"/>
      <c r="AA2475" s="145"/>
    </row>
    <row r="2476" spans="1:27" s="2" customFormat="1" ht="15.6" x14ac:dyDescent="0.3">
      <c r="A2476" s="555">
        <v>45511</v>
      </c>
      <c r="B2476" s="48" t="s">
        <v>2391</v>
      </c>
      <c r="C2476" s="45" t="s">
        <v>494</v>
      </c>
      <c r="D2476" s="45">
        <v>3</v>
      </c>
      <c r="E2476" s="45" t="s">
        <v>108</v>
      </c>
      <c r="F2476" s="45">
        <v>31</v>
      </c>
      <c r="G2476" s="46" t="s">
        <v>2409</v>
      </c>
      <c r="H2476" s="47" t="s">
        <v>30</v>
      </c>
      <c r="I2476" s="48"/>
      <c r="J2476" s="513"/>
      <c r="K2476" s="42" t="s">
        <v>31</v>
      </c>
      <c r="L2476" s="544">
        <v>45449</v>
      </c>
      <c r="M2476" s="48"/>
      <c r="N2476" s="513">
        <v>45656</v>
      </c>
      <c r="O2476" s="51"/>
      <c r="P2476" s="70" t="str">
        <f t="shared" ca="1" si="399"/>
        <v/>
      </c>
      <c r="Q2476" s="70" t="str">
        <f t="shared" ca="1" si="400"/>
        <v/>
      </c>
      <c r="R2476" s="70" t="str">
        <f t="shared" ca="1" si="401"/>
        <v/>
      </c>
      <c r="S2476" s="70" t="str">
        <f t="shared" ca="1" si="402"/>
        <v/>
      </c>
      <c r="T2476" s="147" t="str">
        <f t="shared" ca="1" si="403"/>
        <v/>
      </c>
      <c r="U2476" s="146"/>
      <c r="V2476" s="51"/>
      <c r="W2476" s="51"/>
      <c r="X2476" s="51"/>
      <c r="Y2476" s="51"/>
      <c r="Z2476" s="51"/>
      <c r="AA2476" s="145"/>
    </row>
    <row r="2477" spans="1:27" s="2" customFormat="1" ht="15.6" x14ac:dyDescent="0.3">
      <c r="A2477" s="555">
        <v>45511</v>
      </c>
      <c r="B2477" s="48" t="s">
        <v>2391</v>
      </c>
      <c r="C2477" s="45" t="s">
        <v>494</v>
      </c>
      <c r="D2477" s="45">
        <v>3</v>
      </c>
      <c r="E2477" s="45" t="s">
        <v>108</v>
      </c>
      <c r="F2477" s="45">
        <v>30</v>
      </c>
      <c r="G2477" s="46" t="s">
        <v>2410</v>
      </c>
      <c r="H2477" s="47" t="s">
        <v>57</v>
      </c>
      <c r="I2477" s="48"/>
      <c r="J2477" s="513"/>
      <c r="K2477" s="42" t="s">
        <v>31</v>
      </c>
      <c r="L2477" s="544">
        <v>45449</v>
      </c>
      <c r="M2477" s="48"/>
      <c r="N2477" s="513">
        <v>45656</v>
      </c>
      <c r="O2477" s="51"/>
      <c r="P2477" s="70" t="str">
        <f t="shared" ca="1" si="399"/>
        <v/>
      </c>
      <c r="Q2477" s="70" t="str">
        <f t="shared" ca="1" si="400"/>
        <v/>
      </c>
      <c r="R2477" s="70" t="str">
        <f t="shared" ca="1" si="401"/>
        <v/>
      </c>
      <c r="S2477" s="70" t="str">
        <f t="shared" ca="1" si="402"/>
        <v/>
      </c>
      <c r="T2477" s="147" t="str">
        <f t="shared" ca="1" si="403"/>
        <v/>
      </c>
      <c r="U2477" s="146"/>
      <c r="V2477" s="51"/>
      <c r="W2477" s="51"/>
      <c r="X2477" s="51"/>
      <c r="Y2477" s="51"/>
      <c r="Z2477" s="51"/>
      <c r="AA2477" s="145"/>
    </row>
    <row r="2478" spans="1:27" s="2" customFormat="1" ht="15.6" x14ac:dyDescent="0.3">
      <c r="A2478" s="555">
        <v>45511</v>
      </c>
      <c r="B2478" s="48" t="s">
        <v>2391</v>
      </c>
      <c r="C2478" s="45" t="s">
        <v>494</v>
      </c>
      <c r="D2478" s="45">
        <v>3</v>
      </c>
      <c r="E2478" s="45" t="s">
        <v>108</v>
      </c>
      <c r="F2478" s="45">
        <v>29</v>
      </c>
      <c r="G2478" s="46" t="s">
        <v>2411</v>
      </c>
      <c r="H2478" s="47" t="s">
        <v>30</v>
      </c>
      <c r="I2478" s="48"/>
      <c r="J2478" s="513"/>
      <c r="K2478" s="42" t="s">
        <v>31</v>
      </c>
      <c r="L2478" s="544">
        <v>45449</v>
      </c>
      <c r="M2478" s="48"/>
      <c r="N2478" s="513">
        <v>45656</v>
      </c>
      <c r="O2478" s="51"/>
      <c r="P2478" s="70" t="str">
        <f t="shared" ca="1" si="399"/>
        <v/>
      </c>
      <c r="Q2478" s="70" t="str">
        <f t="shared" ca="1" si="400"/>
        <v/>
      </c>
      <c r="R2478" s="70" t="str">
        <f t="shared" ca="1" si="401"/>
        <v/>
      </c>
      <c r="S2478" s="70" t="str">
        <f t="shared" ca="1" si="402"/>
        <v/>
      </c>
      <c r="T2478" s="147" t="str">
        <f t="shared" ca="1" si="403"/>
        <v/>
      </c>
      <c r="U2478" s="146"/>
      <c r="V2478" s="51"/>
      <c r="W2478" s="51"/>
      <c r="X2478" s="51"/>
      <c r="Y2478" s="51"/>
      <c r="Z2478" s="51"/>
      <c r="AA2478" s="145"/>
    </row>
    <row r="2479" spans="1:27" s="2" customFormat="1" ht="15.6" x14ac:dyDescent="0.3">
      <c r="A2479" s="555">
        <v>45511</v>
      </c>
      <c r="B2479" s="48" t="s">
        <v>2391</v>
      </c>
      <c r="C2479" s="45" t="s">
        <v>494</v>
      </c>
      <c r="D2479" s="45">
        <v>3</v>
      </c>
      <c r="E2479" s="45" t="s">
        <v>108</v>
      </c>
      <c r="F2479" s="45">
        <v>28</v>
      </c>
      <c r="G2479" s="46" t="s">
        <v>2412</v>
      </c>
      <c r="H2479" s="47" t="s">
        <v>30</v>
      </c>
      <c r="I2479" s="48"/>
      <c r="J2479" s="513"/>
      <c r="K2479" s="42" t="s">
        <v>31</v>
      </c>
      <c r="L2479" s="544">
        <v>45449</v>
      </c>
      <c r="M2479" s="48"/>
      <c r="N2479" s="513">
        <v>45656</v>
      </c>
      <c r="O2479" s="51"/>
      <c r="P2479" s="70" t="str">
        <f t="shared" ca="1" si="399"/>
        <v/>
      </c>
      <c r="Q2479" s="70" t="str">
        <f t="shared" ca="1" si="400"/>
        <v/>
      </c>
      <c r="R2479" s="70" t="str">
        <f t="shared" ca="1" si="401"/>
        <v/>
      </c>
      <c r="S2479" s="70" t="str">
        <f t="shared" ca="1" si="402"/>
        <v/>
      </c>
      <c r="T2479" s="147" t="str">
        <f t="shared" ca="1" si="403"/>
        <v/>
      </c>
      <c r="U2479" s="146"/>
      <c r="V2479" s="51"/>
      <c r="W2479" s="51"/>
      <c r="X2479" s="51"/>
      <c r="Y2479" s="51"/>
      <c r="Z2479" s="51"/>
      <c r="AA2479" s="145"/>
    </row>
    <row r="2480" spans="1:27" s="2" customFormat="1" ht="15.6" x14ac:dyDescent="0.3">
      <c r="A2480" s="555">
        <v>45511</v>
      </c>
      <c r="B2480" s="48" t="s">
        <v>2391</v>
      </c>
      <c r="C2480" s="45" t="s">
        <v>494</v>
      </c>
      <c r="D2480" s="45">
        <v>3</v>
      </c>
      <c r="E2480" s="45" t="s">
        <v>108</v>
      </c>
      <c r="F2480" s="45">
        <v>27</v>
      </c>
      <c r="G2480" s="46" t="s">
        <v>2413</v>
      </c>
      <c r="H2480" s="47" t="s">
        <v>30</v>
      </c>
      <c r="I2480" s="48"/>
      <c r="J2480" s="513"/>
      <c r="K2480" s="42" t="s">
        <v>31</v>
      </c>
      <c r="L2480" s="544">
        <v>45449</v>
      </c>
      <c r="M2480" s="48"/>
      <c r="N2480" s="513">
        <v>45656</v>
      </c>
      <c r="O2480" s="51"/>
      <c r="P2480" s="70" t="str">
        <f t="shared" ca="1" si="399"/>
        <v/>
      </c>
      <c r="Q2480" s="70" t="str">
        <f t="shared" ca="1" si="400"/>
        <v/>
      </c>
      <c r="R2480" s="70" t="str">
        <f t="shared" ca="1" si="401"/>
        <v/>
      </c>
      <c r="S2480" s="70" t="str">
        <f t="shared" ca="1" si="402"/>
        <v/>
      </c>
      <c r="T2480" s="147" t="str">
        <f t="shared" ca="1" si="403"/>
        <v/>
      </c>
      <c r="U2480" s="146"/>
      <c r="V2480" s="51"/>
      <c r="W2480" s="51"/>
      <c r="X2480" s="51"/>
      <c r="Y2480" s="51"/>
      <c r="Z2480" s="51"/>
      <c r="AA2480" s="145"/>
    </row>
    <row r="2481" spans="1:27" s="2" customFormat="1" ht="15.6" x14ac:dyDescent="0.3">
      <c r="A2481" s="555">
        <v>45511</v>
      </c>
      <c r="B2481" s="48" t="s">
        <v>2391</v>
      </c>
      <c r="C2481" s="45" t="s">
        <v>494</v>
      </c>
      <c r="D2481" s="45">
        <v>3</v>
      </c>
      <c r="E2481" s="45" t="s">
        <v>108</v>
      </c>
      <c r="F2481" s="45">
        <v>26</v>
      </c>
      <c r="G2481" s="46" t="s">
        <v>2414</v>
      </c>
      <c r="H2481" s="47" t="s">
        <v>30</v>
      </c>
      <c r="I2481" s="48"/>
      <c r="J2481" s="513"/>
      <c r="K2481" s="42" t="s">
        <v>31</v>
      </c>
      <c r="L2481" s="544">
        <v>45449</v>
      </c>
      <c r="M2481" s="48"/>
      <c r="N2481" s="513">
        <v>45656</v>
      </c>
      <c r="O2481" s="51"/>
      <c r="P2481" s="70" t="str">
        <f t="shared" ca="1" si="399"/>
        <v/>
      </c>
      <c r="Q2481" s="70" t="str">
        <f t="shared" ca="1" si="400"/>
        <v/>
      </c>
      <c r="R2481" s="70" t="str">
        <f t="shared" ca="1" si="401"/>
        <v/>
      </c>
      <c r="S2481" s="70" t="str">
        <f t="shared" ca="1" si="402"/>
        <v/>
      </c>
      <c r="T2481" s="147" t="str">
        <f t="shared" ca="1" si="403"/>
        <v/>
      </c>
      <c r="U2481" s="146"/>
      <c r="V2481" s="51"/>
      <c r="W2481" s="51"/>
      <c r="X2481" s="51"/>
      <c r="Y2481" s="51"/>
      <c r="Z2481" s="51"/>
      <c r="AA2481" s="145"/>
    </row>
    <row r="2482" spans="1:27" s="2" customFormat="1" ht="15.6" x14ac:dyDescent="0.3">
      <c r="A2482" s="555">
        <v>45511</v>
      </c>
      <c r="B2482" s="48" t="s">
        <v>2391</v>
      </c>
      <c r="C2482" s="45" t="s">
        <v>494</v>
      </c>
      <c r="D2482" s="45">
        <v>3</v>
      </c>
      <c r="E2482" s="45" t="s">
        <v>108</v>
      </c>
      <c r="F2482" s="45">
        <v>25</v>
      </c>
      <c r="G2482" s="46" t="s">
        <v>2415</v>
      </c>
      <c r="H2482" s="47" t="s">
        <v>30</v>
      </c>
      <c r="I2482" s="48"/>
      <c r="J2482" s="513"/>
      <c r="K2482" s="42" t="s">
        <v>31</v>
      </c>
      <c r="L2482" s="544">
        <v>45449</v>
      </c>
      <c r="M2482" s="48"/>
      <c r="N2482" s="513">
        <v>45656</v>
      </c>
      <c r="O2482" s="51"/>
      <c r="P2482" s="70" t="str">
        <f t="shared" ca="1" si="399"/>
        <v/>
      </c>
      <c r="Q2482" s="70" t="str">
        <f t="shared" ca="1" si="400"/>
        <v/>
      </c>
      <c r="R2482" s="70" t="str">
        <f t="shared" ca="1" si="401"/>
        <v/>
      </c>
      <c r="S2482" s="70" t="str">
        <f t="shared" ca="1" si="402"/>
        <v/>
      </c>
      <c r="T2482" s="147" t="str">
        <f t="shared" ca="1" si="403"/>
        <v/>
      </c>
      <c r="U2482" s="146"/>
      <c r="V2482" s="51"/>
      <c r="W2482" s="51"/>
      <c r="X2482" s="51"/>
      <c r="Y2482" s="51"/>
      <c r="Z2482" s="51"/>
      <c r="AA2482" s="145"/>
    </row>
    <row r="2483" spans="1:27" s="2" customFormat="1" ht="15.6" x14ac:dyDescent="0.3">
      <c r="A2483" s="555">
        <v>45511</v>
      </c>
      <c r="B2483" s="48" t="s">
        <v>2391</v>
      </c>
      <c r="C2483" s="45" t="s">
        <v>494</v>
      </c>
      <c r="D2483" s="45">
        <v>3</v>
      </c>
      <c r="E2483" s="45" t="s">
        <v>108</v>
      </c>
      <c r="F2483" s="45">
        <v>24</v>
      </c>
      <c r="G2483" s="46" t="s">
        <v>2416</v>
      </c>
      <c r="H2483" s="47" t="s">
        <v>30</v>
      </c>
      <c r="I2483" s="48"/>
      <c r="J2483" s="513"/>
      <c r="K2483" s="42" t="s">
        <v>31</v>
      </c>
      <c r="L2483" s="544">
        <v>45449</v>
      </c>
      <c r="M2483" s="48"/>
      <c r="N2483" s="513">
        <v>45656</v>
      </c>
      <c r="O2483" s="51"/>
      <c r="P2483" s="70" t="str">
        <f t="shared" ca="1" si="399"/>
        <v/>
      </c>
      <c r="Q2483" s="70" t="str">
        <f t="shared" ca="1" si="400"/>
        <v/>
      </c>
      <c r="R2483" s="70" t="str">
        <f t="shared" ca="1" si="401"/>
        <v/>
      </c>
      <c r="S2483" s="70" t="str">
        <f t="shared" ca="1" si="402"/>
        <v/>
      </c>
      <c r="T2483" s="147" t="str">
        <f t="shared" ca="1" si="403"/>
        <v/>
      </c>
      <c r="U2483" s="146"/>
      <c r="V2483" s="51"/>
      <c r="W2483" s="51"/>
      <c r="X2483" s="51"/>
      <c r="Y2483" s="51"/>
      <c r="Z2483" s="51"/>
      <c r="AA2483" s="145"/>
    </row>
    <row r="2484" spans="1:27" s="2" customFormat="1" ht="15.6" x14ac:dyDescent="0.3">
      <c r="A2484" s="555">
        <v>45511</v>
      </c>
      <c r="B2484" s="48" t="s">
        <v>2391</v>
      </c>
      <c r="C2484" s="45" t="s">
        <v>494</v>
      </c>
      <c r="D2484" s="45">
        <v>3</v>
      </c>
      <c r="E2484" s="45" t="s">
        <v>108</v>
      </c>
      <c r="F2484" s="45">
        <v>23</v>
      </c>
      <c r="G2484" s="46" t="s">
        <v>2417</v>
      </c>
      <c r="H2484" s="47" t="s">
        <v>30</v>
      </c>
      <c r="I2484" s="48"/>
      <c r="J2484" s="513"/>
      <c r="K2484" s="42" t="s">
        <v>31</v>
      </c>
      <c r="L2484" s="544">
        <v>45449</v>
      </c>
      <c r="M2484" s="48"/>
      <c r="N2484" s="513">
        <v>45656</v>
      </c>
      <c r="O2484" s="51"/>
      <c r="P2484" s="70" t="str">
        <f t="shared" ca="1" si="399"/>
        <v/>
      </c>
      <c r="Q2484" s="70" t="str">
        <f t="shared" ca="1" si="400"/>
        <v/>
      </c>
      <c r="R2484" s="70" t="str">
        <f t="shared" ca="1" si="401"/>
        <v/>
      </c>
      <c r="S2484" s="70" t="str">
        <f t="shared" ca="1" si="402"/>
        <v/>
      </c>
      <c r="T2484" s="147" t="str">
        <f t="shared" ca="1" si="403"/>
        <v/>
      </c>
      <c r="U2484" s="146"/>
      <c r="V2484" s="51"/>
      <c r="W2484" s="51"/>
      <c r="X2484" s="51"/>
      <c r="Y2484" s="51"/>
      <c r="Z2484" s="51"/>
      <c r="AA2484" s="145"/>
    </row>
    <row r="2485" spans="1:27" s="2" customFormat="1" ht="15.6" x14ac:dyDescent="0.3">
      <c r="A2485" s="555">
        <v>45511</v>
      </c>
      <c r="B2485" s="48" t="s">
        <v>2391</v>
      </c>
      <c r="C2485" s="45" t="s">
        <v>494</v>
      </c>
      <c r="D2485" s="45">
        <v>3</v>
      </c>
      <c r="E2485" s="45" t="s">
        <v>108</v>
      </c>
      <c r="F2485" s="45">
        <v>22</v>
      </c>
      <c r="G2485" s="46" t="s">
        <v>2418</v>
      </c>
      <c r="H2485" s="53" t="s">
        <v>44</v>
      </c>
      <c r="I2485" s="47"/>
      <c r="J2485" s="568">
        <v>45602</v>
      </c>
      <c r="K2485" s="42" t="s">
        <v>31</v>
      </c>
      <c r="L2485" s="544">
        <v>45449</v>
      </c>
      <c r="M2485" s="48"/>
      <c r="N2485" s="513">
        <v>45607</v>
      </c>
      <c r="O2485" s="51"/>
      <c r="P2485" s="70" t="str">
        <f t="shared" ca="1" si="399"/>
        <v/>
      </c>
      <c r="Q2485" s="70" t="str">
        <f t="shared" ca="1" si="400"/>
        <v/>
      </c>
      <c r="R2485" s="70" t="str">
        <f t="shared" ca="1" si="401"/>
        <v/>
      </c>
      <c r="S2485" s="70" t="str">
        <f t="shared" ca="1" si="402"/>
        <v/>
      </c>
      <c r="T2485" s="147" t="str">
        <f t="shared" ca="1" si="403"/>
        <v/>
      </c>
      <c r="U2485" s="146"/>
      <c r="V2485" s="51"/>
      <c r="W2485" s="51"/>
      <c r="X2485" s="51"/>
      <c r="Y2485" s="51"/>
      <c r="Z2485" s="51"/>
      <c r="AA2485" s="145"/>
    </row>
    <row r="2486" spans="1:27" s="2" customFormat="1" ht="15.6" x14ac:dyDescent="0.3">
      <c r="A2486" s="555">
        <v>45511</v>
      </c>
      <c r="B2486" s="48" t="s">
        <v>2391</v>
      </c>
      <c r="C2486" s="45" t="s">
        <v>494</v>
      </c>
      <c r="D2486" s="45">
        <v>3</v>
      </c>
      <c r="E2486" s="45" t="s">
        <v>108</v>
      </c>
      <c r="F2486" s="45">
        <v>21</v>
      </c>
      <c r="G2486" s="46" t="s">
        <v>1956</v>
      </c>
      <c r="H2486" s="47" t="s">
        <v>57</v>
      </c>
      <c r="I2486" s="48"/>
      <c r="J2486" s="513"/>
      <c r="K2486" s="42" t="s">
        <v>31</v>
      </c>
      <c r="L2486" s="544">
        <v>45449</v>
      </c>
      <c r="M2486" s="48"/>
      <c r="N2486" s="513">
        <v>45656</v>
      </c>
      <c r="O2486" s="51"/>
      <c r="P2486" s="70" t="str">
        <f t="shared" ca="1" si="399"/>
        <v/>
      </c>
      <c r="Q2486" s="70" t="str">
        <f t="shared" ca="1" si="400"/>
        <v/>
      </c>
      <c r="R2486" s="70" t="str">
        <f t="shared" ca="1" si="401"/>
        <v/>
      </c>
      <c r="S2486" s="70" t="str">
        <f t="shared" ca="1" si="402"/>
        <v/>
      </c>
      <c r="T2486" s="147" t="str">
        <f t="shared" ca="1" si="403"/>
        <v/>
      </c>
      <c r="U2486" s="146"/>
      <c r="V2486" s="51"/>
      <c r="W2486" s="51"/>
      <c r="X2486" s="51"/>
      <c r="Y2486" s="51"/>
      <c r="Z2486" s="51"/>
      <c r="AA2486" s="145"/>
    </row>
    <row r="2487" spans="1:27" s="2" customFormat="1" ht="15.6" x14ac:dyDescent="0.3">
      <c r="A2487" s="555">
        <v>45511</v>
      </c>
      <c r="B2487" s="48" t="s">
        <v>2391</v>
      </c>
      <c r="C2487" s="45" t="s">
        <v>494</v>
      </c>
      <c r="D2487" s="45">
        <v>3</v>
      </c>
      <c r="E2487" s="45" t="s">
        <v>108</v>
      </c>
      <c r="F2487" s="45">
        <v>20</v>
      </c>
      <c r="G2487" s="46" t="s">
        <v>2419</v>
      </c>
      <c r="H2487" s="47" t="s">
        <v>57</v>
      </c>
      <c r="I2487" s="48"/>
      <c r="J2487" s="513"/>
      <c r="K2487" s="42" t="s">
        <v>31</v>
      </c>
      <c r="L2487" s="544">
        <v>45449</v>
      </c>
      <c r="M2487" s="48"/>
      <c r="N2487" s="513">
        <v>45656</v>
      </c>
      <c r="O2487" s="51"/>
      <c r="P2487" s="70" t="str">
        <f t="shared" ca="1" si="399"/>
        <v/>
      </c>
      <c r="Q2487" s="70" t="str">
        <f t="shared" ca="1" si="400"/>
        <v/>
      </c>
      <c r="R2487" s="70" t="str">
        <f t="shared" ca="1" si="401"/>
        <v/>
      </c>
      <c r="S2487" s="70" t="str">
        <f t="shared" ca="1" si="402"/>
        <v/>
      </c>
      <c r="T2487" s="147" t="str">
        <f t="shared" ca="1" si="403"/>
        <v/>
      </c>
      <c r="U2487" s="146"/>
      <c r="V2487" s="51"/>
      <c r="W2487" s="51"/>
      <c r="X2487" s="51"/>
      <c r="Y2487" s="51"/>
      <c r="Z2487" s="51"/>
      <c r="AA2487" s="145"/>
    </row>
    <row r="2488" spans="1:27" s="2" customFormat="1" ht="15.6" x14ac:dyDescent="0.3">
      <c r="A2488" s="555">
        <v>45511</v>
      </c>
      <c r="B2488" s="48" t="s">
        <v>2391</v>
      </c>
      <c r="C2488" s="45" t="s">
        <v>494</v>
      </c>
      <c r="D2488" s="45">
        <v>3</v>
      </c>
      <c r="E2488" s="45" t="s">
        <v>108</v>
      </c>
      <c r="F2488" s="45">
        <v>19</v>
      </c>
      <c r="G2488" s="46" t="s">
        <v>2420</v>
      </c>
      <c r="H2488" s="47" t="s">
        <v>30</v>
      </c>
      <c r="I2488" s="48"/>
      <c r="J2488" s="513"/>
      <c r="K2488" s="42" t="s">
        <v>31</v>
      </c>
      <c r="L2488" s="544">
        <v>45449</v>
      </c>
      <c r="M2488" s="48"/>
      <c r="N2488" s="513">
        <v>45656</v>
      </c>
      <c r="O2488" s="51"/>
      <c r="P2488" s="70" t="str">
        <f t="shared" ca="1" si="399"/>
        <v/>
      </c>
      <c r="Q2488" s="70" t="str">
        <f t="shared" ca="1" si="400"/>
        <v/>
      </c>
      <c r="R2488" s="70" t="str">
        <f t="shared" ca="1" si="401"/>
        <v/>
      </c>
      <c r="S2488" s="70" t="str">
        <f t="shared" ca="1" si="402"/>
        <v/>
      </c>
      <c r="T2488" s="147" t="str">
        <f t="shared" ca="1" si="403"/>
        <v/>
      </c>
      <c r="U2488" s="146"/>
      <c r="V2488" s="51"/>
      <c r="W2488" s="51"/>
      <c r="X2488" s="51"/>
      <c r="Y2488" s="51"/>
      <c r="Z2488" s="51"/>
      <c r="AA2488" s="145"/>
    </row>
    <row r="2489" spans="1:27" s="2" customFormat="1" ht="15.6" x14ac:dyDescent="0.3">
      <c r="A2489" s="555">
        <v>45511</v>
      </c>
      <c r="B2489" s="48" t="s">
        <v>2391</v>
      </c>
      <c r="C2489" s="45" t="s">
        <v>494</v>
      </c>
      <c r="D2489" s="45">
        <v>3</v>
      </c>
      <c r="E2489" s="45" t="s">
        <v>108</v>
      </c>
      <c r="F2489" s="45">
        <v>18</v>
      </c>
      <c r="G2489" s="46" t="s">
        <v>2421</v>
      </c>
      <c r="H2489" s="47" t="s">
        <v>481</v>
      </c>
      <c r="I2489" s="48"/>
      <c r="J2489" s="513"/>
      <c r="K2489" s="42" t="s">
        <v>31</v>
      </c>
      <c r="L2489" s="544">
        <v>45449</v>
      </c>
      <c r="M2489" s="48"/>
      <c r="N2489" s="513">
        <v>45656</v>
      </c>
      <c r="O2489" s="51"/>
      <c r="P2489" s="70" t="str">
        <f t="shared" ca="1" si="399"/>
        <v/>
      </c>
      <c r="Q2489" s="70" t="str">
        <f t="shared" ca="1" si="400"/>
        <v/>
      </c>
      <c r="R2489" s="70" t="str">
        <f t="shared" ca="1" si="401"/>
        <v/>
      </c>
      <c r="S2489" s="70" t="str">
        <f t="shared" ca="1" si="402"/>
        <v/>
      </c>
      <c r="T2489" s="147" t="str">
        <f t="shared" ca="1" si="403"/>
        <v/>
      </c>
      <c r="U2489" s="146"/>
      <c r="V2489" s="51"/>
      <c r="W2489" s="51"/>
      <c r="X2489" s="51"/>
      <c r="Y2489" s="51"/>
      <c r="Z2489" s="51"/>
      <c r="AA2489" s="145"/>
    </row>
    <row r="2490" spans="1:27" s="2" customFormat="1" ht="15.6" x14ac:dyDescent="0.3">
      <c r="A2490" s="555">
        <v>45511</v>
      </c>
      <c r="B2490" s="48" t="s">
        <v>2391</v>
      </c>
      <c r="C2490" s="45" t="s">
        <v>494</v>
      </c>
      <c r="D2490" s="45">
        <v>3</v>
      </c>
      <c r="E2490" s="45" t="s">
        <v>108</v>
      </c>
      <c r="F2490" s="45">
        <v>17</v>
      </c>
      <c r="G2490" s="46" t="s">
        <v>2422</v>
      </c>
      <c r="H2490" s="47" t="s">
        <v>30</v>
      </c>
      <c r="I2490" s="48"/>
      <c r="J2490" s="513"/>
      <c r="K2490" s="42" t="s">
        <v>31</v>
      </c>
      <c r="L2490" s="544">
        <v>45449</v>
      </c>
      <c r="M2490" s="48"/>
      <c r="N2490" s="513">
        <v>45656</v>
      </c>
      <c r="O2490" s="51"/>
      <c r="P2490" s="70" t="str">
        <f t="shared" ca="1" si="399"/>
        <v/>
      </c>
      <c r="Q2490" s="70" t="str">
        <f t="shared" ca="1" si="400"/>
        <v/>
      </c>
      <c r="R2490" s="70" t="str">
        <f t="shared" ca="1" si="401"/>
        <v/>
      </c>
      <c r="S2490" s="70" t="str">
        <f t="shared" ca="1" si="402"/>
        <v/>
      </c>
      <c r="T2490" s="147" t="str">
        <f t="shared" ca="1" si="403"/>
        <v/>
      </c>
      <c r="U2490" s="146"/>
      <c r="V2490" s="51"/>
      <c r="W2490" s="51"/>
      <c r="X2490" s="51"/>
      <c r="Y2490" s="51"/>
      <c r="Z2490" s="51"/>
      <c r="AA2490" s="145"/>
    </row>
    <row r="2491" spans="1:27" s="2" customFormat="1" ht="15.6" x14ac:dyDescent="0.3">
      <c r="A2491" s="555">
        <v>45511</v>
      </c>
      <c r="B2491" s="48" t="s">
        <v>2391</v>
      </c>
      <c r="C2491" s="45" t="s">
        <v>494</v>
      </c>
      <c r="D2491" s="45">
        <v>3</v>
      </c>
      <c r="E2491" s="45" t="s">
        <v>108</v>
      </c>
      <c r="F2491" s="45">
        <v>16</v>
      </c>
      <c r="G2491" s="46" t="s">
        <v>2423</v>
      </c>
      <c r="H2491" s="47" t="s">
        <v>30</v>
      </c>
      <c r="I2491" s="48"/>
      <c r="J2491" s="513"/>
      <c r="K2491" s="42" t="s">
        <v>31</v>
      </c>
      <c r="L2491" s="544">
        <v>45449</v>
      </c>
      <c r="M2491" s="48"/>
      <c r="N2491" s="513">
        <v>45656</v>
      </c>
      <c r="O2491" s="51"/>
      <c r="P2491" s="70" t="str">
        <f t="shared" ca="1" si="399"/>
        <v/>
      </c>
      <c r="Q2491" s="70" t="str">
        <f t="shared" ca="1" si="400"/>
        <v/>
      </c>
      <c r="R2491" s="70" t="str">
        <f t="shared" ca="1" si="401"/>
        <v/>
      </c>
      <c r="S2491" s="70" t="str">
        <f t="shared" ca="1" si="402"/>
        <v/>
      </c>
      <c r="T2491" s="147" t="str">
        <f t="shared" ca="1" si="403"/>
        <v/>
      </c>
      <c r="U2491" s="146"/>
      <c r="V2491" s="51"/>
      <c r="W2491" s="51"/>
      <c r="X2491" s="51"/>
      <c r="Y2491" s="51"/>
      <c r="Z2491" s="51"/>
      <c r="AA2491" s="145"/>
    </row>
    <row r="2492" spans="1:27" s="2" customFormat="1" ht="15.6" x14ac:dyDescent="0.3">
      <c r="A2492" s="555">
        <v>45511</v>
      </c>
      <c r="B2492" s="48" t="s">
        <v>2391</v>
      </c>
      <c r="C2492" s="45" t="s">
        <v>494</v>
      </c>
      <c r="D2492" s="45">
        <v>3</v>
      </c>
      <c r="E2492" s="45" t="s">
        <v>108</v>
      </c>
      <c r="F2492" s="45">
        <v>15</v>
      </c>
      <c r="G2492" s="46" t="s">
        <v>2424</v>
      </c>
      <c r="H2492" s="47" t="s">
        <v>30</v>
      </c>
      <c r="I2492" s="48"/>
      <c r="J2492" s="513"/>
      <c r="K2492" s="42" t="s">
        <v>31</v>
      </c>
      <c r="L2492" s="544">
        <v>45449</v>
      </c>
      <c r="M2492" s="48"/>
      <c r="N2492" s="513">
        <v>45656</v>
      </c>
      <c r="O2492" s="51"/>
      <c r="P2492" s="70" t="str">
        <f t="shared" ca="1" si="399"/>
        <v/>
      </c>
      <c r="Q2492" s="70" t="str">
        <f t="shared" ca="1" si="400"/>
        <v/>
      </c>
      <c r="R2492" s="70" t="str">
        <f t="shared" ca="1" si="401"/>
        <v/>
      </c>
      <c r="S2492" s="70" t="str">
        <f t="shared" ca="1" si="402"/>
        <v/>
      </c>
      <c r="T2492" s="147" t="str">
        <f t="shared" ca="1" si="403"/>
        <v/>
      </c>
      <c r="U2492" s="146"/>
      <c r="V2492" s="51"/>
      <c r="W2492" s="51"/>
      <c r="X2492" s="51"/>
      <c r="Y2492" s="51"/>
      <c r="Z2492" s="51"/>
      <c r="AA2492" s="145"/>
    </row>
    <row r="2493" spans="1:27" s="2" customFormat="1" ht="15.6" x14ac:dyDescent="0.3">
      <c r="A2493" s="555">
        <v>45511</v>
      </c>
      <c r="B2493" s="48" t="s">
        <v>2391</v>
      </c>
      <c r="C2493" s="45" t="s">
        <v>494</v>
      </c>
      <c r="D2493" s="45">
        <v>3</v>
      </c>
      <c r="E2493" s="45" t="s">
        <v>108</v>
      </c>
      <c r="F2493" s="45">
        <v>14</v>
      </c>
      <c r="G2493" s="46" t="s">
        <v>2425</v>
      </c>
      <c r="H2493" s="47" t="s">
        <v>30</v>
      </c>
      <c r="I2493" s="48"/>
      <c r="J2493" s="513"/>
      <c r="K2493" s="42" t="s">
        <v>31</v>
      </c>
      <c r="L2493" s="544">
        <v>45449</v>
      </c>
      <c r="M2493" s="48"/>
      <c r="N2493" s="513">
        <v>45656</v>
      </c>
      <c r="O2493" s="51"/>
      <c r="P2493" s="70" t="str">
        <f t="shared" ca="1" si="399"/>
        <v/>
      </c>
      <c r="Q2493" s="70" t="str">
        <f t="shared" ca="1" si="400"/>
        <v/>
      </c>
      <c r="R2493" s="70" t="str">
        <f t="shared" ca="1" si="401"/>
        <v/>
      </c>
      <c r="S2493" s="70" t="str">
        <f t="shared" ca="1" si="402"/>
        <v/>
      </c>
      <c r="T2493" s="147" t="str">
        <f t="shared" ca="1" si="403"/>
        <v/>
      </c>
      <c r="U2493" s="146"/>
      <c r="V2493" s="51"/>
      <c r="W2493" s="51"/>
      <c r="X2493" s="51"/>
      <c r="Y2493" s="51"/>
      <c r="Z2493" s="51"/>
      <c r="AA2493" s="145"/>
    </row>
    <row r="2494" spans="1:27" s="2" customFormat="1" ht="15.6" x14ac:dyDescent="0.3">
      <c r="A2494" s="555">
        <v>45511</v>
      </c>
      <c r="B2494" s="48" t="s">
        <v>2391</v>
      </c>
      <c r="C2494" s="45" t="s">
        <v>494</v>
      </c>
      <c r="D2494" s="45">
        <v>3</v>
      </c>
      <c r="E2494" s="45" t="s">
        <v>108</v>
      </c>
      <c r="F2494" s="45">
        <v>13</v>
      </c>
      <c r="G2494" s="46" t="s">
        <v>1042</v>
      </c>
      <c r="H2494" s="47" t="s">
        <v>30</v>
      </c>
      <c r="I2494" s="48"/>
      <c r="J2494" s="513"/>
      <c r="K2494" s="42" t="s">
        <v>31</v>
      </c>
      <c r="L2494" s="544">
        <v>45449</v>
      </c>
      <c r="M2494" s="48"/>
      <c r="N2494" s="513">
        <v>45656</v>
      </c>
      <c r="O2494" s="51"/>
      <c r="P2494" s="70" t="str">
        <f t="shared" ca="1" si="399"/>
        <v/>
      </c>
      <c r="Q2494" s="70" t="str">
        <f t="shared" ca="1" si="400"/>
        <v/>
      </c>
      <c r="R2494" s="70" t="str">
        <f t="shared" ca="1" si="401"/>
        <v/>
      </c>
      <c r="S2494" s="70" t="str">
        <f t="shared" ca="1" si="402"/>
        <v/>
      </c>
      <c r="T2494" s="147" t="str">
        <f t="shared" ca="1" si="403"/>
        <v/>
      </c>
      <c r="U2494" s="146"/>
      <c r="V2494" s="51"/>
      <c r="W2494" s="51"/>
      <c r="X2494" s="51"/>
      <c r="Y2494" s="51"/>
      <c r="Z2494" s="51"/>
      <c r="AA2494" s="145"/>
    </row>
    <row r="2495" spans="1:27" s="2" customFormat="1" ht="15.6" x14ac:dyDescent="0.3">
      <c r="A2495" s="555">
        <v>45511</v>
      </c>
      <c r="B2495" s="48" t="s">
        <v>2391</v>
      </c>
      <c r="C2495" s="45" t="s">
        <v>494</v>
      </c>
      <c r="D2495" s="45">
        <v>3</v>
      </c>
      <c r="E2495" s="45" t="s">
        <v>108</v>
      </c>
      <c r="F2495" s="45">
        <v>12</v>
      </c>
      <c r="G2495" s="46" t="s">
        <v>2426</v>
      </c>
      <c r="H2495" s="47" t="s">
        <v>1067</v>
      </c>
      <c r="I2495" s="48"/>
      <c r="J2495" s="513"/>
      <c r="K2495" s="42" t="s">
        <v>31</v>
      </c>
      <c r="L2495" s="544">
        <v>45449</v>
      </c>
      <c r="M2495" s="48"/>
      <c r="N2495" s="513">
        <v>45656</v>
      </c>
      <c r="O2495" s="51"/>
      <c r="P2495" s="70" t="str">
        <f t="shared" ca="1" si="399"/>
        <v/>
      </c>
      <c r="Q2495" s="70" t="str">
        <f t="shared" ca="1" si="400"/>
        <v/>
      </c>
      <c r="R2495" s="70" t="str">
        <f t="shared" ca="1" si="401"/>
        <v/>
      </c>
      <c r="S2495" s="70" t="str">
        <f t="shared" ca="1" si="402"/>
        <v/>
      </c>
      <c r="T2495" s="147" t="str">
        <f t="shared" ca="1" si="403"/>
        <v/>
      </c>
      <c r="U2495" s="146"/>
      <c r="V2495" s="51"/>
      <c r="W2495" s="51"/>
      <c r="X2495" s="51"/>
      <c r="Y2495" s="51"/>
      <c r="Z2495" s="51"/>
      <c r="AA2495" s="145"/>
    </row>
    <row r="2496" spans="1:27" s="2" customFormat="1" ht="15.6" x14ac:dyDescent="0.3">
      <c r="A2496" s="555">
        <v>45511</v>
      </c>
      <c r="B2496" s="48" t="s">
        <v>2391</v>
      </c>
      <c r="C2496" s="45" t="s">
        <v>494</v>
      </c>
      <c r="D2496" s="45">
        <v>3</v>
      </c>
      <c r="E2496" s="45" t="s">
        <v>108</v>
      </c>
      <c r="F2496" s="45">
        <v>11</v>
      </c>
      <c r="G2496" s="46" t="s">
        <v>2427</v>
      </c>
      <c r="H2496" s="47" t="s">
        <v>30</v>
      </c>
      <c r="I2496" s="48"/>
      <c r="J2496" s="513"/>
      <c r="K2496" s="42" t="s">
        <v>31</v>
      </c>
      <c r="L2496" s="544">
        <v>45449</v>
      </c>
      <c r="M2496" s="48"/>
      <c r="N2496" s="513">
        <v>45656</v>
      </c>
      <c r="O2496" s="51"/>
      <c r="P2496" s="70" t="str">
        <f t="shared" ca="1" si="399"/>
        <v/>
      </c>
      <c r="Q2496" s="70" t="str">
        <f t="shared" ca="1" si="400"/>
        <v/>
      </c>
      <c r="R2496" s="70" t="str">
        <f t="shared" ca="1" si="401"/>
        <v/>
      </c>
      <c r="S2496" s="70" t="str">
        <f t="shared" ca="1" si="402"/>
        <v/>
      </c>
      <c r="T2496" s="147" t="str">
        <f t="shared" ca="1" si="403"/>
        <v/>
      </c>
      <c r="U2496" s="146"/>
      <c r="V2496" s="51"/>
      <c r="W2496" s="51"/>
      <c r="X2496" s="51"/>
      <c r="Y2496" s="51"/>
      <c r="Z2496" s="51"/>
      <c r="AA2496" s="145"/>
    </row>
    <row r="2497" spans="1:27" s="2" customFormat="1" ht="15.6" x14ac:dyDescent="0.3">
      <c r="A2497" s="555">
        <v>45511</v>
      </c>
      <c r="B2497" s="48" t="s">
        <v>2391</v>
      </c>
      <c r="C2497" s="45" t="s">
        <v>494</v>
      </c>
      <c r="D2497" s="45">
        <v>3</v>
      </c>
      <c r="E2497" s="45" t="s">
        <v>108</v>
      </c>
      <c r="F2497" s="45">
        <v>10</v>
      </c>
      <c r="G2497" s="46" t="s">
        <v>2428</v>
      </c>
      <c r="H2497" s="47" t="s">
        <v>57</v>
      </c>
      <c r="I2497" s="48"/>
      <c r="J2497" s="513"/>
      <c r="K2497" s="42" t="s">
        <v>31</v>
      </c>
      <c r="L2497" s="544">
        <v>45449</v>
      </c>
      <c r="M2497" s="48"/>
      <c r="N2497" s="513">
        <v>45559</v>
      </c>
      <c r="O2497" s="51"/>
      <c r="P2497" s="70" t="str">
        <f t="shared" ca="1" si="399"/>
        <v/>
      </c>
      <c r="Q2497" s="70" t="str">
        <f t="shared" ca="1" si="400"/>
        <v/>
      </c>
      <c r="R2497" s="70" t="str">
        <f t="shared" ca="1" si="401"/>
        <v/>
      </c>
      <c r="S2497" s="70" t="str">
        <f t="shared" ca="1" si="402"/>
        <v/>
      </c>
      <c r="T2497" s="147" t="str">
        <f t="shared" ca="1" si="403"/>
        <v/>
      </c>
      <c r="U2497" s="146"/>
      <c r="V2497" s="51"/>
      <c r="W2497" s="51"/>
      <c r="X2497" s="51"/>
      <c r="Y2497" s="51"/>
      <c r="Z2497" s="51"/>
      <c r="AA2497" s="145"/>
    </row>
    <row r="2498" spans="1:27" s="2" customFormat="1" ht="15.6" x14ac:dyDescent="0.3">
      <c r="A2498" s="555">
        <v>45511</v>
      </c>
      <c r="B2498" s="48" t="s">
        <v>2391</v>
      </c>
      <c r="C2498" s="45" t="s">
        <v>494</v>
      </c>
      <c r="D2498" s="45">
        <v>3</v>
      </c>
      <c r="E2498" s="45" t="s">
        <v>108</v>
      </c>
      <c r="F2498" s="45">
        <v>9</v>
      </c>
      <c r="G2498" s="46" t="s">
        <v>2429</v>
      </c>
      <c r="H2498" s="47" t="s">
        <v>30</v>
      </c>
      <c r="I2498" s="48"/>
      <c r="J2498" s="513"/>
      <c r="K2498" s="42" t="s">
        <v>31</v>
      </c>
      <c r="L2498" s="544">
        <v>45449</v>
      </c>
      <c r="M2498" s="48"/>
      <c r="N2498" s="513">
        <v>45656</v>
      </c>
      <c r="O2498" s="51"/>
      <c r="P2498" s="70" t="str">
        <f t="shared" ca="1" si="399"/>
        <v/>
      </c>
      <c r="Q2498" s="70" t="str">
        <f t="shared" ca="1" si="400"/>
        <v/>
      </c>
      <c r="R2498" s="70" t="str">
        <f t="shared" ca="1" si="401"/>
        <v/>
      </c>
      <c r="S2498" s="70" t="str">
        <f t="shared" ca="1" si="402"/>
        <v/>
      </c>
      <c r="T2498" s="147" t="str">
        <f t="shared" ca="1" si="403"/>
        <v/>
      </c>
      <c r="U2498" s="146"/>
      <c r="V2498" s="51"/>
      <c r="W2498" s="51"/>
      <c r="X2498" s="51"/>
      <c r="Y2498" s="51"/>
      <c r="Z2498" s="51"/>
      <c r="AA2498" s="145"/>
    </row>
    <row r="2499" spans="1:27" s="2" customFormat="1" ht="15.6" x14ac:dyDescent="0.3">
      <c r="A2499" s="555">
        <v>45511</v>
      </c>
      <c r="B2499" s="48" t="s">
        <v>2391</v>
      </c>
      <c r="C2499" s="45" t="s">
        <v>494</v>
      </c>
      <c r="D2499" s="45">
        <v>3</v>
      </c>
      <c r="E2499" s="45" t="s">
        <v>108</v>
      </c>
      <c r="F2499" s="45">
        <v>8</v>
      </c>
      <c r="G2499" s="46" t="s">
        <v>2430</v>
      </c>
      <c r="H2499" s="47" t="s">
        <v>30</v>
      </c>
      <c r="I2499" s="48"/>
      <c r="J2499" s="513"/>
      <c r="K2499" s="42" t="s">
        <v>31</v>
      </c>
      <c r="L2499" s="544">
        <v>45449</v>
      </c>
      <c r="M2499" s="48"/>
      <c r="N2499" s="513">
        <v>45656</v>
      </c>
      <c r="O2499" s="51"/>
      <c r="P2499" s="70" t="str">
        <f t="shared" ref="P2499:P2524" ca="1" si="404">IF(K2499="NÃO INTERVENCIONADO",TODAY()-J2499,"")</f>
        <v/>
      </c>
      <c r="Q2499" s="70" t="str">
        <f t="shared" ca="1" si="400"/>
        <v/>
      </c>
      <c r="R2499" s="70" t="str">
        <f t="shared" ca="1" si="401"/>
        <v/>
      </c>
      <c r="S2499" s="70" t="str">
        <f t="shared" ca="1" si="402"/>
        <v/>
      </c>
      <c r="T2499" s="147" t="str">
        <f t="shared" ca="1" si="403"/>
        <v/>
      </c>
      <c r="U2499" s="146"/>
      <c r="V2499" s="51"/>
      <c r="W2499" s="51"/>
      <c r="X2499" s="51"/>
      <c r="Y2499" s="51"/>
      <c r="Z2499" s="51"/>
      <c r="AA2499" s="145"/>
    </row>
    <row r="2500" spans="1:27" s="2" customFormat="1" ht="15.6" x14ac:dyDescent="0.3">
      <c r="A2500" s="555">
        <v>45511</v>
      </c>
      <c r="B2500" s="48" t="s">
        <v>2391</v>
      </c>
      <c r="C2500" s="45" t="s">
        <v>494</v>
      </c>
      <c r="D2500" s="45">
        <v>3</v>
      </c>
      <c r="E2500" s="45" t="s">
        <v>108</v>
      </c>
      <c r="F2500" s="45">
        <v>7</v>
      </c>
      <c r="G2500" s="46" t="s">
        <v>2431</v>
      </c>
      <c r="H2500" s="53" t="s">
        <v>44</v>
      </c>
      <c r="I2500" s="48"/>
      <c r="J2500" s="513"/>
      <c r="K2500" s="42" t="s">
        <v>31</v>
      </c>
      <c r="L2500" s="544">
        <v>45449</v>
      </c>
      <c r="M2500" s="48"/>
      <c r="N2500" s="513">
        <v>45656</v>
      </c>
      <c r="O2500" s="51"/>
      <c r="P2500" s="70" t="str">
        <f t="shared" ca="1" si="404"/>
        <v/>
      </c>
      <c r="Q2500" s="70" t="str">
        <f t="shared" ca="1" si="400"/>
        <v/>
      </c>
      <c r="R2500" s="70" t="str">
        <f t="shared" ca="1" si="401"/>
        <v/>
      </c>
      <c r="S2500" s="70" t="str">
        <f t="shared" ca="1" si="402"/>
        <v/>
      </c>
      <c r="T2500" s="147" t="str">
        <f t="shared" ca="1" si="403"/>
        <v/>
      </c>
      <c r="U2500" s="146"/>
      <c r="V2500" s="51"/>
      <c r="W2500" s="51"/>
      <c r="X2500" s="51"/>
      <c r="Y2500" s="51"/>
      <c r="Z2500" s="51"/>
      <c r="AA2500" s="145"/>
    </row>
    <row r="2501" spans="1:27" s="2" customFormat="1" ht="15.6" x14ac:dyDescent="0.3">
      <c r="A2501" s="555">
        <v>45511</v>
      </c>
      <c r="B2501" s="48" t="s">
        <v>2391</v>
      </c>
      <c r="C2501" s="45" t="s">
        <v>494</v>
      </c>
      <c r="D2501" s="45">
        <v>3</v>
      </c>
      <c r="E2501" s="45" t="s">
        <v>108</v>
      </c>
      <c r="F2501" s="45">
        <v>6</v>
      </c>
      <c r="G2501" s="46" t="s">
        <v>2432</v>
      </c>
      <c r="H2501" s="47" t="s">
        <v>30</v>
      </c>
      <c r="I2501" s="48"/>
      <c r="J2501" s="513"/>
      <c r="K2501" s="42" t="s">
        <v>31</v>
      </c>
      <c r="L2501" s="544">
        <v>45449</v>
      </c>
      <c r="M2501" s="48"/>
      <c r="N2501" s="513">
        <v>45656</v>
      </c>
      <c r="O2501" s="51"/>
      <c r="P2501" s="70" t="str">
        <f t="shared" ca="1" si="404"/>
        <v/>
      </c>
      <c r="Q2501" s="70" t="str">
        <f t="shared" ca="1" si="400"/>
        <v/>
      </c>
      <c r="R2501" s="70" t="str">
        <f t="shared" ca="1" si="401"/>
        <v/>
      </c>
      <c r="S2501" s="70" t="str">
        <f t="shared" ca="1" si="402"/>
        <v/>
      </c>
      <c r="T2501" s="147" t="str">
        <f t="shared" ca="1" si="403"/>
        <v/>
      </c>
      <c r="U2501" s="146"/>
      <c r="V2501" s="51"/>
      <c r="W2501" s="51"/>
      <c r="X2501" s="51"/>
      <c r="Y2501" s="51"/>
      <c r="Z2501" s="51"/>
      <c r="AA2501" s="145"/>
    </row>
    <row r="2502" spans="1:27" s="2" customFormat="1" ht="15.6" x14ac:dyDescent="0.3">
      <c r="A2502" s="555">
        <v>45511</v>
      </c>
      <c r="B2502" s="48" t="s">
        <v>2391</v>
      </c>
      <c r="C2502" s="45" t="s">
        <v>494</v>
      </c>
      <c r="D2502" s="45">
        <v>3</v>
      </c>
      <c r="E2502" s="45" t="s">
        <v>108</v>
      </c>
      <c r="F2502" s="45">
        <v>5</v>
      </c>
      <c r="G2502" s="46" t="s">
        <v>2433</v>
      </c>
      <c r="H2502" s="47" t="s">
        <v>211</v>
      </c>
      <c r="I2502" s="48"/>
      <c r="J2502" s="513"/>
      <c r="K2502" s="42" t="s">
        <v>31</v>
      </c>
      <c r="L2502" s="544">
        <v>45449</v>
      </c>
      <c r="M2502" s="48"/>
      <c r="N2502" s="513">
        <v>45608</v>
      </c>
      <c r="O2502" s="51"/>
      <c r="P2502" s="70" t="str">
        <f t="shared" ca="1" si="404"/>
        <v/>
      </c>
      <c r="Q2502" s="70" t="str">
        <f t="shared" ca="1" si="400"/>
        <v/>
      </c>
      <c r="R2502" s="70" t="str">
        <f t="shared" ca="1" si="401"/>
        <v/>
      </c>
      <c r="S2502" s="70" t="str">
        <f t="shared" ca="1" si="402"/>
        <v/>
      </c>
      <c r="T2502" s="147" t="str">
        <f t="shared" ca="1" si="403"/>
        <v/>
      </c>
      <c r="U2502" s="146"/>
      <c r="V2502" s="51"/>
      <c r="W2502" s="51"/>
      <c r="X2502" s="51"/>
      <c r="Y2502" s="51"/>
      <c r="Z2502" s="51"/>
      <c r="AA2502" s="145"/>
    </row>
    <row r="2503" spans="1:27" s="2" customFormat="1" ht="15.6" x14ac:dyDescent="0.3">
      <c r="A2503" s="555">
        <v>45511</v>
      </c>
      <c r="B2503" s="48" t="s">
        <v>2391</v>
      </c>
      <c r="C2503" s="45" t="s">
        <v>494</v>
      </c>
      <c r="D2503" s="45">
        <v>3</v>
      </c>
      <c r="E2503" s="45" t="s">
        <v>108</v>
      </c>
      <c r="F2503" s="45">
        <v>4</v>
      </c>
      <c r="G2503" s="46" t="s">
        <v>2434</v>
      </c>
      <c r="H2503" s="47" t="s">
        <v>30</v>
      </c>
      <c r="I2503" s="48"/>
      <c r="J2503" s="513"/>
      <c r="K2503" s="42" t="s">
        <v>31</v>
      </c>
      <c r="L2503" s="544">
        <v>45449</v>
      </c>
      <c r="M2503" s="48"/>
      <c r="N2503" s="513">
        <v>45656</v>
      </c>
      <c r="O2503" s="51"/>
      <c r="P2503" s="70" t="str">
        <f t="shared" ca="1" si="404"/>
        <v/>
      </c>
      <c r="Q2503" s="70" t="str">
        <f t="shared" ca="1" si="400"/>
        <v/>
      </c>
      <c r="R2503" s="70" t="str">
        <f t="shared" ca="1" si="401"/>
        <v/>
      </c>
      <c r="S2503" s="70" t="str">
        <f t="shared" ca="1" si="402"/>
        <v/>
      </c>
      <c r="T2503" s="147" t="str">
        <f t="shared" ca="1" si="403"/>
        <v/>
      </c>
      <c r="U2503" s="146"/>
      <c r="V2503" s="51"/>
      <c r="W2503" s="51"/>
      <c r="X2503" s="51"/>
      <c r="Y2503" s="51"/>
      <c r="Z2503" s="51"/>
      <c r="AA2503" s="145"/>
    </row>
    <row r="2504" spans="1:27" s="2" customFormat="1" ht="15.6" x14ac:dyDescent="0.3">
      <c r="A2504" s="555">
        <v>45511</v>
      </c>
      <c r="B2504" s="48" t="s">
        <v>2391</v>
      </c>
      <c r="C2504" s="45" t="s">
        <v>494</v>
      </c>
      <c r="D2504" s="45">
        <v>3</v>
      </c>
      <c r="E2504" s="45" t="s">
        <v>108</v>
      </c>
      <c r="F2504" s="45">
        <v>3</v>
      </c>
      <c r="G2504" s="46" t="s">
        <v>2435</v>
      </c>
      <c r="H2504" s="47" t="s">
        <v>30</v>
      </c>
      <c r="I2504" s="48"/>
      <c r="J2504" s="513"/>
      <c r="K2504" s="42" t="s">
        <v>31</v>
      </c>
      <c r="L2504" s="544">
        <v>45449</v>
      </c>
      <c r="M2504" s="48"/>
      <c r="N2504" s="513">
        <v>45656</v>
      </c>
      <c r="O2504" s="51"/>
      <c r="P2504" s="70" t="str">
        <f t="shared" ca="1" si="404"/>
        <v/>
      </c>
      <c r="Q2504" s="70" t="str">
        <f t="shared" ca="1" si="400"/>
        <v/>
      </c>
      <c r="R2504" s="70" t="str">
        <f t="shared" ca="1" si="401"/>
        <v/>
      </c>
      <c r="S2504" s="70" t="str">
        <f t="shared" ca="1" si="402"/>
        <v/>
      </c>
      <c r="T2504" s="147" t="str">
        <f t="shared" ca="1" si="403"/>
        <v/>
      </c>
      <c r="U2504" s="146"/>
      <c r="V2504" s="51"/>
      <c r="W2504" s="51"/>
      <c r="X2504" s="51"/>
      <c r="Y2504" s="51"/>
      <c r="Z2504" s="51"/>
      <c r="AA2504" s="145"/>
    </row>
    <row r="2505" spans="1:27" s="2" customFormat="1" ht="15.6" x14ac:dyDescent="0.3">
      <c r="A2505" s="555">
        <v>45511</v>
      </c>
      <c r="B2505" s="48" t="s">
        <v>2391</v>
      </c>
      <c r="C2505" s="45" t="s">
        <v>494</v>
      </c>
      <c r="D2505" s="45">
        <v>3</v>
      </c>
      <c r="E2505" s="45" t="s">
        <v>108</v>
      </c>
      <c r="F2505" s="45">
        <v>2</v>
      </c>
      <c r="G2505" s="46" t="s">
        <v>2436</v>
      </c>
      <c r="H2505" s="47" t="s">
        <v>30</v>
      </c>
      <c r="I2505" s="48"/>
      <c r="J2505" s="513"/>
      <c r="K2505" s="42" t="s">
        <v>31</v>
      </c>
      <c r="L2505" s="544">
        <v>45449</v>
      </c>
      <c r="M2505" s="48"/>
      <c r="N2505" s="513">
        <v>45656</v>
      </c>
      <c r="O2505" s="51"/>
      <c r="P2505" s="70" t="str">
        <f t="shared" ca="1" si="404"/>
        <v/>
      </c>
      <c r="Q2505" s="70" t="str">
        <f t="shared" ca="1" si="400"/>
        <v/>
      </c>
      <c r="R2505" s="70" t="str">
        <f t="shared" ca="1" si="401"/>
        <v/>
      </c>
      <c r="S2505" s="70" t="str">
        <f t="shared" ca="1" si="402"/>
        <v/>
      </c>
      <c r="T2505" s="147" t="str">
        <f t="shared" ca="1" si="403"/>
        <v/>
      </c>
      <c r="U2505" s="146"/>
      <c r="V2505" s="51"/>
      <c r="W2505" s="51"/>
      <c r="X2505" s="51"/>
      <c r="Y2505" s="51"/>
      <c r="Z2505" s="51"/>
      <c r="AA2505" s="145"/>
    </row>
    <row r="2506" spans="1:27" s="2" customFormat="1" ht="15.6" x14ac:dyDescent="0.3">
      <c r="A2506" s="555">
        <v>45511</v>
      </c>
      <c r="B2506" s="48" t="s">
        <v>2391</v>
      </c>
      <c r="C2506" s="45" t="s">
        <v>494</v>
      </c>
      <c r="D2506" s="45">
        <v>3</v>
      </c>
      <c r="E2506" s="45" t="s">
        <v>108</v>
      </c>
      <c r="F2506" s="45">
        <v>1</v>
      </c>
      <c r="G2506" s="46" t="s">
        <v>2437</v>
      </c>
      <c r="H2506" s="47" t="s">
        <v>30</v>
      </c>
      <c r="I2506" s="48"/>
      <c r="J2506" s="513"/>
      <c r="K2506" s="42" t="s">
        <v>31</v>
      </c>
      <c r="L2506" s="544">
        <v>45449</v>
      </c>
      <c r="M2506" s="48"/>
      <c r="N2506" s="513">
        <v>45656</v>
      </c>
      <c r="O2506" s="51"/>
      <c r="P2506" s="70" t="str">
        <f t="shared" ca="1" si="404"/>
        <v/>
      </c>
      <c r="Q2506" s="70" t="str">
        <f t="shared" ca="1" si="400"/>
        <v/>
      </c>
      <c r="R2506" s="70" t="str">
        <f t="shared" ca="1" si="401"/>
        <v/>
      </c>
      <c r="S2506" s="70" t="str">
        <f t="shared" ca="1" si="402"/>
        <v/>
      </c>
      <c r="T2506" s="147" t="str">
        <f t="shared" ca="1" si="403"/>
        <v/>
      </c>
      <c r="U2506" s="146"/>
      <c r="V2506" s="51"/>
      <c r="W2506" s="51"/>
      <c r="X2506" s="51"/>
      <c r="Y2506" s="51"/>
      <c r="Z2506" s="51"/>
      <c r="AA2506" s="145"/>
    </row>
    <row r="2507" spans="1:27" s="2" customFormat="1" ht="15.6" x14ac:dyDescent="0.3">
      <c r="A2507" s="555">
        <v>45575</v>
      </c>
      <c r="B2507" s="48" t="s">
        <v>2438</v>
      </c>
      <c r="C2507" s="45" t="s">
        <v>494</v>
      </c>
      <c r="D2507" s="45">
        <v>3</v>
      </c>
      <c r="E2507" s="45" t="s">
        <v>278</v>
      </c>
      <c r="F2507" s="45">
        <v>1</v>
      </c>
      <c r="G2507" s="64" t="s">
        <v>2439</v>
      </c>
      <c r="H2507" s="65" t="s">
        <v>68</v>
      </c>
      <c r="I2507" s="47"/>
      <c r="J2507" s="577">
        <v>45652</v>
      </c>
      <c r="K2507" s="42" t="s">
        <v>31</v>
      </c>
      <c r="L2507" s="543">
        <v>45496</v>
      </c>
      <c r="M2507" s="57"/>
      <c r="N2507" s="518">
        <v>45692</v>
      </c>
      <c r="O2507" s="51"/>
      <c r="P2507" s="70" t="str">
        <f t="shared" ca="1" si="404"/>
        <v/>
      </c>
      <c r="Q2507" s="70" t="str">
        <f t="shared" ref="Q2507:Q2524" ca="1" si="405">IF(K2507="ENCOMENDADO",TODAY()-J2507,"")</f>
        <v/>
      </c>
      <c r="R2507" s="70" t="str">
        <f t="shared" ref="R2507:R2524" ca="1" si="406">IF(K2507="EM OBRA",TODAY()-J2507,"")</f>
        <v/>
      </c>
      <c r="S2507" s="70" t="str">
        <f t="shared" ref="S2507:S2524" ca="1" si="407">IF(K2507="CORREÇÃO NÃO ACEITE",TODAY()-J2507,"")</f>
        <v/>
      </c>
      <c r="T2507" s="147" t="str">
        <f t="shared" ref="T2507:T2524" ca="1" si="408">IF(K2507="A VERIFICAR",TODAY()-J2507,"")</f>
        <v/>
      </c>
      <c r="U2507" s="146"/>
      <c r="V2507" s="51"/>
      <c r="W2507" s="51"/>
      <c r="X2507" s="51"/>
      <c r="Y2507" s="51"/>
      <c r="Z2507" s="51"/>
      <c r="AA2507" s="145"/>
    </row>
    <row r="2508" spans="1:27" s="2" customFormat="1" ht="15.6" x14ac:dyDescent="0.3">
      <c r="A2508" s="555">
        <v>45575</v>
      </c>
      <c r="B2508" s="48" t="s">
        <v>2438</v>
      </c>
      <c r="C2508" s="45" t="s">
        <v>494</v>
      </c>
      <c r="D2508" s="45">
        <v>3</v>
      </c>
      <c r="E2508" s="45" t="s">
        <v>278</v>
      </c>
      <c r="F2508" s="45">
        <v>2</v>
      </c>
      <c r="G2508" s="63" t="s">
        <v>2440</v>
      </c>
      <c r="H2508" s="65" t="s">
        <v>116</v>
      </c>
      <c r="I2508" s="47"/>
      <c r="J2508" s="577">
        <v>45652</v>
      </c>
      <c r="K2508" s="42" t="s">
        <v>31</v>
      </c>
      <c r="L2508" s="543">
        <v>45496</v>
      </c>
      <c r="M2508" s="57"/>
      <c r="N2508" s="518">
        <v>45712</v>
      </c>
      <c r="O2508" s="51"/>
      <c r="P2508" s="70" t="str">
        <f t="shared" ca="1" si="404"/>
        <v/>
      </c>
      <c r="Q2508" s="70" t="str">
        <f t="shared" ca="1" si="405"/>
        <v/>
      </c>
      <c r="R2508" s="70" t="str">
        <f t="shared" ca="1" si="406"/>
        <v/>
      </c>
      <c r="S2508" s="70" t="str">
        <f t="shared" ca="1" si="407"/>
        <v/>
      </c>
      <c r="T2508" s="147" t="str">
        <f t="shared" ca="1" si="408"/>
        <v/>
      </c>
      <c r="U2508" s="146"/>
      <c r="V2508" s="51"/>
      <c r="W2508" s="51"/>
      <c r="X2508" s="51"/>
      <c r="Y2508" s="51"/>
      <c r="Z2508" s="51"/>
      <c r="AA2508" s="145"/>
    </row>
    <row r="2509" spans="1:27" s="2" customFormat="1" ht="15.6" x14ac:dyDescent="0.3">
      <c r="A2509" s="555">
        <v>45575</v>
      </c>
      <c r="B2509" s="48" t="s">
        <v>2438</v>
      </c>
      <c r="C2509" s="45" t="s">
        <v>494</v>
      </c>
      <c r="D2509" s="45">
        <v>3</v>
      </c>
      <c r="E2509" s="45" t="s">
        <v>278</v>
      </c>
      <c r="F2509" s="45">
        <v>3</v>
      </c>
      <c r="G2509" s="63" t="s">
        <v>2441</v>
      </c>
      <c r="H2509" s="46" t="s">
        <v>111</v>
      </c>
      <c r="I2509" s="47"/>
      <c r="J2509" s="577">
        <v>45652</v>
      </c>
      <c r="K2509" s="42" t="s">
        <v>31</v>
      </c>
      <c r="L2509" s="543">
        <v>45496</v>
      </c>
      <c r="M2509" s="57"/>
      <c r="N2509" s="518">
        <v>45709</v>
      </c>
      <c r="O2509" s="51"/>
      <c r="P2509" s="70" t="str">
        <f t="shared" ca="1" si="404"/>
        <v/>
      </c>
      <c r="Q2509" s="70" t="str">
        <f t="shared" ca="1" si="405"/>
        <v/>
      </c>
      <c r="R2509" s="70" t="str">
        <f t="shared" ca="1" si="406"/>
        <v/>
      </c>
      <c r="S2509" s="70" t="str">
        <f t="shared" ca="1" si="407"/>
        <v/>
      </c>
      <c r="T2509" s="147" t="str">
        <f t="shared" ca="1" si="408"/>
        <v/>
      </c>
      <c r="U2509" s="146"/>
      <c r="V2509" s="51"/>
      <c r="W2509" s="51"/>
      <c r="X2509" s="51"/>
      <c r="Y2509" s="51"/>
      <c r="Z2509" s="51"/>
      <c r="AA2509" s="145"/>
    </row>
    <row r="2510" spans="1:27" s="2" customFormat="1" ht="15.6" x14ac:dyDescent="0.3">
      <c r="A2510" s="555">
        <v>45575</v>
      </c>
      <c r="B2510" s="48" t="s">
        <v>2438</v>
      </c>
      <c r="C2510" s="45" t="s">
        <v>494</v>
      </c>
      <c r="D2510" s="45">
        <v>3</v>
      </c>
      <c r="E2510" s="45" t="s">
        <v>278</v>
      </c>
      <c r="F2510" s="45">
        <v>4</v>
      </c>
      <c r="G2510" s="63" t="s">
        <v>2442</v>
      </c>
      <c r="H2510" s="47" t="s">
        <v>104</v>
      </c>
      <c r="I2510" s="47"/>
      <c r="J2510" s="577">
        <v>45652</v>
      </c>
      <c r="K2510" s="42" t="s">
        <v>31</v>
      </c>
      <c r="L2510" s="543">
        <v>45496</v>
      </c>
      <c r="M2510" s="57"/>
      <c r="N2510" s="518">
        <v>45671</v>
      </c>
      <c r="O2510" s="51"/>
      <c r="P2510" s="70" t="str">
        <f t="shared" ca="1" si="404"/>
        <v/>
      </c>
      <c r="Q2510" s="70" t="str">
        <f t="shared" ca="1" si="405"/>
        <v/>
      </c>
      <c r="R2510" s="70" t="str">
        <f t="shared" ca="1" si="406"/>
        <v/>
      </c>
      <c r="S2510" s="70" t="str">
        <f t="shared" ca="1" si="407"/>
        <v/>
      </c>
      <c r="T2510" s="147" t="str">
        <f t="shared" ca="1" si="408"/>
        <v/>
      </c>
      <c r="U2510" s="146"/>
      <c r="V2510" s="51"/>
      <c r="W2510" s="51"/>
      <c r="X2510" s="51"/>
      <c r="Y2510" s="51"/>
      <c r="Z2510" s="51"/>
      <c r="AA2510" s="145"/>
    </row>
    <row r="2511" spans="1:27" s="2" customFormat="1" ht="15.6" x14ac:dyDescent="0.3">
      <c r="A2511" s="555">
        <v>45575</v>
      </c>
      <c r="B2511" s="48" t="s">
        <v>2438</v>
      </c>
      <c r="C2511" s="45" t="s">
        <v>494</v>
      </c>
      <c r="D2511" s="45">
        <v>3</v>
      </c>
      <c r="E2511" s="45" t="s">
        <v>278</v>
      </c>
      <c r="F2511" s="45">
        <v>5</v>
      </c>
      <c r="G2511" s="63" t="s">
        <v>2443</v>
      </c>
      <c r="H2511" s="46" t="s">
        <v>30</v>
      </c>
      <c r="I2511" s="47"/>
      <c r="J2511" s="577">
        <v>45652</v>
      </c>
      <c r="K2511" s="42" t="s">
        <v>31</v>
      </c>
      <c r="L2511" s="543">
        <v>45496</v>
      </c>
      <c r="M2511" s="57"/>
      <c r="N2511" s="518">
        <v>45686</v>
      </c>
      <c r="O2511" s="51"/>
      <c r="P2511" s="70" t="str">
        <f t="shared" ca="1" si="404"/>
        <v/>
      </c>
      <c r="Q2511" s="70" t="str">
        <f t="shared" ca="1" si="405"/>
        <v/>
      </c>
      <c r="R2511" s="70" t="str">
        <f t="shared" ca="1" si="406"/>
        <v/>
      </c>
      <c r="S2511" s="70" t="str">
        <f t="shared" ca="1" si="407"/>
        <v/>
      </c>
      <c r="T2511" s="147" t="str">
        <f t="shared" ca="1" si="408"/>
        <v/>
      </c>
      <c r="U2511" s="146"/>
      <c r="V2511" s="51"/>
      <c r="W2511" s="51"/>
      <c r="X2511" s="51"/>
      <c r="Y2511" s="51"/>
      <c r="Z2511" s="51"/>
      <c r="AA2511" s="145"/>
    </row>
    <row r="2512" spans="1:27" s="2" customFormat="1" ht="31.2" x14ac:dyDescent="0.3">
      <c r="A2512" s="555">
        <v>45575</v>
      </c>
      <c r="B2512" s="48" t="s">
        <v>2438</v>
      </c>
      <c r="C2512" s="48" t="s">
        <v>494</v>
      </c>
      <c r="D2512" s="48">
        <v>3</v>
      </c>
      <c r="E2512" s="48" t="s">
        <v>278</v>
      </c>
      <c r="F2512" s="45">
        <v>6</v>
      </c>
      <c r="G2512" s="46" t="s">
        <v>2444</v>
      </c>
      <c r="H2512" s="47" t="s">
        <v>68</v>
      </c>
      <c r="I2512" s="48"/>
      <c r="J2512" s="513"/>
      <c r="K2512" s="42" t="s">
        <v>31</v>
      </c>
      <c r="L2512" s="543">
        <v>45496</v>
      </c>
      <c r="M2512" s="70"/>
      <c r="N2512" s="514">
        <v>45684</v>
      </c>
      <c r="O2512" s="115" t="s">
        <v>2445</v>
      </c>
      <c r="P2512" s="70" t="str">
        <f t="shared" ca="1" si="404"/>
        <v/>
      </c>
      <c r="Q2512" s="70" t="str">
        <f t="shared" ca="1" si="405"/>
        <v/>
      </c>
      <c r="R2512" s="70" t="str">
        <f t="shared" ca="1" si="406"/>
        <v/>
      </c>
      <c r="S2512" s="70" t="str">
        <f t="shared" ca="1" si="407"/>
        <v/>
      </c>
      <c r="T2512" s="147" t="str">
        <f t="shared" ca="1" si="408"/>
        <v/>
      </c>
      <c r="U2512" s="146"/>
      <c r="V2512" s="51"/>
      <c r="W2512" s="51"/>
      <c r="X2512" s="51"/>
      <c r="Y2512" s="51"/>
      <c r="Z2512" s="51"/>
      <c r="AA2512" s="145"/>
    </row>
    <row r="2513" spans="1:27" s="2" customFormat="1" ht="31.2" x14ac:dyDescent="0.3">
      <c r="A2513" s="555">
        <v>45575</v>
      </c>
      <c r="B2513" s="48" t="s">
        <v>2438</v>
      </c>
      <c r="C2513" s="48" t="s">
        <v>494</v>
      </c>
      <c r="D2513" s="48">
        <v>3</v>
      </c>
      <c r="E2513" s="48" t="s">
        <v>278</v>
      </c>
      <c r="F2513" s="45">
        <v>7</v>
      </c>
      <c r="G2513" s="46" t="s">
        <v>2446</v>
      </c>
      <c r="H2513" s="47" t="s">
        <v>30</v>
      </c>
      <c r="I2513" s="48"/>
      <c r="J2513" s="513"/>
      <c r="K2513" s="42" t="s">
        <v>31</v>
      </c>
      <c r="L2513" s="543">
        <v>45496</v>
      </c>
      <c r="M2513" s="70"/>
      <c r="N2513" s="513">
        <v>45520</v>
      </c>
      <c r="O2513" s="115" t="s">
        <v>2445</v>
      </c>
      <c r="P2513" s="70" t="str">
        <f t="shared" ca="1" si="404"/>
        <v/>
      </c>
      <c r="Q2513" s="70" t="str">
        <f t="shared" ca="1" si="405"/>
        <v/>
      </c>
      <c r="R2513" s="70" t="str">
        <f t="shared" ca="1" si="406"/>
        <v/>
      </c>
      <c r="S2513" s="70" t="str">
        <f t="shared" ca="1" si="407"/>
        <v/>
      </c>
      <c r="T2513" s="147" t="str">
        <f t="shared" ca="1" si="408"/>
        <v/>
      </c>
      <c r="U2513" s="146"/>
      <c r="V2513" s="51"/>
      <c r="W2513" s="51"/>
      <c r="X2513" s="51"/>
      <c r="Y2513" s="51"/>
      <c r="Z2513" s="51"/>
      <c r="AA2513" s="145"/>
    </row>
    <row r="2514" spans="1:27" s="2" customFormat="1" ht="31.2" x14ac:dyDescent="0.3">
      <c r="A2514" s="555">
        <v>45575</v>
      </c>
      <c r="B2514" s="48" t="s">
        <v>2438</v>
      </c>
      <c r="C2514" s="48" t="s">
        <v>494</v>
      </c>
      <c r="D2514" s="48">
        <v>3</v>
      </c>
      <c r="E2514" s="48" t="s">
        <v>278</v>
      </c>
      <c r="F2514" s="45">
        <v>8</v>
      </c>
      <c r="G2514" s="46" t="s">
        <v>2447</v>
      </c>
      <c r="H2514" s="47" t="s">
        <v>57</v>
      </c>
      <c r="I2514" s="48"/>
      <c r="J2514" s="513"/>
      <c r="K2514" s="42" t="s">
        <v>31</v>
      </c>
      <c r="L2514" s="543">
        <v>45496</v>
      </c>
      <c r="M2514" s="70"/>
      <c r="N2514" s="513">
        <v>45520</v>
      </c>
      <c r="O2514" s="115" t="s">
        <v>2445</v>
      </c>
      <c r="P2514" s="70" t="str">
        <f t="shared" ca="1" si="404"/>
        <v/>
      </c>
      <c r="Q2514" s="70" t="str">
        <f t="shared" ca="1" si="405"/>
        <v/>
      </c>
      <c r="R2514" s="70" t="str">
        <f t="shared" ca="1" si="406"/>
        <v/>
      </c>
      <c r="S2514" s="70" t="str">
        <f t="shared" ca="1" si="407"/>
        <v/>
      </c>
      <c r="T2514" s="147" t="str">
        <f t="shared" ca="1" si="408"/>
        <v/>
      </c>
      <c r="U2514" s="146"/>
      <c r="V2514" s="51"/>
      <c r="W2514" s="51"/>
      <c r="X2514" s="51"/>
      <c r="Y2514" s="51"/>
      <c r="Z2514" s="51"/>
      <c r="AA2514" s="145"/>
    </row>
    <row r="2515" spans="1:27" s="2" customFormat="1" ht="31.2" x14ac:dyDescent="0.3">
      <c r="A2515" s="555">
        <v>45575</v>
      </c>
      <c r="B2515" s="48" t="s">
        <v>2438</v>
      </c>
      <c r="C2515" s="48" t="s">
        <v>494</v>
      </c>
      <c r="D2515" s="48">
        <v>3</v>
      </c>
      <c r="E2515" s="48" t="s">
        <v>278</v>
      </c>
      <c r="F2515" s="45">
        <v>9</v>
      </c>
      <c r="G2515" s="46" t="s">
        <v>2448</v>
      </c>
      <c r="H2515" s="47" t="s">
        <v>30</v>
      </c>
      <c r="I2515" s="48"/>
      <c r="J2515" s="513"/>
      <c r="K2515" s="42" t="s">
        <v>31</v>
      </c>
      <c r="L2515" s="543">
        <v>45496</v>
      </c>
      <c r="M2515" s="70"/>
      <c r="N2515" s="513">
        <v>45520</v>
      </c>
      <c r="O2515" s="115" t="s">
        <v>2445</v>
      </c>
      <c r="P2515" s="70" t="str">
        <f t="shared" ca="1" si="404"/>
        <v/>
      </c>
      <c r="Q2515" s="70" t="str">
        <f t="shared" ca="1" si="405"/>
        <v/>
      </c>
      <c r="R2515" s="70" t="str">
        <f t="shared" ca="1" si="406"/>
        <v/>
      </c>
      <c r="S2515" s="70" t="str">
        <f t="shared" ca="1" si="407"/>
        <v/>
      </c>
      <c r="T2515" s="147" t="str">
        <f t="shared" ca="1" si="408"/>
        <v/>
      </c>
      <c r="U2515" s="146"/>
      <c r="V2515" s="51"/>
      <c r="W2515" s="51"/>
      <c r="X2515" s="51"/>
      <c r="Y2515" s="51"/>
      <c r="Z2515" s="51"/>
      <c r="AA2515" s="145"/>
    </row>
    <row r="2516" spans="1:27" s="2" customFormat="1" ht="31.2" x14ac:dyDescent="0.3">
      <c r="A2516" s="555">
        <v>45575</v>
      </c>
      <c r="B2516" s="48" t="s">
        <v>2438</v>
      </c>
      <c r="C2516" s="48" t="s">
        <v>494</v>
      </c>
      <c r="D2516" s="48">
        <v>3</v>
      </c>
      <c r="E2516" s="48" t="s">
        <v>278</v>
      </c>
      <c r="F2516" s="45">
        <v>10</v>
      </c>
      <c r="G2516" s="46" t="s">
        <v>2449</v>
      </c>
      <c r="H2516" s="47" t="s">
        <v>57</v>
      </c>
      <c r="I2516" s="48"/>
      <c r="J2516" s="513"/>
      <c r="K2516" s="42" t="s">
        <v>31</v>
      </c>
      <c r="L2516" s="543">
        <v>45496</v>
      </c>
      <c r="M2516" s="70"/>
      <c r="N2516" s="513">
        <v>45520</v>
      </c>
      <c r="O2516" s="115" t="s">
        <v>2445</v>
      </c>
      <c r="P2516" s="70" t="str">
        <f t="shared" ca="1" si="404"/>
        <v/>
      </c>
      <c r="Q2516" s="70" t="str">
        <f t="shared" ca="1" si="405"/>
        <v/>
      </c>
      <c r="R2516" s="70" t="str">
        <f t="shared" ca="1" si="406"/>
        <v/>
      </c>
      <c r="S2516" s="70" t="str">
        <f t="shared" ca="1" si="407"/>
        <v/>
      </c>
      <c r="T2516" s="147" t="str">
        <f t="shared" ca="1" si="408"/>
        <v/>
      </c>
      <c r="U2516" s="146"/>
      <c r="V2516" s="51"/>
      <c r="W2516" s="51"/>
      <c r="X2516" s="51"/>
      <c r="Y2516" s="51"/>
      <c r="Z2516" s="51"/>
      <c r="AA2516" s="145"/>
    </row>
    <row r="2517" spans="1:27" s="2" customFormat="1" ht="31.2" x14ac:dyDescent="0.3">
      <c r="A2517" s="555">
        <v>45575</v>
      </c>
      <c r="B2517" s="48" t="s">
        <v>2438</v>
      </c>
      <c r="C2517" s="48" t="s">
        <v>494</v>
      </c>
      <c r="D2517" s="48">
        <v>3</v>
      </c>
      <c r="E2517" s="48" t="s">
        <v>278</v>
      </c>
      <c r="F2517" s="45">
        <v>11</v>
      </c>
      <c r="G2517" s="46" t="s">
        <v>2450</v>
      </c>
      <c r="H2517" s="47" t="s">
        <v>30</v>
      </c>
      <c r="I2517" s="48"/>
      <c r="J2517" s="513"/>
      <c r="K2517" s="42" t="s">
        <v>31</v>
      </c>
      <c r="L2517" s="543">
        <v>45496</v>
      </c>
      <c r="M2517" s="70"/>
      <c r="N2517" s="513">
        <v>45520</v>
      </c>
      <c r="O2517" s="115" t="s">
        <v>2445</v>
      </c>
      <c r="P2517" s="70" t="str">
        <f t="shared" ca="1" si="404"/>
        <v/>
      </c>
      <c r="Q2517" s="70" t="str">
        <f t="shared" ca="1" si="405"/>
        <v/>
      </c>
      <c r="R2517" s="70" t="str">
        <f t="shared" ca="1" si="406"/>
        <v/>
      </c>
      <c r="S2517" s="70" t="str">
        <f t="shared" ca="1" si="407"/>
        <v/>
      </c>
      <c r="T2517" s="147" t="str">
        <f t="shared" ca="1" si="408"/>
        <v/>
      </c>
      <c r="U2517" s="146"/>
      <c r="V2517" s="51"/>
      <c r="W2517" s="51"/>
      <c r="X2517" s="51"/>
      <c r="Y2517" s="51"/>
      <c r="Z2517" s="51"/>
      <c r="AA2517" s="145"/>
    </row>
    <row r="2518" spans="1:27" s="2" customFormat="1" ht="31.2" x14ac:dyDescent="0.3">
      <c r="A2518" s="555">
        <v>45575</v>
      </c>
      <c r="B2518" s="48" t="s">
        <v>2438</v>
      </c>
      <c r="C2518" s="48" t="s">
        <v>494</v>
      </c>
      <c r="D2518" s="48">
        <v>3</v>
      </c>
      <c r="E2518" s="48" t="s">
        <v>278</v>
      </c>
      <c r="F2518" s="45">
        <v>12</v>
      </c>
      <c r="G2518" s="46" t="s">
        <v>2451</v>
      </c>
      <c r="H2518" s="47" t="s">
        <v>30</v>
      </c>
      <c r="I2518" s="48"/>
      <c r="J2518" s="513"/>
      <c r="K2518" s="42" t="s">
        <v>31</v>
      </c>
      <c r="L2518" s="543">
        <v>45496</v>
      </c>
      <c r="M2518" s="70"/>
      <c r="N2518" s="513">
        <v>45520</v>
      </c>
      <c r="O2518" s="115" t="s">
        <v>2445</v>
      </c>
      <c r="P2518" s="70" t="str">
        <f t="shared" ca="1" si="404"/>
        <v/>
      </c>
      <c r="Q2518" s="70" t="str">
        <f t="shared" ca="1" si="405"/>
        <v/>
      </c>
      <c r="R2518" s="70" t="str">
        <f t="shared" ca="1" si="406"/>
        <v/>
      </c>
      <c r="S2518" s="70" t="str">
        <f t="shared" ca="1" si="407"/>
        <v/>
      </c>
      <c r="T2518" s="147" t="str">
        <f t="shared" ca="1" si="408"/>
        <v/>
      </c>
      <c r="U2518" s="146"/>
      <c r="V2518" s="51"/>
      <c r="W2518" s="51"/>
      <c r="X2518" s="51"/>
      <c r="Y2518" s="51"/>
      <c r="Z2518" s="51"/>
      <c r="AA2518" s="145"/>
    </row>
    <row r="2519" spans="1:27" s="2" customFormat="1" ht="31.2" x14ac:dyDescent="0.3">
      <c r="A2519" s="555">
        <v>45575</v>
      </c>
      <c r="B2519" s="48" t="s">
        <v>2438</v>
      </c>
      <c r="C2519" s="48" t="s">
        <v>494</v>
      </c>
      <c r="D2519" s="48">
        <v>3</v>
      </c>
      <c r="E2519" s="48" t="s">
        <v>278</v>
      </c>
      <c r="F2519" s="45">
        <v>13</v>
      </c>
      <c r="G2519" s="46" t="s">
        <v>2452</v>
      </c>
      <c r="H2519" s="47" t="s">
        <v>30</v>
      </c>
      <c r="I2519" s="48"/>
      <c r="J2519" s="513"/>
      <c r="K2519" s="42" t="s">
        <v>31</v>
      </c>
      <c r="L2519" s="543">
        <v>45496</v>
      </c>
      <c r="M2519" s="70"/>
      <c r="N2519" s="513">
        <v>45520</v>
      </c>
      <c r="O2519" s="115" t="s">
        <v>2445</v>
      </c>
      <c r="P2519" s="70" t="str">
        <f t="shared" ca="1" si="404"/>
        <v/>
      </c>
      <c r="Q2519" s="70" t="str">
        <f t="shared" ca="1" si="405"/>
        <v/>
      </c>
      <c r="R2519" s="70" t="str">
        <f t="shared" ca="1" si="406"/>
        <v/>
      </c>
      <c r="S2519" s="70" t="str">
        <f t="shared" ca="1" si="407"/>
        <v/>
      </c>
      <c r="T2519" s="147" t="str">
        <f t="shared" ca="1" si="408"/>
        <v/>
      </c>
      <c r="U2519" s="146"/>
      <c r="V2519" s="51"/>
      <c r="W2519" s="51"/>
      <c r="X2519" s="51"/>
      <c r="Y2519" s="51"/>
      <c r="Z2519" s="51"/>
      <c r="AA2519" s="145"/>
    </row>
    <row r="2520" spans="1:27" s="2" customFormat="1" ht="31.2" x14ac:dyDescent="0.3">
      <c r="A2520" s="555">
        <v>45575</v>
      </c>
      <c r="B2520" s="48" t="s">
        <v>2438</v>
      </c>
      <c r="C2520" s="48" t="s">
        <v>494</v>
      </c>
      <c r="D2520" s="48">
        <v>3</v>
      </c>
      <c r="E2520" s="48" t="s">
        <v>278</v>
      </c>
      <c r="F2520" s="45">
        <v>15</v>
      </c>
      <c r="G2520" s="46" t="s">
        <v>2453</v>
      </c>
      <c r="H2520" s="47" t="s">
        <v>30</v>
      </c>
      <c r="I2520" s="48"/>
      <c r="J2520" s="513"/>
      <c r="K2520" s="42" t="s">
        <v>31</v>
      </c>
      <c r="L2520" s="543">
        <v>45496</v>
      </c>
      <c r="M2520" s="70"/>
      <c r="N2520" s="513">
        <v>45520</v>
      </c>
      <c r="O2520" s="115" t="s">
        <v>2445</v>
      </c>
      <c r="P2520" s="70" t="str">
        <f t="shared" ca="1" si="404"/>
        <v/>
      </c>
      <c r="Q2520" s="70" t="str">
        <f t="shared" ca="1" si="405"/>
        <v/>
      </c>
      <c r="R2520" s="70" t="str">
        <f t="shared" ca="1" si="406"/>
        <v/>
      </c>
      <c r="S2520" s="70" t="str">
        <f t="shared" ca="1" si="407"/>
        <v/>
      </c>
      <c r="T2520" s="147" t="str">
        <f t="shared" ca="1" si="408"/>
        <v/>
      </c>
      <c r="U2520" s="146"/>
      <c r="V2520" s="51"/>
      <c r="W2520" s="51"/>
      <c r="X2520" s="51"/>
      <c r="Y2520" s="51"/>
      <c r="Z2520" s="51"/>
      <c r="AA2520" s="145"/>
    </row>
    <row r="2521" spans="1:27" s="2" customFormat="1" ht="31.2" x14ac:dyDescent="0.3">
      <c r="A2521" s="555">
        <v>45575</v>
      </c>
      <c r="B2521" s="48" t="s">
        <v>2438</v>
      </c>
      <c r="C2521" s="48" t="s">
        <v>494</v>
      </c>
      <c r="D2521" s="48">
        <v>3</v>
      </c>
      <c r="E2521" s="48" t="s">
        <v>278</v>
      </c>
      <c r="F2521" s="45">
        <v>16</v>
      </c>
      <c r="G2521" s="46" t="s">
        <v>2454</v>
      </c>
      <c r="H2521" s="47" t="s">
        <v>30</v>
      </c>
      <c r="I2521" s="48"/>
      <c r="J2521" s="513"/>
      <c r="K2521" s="42" t="s">
        <v>31</v>
      </c>
      <c r="L2521" s="543">
        <v>45496</v>
      </c>
      <c r="M2521" s="70"/>
      <c r="N2521" s="513">
        <v>45520</v>
      </c>
      <c r="O2521" s="115" t="s">
        <v>2445</v>
      </c>
      <c r="P2521" s="70" t="str">
        <f t="shared" ca="1" si="404"/>
        <v/>
      </c>
      <c r="Q2521" s="70" t="str">
        <f t="shared" ca="1" si="405"/>
        <v/>
      </c>
      <c r="R2521" s="70" t="str">
        <f t="shared" ca="1" si="406"/>
        <v/>
      </c>
      <c r="S2521" s="70" t="str">
        <f t="shared" ca="1" si="407"/>
        <v/>
      </c>
      <c r="T2521" s="147" t="str">
        <f t="shared" ca="1" si="408"/>
        <v/>
      </c>
      <c r="U2521" s="146"/>
      <c r="V2521" s="51"/>
      <c r="W2521" s="51"/>
      <c r="X2521" s="51"/>
      <c r="Y2521" s="51"/>
      <c r="Z2521" s="51"/>
      <c r="AA2521" s="145"/>
    </row>
    <row r="2522" spans="1:27" s="2" customFormat="1" ht="31.2" x14ac:dyDescent="0.3">
      <c r="A2522" s="555">
        <v>45575</v>
      </c>
      <c r="B2522" s="48" t="s">
        <v>2438</v>
      </c>
      <c r="C2522" s="48" t="s">
        <v>494</v>
      </c>
      <c r="D2522" s="48">
        <v>3</v>
      </c>
      <c r="E2522" s="48" t="s">
        <v>278</v>
      </c>
      <c r="F2522" s="45">
        <v>17</v>
      </c>
      <c r="G2522" s="46" t="s">
        <v>684</v>
      </c>
      <c r="H2522" s="47" t="s">
        <v>30</v>
      </c>
      <c r="I2522" s="48"/>
      <c r="J2522" s="513"/>
      <c r="K2522" s="42" t="s">
        <v>31</v>
      </c>
      <c r="L2522" s="543">
        <v>45496</v>
      </c>
      <c r="M2522" s="70"/>
      <c r="N2522" s="513">
        <v>45520</v>
      </c>
      <c r="O2522" s="115" t="s">
        <v>2445</v>
      </c>
      <c r="P2522" s="70" t="str">
        <f t="shared" ca="1" si="404"/>
        <v/>
      </c>
      <c r="Q2522" s="70" t="str">
        <f t="shared" ca="1" si="405"/>
        <v/>
      </c>
      <c r="R2522" s="70" t="str">
        <f t="shared" ca="1" si="406"/>
        <v/>
      </c>
      <c r="S2522" s="70" t="str">
        <f t="shared" ca="1" si="407"/>
        <v/>
      </c>
      <c r="T2522" s="147" t="str">
        <f t="shared" ca="1" si="408"/>
        <v/>
      </c>
      <c r="U2522" s="146"/>
      <c r="V2522" s="51"/>
      <c r="W2522" s="51"/>
      <c r="X2522" s="51"/>
      <c r="Y2522" s="51"/>
      <c r="Z2522" s="51"/>
      <c r="AA2522" s="145"/>
    </row>
    <row r="2523" spans="1:27" customFormat="1" ht="31.2" x14ac:dyDescent="0.3">
      <c r="A2523" s="555">
        <v>45575</v>
      </c>
      <c r="B2523" s="48" t="s">
        <v>2438</v>
      </c>
      <c r="C2523" s="48" t="s">
        <v>494</v>
      </c>
      <c r="D2523" s="48">
        <v>3</v>
      </c>
      <c r="E2523" s="48" t="s">
        <v>278</v>
      </c>
      <c r="F2523" s="45">
        <v>18</v>
      </c>
      <c r="G2523" s="46" t="s">
        <v>2455</v>
      </c>
      <c r="H2523" s="65" t="s">
        <v>158</v>
      </c>
      <c r="I2523" s="48"/>
      <c r="J2523" s="513"/>
      <c r="K2523" s="42" t="s">
        <v>31</v>
      </c>
      <c r="L2523" s="543">
        <v>45496</v>
      </c>
      <c r="M2523" s="70"/>
      <c r="N2523" s="513">
        <v>45576</v>
      </c>
      <c r="O2523" s="115" t="s">
        <v>2445</v>
      </c>
      <c r="P2523" s="70" t="str">
        <f t="shared" ca="1" si="404"/>
        <v/>
      </c>
      <c r="Q2523" s="70" t="str">
        <f t="shared" ca="1" si="405"/>
        <v/>
      </c>
      <c r="R2523" s="70" t="str">
        <f t="shared" ca="1" si="406"/>
        <v/>
      </c>
      <c r="S2523" s="70" t="str">
        <f t="shared" ca="1" si="407"/>
        <v/>
      </c>
      <c r="T2523" s="147" t="str">
        <f t="shared" ca="1" si="408"/>
        <v/>
      </c>
      <c r="U2523" s="146"/>
      <c r="V2523" s="51"/>
      <c r="W2523" s="51"/>
      <c r="X2523" s="51"/>
      <c r="Y2523" s="51"/>
      <c r="Z2523" s="51"/>
      <c r="AA2523" s="145"/>
    </row>
    <row r="2524" spans="1:27" s="2" customFormat="1" ht="31.2" x14ac:dyDescent="0.3">
      <c r="A2524" s="555">
        <v>45575</v>
      </c>
      <c r="B2524" s="48" t="s">
        <v>2438</v>
      </c>
      <c r="C2524" s="48" t="s">
        <v>494</v>
      </c>
      <c r="D2524" s="48">
        <v>3</v>
      </c>
      <c r="E2524" s="48" t="s">
        <v>278</v>
      </c>
      <c r="F2524" s="45">
        <v>19</v>
      </c>
      <c r="G2524" s="46" t="s">
        <v>2456</v>
      </c>
      <c r="H2524" s="47" t="s">
        <v>30</v>
      </c>
      <c r="I2524" s="48"/>
      <c r="J2524" s="513"/>
      <c r="K2524" s="42" t="s">
        <v>31</v>
      </c>
      <c r="L2524" s="543">
        <v>45496</v>
      </c>
      <c r="M2524" s="70"/>
      <c r="N2524" s="513">
        <v>45576</v>
      </c>
      <c r="O2524" s="115" t="s">
        <v>2445</v>
      </c>
      <c r="P2524" s="70" t="str">
        <f t="shared" ca="1" si="404"/>
        <v/>
      </c>
      <c r="Q2524" s="70" t="str">
        <f t="shared" ca="1" si="405"/>
        <v/>
      </c>
      <c r="R2524" s="70" t="str">
        <f t="shared" ca="1" si="406"/>
        <v/>
      </c>
      <c r="S2524" s="70" t="str">
        <f t="shared" ca="1" si="407"/>
        <v/>
      </c>
      <c r="T2524" s="147" t="str">
        <f t="shared" ca="1" si="408"/>
        <v/>
      </c>
      <c r="U2524" s="146"/>
      <c r="V2524" s="51"/>
      <c r="W2524" s="51"/>
      <c r="X2524" s="51"/>
      <c r="Y2524" s="51"/>
      <c r="Z2524" s="51"/>
      <c r="AA2524" s="145"/>
    </row>
    <row r="2525" spans="1:27" s="2" customFormat="1" ht="15.6" x14ac:dyDescent="0.3">
      <c r="A2525" s="555">
        <v>45575</v>
      </c>
      <c r="B2525" s="48" t="s">
        <v>2438</v>
      </c>
      <c r="C2525" s="48" t="s">
        <v>494</v>
      </c>
      <c r="D2525" s="48">
        <v>3</v>
      </c>
      <c r="E2525" s="48" t="s">
        <v>278</v>
      </c>
      <c r="F2525" s="45">
        <v>20</v>
      </c>
      <c r="G2525" s="63" t="s">
        <v>2457</v>
      </c>
      <c r="H2525" s="47" t="s">
        <v>44</v>
      </c>
      <c r="I2525" s="47"/>
      <c r="J2525" s="568">
        <v>45691</v>
      </c>
      <c r="K2525" s="42" t="s">
        <v>31</v>
      </c>
      <c r="L2525" s="543">
        <v>45496</v>
      </c>
      <c r="M2525" s="48"/>
      <c r="N2525" s="513">
        <v>45709</v>
      </c>
      <c r="O2525" s="51"/>
      <c r="P2525" s="70"/>
      <c r="Q2525" s="70"/>
      <c r="R2525" s="70"/>
      <c r="S2525" s="70"/>
      <c r="T2525" s="147"/>
      <c r="U2525" s="146"/>
      <c r="V2525" s="51"/>
      <c r="W2525" s="51"/>
      <c r="X2525" s="51"/>
      <c r="Y2525" s="51"/>
      <c r="Z2525" s="51"/>
      <c r="AA2525" s="145"/>
    </row>
    <row r="2526" spans="1:27" s="2" customFormat="1" ht="15.6" x14ac:dyDescent="0.3">
      <c r="A2526" s="555">
        <v>45575</v>
      </c>
      <c r="B2526" s="48" t="s">
        <v>2438</v>
      </c>
      <c r="C2526" s="48" t="s">
        <v>494</v>
      </c>
      <c r="D2526" s="48">
        <v>3</v>
      </c>
      <c r="E2526" s="48" t="s">
        <v>278</v>
      </c>
      <c r="F2526" s="45">
        <v>21</v>
      </c>
      <c r="G2526" s="63" t="s">
        <v>2458</v>
      </c>
      <c r="H2526" s="47" t="s">
        <v>44</v>
      </c>
      <c r="I2526" s="47"/>
      <c r="J2526" s="568">
        <v>45691</v>
      </c>
      <c r="K2526" s="42" t="s">
        <v>31</v>
      </c>
      <c r="L2526" s="543">
        <v>45496</v>
      </c>
      <c r="M2526" s="48"/>
      <c r="N2526" s="513">
        <v>45709</v>
      </c>
      <c r="O2526" s="51"/>
      <c r="P2526" s="70"/>
      <c r="Q2526" s="70"/>
      <c r="R2526" s="70"/>
      <c r="S2526" s="70"/>
      <c r="T2526" s="147"/>
      <c r="U2526" s="146"/>
      <c r="V2526" s="51"/>
      <c r="W2526" s="51"/>
      <c r="X2526" s="51"/>
      <c r="Y2526" s="51"/>
      <c r="Z2526" s="51"/>
      <c r="AA2526" s="145"/>
    </row>
    <row r="2527" spans="1:27" s="2" customFormat="1" ht="15.6" x14ac:dyDescent="0.3">
      <c r="A2527" s="555">
        <v>45575</v>
      </c>
      <c r="B2527" s="48" t="s">
        <v>2438</v>
      </c>
      <c r="C2527" s="48" t="s">
        <v>494</v>
      </c>
      <c r="D2527" s="48">
        <v>3</v>
      </c>
      <c r="E2527" s="48" t="s">
        <v>278</v>
      </c>
      <c r="F2527" s="45">
        <v>22</v>
      </c>
      <c r="G2527" s="63" t="s">
        <v>2459</v>
      </c>
      <c r="H2527" s="47" t="s">
        <v>44</v>
      </c>
      <c r="I2527" s="47"/>
      <c r="J2527" s="568">
        <v>45691</v>
      </c>
      <c r="K2527" s="42" t="s">
        <v>31</v>
      </c>
      <c r="L2527" s="543">
        <v>45496</v>
      </c>
      <c r="M2527" s="48"/>
      <c r="N2527" s="513">
        <v>45709</v>
      </c>
      <c r="O2527" s="51"/>
      <c r="P2527" s="70"/>
      <c r="Q2527" s="70"/>
      <c r="R2527" s="70"/>
      <c r="S2527" s="70"/>
      <c r="T2527" s="147"/>
      <c r="U2527" s="146"/>
      <c r="V2527" s="51"/>
      <c r="W2527" s="51"/>
      <c r="X2527" s="51"/>
      <c r="Y2527" s="51"/>
      <c r="Z2527" s="51"/>
      <c r="AA2527" s="145"/>
    </row>
    <row r="2528" spans="1:27" s="2" customFormat="1" ht="15.6" x14ac:dyDescent="0.3">
      <c r="A2528" s="555">
        <v>45575</v>
      </c>
      <c r="B2528" s="48" t="s">
        <v>2438</v>
      </c>
      <c r="C2528" s="45" t="s">
        <v>494</v>
      </c>
      <c r="D2528" s="45">
        <v>3</v>
      </c>
      <c r="E2528" s="45" t="s">
        <v>278</v>
      </c>
      <c r="F2528" s="45">
        <v>23</v>
      </c>
      <c r="G2528" s="63" t="s">
        <v>2460</v>
      </c>
      <c r="H2528" s="46" t="s">
        <v>2461</v>
      </c>
      <c r="I2528" s="47"/>
      <c r="J2528" s="577">
        <v>45788</v>
      </c>
      <c r="K2528" s="42" t="s">
        <v>31</v>
      </c>
      <c r="L2528" s="543">
        <v>45496</v>
      </c>
      <c r="M2528" s="57"/>
      <c r="N2528" s="518">
        <v>45791</v>
      </c>
      <c r="O2528" s="51"/>
      <c r="P2528" s="70"/>
      <c r="Q2528" s="70"/>
      <c r="R2528" s="70"/>
      <c r="S2528" s="70"/>
      <c r="T2528" s="147"/>
      <c r="U2528" s="146"/>
      <c r="V2528" s="51"/>
      <c r="W2528" s="51"/>
      <c r="X2528" s="51"/>
      <c r="Y2528" s="51"/>
      <c r="Z2528" s="51"/>
      <c r="AA2528" s="145"/>
    </row>
    <row r="2529" spans="1:27" s="2" customFormat="1" ht="31.2" x14ac:dyDescent="0.3">
      <c r="A2529" s="555">
        <v>45575</v>
      </c>
      <c r="B2529" s="48" t="s">
        <v>2438</v>
      </c>
      <c r="C2529" s="48" t="s">
        <v>494</v>
      </c>
      <c r="D2529" s="48">
        <v>3</v>
      </c>
      <c r="E2529" s="48" t="s">
        <v>278</v>
      </c>
      <c r="F2529" s="45">
        <v>24</v>
      </c>
      <c r="G2529" s="46" t="s">
        <v>2462</v>
      </c>
      <c r="H2529" s="47" t="s">
        <v>481</v>
      </c>
      <c r="I2529" s="48"/>
      <c r="J2529" s="568"/>
      <c r="K2529" s="42" t="s">
        <v>31</v>
      </c>
      <c r="L2529" s="543">
        <v>45496</v>
      </c>
      <c r="M2529" s="70"/>
      <c r="N2529" s="513">
        <v>45520</v>
      </c>
      <c r="O2529" s="115" t="s">
        <v>2445</v>
      </c>
      <c r="P2529" s="70" t="str">
        <f ca="1">IF(K2529="NÃO INTERVENCIONADO",TODAY()-J2529,"")</f>
        <v/>
      </c>
      <c r="Q2529" s="70" t="str">
        <f ca="1">IF(K2529="ENCOMENDADO",TODAY()-J2529,"")</f>
        <v/>
      </c>
      <c r="R2529" s="70" t="str">
        <f ca="1">IF(K2529="EM OBRA",TODAY()-J2529,"")</f>
        <v/>
      </c>
      <c r="S2529" s="70" t="str">
        <f ca="1">IF(K2529="CORREÇÃO NÃO ACEITE",TODAY()-J2529,"")</f>
        <v/>
      </c>
      <c r="T2529" s="147" t="str">
        <f ca="1">IF(K2529="A VERIFICAR",TODAY()-J2529,"")</f>
        <v/>
      </c>
      <c r="U2529" s="146"/>
      <c r="V2529" s="51"/>
      <c r="W2529" s="51"/>
      <c r="X2529" s="51"/>
      <c r="Y2529" s="51"/>
      <c r="Z2529" s="51"/>
      <c r="AA2529" s="145"/>
    </row>
    <row r="2530" spans="1:27" s="2" customFormat="1" ht="15.6" x14ac:dyDescent="0.3">
      <c r="A2530" s="555">
        <v>45575</v>
      </c>
      <c r="B2530" s="48" t="s">
        <v>2438</v>
      </c>
      <c r="C2530" s="45" t="s">
        <v>494</v>
      </c>
      <c r="D2530" s="45">
        <v>3</v>
      </c>
      <c r="E2530" s="45" t="s">
        <v>278</v>
      </c>
      <c r="F2530" s="45">
        <v>25</v>
      </c>
      <c r="G2530" s="63" t="s">
        <v>2463</v>
      </c>
      <c r="H2530" s="46" t="s">
        <v>30</v>
      </c>
      <c r="I2530" s="47"/>
      <c r="J2530" s="577">
        <v>45801</v>
      </c>
      <c r="K2530" s="42" t="s">
        <v>31</v>
      </c>
      <c r="L2530" s="543">
        <v>45861</v>
      </c>
      <c r="M2530" s="57"/>
      <c r="N2530" s="518">
        <v>45807</v>
      </c>
      <c r="O2530" s="51"/>
      <c r="P2530" s="70"/>
      <c r="Q2530" s="70"/>
      <c r="R2530" s="70"/>
      <c r="S2530" s="70"/>
      <c r="T2530" s="147"/>
      <c r="U2530" s="146"/>
      <c r="V2530" s="51"/>
      <c r="W2530" s="51"/>
      <c r="X2530" s="51"/>
      <c r="Y2530" s="51"/>
      <c r="Z2530" s="51"/>
      <c r="AA2530" s="145"/>
    </row>
    <row r="2531" spans="1:27" s="2" customFormat="1" ht="15.6" x14ac:dyDescent="0.3">
      <c r="A2531" s="555">
        <v>45498</v>
      </c>
      <c r="B2531" s="48" t="s">
        <v>2464</v>
      </c>
      <c r="C2531" s="45" t="s">
        <v>494</v>
      </c>
      <c r="D2531" s="45">
        <v>3</v>
      </c>
      <c r="E2531" s="45" t="s">
        <v>308</v>
      </c>
      <c r="F2531" s="106">
        <v>1</v>
      </c>
      <c r="G2531" s="61" t="s">
        <v>2465</v>
      </c>
      <c r="H2531" s="65" t="s">
        <v>30</v>
      </c>
      <c r="I2531" s="65"/>
      <c r="J2531" s="526"/>
      <c r="K2531" s="191" t="s">
        <v>31</v>
      </c>
      <c r="L2531" s="549">
        <v>45478</v>
      </c>
      <c r="M2531" s="48"/>
      <c r="N2531" s="513">
        <v>45656</v>
      </c>
      <c r="O2531" s="122" t="s">
        <v>2466</v>
      </c>
      <c r="P2531" s="70" t="str">
        <f t="shared" ref="P2531:P2573" ca="1" si="409">IF(K2531="NÃO INTERVENCIONADO",TODAY()-J2531,"")</f>
        <v/>
      </c>
      <c r="Q2531" s="70" t="str">
        <f t="shared" ref="Q2531:Q2543" ca="1" si="410">IF(K2531="ENCOMENDADO",TODAY()-J2531,"")</f>
        <v/>
      </c>
      <c r="R2531" s="70" t="str">
        <f t="shared" ref="R2531:R2573" ca="1" si="411">IF(K2531="EM OBRA",TODAY()-J2531,"")</f>
        <v/>
      </c>
      <c r="S2531" s="70" t="str">
        <f t="shared" ref="S2531:S2573" ca="1" si="412">IF(K2531="CORREÇÃO NÃO ACEITE",TODAY()-J2531,"")</f>
        <v/>
      </c>
      <c r="T2531" s="147" t="str">
        <f t="shared" ref="T2531:T2573" ca="1" si="413">IF(K2531="A VERIFICAR",TODAY()-J2531,"")</f>
        <v/>
      </c>
      <c r="U2531" s="146"/>
      <c r="V2531" s="51"/>
      <c r="W2531" s="51"/>
      <c r="X2531" s="51"/>
      <c r="Y2531" s="51"/>
      <c r="Z2531" s="51"/>
      <c r="AA2531" s="145"/>
    </row>
    <row r="2532" spans="1:27" s="2" customFormat="1" ht="15.6" x14ac:dyDescent="0.3">
      <c r="A2532" s="555">
        <v>45498</v>
      </c>
      <c r="B2532" s="48" t="s">
        <v>2464</v>
      </c>
      <c r="C2532" s="45" t="s">
        <v>494</v>
      </c>
      <c r="D2532" s="45">
        <v>3</v>
      </c>
      <c r="E2532" s="45" t="s">
        <v>308</v>
      </c>
      <c r="F2532" s="106">
        <v>2</v>
      </c>
      <c r="G2532" s="61" t="s">
        <v>2467</v>
      </c>
      <c r="H2532" s="65" t="s">
        <v>30</v>
      </c>
      <c r="I2532" s="65"/>
      <c r="J2532" s="526"/>
      <c r="K2532" s="191" t="s">
        <v>31</v>
      </c>
      <c r="L2532" s="549">
        <v>45478</v>
      </c>
      <c r="M2532" s="48"/>
      <c r="N2532" s="513">
        <v>45656</v>
      </c>
      <c r="O2532" s="122" t="s">
        <v>2466</v>
      </c>
      <c r="P2532" s="70" t="str">
        <f t="shared" ca="1" si="409"/>
        <v/>
      </c>
      <c r="Q2532" s="70" t="str">
        <f t="shared" ca="1" si="410"/>
        <v/>
      </c>
      <c r="R2532" s="70" t="str">
        <f t="shared" ca="1" si="411"/>
        <v/>
      </c>
      <c r="S2532" s="70" t="str">
        <f t="shared" ca="1" si="412"/>
        <v/>
      </c>
      <c r="T2532" s="147" t="str">
        <f t="shared" ca="1" si="413"/>
        <v/>
      </c>
      <c r="U2532" s="146"/>
      <c r="V2532" s="51"/>
      <c r="W2532" s="51"/>
      <c r="X2532" s="51"/>
      <c r="Y2532" s="51"/>
      <c r="Z2532" s="51"/>
      <c r="AA2532" s="145"/>
    </row>
    <row r="2533" spans="1:27" s="2" customFormat="1" ht="15.6" x14ac:dyDescent="0.3">
      <c r="A2533" s="555">
        <v>45498</v>
      </c>
      <c r="B2533" s="48" t="s">
        <v>2464</v>
      </c>
      <c r="C2533" s="45" t="s">
        <v>494</v>
      </c>
      <c r="D2533" s="45">
        <v>3</v>
      </c>
      <c r="E2533" s="45" t="s">
        <v>308</v>
      </c>
      <c r="F2533" s="106">
        <v>3</v>
      </c>
      <c r="G2533" s="61" t="s">
        <v>2468</v>
      </c>
      <c r="H2533" s="65" t="s">
        <v>30</v>
      </c>
      <c r="I2533" s="65"/>
      <c r="J2533" s="526"/>
      <c r="K2533" s="191" t="s">
        <v>31</v>
      </c>
      <c r="L2533" s="549">
        <v>45478</v>
      </c>
      <c r="M2533" s="48"/>
      <c r="N2533" s="513">
        <v>45656</v>
      </c>
      <c r="O2533" s="122" t="s">
        <v>2466</v>
      </c>
      <c r="P2533" s="70" t="str">
        <f t="shared" ca="1" si="409"/>
        <v/>
      </c>
      <c r="Q2533" s="70" t="str">
        <f t="shared" ca="1" si="410"/>
        <v/>
      </c>
      <c r="R2533" s="70" t="str">
        <f t="shared" ca="1" si="411"/>
        <v/>
      </c>
      <c r="S2533" s="70" t="str">
        <f t="shared" ca="1" si="412"/>
        <v/>
      </c>
      <c r="T2533" s="147" t="str">
        <f t="shared" ca="1" si="413"/>
        <v/>
      </c>
      <c r="U2533" s="146"/>
      <c r="V2533" s="51"/>
      <c r="W2533" s="51"/>
      <c r="X2533" s="51"/>
      <c r="Y2533" s="51"/>
      <c r="Z2533" s="51"/>
      <c r="AA2533" s="145"/>
    </row>
    <row r="2534" spans="1:27" s="2" customFormat="1" ht="15.6" x14ac:dyDescent="0.3">
      <c r="A2534" s="555">
        <v>45498</v>
      </c>
      <c r="B2534" s="48" t="s">
        <v>2464</v>
      </c>
      <c r="C2534" s="45" t="s">
        <v>494</v>
      </c>
      <c r="D2534" s="45">
        <v>3</v>
      </c>
      <c r="E2534" s="45" t="s">
        <v>308</v>
      </c>
      <c r="F2534" s="106">
        <v>4</v>
      </c>
      <c r="G2534" s="61" t="s">
        <v>2469</v>
      </c>
      <c r="H2534" s="65" t="s">
        <v>84</v>
      </c>
      <c r="I2534" s="65"/>
      <c r="J2534" s="526"/>
      <c r="K2534" s="191" t="s">
        <v>31</v>
      </c>
      <c r="L2534" s="549">
        <v>45478</v>
      </c>
      <c r="M2534" s="48"/>
      <c r="N2534" s="513">
        <v>45656</v>
      </c>
      <c r="O2534" s="122" t="s">
        <v>2466</v>
      </c>
      <c r="P2534" s="70" t="str">
        <f t="shared" ca="1" si="409"/>
        <v/>
      </c>
      <c r="Q2534" s="70" t="str">
        <f t="shared" ca="1" si="410"/>
        <v/>
      </c>
      <c r="R2534" s="70" t="str">
        <f t="shared" ca="1" si="411"/>
        <v/>
      </c>
      <c r="S2534" s="70" t="str">
        <f t="shared" ca="1" si="412"/>
        <v/>
      </c>
      <c r="T2534" s="147" t="str">
        <f t="shared" ca="1" si="413"/>
        <v/>
      </c>
      <c r="U2534" s="146"/>
      <c r="V2534" s="51"/>
      <c r="W2534" s="51"/>
      <c r="X2534" s="51"/>
      <c r="Y2534" s="51"/>
      <c r="Z2534" s="51"/>
      <c r="AA2534" s="145"/>
    </row>
    <row r="2535" spans="1:27" s="2" customFormat="1" ht="15.6" x14ac:dyDescent="0.3">
      <c r="A2535" s="555">
        <v>45498</v>
      </c>
      <c r="B2535" s="48" t="s">
        <v>2464</v>
      </c>
      <c r="C2535" s="45" t="s">
        <v>494</v>
      </c>
      <c r="D2535" s="45">
        <v>3</v>
      </c>
      <c r="E2535" s="45" t="s">
        <v>308</v>
      </c>
      <c r="F2535" s="106">
        <v>5</v>
      </c>
      <c r="G2535" s="61" t="s">
        <v>2470</v>
      </c>
      <c r="H2535" s="65" t="s">
        <v>84</v>
      </c>
      <c r="I2535" s="65"/>
      <c r="J2535" s="526">
        <v>45579</v>
      </c>
      <c r="K2535" s="191" t="s">
        <v>31</v>
      </c>
      <c r="L2535" s="549">
        <v>45478</v>
      </c>
      <c r="M2535" s="48"/>
      <c r="N2535" s="513">
        <v>45594</v>
      </c>
      <c r="O2535" s="122" t="s">
        <v>2466</v>
      </c>
      <c r="P2535" s="70" t="str">
        <f t="shared" ca="1" si="409"/>
        <v/>
      </c>
      <c r="Q2535" s="70" t="str">
        <f t="shared" ca="1" si="410"/>
        <v/>
      </c>
      <c r="R2535" s="70" t="str">
        <f t="shared" ca="1" si="411"/>
        <v/>
      </c>
      <c r="S2535" s="70" t="str">
        <f t="shared" ca="1" si="412"/>
        <v/>
      </c>
      <c r="T2535" s="147" t="str">
        <f t="shared" ca="1" si="413"/>
        <v/>
      </c>
      <c r="U2535" s="146"/>
      <c r="V2535" s="51"/>
      <c r="W2535" s="51"/>
      <c r="X2535" s="51"/>
      <c r="Y2535" s="51"/>
      <c r="Z2535" s="51"/>
      <c r="AA2535" s="145"/>
    </row>
    <row r="2536" spans="1:27" s="2" customFormat="1" ht="15.6" x14ac:dyDescent="0.3">
      <c r="A2536" s="555">
        <v>45498</v>
      </c>
      <c r="B2536" s="48" t="s">
        <v>2464</v>
      </c>
      <c r="C2536" s="45" t="s">
        <v>494</v>
      </c>
      <c r="D2536" s="45">
        <v>3</v>
      </c>
      <c r="E2536" s="45" t="s">
        <v>308</v>
      </c>
      <c r="F2536" s="106">
        <v>6</v>
      </c>
      <c r="G2536" s="61" t="s">
        <v>2086</v>
      </c>
      <c r="H2536" s="65" t="s">
        <v>30</v>
      </c>
      <c r="I2536" s="65"/>
      <c r="J2536" s="526"/>
      <c r="K2536" s="191" t="s">
        <v>31</v>
      </c>
      <c r="L2536" s="549">
        <v>45478</v>
      </c>
      <c r="M2536" s="48"/>
      <c r="N2536" s="513">
        <v>45656</v>
      </c>
      <c r="O2536" s="122" t="s">
        <v>2466</v>
      </c>
      <c r="P2536" s="70" t="str">
        <f t="shared" ca="1" si="409"/>
        <v/>
      </c>
      <c r="Q2536" s="70" t="str">
        <f t="shared" ca="1" si="410"/>
        <v/>
      </c>
      <c r="R2536" s="70" t="str">
        <f t="shared" ca="1" si="411"/>
        <v/>
      </c>
      <c r="S2536" s="70" t="str">
        <f t="shared" ca="1" si="412"/>
        <v/>
      </c>
      <c r="T2536" s="147" t="str">
        <f t="shared" ca="1" si="413"/>
        <v/>
      </c>
      <c r="U2536" s="146"/>
      <c r="V2536" s="51"/>
      <c r="W2536" s="51"/>
      <c r="X2536" s="51"/>
      <c r="Y2536" s="51"/>
      <c r="Z2536" s="51"/>
      <c r="AA2536" s="145"/>
    </row>
    <row r="2537" spans="1:27" s="2" customFormat="1" ht="15.6" x14ac:dyDescent="0.3">
      <c r="A2537" s="555">
        <v>45498</v>
      </c>
      <c r="B2537" s="48" t="s">
        <v>2464</v>
      </c>
      <c r="C2537" s="45" t="s">
        <v>494</v>
      </c>
      <c r="D2537" s="45">
        <v>3</v>
      </c>
      <c r="E2537" s="45" t="s">
        <v>308</v>
      </c>
      <c r="F2537" s="106">
        <v>7</v>
      </c>
      <c r="G2537" s="61" t="s">
        <v>2471</v>
      </c>
      <c r="H2537" s="65" t="s">
        <v>30</v>
      </c>
      <c r="I2537" s="65"/>
      <c r="J2537" s="526"/>
      <c r="K2537" s="191" t="s">
        <v>31</v>
      </c>
      <c r="L2537" s="549">
        <v>45478</v>
      </c>
      <c r="M2537" s="48"/>
      <c r="N2537" s="513">
        <v>45656</v>
      </c>
      <c r="O2537" s="122" t="s">
        <v>2466</v>
      </c>
      <c r="P2537" s="70" t="str">
        <f t="shared" ca="1" si="409"/>
        <v/>
      </c>
      <c r="Q2537" s="70" t="str">
        <f t="shared" ca="1" si="410"/>
        <v/>
      </c>
      <c r="R2537" s="70" t="str">
        <f t="shared" ca="1" si="411"/>
        <v/>
      </c>
      <c r="S2537" s="70" t="str">
        <f t="shared" ca="1" si="412"/>
        <v/>
      </c>
      <c r="T2537" s="147" t="str">
        <f t="shared" ca="1" si="413"/>
        <v/>
      </c>
      <c r="U2537" s="146"/>
      <c r="V2537" s="51"/>
      <c r="W2537" s="51"/>
      <c r="X2537" s="51"/>
      <c r="Y2537" s="51"/>
      <c r="Z2537" s="51"/>
      <c r="AA2537" s="145"/>
    </row>
    <row r="2538" spans="1:27" s="2" customFormat="1" ht="15.6" x14ac:dyDescent="0.3">
      <c r="A2538" s="555">
        <v>45498</v>
      </c>
      <c r="B2538" s="48" t="s">
        <v>2464</v>
      </c>
      <c r="C2538" s="45" t="s">
        <v>494</v>
      </c>
      <c r="D2538" s="45">
        <v>3</v>
      </c>
      <c r="E2538" s="45" t="s">
        <v>308</v>
      </c>
      <c r="F2538" s="106">
        <v>8</v>
      </c>
      <c r="G2538" s="61" t="s">
        <v>2472</v>
      </c>
      <c r="H2538" s="65" t="s">
        <v>30</v>
      </c>
      <c r="I2538" s="65"/>
      <c r="J2538" s="526"/>
      <c r="K2538" s="191" t="s">
        <v>31</v>
      </c>
      <c r="L2538" s="549">
        <v>45478</v>
      </c>
      <c r="M2538" s="48"/>
      <c r="N2538" s="513">
        <v>45656</v>
      </c>
      <c r="O2538" s="122" t="s">
        <v>2466</v>
      </c>
      <c r="P2538" s="70" t="str">
        <f t="shared" ca="1" si="409"/>
        <v/>
      </c>
      <c r="Q2538" s="70" t="str">
        <f t="shared" ca="1" si="410"/>
        <v/>
      </c>
      <c r="R2538" s="70" t="str">
        <f t="shared" ca="1" si="411"/>
        <v/>
      </c>
      <c r="S2538" s="70" t="str">
        <f t="shared" ca="1" si="412"/>
        <v/>
      </c>
      <c r="T2538" s="147" t="str">
        <f t="shared" ca="1" si="413"/>
        <v/>
      </c>
      <c r="U2538" s="146"/>
      <c r="V2538" s="51"/>
      <c r="W2538" s="51"/>
      <c r="X2538" s="51"/>
      <c r="Y2538" s="51"/>
      <c r="Z2538" s="51"/>
      <c r="AA2538" s="145"/>
    </row>
    <row r="2539" spans="1:27" s="2" customFormat="1" ht="15.6" x14ac:dyDescent="0.3">
      <c r="A2539" s="555">
        <v>45498</v>
      </c>
      <c r="B2539" s="48" t="s">
        <v>2464</v>
      </c>
      <c r="C2539" s="45" t="s">
        <v>494</v>
      </c>
      <c r="D2539" s="45">
        <v>3</v>
      </c>
      <c r="E2539" s="45" t="s">
        <v>308</v>
      </c>
      <c r="F2539" s="106">
        <v>9</v>
      </c>
      <c r="G2539" s="61" t="s">
        <v>2473</v>
      </c>
      <c r="H2539" s="65" t="s">
        <v>30</v>
      </c>
      <c r="I2539" s="65"/>
      <c r="J2539" s="526"/>
      <c r="K2539" s="191" t="s">
        <v>31</v>
      </c>
      <c r="L2539" s="549">
        <v>45478</v>
      </c>
      <c r="M2539" s="45"/>
      <c r="N2539" s="513">
        <v>45656</v>
      </c>
      <c r="O2539" s="122" t="s">
        <v>2466</v>
      </c>
      <c r="P2539" s="70" t="str">
        <f t="shared" ca="1" si="409"/>
        <v/>
      </c>
      <c r="Q2539" s="70" t="str">
        <f t="shared" ca="1" si="410"/>
        <v/>
      </c>
      <c r="R2539" s="70" t="str">
        <f t="shared" ca="1" si="411"/>
        <v/>
      </c>
      <c r="S2539" s="70" t="str">
        <f t="shared" ca="1" si="412"/>
        <v/>
      </c>
      <c r="T2539" s="147" t="str">
        <f t="shared" ca="1" si="413"/>
        <v/>
      </c>
      <c r="U2539" s="146"/>
      <c r="V2539" s="51"/>
      <c r="W2539" s="51"/>
      <c r="X2539" s="51"/>
      <c r="Y2539" s="51"/>
      <c r="Z2539" s="51"/>
      <c r="AA2539" s="145"/>
    </row>
    <row r="2540" spans="1:27" s="2" customFormat="1" ht="15.6" x14ac:dyDescent="0.3">
      <c r="A2540" s="555">
        <v>45498</v>
      </c>
      <c r="B2540" s="48" t="s">
        <v>2464</v>
      </c>
      <c r="C2540" s="45" t="s">
        <v>494</v>
      </c>
      <c r="D2540" s="45">
        <v>3</v>
      </c>
      <c r="E2540" s="45" t="s">
        <v>308</v>
      </c>
      <c r="F2540" s="60">
        <v>10</v>
      </c>
      <c r="G2540" s="61" t="s">
        <v>2474</v>
      </c>
      <c r="H2540" s="65" t="s">
        <v>57</v>
      </c>
      <c r="I2540" s="65"/>
      <c r="J2540" s="526"/>
      <c r="K2540" s="191" t="s">
        <v>31</v>
      </c>
      <c r="L2540" s="549">
        <v>45478</v>
      </c>
      <c r="M2540" s="78"/>
      <c r="N2540" s="513">
        <v>45656</v>
      </c>
      <c r="O2540" s="122" t="s">
        <v>2466</v>
      </c>
      <c r="P2540" s="70" t="str">
        <f t="shared" ca="1" si="409"/>
        <v/>
      </c>
      <c r="Q2540" s="70" t="str">
        <f t="shared" ca="1" si="410"/>
        <v/>
      </c>
      <c r="R2540" s="70" t="str">
        <f t="shared" ca="1" si="411"/>
        <v/>
      </c>
      <c r="S2540" s="70" t="str">
        <f t="shared" ca="1" si="412"/>
        <v/>
      </c>
      <c r="T2540" s="147" t="str">
        <f t="shared" ca="1" si="413"/>
        <v/>
      </c>
      <c r="U2540" s="146"/>
      <c r="V2540" s="51"/>
      <c r="W2540" s="51"/>
      <c r="X2540" s="51"/>
      <c r="Y2540" s="51"/>
      <c r="Z2540" s="51"/>
      <c r="AA2540" s="145"/>
    </row>
    <row r="2541" spans="1:27" s="2" customFormat="1" ht="15.6" x14ac:dyDescent="0.3">
      <c r="A2541" s="555">
        <v>45498</v>
      </c>
      <c r="B2541" s="48" t="s">
        <v>2464</v>
      </c>
      <c r="C2541" s="45" t="s">
        <v>494</v>
      </c>
      <c r="D2541" s="45">
        <v>3</v>
      </c>
      <c r="E2541" s="45" t="s">
        <v>308</v>
      </c>
      <c r="F2541" s="106">
        <v>11</v>
      </c>
      <c r="G2541" s="61" t="s">
        <v>2475</v>
      </c>
      <c r="H2541" s="65" t="s">
        <v>30</v>
      </c>
      <c r="I2541" s="65"/>
      <c r="J2541" s="526"/>
      <c r="K2541" s="191" t="s">
        <v>31</v>
      </c>
      <c r="L2541" s="549">
        <v>45478</v>
      </c>
      <c r="M2541" s="45"/>
      <c r="N2541" s="513">
        <v>45656</v>
      </c>
      <c r="O2541" s="122" t="s">
        <v>2466</v>
      </c>
      <c r="P2541" s="70" t="str">
        <f t="shared" ca="1" si="409"/>
        <v/>
      </c>
      <c r="Q2541" s="70" t="str">
        <f t="shared" ca="1" si="410"/>
        <v/>
      </c>
      <c r="R2541" s="70" t="str">
        <f t="shared" ca="1" si="411"/>
        <v/>
      </c>
      <c r="S2541" s="70" t="str">
        <f t="shared" ca="1" si="412"/>
        <v/>
      </c>
      <c r="T2541" s="147" t="str">
        <f t="shared" ca="1" si="413"/>
        <v/>
      </c>
      <c r="U2541" s="146"/>
      <c r="V2541" s="51"/>
      <c r="W2541" s="51"/>
      <c r="X2541" s="51"/>
      <c r="Y2541" s="51"/>
      <c r="Z2541" s="51"/>
      <c r="AA2541" s="145"/>
    </row>
    <row r="2542" spans="1:27" s="2" customFormat="1" ht="15.6" x14ac:dyDescent="0.3">
      <c r="A2542" s="555">
        <v>45498</v>
      </c>
      <c r="B2542" s="48" t="s">
        <v>2464</v>
      </c>
      <c r="C2542" s="45" t="s">
        <v>494</v>
      </c>
      <c r="D2542" s="45">
        <v>3</v>
      </c>
      <c r="E2542" s="45" t="s">
        <v>308</v>
      </c>
      <c r="F2542" s="106">
        <v>12</v>
      </c>
      <c r="G2542" s="61" t="s">
        <v>2476</v>
      </c>
      <c r="H2542" s="65" t="s">
        <v>30</v>
      </c>
      <c r="I2542" s="65"/>
      <c r="J2542" s="526"/>
      <c r="K2542" s="191" t="s">
        <v>31</v>
      </c>
      <c r="L2542" s="549">
        <v>45478</v>
      </c>
      <c r="M2542" s="45"/>
      <c r="N2542" s="513">
        <v>45656</v>
      </c>
      <c r="O2542" s="122" t="s">
        <v>2466</v>
      </c>
      <c r="P2542" s="70" t="str">
        <f t="shared" ca="1" si="409"/>
        <v/>
      </c>
      <c r="Q2542" s="70" t="str">
        <f t="shared" ca="1" si="410"/>
        <v/>
      </c>
      <c r="R2542" s="70" t="str">
        <f t="shared" ca="1" si="411"/>
        <v/>
      </c>
      <c r="S2542" s="70" t="str">
        <f t="shared" ca="1" si="412"/>
        <v/>
      </c>
      <c r="T2542" s="147" t="str">
        <f t="shared" ca="1" si="413"/>
        <v/>
      </c>
      <c r="U2542" s="146"/>
      <c r="V2542" s="51"/>
      <c r="W2542" s="51"/>
      <c r="X2542" s="51"/>
      <c r="Y2542" s="51"/>
      <c r="Z2542" s="51"/>
      <c r="AA2542" s="145"/>
    </row>
    <row r="2543" spans="1:27" s="2" customFormat="1" ht="15.6" x14ac:dyDescent="0.3">
      <c r="A2543" s="555">
        <v>45498</v>
      </c>
      <c r="B2543" s="48" t="s">
        <v>2464</v>
      </c>
      <c r="C2543" s="45" t="s">
        <v>494</v>
      </c>
      <c r="D2543" s="45">
        <v>3</v>
      </c>
      <c r="E2543" s="45" t="s">
        <v>308</v>
      </c>
      <c r="F2543" s="106">
        <v>13</v>
      </c>
      <c r="G2543" s="61" t="s">
        <v>2014</v>
      </c>
      <c r="H2543" s="65" t="s">
        <v>57</v>
      </c>
      <c r="I2543" s="65"/>
      <c r="J2543" s="526"/>
      <c r="K2543" s="191" t="s">
        <v>31</v>
      </c>
      <c r="L2543" s="549">
        <v>45478</v>
      </c>
      <c r="M2543" s="78"/>
      <c r="N2543" s="513">
        <v>45656</v>
      </c>
      <c r="O2543" s="122" t="s">
        <v>2466</v>
      </c>
      <c r="P2543" s="70" t="str">
        <f t="shared" ca="1" si="409"/>
        <v/>
      </c>
      <c r="Q2543" s="70" t="str">
        <f t="shared" ca="1" si="410"/>
        <v/>
      </c>
      <c r="R2543" s="70" t="str">
        <f t="shared" ca="1" si="411"/>
        <v/>
      </c>
      <c r="S2543" s="70" t="str">
        <f t="shared" ca="1" si="412"/>
        <v/>
      </c>
      <c r="T2543" s="147" t="str">
        <f t="shared" ca="1" si="413"/>
        <v/>
      </c>
      <c r="U2543" s="146"/>
      <c r="V2543" s="51"/>
      <c r="W2543" s="51"/>
      <c r="X2543" s="51"/>
      <c r="Y2543" s="51"/>
      <c r="Z2543" s="51"/>
      <c r="AA2543" s="145"/>
    </row>
    <row r="2544" spans="1:27" s="2" customFormat="1" ht="15.6" x14ac:dyDescent="0.3">
      <c r="A2544" s="555">
        <v>45498</v>
      </c>
      <c r="B2544" s="48" t="s">
        <v>2464</v>
      </c>
      <c r="C2544" s="45" t="s">
        <v>494</v>
      </c>
      <c r="D2544" s="45">
        <v>3</v>
      </c>
      <c r="E2544" s="45" t="s">
        <v>308</v>
      </c>
      <c r="F2544" s="106">
        <v>14</v>
      </c>
      <c r="G2544" s="61" t="s">
        <v>2477</v>
      </c>
      <c r="H2544" s="65" t="s">
        <v>30</v>
      </c>
      <c r="I2544" s="65"/>
      <c r="J2544" s="526"/>
      <c r="K2544" s="191" t="s">
        <v>31</v>
      </c>
      <c r="L2544" s="549">
        <v>45478</v>
      </c>
      <c r="M2544" s="45"/>
      <c r="N2544" s="513">
        <v>45656</v>
      </c>
      <c r="O2544" s="122" t="s">
        <v>2466</v>
      </c>
      <c r="P2544" s="70" t="str">
        <f t="shared" ca="1" si="409"/>
        <v/>
      </c>
      <c r="Q2544" s="70" t="str">
        <f ca="1">IF(K2544="ENCOMENDADO",TODAY()-L2544,"")</f>
        <v/>
      </c>
      <c r="R2544" s="70" t="str">
        <f t="shared" ca="1" si="411"/>
        <v/>
      </c>
      <c r="S2544" s="70" t="str">
        <f t="shared" ca="1" si="412"/>
        <v/>
      </c>
      <c r="T2544" s="147" t="str">
        <f t="shared" ca="1" si="413"/>
        <v/>
      </c>
      <c r="U2544" s="146"/>
      <c r="V2544" s="51"/>
      <c r="W2544" s="51"/>
      <c r="X2544" s="51"/>
      <c r="Y2544" s="51"/>
      <c r="Z2544" s="51"/>
      <c r="AA2544" s="145"/>
    </row>
    <row r="2545" spans="1:27" s="2" customFormat="1" ht="15.6" x14ac:dyDescent="0.3">
      <c r="A2545" s="555">
        <v>45498</v>
      </c>
      <c r="B2545" s="48" t="s">
        <v>2464</v>
      </c>
      <c r="C2545" s="45" t="s">
        <v>494</v>
      </c>
      <c r="D2545" s="45">
        <v>3</v>
      </c>
      <c r="E2545" s="45" t="s">
        <v>308</v>
      </c>
      <c r="F2545" s="106">
        <v>15</v>
      </c>
      <c r="G2545" s="61" t="s">
        <v>2478</v>
      </c>
      <c r="H2545" s="65" t="s">
        <v>533</v>
      </c>
      <c r="I2545" s="65"/>
      <c r="J2545" s="526"/>
      <c r="K2545" s="191" t="s">
        <v>31</v>
      </c>
      <c r="L2545" s="549">
        <v>45478</v>
      </c>
      <c r="M2545" s="89"/>
      <c r="N2545" s="513">
        <v>45656</v>
      </c>
      <c r="O2545" s="122" t="s">
        <v>2466</v>
      </c>
      <c r="P2545" s="70" t="str">
        <f t="shared" ca="1" si="409"/>
        <v/>
      </c>
      <c r="Q2545" s="70" t="str">
        <f t="shared" ref="Q2545:Q2573" ca="1" si="414">IF(K2545="ENCOMENDADO",TODAY()-J2545,"")</f>
        <v/>
      </c>
      <c r="R2545" s="70" t="str">
        <f t="shared" ca="1" si="411"/>
        <v/>
      </c>
      <c r="S2545" s="70" t="str">
        <f t="shared" ca="1" si="412"/>
        <v/>
      </c>
      <c r="T2545" s="147" t="str">
        <f t="shared" ca="1" si="413"/>
        <v/>
      </c>
      <c r="U2545" s="146"/>
      <c r="V2545" s="51"/>
      <c r="W2545" s="51"/>
      <c r="X2545" s="51"/>
      <c r="Y2545" s="51"/>
      <c r="Z2545" s="51"/>
      <c r="AA2545" s="145"/>
    </row>
    <row r="2546" spans="1:27" s="2" customFormat="1" ht="15.6" x14ac:dyDescent="0.3">
      <c r="A2546" s="555">
        <v>45498</v>
      </c>
      <c r="B2546" s="48" t="s">
        <v>2464</v>
      </c>
      <c r="C2546" s="45" t="s">
        <v>494</v>
      </c>
      <c r="D2546" s="45">
        <v>3</v>
      </c>
      <c r="E2546" s="45" t="s">
        <v>308</v>
      </c>
      <c r="F2546" s="106">
        <v>16</v>
      </c>
      <c r="G2546" s="61" t="s">
        <v>2479</v>
      </c>
      <c r="H2546" s="65" t="s">
        <v>30</v>
      </c>
      <c r="I2546" s="65"/>
      <c r="J2546" s="526"/>
      <c r="K2546" s="191" t="s">
        <v>31</v>
      </c>
      <c r="L2546" s="549">
        <v>45478</v>
      </c>
      <c r="M2546" s="45"/>
      <c r="N2546" s="513">
        <v>45656</v>
      </c>
      <c r="O2546" s="122" t="s">
        <v>2466</v>
      </c>
      <c r="P2546" s="70" t="str">
        <f t="shared" ca="1" si="409"/>
        <v/>
      </c>
      <c r="Q2546" s="70" t="str">
        <f t="shared" ca="1" si="414"/>
        <v/>
      </c>
      <c r="R2546" s="70" t="str">
        <f t="shared" ca="1" si="411"/>
        <v/>
      </c>
      <c r="S2546" s="70" t="str">
        <f t="shared" ca="1" si="412"/>
        <v/>
      </c>
      <c r="T2546" s="147" t="str">
        <f t="shared" ca="1" si="413"/>
        <v/>
      </c>
      <c r="U2546" s="146"/>
      <c r="V2546" s="51"/>
      <c r="W2546" s="51"/>
      <c r="X2546" s="51"/>
      <c r="Y2546" s="51"/>
      <c r="Z2546" s="51"/>
      <c r="AA2546" s="145"/>
    </row>
    <row r="2547" spans="1:27" s="2" customFormat="1" ht="15.6" x14ac:dyDescent="0.3">
      <c r="A2547" s="555">
        <v>45498</v>
      </c>
      <c r="B2547" s="48" t="s">
        <v>2464</v>
      </c>
      <c r="C2547" s="45" t="s">
        <v>494</v>
      </c>
      <c r="D2547" s="45">
        <v>3</v>
      </c>
      <c r="E2547" s="45" t="s">
        <v>308</v>
      </c>
      <c r="F2547" s="106">
        <v>17</v>
      </c>
      <c r="G2547" s="61" t="s">
        <v>2480</v>
      </c>
      <c r="H2547" s="65" t="s">
        <v>30</v>
      </c>
      <c r="I2547" s="65"/>
      <c r="J2547" s="526"/>
      <c r="K2547" s="191" t="s">
        <v>31</v>
      </c>
      <c r="L2547" s="549">
        <v>45478</v>
      </c>
      <c r="M2547" s="45"/>
      <c r="N2547" s="513">
        <v>45656</v>
      </c>
      <c r="O2547" s="122" t="s">
        <v>2466</v>
      </c>
      <c r="P2547" s="70" t="str">
        <f t="shared" ca="1" si="409"/>
        <v/>
      </c>
      <c r="Q2547" s="70" t="str">
        <f t="shared" ca="1" si="414"/>
        <v/>
      </c>
      <c r="R2547" s="70" t="str">
        <f t="shared" ca="1" si="411"/>
        <v/>
      </c>
      <c r="S2547" s="70" t="str">
        <f t="shared" ca="1" si="412"/>
        <v/>
      </c>
      <c r="T2547" s="147" t="str">
        <f t="shared" ca="1" si="413"/>
        <v/>
      </c>
      <c r="U2547" s="146"/>
      <c r="V2547" s="51"/>
      <c r="W2547" s="51"/>
      <c r="X2547" s="51"/>
      <c r="Y2547" s="51"/>
      <c r="Z2547" s="51"/>
      <c r="AA2547" s="145"/>
    </row>
    <row r="2548" spans="1:27" s="2" customFormat="1" ht="15.6" x14ac:dyDescent="0.3">
      <c r="A2548" s="555">
        <v>45498</v>
      </c>
      <c r="B2548" s="48" t="s">
        <v>2464</v>
      </c>
      <c r="C2548" s="45" t="s">
        <v>494</v>
      </c>
      <c r="D2548" s="45">
        <v>3</v>
      </c>
      <c r="E2548" s="45" t="s">
        <v>308</v>
      </c>
      <c r="F2548" s="106">
        <v>18</v>
      </c>
      <c r="G2548" s="61" t="s">
        <v>2481</v>
      </c>
      <c r="H2548" s="65" t="s">
        <v>30</v>
      </c>
      <c r="I2548" s="65"/>
      <c r="J2548" s="526"/>
      <c r="K2548" s="191" t="s">
        <v>31</v>
      </c>
      <c r="L2548" s="549">
        <v>45478</v>
      </c>
      <c r="M2548" s="55"/>
      <c r="N2548" s="513">
        <v>45656</v>
      </c>
      <c r="O2548" s="122" t="s">
        <v>2466</v>
      </c>
      <c r="P2548" s="70" t="str">
        <f t="shared" ca="1" si="409"/>
        <v/>
      </c>
      <c r="Q2548" s="70" t="str">
        <f t="shared" ca="1" si="414"/>
        <v/>
      </c>
      <c r="R2548" s="70" t="str">
        <f t="shared" ca="1" si="411"/>
        <v/>
      </c>
      <c r="S2548" s="70" t="str">
        <f t="shared" ca="1" si="412"/>
        <v/>
      </c>
      <c r="T2548" s="147" t="str">
        <f t="shared" ca="1" si="413"/>
        <v/>
      </c>
      <c r="U2548" s="146"/>
      <c r="V2548" s="51"/>
      <c r="W2548" s="51"/>
      <c r="X2548" s="51"/>
      <c r="Y2548" s="51"/>
      <c r="Z2548" s="51"/>
      <c r="AA2548" s="145"/>
    </row>
    <row r="2549" spans="1:27" s="2" customFormat="1" ht="15.6" x14ac:dyDescent="0.3">
      <c r="A2549" s="555">
        <v>45498</v>
      </c>
      <c r="B2549" s="48" t="s">
        <v>2464</v>
      </c>
      <c r="C2549" s="45" t="s">
        <v>494</v>
      </c>
      <c r="D2549" s="45">
        <v>3</v>
      </c>
      <c r="E2549" s="45" t="s">
        <v>308</v>
      </c>
      <c r="F2549" s="106">
        <v>19</v>
      </c>
      <c r="G2549" s="61" t="s">
        <v>2482</v>
      </c>
      <c r="H2549" s="65" t="s">
        <v>30</v>
      </c>
      <c r="I2549" s="65"/>
      <c r="J2549" s="526"/>
      <c r="K2549" s="191" t="s">
        <v>31</v>
      </c>
      <c r="L2549" s="549">
        <v>45478</v>
      </c>
      <c r="M2549" s="45"/>
      <c r="N2549" s="513">
        <v>45656</v>
      </c>
      <c r="O2549" s="122" t="s">
        <v>2483</v>
      </c>
      <c r="P2549" s="70" t="str">
        <f t="shared" ca="1" si="409"/>
        <v/>
      </c>
      <c r="Q2549" s="70" t="str">
        <f t="shared" ca="1" si="414"/>
        <v/>
      </c>
      <c r="R2549" s="70" t="str">
        <f t="shared" ca="1" si="411"/>
        <v/>
      </c>
      <c r="S2549" s="70" t="str">
        <f t="shared" ca="1" si="412"/>
        <v/>
      </c>
      <c r="T2549" s="147" t="str">
        <f t="shared" ca="1" si="413"/>
        <v/>
      </c>
      <c r="U2549" s="146"/>
      <c r="V2549" s="51"/>
      <c r="W2549" s="51"/>
      <c r="X2549" s="51"/>
      <c r="Y2549" s="51"/>
      <c r="Z2549" s="51"/>
      <c r="AA2549" s="145"/>
    </row>
    <row r="2550" spans="1:27" s="2" customFormat="1" ht="15.6" x14ac:dyDescent="0.3">
      <c r="A2550" s="555">
        <v>45498</v>
      </c>
      <c r="B2550" s="48" t="s">
        <v>2464</v>
      </c>
      <c r="C2550" s="45" t="s">
        <v>494</v>
      </c>
      <c r="D2550" s="45">
        <v>3</v>
      </c>
      <c r="E2550" s="45" t="s">
        <v>308</v>
      </c>
      <c r="F2550" s="106">
        <v>20</v>
      </c>
      <c r="G2550" s="61" t="s">
        <v>1914</v>
      </c>
      <c r="H2550" s="65" t="s">
        <v>30</v>
      </c>
      <c r="I2550" s="65"/>
      <c r="J2550" s="526"/>
      <c r="K2550" s="191" t="s">
        <v>31</v>
      </c>
      <c r="L2550" s="549">
        <v>45478</v>
      </c>
      <c r="M2550" s="45"/>
      <c r="N2550" s="513">
        <v>45656</v>
      </c>
      <c r="O2550" s="122" t="s">
        <v>2484</v>
      </c>
      <c r="P2550" s="70" t="str">
        <f t="shared" ca="1" si="409"/>
        <v/>
      </c>
      <c r="Q2550" s="70" t="str">
        <f t="shared" ca="1" si="414"/>
        <v/>
      </c>
      <c r="R2550" s="70" t="str">
        <f t="shared" ca="1" si="411"/>
        <v/>
      </c>
      <c r="S2550" s="70" t="str">
        <f t="shared" ca="1" si="412"/>
        <v/>
      </c>
      <c r="T2550" s="147" t="str">
        <f t="shared" ca="1" si="413"/>
        <v/>
      </c>
      <c r="U2550" s="146"/>
      <c r="V2550" s="51"/>
      <c r="W2550" s="51"/>
      <c r="X2550" s="51"/>
      <c r="Y2550" s="51"/>
      <c r="Z2550" s="51"/>
      <c r="AA2550" s="145"/>
    </row>
    <row r="2551" spans="1:27" s="2" customFormat="1" ht="15.6" x14ac:dyDescent="0.3">
      <c r="A2551" s="555">
        <v>45498</v>
      </c>
      <c r="B2551" s="48" t="s">
        <v>2464</v>
      </c>
      <c r="C2551" s="45" t="s">
        <v>494</v>
      </c>
      <c r="D2551" s="45">
        <v>3</v>
      </c>
      <c r="E2551" s="45" t="s">
        <v>308</v>
      </c>
      <c r="F2551" s="106">
        <v>21</v>
      </c>
      <c r="G2551" s="61" t="s">
        <v>2485</v>
      </c>
      <c r="H2551" s="65" t="s">
        <v>30</v>
      </c>
      <c r="I2551" s="65"/>
      <c r="J2551" s="526"/>
      <c r="K2551" s="191" t="s">
        <v>31</v>
      </c>
      <c r="L2551" s="549">
        <v>45478</v>
      </c>
      <c r="M2551" s="45"/>
      <c r="N2551" s="513">
        <v>45656</v>
      </c>
      <c r="O2551" s="122" t="s">
        <v>2486</v>
      </c>
      <c r="P2551" s="70" t="str">
        <f t="shared" ca="1" si="409"/>
        <v/>
      </c>
      <c r="Q2551" s="70" t="str">
        <f t="shared" ca="1" si="414"/>
        <v/>
      </c>
      <c r="R2551" s="70" t="str">
        <f t="shared" ca="1" si="411"/>
        <v/>
      </c>
      <c r="S2551" s="70" t="str">
        <f t="shared" ca="1" si="412"/>
        <v/>
      </c>
      <c r="T2551" s="147" t="str">
        <f t="shared" ca="1" si="413"/>
        <v/>
      </c>
      <c r="U2551" s="146"/>
      <c r="V2551" s="51"/>
      <c r="W2551" s="51"/>
      <c r="X2551" s="51"/>
      <c r="Y2551" s="51"/>
      <c r="Z2551" s="51"/>
      <c r="AA2551" s="145"/>
    </row>
    <row r="2552" spans="1:27" s="2" customFormat="1" ht="15.6" x14ac:dyDescent="0.3">
      <c r="A2552" s="555">
        <v>45498</v>
      </c>
      <c r="B2552" s="48" t="s">
        <v>2464</v>
      </c>
      <c r="C2552" s="45" t="s">
        <v>494</v>
      </c>
      <c r="D2552" s="45">
        <v>3</v>
      </c>
      <c r="E2552" s="45" t="s">
        <v>308</v>
      </c>
      <c r="F2552" s="106">
        <v>22</v>
      </c>
      <c r="G2552" s="61" t="s">
        <v>2487</v>
      </c>
      <c r="H2552" s="65" t="s">
        <v>30</v>
      </c>
      <c r="I2552" s="65"/>
      <c r="J2552" s="526"/>
      <c r="K2552" s="191" t="s">
        <v>31</v>
      </c>
      <c r="L2552" s="549">
        <v>45478</v>
      </c>
      <c r="M2552" s="45"/>
      <c r="N2552" s="513">
        <v>45656</v>
      </c>
      <c r="O2552" s="122" t="s">
        <v>2488</v>
      </c>
      <c r="P2552" s="70" t="str">
        <f t="shared" ca="1" si="409"/>
        <v/>
      </c>
      <c r="Q2552" s="70" t="str">
        <f t="shared" ca="1" si="414"/>
        <v/>
      </c>
      <c r="R2552" s="70" t="str">
        <f t="shared" ca="1" si="411"/>
        <v/>
      </c>
      <c r="S2552" s="70" t="str">
        <f t="shared" ca="1" si="412"/>
        <v/>
      </c>
      <c r="T2552" s="147" t="str">
        <f t="shared" ca="1" si="413"/>
        <v/>
      </c>
      <c r="U2552" s="146"/>
      <c r="V2552" s="51"/>
      <c r="W2552" s="51"/>
      <c r="X2552" s="51"/>
      <c r="Y2552" s="51"/>
      <c r="Z2552" s="51"/>
      <c r="AA2552" s="145"/>
    </row>
    <row r="2553" spans="1:27" s="2" customFormat="1" ht="15.6" x14ac:dyDescent="0.3">
      <c r="A2553" s="555">
        <v>45498</v>
      </c>
      <c r="B2553" s="48" t="s">
        <v>2464</v>
      </c>
      <c r="C2553" s="45" t="s">
        <v>494</v>
      </c>
      <c r="D2553" s="45">
        <v>3</v>
      </c>
      <c r="E2553" s="45" t="s">
        <v>308</v>
      </c>
      <c r="F2553" s="106">
        <v>23</v>
      </c>
      <c r="G2553" s="61" t="s">
        <v>2489</v>
      </c>
      <c r="H2553" s="65" t="s">
        <v>30</v>
      </c>
      <c r="I2553" s="65"/>
      <c r="J2553" s="526"/>
      <c r="K2553" s="191" t="s">
        <v>31</v>
      </c>
      <c r="L2553" s="549">
        <v>45478</v>
      </c>
      <c r="M2553" s="45"/>
      <c r="N2553" s="513">
        <v>45656</v>
      </c>
      <c r="O2553" s="122" t="s">
        <v>2490</v>
      </c>
      <c r="P2553" s="70" t="str">
        <f t="shared" ca="1" si="409"/>
        <v/>
      </c>
      <c r="Q2553" s="70" t="str">
        <f t="shared" ca="1" si="414"/>
        <v/>
      </c>
      <c r="R2553" s="70" t="str">
        <f t="shared" ca="1" si="411"/>
        <v/>
      </c>
      <c r="S2553" s="70" t="str">
        <f t="shared" ca="1" si="412"/>
        <v/>
      </c>
      <c r="T2553" s="147" t="str">
        <f t="shared" ca="1" si="413"/>
        <v/>
      </c>
      <c r="U2553" s="146"/>
      <c r="V2553" s="51"/>
      <c r="W2553" s="51"/>
      <c r="X2553" s="51"/>
      <c r="Y2553" s="51"/>
      <c r="Z2553" s="51"/>
      <c r="AA2553" s="145"/>
    </row>
    <row r="2554" spans="1:27" s="2" customFormat="1" ht="15.6" x14ac:dyDescent="0.3">
      <c r="A2554" s="555">
        <v>45498</v>
      </c>
      <c r="B2554" s="48" t="s">
        <v>2464</v>
      </c>
      <c r="C2554" s="45" t="s">
        <v>494</v>
      </c>
      <c r="D2554" s="45">
        <v>3</v>
      </c>
      <c r="E2554" s="45" t="s">
        <v>308</v>
      </c>
      <c r="F2554" s="106">
        <v>24</v>
      </c>
      <c r="G2554" s="61" t="s">
        <v>2491</v>
      </c>
      <c r="H2554" s="65" t="s">
        <v>30</v>
      </c>
      <c r="I2554" s="65"/>
      <c r="J2554" s="526"/>
      <c r="K2554" s="191" t="s">
        <v>31</v>
      </c>
      <c r="L2554" s="549">
        <v>45478</v>
      </c>
      <c r="M2554" s="45"/>
      <c r="N2554" s="513">
        <v>45656</v>
      </c>
      <c r="O2554" s="122" t="s">
        <v>2492</v>
      </c>
      <c r="P2554" s="70" t="str">
        <f t="shared" ca="1" si="409"/>
        <v/>
      </c>
      <c r="Q2554" s="70" t="str">
        <f t="shared" ca="1" si="414"/>
        <v/>
      </c>
      <c r="R2554" s="70" t="str">
        <f t="shared" ca="1" si="411"/>
        <v/>
      </c>
      <c r="S2554" s="70" t="str">
        <f t="shared" ca="1" si="412"/>
        <v/>
      </c>
      <c r="T2554" s="147" t="str">
        <f t="shared" ca="1" si="413"/>
        <v/>
      </c>
      <c r="U2554" s="146"/>
      <c r="V2554" s="51"/>
      <c r="W2554" s="51"/>
      <c r="X2554" s="51"/>
      <c r="Y2554" s="51"/>
      <c r="Z2554" s="51"/>
      <c r="AA2554" s="145"/>
    </row>
    <row r="2555" spans="1:27" s="2" customFormat="1" ht="15.6" x14ac:dyDescent="0.3">
      <c r="A2555" s="555">
        <v>45498</v>
      </c>
      <c r="B2555" s="48" t="s">
        <v>2464</v>
      </c>
      <c r="C2555" s="45" t="s">
        <v>494</v>
      </c>
      <c r="D2555" s="45">
        <v>3</v>
      </c>
      <c r="E2555" s="45" t="s">
        <v>308</v>
      </c>
      <c r="F2555" s="106">
        <v>25</v>
      </c>
      <c r="G2555" s="61" t="s">
        <v>2493</v>
      </c>
      <c r="H2555" s="65" t="s">
        <v>30</v>
      </c>
      <c r="I2555" s="65"/>
      <c r="J2555" s="526"/>
      <c r="K2555" s="191" t="s">
        <v>31</v>
      </c>
      <c r="L2555" s="549">
        <v>45478</v>
      </c>
      <c r="M2555" s="45"/>
      <c r="N2555" s="513">
        <v>45656</v>
      </c>
      <c r="O2555" s="122" t="s">
        <v>2494</v>
      </c>
      <c r="P2555" s="70" t="str">
        <f t="shared" ca="1" si="409"/>
        <v/>
      </c>
      <c r="Q2555" s="70" t="str">
        <f t="shared" ca="1" si="414"/>
        <v/>
      </c>
      <c r="R2555" s="70" t="str">
        <f t="shared" ca="1" si="411"/>
        <v/>
      </c>
      <c r="S2555" s="70" t="str">
        <f t="shared" ca="1" si="412"/>
        <v/>
      </c>
      <c r="T2555" s="147" t="str">
        <f t="shared" ca="1" si="413"/>
        <v/>
      </c>
      <c r="U2555" s="146"/>
      <c r="V2555" s="51"/>
      <c r="W2555" s="51"/>
      <c r="X2555" s="51"/>
      <c r="Y2555" s="51"/>
      <c r="Z2555" s="51"/>
      <c r="AA2555" s="145"/>
    </row>
    <row r="2556" spans="1:27" s="2" customFormat="1" ht="15.6" x14ac:dyDescent="0.3">
      <c r="A2556" s="555">
        <v>45498</v>
      </c>
      <c r="B2556" s="48" t="s">
        <v>2464</v>
      </c>
      <c r="C2556" s="45" t="s">
        <v>494</v>
      </c>
      <c r="D2556" s="45">
        <v>3</v>
      </c>
      <c r="E2556" s="45" t="s">
        <v>308</v>
      </c>
      <c r="F2556" s="106">
        <v>26</v>
      </c>
      <c r="G2556" s="61" t="s">
        <v>2495</v>
      </c>
      <c r="H2556" s="65" t="s">
        <v>57</v>
      </c>
      <c r="I2556" s="65"/>
      <c r="J2556" s="526"/>
      <c r="K2556" s="191" t="s">
        <v>31</v>
      </c>
      <c r="L2556" s="549">
        <v>45478</v>
      </c>
      <c r="M2556" s="78"/>
      <c r="N2556" s="513">
        <v>45656</v>
      </c>
      <c r="O2556" s="122" t="s">
        <v>2496</v>
      </c>
      <c r="P2556" s="70" t="str">
        <f t="shared" ca="1" si="409"/>
        <v/>
      </c>
      <c r="Q2556" s="70" t="str">
        <f t="shared" ca="1" si="414"/>
        <v/>
      </c>
      <c r="R2556" s="70" t="str">
        <f t="shared" ca="1" si="411"/>
        <v/>
      </c>
      <c r="S2556" s="70" t="str">
        <f t="shared" ca="1" si="412"/>
        <v/>
      </c>
      <c r="T2556" s="147" t="str">
        <f t="shared" ca="1" si="413"/>
        <v/>
      </c>
      <c r="U2556" s="146"/>
      <c r="V2556" s="51"/>
      <c r="W2556" s="51"/>
      <c r="X2556" s="51"/>
      <c r="Y2556" s="51"/>
      <c r="Z2556" s="51"/>
      <c r="AA2556" s="145"/>
    </row>
    <row r="2557" spans="1:27" s="2" customFormat="1" ht="15.6" x14ac:dyDescent="0.3">
      <c r="A2557" s="555">
        <v>45498</v>
      </c>
      <c r="B2557" s="48" t="s">
        <v>2464</v>
      </c>
      <c r="C2557" s="45" t="s">
        <v>494</v>
      </c>
      <c r="D2557" s="45">
        <v>3</v>
      </c>
      <c r="E2557" s="45" t="s">
        <v>308</v>
      </c>
      <c r="F2557" s="106">
        <v>27</v>
      </c>
      <c r="G2557" s="61" t="s">
        <v>2497</v>
      </c>
      <c r="H2557" s="65" t="s">
        <v>30</v>
      </c>
      <c r="I2557" s="65"/>
      <c r="J2557" s="526"/>
      <c r="K2557" s="191" t="s">
        <v>31</v>
      </c>
      <c r="L2557" s="549">
        <v>45478</v>
      </c>
      <c r="M2557" s="45"/>
      <c r="N2557" s="513">
        <v>45656</v>
      </c>
      <c r="O2557" s="122" t="s">
        <v>2498</v>
      </c>
      <c r="P2557" s="70" t="str">
        <f t="shared" ca="1" si="409"/>
        <v/>
      </c>
      <c r="Q2557" s="70" t="str">
        <f t="shared" ca="1" si="414"/>
        <v/>
      </c>
      <c r="R2557" s="70" t="str">
        <f t="shared" ca="1" si="411"/>
        <v/>
      </c>
      <c r="S2557" s="70" t="str">
        <f t="shared" ca="1" si="412"/>
        <v/>
      </c>
      <c r="T2557" s="147" t="str">
        <f t="shared" ca="1" si="413"/>
        <v/>
      </c>
      <c r="U2557" s="146"/>
      <c r="V2557" s="51"/>
      <c r="W2557" s="51"/>
      <c r="X2557" s="51"/>
      <c r="Y2557" s="51"/>
      <c r="Z2557" s="51"/>
      <c r="AA2557" s="145"/>
    </row>
    <row r="2558" spans="1:27" s="2" customFormat="1" ht="15.6" x14ac:dyDescent="0.3">
      <c r="A2558" s="555">
        <v>45498</v>
      </c>
      <c r="B2558" s="48" t="s">
        <v>2464</v>
      </c>
      <c r="C2558" s="45" t="s">
        <v>494</v>
      </c>
      <c r="D2558" s="45">
        <v>3</v>
      </c>
      <c r="E2558" s="45" t="s">
        <v>308</v>
      </c>
      <c r="F2558" s="106">
        <v>28</v>
      </c>
      <c r="G2558" s="61" t="s">
        <v>2499</v>
      </c>
      <c r="H2558" s="65" t="s">
        <v>30</v>
      </c>
      <c r="I2558" s="65"/>
      <c r="J2558" s="526"/>
      <c r="K2558" s="191" t="s">
        <v>31</v>
      </c>
      <c r="L2558" s="549">
        <v>45478</v>
      </c>
      <c r="M2558" s="45"/>
      <c r="N2558" s="513">
        <v>45656</v>
      </c>
      <c r="O2558" s="122" t="s">
        <v>2500</v>
      </c>
      <c r="P2558" s="70" t="str">
        <f t="shared" ca="1" si="409"/>
        <v/>
      </c>
      <c r="Q2558" s="70" t="str">
        <f t="shared" ca="1" si="414"/>
        <v/>
      </c>
      <c r="R2558" s="70" t="str">
        <f t="shared" ca="1" si="411"/>
        <v/>
      </c>
      <c r="S2558" s="70" t="str">
        <f t="shared" ca="1" si="412"/>
        <v/>
      </c>
      <c r="T2558" s="147" t="str">
        <f t="shared" ca="1" si="413"/>
        <v/>
      </c>
      <c r="U2558" s="146"/>
      <c r="V2558" s="51"/>
      <c r="W2558" s="51"/>
      <c r="X2558" s="51"/>
      <c r="Y2558" s="51"/>
      <c r="Z2558" s="51"/>
      <c r="AA2558" s="145"/>
    </row>
    <row r="2559" spans="1:27" s="2" customFormat="1" ht="15.6" x14ac:dyDescent="0.3">
      <c r="A2559" s="555">
        <v>45498</v>
      </c>
      <c r="B2559" s="48" t="s">
        <v>2464</v>
      </c>
      <c r="C2559" s="45" t="s">
        <v>494</v>
      </c>
      <c r="D2559" s="45">
        <v>3</v>
      </c>
      <c r="E2559" s="45" t="s">
        <v>308</v>
      </c>
      <c r="F2559" s="106">
        <v>29</v>
      </c>
      <c r="G2559" s="61" t="s">
        <v>2501</v>
      </c>
      <c r="H2559" s="65" t="s">
        <v>30</v>
      </c>
      <c r="I2559" s="65"/>
      <c r="J2559" s="526"/>
      <c r="K2559" s="191" t="s">
        <v>31</v>
      </c>
      <c r="L2559" s="549">
        <v>45478</v>
      </c>
      <c r="M2559" s="45"/>
      <c r="N2559" s="513">
        <v>45656</v>
      </c>
      <c r="O2559" s="122" t="s">
        <v>2502</v>
      </c>
      <c r="P2559" s="70" t="str">
        <f t="shared" ca="1" si="409"/>
        <v/>
      </c>
      <c r="Q2559" s="70" t="str">
        <f t="shared" ca="1" si="414"/>
        <v/>
      </c>
      <c r="R2559" s="70" t="str">
        <f t="shared" ca="1" si="411"/>
        <v/>
      </c>
      <c r="S2559" s="70" t="str">
        <f t="shared" ca="1" si="412"/>
        <v/>
      </c>
      <c r="T2559" s="147" t="str">
        <f t="shared" ca="1" si="413"/>
        <v/>
      </c>
      <c r="U2559" s="146"/>
      <c r="V2559" s="51"/>
      <c r="W2559" s="51"/>
      <c r="X2559" s="51"/>
      <c r="Y2559" s="51"/>
      <c r="Z2559" s="51"/>
      <c r="AA2559" s="145"/>
    </row>
    <row r="2560" spans="1:27" s="2" customFormat="1" ht="15.6" x14ac:dyDescent="0.3">
      <c r="A2560" s="555">
        <v>45498</v>
      </c>
      <c r="B2560" s="48" t="s">
        <v>2464</v>
      </c>
      <c r="C2560" s="45" t="s">
        <v>494</v>
      </c>
      <c r="D2560" s="45">
        <v>3</v>
      </c>
      <c r="E2560" s="45" t="s">
        <v>308</v>
      </c>
      <c r="F2560" s="106">
        <v>30</v>
      </c>
      <c r="G2560" s="61" t="s">
        <v>2503</v>
      </c>
      <c r="H2560" s="65" t="s">
        <v>30</v>
      </c>
      <c r="I2560" s="65"/>
      <c r="J2560" s="526"/>
      <c r="K2560" s="191" t="s">
        <v>31</v>
      </c>
      <c r="L2560" s="549">
        <v>45478</v>
      </c>
      <c r="M2560" s="45"/>
      <c r="N2560" s="513">
        <v>45656</v>
      </c>
      <c r="O2560" s="122" t="s">
        <v>2504</v>
      </c>
      <c r="P2560" s="70" t="str">
        <f t="shared" ca="1" si="409"/>
        <v/>
      </c>
      <c r="Q2560" s="70" t="str">
        <f t="shared" ca="1" si="414"/>
        <v/>
      </c>
      <c r="R2560" s="70" t="str">
        <f t="shared" ca="1" si="411"/>
        <v/>
      </c>
      <c r="S2560" s="70" t="str">
        <f t="shared" ca="1" si="412"/>
        <v/>
      </c>
      <c r="T2560" s="147" t="str">
        <f t="shared" ca="1" si="413"/>
        <v/>
      </c>
      <c r="U2560" s="146"/>
      <c r="V2560" s="51"/>
      <c r="W2560" s="51"/>
      <c r="X2560" s="51"/>
      <c r="Y2560" s="51"/>
      <c r="Z2560" s="51"/>
      <c r="AA2560" s="145"/>
    </row>
    <row r="2561" spans="1:27" s="2" customFormat="1" ht="15.6" x14ac:dyDescent="0.3">
      <c r="A2561" s="555">
        <v>45498</v>
      </c>
      <c r="B2561" s="48" t="s">
        <v>2464</v>
      </c>
      <c r="C2561" s="45" t="s">
        <v>494</v>
      </c>
      <c r="D2561" s="45">
        <v>3</v>
      </c>
      <c r="E2561" s="45" t="s">
        <v>308</v>
      </c>
      <c r="F2561" s="106">
        <v>31</v>
      </c>
      <c r="G2561" s="61" t="s">
        <v>2505</v>
      </c>
      <c r="H2561" s="65" t="s">
        <v>30</v>
      </c>
      <c r="I2561" s="65"/>
      <c r="J2561" s="526"/>
      <c r="K2561" s="191" t="s">
        <v>31</v>
      </c>
      <c r="L2561" s="549">
        <v>45478</v>
      </c>
      <c r="M2561" s="48"/>
      <c r="N2561" s="513">
        <v>45656</v>
      </c>
      <c r="O2561" s="122" t="s">
        <v>2506</v>
      </c>
      <c r="P2561" s="70" t="str">
        <f t="shared" ca="1" si="409"/>
        <v/>
      </c>
      <c r="Q2561" s="70" t="str">
        <f t="shared" ca="1" si="414"/>
        <v/>
      </c>
      <c r="R2561" s="70" t="str">
        <f t="shared" ca="1" si="411"/>
        <v/>
      </c>
      <c r="S2561" s="70" t="str">
        <f t="shared" ca="1" si="412"/>
        <v/>
      </c>
      <c r="T2561" s="147" t="str">
        <f t="shared" ca="1" si="413"/>
        <v/>
      </c>
      <c r="U2561" s="146"/>
      <c r="V2561" s="51"/>
      <c r="W2561" s="51"/>
      <c r="X2561" s="51"/>
      <c r="Y2561" s="51"/>
      <c r="Z2561" s="51"/>
      <c r="AA2561" s="145"/>
    </row>
    <row r="2562" spans="1:27" s="2" customFormat="1" ht="15.6" x14ac:dyDescent="0.3">
      <c r="A2562" s="555">
        <v>45498</v>
      </c>
      <c r="B2562" s="48" t="s">
        <v>2464</v>
      </c>
      <c r="C2562" s="45" t="s">
        <v>494</v>
      </c>
      <c r="D2562" s="45">
        <v>3</v>
      </c>
      <c r="E2562" s="45" t="s">
        <v>308</v>
      </c>
      <c r="F2562" s="106">
        <v>32</v>
      </c>
      <c r="G2562" s="61" t="s">
        <v>2507</v>
      </c>
      <c r="H2562" s="65" t="s">
        <v>30</v>
      </c>
      <c r="I2562" s="65"/>
      <c r="J2562" s="526"/>
      <c r="K2562" s="191" t="s">
        <v>31</v>
      </c>
      <c r="L2562" s="549">
        <v>45478</v>
      </c>
      <c r="M2562" s="48"/>
      <c r="N2562" s="513">
        <v>45656</v>
      </c>
      <c r="O2562" s="122" t="s">
        <v>2508</v>
      </c>
      <c r="P2562" s="70" t="str">
        <f t="shared" ca="1" si="409"/>
        <v/>
      </c>
      <c r="Q2562" s="70" t="str">
        <f t="shared" ca="1" si="414"/>
        <v/>
      </c>
      <c r="R2562" s="70" t="str">
        <f t="shared" ca="1" si="411"/>
        <v/>
      </c>
      <c r="S2562" s="70" t="str">
        <f t="shared" ca="1" si="412"/>
        <v/>
      </c>
      <c r="T2562" s="147" t="str">
        <f t="shared" ca="1" si="413"/>
        <v/>
      </c>
      <c r="U2562" s="146"/>
      <c r="V2562" s="51"/>
      <c r="W2562" s="51"/>
      <c r="X2562" s="51"/>
      <c r="Y2562" s="51"/>
      <c r="Z2562" s="51"/>
      <c r="AA2562" s="145"/>
    </row>
    <row r="2563" spans="1:27" s="2" customFormat="1" ht="15.6" x14ac:dyDescent="0.3">
      <c r="A2563" s="555">
        <v>45498</v>
      </c>
      <c r="B2563" s="48" t="s">
        <v>2464</v>
      </c>
      <c r="C2563" s="45" t="s">
        <v>494</v>
      </c>
      <c r="D2563" s="45">
        <v>3</v>
      </c>
      <c r="E2563" s="45" t="s">
        <v>308</v>
      </c>
      <c r="F2563" s="106">
        <v>33</v>
      </c>
      <c r="G2563" s="61" t="s">
        <v>2509</v>
      </c>
      <c r="H2563" s="65" t="s">
        <v>30</v>
      </c>
      <c r="I2563" s="65"/>
      <c r="J2563" s="526"/>
      <c r="K2563" s="191" t="s">
        <v>31</v>
      </c>
      <c r="L2563" s="549">
        <v>45478</v>
      </c>
      <c r="M2563" s="48"/>
      <c r="N2563" s="513">
        <v>45656</v>
      </c>
      <c r="O2563" s="122" t="s">
        <v>2510</v>
      </c>
      <c r="P2563" s="70" t="str">
        <f t="shared" ca="1" si="409"/>
        <v/>
      </c>
      <c r="Q2563" s="70" t="str">
        <f t="shared" ca="1" si="414"/>
        <v/>
      </c>
      <c r="R2563" s="70" t="str">
        <f t="shared" ca="1" si="411"/>
        <v/>
      </c>
      <c r="S2563" s="70" t="str">
        <f t="shared" ca="1" si="412"/>
        <v/>
      </c>
      <c r="T2563" s="147" t="str">
        <f t="shared" ca="1" si="413"/>
        <v/>
      </c>
      <c r="U2563" s="146"/>
      <c r="V2563" s="51"/>
      <c r="W2563" s="51"/>
      <c r="X2563" s="51"/>
      <c r="Y2563" s="51"/>
      <c r="Z2563" s="51"/>
      <c r="AA2563" s="145"/>
    </row>
    <row r="2564" spans="1:27" s="2" customFormat="1" ht="15.6" x14ac:dyDescent="0.3">
      <c r="A2564" s="555">
        <v>45498</v>
      </c>
      <c r="B2564" s="48" t="s">
        <v>2464</v>
      </c>
      <c r="C2564" s="45" t="s">
        <v>494</v>
      </c>
      <c r="D2564" s="45">
        <v>3</v>
      </c>
      <c r="E2564" s="45" t="s">
        <v>308</v>
      </c>
      <c r="F2564" s="45">
        <v>34</v>
      </c>
      <c r="G2564" s="61" t="s">
        <v>2511</v>
      </c>
      <c r="H2564" s="65" t="s">
        <v>57</v>
      </c>
      <c r="I2564" s="65"/>
      <c r="J2564" s="526"/>
      <c r="K2564" s="191" t="s">
        <v>31</v>
      </c>
      <c r="L2564" s="549">
        <v>45478</v>
      </c>
      <c r="M2564" s="48"/>
      <c r="N2564" s="513">
        <v>45668</v>
      </c>
      <c r="O2564" s="122" t="s">
        <v>2512</v>
      </c>
      <c r="P2564" s="70" t="str">
        <f t="shared" ca="1" si="409"/>
        <v/>
      </c>
      <c r="Q2564" s="70" t="str">
        <f t="shared" ca="1" si="414"/>
        <v/>
      </c>
      <c r="R2564" s="70" t="str">
        <f t="shared" ca="1" si="411"/>
        <v/>
      </c>
      <c r="S2564" s="70" t="str">
        <f t="shared" ca="1" si="412"/>
        <v/>
      </c>
      <c r="T2564" s="147" t="str">
        <f t="shared" ca="1" si="413"/>
        <v/>
      </c>
      <c r="U2564" s="146"/>
      <c r="V2564" s="51"/>
      <c r="W2564" s="51"/>
      <c r="X2564" s="51"/>
      <c r="Y2564" s="51"/>
      <c r="Z2564" s="51"/>
      <c r="AA2564" s="145"/>
    </row>
    <row r="2565" spans="1:27" s="2" customFormat="1" ht="15.6" x14ac:dyDescent="0.3">
      <c r="A2565" s="555">
        <v>45498</v>
      </c>
      <c r="B2565" s="48" t="s">
        <v>2464</v>
      </c>
      <c r="C2565" s="45" t="s">
        <v>494</v>
      </c>
      <c r="D2565" s="45">
        <v>3</v>
      </c>
      <c r="E2565" s="45" t="s">
        <v>308</v>
      </c>
      <c r="F2565" s="45">
        <v>35</v>
      </c>
      <c r="G2565" s="61" t="s">
        <v>2513</v>
      </c>
      <c r="H2565" s="65" t="s">
        <v>30</v>
      </c>
      <c r="I2565" s="65"/>
      <c r="J2565" s="526"/>
      <c r="K2565" s="191" t="s">
        <v>31</v>
      </c>
      <c r="L2565" s="549">
        <v>45478</v>
      </c>
      <c r="M2565" s="48"/>
      <c r="N2565" s="513">
        <v>45656</v>
      </c>
      <c r="O2565" s="122" t="s">
        <v>2514</v>
      </c>
      <c r="P2565" s="70" t="str">
        <f t="shared" ca="1" si="409"/>
        <v/>
      </c>
      <c r="Q2565" s="70" t="str">
        <f t="shared" ca="1" si="414"/>
        <v/>
      </c>
      <c r="R2565" s="70" t="str">
        <f t="shared" ca="1" si="411"/>
        <v/>
      </c>
      <c r="S2565" s="70" t="str">
        <f t="shared" ca="1" si="412"/>
        <v/>
      </c>
      <c r="T2565" s="147" t="str">
        <f t="shared" ca="1" si="413"/>
        <v/>
      </c>
      <c r="U2565" s="146"/>
      <c r="V2565" s="51"/>
      <c r="W2565" s="51"/>
      <c r="X2565" s="51"/>
      <c r="Y2565" s="51"/>
      <c r="Z2565" s="51"/>
      <c r="AA2565" s="145"/>
    </row>
    <row r="2566" spans="1:27" s="2" customFormat="1" ht="15.6" x14ac:dyDescent="0.3">
      <c r="A2566" s="555">
        <v>45498</v>
      </c>
      <c r="B2566" s="48" t="s">
        <v>2464</v>
      </c>
      <c r="C2566" s="45" t="s">
        <v>494</v>
      </c>
      <c r="D2566" s="45">
        <v>3</v>
      </c>
      <c r="E2566" s="45" t="s">
        <v>308</v>
      </c>
      <c r="F2566" s="45">
        <v>36</v>
      </c>
      <c r="G2566" s="61" t="s">
        <v>2515</v>
      </c>
      <c r="H2566" s="65" t="s">
        <v>104</v>
      </c>
      <c r="I2566" s="65"/>
      <c r="J2566" s="526"/>
      <c r="K2566" s="191" t="s">
        <v>31</v>
      </c>
      <c r="L2566" s="549">
        <v>45478</v>
      </c>
      <c r="M2566" s="48"/>
      <c r="N2566" s="513">
        <v>45586</v>
      </c>
      <c r="O2566" s="122" t="s">
        <v>2516</v>
      </c>
      <c r="P2566" s="70" t="str">
        <f t="shared" ca="1" si="409"/>
        <v/>
      </c>
      <c r="Q2566" s="70" t="str">
        <f t="shared" ca="1" si="414"/>
        <v/>
      </c>
      <c r="R2566" s="70" t="str">
        <f t="shared" ca="1" si="411"/>
        <v/>
      </c>
      <c r="S2566" s="70" t="str">
        <f t="shared" ca="1" si="412"/>
        <v/>
      </c>
      <c r="T2566" s="147" t="str">
        <f t="shared" ca="1" si="413"/>
        <v/>
      </c>
      <c r="U2566" s="146"/>
      <c r="V2566" s="51"/>
      <c r="W2566" s="51"/>
      <c r="X2566" s="51"/>
      <c r="Y2566" s="51"/>
      <c r="Z2566" s="51"/>
      <c r="AA2566" s="145"/>
    </row>
    <row r="2567" spans="1:27" s="2" customFormat="1" ht="15.6" x14ac:dyDescent="0.3">
      <c r="A2567" s="555">
        <v>45498</v>
      </c>
      <c r="B2567" s="48" t="s">
        <v>2464</v>
      </c>
      <c r="C2567" s="45" t="s">
        <v>494</v>
      </c>
      <c r="D2567" s="45">
        <v>3</v>
      </c>
      <c r="E2567" s="45" t="s">
        <v>308</v>
      </c>
      <c r="F2567" s="45">
        <v>37</v>
      </c>
      <c r="G2567" s="61" t="s">
        <v>2517</v>
      </c>
      <c r="H2567" s="65" t="s">
        <v>44</v>
      </c>
      <c r="I2567" s="65"/>
      <c r="J2567" s="526">
        <v>45579</v>
      </c>
      <c r="K2567" s="191" t="s">
        <v>31</v>
      </c>
      <c r="L2567" s="549">
        <v>45478</v>
      </c>
      <c r="M2567" s="48"/>
      <c r="N2567" s="513">
        <v>45631</v>
      </c>
      <c r="O2567" s="122" t="s">
        <v>2516</v>
      </c>
      <c r="P2567" s="70" t="str">
        <f t="shared" ca="1" si="409"/>
        <v/>
      </c>
      <c r="Q2567" s="70" t="str">
        <f t="shared" ca="1" si="414"/>
        <v/>
      </c>
      <c r="R2567" s="70" t="str">
        <f t="shared" ca="1" si="411"/>
        <v/>
      </c>
      <c r="S2567" s="70" t="str">
        <f t="shared" ca="1" si="412"/>
        <v/>
      </c>
      <c r="T2567" s="147" t="str">
        <f t="shared" ca="1" si="413"/>
        <v/>
      </c>
      <c r="U2567" s="146"/>
      <c r="V2567" s="51"/>
      <c r="W2567" s="51"/>
      <c r="X2567" s="51"/>
      <c r="Y2567" s="51"/>
      <c r="Z2567" s="51"/>
      <c r="AA2567" s="145"/>
    </row>
    <row r="2568" spans="1:27" s="2" customFormat="1" ht="15.6" x14ac:dyDescent="0.3">
      <c r="A2568" s="555">
        <v>45498</v>
      </c>
      <c r="B2568" s="48" t="s">
        <v>2464</v>
      </c>
      <c r="C2568" s="45" t="s">
        <v>494</v>
      </c>
      <c r="D2568" s="45">
        <v>3</v>
      </c>
      <c r="E2568" s="45" t="s">
        <v>308</v>
      </c>
      <c r="F2568" s="45">
        <v>38</v>
      </c>
      <c r="G2568" s="61" t="s">
        <v>2518</v>
      </c>
      <c r="H2568" s="65" t="s">
        <v>116</v>
      </c>
      <c r="I2568" s="65"/>
      <c r="J2568" s="526"/>
      <c r="K2568" s="191" t="s">
        <v>31</v>
      </c>
      <c r="L2568" s="549">
        <v>45478</v>
      </c>
      <c r="M2568" s="48"/>
      <c r="N2568" s="513">
        <v>45553</v>
      </c>
      <c r="O2568" s="122" t="s">
        <v>2519</v>
      </c>
      <c r="P2568" s="70" t="str">
        <f t="shared" ca="1" si="409"/>
        <v/>
      </c>
      <c r="Q2568" s="70" t="str">
        <f t="shared" ca="1" si="414"/>
        <v/>
      </c>
      <c r="R2568" s="70" t="str">
        <f t="shared" ca="1" si="411"/>
        <v/>
      </c>
      <c r="S2568" s="70" t="str">
        <f t="shared" ca="1" si="412"/>
        <v/>
      </c>
      <c r="T2568" s="147" t="str">
        <f t="shared" ca="1" si="413"/>
        <v/>
      </c>
      <c r="U2568" s="146"/>
      <c r="V2568" s="51"/>
      <c r="W2568" s="51"/>
      <c r="X2568" s="51"/>
      <c r="Y2568" s="51"/>
      <c r="Z2568" s="51"/>
      <c r="AA2568" s="145"/>
    </row>
    <row r="2569" spans="1:27" s="2" customFormat="1" ht="15.6" x14ac:dyDescent="0.3">
      <c r="A2569" s="555">
        <v>45498</v>
      </c>
      <c r="B2569" s="48" t="s">
        <v>2464</v>
      </c>
      <c r="C2569" s="45" t="s">
        <v>494</v>
      </c>
      <c r="D2569" s="45">
        <v>3</v>
      </c>
      <c r="E2569" s="45" t="s">
        <v>308</v>
      </c>
      <c r="F2569" s="45">
        <v>39</v>
      </c>
      <c r="G2569" s="61" t="s">
        <v>2520</v>
      </c>
      <c r="H2569" s="65" t="s">
        <v>116</v>
      </c>
      <c r="I2569" s="65"/>
      <c r="J2569" s="526">
        <v>45579</v>
      </c>
      <c r="K2569" s="191" t="s">
        <v>31</v>
      </c>
      <c r="L2569" s="549">
        <v>45478</v>
      </c>
      <c r="M2569" s="48"/>
      <c r="N2569" s="513">
        <v>45677</v>
      </c>
      <c r="O2569" s="122" t="s">
        <v>2519</v>
      </c>
      <c r="P2569" s="70" t="str">
        <f t="shared" ca="1" si="409"/>
        <v/>
      </c>
      <c r="Q2569" s="70" t="str">
        <f t="shared" ca="1" si="414"/>
        <v/>
      </c>
      <c r="R2569" s="70" t="str">
        <f t="shared" ca="1" si="411"/>
        <v/>
      </c>
      <c r="S2569" s="70" t="str">
        <f t="shared" ca="1" si="412"/>
        <v/>
      </c>
      <c r="T2569" s="147" t="str">
        <f t="shared" ca="1" si="413"/>
        <v/>
      </c>
      <c r="U2569" s="146"/>
      <c r="V2569" s="51"/>
      <c r="W2569" s="51"/>
      <c r="X2569" s="51"/>
      <c r="Y2569" s="51"/>
      <c r="Z2569" s="51"/>
      <c r="AA2569" s="145"/>
    </row>
    <row r="2570" spans="1:27" s="2" customFormat="1" ht="15.6" x14ac:dyDescent="0.3">
      <c r="A2570" s="555">
        <v>45498</v>
      </c>
      <c r="B2570" s="48" t="s">
        <v>2464</v>
      </c>
      <c r="C2570" s="45" t="s">
        <v>494</v>
      </c>
      <c r="D2570" s="45">
        <v>3</v>
      </c>
      <c r="E2570" s="45" t="s">
        <v>308</v>
      </c>
      <c r="F2570" s="45">
        <v>40</v>
      </c>
      <c r="G2570" s="61" t="s">
        <v>732</v>
      </c>
      <c r="H2570" s="65" t="s">
        <v>30</v>
      </c>
      <c r="I2570" s="65"/>
      <c r="J2570" s="526">
        <v>45574</v>
      </c>
      <c r="K2570" s="191" t="s">
        <v>31</v>
      </c>
      <c r="L2570" s="549">
        <v>45478</v>
      </c>
      <c r="M2570" s="48"/>
      <c r="N2570" s="513">
        <v>45574</v>
      </c>
      <c r="O2570" s="122" t="s">
        <v>2519</v>
      </c>
      <c r="P2570" s="70" t="str">
        <f t="shared" ca="1" si="409"/>
        <v/>
      </c>
      <c r="Q2570" s="70" t="str">
        <f t="shared" ca="1" si="414"/>
        <v/>
      </c>
      <c r="R2570" s="70" t="str">
        <f t="shared" ca="1" si="411"/>
        <v/>
      </c>
      <c r="S2570" s="70" t="str">
        <f t="shared" ca="1" si="412"/>
        <v/>
      </c>
      <c r="T2570" s="147" t="str">
        <f t="shared" ca="1" si="413"/>
        <v/>
      </c>
      <c r="U2570" s="146"/>
      <c r="V2570" s="51"/>
      <c r="W2570" s="51"/>
      <c r="X2570" s="51"/>
      <c r="Y2570" s="51"/>
      <c r="Z2570" s="51"/>
      <c r="AA2570" s="145"/>
    </row>
    <row r="2571" spans="1:27" s="2" customFormat="1" ht="15.6" x14ac:dyDescent="0.3">
      <c r="A2571" s="555">
        <v>45498</v>
      </c>
      <c r="B2571" s="48" t="s">
        <v>2464</v>
      </c>
      <c r="C2571" s="45" t="s">
        <v>494</v>
      </c>
      <c r="D2571" s="45">
        <v>3</v>
      </c>
      <c r="E2571" s="45" t="s">
        <v>308</v>
      </c>
      <c r="F2571" s="45">
        <v>41</v>
      </c>
      <c r="G2571" s="61" t="s">
        <v>2521</v>
      </c>
      <c r="H2571" s="65" t="s">
        <v>30</v>
      </c>
      <c r="I2571" s="65"/>
      <c r="J2571" s="526">
        <v>45579</v>
      </c>
      <c r="K2571" s="191" t="s">
        <v>31</v>
      </c>
      <c r="L2571" s="549">
        <v>45478</v>
      </c>
      <c r="M2571" s="48"/>
      <c r="N2571" s="513">
        <v>45594</v>
      </c>
      <c r="O2571" s="122" t="s">
        <v>2519</v>
      </c>
      <c r="P2571" s="70" t="str">
        <f t="shared" ca="1" si="409"/>
        <v/>
      </c>
      <c r="Q2571" s="70" t="str">
        <f t="shared" ca="1" si="414"/>
        <v/>
      </c>
      <c r="R2571" s="70" t="str">
        <f t="shared" ca="1" si="411"/>
        <v/>
      </c>
      <c r="S2571" s="70" t="str">
        <f t="shared" ca="1" si="412"/>
        <v/>
      </c>
      <c r="T2571" s="147" t="str">
        <f t="shared" ca="1" si="413"/>
        <v/>
      </c>
      <c r="U2571" s="146"/>
      <c r="V2571" s="51"/>
      <c r="W2571" s="51"/>
      <c r="X2571" s="51"/>
      <c r="Y2571" s="51"/>
      <c r="Z2571" s="51"/>
      <c r="AA2571" s="145"/>
    </row>
    <row r="2572" spans="1:27" s="2" customFormat="1" ht="15.6" x14ac:dyDescent="0.3">
      <c r="A2572" s="555">
        <v>45498</v>
      </c>
      <c r="B2572" s="48" t="s">
        <v>2464</v>
      </c>
      <c r="C2572" s="45" t="s">
        <v>494</v>
      </c>
      <c r="D2572" s="45">
        <v>3</v>
      </c>
      <c r="E2572" s="45" t="s">
        <v>308</v>
      </c>
      <c r="F2572" s="45">
        <v>42</v>
      </c>
      <c r="G2572" s="61" t="s">
        <v>2522</v>
      </c>
      <c r="H2572" s="65" t="s">
        <v>30</v>
      </c>
      <c r="I2572" s="65"/>
      <c r="J2572" s="526">
        <v>45579</v>
      </c>
      <c r="K2572" s="191" t="s">
        <v>31</v>
      </c>
      <c r="L2572" s="549">
        <v>45478</v>
      </c>
      <c r="M2572" s="48"/>
      <c r="N2572" s="513">
        <v>45594</v>
      </c>
      <c r="O2572" s="122" t="s">
        <v>2519</v>
      </c>
      <c r="P2572" s="70" t="str">
        <f t="shared" ca="1" si="409"/>
        <v/>
      </c>
      <c r="Q2572" s="70" t="str">
        <f t="shared" ca="1" si="414"/>
        <v/>
      </c>
      <c r="R2572" s="70" t="str">
        <f t="shared" ca="1" si="411"/>
        <v/>
      </c>
      <c r="S2572" s="70" t="str">
        <f t="shared" ca="1" si="412"/>
        <v/>
      </c>
      <c r="T2572" s="147" t="str">
        <f t="shared" ca="1" si="413"/>
        <v/>
      </c>
      <c r="U2572" s="146"/>
      <c r="V2572" s="51"/>
      <c r="W2572" s="51"/>
      <c r="X2572" s="51"/>
      <c r="Y2572" s="51"/>
      <c r="Z2572" s="51"/>
      <c r="AA2572" s="145"/>
    </row>
    <row r="2573" spans="1:27" s="2" customFormat="1" ht="15.6" x14ac:dyDescent="0.3">
      <c r="A2573" s="555">
        <v>45498</v>
      </c>
      <c r="B2573" s="48" t="s">
        <v>2464</v>
      </c>
      <c r="C2573" s="45" t="s">
        <v>494</v>
      </c>
      <c r="D2573" s="45">
        <v>3</v>
      </c>
      <c r="E2573" s="45" t="s">
        <v>308</v>
      </c>
      <c r="F2573" s="45">
        <v>43</v>
      </c>
      <c r="G2573" s="61" t="s">
        <v>2523</v>
      </c>
      <c r="H2573" s="65" t="s">
        <v>84</v>
      </c>
      <c r="I2573" s="65"/>
      <c r="J2573" s="526">
        <v>45579</v>
      </c>
      <c r="K2573" s="191" t="s">
        <v>31</v>
      </c>
      <c r="L2573" s="549">
        <v>45478</v>
      </c>
      <c r="M2573" s="48"/>
      <c r="N2573" s="513">
        <v>45594</v>
      </c>
      <c r="O2573" s="122" t="s">
        <v>2519</v>
      </c>
      <c r="P2573" s="70" t="str">
        <f t="shared" ca="1" si="409"/>
        <v/>
      </c>
      <c r="Q2573" s="70" t="str">
        <f t="shared" ca="1" si="414"/>
        <v/>
      </c>
      <c r="R2573" s="70" t="str">
        <f t="shared" ca="1" si="411"/>
        <v/>
      </c>
      <c r="S2573" s="70" t="str">
        <f t="shared" ca="1" si="412"/>
        <v/>
      </c>
      <c r="T2573" s="147" t="str">
        <f t="shared" ca="1" si="413"/>
        <v/>
      </c>
      <c r="U2573" s="146"/>
      <c r="V2573" s="51"/>
      <c r="W2573" s="51"/>
      <c r="X2573" s="51"/>
      <c r="Y2573" s="51"/>
      <c r="Z2573" s="51"/>
      <c r="AA2573" s="145"/>
    </row>
    <row r="2574" spans="1:27" s="2" customFormat="1" ht="15.6" x14ac:dyDescent="0.3">
      <c r="A2574" s="555">
        <v>45498</v>
      </c>
      <c r="B2574" s="48" t="s">
        <v>2464</v>
      </c>
      <c r="C2574" s="45" t="s">
        <v>494</v>
      </c>
      <c r="D2574" s="45">
        <v>3</v>
      </c>
      <c r="E2574" s="45" t="s">
        <v>308</v>
      </c>
      <c r="F2574" s="106">
        <v>44</v>
      </c>
      <c r="G2574" s="61" t="s">
        <v>2524</v>
      </c>
      <c r="H2574" s="65" t="s">
        <v>158</v>
      </c>
      <c r="I2574" s="65"/>
      <c r="J2574" s="526">
        <v>45856</v>
      </c>
      <c r="K2574" s="191" t="s">
        <v>31</v>
      </c>
      <c r="L2574" s="549">
        <v>45478</v>
      </c>
      <c r="M2574" s="48"/>
      <c r="N2574" s="513">
        <v>45902</v>
      </c>
      <c r="O2574" s="122"/>
      <c r="P2574" s="70"/>
      <c r="Q2574" s="70"/>
      <c r="R2574" s="70"/>
      <c r="S2574" s="70"/>
      <c r="T2574" s="147"/>
      <c r="U2574" s="146"/>
      <c r="V2574" s="51"/>
      <c r="W2574" s="51"/>
      <c r="X2574" s="51"/>
      <c r="Y2574" s="51"/>
      <c r="Z2574" s="51"/>
      <c r="AA2574" s="145"/>
    </row>
    <row r="2575" spans="1:27" s="2" customFormat="1" ht="15.6" x14ac:dyDescent="0.3">
      <c r="A2575" s="555">
        <v>45498</v>
      </c>
      <c r="B2575" s="48" t="s">
        <v>2464</v>
      </c>
      <c r="C2575" s="45" t="s">
        <v>494</v>
      </c>
      <c r="D2575" s="45">
        <v>3</v>
      </c>
      <c r="E2575" s="45" t="s">
        <v>308</v>
      </c>
      <c r="F2575" s="45">
        <v>45</v>
      </c>
      <c r="G2575" s="61" t="s">
        <v>5240</v>
      </c>
      <c r="H2575" s="65" t="s">
        <v>30</v>
      </c>
      <c r="I2575" s="65"/>
      <c r="J2575" s="526">
        <v>45929</v>
      </c>
      <c r="K2575" s="191" t="s">
        <v>31</v>
      </c>
      <c r="L2575" s="549">
        <v>45478</v>
      </c>
      <c r="M2575" s="125"/>
      <c r="N2575" s="513">
        <v>45936</v>
      </c>
      <c r="O2575" s="122"/>
      <c r="P2575" s="70" t="str">
        <f t="shared" ref="P2575:P2606" ca="1" si="415">IF(K2575="NÃO INTERVENCIONADO",TODAY()-J2575,"")</f>
        <v/>
      </c>
      <c r="Q2575" s="70" t="str">
        <f t="shared" ref="Q2575:Q2582" ca="1" si="416">IF(K2575="ENCOMENDADO",TODAY()-J2575,"")</f>
        <v/>
      </c>
      <c r="R2575" s="70" t="str">
        <f t="shared" ref="R2575:R2606" ca="1" si="417">IF(K2575="EM OBRA",TODAY()-J2575,"")</f>
        <v/>
      </c>
      <c r="S2575" s="70" t="str">
        <f t="shared" ref="S2575:S2606" ca="1" si="418">IF(K2575="CORREÇÃO NÃO ACEITE",TODAY()-J2575,"")</f>
        <v/>
      </c>
      <c r="T2575" s="147" t="str">
        <f t="shared" ref="T2575:T2606" ca="1" si="419">IF(K2575="A VERIFICAR",TODAY()-J2575,"")</f>
        <v/>
      </c>
      <c r="U2575" s="146"/>
      <c r="V2575" s="51"/>
      <c r="W2575" s="51"/>
      <c r="X2575" s="51"/>
      <c r="Y2575" s="51"/>
      <c r="Z2575" s="51"/>
      <c r="AA2575" s="145"/>
    </row>
    <row r="2576" spans="1:27" s="2" customFormat="1" ht="15.6" x14ac:dyDescent="0.3">
      <c r="A2576" s="555">
        <v>45608</v>
      </c>
      <c r="B2576" s="48" t="s">
        <v>2525</v>
      </c>
      <c r="C2576" s="45" t="s">
        <v>494</v>
      </c>
      <c r="D2576" s="45">
        <v>3</v>
      </c>
      <c r="E2576" s="45" t="s">
        <v>361</v>
      </c>
      <c r="F2576" s="45">
        <v>1</v>
      </c>
      <c r="G2576" s="63" t="s">
        <v>2533</v>
      </c>
      <c r="H2576" s="47" t="s">
        <v>54</v>
      </c>
      <c r="I2576" s="48"/>
      <c r="J2576" s="568">
        <v>45565</v>
      </c>
      <c r="K2576" s="42" t="s">
        <v>31</v>
      </c>
      <c r="L2576" s="548">
        <v>45562</v>
      </c>
      <c r="M2576" s="57"/>
      <c r="N2576" s="516">
        <v>45568</v>
      </c>
      <c r="O2576" s="51"/>
      <c r="P2576" s="70" t="str">
        <f t="shared" ca="1" si="415"/>
        <v/>
      </c>
      <c r="Q2576" s="70" t="str">
        <f t="shared" ca="1" si="416"/>
        <v/>
      </c>
      <c r="R2576" s="70" t="str">
        <f t="shared" ca="1" si="417"/>
        <v/>
      </c>
      <c r="S2576" s="70" t="str">
        <f t="shared" ca="1" si="418"/>
        <v/>
      </c>
      <c r="T2576" s="147" t="str">
        <f t="shared" ca="1" si="419"/>
        <v/>
      </c>
      <c r="U2576" s="146"/>
      <c r="V2576" s="51"/>
      <c r="W2576" s="51"/>
      <c r="X2576" s="51"/>
      <c r="Y2576" s="51"/>
      <c r="Z2576" s="51"/>
      <c r="AA2576" s="145"/>
    </row>
    <row r="2577" spans="1:27" s="2" customFormat="1" ht="15.6" x14ac:dyDescent="0.3">
      <c r="A2577" s="555">
        <v>45608</v>
      </c>
      <c r="B2577" s="48" t="s">
        <v>2525</v>
      </c>
      <c r="C2577" s="45" t="s">
        <v>494</v>
      </c>
      <c r="D2577" s="45">
        <v>3</v>
      </c>
      <c r="E2577" s="45" t="s">
        <v>361</v>
      </c>
      <c r="F2577" s="45">
        <v>2</v>
      </c>
      <c r="G2577" s="63" t="s">
        <v>2532</v>
      </c>
      <c r="H2577" s="47" t="s">
        <v>30</v>
      </c>
      <c r="I2577" s="48"/>
      <c r="J2577" s="568">
        <v>45565</v>
      </c>
      <c r="K2577" s="187" t="s">
        <v>31</v>
      </c>
      <c r="L2577" s="548">
        <v>45562</v>
      </c>
      <c r="M2577" s="57"/>
      <c r="N2577" s="516">
        <v>45568</v>
      </c>
      <c r="O2577" s="51"/>
      <c r="P2577" s="70" t="str">
        <f t="shared" ca="1" si="415"/>
        <v/>
      </c>
      <c r="Q2577" s="70" t="str">
        <f t="shared" ca="1" si="416"/>
        <v/>
      </c>
      <c r="R2577" s="70" t="str">
        <f t="shared" ca="1" si="417"/>
        <v/>
      </c>
      <c r="S2577" s="70" t="str">
        <f t="shared" ca="1" si="418"/>
        <v/>
      </c>
      <c r="T2577" s="147" t="str">
        <f t="shared" ca="1" si="419"/>
        <v/>
      </c>
      <c r="U2577" s="146"/>
      <c r="V2577" s="51"/>
      <c r="W2577" s="51"/>
      <c r="X2577" s="51"/>
      <c r="Y2577" s="51"/>
      <c r="Z2577" s="51"/>
      <c r="AA2577" s="145"/>
    </row>
    <row r="2578" spans="1:27" s="2" customFormat="1" ht="15.6" x14ac:dyDescent="0.3">
      <c r="A2578" s="555">
        <v>45608</v>
      </c>
      <c r="B2578" s="48" t="s">
        <v>2525</v>
      </c>
      <c r="C2578" s="45" t="s">
        <v>494</v>
      </c>
      <c r="D2578" s="45">
        <v>3</v>
      </c>
      <c r="E2578" s="45" t="s">
        <v>361</v>
      </c>
      <c r="F2578" s="45">
        <v>3</v>
      </c>
      <c r="G2578" s="63" t="s">
        <v>2531</v>
      </c>
      <c r="H2578" s="47" t="s">
        <v>30</v>
      </c>
      <c r="I2578" s="48"/>
      <c r="J2578" s="568">
        <v>45565</v>
      </c>
      <c r="K2578" s="42" t="s">
        <v>31</v>
      </c>
      <c r="L2578" s="548">
        <v>45562</v>
      </c>
      <c r="M2578" s="57"/>
      <c r="N2578" s="516">
        <v>45568</v>
      </c>
      <c r="O2578" s="51"/>
      <c r="P2578" s="70" t="str">
        <f t="shared" ca="1" si="415"/>
        <v/>
      </c>
      <c r="Q2578" s="70" t="str">
        <f t="shared" ca="1" si="416"/>
        <v/>
      </c>
      <c r="R2578" s="70" t="str">
        <f t="shared" ca="1" si="417"/>
        <v/>
      </c>
      <c r="S2578" s="70" t="str">
        <f t="shared" ca="1" si="418"/>
        <v/>
      </c>
      <c r="T2578" s="147" t="str">
        <f t="shared" ca="1" si="419"/>
        <v/>
      </c>
      <c r="U2578" s="146"/>
      <c r="V2578" s="51"/>
      <c r="W2578" s="51"/>
      <c r="X2578" s="51"/>
      <c r="Y2578" s="51"/>
      <c r="Z2578" s="51"/>
      <c r="AA2578" s="145"/>
    </row>
    <row r="2579" spans="1:27" s="2" customFormat="1" ht="15.6" x14ac:dyDescent="0.3">
      <c r="A2579" s="555">
        <v>45608</v>
      </c>
      <c r="B2579" s="48" t="s">
        <v>2525</v>
      </c>
      <c r="C2579" s="45" t="s">
        <v>494</v>
      </c>
      <c r="D2579" s="45">
        <v>3</v>
      </c>
      <c r="E2579" s="45" t="s">
        <v>361</v>
      </c>
      <c r="F2579" s="45">
        <v>4</v>
      </c>
      <c r="G2579" s="63" t="s">
        <v>2530</v>
      </c>
      <c r="H2579" s="47" t="s">
        <v>57</v>
      </c>
      <c r="I2579" s="48"/>
      <c r="J2579" s="568">
        <v>45565</v>
      </c>
      <c r="K2579" s="42" t="s">
        <v>31</v>
      </c>
      <c r="L2579" s="548">
        <v>45562</v>
      </c>
      <c r="M2579" s="57"/>
      <c r="N2579" s="516">
        <v>45568</v>
      </c>
      <c r="O2579" s="51"/>
      <c r="P2579" s="70" t="str">
        <f t="shared" ca="1" si="415"/>
        <v/>
      </c>
      <c r="Q2579" s="70" t="str">
        <f t="shared" ca="1" si="416"/>
        <v/>
      </c>
      <c r="R2579" s="70" t="str">
        <f t="shared" ca="1" si="417"/>
        <v/>
      </c>
      <c r="S2579" s="70" t="str">
        <f t="shared" ca="1" si="418"/>
        <v/>
      </c>
      <c r="T2579" s="147" t="str">
        <f t="shared" ca="1" si="419"/>
        <v/>
      </c>
      <c r="U2579" s="146"/>
      <c r="V2579" s="51"/>
      <c r="W2579" s="51"/>
      <c r="X2579" s="51"/>
      <c r="Y2579" s="51"/>
      <c r="Z2579" s="51"/>
      <c r="AA2579" s="145"/>
    </row>
    <row r="2580" spans="1:27" s="2" customFormat="1" ht="15.6" x14ac:dyDescent="0.3">
      <c r="A2580" s="555">
        <v>45608</v>
      </c>
      <c r="B2580" s="48" t="s">
        <v>2525</v>
      </c>
      <c r="C2580" s="45" t="s">
        <v>494</v>
      </c>
      <c r="D2580" s="45">
        <v>3</v>
      </c>
      <c r="E2580" s="45" t="s">
        <v>361</v>
      </c>
      <c r="F2580" s="45">
        <v>5</v>
      </c>
      <c r="G2580" s="63" t="s">
        <v>2529</v>
      </c>
      <c r="H2580" s="47" t="s">
        <v>57</v>
      </c>
      <c r="I2580" s="48"/>
      <c r="J2580" s="568">
        <v>45583</v>
      </c>
      <c r="K2580" s="42" t="s">
        <v>31</v>
      </c>
      <c r="L2580" s="548">
        <v>45562</v>
      </c>
      <c r="M2580" s="57"/>
      <c r="N2580" s="516">
        <v>45608</v>
      </c>
      <c r="O2580" s="51"/>
      <c r="P2580" s="70" t="str">
        <f t="shared" ca="1" si="415"/>
        <v/>
      </c>
      <c r="Q2580" s="70" t="str">
        <f t="shared" ca="1" si="416"/>
        <v/>
      </c>
      <c r="R2580" s="70" t="str">
        <f t="shared" ca="1" si="417"/>
        <v/>
      </c>
      <c r="S2580" s="70" t="str">
        <f t="shared" ca="1" si="418"/>
        <v/>
      </c>
      <c r="T2580" s="147" t="str">
        <f t="shared" ca="1" si="419"/>
        <v/>
      </c>
      <c r="U2580" s="146"/>
      <c r="V2580" s="51"/>
      <c r="W2580" s="51"/>
      <c r="X2580" s="51"/>
      <c r="Y2580" s="51"/>
      <c r="Z2580" s="51"/>
      <c r="AA2580" s="145"/>
    </row>
    <row r="2581" spans="1:27" s="2" customFormat="1" ht="15.6" x14ac:dyDescent="0.3">
      <c r="A2581" s="555">
        <v>45608</v>
      </c>
      <c r="B2581" s="48" t="s">
        <v>2525</v>
      </c>
      <c r="C2581" s="45" t="s">
        <v>494</v>
      </c>
      <c r="D2581" s="45">
        <v>3</v>
      </c>
      <c r="E2581" s="45" t="s">
        <v>361</v>
      </c>
      <c r="F2581" s="45">
        <v>6</v>
      </c>
      <c r="G2581" s="63" t="s">
        <v>2528</v>
      </c>
      <c r="H2581" s="47" t="s">
        <v>57</v>
      </c>
      <c r="I2581" s="47"/>
      <c r="J2581" s="568">
        <v>45586</v>
      </c>
      <c r="K2581" s="42" t="s">
        <v>31</v>
      </c>
      <c r="L2581" s="548">
        <v>45562</v>
      </c>
      <c r="M2581" s="57"/>
      <c r="N2581" s="516">
        <v>45586</v>
      </c>
      <c r="O2581" s="51"/>
      <c r="P2581" s="70" t="str">
        <f t="shared" ca="1" si="415"/>
        <v/>
      </c>
      <c r="Q2581" s="70" t="str">
        <f t="shared" ca="1" si="416"/>
        <v/>
      </c>
      <c r="R2581" s="70" t="str">
        <f t="shared" ca="1" si="417"/>
        <v/>
      </c>
      <c r="S2581" s="70" t="str">
        <f t="shared" ca="1" si="418"/>
        <v/>
      </c>
      <c r="T2581" s="147" t="str">
        <f t="shared" ca="1" si="419"/>
        <v/>
      </c>
      <c r="U2581" s="146"/>
      <c r="V2581" s="51"/>
      <c r="W2581" s="51"/>
      <c r="X2581" s="51"/>
      <c r="Y2581" s="51"/>
      <c r="Z2581" s="51"/>
      <c r="AA2581" s="145"/>
    </row>
    <row r="2582" spans="1:27" s="2" customFormat="1" ht="15.6" x14ac:dyDescent="0.3">
      <c r="A2582" s="555">
        <v>45608</v>
      </c>
      <c r="B2582" s="48" t="s">
        <v>2525</v>
      </c>
      <c r="C2582" s="45" t="s">
        <v>494</v>
      </c>
      <c r="D2582" s="45">
        <v>3</v>
      </c>
      <c r="E2582" s="45" t="s">
        <v>361</v>
      </c>
      <c r="F2582" s="45">
        <v>7</v>
      </c>
      <c r="G2582" s="63" t="s">
        <v>2527</v>
      </c>
      <c r="H2582" s="47" t="s">
        <v>30</v>
      </c>
      <c r="I2582" s="47"/>
      <c r="J2582" s="568">
        <v>45586</v>
      </c>
      <c r="K2582" s="42" t="s">
        <v>31</v>
      </c>
      <c r="L2582" s="548">
        <v>45562</v>
      </c>
      <c r="M2582" s="57"/>
      <c r="N2582" s="516">
        <v>45586</v>
      </c>
      <c r="O2582" s="51"/>
      <c r="P2582" s="70" t="str">
        <f t="shared" ca="1" si="415"/>
        <v/>
      </c>
      <c r="Q2582" s="70" t="str">
        <f t="shared" ca="1" si="416"/>
        <v/>
      </c>
      <c r="R2582" s="70" t="str">
        <f t="shared" ca="1" si="417"/>
        <v/>
      </c>
      <c r="S2582" s="70" t="str">
        <f t="shared" ca="1" si="418"/>
        <v/>
      </c>
      <c r="T2582" s="147" t="str">
        <f t="shared" ca="1" si="419"/>
        <v/>
      </c>
      <c r="U2582" s="146"/>
      <c r="V2582" s="51"/>
      <c r="W2582" s="51"/>
      <c r="X2582" s="51"/>
      <c r="Y2582" s="51"/>
      <c r="Z2582" s="51"/>
      <c r="AA2582" s="145"/>
    </row>
    <row r="2583" spans="1:27" s="2" customFormat="1" ht="15.6" x14ac:dyDescent="0.3">
      <c r="A2583" s="555">
        <v>45608</v>
      </c>
      <c r="B2583" s="48" t="s">
        <v>2525</v>
      </c>
      <c r="C2583" s="45" t="s">
        <v>494</v>
      </c>
      <c r="D2583" s="45">
        <v>3</v>
      </c>
      <c r="E2583" s="45" t="s">
        <v>361</v>
      </c>
      <c r="F2583" s="45">
        <v>8</v>
      </c>
      <c r="G2583" s="63" t="s">
        <v>2526</v>
      </c>
      <c r="H2583" s="47" t="s">
        <v>111</v>
      </c>
      <c r="I2583" s="47"/>
      <c r="J2583" s="568">
        <v>45614</v>
      </c>
      <c r="K2583" s="42" t="s">
        <v>31</v>
      </c>
      <c r="L2583" s="548">
        <v>45562</v>
      </c>
      <c r="M2583" s="57"/>
      <c r="N2583" s="516">
        <v>45618</v>
      </c>
      <c r="O2583" s="51"/>
      <c r="P2583" s="70" t="str">
        <f t="shared" ca="1" si="415"/>
        <v/>
      </c>
      <c r="Q2583" s="70" t="str">
        <f ca="1">IF(K2583="ENCOMENDADO",TODAY()-L2583,"")</f>
        <v/>
      </c>
      <c r="R2583" s="70" t="str">
        <f t="shared" ca="1" si="417"/>
        <v/>
      </c>
      <c r="S2583" s="70" t="str">
        <f t="shared" ca="1" si="418"/>
        <v/>
      </c>
      <c r="T2583" s="147" t="str">
        <f t="shared" ca="1" si="419"/>
        <v/>
      </c>
      <c r="U2583" s="146"/>
      <c r="V2583" s="51"/>
      <c r="W2583" s="51"/>
      <c r="X2583" s="51"/>
      <c r="Y2583" s="51"/>
      <c r="Z2583" s="51"/>
      <c r="AA2583" s="145"/>
    </row>
    <row r="2584" spans="1:27" s="2" customFormat="1" ht="15.6" x14ac:dyDescent="0.3">
      <c r="A2584" s="555">
        <v>45513</v>
      </c>
      <c r="B2584" s="48" t="s">
        <v>2534</v>
      </c>
      <c r="C2584" s="48" t="s">
        <v>494</v>
      </c>
      <c r="D2584" s="48">
        <v>3</v>
      </c>
      <c r="E2584" s="48" t="s">
        <v>391</v>
      </c>
      <c r="F2584" s="76">
        <v>1</v>
      </c>
      <c r="G2584" s="52" t="s">
        <v>2535</v>
      </c>
      <c r="H2584" s="47" t="s">
        <v>57</v>
      </c>
      <c r="I2584" s="47"/>
      <c r="J2584" s="568"/>
      <c r="K2584" s="42" t="s">
        <v>31</v>
      </c>
      <c r="L2584" s="544">
        <v>45446</v>
      </c>
      <c r="M2584" s="49"/>
      <c r="N2584" s="513">
        <v>45478</v>
      </c>
      <c r="O2584" s="51"/>
      <c r="P2584" s="70" t="str">
        <f t="shared" ca="1" si="415"/>
        <v/>
      </c>
      <c r="Q2584" s="70" t="str">
        <f t="shared" ref="Q2584:Q2615" ca="1" si="420">IF(K2584="ENCOMENDADO",TODAY()-J2584,"")</f>
        <v/>
      </c>
      <c r="R2584" s="70" t="str">
        <f t="shared" ca="1" si="417"/>
        <v/>
      </c>
      <c r="S2584" s="70" t="str">
        <f t="shared" ca="1" si="418"/>
        <v/>
      </c>
      <c r="T2584" s="147" t="str">
        <f t="shared" ca="1" si="419"/>
        <v/>
      </c>
      <c r="U2584" s="146"/>
      <c r="V2584" s="51"/>
      <c r="W2584" s="51"/>
      <c r="X2584" s="51"/>
      <c r="Y2584" s="51"/>
      <c r="Z2584" s="51"/>
      <c r="AA2584" s="145"/>
    </row>
    <row r="2585" spans="1:27" s="2" customFormat="1" ht="15.6" x14ac:dyDescent="0.3">
      <c r="A2585" s="555">
        <v>45513</v>
      </c>
      <c r="B2585" s="48" t="s">
        <v>2534</v>
      </c>
      <c r="C2585" s="48" t="s">
        <v>494</v>
      </c>
      <c r="D2585" s="48">
        <v>3</v>
      </c>
      <c r="E2585" s="48" t="s">
        <v>391</v>
      </c>
      <c r="F2585" s="76">
        <v>2</v>
      </c>
      <c r="G2585" s="52" t="s">
        <v>2536</v>
      </c>
      <c r="H2585" s="47" t="s">
        <v>30</v>
      </c>
      <c r="I2585" s="47"/>
      <c r="J2585" s="568"/>
      <c r="K2585" s="42" t="s">
        <v>31</v>
      </c>
      <c r="L2585" s="544">
        <v>45446</v>
      </c>
      <c r="M2585" s="48"/>
      <c r="N2585" s="513">
        <v>45656</v>
      </c>
      <c r="O2585" s="51"/>
      <c r="P2585" s="70" t="str">
        <f t="shared" ca="1" si="415"/>
        <v/>
      </c>
      <c r="Q2585" s="70" t="str">
        <f t="shared" ca="1" si="420"/>
        <v/>
      </c>
      <c r="R2585" s="70" t="str">
        <f t="shared" ca="1" si="417"/>
        <v/>
      </c>
      <c r="S2585" s="70" t="str">
        <f t="shared" ca="1" si="418"/>
        <v/>
      </c>
      <c r="T2585" s="147" t="str">
        <f t="shared" ca="1" si="419"/>
        <v/>
      </c>
      <c r="U2585" s="146"/>
      <c r="V2585" s="51"/>
      <c r="W2585" s="51"/>
      <c r="X2585" s="51"/>
      <c r="Y2585" s="51"/>
      <c r="Z2585" s="51"/>
      <c r="AA2585" s="145"/>
    </row>
    <row r="2586" spans="1:27" s="2" customFormat="1" ht="15.6" x14ac:dyDescent="0.3">
      <c r="A2586" s="555">
        <v>45513</v>
      </c>
      <c r="B2586" s="48" t="s">
        <v>2534</v>
      </c>
      <c r="C2586" s="48" t="s">
        <v>494</v>
      </c>
      <c r="D2586" s="48">
        <v>3</v>
      </c>
      <c r="E2586" s="48" t="s">
        <v>391</v>
      </c>
      <c r="F2586" s="76">
        <v>3</v>
      </c>
      <c r="G2586" s="52" t="s">
        <v>2537</v>
      </c>
      <c r="H2586" s="47" t="s">
        <v>30</v>
      </c>
      <c r="I2586" s="47"/>
      <c r="J2586" s="568"/>
      <c r="K2586" s="42" t="s">
        <v>31</v>
      </c>
      <c r="L2586" s="544">
        <v>45446</v>
      </c>
      <c r="M2586" s="43"/>
      <c r="N2586" s="513">
        <v>45656</v>
      </c>
      <c r="O2586" s="51"/>
      <c r="P2586" s="70" t="str">
        <f t="shared" ca="1" si="415"/>
        <v/>
      </c>
      <c r="Q2586" s="70" t="str">
        <f t="shared" ca="1" si="420"/>
        <v/>
      </c>
      <c r="R2586" s="70" t="str">
        <f t="shared" ca="1" si="417"/>
        <v/>
      </c>
      <c r="S2586" s="70" t="str">
        <f t="shared" ca="1" si="418"/>
        <v/>
      </c>
      <c r="T2586" s="147" t="str">
        <f t="shared" ca="1" si="419"/>
        <v/>
      </c>
      <c r="U2586" s="146"/>
      <c r="V2586" s="51"/>
      <c r="W2586" s="51"/>
      <c r="X2586" s="51"/>
      <c r="Y2586" s="51"/>
      <c r="Z2586" s="51"/>
      <c r="AA2586" s="145"/>
    </row>
    <row r="2587" spans="1:27" s="2" customFormat="1" ht="15.6" x14ac:dyDescent="0.3">
      <c r="A2587" s="555">
        <v>45513</v>
      </c>
      <c r="B2587" s="48" t="s">
        <v>2534</v>
      </c>
      <c r="C2587" s="48" t="s">
        <v>494</v>
      </c>
      <c r="D2587" s="48">
        <v>3</v>
      </c>
      <c r="E2587" s="48" t="s">
        <v>391</v>
      </c>
      <c r="F2587" s="45">
        <v>4</v>
      </c>
      <c r="G2587" s="52" t="s">
        <v>2535</v>
      </c>
      <c r="H2587" s="47" t="s">
        <v>57</v>
      </c>
      <c r="I2587" s="47"/>
      <c r="J2587" s="568"/>
      <c r="K2587" s="42" t="s">
        <v>31</v>
      </c>
      <c r="L2587" s="544">
        <v>45446</v>
      </c>
      <c r="M2587" s="49"/>
      <c r="N2587" s="513">
        <v>45478</v>
      </c>
      <c r="O2587" s="51"/>
      <c r="P2587" s="70" t="str">
        <f t="shared" ca="1" si="415"/>
        <v/>
      </c>
      <c r="Q2587" s="70" t="str">
        <f t="shared" ca="1" si="420"/>
        <v/>
      </c>
      <c r="R2587" s="70" t="str">
        <f t="shared" ca="1" si="417"/>
        <v/>
      </c>
      <c r="S2587" s="70" t="str">
        <f t="shared" ca="1" si="418"/>
        <v/>
      </c>
      <c r="T2587" s="147" t="str">
        <f t="shared" ca="1" si="419"/>
        <v/>
      </c>
      <c r="U2587" s="146"/>
      <c r="V2587" s="51"/>
      <c r="W2587" s="51"/>
      <c r="X2587" s="51"/>
      <c r="Y2587" s="51"/>
      <c r="Z2587" s="51"/>
      <c r="AA2587" s="145"/>
    </row>
    <row r="2588" spans="1:27" s="2" customFormat="1" ht="15.6" x14ac:dyDescent="0.3">
      <c r="A2588" s="555">
        <v>45513</v>
      </c>
      <c r="B2588" s="48" t="s">
        <v>2534</v>
      </c>
      <c r="C2588" s="48" t="s">
        <v>494</v>
      </c>
      <c r="D2588" s="48">
        <v>3</v>
      </c>
      <c r="E2588" s="48" t="s">
        <v>391</v>
      </c>
      <c r="F2588" s="45">
        <v>5</v>
      </c>
      <c r="G2588" s="52" t="s">
        <v>2538</v>
      </c>
      <c r="H2588" s="95" t="s">
        <v>84</v>
      </c>
      <c r="I2588" s="95"/>
      <c r="J2588" s="570"/>
      <c r="K2588" s="42" t="s">
        <v>31</v>
      </c>
      <c r="L2588" s="544">
        <v>45446</v>
      </c>
      <c r="M2588" s="49"/>
      <c r="N2588" s="513">
        <v>45478</v>
      </c>
      <c r="O2588" s="51"/>
      <c r="P2588" s="70" t="str">
        <f t="shared" ca="1" si="415"/>
        <v/>
      </c>
      <c r="Q2588" s="70" t="str">
        <f t="shared" ca="1" si="420"/>
        <v/>
      </c>
      <c r="R2588" s="70" t="str">
        <f t="shared" ca="1" si="417"/>
        <v/>
      </c>
      <c r="S2588" s="70" t="str">
        <f t="shared" ca="1" si="418"/>
        <v/>
      </c>
      <c r="T2588" s="147" t="str">
        <f t="shared" ca="1" si="419"/>
        <v/>
      </c>
      <c r="U2588" s="146"/>
      <c r="V2588" s="51"/>
      <c r="W2588" s="51"/>
      <c r="X2588" s="51"/>
      <c r="Y2588" s="51"/>
      <c r="Z2588" s="51"/>
      <c r="AA2588" s="145"/>
    </row>
    <row r="2589" spans="1:27" s="2" customFormat="1" ht="15.6" x14ac:dyDescent="0.3">
      <c r="A2589" s="555">
        <v>45513</v>
      </c>
      <c r="B2589" s="48" t="s">
        <v>2534</v>
      </c>
      <c r="C2589" s="48" t="s">
        <v>494</v>
      </c>
      <c r="D2589" s="48">
        <v>3</v>
      </c>
      <c r="E2589" s="48" t="s">
        <v>391</v>
      </c>
      <c r="F2589" s="45">
        <v>6</v>
      </c>
      <c r="G2589" s="52" t="s">
        <v>2539</v>
      </c>
      <c r="H2589" s="47" t="s">
        <v>68</v>
      </c>
      <c r="I2589" s="48"/>
      <c r="J2589" s="513"/>
      <c r="K2589" s="187" t="s">
        <v>31</v>
      </c>
      <c r="L2589" s="544">
        <v>45446</v>
      </c>
      <c r="M2589" s="43"/>
      <c r="N2589" s="513">
        <v>45656</v>
      </c>
      <c r="O2589" s="51"/>
      <c r="P2589" s="70" t="str">
        <f t="shared" ca="1" si="415"/>
        <v/>
      </c>
      <c r="Q2589" s="70" t="str">
        <f t="shared" ca="1" si="420"/>
        <v/>
      </c>
      <c r="R2589" s="70" t="str">
        <f t="shared" ca="1" si="417"/>
        <v/>
      </c>
      <c r="S2589" s="70" t="str">
        <f t="shared" ca="1" si="418"/>
        <v/>
      </c>
      <c r="T2589" s="147" t="str">
        <f t="shared" ca="1" si="419"/>
        <v/>
      </c>
      <c r="U2589" s="146"/>
      <c r="V2589" s="51"/>
      <c r="W2589" s="51"/>
      <c r="X2589" s="51"/>
      <c r="Y2589" s="51"/>
      <c r="Z2589" s="51"/>
      <c r="AA2589" s="145"/>
    </row>
    <row r="2590" spans="1:27" s="2" customFormat="1" ht="15.6" x14ac:dyDescent="0.3">
      <c r="A2590" s="555">
        <v>45513</v>
      </c>
      <c r="B2590" s="48" t="s">
        <v>2534</v>
      </c>
      <c r="C2590" s="48" t="s">
        <v>494</v>
      </c>
      <c r="D2590" s="48">
        <v>3</v>
      </c>
      <c r="E2590" s="48" t="s">
        <v>391</v>
      </c>
      <c r="F2590" s="76">
        <v>7</v>
      </c>
      <c r="G2590" s="52" t="s">
        <v>2540</v>
      </c>
      <c r="H2590" s="47" t="s">
        <v>30</v>
      </c>
      <c r="I2590" s="47"/>
      <c r="J2590" s="568"/>
      <c r="K2590" s="42" t="s">
        <v>31</v>
      </c>
      <c r="L2590" s="544">
        <v>45446</v>
      </c>
      <c r="M2590" s="43"/>
      <c r="N2590" s="513">
        <v>45656</v>
      </c>
      <c r="O2590" s="51"/>
      <c r="P2590" s="70" t="str">
        <f t="shared" ca="1" si="415"/>
        <v/>
      </c>
      <c r="Q2590" s="70" t="str">
        <f t="shared" ca="1" si="420"/>
        <v/>
      </c>
      <c r="R2590" s="70" t="str">
        <f t="shared" ca="1" si="417"/>
        <v/>
      </c>
      <c r="S2590" s="70" t="str">
        <f t="shared" ca="1" si="418"/>
        <v/>
      </c>
      <c r="T2590" s="147" t="str">
        <f t="shared" ca="1" si="419"/>
        <v/>
      </c>
      <c r="U2590" s="146"/>
      <c r="V2590" s="51"/>
      <c r="W2590" s="51"/>
      <c r="X2590" s="51"/>
      <c r="Y2590" s="51"/>
      <c r="Z2590" s="51"/>
      <c r="AA2590" s="145"/>
    </row>
    <row r="2591" spans="1:27" s="2" customFormat="1" ht="15.6" x14ac:dyDescent="0.3">
      <c r="A2591" s="555">
        <v>45513</v>
      </c>
      <c r="B2591" s="48" t="s">
        <v>2534</v>
      </c>
      <c r="C2591" s="48" t="s">
        <v>494</v>
      </c>
      <c r="D2591" s="48">
        <v>3</v>
      </c>
      <c r="E2591" s="48" t="s">
        <v>391</v>
      </c>
      <c r="F2591" s="45">
        <v>8</v>
      </c>
      <c r="G2591" s="52" t="s">
        <v>415</v>
      </c>
      <c r="H2591" s="47" t="s">
        <v>57</v>
      </c>
      <c r="I2591" s="48"/>
      <c r="J2591" s="513"/>
      <c r="K2591" s="42" t="s">
        <v>31</v>
      </c>
      <c r="L2591" s="544">
        <v>45446</v>
      </c>
      <c r="M2591" s="43"/>
      <c r="N2591" s="513">
        <v>45656</v>
      </c>
      <c r="O2591" s="51"/>
      <c r="P2591" s="70" t="str">
        <f t="shared" ca="1" si="415"/>
        <v/>
      </c>
      <c r="Q2591" s="70" t="str">
        <f t="shared" ca="1" si="420"/>
        <v/>
      </c>
      <c r="R2591" s="70" t="str">
        <f t="shared" ca="1" si="417"/>
        <v/>
      </c>
      <c r="S2591" s="70" t="str">
        <f t="shared" ca="1" si="418"/>
        <v/>
      </c>
      <c r="T2591" s="147" t="str">
        <f t="shared" ca="1" si="419"/>
        <v/>
      </c>
      <c r="U2591" s="146"/>
      <c r="V2591" s="51"/>
      <c r="W2591" s="51"/>
      <c r="X2591" s="51"/>
      <c r="Y2591" s="51"/>
      <c r="Z2591" s="51"/>
      <c r="AA2591" s="145"/>
    </row>
    <row r="2592" spans="1:27" s="2" customFormat="1" ht="15.6" x14ac:dyDescent="0.3">
      <c r="A2592" s="555">
        <v>45513</v>
      </c>
      <c r="B2592" s="48" t="s">
        <v>2534</v>
      </c>
      <c r="C2592" s="48" t="s">
        <v>494</v>
      </c>
      <c r="D2592" s="48">
        <v>3</v>
      </c>
      <c r="E2592" s="48" t="s">
        <v>391</v>
      </c>
      <c r="F2592" s="45">
        <v>9</v>
      </c>
      <c r="G2592" s="52" t="s">
        <v>2541</v>
      </c>
      <c r="H2592" s="47" t="s">
        <v>57</v>
      </c>
      <c r="I2592" s="48"/>
      <c r="J2592" s="513"/>
      <c r="K2592" s="42" t="s">
        <v>31</v>
      </c>
      <c r="L2592" s="544">
        <v>45446</v>
      </c>
      <c r="M2592" s="48"/>
      <c r="N2592" s="513">
        <v>45656</v>
      </c>
      <c r="O2592" s="51"/>
      <c r="P2592" s="70" t="str">
        <f t="shared" ca="1" si="415"/>
        <v/>
      </c>
      <c r="Q2592" s="70" t="str">
        <f t="shared" ca="1" si="420"/>
        <v/>
      </c>
      <c r="R2592" s="70" t="str">
        <f t="shared" ca="1" si="417"/>
        <v/>
      </c>
      <c r="S2592" s="70" t="str">
        <f t="shared" ca="1" si="418"/>
        <v/>
      </c>
      <c r="T2592" s="147" t="str">
        <f t="shared" ca="1" si="419"/>
        <v/>
      </c>
      <c r="U2592" s="146"/>
      <c r="V2592" s="51"/>
      <c r="W2592" s="51"/>
      <c r="X2592" s="51"/>
      <c r="Y2592" s="51"/>
      <c r="Z2592" s="51"/>
      <c r="AA2592" s="145"/>
    </row>
    <row r="2593" spans="1:27" s="2" customFormat="1" ht="15.6" x14ac:dyDescent="0.3">
      <c r="A2593" s="555">
        <v>45513</v>
      </c>
      <c r="B2593" s="48" t="s">
        <v>2534</v>
      </c>
      <c r="C2593" s="48" t="s">
        <v>494</v>
      </c>
      <c r="D2593" s="48">
        <v>3</v>
      </c>
      <c r="E2593" s="48" t="s">
        <v>391</v>
      </c>
      <c r="F2593" s="76">
        <v>10</v>
      </c>
      <c r="G2593" s="52" t="s">
        <v>2542</v>
      </c>
      <c r="H2593" s="47" t="s">
        <v>30</v>
      </c>
      <c r="I2593" s="47"/>
      <c r="J2593" s="568"/>
      <c r="K2593" s="190" t="s">
        <v>205</v>
      </c>
      <c r="L2593" s="544">
        <v>45446</v>
      </c>
      <c r="M2593" s="43"/>
      <c r="N2593" s="513"/>
      <c r="O2593" s="51"/>
      <c r="P2593" s="70" t="str">
        <f t="shared" ca="1" si="415"/>
        <v/>
      </c>
      <c r="Q2593" s="70" t="str">
        <f t="shared" ca="1" si="420"/>
        <v/>
      </c>
      <c r="R2593" s="70" t="str">
        <f t="shared" ca="1" si="417"/>
        <v/>
      </c>
      <c r="S2593" s="70" t="str">
        <f t="shared" ca="1" si="418"/>
        <v/>
      </c>
      <c r="T2593" s="147" t="str">
        <f t="shared" ca="1" si="419"/>
        <v/>
      </c>
      <c r="U2593" s="146"/>
      <c r="V2593" s="51"/>
      <c r="W2593" s="51"/>
      <c r="X2593" s="51"/>
      <c r="Y2593" s="51"/>
      <c r="Z2593" s="51"/>
      <c r="AA2593" s="145"/>
    </row>
    <row r="2594" spans="1:27" s="2" customFormat="1" ht="15.6" x14ac:dyDescent="0.3">
      <c r="A2594" s="555">
        <v>45513</v>
      </c>
      <c r="B2594" s="48" t="s">
        <v>2534</v>
      </c>
      <c r="C2594" s="48" t="s">
        <v>494</v>
      </c>
      <c r="D2594" s="48">
        <v>3</v>
      </c>
      <c r="E2594" s="48" t="s">
        <v>391</v>
      </c>
      <c r="F2594" s="45">
        <v>11</v>
      </c>
      <c r="G2594" s="52" t="s">
        <v>2543</v>
      </c>
      <c r="H2594" s="65" t="s">
        <v>1067</v>
      </c>
      <c r="I2594" s="48"/>
      <c r="J2594" s="513">
        <v>45615</v>
      </c>
      <c r="K2594" s="42" t="s">
        <v>31</v>
      </c>
      <c r="L2594" s="544">
        <v>45446</v>
      </c>
      <c r="M2594" s="49"/>
      <c r="N2594" s="513">
        <v>45677</v>
      </c>
      <c r="O2594" s="51"/>
      <c r="P2594" s="70" t="str">
        <f t="shared" ca="1" si="415"/>
        <v/>
      </c>
      <c r="Q2594" s="70" t="str">
        <f t="shared" ca="1" si="420"/>
        <v/>
      </c>
      <c r="R2594" s="70" t="str">
        <f t="shared" ca="1" si="417"/>
        <v/>
      </c>
      <c r="S2594" s="70" t="str">
        <f t="shared" ca="1" si="418"/>
        <v/>
      </c>
      <c r="T2594" s="147" t="str">
        <f t="shared" ca="1" si="419"/>
        <v/>
      </c>
      <c r="U2594" s="146"/>
      <c r="V2594" s="51"/>
      <c r="W2594" s="51"/>
      <c r="X2594" s="51"/>
      <c r="Y2594" s="51"/>
      <c r="Z2594" s="51"/>
      <c r="AA2594" s="145"/>
    </row>
    <row r="2595" spans="1:27" s="2" customFormat="1" ht="15.6" x14ac:dyDescent="0.3">
      <c r="A2595" s="555">
        <v>45513</v>
      </c>
      <c r="B2595" s="48" t="s">
        <v>2534</v>
      </c>
      <c r="C2595" s="48" t="s">
        <v>494</v>
      </c>
      <c r="D2595" s="48">
        <v>3</v>
      </c>
      <c r="E2595" s="48" t="s">
        <v>391</v>
      </c>
      <c r="F2595" s="45">
        <v>12</v>
      </c>
      <c r="G2595" s="52" t="s">
        <v>2544</v>
      </c>
      <c r="H2595" s="65" t="s">
        <v>1067</v>
      </c>
      <c r="I2595" s="48"/>
      <c r="J2595" s="513">
        <v>45615</v>
      </c>
      <c r="K2595" s="42" t="s">
        <v>31</v>
      </c>
      <c r="L2595" s="544">
        <v>45446</v>
      </c>
      <c r="M2595" s="49"/>
      <c r="N2595" s="513">
        <v>45677</v>
      </c>
      <c r="O2595" s="51"/>
      <c r="P2595" s="70" t="str">
        <f t="shared" ca="1" si="415"/>
        <v/>
      </c>
      <c r="Q2595" s="70" t="str">
        <f t="shared" ca="1" si="420"/>
        <v/>
      </c>
      <c r="R2595" s="70" t="str">
        <f t="shared" ca="1" si="417"/>
        <v/>
      </c>
      <c r="S2595" s="70" t="str">
        <f t="shared" ca="1" si="418"/>
        <v/>
      </c>
      <c r="T2595" s="147" t="str">
        <f t="shared" ca="1" si="419"/>
        <v/>
      </c>
      <c r="U2595" s="146"/>
      <c r="V2595" s="51"/>
      <c r="W2595" s="51"/>
      <c r="X2595" s="51"/>
      <c r="Y2595" s="51"/>
      <c r="Z2595" s="51"/>
      <c r="AA2595" s="145"/>
    </row>
    <row r="2596" spans="1:27" s="2" customFormat="1" ht="15.6" x14ac:dyDescent="0.3">
      <c r="A2596" s="555">
        <v>45513</v>
      </c>
      <c r="B2596" s="48" t="s">
        <v>2534</v>
      </c>
      <c r="C2596" s="48" t="s">
        <v>494</v>
      </c>
      <c r="D2596" s="48">
        <v>3</v>
      </c>
      <c r="E2596" s="48" t="s">
        <v>391</v>
      </c>
      <c r="F2596" s="45">
        <v>13</v>
      </c>
      <c r="G2596" s="52" t="s">
        <v>2545</v>
      </c>
      <c r="H2596" s="65" t="s">
        <v>1067</v>
      </c>
      <c r="I2596" s="48"/>
      <c r="J2596" s="513">
        <v>45615</v>
      </c>
      <c r="K2596" s="42" t="s">
        <v>31</v>
      </c>
      <c r="L2596" s="544">
        <v>45446</v>
      </c>
      <c r="M2596" s="49"/>
      <c r="N2596" s="513">
        <v>45677</v>
      </c>
      <c r="O2596" s="51"/>
      <c r="P2596" s="70" t="str">
        <f t="shared" ca="1" si="415"/>
        <v/>
      </c>
      <c r="Q2596" s="70" t="str">
        <f t="shared" ca="1" si="420"/>
        <v/>
      </c>
      <c r="R2596" s="70" t="str">
        <f t="shared" ca="1" si="417"/>
        <v/>
      </c>
      <c r="S2596" s="70" t="str">
        <f t="shared" ca="1" si="418"/>
        <v/>
      </c>
      <c r="T2596" s="147" t="str">
        <f t="shared" ca="1" si="419"/>
        <v/>
      </c>
      <c r="U2596" s="146"/>
      <c r="V2596" s="51"/>
      <c r="W2596" s="51"/>
      <c r="X2596" s="51"/>
      <c r="Y2596" s="51"/>
      <c r="Z2596" s="51"/>
      <c r="AA2596" s="145"/>
    </row>
    <row r="2597" spans="1:27" s="2" customFormat="1" ht="15.6" x14ac:dyDescent="0.3">
      <c r="A2597" s="555">
        <v>45513</v>
      </c>
      <c r="B2597" s="48" t="s">
        <v>2534</v>
      </c>
      <c r="C2597" s="48" t="s">
        <v>494</v>
      </c>
      <c r="D2597" s="48">
        <v>3</v>
      </c>
      <c r="E2597" s="48" t="s">
        <v>391</v>
      </c>
      <c r="F2597" s="76">
        <v>14</v>
      </c>
      <c r="G2597" s="52" t="s">
        <v>2546</v>
      </c>
      <c r="H2597" s="47" t="s">
        <v>30</v>
      </c>
      <c r="I2597" s="47"/>
      <c r="J2597" s="568"/>
      <c r="K2597" s="42" t="s">
        <v>31</v>
      </c>
      <c r="L2597" s="544">
        <v>45446</v>
      </c>
      <c r="M2597" s="49"/>
      <c r="N2597" s="513">
        <v>45656</v>
      </c>
      <c r="O2597" s="51"/>
      <c r="P2597" s="70" t="str">
        <f t="shared" ca="1" si="415"/>
        <v/>
      </c>
      <c r="Q2597" s="70" t="str">
        <f t="shared" ca="1" si="420"/>
        <v/>
      </c>
      <c r="R2597" s="70" t="str">
        <f t="shared" ca="1" si="417"/>
        <v/>
      </c>
      <c r="S2597" s="70" t="str">
        <f t="shared" ca="1" si="418"/>
        <v/>
      </c>
      <c r="T2597" s="147" t="str">
        <f t="shared" ca="1" si="419"/>
        <v/>
      </c>
      <c r="U2597" s="146"/>
      <c r="V2597" s="51"/>
      <c r="W2597" s="51"/>
      <c r="X2597" s="51"/>
      <c r="Y2597" s="51"/>
      <c r="Z2597" s="51"/>
      <c r="AA2597" s="145"/>
    </row>
    <row r="2598" spans="1:27" s="2" customFormat="1" ht="15.6" x14ac:dyDescent="0.3">
      <c r="A2598" s="555">
        <v>45513</v>
      </c>
      <c r="B2598" s="48" t="s">
        <v>2534</v>
      </c>
      <c r="C2598" s="48" t="s">
        <v>494</v>
      </c>
      <c r="D2598" s="48">
        <v>3</v>
      </c>
      <c r="E2598" s="48" t="s">
        <v>391</v>
      </c>
      <c r="F2598" s="76">
        <v>15</v>
      </c>
      <c r="G2598" s="52" t="s">
        <v>2547</v>
      </c>
      <c r="H2598" s="47" t="s">
        <v>30</v>
      </c>
      <c r="I2598" s="47"/>
      <c r="J2598" s="568"/>
      <c r="K2598" s="42" t="s">
        <v>31</v>
      </c>
      <c r="L2598" s="544">
        <v>45446</v>
      </c>
      <c r="M2598" s="49"/>
      <c r="N2598" s="513">
        <v>45656</v>
      </c>
      <c r="O2598" s="51"/>
      <c r="P2598" s="70" t="str">
        <f t="shared" ca="1" si="415"/>
        <v/>
      </c>
      <c r="Q2598" s="70" t="str">
        <f t="shared" ca="1" si="420"/>
        <v/>
      </c>
      <c r="R2598" s="70" t="str">
        <f t="shared" ca="1" si="417"/>
        <v/>
      </c>
      <c r="S2598" s="70" t="str">
        <f t="shared" ca="1" si="418"/>
        <v/>
      </c>
      <c r="T2598" s="147" t="str">
        <f t="shared" ca="1" si="419"/>
        <v/>
      </c>
      <c r="U2598" s="146"/>
      <c r="V2598" s="51"/>
      <c r="W2598" s="51"/>
      <c r="X2598" s="51"/>
      <c r="Y2598" s="51"/>
      <c r="Z2598" s="51"/>
      <c r="AA2598" s="145"/>
    </row>
    <row r="2599" spans="1:27" s="2" customFormat="1" ht="15.6" x14ac:dyDescent="0.3">
      <c r="A2599" s="555">
        <v>45513</v>
      </c>
      <c r="B2599" s="48" t="s">
        <v>2534</v>
      </c>
      <c r="C2599" s="48" t="s">
        <v>494</v>
      </c>
      <c r="D2599" s="48">
        <v>3</v>
      </c>
      <c r="E2599" s="48" t="s">
        <v>391</v>
      </c>
      <c r="F2599" s="76">
        <v>16</v>
      </c>
      <c r="G2599" s="52" t="s">
        <v>2548</v>
      </c>
      <c r="H2599" s="47" t="s">
        <v>30</v>
      </c>
      <c r="I2599" s="47"/>
      <c r="J2599" s="568"/>
      <c r="K2599" s="42" t="s">
        <v>31</v>
      </c>
      <c r="L2599" s="544">
        <v>45446</v>
      </c>
      <c r="M2599" s="49"/>
      <c r="N2599" s="513">
        <v>45656</v>
      </c>
      <c r="O2599" s="51"/>
      <c r="P2599" s="70" t="str">
        <f t="shared" ca="1" si="415"/>
        <v/>
      </c>
      <c r="Q2599" s="70" t="str">
        <f t="shared" ca="1" si="420"/>
        <v/>
      </c>
      <c r="R2599" s="70" t="str">
        <f t="shared" ca="1" si="417"/>
        <v/>
      </c>
      <c r="S2599" s="70" t="str">
        <f t="shared" ca="1" si="418"/>
        <v/>
      </c>
      <c r="T2599" s="147" t="str">
        <f t="shared" ca="1" si="419"/>
        <v/>
      </c>
      <c r="U2599" s="146"/>
      <c r="V2599" s="51"/>
      <c r="W2599" s="51"/>
      <c r="X2599" s="51"/>
      <c r="Y2599" s="51"/>
      <c r="Z2599" s="51"/>
      <c r="AA2599" s="145"/>
    </row>
    <row r="2600" spans="1:27" s="2" customFormat="1" ht="15.6" x14ac:dyDescent="0.3">
      <c r="A2600" s="555">
        <v>45513</v>
      </c>
      <c r="B2600" s="48" t="s">
        <v>2534</v>
      </c>
      <c r="C2600" s="48" t="s">
        <v>494</v>
      </c>
      <c r="D2600" s="48">
        <v>3</v>
      </c>
      <c r="E2600" s="48" t="s">
        <v>391</v>
      </c>
      <c r="F2600" s="76">
        <v>17</v>
      </c>
      <c r="G2600" s="52" t="s">
        <v>2549</v>
      </c>
      <c r="H2600" s="47" t="s">
        <v>30</v>
      </c>
      <c r="I2600" s="47"/>
      <c r="J2600" s="568"/>
      <c r="K2600" s="187" t="s">
        <v>31</v>
      </c>
      <c r="L2600" s="544">
        <v>45446</v>
      </c>
      <c r="M2600" s="49"/>
      <c r="N2600" s="513">
        <v>45656</v>
      </c>
      <c r="O2600" s="51"/>
      <c r="P2600" s="70" t="str">
        <f t="shared" ca="1" si="415"/>
        <v/>
      </c>
      <c r="Q2600" s="70" t="str">
        <f t="shared" ca="1" si="420"/>
        <v/>
      </c>
      <c r="R2600" s="70" t="str">
        <f t="shared" ca="1" si="417"/>
        <v/>
      </c>
      <c r="S2600" s="70" t="str">
        <f t="shared" ca="1" si="418"/>
        <v/>
      </c>
      <c r="T2600" s="147" t="str">
        <f t="shared" ca="1" si="419"/>
        <v/>
      </c>
      <c r="U2600" s="146"/>
      <c r="V2600" s="51"/>
      <c r="W2600" s="51"/>
      <c r="X2600" s="51"/>
      <c r="Y2600" s="51"/>
      <c r="Z2600" s="51"/>
      <c r="AA2600" s="145"/>
    </row>
    <row r="2601" spans="1:27" s="2" customFormat="1" ht="15.6" x14ac:dyDescent="0.3">
      <c r="A2601" s="555">
        <v>45513</v>
      </c>
      <c r="B2601" s="48" t="s">
        <v>2534</v>
      </c>
      <c r="C2601" s="48" t="s">
        <v>494</v>
      </c>
      <c r="D2601" s="48">
        <v>3</v>
      </c>
      <c r="E2601" s="48" t="s">
        <v>391</v>
      </c>
      <c r="F2601" s="76">
        <v>18</v>
      </c>
      <c r="G2601" s="52" t="s">
        <v>2532</v>
      </c>
      <c r="H2601" s="47" t="s">
        <v>30</v>
      </c>
      <c r="I2601" s="47"/>
      <c r="J2601" s="568"/>
      <c r="K2601" s="42" t="s">
        <v>31</v>
      </c>
      <c r="L2601" s="544">
        <v>45446</v>
      </c>
      <c r="M2601" s="49"/>
      <c r="N2601" s="513">
        <v>45656</v>
      </c>
      <c r="O2601" s="51"/>
      <c r="P2601" s="70" t="str">
        <f t="shared" ca="1" si="415"/>
        <v/>
      </c>
      <c r="Q2601" s="70" t="str">
        <f t="shared" ca="1" si="420"/>
        <v/>
      </c>
      <c r="R2601" s="70" t="str">
        <f t="shared" ca="1" si="417"/>
        <v/>
      </c>
      <c r="S2601" s="70" t="str">
        <f t="shared" ca="1" si="418"/>
        <v/>
      </c>
      <c r="T2601" s="147" t="str">
        <f t="shared" ca="1" si="419"/>
        <v/>
      </c>
      <c r="U2601" s="146"/>
      <c r="V2601" s="51"/>
      <c r="W2601" s="51"/>
      <c r="X2601" s="51"/>
      <c r="Y2601" s="51"/>
      <c r="Z2601" s="51"/>
      <c r="AA2601" s="145"/>
    </row>
    <row r="2602" spans="1:27" s="2" customFormat="1" ht="15.6" x14ac:dyDescent="0.3">
      <c r="A2602" s="555">
        <v>45513</v>
      </c>
      <c r="B2602" s="48" t="s">
        <v>2534</v>
      </c>
      <c r="C2602" s="48" t="s">
        <v>494</v>
      </c>
      <c r="D2602" s="48">
        <v>3</v>
      </c>
      <c r="E2602" s="48" t="s">
        <v>391</v>
      </c>
      <c r="F2602" s="76">
        <v>19</v>
      </c>
      <c r="G2602" s="52" t="s">
        <v>2188</v>
      </c>
      <c r="H2602" s="47" t="s">
        <v>30</v>
      </c>
      <c r="I2602" s="47"/>
      <c r="J2602" s="568"/>
      <c r="K2602" s="42" t="s">
        <v>31</v>
      </c>
      <c r="L2602" s="544">
        <v>45446</v>
      </c>
      <c r="M2602" s="49"/>
      <c r="N2602" s="513">
        <v>45656</v>
      </c>
      <c r="O2602" s="51"/>
      <c r="P2602" s="70" t="str">
        <f t="shared" ca="1" si="415"/>
        <v/>
      </c>
      <c r="Q2602" s="70" t="str">
        <f t="shared" ca="1" si="420"/>
        <v/>
      </c>
      <c r="R2602" s="70" t="str">
        <f t="shared" ca="1" si="417"/>
        <v/>
      </c>
      <c r="S2602" s="70" t="str">
        <f t="shared" ca="1" si="418"/>
        <v/>
      </c>
      <c r="T2602" s="147" t="str">
        <f t="shared" ca="1" si="419"/>
        <v/>
      </c>
      <c r="U2602" s="146"/>
      <c r="V2602" s="51"/>
      <c r="W2602" s="51"/>
      <c r="X2602" s="51"/>
      <c r="Y2602" s="51"/>
      <c r="Z2602" s="51"/>
      <c r="AA2602" s="145"/>
    </row>
    <row r="2603" spans="1:27" s="2" customFormat="1" ht="15.6" x14ac:dyDescent="0.3">
      <c r="A2603" s="555">
        <v>45513</v>
      </c>
      <c r="B2603" s="48" t="s">
        <v>2534</v>
      </c>
      <c r="C2603" s="48" t="s">
        <v>494</v>
      </c>
      <c r="D2603" s="48">
        <v>3</v>
      </c>
      <c r="E2603" s="48" t="s">
        <v>391</v>
      </c>
      <c r="F2603" s="76">
        <v>20</v>
      </c>
      <c r="G2603" s="52" t="s">
        <v>2550</v>
      </c>
      <c r="H2603" s="47" t="s">
        <v>30</v>
      </c>
      <c r="I2603" s="47"/>
      <c r="J2603" s="568"/>
      <c r="K2603" s="42" t="s">
        <v>31</v>
      </c>
      <c r="L2603" s="544">
        <v>45446</v>
      </c>
      <c r="M2603" s="49"/>
      <c r="N2603" s="513">
        <v>45656</v>
      </c>
      <c r="O2603" s="51"/>
      <c r="P2603" s="70" t="str">
        <f t="shared" ca="1" si="415"/>
        <v/>
      </c>
      <c r="Q2603" s="70" t="str">
        <f t="shared" ca="1" si="420"/>
        <v/>
      </c>
      <c r="R2603" s="70" t="str">
        <f t="shared" ca="1" si="417"/>
        <v/>
      </c>
      <c r="S2603" s="70" t="str">
        <f t="shared" ca="1" si="418"/>
        <v/>
      </c>
      <c r="T2603" s="147" t="str">
        <f t="shared" ca="1" si="419"/>
        <v/>
      </c>
      <c r="U2603" s="146"/>
      <c r="V2603" s="51"/>
      <c r="W2603" s="51"/>
      <c r="X2603" s="51"/>
      <c r="Y2603" s="51"/>
      <c r="Z2603" s="51"/>
      <c r="AA2603" s="145"/>
    </row>
    <row r="2604" spans="1:27" s="2" customFormat="1" ht="15.6" x14ac:dyDescent="0.3">
      <c r="A2604" s="555">
        <v>45513</v>
      </c>
      <c r="B2604" s="48" t="s">
        <v>2534</v>
      </c>
      <c r="C2604" s="48" t="s">
        <v>494</v>
      </c>
      <c r="D2604" s="48">
        <v>3</v>
      </c>
      <c r="E2604" s="48" t="s">
        <v>391</v>
      </c>
      <c r="F2604" s="76">
        <v>21</v>
      </c>
      <c r="G2604" s="52" t="s">
        <v>2551</v>
      </c>
      <c r="H2604" s="51"/>
      <c r="I2604" s="70"/>
      <c r="J2604" s="522"/>
      <c r="K2604" s="188" t="s">
        <v>227</v>
      </c>
      <c r="L2604" s="544">
        <v>45446</v>
      </c>
      <c r="M2604" s="49"/>
      <c r="N2604" s="513"/>
      <c r="O2604" s="51"/>
      <c r="P2604" s="70" t="str">
        <f t="shared" ca="1" si="415"/>
        <v/>
      </c>
      <c r="Q2604" s="70" t="str">
        <f t="shared" ca="1" si="420"/>
        <v/>
      </c>
      <c r="R2604" s="70" t="str">
        <f t="shared" ca="1" si="417"/>
        <v/>
      </c>
      <c r="S2604" s="70" t="str">
        <f t="shared" ca="1" si="418"/>
        <v/>
      </c>
      <c r="T2604" s="147" t="str">
        <f t="shared" ca="1" si="419"/>
        <v/>
      </c>
      <c r="U2604" s="146"/>
      <c r="V2604" s="51"/>
      <c r="W2604" s="51"/>
      <c r="X2604" s="51"/>
      <c r="Y2604" s="51"/>
      <c r="Z2604" s="51"/>
      <c r="AA2604" s="145"/>
    </row>
    <row r="2605" spans="1:27" s="2" customFormat="1" ht="15.6" x14ac:dyDescent="0.3">
      <c r="A2605" s="555">
        <v>45513</v>
      </c>
      <c r="B2605" s="48" t="s">
        <v>2534</v>
      </c>
      <c r="C2605" s="48" t="s">
        <v>494</v>
      </c>
      <c r="D2605" s="48">
        <v>3</v>
      </c>
      <c r="E2605" s="48" t="s">
        <v>391</v>
      </c>
      <c r="F2605" s="76">
        <v>22</v>
      </c>
      <c r="G2605" s="52" t="s">
        <v>2552</v>
      </c>
      <c r="H2605" s="47" t="s">
        <v>30</v>
      </c>
      <c r="I2605" s="47"/>
      <c r="J2605" s="568"/>
      <c r="K2605" s="42" t="s">
        <v>31</v>
      </c>
      <c r="L2605" s="544">
        <v>45446</v>
      </c>
      <c r="M2605" s="49"/>
      <c r="N2605" s="513">
        <v>45656</v>
      </c>
      <c r="O2605" s="51"/>
      <c r="P2605" s="70" t="str">
        <f t="shared" ca="1" si="415"/>
        <v/>
      </c>
      <c r="Q2605" s="70" t="str">
        <f t="shared" ca="1" si="420"/>
        <v/>
      </c>
      <c r="R2605" s="70" t="str">
        <f t="shared" ca="1" si="417"/>
        <v/>
      </c>
      <c r="S2605" s="70" t="str">
        <f t="shared" ca="1" si="418"/>
        <v/>
      </c>
      <c r="T2605" s="147" t="str">
        <f t="shared" ca="1" si="419"/>
        <v/>
      </c>
      <c r="U2605" s="146"/>
      <c r="V2605" s="51"/>
      <c r="W2605" s="51"/>
      <c r="X2605" s="51"/>
      <c r="Y2605" s="51"/>
      <c r="Z2605" s="51"/>
      <c r="AA2605" s="145"/>
    </row>
    <row r="2606" spans="1:27" s="2" customFormat="1" ht="15.6" x14ac:dyDescent="0.3">
      <c r="A2606" s="555">
        <v>45513</v>
      </c>
      <c r="B2606" s="48" t="s">
        <v>2534</v>
      </c>
      <c r="C2606" s="48" t="s">
        <v>494</v>
      </c>
      <c r="D2606" s="48">
        <v>3</v>
      </c>
      <c r="E2606" s="48" t="s">
        <v>391</v>
      </c>
      <c r="F2606" s="76">
        <v>23</v>
      </c>
      <c r="G2606" s="52" t="s">
        <v>2553</v>
      </c>
      <c r="H2606" s="47" t="s">
        <v>30</v>
      </c>
      <c r="I2606" s="47"/>
      <c r="J2606" s="568"/>
      <c r="K2606" s="42" t="s">
        <v>31</v>
      </c>
      <c r="L2606" s="544">
        <v>45446</v>
      </c>
      <c r="M2606" s="49"/>
      <c r="N2606" s="513">
        <v>45656</v>
      </c>
      <c r="O2606" s="51"/>
      <c r="P2606" s="70" t="str">
        <f t="shared" ca="1" si="415"/>
        <v/>
      </c>
      <c r="Q2606" s="70" t="str">
        <f t="shared" ca="1" si="420"/>
        <v/>
      </c>
      <c r="R2606" s="70" t="str">
        <f t="shared" ca="1" si="417"/>
        <v/>
      </c>
      <c r="S2606" s="70" t="str">
        <f t="shared" ca="1" si="418"/>
        <v/>
      </c>
      <c r="T2606" s="147" t="str">
        <f t="shared" ca="1" si="419"/>
        <v/>
      </c>
      <c r="U2606" s="146"/>
      <c r="V2606" s="51"/>
      <c r="W2606" s="51"/>
      <c r="X2606" s="51"/>
      <c r="Y2606" s="51"/>
      <c r="Z2606" s="51"/>
      <c r="AA2606" s="145"/>
    </row>
    <row r="2607" spans="1:27" s="2" customFormat="1" ht="15.6" x14ac:dyDescent="0.3">
      <c r="A2607" s="555">
        <v>45513</v>
      </c>
      <c r="B2607" s="48" t="s">
        <v>2534</v>
      </c>
      <c r="C2607" s="48" t="s">
        <v>494</v>
      </c>
      <c r="D2607" s="48">
        <v>3</v>
      </c>
      <c r="E2607" s="48" t="s">
        <v>391</v>
      </c>
      <c r="F2607" s="76">
        <v>24</v>
      </c>
      <c r="G2607" s="52" t="s">
        <v>2554</v>
      </c>
      <c r="H2607" s="47" t="s">
        <v>30</v>
      </c>
      <c r="I2607" s="47"/>
      <c r="J2607" s="568"/>
      <c r="K2607" s="42" t="s">
        <v>31</v>
      </c>
      <c r="L2607" s="544">
        <v>45446</v>
      </c>
      <c r="M2607" s="49"/>
      <c r="N2607" s="513">
        <v>45656</v>
      </c>
      <c r="O2607" s="51"/>
      <c r="P2607" s="70" t="str">
        <f t="shared" ref="P2607:P2635" ca="1" si="421">IF(K2607="NÃO INTERVENCIONADO",TODAY()-J2607,"")</f>
        <v/>
      </c>
      <c r="Q2607" s="70" t="str">
        <f t="shared" ca="1" si="420"/>
        <v/>
      </c>
      <c r="R2607" s="70" t="str">
        <f t="shared" ref="R2607:R2635" ca="1" si="422">IF(K2607="EM OBRA",TODAY()-J2607,"")</f>
        <v/>
      </c>
      <c r="S2607" s="70" t="str">
        <f t="shared" ref="S2607:S2635" ca="1" si="423">IF(K2607="CORREÇÃO NÃO ACEITE",TODAY()-J2607,"")</f>
        <v/>
      </c>
      <c r="T2607" s="147" t="str">
        <f t="shared" ref="T2607:T2635" ca="1" si="424">IF(K2607="A VERIFICAR",TODAY()-J2607,"")</f>
        <v/>
      </c>
      <c r="U2607" s="146"/>
      <c r="V2607" s="51"/>
      <c r="W2607" s="51"/>
      <c r="X2607" s="51"/>
      <c r="Y2607" s="51"/>
      <c r="Z2607" s="51"/>
      <c r="AA2607" s="145"/>
    </row>
    <row r="2608" spans="1:27" s="2" customFormat="1" ht="15.6" x14ac:dyDescent="0.3">
      <c r="A2608" s="555">
        <v>45513</v>
      </c>
      <c r="B2608" s="48" t="s">
        <v>2534</v>
      </c>
      <c r="C2608" s="48" t="s">
        <v>494</v>
      </c>
      <c r="D2608" s="48">
        <v>3</v>
      </c>
      <c r="E2608" s="48" t="s">
        <v>391</v>
      </c>
      <c r="F2608" s="76">
        <v>25</v>
      </c>
      <c r="G2608" s="52" t="s">
        <v>2555</v>
      </c>
      <c r="H2608" s="47" t="s">
        <v>30</v>
      </c>
      <c r="I2608" s="47"/>
      <c r="J2608" s="568"/>
      <c r="K2608" s="42" t="s">
        <v>31</v>
      </c>
      <c r="L2608" s="544">
        <v>45446</v>
      </c>
      <c r="M2608" s="49"/>
      <c r="N2608" s="513">
        <v>45656</v>
      </c>
      <c r="O2608" s="51"/>
      <c r="P2608" s="70" t="str">
        <f t="shared" ca="1" si="421"/>
        <v/>
      </c>
      <c r="Q2608" s="70" t="str">
        <f t="shared" ca="1" si="420"/>
        <v/>
      </c>
      <c r="R2608" s="70" t="str">
        <f t="shared" ca="1" si="422"/>
        <v/>
      </c>
      <c r="S2608" s="70" t="str">
        <f t="shared" ca="1" si="423"/>
        <v/>
      </c>
      <c r="T2608" s="147" t="str">
        <f t="shared" ca="1" si="424"/>
        <v/>
      </c>
      <c r="U2608" s="146"/>
      <c r="V2608" s="51"/>
      <c r="W2608" s="51"/>
      <c r="X2608" s="51"/>
      <c r="Y2608" s="51"/>
      <c r="Z2608" s="51"/>
      <c r="AA2608" s="145"/>
    </row>
    <row r="2609" spans="1:27" s="2" customFormat="1" ht="15.6" x14ac:dyDescent="0.3">
      <c r="A2609" s="555">
        <v>45513</v>
      </c>
      <c r="B2609" s="48" t="s">
        <v>2534</v>
      </c>
      <c r="C2609" s="48" t="s">
        <v>494</v>
      </c>
      <c r="D2609" s="48">
        <v>3</v>
      </c>
      <c r="E2609" s="48" t="s">
        <v>391</v>
      </c>
      <c r="F2609" s="45">
        <v>26</v>
      </c>
      <c r="G2609" s="52" t="s">
        <v>2556</v>
      </c>
      <c r="H2609" s="47" t="s">
        <v>54</v>
      </c>
      <c r="I2609" s="48"/>
      <c r="J2609" s="513"/>
      <c r="K2609" s="42" t="s">
        <v>31</v>
      </c>
      <c r="L2609" s="544">
        <v>45446</v>
      </c>
      <c r="M2609" s="49"/>
      <c r="N2609" s="513">
        <v>45534</v>
      </c>
      <c r="O2609" s="51"/>
      <c r="P2609" s="70" t="str">
        <f t="shared" ca="1" si="421"/>
        <v/>
      </c>
      <c r="Q2609" s="70" t="str">
        <f t="shared" ca="1" si="420"/>
        <v/>
      </c>
      <c r="R2609" s="70" t="str">
        <f t="shared" ca="1" si="422"/>
        <v/>
      </c>
      <c r="S2609" s="70" t="str">
        <f t="shared" ca="1" si="423"/>
        <v/>
      </c>
      <c r="T2609" s="147" t="str">
        <f t="shared" ca="1" si="424"/>
        <v/>
      </c>
      <c r="U2609" s="146"/>
      <c r="V2609" s="51"/>
      <c r="W2609" s="51"/>
      <c r="X2609" s="51"/>
      <c r="Y2609" s="51"/>
      <c r="Z2609" s="51"/>
      <c r="AA2609" s="145"/>
    </row>
    <row r="2610" spans="1:27" s="2" customFormat="1" ht="15.6" x14ac:dyDescent="0.3">
      <c r="A2610" s="555">
        <v>45513</v>
      </c>
      <c r="B2610" s="48" t="s">
        <v>2534</v>
      </c>
      <c r="C2610" s="48" t="s">
        <v>494</v>
      </c>
      <c r="D2610" s="48">
        <v>3</v>
      </c>
      <c r="E2610" s="48" t="s">
        <v>391</v>
      </c>
      <c r="F2610" s="76">
        <v>27</v>
      </c>
      <c r="G2610" s="52" t="s">
        <v>2557</v>
      </c>
      <c r="H2610" s="47" t="s">
        <v>30</v>
      </c>
      <c r="I2610" s="47"/>
      <c r="J2610" s="568"/>
      <c r="K2610" s="42" t="s">
        <v>31</v>
      </c>
      <c r="L2610" s="544">
        <v>45446</v>
      </c>
      <c r="M2610" s="49"/>
      <c r="N2610" s="513">
        <v>45656</v>
      </c>
      <c r="O2610" s="51"/>
      <c r="P2610" s="70" t="str">
        <f t="shared" ca="1" si="421"/>
        <v/>
      </c>
      <c r="Q2610" s="70" t="str">
        <f t="shared" ca="1" si="420"/>
        <v/>
      </c>
      <c r="R2610" s="70" t="str">
        <f t="shared" ca="1" si="422"/>
        <v/>
      </c>
      <c r="S2610" s="70" t="str">
        <f t="shared" ca="1" si="423"/>
        <v/>
      </c>
      <c r="T2610" s="147" t="str">
        <f t="shared" ca="1" si="424"/>
        <v/>
      </c>
      <c r="U2610" s="146"/>
      <c r="V2610" s="51"/>
      <c r="W2610" s="51"/>
      <c r="X2610" s="51"/>
      <c r="Y2610" s="51"/>
      <c r="Z2610" s="51"/>
      <c r="AA2610" s="145"/>
    </row>
    <row r="2611" spans="1:27" s="2" customFormat="1" ht="15.6" x14ac:dyDescent="0.3">
      <c r="A2611" s="555">
        <v>45513</v>
      </c>
      <c r="B2611" s="48" t="s">
        <v>2534</v>
      </c>
      <c r="C2611" s="48" t="s">
        <v>494</v>
      </c>
      <c r="D2611" s="48">
        <v>3</v>
      </c>
      <c r="E2611" s="48" t="s">
        <v>391</v>
      </c>
      <c r="F2611" s="76">
        <v>28</v>
      </c>
      <c r="G2611" s="52" t="s">
        <v>2558</v>
      </c>
      <c r="H2611" s="47" t="s">
        <v>30</v>
      </c>
      <c r="I2611" s="47"/>
      <c r="J2611" s="568"/>
      <c r="K2611" s="42" t="s">
        <v>31</v>
      </c>
      <c r="L2611" s="544">
        <v>45446</v>
      </c>
      <c r="M2611" s="49"/>
      <c r="N2611" s="513">
        <v>45656</v>
      </c>
      <c r="O2611" s="51"/>
      <c r="P2611" s="70" t="str">
        <f t="shared" ca="1" si="421"/>
        <v/>
      </c>
      <c r="Q2611" s="70" t="str">
        <f t="shared" ca="1" si="420"/>
        <v/>
      </c>
      <c r="R2611" s="70" t="str">
        <f t="shared" ca="1" si="422"/>
        <v/>
      </c>
      <c r="S2611" s="70" t="str">
        <f t="shared" ca="1" si="423"/>
        <v/>
      </c>
      <c r="T2611" s="147" t="str">
        <f t="shared" ca="1" si="424"/>
        <v/>
      </c>
      <c r="U2611" s="146"/>
      <c r="V2611" s="51"/>
      <c r="W2611" s="51"/>
      <c r="X2611" s="51"/>
      <c r="Y2611" s="51"/>
      <c r="Z2611" s="51"/>
      <c r="AA2611" s="145"/>
    </row>
    <row r="2612" spans="1:27" s="2" customFormat="1" ht="15.6" x14ac:dyDescent="0.3">
      <c r="A2612" s="555">
        <v>45513</v>
      </c>
      <c r="B2612" s="48" t="s">
        <v>2534</v>
      </c>
      <c r="C2612" s="48" t="s">
        <v>494</v>
      </c>
      <c r="D2612" s="48">
        <v>3</v>
      </c>
      <c r="E2612" s="48" t="s">
        <v>391</v>
      </c>
      <c r="F2612" s="76">
        <v>29</v>
      </c>
      <c r="G2612" s="52" t="s">
        <v>2559</v>
      </c>
      <c r="H2612" s="47" t="s">
        <v>30</v>
      </c>
      <c r="I2612" s="47"/>
      <c r="J2612" s="568"/>
      <c r="K2612" s="42" t="s">
        <v>31</v>
      </c>
      <c r="L2612" s="544">
        <v>45446</v>
      </c>
      <c r="M2612" s="49"/>
      <c r="N2612" s="513">
        <v>45656</v>
      </c>
      <c r="O2612" s="51"/>
      <c r="P2612" s="70" t="str">
        <f t="shared" ca="1" si="421"/>
        <v/>
      </c>
      <c r="Q2612" s="70" t="str">
        <f t="shared" ca="1" si="420"/>
        <v/>
      </c>
      <c r="R2612" s="70" t="str">
        <f t="shared" ca="1" si="422"/>
        <v/>
      </c>
      <c r="S2612" s="70" t="str">
        <f t="shared" ca="1" si="423"/>
        <v/>
      </c>
      <c r="T2612" s="147" t="str">
        <f t="shared" ca="1" si="424"/>
        <v/>
      </c>
      <c r="U2612" s="146"/>
      <c r="V2612" s="51"/>
      <c r="W2612" s="51"/>
      <c r="X2612" s="51"/>
      <c r="Y2612" s="51"/>
      <c r="Z2612" s="51"/>
      <c r="AA2612" s="145"/>
    </row>
    <row r="2613" spans="1:27" s="2" customFormat="1" ht="15.6" x14ac:dyDescent="0.3">
      <c r="A2613" s="555">
        <v>45513</v>
      </c>
      <c r="B2613" s="48" t="s">
        <v>2534</v>
      </c>
      <c r="C2613" s="48" t="s">
        <v>494</v>
      </c>
      <c r="D2613" s="48">
        <v>3</v>
      </c>
      <c r="E2613" s="48" t="s">
        <v>391</v>
      </c>
      <c r="F2613" s="45">
        <v>30</v>
      </c>
      <c r="G2613" s="52" t="s">
        <v>2323</v>
      </c>
      <c r="H2613" s="47" t="s">
        <v>57</v>
      </c>
      <c r="I2613" s="48"/>
      <c r="J2613" s="513"/>
      <c r="K2613" s="42" t="s">
        <v>31</v>
      </c>
      <c r="L2613" s="544">
        <v>45446</v>
      </c>
      <c r="M2613" s="49"/>
      <c r="N2613" s="513">
        <v>45656</v>
      </c>
      <c r="O2613" s="51"/>
      <c r="P2613" s="70" t="str">
        <f t="shared" ca="1" si="421"/>
        <v/>
      </c>
      <c r="Q2613" s="70" t="str">
        <f t="shared" ca="1" si="420"/>
        <v/>
      </c>
      <c r="R2613" s="70" t="str">
        <f t="shared" ca="1" si="422"/>
        <v/>
      </c>
      <c r="S2613" s="70" t="str">
        <f t="shared" ca="1" si="423"/>
        <v/>
      </c>
      <c r="T2613" s="147" t="str">
        <f t="shared" ca="1" si="424"/>
        <v/>
      </c>
      <c r="U2613" s="146"/>
      <c r="V2613" s="51"/>
      <c r="W2613" s="51"/>
      <c r="X2613" s="51"/>
      <c r="Y2613" s="51"/>
      <c r="Z2613" s="51"/>
      <c r="AA2613" s="145"/>
    </row>
    <row r="2614" spans="1:27" s="2" customFormat="1" ht="15.6" x14ac:dyDescent="0.3">
      <c r="A2614" s="555">
        <v>45513</v>
      </c>
      <c r="B2614" s="48" t="s">
        <v>2534</v>
      </c>
      <c r="C2614" s="48" t="s">
        <v>494</v>
      </c>
      <c r="D2614" s="48">
        <v>3</v>
      </c>
      <c r="E2614" s="48" t="s">
        <v>391</v>
      </c>
      <c r="F2614" s="45">
        <v>31</v>
      </c>
      <c r="G2614" s="52" t="s">
        <v>2560</v>
      </c>
      <c r="H2614" s="47" t="s">
        <v>57</v>
      </c>
      <c r="I2614" s="48"/>
      <c r="J2614" s="513"/>
      <c r="K2614" s="42" t="s">
        <v>31</v>
      </c>
      <c r="L2614" s="544">
        <v>45446</v>
      </c>
      <c r="M2614" s="49"/>
      <c r="N2614" s="513">
        <v>45656</v>
      </c>
      <c r="O2614" s="51"/>
      <c r="P2614" s="70" t="str">
        <f t="shared" ca="1" si="421"/>
        <v/>
      </c>
      <c r="Q2614" s="70" t="str">
        <f t="shared" ca="1" si="420"/>
        <v/>
      </c>
      <c r="R2614" s="70" t="str">
        <f t="shared" ca="1" si="422"/>
        <v/>
      </c>
      <c r="S2614" s="70" t="str">
        <f t="shared" ca="1" si="423"/>
        <v/>
      </c>
      <c r="T2614" s="147" t="str">
        <f t="shared" ca="1" si="424"/>
        <v/>
      </c>
      <c r="U2614" s="146"/>
      <c r="V2614" s="51"/>
      <c r="W2614" s="51"/>
      <c r="X2614" s="51"/>
      <c r="Y2614" s="51"/>
      <c r="Z2614" s="51"/>
      <c r="AA2614" s="145"/>
    </row>
    <row r="2615" spans="1:27" s="2" customFormat="1" ht="15.6" x14ac:dyDescent="0.3">
      <c r="A2615" s="555">
        <v>45513</v>
      </c>
      <c r="B2615" s="48" t="s">
        <v>2534</v>
      </c>
      <c r="C2615" s="48" t="s">
        <v>494</v>
      </c>
      <c r="D2615" s="48">
        <v>3</v>
      </c>
      <c r="E2615" s="48" t="s">
        <v>391</v>
      </c>
      <c r="F2615" s="76">
        <v>32</v>
      </c>
      <c r="G2615" s="52" t="s">
        <v>2561</v>
      </c>
      <c r="H2615" s="47" t="s">
        <v>30</v>
      </c>
      <c r="I2615" s="47"/>
      <c r="J2615" s="568"/>
      <c r="K2615" s="42" t="s">
        <v>31</v>
      </c>
      <c r="L2615" s="544">
        <v>45446</v>
      </c>
      <c r="M2615" s="49"/>
      <c r="N2615" s="513">
        <v>45656</v>
      </c>
      <c r="O2615" s="51"/>
      <c r="P2615" s="70" t="str">
        <f t="shared" ca="1" si="421"/>
        <v/>
      </c>
      <c r="Q2615" s="70" t="str">
        <f t="shared" ca="1" si="420"/>
        <v/>
      </c>
      <c r="R2615" s="70" t="str">
        <f t="shared" ca="1" si="422"/>
        <v/>
      </c>
      <c r="S2615" s="70" t="str">
        <f t="shared" ca="1" si="423"/>
        <v/>
      </c>
      <c r="T2615" s="147" t="str">
        <f t="shared" ca="1" si="424"/>
        <v/>
      </c>
      <c r="U2615" s="146"/>
      <c r="V2615" s="51"/>
      <c r="W2615" s="51"/>
      <c r="X2615" s="51"/>
      <c r="Y2615" s="51"/>
      <c r="Z2615" s="51"/>
      <c r="AA2615" s="145"/>
    </row>
    <row r="2616" spans="1:27" s="2" customFormat="1" ht="15.6" x14ac:dyDescent="0.3">
      <c r="A2616" s="555">
        <v>45513</v>
      </c>
      <c r="B2616" s="48" t="s">
        <v>2534</v>
      </c>
      <c r="C2616" s="48" t="s">
        <v>494</v>
      </c>
      <c r="D2616" s="48">
        <v>3</v>
      </c>
      <c r="E2616" s="48" t="s">
        <v>391</v>
      </c>
      <c r="F2616" s="45">
        <v>33</v>
      </c>
      <c r="G2616" s="52" t="s">
        <v>2562</v>
      </c>
      <c r="H2616" s="47" t="s">
        <v>57</v>
      </c>
      <c r="I2616" s="48"/>
      <c r="J2616" s="513"/>
      <c r="K2616" s="42" t="s">
        <v>31</v>
      </c>
      <c r="L2616" s="544">
        <v>45446</v>
      </c>
      <c r="M2616" s="49"/>
      <c r="N2616" s="513">
        <v>45656</v>
      </c>
      <c r="O2616" s="51"/>
      <c r="P2616" s="70" t="str">
        <f t="shared" ca="1" si="421"/>
        <v/>
      </c>
      <c r="Q2616" s="70" t="str">
        <f t="shared" ref="Q2616:Q2635" ca="1" si="425">IF(K2616="ENCOMENDADO",TODAY()-J2616,"")</f>
        <v/>
      </c>
      <c r="R2616" s="70" t="str">
        <f t="shared" ca="1" si="422"/>
        <v/>
      </c>
      <c r="S2616" s="70" t="str">
        <f t="shared" ca="1" si="423"/>
        <v/>
      </c>
      <c r="T2616" s="147" t="str">
        <f t="shared" ca="1" si="424"/>
        <v/>
      </c>
      <c r="U2616" s="146"/>
      <c r="V2616" s="51"/>
      <c r="W2616" s="51"/>
      <c r="X2616" s="51"/>
      <c r="Y2616" s="51"/>
      <c r="Z2616" s="51"/>
      <c r="AA2616" s="145"/>
    </row>
    <row r="2617" spans="1:27" s="2" customFormat="1" ht="15.6" x14ac:dyDescent="0.3">
      <c r="A2617" s="555">
        <v>45513</v>
      </c>
      <c r="B2617" s="48" t="s">
        <v>2534</v>
      </c>
      <c r="C2617" s="48" t="s">
        <v>494</v>
      </c>
      <c r="D2617" s="48">
        <v>3</v>
      </c>
      <c r="E2617" s="48" t="s">
        <v>391</v>
      </c>
      <c r="F2617" s="76">
        <v>34</v>
      </c>
      <c r="G2617" s="52" t="s">
        <v>1133</v>
      </c>
      <c r="H2617" s="47" t="s">
        <v>30</v>
      </c>
      <c r="I2617" s="47"/>
      <c r="J2617" s="568"/>
      <c r="K2617" s="42" t="s">
        <v>31</v>
      </c>
      <c r="L2617" s="544">
        <v>45446</v>
      </c>
      <c r="M2617" s="49"/>
      <c r="N2617" s="513">
        <v>45656</v>
      </c>
      <c r="O2617" s="51"/>
      <c r="P2617" s="70" t="str">
        <f t="shared" ca="1" si="421"/>
        <v/>
      </c>
      <c r="Q2617" s="70" t="str">
        <f t="shared" ca="1" si="425"/>
        <v/>
      </c>
      <c r="R2617" s="70" t="str">
        <f t="shared" ca="1" si="422"/>
        <v/>
      </c>
      <c r="S2617" s="70" t="str">
        <f t="shared" ca="1" si="423"/>
        <v/>
      </c>
      <c r="T2617" s="147" t="str">
        <f t="shared" ca="1" si="424"/>
        <v/>
      </c>
      <c r="U2617" s="146"/>
      <c r="V2617" s="51"/>
      <c r="W2617" s="51"/>
      <c r="X2617" s="51"/>
      <c r="Y2617" s="51"/>
      <c r="Z2617" s="51"/>
      <c r="AA2617" s="145"/>
    </row>
    <row r="2618" spans="1:27" s="2" customFormat="1" ht="15.6" x14ac:dyDescent="0.3">
      <c r="A2618" s="555">
        <v>45513</v>
      </c>
      <c r="B2618" s="48" t="s">
        <v>2534</v>
      </c>
      <c r="C2618" s="48" t="s">
        <v>494</v>
      </c>
      <c r="D2618" s="48">
        <v>3</v>
      </c>
      <c r="E2618" s="48" t="s">
        <v>391</v>
      </c>
      <c r="F2618" s="76">
        <v>35</v>
      </c>
      <c r="G2618" s="52" t="s">
        <v>2563</v>
      </c>
      <c r="H2618" s="47" t="s">
        <v>30</v>
      </c>
      <c r="I2618" s="47"/>
      <c r="J2618" s="568"/>
      <c r="K2618" s="42" t="s">
        <v>31</v>
      </c>
      <c r="L2618" s="544">
        <v>45446</v>
      </c>
      <c r="M2618" s="49"/>
      <c r="N2618" s="513">
        <v>45656</v>
      </c>
      <c r="O2618" s="51"/>
      <c r="P2618" s="70" t="str">
        <f t="shared" ca="1" si="421"/>
        <v/>
      </c>
      <c r="Q2618" s="70" t="str">
        <f t="shared" ca="1" si="425"/>
        <v/>
      </c>
      <c r="R2618" s="70" t="str">
        <f t="shared" ca="1" si="422"/>
        <v/>
      </c>
      <c r="S2618" s="70" t="str">
        <f t="shared" ca="1" si="423"/>
        <v/>
      </c>
      <c r="T2618" s="147" t="str">
        <f t="shared" ca="1" si="424"/>
        <v/>
      </c>
      <c r="U2618" s="146"/>
      <c r="V2618" s="51"/>
      <c r="W2618" s="51"/>
      <c r="X2618" s="51"/>
      <c r="Y2618" s="51"/>
      <c r="Z2618" s="51"/>
      <c r="AA2618" s="145"/>
    </row>
    <row r="2619" spans="1:27" s="2" customFormat="1" ht="15.6" x14ac:dyDescent="0.3">
      <c r="A2619" s="555">
        <v>45513</v>
      </c>
      <c r="B2619" s="48" t="s">
        <v>2534</v>
      </c>
      <c r="C2619" s="48" t="s">
        <v>494</v>
      </c>
      <c r="D2619" s="48">
        <v>3</v>
      </c>
      <c r="E2619" s="48" t="s">
        <v>391</v>
      </c>
      <c r="F2619" s="76">
        <v>36</v>
      </c>
      <c r="G2619" s="52" t="s">
        <v>2564</v>
      </c>
      <c r="H2619" s="47" t="s">
        <v>30</v>
      </c>
      <c r="I2619" s="47"/>
      <c r="J2619" s="568"/>
      <c r="K2619" s="42" t="s">
        <v>31</v>
      </c>
      <c r="L2619" s="544">
        <v>45446</v>
      </c>
      <c r="M2619" s="49"/>
      <c r="N2619" s="513">
        <v>45656</v>
      </c>
      <c r="O2619" s="51"/>
      <c r="P2619" s="70" t="str">
        <f t="shared" ca="1" si="421"/>
        <v/>
      </c>
      <c r="Q2619" s="70" t="str">
        <f t="shared" ca="1" si="425"/>
        <v/>
      </c>
      <c r="R2619" s="70" t="str">
        <f t="shared" ca="1" si="422"/>
        <v/>
      </c>
      <c r="S2619" s="70" t="str">
        <f t="shared" ca="1" si="423"/>
        <v/>
      </c>
      <c r="T2619" s="147" t="str">
        <f t="shared" ca="1" si="424"/>
        <v/>
      </c>
      <c r="U2619" s="146"/>
      <c r="V2619" s="51"/>
      <c r="W2619" s="51"/>
      <c r="X2619" s="51"/>
      <c r="Y2619" s="51"/>
      <c r="Z2619" s="51"/>
      <c r="AA2619" s="145"/>
    </row>
    <row r="2620" spans="1:27" s="2" customFormat="1" ht="15.6" x14ac:dyDescent="0.3">
      <c r="A2620" s="555">
        <v>45513</v>
      </c>
      <c r="B2620" s="48" t="s">
        <v>2534</v>
      </c>
      <c r="C2620" s="48" t="s">
        <v>494</v>
      </c>
      <c r="D2620" s="48">
        <v>3</v>
      </c>
      <c r="E2620" s="48" t="s">
        <v>391</v>
      </c>
      <c r="F2620" s="45">
        <v>37</v>
      </c>
      <c r="G2620" s="52" t="s">
        <v>2565</v>
      </c>
      <c r="H2620" s="47" t="s">
        <v>57</v>
      </c>
      <c r="I2620" s="48"/>
      <c r="J2620" s="513"/>
      <c r="K2620" s="42" t="s">
        <v>31</v>
      </c>
      <c r="L2620" s="544">
        <v>45446</v>
      </c>
      <c r="M2620" s="49"/>
      <c r="N2620" s="513">
        <v>45656</v>
      </c>
      <c r="O2620" s="51"/>
      <c r="P2620" s="70" t="str">
        <f t="shared" ca="1" si="421"/>
        <v/>
      </c>
      <c r="Q2620" s="70" t="str">
        <f t="shared" ca="1" si="425"/>
        <v/>
      </c>
      <c r="R2620" s="70" t="str">
        <f t="shared" ca="1" si="422"/>
        <v/>
      </c>
      <c r="S2620" s="70" t="str">
        <f t="shared" ca="1" si="423"/>
        <v/>
      </c>
      <c r="T2620" s="147" t="str">
        <f t="shared" ca="1" si="424"/>
        <v/>
      </c>
      <c r="U2620" s="146"/>
      <c r="V2620" s="51"/>
      <c r="W2620" s="51"/>
      <c r="X2620" s="51"/>
      <c r="Y2620" s="51"/>
      <c r="Z2620" s="51"/>
      <c r="AA2620" s="145"/>
    </row>
    <row r="2621" spans="1:27" s="2" customFormat="1" ht="15.6" x14ac:dyDescent="0.3">
      <c r="A2621" s="555">
        <v>45513</v>
      </c>
      <c r="B2621" s="48" t="s">
        <v>2534</v>
      </c>
      <c r="C2621" s="48" t="s">
        <v>494</v>
      </c>
      <c r="D2621" s="48">
        <v>3</v>
      </c>
      <c r="E2621" s="48" t="s">
        <v>391</v>
      </c>
      <c r="F2621" s="76">
        <v>38</v>
      </c>
      <c r="G2621" s="52" t="s">
        <v>2566</v>
      </c>
      <c r="H2621" s="47" t="s">
        <v>30</v>
      </c>
      <c r="I2621" s="47"/>
      <c r="J2621" s="568"/>
      <c r="K2621" s="42" t="s">
        <v>31</v>
      </c>
      <c r="L2621" s="544">
        <v>45446</v>
      </c>
      <c r="M2621" s="49"/>
      <c r="N2621" s="513">
        <v>45478</v>
      </c>
      <c r="O2621" s="51"/>
      <c r="P2621" s="70" t="str">
        <f t="shared" ca="1" si="421"/>
        <v/>
      </c>
      <c r="Q2621" s="70" t="str">
        <f t="shared" ca="1" si="425"/>
        <v/>
      </c>
      <c r="R2621" s="70" t="str">
        <f t="shared" ca="1" si="422"/>
        <v/>
      </c>
      <c r="S2621" s="70" t="str">
        <f t="shared" ca="1" si="423"/>
        <v/>
      </c>
      <c r="T2621" s="147" t="str">
        <f t="shared" ca="1" si="424"/>
        <v/>
      </c>
      <c r="U2621" s="146"/>
      <c r="V2621" s="51"/>
      <c r="W2621" s="51"/>
      <c r="X2621" s="51"/>
      <c r="Y2621" s="51"/>
      <c r="Z2621" s="51"/>
      <c r="AA2621" s="145"/>
    </row>
    <row r="2622" spans="1:27" s="2" customFormat="1" ht="31.2" x14ac:dyDescent="0.3">
      <c r="A2622" s="555">
        <v>45513</v>
      </c>
      <c r="B2622" s="48" t="s">
        <v>2534</v>
      </c>
      <c r="C2622" s="48" t="s">
        <v>494</v>
      </c>
      <c r="D2622" s="48">
        <v>3</v>
      </c>
      <c r="E2622" s="48" t="s">
        <v>391</v>
      </c>
      <c r="F2622" s="76">
        <v>39</v>
      </c>
      <c r="G2622" s="71" t="s">
        <v>2567</v>
      </c>
      <c r="H2622" s="53" t="s">
        <v>44</v>
      </c>
      <c r="I2622" s="59"/>
      <c r="J2622" s="528">
        <v>45586</v>
      </c>
      <c r="K2622" s="42" t="s">
        <v>31</v>
      </c>
      <c r="L2622" s="544">
        <v>45446</v>
      </c>
      <c r="M2622" s="43"/>
      <c r="N2622" s="514">
        <v>45680</v>
      </c>
      <c r="O2622" s="51"/>
      <c r="P2622" s="70" t="str">
        <f t="shared" ca="1" si="421"/>
        <v/>
      </c>
      <c r="Q2622" s="70" t="str">
        <f t="shared" ca="1" si="425"/>
        <v/>
      </c>
      <c r="R2622" s="70" t="str">
        <f t="shared" ca="1" si="422"/>
        <v/>
      </c>
      <c r="S2622" s="70" t="str">
        <f t="shared" ca="1" si="423"/>
        <v/>
      </c>
      <c r="T2622" s="147" t="str">
        <f t="shared" ca="1" si="424"/>
        <v/>
      </c>
      <c r="U2622" s="146"/>
      <c r="V2622" s="51"/>
      <c r="W2622" s="51"/>
      <c r="X2622" s="51"/>
      <c r="Y2622" s="51"/>
      <c r="Z2622" s="51"/>
      <c r="AA2622" s="145"/>
    </row>
    <row r="2623" spans="1:27" s="2" customFormat="1" ht="15.6" x14ac:dyDescent="0.3">
      <c r="A2623" s="555">
        <v>45513</v>
      </c>
      <c r="B2623" s="48" t="s">
        <v>2534</v>
      </c>
      <c r="C2623" s="48" t="s">
        <v>494</v>
      </c>
      <c r="D2623" s="48">
        <v>3</v>
      </c>
      <c r="E2623" s="48" t="s">
        <v>391</v>
      </c>
      <c r="F2623" s="76">
        <v>40</v>
      </c>
      <c r="G2623" s="52" t="s">
        <v>2568</v>
      </c>
      <c r="H2623" s="65" t="s">
        <v>158</v>
      </c>
      <c r="I2623" s="59"/>
      <c r="J2623" s="528">
        <v>45586</v>
      </c>
      <c r="K2623" s="42" t="s">
        <v>31</v>
      </c>
      <c r="L2623" s="544">
        <v>45446</v>
      </c>
      <c r="M2623" s="49"/>
      <c r="N2623" s="513">
        <v>45677</v>
      </c>
      <c r="O2623" s="51"/>
      <c r="P2623" s="70" t="str">
        <f t="shared" ca="1" si="421"/>
        <v/>
      </c>
      <c r="Q2623" s="70" t="str">
        <f t="shared" ca="1" si="425"/>
        <v/>
      </c>
      <c r="R2623" s="70" t="str">
        <f t="shared" ca="1" si="422"/>
        <v/>
      </c>
      <c r="S2623" s="70" t="str">
        <f t="shared" ca="1" si="423"/>
        <v/>
      </c>
      <c r="T2623" s="147" t="str">
        <f t="shared" ca="1" si="424"/>
        <v/>
      </c>
      <c r="U2623" s="146"/>
      <c r="V2623" s="51"/>
      <c r="W2623" s="51"/>
      <c r="X2623" s="51"/>
      <c r="Y2623" s="51"/>
      <c r="Z2623" s="51"/>
      <c r="AA2623" s="145"/>
    </row>
    <row r="2624" spans="1:27" s="2" customFormat="1" ht="15.6" x14ac:dyDescent="0.3">
      <c r="A2624" s="555">
        <v>45513</v>
      </c>
      <c r="B2624" s="48" t="s">
        <v>2534</v>
      </c>
      <c r="C2624" s="48" t="s">
        <v>494</v>
      </c>
      <c r="D2624" s="48">
        <v>3</v>
      </c>
      <c r="E2624" s="48" t="s">
        <v>391</v>
      </c>
      <c r="F2624" s="76">
        <v>41</v>
      </c>
      <c r="G2624" s="52" t="s">
        <v>2569</v>
      </c>
      <c r="H2624" s="95" t="s">
        <v>84</v>
      </c>
      <c r="I2624" s="95"/>
      <c r="J2624" s="570">
        <v>45586</v>
      </c>
      <c r="K2624" s="42" t="s">
        <v>31</v>
      </c>
      <c r="L2624" s="544">
        <v>45446</v>
      </c>
      <c r="M2624" s="49"/>
      <c r="N2624" s="513">
        <v>45610</v>
      </c>
      <c r="O2624" s="51"/>
      <c r="P2624" s="70" t="str">
        <f t="shared" ca="1" si="421"/>
        <v/>
      </c>
      <c r="Q2624" s="70" t="str">
        <f t="shared" ca="1" si="425"/>
        <v/>
      </c>
      <c r="R2624" s="70" t="str">
        <f t="shared" ca="1" si="422"/>
        <v/>
      </c>
      <c r="S2624" s="70" t="str">
        <f t="shared" ca="1" si="423"/>
        <v/>
      </c>
      <c r="T2624" s="147" t="str">
        <f t="shared" ca="1" si="424"/>
        <v/>
      </c>
      <c r="U2624" s="146"/>
      <c r="V2624" s="51"/>
      <c r="W2624" s="51"/>
      <c r="X2624" s="51"/>
      <c r="Y2624" s="51"/>
      <c r="Z2624" s="51"/>
      <c r="AA2624" s="145"/>
    </row>
    <row r="2625" spans="1:27" s="2" customFormat="1" ht="31.2" x14ac:dyDescent="0.3">
      <c r="A2625" s="555">
        <v>45513</v>
      </c>
      <c r="B2625" s="48" t="s">
        <v>2534</v>
      </c>
      <c r="C2625" s="48" t="s">
        <v>494</v>
      </c>
      <c r="D2625" s="48">
        <v>3</v>
      </c>
      <c r="E2625" s="48" t="s">
        <v>391</v>
      </c>
      <c r="F2625" s="76">
        <v>42</v>
      </c>
      <c r="G2625" s="71" t="s">
        <v>2570</v>
      </c>
      <c r="H2625" s="47" t="s">
        <v>68</v>
      </c>
      <c r="I2625" s="47"/>
      <c r="J2625" s="568">
        <v>45586</v>
      </c>
      <c r="K2625" s="42" t="s">
        <v>31</v>
      </c>
      <c r="L2625" s="544">
        <v>45446</v>
      </c>
      <c r="M2625" s="49"/>
      <c r="N2625" s="513">
        <v>45622</v>
      </c>
      <c r="O2625" s="51"/>
      <c r="P2625" s="70" t="str">
        <f t="shared" ca="1" si="421"/>
        <v/>
      </c>
      <c r="Q2625" s="70" t="str">
        <f t="shared" ca="1" si="425"/>
        <v/>
      </c>
      <c r="R2625" s="70" t="str">
        <f t="shared" ca="1" si="422"/>
        <v/>
      </c>
      <c r="S2625" s="70" t="str">
        <f t="shared" ca="1" si="423"/>
        <v/>
      </c>
      <c r="T2625" s="147" t="str">
        <f t="shared" ca="1" si="424"/>
        <v/>
      </c>
      <c r="U2625" s="146"/>
      <c r="V2625" s="51"/>
      <c r="W2625" s="51"/>
      <c r="X2625" s="51"/>
      <c r="Y2625" s="51"/>
      <c r="Z2625" s="51"/>
      <c r="AA2625" s="145"/>
    </row>
    <row r="2626" spans="1:27" s="2" customFormat="1" ht="15.6" x14ac:dyDescent="0.3">
      <c r="A2626" s="555">
        <v>45513</v>
      </c>
      <c r="B2626" s="48" t="s">
        <v>2534</v>
      </c>
      <c r="C2626" s="48" t="s">
        <v>494</v>
      </c>
      <c r="D2626" s="48">
        <v>3</v>
      </c>
      <c r="E2626" s="48" t="s">
        <v>391</v>
      </c>
      <c r="F2626" s="76">
        <v>43</v>
      </c>
      <c r="G2626" s="52" t="s">
        <v>2571</v>
      </c>
      <c r="H2626" s="65" t="s">
        <v>113</v>
      </c>
      <c r="I2626" s="59"/>
      <c r="J2626" s="528">
        <v>45586</v>
      </c>
      <c r="K2626" s="42" t="s">
        <v>31</v>
      </c>
      <c r="L2626" s="544">
        <v>45446</v>
      </c>
      <c r="M2626" s="49"/>
      <c r="N2626" s="514">
        <v>45681</v>
      </c>
      <c r="O2626" s="51"/>
      <c r="P2626" s="70" t="str">
        <f t="shared" ca="1" si="421"/>
        <v/>
      </c>
      <c r="Q2626" s="70" t="str">
        <f t="shared" ca="1" si="425"/>
        <v/>
      </c>
      <c r="R2626" s="70" t="str">
        <f t="shared" ca="1" si="422"/>
        <v/>
      </c>
      <c r="S2626" s="70" t="str">
        <f t="shared" ca="1" si="423"/>
        <v/>
      </c>
      <c r="T2626" s="147" t="str">
        <f t="shared" ca="1" si="424"/>
        <v/>
      </c>
      <c r="U2626" s="146"/>
      <c r="V2626" s="51"/>
      <c r="W2626" s="51"/>
      <c r="X2626" s="51"/>
      <c r="Y2626" s="51"/>
      <c r="Z2626" s="51"/>
      <c r="AA2626" s="145"/>
    </row>
    <row r="2627" spans="1:27" s="2" customFormat="1" ht="15.6" x14ac:dyDescent="0.3">
      <c r="A2627" s="555">
        <v>45513</v>
      </c>
      <c r="B2627" s="48" t="s">
        <v>2534</v>
      </c>
      <c r="C2627" s="48" t="s">
        <v>494</v>
      </c>
      <c r="D2627" s="48">
        <v>3</v>
      </c>
      <c r="E2627" s="48" t="s">
        <v>391</v>
      </c>
      <c r="F2627" s="76">
        <v>44</v>
      </c>
      <c r="G2627" s="52" t="s">
        <v>2572</v>
      </c>
      <c r="H2627" s="47" t="s">
        <v>30</v>
      </c>
      <c r="I2627" s="59"/>
      <c r="J2627" s="568">
        <v>45586</v>
      </c>
      <c r="K2627" s="42" t="s">
        <v>31</v>
      </c>
      <c r="L2627" s="544">
        <v>45446</v>
      </c>
      <c r="M2627" s="49"/>
      <c r="N2627" s="513">
        <v>45653</v>
      </c>
      <c r="O2627" s="51"/>
      <c r="P2627" s="70" t="str">
        <f t="shared" ca="1" si="421"/>
        <v/>
      </c>
      <c r="Q2627" s="70" t="str">
        <f t="shared" ca="1" si="425"/>
        <v/>
      </c>
      <c r="R2627" s="70" t="str">
        <f t="shared" ca="1" si="422"/>
        <v/>
      </c>
      <c r="S2627" s="70" t="str">
        <f t="shared" ca="1" si="423"/>
        <v/>
      </c>
      <c r="T2627" s="147" t="str">
        <f t="shared" ca="1" si="424"/>
        <v/>
      </c>
      <c r="U2627" s="146"/>
      <c r="V2627" s="51"/>
      <c r="W2627" s="51"/>
      <c r="X2627" s="51"/>
      <c r="Y2627" s="51"/>
      <c r="Z2627" s="51"/>
      <c r="AA2627" s="145"/>
    </row>
    <row r="2628" spans="1:27" s="2" customFormat="1" ht="15.6" x14ac:dyDescent="0.3">
      <c r="A2628" s="555">
        <v>45513</v>
      </c>
      <c r="B2628" s="48" t="s">
        <v>2534</v>
      </c>
      <c r="C2628" s="48" t="s">
        <v>494</v>
      </c>
      <c r="D2628" s="48">
        <v>3</v>
      </c>
      <c r="E2628" s="48" t="s">
        <v>391</v>
      </c>
      <c r="F2628" s="76">
        <v>45</v>
      </c>
      <c r="G2628" s="52" t="s">
        <v>2573</v>
      </c>
      <c r="H2628" s="47" t="s">
        <v>57</v>
      </c>
      <c r="I2628" s="59"/>
      <c r="J2628" s="528">
        <v>45586</v>
      </c>
      <c r="K2628" s="42" t="s">
        <v>31</v>
      </c>
      <c r="L2628" s="544">
        <v>45446</v>
      </c>
      <c r="M2628" s="49"/>
      <c r="N2628" s="513">
        <v>45668</v>
      </c>
      <c r="O2628" s="51"/>
      <c r="P2628" s="70" t="str">
        <f t="shared" ca="1" si="421"/>
        <v/>
      </c>
      <c r="Q2628" s="70" t="str">
        <f t="shared" ca="1" si="425"/>
        <v/>
      </c>
      <c r="R2628" s="70" t="str">
        <f t="shared" ca="1" si="422"/>
        <v/>
      </c>
      <c r="S2628" s="70" t="str">
        <f t="shared" ca="1" si="423"/>
        <v/>
      </c>
      <c r="T2628" s="147" t="str">
        <f t="shared" ca="1" si="424"/>
        <v/>
      </c>
      <c r="U2628" s="146"/>
      <c r="V2628" s="51"/>
      <c r="W2628" s="51"/>
      <c r="X2628" s="51"/>
      <c r="Y2628" s="51"/>
      <c r="Z2628" s="51"/>
      <c r="AA2628" s="145"/>
    </row>
    <row r="2629" spans="1:27" s="2" customFormat="1" ht="15.6" x14ac:dyDescent="0.3">
      <c r="A2629" s="555">
        <v>45513</v>
      </c>
      <c r="B2629" s="48" t="s">
        <v>2534</v>
      </c>
      <c r="C2629" s="48" t="s">
        <v>494</v>
      </c>
      <c r="D2629" s="48">
        <v>3</v>
      </c>
      <c r="E2629" s="48" t="s">
        <v>391</v>
      </c>
      <c r="F2629" s="76">
        <v>46</v>
      </c>
      <c r="G2629" s="52" t="s">
        <v>2574</v>
      </c>
      <c r="H2629" s="47" t="s">
        <v>57</v>
      </c>
      <c r="I2629" s="59"/>
      <c r="J2629" s="528">
        <v>45586</v>
      </c>
      <c r="K2629" s="42" t="s">
        <v>31</v>
      </c>
      <c r="L2629" s="544">
        <v>45446</v>
      </c>
      <c r="M2629" s="49"/>
      <c r="N2629" s="513">
        <v>45668</v>
      </c>
      <c r="O2629" s="51"/>
      <c r="P2629" s="70" t="str">
        <f t="shared" ca="1" si="421"/>
        <v/>
      </c>
      <c r="Q2629" s="70" t="str">
        <f t="shared" ca="1" si="425"/>
        <v/>
      </c>
      <c r="R2629" s="70" t="str">
        <f t="shared" ca="1" si="422"/>
        <v/>
      </c>
      <c r="S2629" s="70" t="str">
        <f t="shared" ca="1" si="423"/>
        <v/>
      </c>
      <c r="T2629" s="147" t="str">
        <f t="shared" ca="1" si="424"/>
        <v/>
      </c>
      <c r="U2629" s="146"/>
      <c r="V2629" s="51"/>
      <c r="W2629" s="51"/>
      <c r="X2629" s="51"/>
      <c r="Y2629" s="51"/>
      <c r="Z2629" s="51"/>
      <c r="AA2629" s="145"/>
    </row>
    <row r="2630" spans="1:27" s="2" customFormat="1" ht="15.6" x14ac:dyDescent="0.3">
      <c r="A2630" s="555">
        <v>45513</v>
      </c>
      <c r="B2630" s="72" t="s">
        <v>2534</v>
      </c>
      <c r="C2630" s="44" t="s">
        <v>494</v>
      </c>
      <c r="D2630" s="44">
        <v>3</v>
      </c>
      <c r="E2630" s="44" t="s">
        <v>391</v>
      </c>
      <c r="F2630" s="44">
        <v>47</v>
      </c>
      <c r="G2630" s="71" t="s">
        <v>2575</v>
      </c>
      <c r="H2630" s="65" t="s">
        <v>158</v>
      </c>
      <c r="I2630" s="112"/>
      <c r="J2630" s="605">
        <v>45586</v>
      </c>
      <c r="K2630" s="42" t="s">
        <v>31</v>
      </c>
      <c r="L2630" s="548">
        <v>45446</v>
      </c>
      <c r="M2630" s="114"/>
      <c r="N2630" s="534">
        <v>45608</v>
      </c>
      <c r="O2630" s="115"/>
      <c r="P2630" s="70" t="str">
        <f t="shared" ca="1" si="421"/>
        <v/>
      </c>
      <c r="Q2630" s="70" t="str">
        <f t="shared" ca="1" si="425"/>
        <v/>
      </c>
      <c r="R2630" s="70" t="str">
        <f t="shared" ca="1" si="422"/>
        <v/>
      </c>
      <c r="S2630" s="70" t="str">
        <f t="shared" ca="1" si="423"/>
        <v/>
      </c>
      <c r="T2630" s="147" t="str">
        <f t="shared" ca="1" si="424"/>
        <v/>
      </c>
      <c r="U2630" s="146"/>
      <c r="V2630" s="51"/>
      <c r="W2630" s="51"/>
      <c r="X2630" s="51"/>
      <c r="Y2630" s="51"/>
      <c r="Z2630" s="51"/>
      <c r="AA2630" s="145"/>
    </row>
    <row r="2631" spans="1:27" s="2" customFormat="1" ht="15.6" x14ac:dyDescent="0.3">
      <c r="A2631" s="555">
        <v>45513</v>
      </c>
      <c r="B2631" s="48" t="s">
        <v>2534</v>
      </c>
      <c r="C2631" s="48" t="s">
        <v>494</v>
      </c>
      <c r="D2631" s="48">
        <v>3</v>
      </c>
      <c r="E2631" s="48" t="s">
        <v>391</v>
      </c>
      <c r="F2631" s="76">
        <v>48</v>
      </c>
      <c r="G2631" s="52" t="s">
        <v>2576</v>
      </c>
      <c r="H2631" s="65" t="s">
        <v>30</v>
      </c>
      <c r="I2631" s="59"/>
      <c r="J2631" s="528">
        <v>45586</v>
      </c>
      <c r="K2631" s="42" t="s">
        <v>31</v>
      </c>
      <c r="L2631" s="544">
        <v>45446</v>
      </c>
      <c r="M2631" s="49"/>
      <c r="N2631" s="513">
        <v>45677</v>
      </c>
      <c r="O2631" s="51"/>
      <c r="P2631" s="70" t="str">
        <f t="shared" ca="1" si="421"/>
        <v/>
      </c>
      <c r="Q2631" s="70" t="str">
        <f t="shared" ca="1" si="425"/>
        <v/>
      </c>
      <c r="R2631" s="70" t="str">
        <f t="shared" ca="1" si="422"/>
        <v/>
      </c>
      <c r="S2631" s="70" t="str">
        <f t="shared" ca="1" si="423"/>
        <v/>
      </c>
      <c r="T2631" s="147" t="str">
        <f t="shared" ca="1" si="424"/>
        <v/>
      </c>
      <c r="U2631" s="146"/>
      <c r="V2631" s="51"/>
      <c r="W2631" s="51"/>
      <c r="X2631" s="51"/>
      <c r="Y2631" s="51"/>
      <c r="Z2631" s="51"/>
      <c r="AA2631" s="145"/>
    </row>
    <row r="2632" spans="1:27" s="2" customFormat="1" ht="15.6" x14ac:dyDescent="0.3">
      <c r="A2632" s="555">
        <v>45513</v>
      </c>
      <c r="B2632" s="48" t="s">
        <v>2534</v>
      </c>
      <c r="C2632" s="48" t="s">
        <v>494</v>
      </c>
      <c r="D2632" s="48">
        <v>3</v>
      </c>
      <c r="E2632" s="48" t="s">
        <v>391</v>
      </c>
      <c r="F2632" s="76">
        <v>49</v>
      </c>
      <c r="G2632" s="52" t="s">
        <v>2577</v>
      </c>
      <c r="H2632" s="95" t="s">
        <v>84</v>
      </c>
      <c r="I2632" s="95"/>
      <c r="J2632" s="570">
        <v>45586</v>
      </c>
      <c r="K2632" s="42" t="s">
        <v>31</v>
      </c>
      <c r="L2632" s="544">
        <v>45446</v>
      </c>
      <c r="M2632" s="49"/>
      <c r="N2632" s="513">
        <v>45610</v>
      </c>
      <c r="O2632" s="51"/>
      <c r="P2632" s="70" t="str">
        <f t="shared" ca="1" si="421"/>
        <v/>
      </c>
      <c r="Q2632" s="70" t="str">
        <f t="shared" ca="1" si="425"/>
        <v/>
      </c>
      <c r="R2632" s="70" t="str">
        <f t="shared" ca="1" si="422"/>
        <v/>
      </c>
      <c r="S2632" s="70" t="str">
        <f t="shared" ca="1" si="423"/>
        <v/>
      </c>
      <c r="T2632" s="147" t="str">
        <f t="shared" ca="1" si="424"/>
        <v/>
      </c>
      <c r="U2632" s="146"/>
      <c r="V2632" s="51"/>
      <c r="W2632" s="51"/>
      <c r="X2632" s="51"/>
      <c r="Y2632" s="51"/>
      <c r="Z2632" s="51"/>
      <c r="AA2632" s="145"/>
    </row>
    <row r="2633" spans="1:27" s="2" customFormat="1" ht="46.8" x14ac:dyDescent="0.3">
      <c r="A2633" s="555">
        <v>45513</v>
      </c>
      <c r="B2633" s="48" t="s">
        <v>2534</v>
      </c>
      <c r="C2633" s="48" t="s">
        <v>494</v>
      </c>
      <c r="D2633" s="48">
        <v>3</v>
      </c>
      <c r="E2633" s="48" t="s">
        <v>391</v>
      </c>
      <c r="F2633" s="76">
        <v>50</v>
      </c>
      <c r="G2633" s="44" t="s">
        <v>5482</v>
      </c>
      <c r="H2633" s="65" t="s">
        <v>116</v>
      </c>
      <c r="I2633" s="48"/>
      <c r="J2633" s="534" t="s">
        <v>5510</v>
      </c>
      <c r="K2633" s="42" t="s">
        <v>31</v>
      </c>
      <c r="L2633" s="544">
        <v>45446</v>
      </c>
      <c r="M2633" s="423"/>
      <c r="N2633" s="513">
        <v>46100</v>
      </c>
      <c r="O2633" s="51"/>
      <c r="P2633" s="70" t="str">
        <f t="shared" ca="1" si="421"/>
        <v/>
      </c>
      <c r="Q2633" s="70" t="str">
        <f t="shared" ca="1" si="425"/>
        <v/>
      </c>
      <c r="R2633" s="70" t="str">
        <f t="shared" ca="1" si="422"/>
        <v/>
      </c>
      <c r="S2633" s="70" t="str">
        <f t="shared" ca="1" si="423"/>
        <v/>
      </c>
      <c r="T2633" s="147" t="str">
        <f t="shared" ca="1" si="424"/>
        <v/>
      </c>
      <c r="U2633" s="146"/>
      <c r="V2633" s="51"/>
      <c r="W2633" s="51"/>
      <c r="X2633" s="51"/>
      <c r="Y2633" s="51"/>
      <c r="Z2633" s="51"/>
      <c r="AA2633" s="145"/>
    </row>
    <row r="2634" spans="1:27" s="2" customFormat="1" ht="15.6" x14ac:dyDescent="0.3">
      <c r="A2634" s="555">
        <v>45513</v>
      </c>
      <c r="B2634" s="48" t="s">
        <v>2534</v>
      </c>
      <c r="C2634" s="48" t="s">
        <v>494</v>
      </c>
      <c r="D2634" s="48">
        <v>3</v>
      </c>
      <c r="E2634" s="48" t="s">
        <v>391</v>
      </c>
      <c r="F2634" s="76">
        <v>51</v>
      </c>
      <c r="G2634" s="52" t="s">
        <v>2578</v>
      </c>
      <c r="H2634" s="65" t="s">
        <v>116</v>
      </c>
      <c r="I2634" s="59"/>
      <c r="J2634" s="568">
        <v>45586</v>
      </c>
      <c r="K2634" s="42" t="s">
        <v>31</v>
      </c>
      <c r="L2634" s="544">
        <v>45446</v>
      </c>
      <c r="M2634" s="49"/>
      <c r="N2634" s="513">
        <v>45615</v>
      </c>
      <c r="O2634" s="51"/>
      <c r="P2634" s="70" t="str">
        <f t="shared" ca="1" si="421"/>
        <v/>
      </c>
      <c r="Q2634" s="70" t="str">
        <f t="shared" ca="1" si="425"/>
        <v/>
      </c>
      <c r="R2634" s="70" t="str">
        <f t="shared" ca="1" si="422"/>
        <v/>
      </c>
      <c r="S2634" s="70" t="str">
        <f t="shared" ca="1" si="423"/>
        <v/>
      </c>
      <c r="T2634" s="147" t="str">
        <f t="shared" ca="1" si="424"/>
        <v/>
      </c>
      <c r="U2634" s="146"/>
      <c r="V2634" s="51"/>
      <c r="W2634" s="51"/>
      <c r="X2634" s="51"/>
      <c r="Y2634" s="51"/>
      <c r="Z2634" s="51"/>
      <c r="AA2634" s="145"/>
    </row>
    <row r="2635" spans="1:27" s="2" customFormat="1" ht="15.6" x14ac:dyDescent="0.3">
      <c r="A2635" s="555">
        <v>45513</v>
      </c>
      <c r="B2635" s="48" t="s">
        <v>2534</v>
      </c>
      <c r="C2635" s="48" t="s">
        <v>494</v>
      </c>
      <c r="D2635" s="48">
        <v>3</v>
      </c>
      <c r="E2635" s="48" t="s">
        <v>391</v>
      </c>
      <c r="F2635" s="70">
        <v>52</v>
      </c>
      <c r="G2635" s="53" t="s">
        <v>1554</v>
      </c>
      <c r="H2635" s="47" t="s">
        <v>111</v>
      </c>
      <c r="I2635" s="59"/>
      <c r="J2635" s="568">
        <v>45588</v>
      </c>
      <c r="K2635" s="42" t="s">
        <v>31</v>
      </c>
      <c r="L2635" s="544">
        <v>45446</v>
      </c>
      <c r="M2635" s="49"/>
      <c r="N2635" s="525">
        <v>45656</v>
      </c>
      <c r="O2635" s="51"/>
      <c r="P2635" s="70" t="str">
        <f t="shared" ca="1" si="421"/>
        <v/>
      </c>
      <c r="Q2635" s="70" t="str">
        <f t="shared" ca="1" si="425"/>
        <v/>
      </c>
      <c r="R2635" s="70" t="str">
        <f t="shared" ca="1" si="422"/>
        <v/>
      </c>
      <c r="S2635" s="70" t="str">
        <f t="shared" ca="1" si="423"/>
        <v/>
      </c>
      <c r="T2635" s="147" t="str">
        <f t="shared" ca="1" si="424"/>
        <v/>
      </c>
      <c r="U2635" s="146"/>
      <c r="V2635" s="51"/>
      <c r="W2635" s="51"/>
      <c r="X2635" s="51"/>
      <c r="Y2635" s="51"/>
      <c r="Z2635" s="51"/>
      <c r="AA2635" s="145"/>
    </row>
    <row r="2636" spans="1:27" s="2" customFormat="1" ht="15.6" x14ac:dyDescent="0.3">
      <c r="A2636" s="555">
        <v>45513</v>
      </c>
      <c r="B2636" s="48" t="s">
        <v>2534</v>
      </c>
      <c r="C2636" s="48" t="s">
        <v>494</v>
      </c>
      <c r="D2636" s="48">
        <v>3</v>
      </c>
      <c r="E2636" s="48" t="s">
        <v>391</v>
      </c>
      <c r="F2636" s="48">
        <v>53</v>
      </c>
      <c r="G2636" s="116" t="s">
        <v>2579</v>
      </c>
      <c r="H2636" s="47" t="s">
        <v>113</v>
      </c>
      <c r="I2636" s="59"/>
      <c r="J2636" s="568">
        <v>45714</v>
      </c>
      <c r="K2636" s="190" t="s">
        <v>205</v>
      </c>
      <c r="L2636" s="544">
        <v>45446</v>
      </c>
      <c r="M2636" s="57"/>
      <c r="N2636" s="516">
        <v>45716</v>
      </c>
      <c r="O2636" s="51"/>
      <c r="P2636" s="70"/>
      <c r="Q2636" s="70"/>
      <c r="R2636" s="70"/>
      <c r="S2636" s="70"/>
      <c r="T2636" s="147"/>
      <c r="U2636" s="146"/>
      <c r="V2636" s="51"/>
      <c r="W2636" s="51"/>
      <c r="X2636" s="51"/>
      <c r="Y2636" s="51"/>
      <c r="Z2636" s="51"/>
      <c r="AA2636" s="145"/>
    </row>
    <row r="2637" spans="1:27" s="2" customFormat="1" ht="15.6" x14ac:dyDescent="0.3">
      <c r="A2637" s="555">
        <v>45513</v>
      </c>
      <c r="B2637" s="235" t="s">
        <v>2534</v>
      </c>
      <c r="C2637" s="235" t="s">
        <v>494</v>
      </c>
      <c r="D2637" s="235">
        <v>3</v>
      </c>
      <c r="E2637" s="235" t="s">
        <v>391</v>
      </c>
      <c r="F2637" s="235">
        <v>54</v>
      </c>
      <c r="G2637" s="281" t="s">
        <v>2580</v>
      </c>
      <c r="H2637" s="250" t="s">
        <v>533</v>
      </c>
      <c r="I2637" s="235"/>
      <c r="J2637" s="595">
        <v>45728</v>
      </c>
      <c r="K2637" s="42" t="s">
        <v>31</v>
      </c>
      <c r="L2637" s="544">
        <v>45446</v>
      </c>
      <c r="M2637" s="248"/>
      <c r="N2637" s="517">
        <v>45750</v>
      </c>
      <c r="O2637" s="51"/>
      <c r="P2637" s="70"/>
      <c r="Q2637" s="70"/>
      <c r="R2637" s="70"/>
      <c r="S2637" s="70"/>
      <c r="T2637" s="147"/>
      <c r="U2637" s="146"/>
      <c r="V2637" s="51"/>
      <c r="W2637" s="51"/>
      <c r="X2637" s="51"/>
      <c r="Y2637" s="51"/>
      <c r="Z2637" s="51"/>
      <c r="AA2637" s="145"/>
    </row>
    <row r="2638" spans="1:27" s="2" customFormat="1" ht="124.8" x14ac:dyDescent="0.3">
      <c r="A2638" s="555">
        <v>45513</v>
      </c>
      <c r="B2638" s="48" t="s">
        <v>2534</v>
      </c>
      <c r="C2638" s="48" t="s">
        <v>494</v>
      </c>
      <c r="D2638" s="48">
        <v>3</v>
      </c>
      <c r="E2638" s="48" t="s">
        <v>391</v>
      </c>
      <c r="F2638" s="48">
        <v>55</v>
      </c>
      <c r="G2638" s="72" t="s">
        <v>5615</v>
      </c>
      <c r="H2638" s="48" t="s">
        <v>111</v>
      </c>
      <c r="I2638" s="48"/>
      <c r="J2638" s="534" t="s">
        <v>5481</v>
      </c>
      <c r="K2638" s="642" t="s">
        <v>5552</v>
      </c>
      <c r="L2638" s="544">
        <v>45446</v>
      </c>
      <c r="M2638" s="57"/>
      <c r="N2638" s="516"/>
      <c r="O2638" s="51"/>
      <c r="P2638" s="70"/>
      <c r="Q2638" s="70"/>
      <c r="R2638" s="70"/>
      <c r="S2638" s="70"/>
      <c r="T2638" s="147"/>
      <c r="U2638" s="146"/>
      <c r="V2638" s="51"/>
      <c r="W2638" s="51"/>
      <c r="X2638" s="51"/>
      <c r="Y2638" s="51"/>
      <c r="Z2638" s="51"/>
      <c r="AA2638" s="145"/>
    </row>
    <row r="2639" spans="1:27" s="2" customFormat="1" ht="15.6" x14ac:dyDescent="0.3">
      <c r="A2639" s="555">
        <v>45513</v>
      </c>
      <c r="B2639" s="48" t="s">
        <v>2534</v>
      </c>
      <c r="C2639" s="48" t="s">
        <v>494</v>
      </c>
      <c r="D2639" s="48">
        <v>3</v>
      </c>
      <c r="E2639" s="48" t="s">
        <v>391</v>
      </c>
      <c r="F2639" s="235">
        <v>56</v>
      </c>
      <c r="G2639" s="383" t="s">
        <v>5483</v>
      </c>
      <c r="H2639" s="364" t="s">
        <v>44</v>
      </c>
      <c r="I2639" s="364"/>
      <c r="J2639" s="571">
        <v>46068</v>
      </c>
      <c r="K2639" s="42" t="s">
        <v>31</v>
      </c>
      <c r="L2639" s="544"/>
      <c r="M2639" s="248"/>
      <c r="N2639" s="517">
        <v>46164</v>
      </c>
      <c r="O2639" s="51"/>
      <c r="P2639" s="70"/>
      <c r="Q2639" s="70"/>
      <c r="R2639" s="70"/>
      <c r="S2639" s="70"/>
      <c r="T2639" s="147"/>
      <c r="U2639" s="146"/>
      <c r="V2639" s="51"/>
      <c r="W2639" s="51"/>
      <c r="X2639" s="51"/>
      <c r="Y2639" s="51"/>
      <c r="Z2639" s="51"/>
      <c r="AA2639" s="145"/>
    </row>
    <row r="2640" spans="1:27" s="2" customFormat="1" ht="15.6" x14ac:dyDescent="0.3">
      <c r="A2640" s="560">
        <v>45600</v>
      </c>
      <c r="B2640" s="48" t="s">
        <v>2581</v>
      </c>
      <c r="C2640" s="45" t="s">
        <v>494</v>
      </c>
      <c r="D2640" s="45">
        <v>3</v>
      </c>
      <c r="E2640" s="45" t="s">
        <v>2345</v>
      </c>
      <c r="F2640" s="45">
        <v>1</v>
      </c>
      <c r="G2640" s="63" t="s">
        <v>2582</v>
      </c>
      <c r="H2640" s="46" t="s">
        <v>30</v>
      </c>
      <c r="I2640" s="47"/>
      <c r="J2640" s="577">
        <v>45646</v>
      </c>
      <c r="K2640" s="42" t="s">
        <v>31</v>
      </c>
      <c r="L2640" s="543">
        <v>45488</v>
      </c>
      <c r="M2640" s="57"/>
      <c r="N2640" s="518">
        <v>45686</v>
      </c>
      <c r="O2640" s="51"/>
      <c r="P2640" s="70" t="str">
        <f t="shared" ref="P2640:P2655" ca="1" si="426">IF(K2640="NÃO INTERVENCIONADO",TODAY()-J2640,"")</f>
        <v/>
      </c>
      <c r="Q2640" s="70" t="str">
        <f t="shared" ref="Q2640:Q2671" ca="1" si="427">IF(K2640="ENCOMENDADO",TODAY()-J2640,"")</f>
        <v/>
      </c>
      <c r="R2640" s="70" t="str">
        <f t="shared" ref="R2640:R2671" ca="1" si="428">IF(K2640="EM OBRA",TODAY()-J2640,"")</f>
        <v/>
      </c>
      <c r="S2640" s="70" t="str">
        <f t="shared" ref="S2640:S2671" ca="1" si="429">IF(K2640="CORREÇÃO NÃO ACEITE",TODAY()-J2640,"")</f>
        <v/>
      </c>
      <c r="T2640" s="147" t="str">
        <f t="shared" ref="T2640:T2671" ca="1" si="430">IF(K2640="A VERIFICAR",TODAY()-J2640,"")</f>
        <v/>
      </c>
      <c r="U2640" s="146"/>
      <c r="V2640" s="51"/>
      <c r="W2640" s="51"/>
      <c r="X2640" s="51"/>
      <c r="Y2640" s="51"/>
      <c r="Z2640" s="51"/>
      <c r="AA2640" s="145"/>
    </row>
    <row r="2641" spans="1:27" s="2" customFormat="1" ht="15.6" x14ac:dyDescent="0.3">
      <c r="A2641" s="560">
        <v>45600</v>
      </c>
      <c r="B2641" s="48" t="s">
        <v>2581</v>
      </c>
      <c r="C2641" s="48" t="s">
        <v>494</v>
      </c>
      <c r="D2641" s="48">
        <v>3</v>
      </c>
      <c r="E2641" s="48" t="s">
        <v>2345</v>
      </c>
      <c r="F2641" s="45">
        <v>1</v>
      </c>
      <c r="G2641" s="46" t="s">
        <v>2583</v>
      </c>
      <c r="H2641" s="47" t="s">
        <v>30</v>
      </c>
      <c r="I2641" s="48"/>
      <c r="J2641" s="568"/>
      <c r="K2641" s="42" t="s">
        <v>31</v>
      </c>
      <c r="L2641" s="543">
        <v>45488</v>
      </c>
      <c r="M2641" s="70"/>
      <c r="N2641" s="513">
        <v>45552</v>
      </c>
      <c r="O2641" s="51"/>
      <c r="P2641" s="70" t="str">
        <f t="shared" ca="1" si="426"/>
        <v/>
      </c>
      <c r="Q2641" s="70" t="str">
        <f t="shared" ca="1" si="427"/>
        <v/>
      </c>
      <c r="R2641" s="70" t="str">
        <f t="shared" ca="1" si="428"/>
        <v/>
      </c>
      <c r="S2641" s="70" t="str">
        <f t="shared" ca="1" si="429"/>
        <v/>
      </c>
      <c r="T2641" s="147" t="str">
        <f t="shared" ca="1" si="430"/>
        <v/>
      </c>
      <c r="U2641" s="146"/>
      <c r="V2641" s="51"/>
      <c r="W2641" s="51"/>
      <c r="X2641" s="51"/>
      <c r="Y2641" s="51"/>
      <c r="Z2641" s="51"/>
      <c r="AA2641" s="145"/>
    </row>
    <row r="2642" spans="1:27" s="2" customFormat="1" ht="31.2" x14ac:dyDescent="0.3">
      <c r="A2642" s="560">
        <v>45600</v>
      </c>
      <c r="B2642" s="48" t="s">
        <v>2581</v>
      </c>
      <c r="C2642" s="45" t="s">
        <v>494</v>
      </c>
      <c r="D2642" s="45">
        <v>3</v>
      </c>
      <c r="E2642" s="45" t="s">
        <v>2345</v>
      </c>
      <c r="F2642" s="45">
        <v>2</v>
      </c>
      <c r="G2642" s="63" t="s">
        <v>2584</v>
      </c>
      <c r="H2642" s="46" t="s">
        <v>30</v>
      </c>
      <c r="I2642" s="47"/>
      <c r="J2642" s="577">
        <v>45646</v>
      </c>
      <c r="K2642" s="42" t="s">
        <v>31</v>
      </c>
      <c r="L2642" s="543">
        <v>45488</v>
      </c>
      <c r="M2642" s="57"/>
      <c r="N2642" s="518">
        <v>45686</v>
      </c>
      <c r="O2642" s="51"/>
      <c r="P2642" s="70" t="str">
        <f t="shared" ca="1" si="426"/>
        <v/>
      </c>
      <c r="Q2642" s="70" t="str">
        <f t="shared" ca="1" si="427"/>
        <v/>
      </c>
      <c r="R2642" s="70" t="str">
        <f t="shared" ca="1" si="428"/>
        <v/>
      </c>
      <c r="S2642" s="70" t="str">
        <f t="shared" ca="1" si="429"/>
        <v/>
      </c>
      <c r="T2642" s="147" t="str">
        <f t="shared" ca="1" si="430"/>
        <v/>
      </c>
      <c r="U2642" s="146"/>
      <c r="V2642" s="51"/>
      <c r="W2642" s="51"/>
      <c r="X2642" s="51"/>
      <c r="Y2642" s="51"/>
      <c r="Z2642" s="51"/>
      <c r="AA2642" s="145"/>
    </row>
    <row r="2643" spans="1:27" s="2" customFormat="1" ht="15.6" x14ac:dyDescent="0.3">
      <c r="A2643" s="560">
        <v>45600</v>
      </c>
      <c r="B2643" s="48" t="s">
        <v>2581</v>
      </c>
      <c r="C2643" s="48" t="s">
        <v>494</v>
      </c>
      <c r="D2643" s="48">
        <v>3</v>
      </c>
      <c r="E2643" s="48" t="s">
        <v>2345</v>
      </c>
      <c r="F2643" s="45">
        <v>2</v>
      </c>
      <c r="G2643" s="46" t="s">
        <v>2585</v>
      </c>
      <c r="H2643" s="47" t="s">
        <v>30</v>
      </c>
      <c r="I2643" s="48"/>
      <c r="J2643" s="568"/>
      <c r="K2643" s="42" t="s">
        <v>31</v>
      </c>
      <c r="L2643" s="543">
        <v>45488</v>
      </c>
      <c r="M2643" s="70"/>
      <c r="N2643" s="513">
        <v>45552</v>
      </c>
      <c r="O2643" s="51"/>
      <c r="P2643" s="70" t="str">
        <f t="shared" ca="1" si="426"/>
        <v/>
      </c>
      <c r="Q2643" s="70" t="str">
        <f t="shared" ca="1" si="427"/>
        <v/>
      </c>
      <c r="R2643" s="70" t="str">
        <f t="shared" ca="1" si="428"/>
        <v/>
      </c>
      <c r="S2643" s="70" t="str">
        <f t="shared" ca="1" si="429"/>
        <v/>
      </c>
      <c r="T2643" s="147" t="str">
        <f t="shared" ca="1" si="430"/>
        <v/>
      </c>
      <c r="U2643" s="146"/>
      <c r="V2643" s="51"/>
      <c r="W2643" s="51"/>
      <c r="X2643" s="51"/>
      <c r="Y2643" s="51"/>
      <c r="Z2643" s="51"/>
      <c r="AA2643" s="145"/>
    </row>
    <row r="2644" spans="1:27" s="2" customFormat="1" ht="15.6" x14ac:dyDescent="0.3">
      <c r="A2644" s="560">
        <v>45600</v>
      </c>
      <c r="B2644" s="48" t="s">
        <v>2581</v>
      </c>
      <c r="C2644" s="45" t="s">
        <v>494</v>
      </c>
      <c r="D2644" s="45">
        <v>3</v>
      </c>
      <c r="E2644" s="45" t="s">
        <v>2345</v>
      </c>
      <c r="F2644" s="45">
        <v>3</v>
      </c>
      <c r="G2644" s="64" t="s">
        <v>2586</v>
      </c>
      <c r="H2644" s="61" t="s">
        <v>111</v>
      </c>
      <c r="I2644" s="47"/>
      <c r="J2644" s="577">
        <v>45646</v>
      </c>
      <c r="K2644" s="187" t="s">
        <v>31</v>
      </c>
      <c r="L2644" s="543">
        <v>45488</v>
      </c>
      <c r="M2644" s="57"/>
      <c r="N2644" s="518">
        <v>45688</v>
      </c>
      <c r="O2644" s="51"/>
      <c r="P2644" s="70" t="str">
        <f t="shared" ca="1" si="426"/>
        <v/>
      </c>
      <c r="Q2644" s="70" t="str">
        <f t="shared" ca="1" si="427"/>
        <v/>
      </c>
      <c r="R2644" s="70" t="str">
        <f t="shared" ca="1" si="428"/>
        <v/>
      </c>
      <c r="S2644" s="70" t="str">
        <f t="shared" ca="1" si="429"/>
        <v/>
      </c>
      <c r="T2644" s="147" t="str">
        <f t="shared" ca="1" si="430"/>
        <v/>
      </c>
      <c r="U2644" s="146"/>
      <c r="V2644" s="51"/>
      <c r="W2644" s="51"/>
      <c r="X2644" s="51"/>
      <c r="Y2644" s="51"/>
      <c r="Z2644" s="51"/>
      <c r="AA2644" s="145"/>
    </row>
    <row r="2645" spans="1:27" s="2" customFormat="1" ht="15.6" x14ac:dyDescent="0.3">
      <c r="A2645" s="560">
        <v>45600</v>
      </c>
      <c r="B2645" s="48" t="s">
        <v>2581</v>
      </c>
      <c r="C2645" s="48" t="s">
        <v>494</v>
      </c>
      <c r="D2645" s="48">
        <v>3</v>
      </c>
      <c r="E2645" s="48" t="s">
        <v>2345</v>
      </c>
      <c r="F2645" s="45">
        <v>3</v>
      </c>
      <c r="G2645" s="52" t="s">
        <v>2587</v>
      </c>
      <c r="H2645" s="53" t="s">
        <v>30</v>
      </c>
      <c r="I2645" s="48"/>
      <c r="J2645" s="513"/>
      <c r="K2645" s="42" t="s">
        <v>31</v>
      </c>
      <c r="L2645" s="543">
        <v>45488</v>
      </c>
      <c r="M2645" s="70"/>
      <c r="N2645" s="513">
        <v>45552</v>
      </c>
      <c r="O2645" s="51"/>
      <c r="P2645" s="70" t="str">
        <f t="shared" ca="1" si="426"/>
        <v/>
      </c>
      <c r="Q2645" s="70" t="str">
        <f t="shared" ca="1" si="427"/>
        <v/>
      </c>
      <c r="R2645" s="70" t="str">
        <f t="shared" ca="1" si="428"/>
        <v/>
      </c>
      <c r="S2645" s="70" t="str">
        <f t="shared" ca="1" si="429"/>
        <v/>
      </c>
      <c r="T2645" s="147" t="str">
        <f t="shared" ca="1" si="430"/>
        <v/>
      </c>
      <c r="U2645" s="146"/>
      <c r="V2645" s="51"/>
      <c r="W2645" s="51"/>
      <c r="X2645" s="51"/>
      <c r="Y2645" s="51"/>
      <c r="Z2645" s="51"/>
      <c r="AA2645" s="145"/>
    </row>
    <row r="2646" spans="1:27" s="2" customFormat="1" ht="15.6" x14ac:dyDescent="0.3">
      <c r="A2646" s="560">
        <v>45600</v>
      </c>
      <c r="B2646" s="48" t="s">
        <v>2581</v>
      </c>
      <c r="C2646" s="48" t="s">
        <v>494</v>
      </c>
      <c r="D2646" s="48">
        <v>3</v>
      </c>
      <c r="E2646" s="48" t="s">
        <v>2345</v>
      </c>
      <c r="F2646" s="45">
        <v>4</v>
      </c>
      <c r="G2646" s="46" t="s">
        <v>2588</v>
      </c>
      <c r="H2646" s="47" t="s">
        <v>57</v>
      </c>
      <c r="I2646" s="48"/>
      <c r="J2646" s="513"/>
      <c r="K2646" s="187" t="s">
        <v>31</v>
      </c>
      <c r="L2646" s="543">
        <v>45488</v>
      </c>
      <c r="M2646" s="70"/>
      <c r="N2646" s="513">
        <v>45552</v>
      </c>
      <c r="O2646" s="51"/>
      <c r="P2646" s="70" t="str">
        <f t="shared" ca="1" si="426"/>
        <v/>
      </c>
      <c r="Q2646" s="70" t="str">
        <f t="shared" ca="1" si="427"/>
        <v/>
      </c>
      <c r="R2646" s="70" t="str">
        <f t="shared" ca="1" si="428"/>
        <v/>
      </c>
      <c r="S2646" s="70" t="str">
        <f t="shared" ca="1" si="429"/>
        <v/>
      </c>
      <c r="T2646" s="147" t="str">
        <f t="shared" ca="1" si="430"/>
        <v/>
      </c>
      <c r="U2646" s="146"/>
      <c r="V2646" s="51"/>
      <c r="W2646" s="51"/>
      <c r="X2646" s="51"/>
      <c r="Y2646" s="51"/>
      <c r="Z2646" s="51"/>
      <c r="AA2646" s="145"/>
    </row>
    <row r="2647" spans="1:27" s="2" customFormat="1" ht="15.6" x14ac:dyDescent="0.3">
      <c r="A2647" s="560">
        <v>45600</v>
      </c>
      <c r="B2647" s="48" t="s">
        <v>2581</v>
      </c>
      <c r="C2647" s="48" t="s">
        <v>494</v>
      </c>
      <c r="D2647" s="48">
        <v>3</v>
      </c>
      <c r="E2647" s="48" t="s">
        <v>2345</v>
      </c>
      <c r="F2647" s="45">
        <v>5</v>
      </c>
      <c r="G2647" s="52" t="s">
        <v>2589</v>
      </c>
      <c r="H2647" s="53" t="s">
        <v>30</v>
      </c>
      <c r="I2647" s="48"/>
      <c r="J2647" s="513"/>
      <c r="K2647" s="42" t="s">
        <v>31</v>
      </c>
      <c r="L2647" s="543">
        <v>45488</v>
      </c>
      <c r="M2647" s="70"/>
      <c r="N2647" s="513">
        <v>45552</v>
      </c>
      <c r="O2647" s="51"/>
      <c r="P2647" s="70" t="str">
        <f t="shared" ca="1" si="426"/>
        <v/>
      </c>
      <c r="Q2647" s="70" t="str">
        <f t="shared" ca="1" si="427"/>
        <v/>
      </c>
      <c r="R2647" s="70" t="str">
        <f t="shared" ca="1" si="428"/>
        <v/>
      </c>
      <c r="S2647" s="70" t="str">
        <f t="shared" ca="1" si="429"/>
        <v/>
      </c>
      <c r="T2647" s="147" t="str">
        <f t="shared" ca="1" si="430"/>
        <v/>
      </c>
      <c r="U2647" s="146"/>
      <c r="V2647" s="51"/>
      <c r="W2647" s="51"/>
      <c r="X2647" s="51"/>
      <c r="Y2647" s="51"/>
      <c r="Z2647" s="51"/>
      <c r="AA2647" s="145"/>
    </row>
    <row r="2648" spans="1:27" s="2" customFormat="1" ht="15.6" x14ac:dyDescent="0.3">
      <c r="A2648" s="560">
        <v>45600</v>
      </c>
      <c r="B2648" s="48" t="s">
        <v>2581</v>
      </c>
      <c r="C2648" s="48" t="s">
        <v>494</v>
      </c>
      <c r="D2648" s="48">
        <v>3</v>
      </c>
      <c r="E2648" s="48" t="s">
        <v>2345</v>
      </c>
      <c r="F2648" s="45">
        <v>6</v>
      </c>
      <c r="G2648" s="52" t="s">
        <v>2590</v>
      </c>
      <c r="H2648" s="53" t="s">
        <v>30</v>
      </c>
      <c r="I2648" s="48"/>
      <c r="J2648" s="513"/>
      <c r="K2648" s="42" t="s">
        <v>31</v>
      </c>
      <c r="L2648" s="543">
        <v>45488</v>
      </c>
      <c r="M2648" s="70"/>
      <c r="N2648" s="513">
        <v>45552</v>
      </c>
      <c r="O2648" s="51"/>
      <c r="P2648" s="70" t="str">
        <f t="shared" ca="1" si="426"/>
        <v/>
      </c>
      <c r="Q2648" s="70" t="str">
        <f t="shared" ca="1" si="427"/>
        <v/>
      </c>
      <c r="R2648" s="70" t="str">
        <f t="shared" ca="1" si="428"/>
        <v/>
      </c>
      <c r="S2648" s="70" t="str">
        <f t="shared" ca="1" si="429"/>
        <v/>
      </c>
      <c r="T2648" s="147" t="str">
        <f t="shared" ca="1" si="430"/>
        <v/>
      </c>
      <c r="U2648" s="146"/>
      <c r="V2648" s="51"/>
      <c r="W2648" s="51"/>
      <c r="X2648" s="51"/>
      <c r="Y2648" s="51"/>
      <c r="Z2648" s="51"/>
      <c r="AA2648" s="145"/>
    </row>
    <row r="2649" spans="1:27" s="2" customFormat="1" ht="15.6" x14ac:dyDescent="0.3">
      <c r="A2649" s="560">
        <v>45600</v>
      </c>
      <c r="B2649" s="48" t="s">
        <v>2581</v>
      </c>
      <c r="C2649" s="48" t="s">
        <v>494</v>
      </c>
      <c r="D2649" s="48">
        <v>3</v>
      </c>
      <c r="E2649" s="48" t="s">
        <v>2345</v>
      </c>
      <c r="F2649" s="45">
        <v>7</v>
      </c>
      <c r="G2649" s="46" t="s">
        <v>2274</v>
      </c>
      <c r="H2649" s="47" t="s">
        <v>57</v>
      </c>
      <c r="I2649" s="48"/>
      <c r="J2649" s="513"/>
      <c r="K2649" s="42" t="s">
        <v>31</v>
      </c>
      <c r="L2649" s="543">
        <v>45488</v>
      </c>
      <c r="M2649" s="70"/>
      <c r="N2649" s="513">
        <v>45552</v>
      </c>
      <c r="O2649" s="51"/>
      <c r="P2649" s="70" t="str">
        <f t="shared" ca="1" si="426"/>
        <v/>
      </c>
      <c r="Q2649" s="70" t="str">
        <f t="shared" ca="1" si="427"/>
        <v/>
      </c>
      <c r="R2649" s="70" t="str">
        <f t="shared" ca="1" si="428"/>
        <v/>
      </c>
      <c r="S2649" s="70" t="str">
        <f t="shared" ca="1" si="429"/>
        <v/>
      </c>
      <c r="T2649" s="147" t="str">
        <f t="shared" ca="1" si="430"/>
        <v/>
      </c>
      <c r="U2649" s="146"/>
      <c r="V2649" s="51"/>
      <c r="W2649" s="51"/>
      <c r="X2649" s="51"/>
      <c r="Y2649" s="51"/>
      <c r="Z2649" s="51"/>
      <c r="AA2649" s="145"/>
    </row>
    <row r="2650" spans="1:27" s="2" customFormat="1" ht="15.6" x14ac:dyDescent="0.3">
      <c r="A2650" s="560">
        <v>45600</v>
      </c>
      <c r="B2650" s="48" t="s">
        <v>2581</v>
      </c>
      <c r="C2650" s="48" t="s">
        <v>494</v>
      </c>
      <c r="D2650" s="48">
        <v>3</v>
      </c>
      <c r="E2650" s="48" t="s">
        <v>2345</v>
      </c>
      <c r="F2650" s="45">
        <v>8</v>
      </c>
      <c r="G2650" s="46" t="s">
        <v>2591</v>
      </c>
      <c r="H2650" s="47" t="s">
        <v>30</v>
      </c>
      <c r="I2650" s="48"/>
      <c r="J2650" s="568"/>
      <c r="K2650" s="42" t="s">
        <v>31</v>
      </c>
      <c r="L2650" s="543">
        <v>45488</v>
      </c>
      <c r="M2650" s="70"/>
      <c r="N2650" s="513">
        <v>45653</v>
      </c>
      <c r="O2650" s="51"/>
      <c r="P2650" s="70" t="str">
        <f t="shared" ca="1" si="426"/>
        <v/>
      </c>
      <c r="Q2650" s="70" t="str">
        <f t="shared" ca="1" si="427"/>
        <v/>
      </c>
      <c r="R2650" s="70" t="str">
        <f t="shared" ca="1" si="428"/>
        <v/>
      </c>
      <c r="S2650" s="70" t="str">
        <f t="shared" ca="1" si="429"/>
        <v/>
      </c>
      <c r="T2650" s="147" t="str">
        <f t="shared" ca="1" si="430"/>
        <v/>
      </c>
      <c r="U2650" s="146"/>
      <c r="V2650" s="51"/>
      <c r="W2650" s="51"/>
      <c r="X2650" s="51"/>
      <c r="Y2650" s="51"/>
      <c r="Z2650" s="51"/>
      <c r="AA2650" s="145"/>
    </row>
    <row r="2651" spans="1:27" s="2" customFormat="1" ht="15.6" x14ac:dyDescent="0.3">
      <c r="A2651" s="560">
        <v>45600</v>
      </c>
      <c r="B2651" s="48" t="s">
        <v>2581</v>
      </c>
      <c r="C2651" s="48" t="s">
        <v>494</v>
      </c>
      <c r="D2651" s="48">
        <v>3</v>
      </c>
      <c r="E2651" s="48" t="s">
        <v>2345</v>
      </c>
      <c r="F2651" s="45">
        <v>9</v>
      </c>
      <c r="G2651" s="46" t="s">
        <v>2592</v>
      </c>
      <c r="H2651" s="47" t="s">
        <v>30</v>
      </c>
      <c r="I2651" s="48"/>
      <c r="J2651" s="513"/>
      <c r="K2651" s="42" t="s">
        <v>31</v>
      </c>
      <c r="L2651" s="543">
        <v>45488</v>
      </c>
      <c r="M2651" s="70"/>
      <c r="N2651" s="513">
        <v>45552</v>
      </c>
      <c r="O2651" s="51"/>
      <c r="P2651" s="70" t="str">
        <f t="shared" ca="1" si="426"/>
        <v/>
      </c>
      <c r="Q2651" s="70" t="str">
        <f t="shared" ca="1" si="427"/>
        <v/>
      </c>
      <c r="R2651" s="70" t="str">
        <f t="shared" ca="1" si="428"/>
        <v/>
      </c>
      <c r="S2651" s="70" t="str">
        <f t="shared" ca="1" si="429"/>
        <v/>
      </c>
      <c r="T2651" s="147" t="str">
        <f t="shared" ca="1" si="430"/>
        <v/>
      </c>
      <c r="U2651" s="146"/>
      <c r="V2651" s="51"/>
      <c r="W2651" s="51"/>
      <c r="X2651" s="51"/>
      <c r="Y2651" s="51"/>
      <c r="Z2651" s="51"/>
      <c r="AA2651" s="145"/>
    </row>
    <row r="2652" spans="1:27" s="2" customFormat="1" ht="15.6" x14ac:dyDescent="0.3">
      <c r="A2652" s="560">
        <v>45600</v>
      </c>
      <c r="B2652" s="48" t="s">
        <v>2581</v>
      </c>
      <c r="C2652" s="48" t="s">
        <v>494</v>
      </c>
      <c r="D2652" s="48">
        <v>3</v>
      </c>
      <c r="E2652" s="48" t="s">
        <v>2345</v>
      </c>
      <c r="F2652" s="45">
        <v>10</v>
      </c>
      <c r="G2652" s="46" t="s">
        <v>2593</v>
      </c>
      <c r="H2652" s="47" t="s">
        <v>68</v>
      </c>
      <c r="I2652" s="48"/>
      <c r="J2652" s="513"/>
      <c r="K2652" s="42" t="s">
        <v>31</v>
      </c>
      <c r="L2652" s="543">
        <v>45488</v>
      </c>
      <c r="M2652" s="70"/>
      <c r="N2652" s="513">
        <v>45509</v>
      </c>
      <c r="O2652" s="51"/>
      <c r="P2652" s="70" t="str">
        <f t="shared" ca="1" si="426"/>
        <v/>
      </c>
      <c r="Q2652" s="70" t="str">
        <f t="shared" ca="1" si="427"/>
        <v/>
      </c>
      <c r="R2652" s="70" t="str">
        <f t="shared" ca="1" si="428"/>
        <v/>
      </c>
      <c r="S2652" s="70" t="str">
        <f t="shared" ca="1" si="429"/>
        <v/>
      </c>
      <c r="T2652" s="147" t="str">
        <f t="shared" ca="1" si="430"/>
        <v/>
      </c>
      <c r="U2652" s="146"/>
      <c r="V2652" s="51"/>
      <c r="W2652" s="51"/>
      <c r="X2652" s="51"/>
      <c r="Y2652" s="51"/>
      <c r="Z2652" s="51"/>
      <c r="AA2652" s="145"/>
    </row>
    <row r="2653" spans="1:27" s="2" customFormat="1" ht="15.6" x14ac:dyDescent="0.3">
      <c r="A2653" s="560">
        <v>45600</v>
      </c>
      <c r="B2653" s="48" t="s">
        <v>2581</v>
      </c>
      <c r="C2653" s="48" t="s">
        <v>494</v>
      </c>
      <c r="D2653" s="48">
        <v>3</v>
      </c>
      <c r="E2653" s="48" t="s">
        <v>2345</v>
      </c>
      <c r="F2653" s="45">
        <v>11</v>
      </c>
      <c r="G2653" s="52" t="s">
        <v>2594</v>
      </c>
      <c r="H2653" s="47" t="s">
        <v>104</v>
      </c>
      <c r="I2653" s="48"/>
      <c r="J2653" s="569">
        <v>45624</v>
      </c>
      <c r="K2653" s="42" t="s">
        <v>31</v>
      </c>
      <c r="L2653" s="543">
        <v>45488</v>
      </c>
      <c r="M2653" s="70"/>
      <c r="N2653" s="513">
        <v>45630</v>
      </c>
      <c r="O2653" s="51"/>
      <c r="P2653" s="70" t="str">
        <f t="shared" ca="1" si="426"/>
        <v/>
      </c>
      <c r="Q2653" s="70" t="str">
        <f t="shared" ca="1" si="427"/>
        <v/>
      </c>
      <c r="R2653" s="70" t="str">
        <f t="shared" ca="1" si="428"/>
        <v/>
      </c>
      <c r="S2653" s="70" t="str">
        <f t="shared" ca="1" si="429"/>
        <v/>
      </c>
      <c r="T2653" s="147" t="str">
        <f t="shared" ca="1" si="430"/>
        <v/>
      </c>
      <c r="U2653" s="146"/>
      <c r="V2653" s="51"/>
      <c r="W2653" s="51"/>
      <c r="X2653" s="51"/>
      <c r="Y2653" s="51"/>
      <c r="Z2653" s="51"/>
      <c r="AA2653" s="145"/>
    </row>
    <row r="2654" spans="1:27" s="2" customFormat="1" ht="15.6" x14ac:dyDescent="0.3">
      <c r="A2654" s="560">
        <v>45600</v>
      </c>
      <c r="B2654" s="48" t="s">
        <v>2581</v>
      </c>
      <c r="C2654" s="48" t="s">
        <v>494</v>
      </c>
      <c r="D2654" s="48">
        <v>3</v>
      </c>
      <c r="E2654" s="48" t="s">
        <v>2345</v>
      </c>
      <c r="F2654" s="45">
        <v>12</v>
      </c>
      <c r="G2654" s="46" t="s">
        <v>2595</v>
      </c>
      <c r="H2654" s="53" t="s">
        <v>44</v>
      </c>
      <c r="I2654" s="47"/>
      <c r="J2654" s="568">
        <v>45590</v>
      </c>
      <c r="K2654" s="42" t="s">
        <v>31</v>
      </c>
      <c r="L2654" s="543">
        <v>45488</v>
      </c>
      <c r="M2654" s="70"/>
      <c r="N2654" s="513">
        <v>45590</v>
      </c>
      <c r="O2654" s="51"/>
      <c r="P2654" s="70" t="str">
        <f t="shared" ca="1" si="426"/>
        <v/>
      </c>
      <c r="Q2654" s="70" t="str">
        <f t="shared" ca="1" si="427"/>
        <v/>
      </c>
      <c r="R2654" s="70" t="str">
        <f t="shared" ca="1" si="428"/>
        <v/>
      </c>
      <c r="S2654" s="70" t="str">
        <f t="shared" ca="1" si="429"/>
        <v/>
      </c>
      <c r="T2654" s="147" t="str">
        <f t="shared" ca="1" si="430"/>
        <v/>
      </c>
      <c r="U2654" s="146"/>
      <c r="V2654" s="51"/>
      <c r="W2654" s="51"/>
      <c r="X2654" s="51"/>
      <c r="Y2654" s="51"/>
      <c r="Z2654" s="51"/>
      <c r="AA2654" s="145"/>
    </row>
    <row r="2655" spans="1:27" s="2" customFormat="1" ht="15.6" x14ac:dyDescent="0.3">
      <c r="A2655" s="560">
        <v>45600</v>
      </c>
      <c r="B2655" s="48" t="s">
        <v>2581</v>
      </c>
      <c r="C2655" s="48" t="s">
        <v>494</v>
      </c>
      <c r="D2655" s="48">
        <v>3</v>
      </c>
      <c r="E2655" s="48" t="s">
        <v>2345</v>
      </c>
      <c r="F2655" s="45">
        <v>13</v>
      </c>
      <c r="G2655" s="111" t="s">
        <v>2596</v>
      </c>
      <c r="H2655" s="47" t="s">
        <v>52</v>
      </c>
      <c r="I2655" s="47"/>
      <c r="J2655" s="568">
        <v>45607</v>
      </c>
      <c r="K2655" s="42" t="s">
        <v>31</v>
      </c>
      <c r="L2655" s="543">
        <v>45488</v>
      </c>
      <c r="M2655" s="131">
        <v>45702</v>
      </c>
      <c r="N2655" s="513">
        <v>45707</v>
      </c>
      <c r="O2655" s="51"/>
      <c r="P2655" s="70" t="str">
        <f t="shared" ca="1" si="426"/>
        <v/>
      </c>
      <c r="Q2655" s="70" t="str">
        <f t="shared" ca="1" si="427"/>
        <v/>
      </c>
      <c r="R2655" s="70" t="str">
        <f t="shared" ca="1" si="428"/>
        <v/>
      </c>
      <c r="S2655" s="70" t="str">
        <f t="shared" ca="1" si="429"/>
        <v/>
      </c>
      <c r="T2655" s="147" t="str">
        <f t="shared" ca="1" si="430"/>
        <v/>
      </c>
      <c r="U2655" s="146"/>
      <c r="V2655" s="51"/>
      <c r="W2655" s="51"/>
      <c r="X2655" s="51"/>
      <c r="Y2655" s="51"/>
      <c r="Z2655" s="51"/>
      <c r="AA2655" s="145"/>
    </row>
    <row r="2656" spans="1:27" s="2" customFormat="1" ht="15.6" x14ac:dyDescent="0.3">
      <c r="A2656" s="560">
        <v>45600</v>
      </c>
      <c r="B2656" s="48" t="s">
        <v>2581</v>
      </c>
      <c r="C2656" s="48" t="s">
        <v>494</v>
      </c>
      <c r="D2656" s="48">
        <v>3</v>
      </c>
      <c r="E2656" s="48" t="s">
        <v>2345</v>
      </c>
      <c r="F2656" s="45">
        <v>14</v>
      </c>
      <c r="G2656" s="46" t="s">
        <v>2597</v>
      </c>
      <c r="H2656" s="47" t="s">
        <v>30</v>
      </c>
      <c r="I2656" s="48"/>
      <c r="J2656" s="568">
        <v>45607</v>
      </c>
      <c r="K2656" s="42" t="s">
        <v>31</v>
      </c>
      <c r="L2656" s="543">
        <v>45488</v>
      </c>
      <c r="M2656" s="70"/>
      <c r="N2656" s="513">
        <v>45653</v>
      </c>
      <c r="O2656" s="51"/>
      <c r="P2656" s="70" t="str">
        <f ca="1">IF(K2656="NÃO INTERVENCIONADO",TODAY()-L2656,"")</f>
        <v/>
      </c>
      <c r="Q2656" s="70" t="str">
        <f t="shared" ca="1" si="427"/>
        <v/>
      </c>
      <c r="R2656" s="70" t="str">
        <f t="shared" ca="1" si="428"/>
        <v/>
      </c>
      <c r="S2656" s="70" t="str">
        <f t="shared" ca="1" si="429"/>
        <v/>
      </c>
      <c r="T2656" s="147" t="str">
        <f t="shared" ca="1" si="430"/>
        <v/>
      </c>
      <c r="U2656" s="146"/>
      <c r="V2656" s="51"/>
      <c r="W2656" s="51"/>
      <c r="X2656" s="51"/>
      <c r="Y2656" s="51"/>
      <c r="Z2656" s="51"/>
      <c r="AA2656" s="145"/>
    </row>
    <row r="2657" spans="1:27" s="2" customFormat="1" ht="15.6" x14ac:dyDescent="0.3">
      <c r="A2657" s="560">
        <v>45600</v>
      </c>
      <c r="B2657" s="48" t="s">
        <v>2581</v>
      </c>
      <c r="C2657" s="48" t="s">
        <v>494</v>
      </c>
      <c r="D2657" s="48">
        <v>3</v>
      </c>
      <c r="E2657" s="48" t="s">
        <v>2345</v>
      </c>
      <c r="F2657" s="45">
        <v>15</v>
      </c>
      <c r="G2657" s="63" t="s">
        <v>2598</v>
      </c>
      <c r="H2657" s="47" t="s">
        <v>57</v>
      </c>
      <c r="I2657" s="48"/>
      <c r="J2657" s="568">
        <v>45615</v>
      </c>
      <c r="K2657" s="42" t="s">
        <v>31</v>
      </c>
      <c r="L2657" s="543">
        <v>45488</v>
      </c>
      <c r="M2657" s="70"/>
      <c r="N2657" s="513">
        <v>45687</v>
      </c>
      <c r="O2657" s="51"/>
      <c r="P2657" s="70" t="str">
        <f ca="1">IF(K2657="NÃO INTERVENCIONADO",TODAY()-J2657,"")</f>
        <v/>
      </c>
      <c r="Q2657" s="70" t="str">
        <f t="shared" ca="1" si="427"/>
        <v/>
      </c>
      <c r="R2657" s="70" t="str">
        <f t="shared" ca="1" si="428"/>
        <v/>
      </c>
      <c r="S2657" s="70" t="str">
        <f t="shared" ca="1" si="429"/>
        <v/>
      </c>
      <c r="T2657" s="147" t="str">
        <f t="shared" ca="1" si="430"/>
        <v/>
      </c>
      <c r="U2657" s="146"/>
      <c r="V2657" s="51"/>
      <c r="W2657" s="51"/>
      <c r="X2657" s="51"/>
      <c r="Y2657" s="51"/>
      <c r="Z2657" s="51"/>
      <c r="AA2657" s="145"/>
    </row>
    <row r="2658" spans="1:27" s="2" customFormat="1" ht="15.6" x14ac:dyDescent="0.3">
      <c r="A2658" s="560">
        <v>45600</v>
      </c>
      <c r="B2658" s="48" t="s">
        <v>2581</v>
      </c>
      <c r="C2658" s="48" t="s">
        <v>494</v>
      </c>
      <c r="D2658" s="48">
        <v>3</v>
      </c>
      <c r="E2658" s="48" t="s">
        <v>2345</v>
      </c>
      <c r="F2658" s="45">
        <v>16</v>
      </c>
      <c r="G2658" s="46" t="s">
        <v>2599</v>
      </c>
      <c r="H2658" s="47" t="s">
        <v>57</v>
      </c>
      <c r="I2658" s="48"/>
      <c r="J2658" s="568">
        <v>45615</v>
      </c>
      <c r="K2658" s="42" t="s">
        <v>31</v>
      </c>
      <c r="L2658" s="543">
        <v>45488</v>
      </c>
      <c r="M2658" s="70"/>
      <c r="N2658" s="513">
        <v>45643</v>
      </c>
      <c r="O2658" s="51"/>
      <c r="P2658" s="70" t="str">
        <f ca="1">IF(K2658="NÃO INTERVENCIONADO",TODAY()-J2658,"")</f>
        <v/>
      </c>
      <c r="Q2658" s="70" t="str">
        <f t="shared" ca="1" si="427"/>
        <v/>
      </c>
      <c r="R2658" s="70" t="str">
        <f t="shared" ca="1" si="428"/>
        <v/>
      </c>
      <c r="S2658" s="70" t="str">
        <f t="shared" ca="1" si="429"/>
        <v/>
      </c>
      <c r="T2658" s="147" t="str">
        <f t="shared" ca="1" si="430"/>
        <v/>
      </c>
      <c r="U2658" s="146"/>
      <c r="V2658" s="51"/>
      <c r="W2658" s="51"/>
      <c r="X2658" s="51"/>
      <c r="Y2658" s="51"/>
      <c r="Z2658" s="51"/>
      <c r="AA2658" s="145"/>
    </row>
    <row r="2659" spans="1:27" s="2" customFormat="1" ht="15.6" x14ac:dyDescent="0.3">
      <c r="A2659" s="560">
        <v>45600</v>
      </c>
      <c r="B2659" s="48" t="s">
        <v>2581</v>
      </c>
      <c r="C2659" s="48" t="s">
        <v>494</v>
      </c>
      <c r="D2659" s="48">
        <v>3</v>
      </c>
      <c r="E2659" s="48" t="s">
        <v>2345</v>
      </c>
      <c r="F2659" s="45">
        <v>17</v>
      </c>
      <c r="G2659" s="64" t="s">
        <v>2600</v>
      </c>
      <c r="H2659" s="65" t="s">
        <v>158</v>
      </c>
      <c r="I2659" s="65"/>
      <c r="J2659" s="526">
        <v>45758</v>
      </c>
      <c r="K2659" s="191" t="s">
        <v>31</v>
      </c>
      <c r="L2659" s="543">
        <v>45488</v>
      </c>
      <c r="M2659" s="70"/>
      <c r="N2659" s="513">
        <v>45768</v>
      </c>
      <c r="O2659" s="51"/>
      <c r="P2659" s="70" t="str">
        <f ca="1">IF(K2659="NÃO INTERVENCIONADO",TODAY()-J2659,"")</f>
        <v/>
      </c>
      <c r="Q2659" s="70" t="str">
        <f t="shared" ca="1" si="427"/>
        <v/>
      </c>
      <c r="R2659" s="70" t="str">
        <f t="shared" ca="1" si="428"/>
        <v/>
      </c>
      <c r="S2659" s="70" t="str">
        <f t="shared" ca="1" si="429"/>
        <v/>
      </c>
      <c r="T2659" s="147" t="str">
        <f t="shared" ca="1" si="430"/>
        <v/>
      </c>
      <c r="U2659" s="146"/>
      <c r="V2659" s="51"/>
      <c r="W2659" s="51"/>
      <c r="X2659" s="51"/>
      <c r="Y2659" s="51"/>
      <c r="Z2659" s="51"/>
      <c r="AA2659" s="145"/>
    </row>
    <row r="2660" spans="1:27" s="2" customFormat="1" ht="15.6" x14ac:dyDescent="0.3">
      <c r="A2660" s="560">
        <v>45600</v>
      </c>
      <c r="B2660" s="48" t="s">
        <v>2581</v>
      </c>
      <c r="C2660" s="48" t="s">
        <v>494</v>
      </c>
      <c r="D2660" s="48">
        <v>3</v>
      </c>
      <c r="E2660" s="48" t="s">
        <v>2345</v>
      </c>
      <c r="F2660" s="45">
        <v>18</v>
      </c>
      <c r="G2660" s="64" t="s">
        <v>2601</v>
      </c>
      <c r="H2660" s="65" t="s">
        <v>158</v>
      </c>
      <c r="I2660" s="48"/>
      <c r="J2660" s="526">
        <v>45819</v>
      </c>
      <c r="K2660" s="191" t="s">
        <v>31</v>
      </c>
      <c r="L2660" s="543">
        <v>45488</v>
      </c>
      <c r="M2660" s="70"/>
      <c r="N2660" s="513">
        <v>45832</v>
      </c>
      <c r="O2660" s="51"/>
      <c r="P2660" s="70" t="str">
        <f ca="1">IF(K2660="NÃO INTERVENCIONADO",TODAY()-J2660,"")</f>
        <v/>
      </c>
      <c r="Q2660" s="70" t="str">
        <f t="shared" ca="1" si="427"/>
        <v/>
      </c>
      <c r="R2660" s="70" t="str">
        <f t="shared" ca="1" si="428"/>
        <v/>
      </c>
      <c r="S2660" s="70" t="str">
        <f t="shared" ca="1" si="429"/>
        <v/>
      </c>
      <c r="T2660" s="147" t="str">
        <f t="shared" ca="1" si="430"/>
        <v/>
      </c>
      <c r="U2660" s="146"/>
      <c r="V2660" s="51"/>
      <c r="W2660" s="51"/>
      <c r="X2660" s="51"/>
      <c r="Y2660" s="51"/>
      <c r="Z2660" s="51"/>
      <c r="AA2660" s="145"/>
    </row>
    <row r="2661" spans="1:27" s="2" customFormat="1" ht="15.6" x14ac:dyDescent="0.3">
      <c r="A2661" s="555">
        <v>45589</v>
      </c>
      <c r="B2661" s="48" t="s">
        <v>2602</v>
      </c>
      <c r="C2661" s="45" t="s">
        <v>494</v>
      </c>
      <c r="D2661" s="45">
        <v>3</v>
      </c>
      <c r="E2661" s="45" t="s">
        <v>28</v>
      </c>
      <c r="F2661" s="45">
        <v>23</v>
      </c>
      <c r="G2661" s="63" t="s">
        <v>2603</v>
      </c>
      <c r="H2661" s="47" t="s">
        <v>30</v>
      </c>
      <c r="I2661" s="47"/>
      <c r="J2661" s="568">
        <v>45623</v>
      </c>
      <c r="K2661" s="42" t="s">
        <v>31</v>
      </c>
      <c r="L2661" s="544">
        <v>45587</v>
      </c>
      <c r="M2661" s="57"/>
      <c r="N2661" s="516">
        <v>45624</v>
      </c>
      <c r="O2661" s="51"/>
      <c r="P2661" s="70" t="str">
        <f ca="1">IF(K2661="NÃO INTERVENCIONADO",TODAY()-J2661,"")</f>
        <v/>
      </c>
      <c r="Q2661" s="70" t="str">
        <f t="shared" ca="1" si="427"/>
        <v/>
      </c>
      <c r="R2661" s="70" t="str">
        <f t="shared" ca="1" si="428"/>
        <v/>
      </c>
      <c r="S2661" s="70" t="str">
        <f t="shared" ca="1" si="429"/>
        <v/>
      </c>
      <c r="T2661" s="147" t="str">
        <f t="shared" ca="1" si="430"/>
        <v/>
      </c>
      <c r="U2661" s="146"/>
      <c r="V2661" s="51"/>
      <c r="W2661" s="51"/>
      <c r="X2661" s="51"/>
      <c r="Y2661" s="51"/>
      <c r="Z2661" s="51"/>
      <c r="AA2661" s="145"/>
    </row>
    <row r="2662" spans="1:27" s="2" customFormat="1" ht="15.6" x14ac:dyDescent="0.3">
      <c r="A2662" s="555">
        <v>45589</v>
      </c>
      <c r="B2662" s="48" t="s">
        <v>2602</v>
      </c>
      <c r="C2662" s="45" t="s">
        <v>494</v>
      </c>
      <c r="D2662" s="45">
        <v>3</v>
      </c>
      <c r="E2662" s="45" t="s">
        <v>28</v>
      </c>
      <c r="F2662" s="45">
        <v>22</v>
      </c>
      <c r="G2662" s="63" t="s">
        <v>2604</v>
      </c>
      <c r="H2662" s="47" t="s">
        <v>104</v>
      </c>
      <c r="I2662" s="48"/>
      <c r="J2662" s="513"/>
      <c r="K2662" s="42" t="s">
        <v>31</v>
      </c>
      <c r="L2662" s="544">
        <v>45587</v>
      </c>
      <c r="M2662" s="57"/>
      <c r="N2662" s="516">
        <v>45629</v>
      </c>
      <c r="O2662" s="51"/>
      <c r="P2662" s="70" t="str">
        <f ca="1">IF(K2662="NÃO INTERVENCIONADO",TODAY()-L2662,"")</f>
        <v/>
      </c>
      <c r="Q2662" s="70" t="str">
        <f t="shared" ca="1" si="427"/>
        <v/>
      </c>
      <c r="R2662" s="70" t="str">
        <f t="shared" ca="1" si="428"/>
        <v/>
      </c>
      <c r="S2662" s="70" t="str">
        <f t="shared" ca="1" si="429"/>
        <v/>
      </c>
      <c r="T2662" s="147" t="str">
        <f t="shared" ca="1" si="430"/>
        <v/>
      </c>
      <c r="U2662" s="146"/>
      <c r="V2662" s="51"/>
      <c r="W2662" s="51"/>
      <c r="X2662" s="51"/>
      <c r="Y2662" s="51"/>
      <c r="Z2662" s="51"/>
      <c r="AA2662" s="145"/>
    </row>
    <row r="2663" spans="1:27" s="2" customFormat="1" ht="15.6" x14ac:dyDescent="0.3">
      <c r="A2663" s="555">
        <v>45589</v>
      </c>
      <c r="B2663" s="48" t="s">
        <v>2602</v>
      </c>
      <c r="C2663" s="45" t="s">
        <v>494</v>
      </c>
      <c r="D2663" s="45">
        <v>3</v>
      </c>
      <c r="E2663" s="45" t="s">
        <v>28</v>
      </c>
      <c r="F2663" s="45">
        <v>21</v>
      </c>
      <c r="G2663" s="63" t="s">
        <v>2605</v>
      </c>
      <c r="H2663" s="53" t="s">
        <v>44</v>
      </c>
      <c r="I2663" s="47"/>
      <c r="J2663" s="568">
        <v>45589</v>
      </c>
      <c r="K2663" s="42" t="s">
        <v>31</v>
      </c>
      <c r="L2663" s="544">
        <v>45587</v>
      </c>
      <c r="M2663" s="57"/>
      <c r="N2663" s="516">
        <v>45590</v>
      </c>
      <c r="O2663" s="51"/>
      <c r="P2663" s="70" t="str">
        <f t="shared" ref="P2663:P2680" ca="1" si="431">IF(K2663="NÃO INTERVENCIONADO",TODAY()-J2663,"")</f>
        <v/>
      </c>
      <c r="Q2663" s="70" t="str">
        <f t="shared" ca="1" si="427"/>
        <v/>
      </c>
      <c r="R2663" s="70" t="str">
        <f t="shared" ca="1" si="428"/>
        <v/>
      </c>
      <c r="S2663" s="70" t="str">
        <f t="shared" ca="1" si="429"/>
        <v/>
      </c>
      <c r="T2663" s="147" t="str">
        <f t="shared" ca="1" si="430"/>
        <v/>
      </c>
      <c r="U2663" s="146"/>
      <c r="V2663" s="51"/>
      <c r="W2663" s="51"/>
      <c r="X2663" s="51"/>
      <c r="Y2663" s="51"/>
      <c r="Z2663" s="51"/>
      <c r="AA2663" s="145"/>
    </row>
    <row r="2664" spans="1:27" s="2" customFormat="1" ht="15.6" x14ac:dyDescent="0.3">
      <c r="A2664" s="555">
        <v>45589</v>
      </c>
      <c r="B2664" s="48" t="s">
        <v>2602</v>
      </c>
      <c r="C2664" s="45" t="s">
        <v>494</v>
      </c>
      <c r="D2664" s="45">
        <v>3</v>
      </c>
      <c r="E2664" s="45" t="s">
        <v>28</v>
      </c>
      <c r="F2664" s="45">
        <v>20</v>
      </c>
      <c r="G2664" s="63" t="s">
        <v>2606</v>
      </c>
      <c r="H2664" s="47" t="s">
        <v>57</v>
      </c>
      <c r="I2664" s="47"/>
      <c r="J2664" s="568">
        <v>45589</v>
      </c>
      <c r="K2664" s="42" t="s">
        <v>31</v>
      </c>
      <c r="L2664" s="544">
        <v>45587</v>
      </c>
      <c r="M2664" s="57"/>
      <c r="N2664" s="516">
        <v>45589</v>
      </c>
      <c r="O2664" s="51"/>
      <c r="P2664" s="70" t="str">
        <f t="shared" ca="1" si="431"/>
        <v/>
      </c>
      <c r="Q2664" s="70" t="str">
        <f t="shared" ca="1" si="427"/>
        <v/>
      </c>
      <c r="R2664" s="70" t="str">
        <f t="shared" ca="1" si="428"/>
        <v/>
      </c>
      <c r="S2664" s="70" t="str">
        <f t="shared" ca="1" si="429"/>
        <v/>
      </c>
      <c r="T2664" s="147" t="str">
        <f t="shared" ca="1" si="430"/>
        <v/>
      </c>
      <c r="U2664" s="146"/>
      <c r="V2664" s="51"/>
      <c r="W2664" s="51"/>
      <c r="X2664" s="51"/>
      <c r="Y2664" s="51"/>
      <c r="Z2664" s="51"/>
      <c r="AA2664" s="145"/>
    </row>
    <row r="2665" spans="1:27" s="2" customFormat="1" ht="15.6" x14ac:dyDescent="0.3">
      <c r="A2665" s="555">
        <v>45589</v>
      </c>
      <c r="B2665" s="48" t="s">
        <v>2602</v>
      </c>
      <c r="C2665" s="45" t="s">
        <v>494</v>
      </c>
      <c r="D2665" s="45">
        <v>3</v>
      </c>
      <c r="E2665" s="45" t="s">
        <v>28</v>
      </c>
      <c r="F2665" s="45">
        <v>19</v>
      </c>
      <c r="G2665" s="63" t="s">
        <v>2607</v>
      </c>
      <c r="H2665" s="47" t="s">
        <v>57</v>
      </c>
      <c r="I2665" s="47"/>
      <c r="J2665" s="568">
        <v>45589</v>
      </c>
      <c r="K2665" s="42" t="s">
        <v>31</v>
      </c>
      <c r="L2665" s="544">
        <v>45587</v>
      </c>
      <c r="M2665" s="57"/>
      <c r="N2665" s="516">
        <v>45589</v>
      </c>
      <c r="O2665" s="51"/>
      <c r="P2665" s="70" t="str">
        <f t="shared" ca="1" si="431"/>
        <v/>
      </c>
      <c r="Q2665" s="70" t="str">
        <f t="shared" ca="1" si="427"/>
        <v/>
      </c>
      <c r="R2665" s="70" t="str">
        <f t="shared" ca="1" si="428"/>
        <v/>
      </c>
      <c r="S2665" s="70" t="str">
        <f t="shared" ca="1" si="429"/>
        <v/>
      </c>
      <c r="T2665" s="147" t="str">
        <f t="shared" ca="1" si="430"/>
        <v/>
      </c>
      <c r="U2665" s="146"/>
      <c r="V2665" s="51"/>
      <c r="W2665" s="51"/>
      <c r="X2665" s="51"/>
      <c r="Y2665" s="51"/>
      <c r="Z2665" s="51"/>
      <c r="AA2665" s="145"/>
    </row>
    <row r="2666" spans="1:27" s="2" customFormat="1" ht="15.6" x14ac:dyDescent="0.3">
      <c r="A2666" s="555">
        <v>45589</v>
      </c>
      <c r="B2666" s="48" t="s">
        <v>2602</v>
      </c>
      <c r="C2666" s="45" t="s">
        <v>494</v>
      </c>
      <c r="D2666" s="45">
        <v>3</v>
      </c>
      <c r="E2666" s="45" t="s">
        <v>28</v>
      </c>
      <c r="F2666" s="45">
        <v>18</v>
      </c>
      <c r="G2666" s="63" t="s">
        <v>2608</v>
      </c>
      <c r="H2666" s="47" t="s">
        <v>30</v>
      </c>
      <c r="I2666" s="47"/>
      <c r="J2666" s="568">
        <v>45588</v>
      </c>
      <c r="K2666" s="42" t="s">
        <v>31</v>
      </c>
      <c r="L2666" s="544">
        <v>45587</v>
      </c>
      <c r="M2666" s="57"/>
      <c r="N2666" s="516">
        <v>45589</v>
      </c>
      <c r="O2666" s="51"/>
      <c r="P2666" s="70" t="str">
        <f t="shared" ca="1" si="431"/>
        <v/>
      </c>
      <c r="Q2666" s="70" t="str">
        <f t="shared" ca="1" si="427"/>
        <v/>
      </c>
      <c r="R2666" s="70" t="str">
        <f t="shared" ca="1" si="428"/>
        <v/>
      </c>
      <c r="S2666" s="70" t="str">
        <f t="shared" ca="1" si="429"/>
        <v/>
      </c>
      <c r="T2666" s="147" t="str">
        <f t="shared" ca="1" si="430"/>
        <v/>
      </c>
      <c r="U2666" s="146"/>
      <c r="V2666" s="51"/>
      <c r="W2666" s="51"/>
      <c r="X2666" s="51"/>
      <c r="Y2666" s="51"/>
      <c r="Z2666" s="51"/>
      <c r="AA2666" s="145"/>
    </row>
    <row r="2667" spans="1:27" s="2" customFormat="1" ht="15.6" x14ac:dyDescent="0.3">
      <c r="A2667" s="555">
        <v>45589</v>
      </c>
      <c r="B2667" s="48" t="s">
        <v>2602</v>
      </c>
      <c r="C2667" s="45" t="s">
        <v>494</v>
      </c>
      <c r="D2667" s="45">
        <v>3</v>
      </c>
      <c r="E2667" s="45" t="s">
        <v>28</v>
      </c>
      <c r="F2667" s="45">
        <v>24</v>
      </c>
      <c r="G2667" s="63" t="s">
        <v>2609</v>
      </c>
      <c r="H2667" s="47" t="s">
        <v>104</v>
      </c>
      <c r="I2667" s="47"/>
      <c r="J2667" s="568">
        <v>45588</v>
      </c>
      <c r="K2667" s="42" t="s">
        <v>31</v>
      </c>
      <c r="L2667" s="544">
        <v>45587</v>
      </c>
      <c r="M2667" s="57"/>
      <c r="N2667" s="516">
        <v>45680</v>
      </c>
      <c r="O2667" s="51"/>
      <c r="P2667" s="70" t="str">
        <f t="shared" ca="1" si="431"/>
        <v/>
      </c>
      <c r="Q2667" s="70" t="str">
        <f t="shared" ca="1" si="427"/>
        <v/>
      </c>
      <c r="R2667" s="70" t="str">
        <f t="shared" ca="1" si="428"/>
        <v/>
      </c>
      <c r="S2667" s="70" t="str">
        <f t="shared" ca="1" si="429"/>
        <v/>
      </c>
      <c r="T2667" s="147" t="str">
        <f t="shared" ca="1" si="430"/>
        <v/>
      </c>
      <c r="U2667" s="146"/>
      <c r="V2667" s="51"/>
      <c r="W2667" s="51"/>
      <c r="X2667" s="51"/>
      <c r="Y2667" s="51"/>
      <c r="Z2667" s="51"/>
      <c r="AA2667" s="145"/>
    </row>
    <row r="2668" spans="1:27" s="2" customFormat="1" ht="15.6" x14ac:dyDescent="0.3">
      <c r="A2668" s="555">
        <v>45589</v>
      </c>
      <c r="B2668" s="48" t="s">
        <v>2602</v>
      </c>
      <c r="C2668" s="45" t="s">
        <v>494</v>
      </c>
      <c r="D2668" s="45">
        <v>3</v>
      </c>
      <c r="E2668" s="45" t="s">
        <v>28</v>
      </c>
      <c r="F2668" s="45">
        <v>17</v>
      </c>
      <c r="G2668" s="63" t="s">
        <v>2610</v>
      </c>
      <c r="H2668" s="47" t="s">
        <v>30</v>
      </c>
      <c r="I2668" s="47"/>
      <c r="J2668" s="568">
        <v>45588</v>
      </c>
      <c r="K2668" s="42" t="s">
        <v>31</v>
      </c>
      <c r="L2668" s="544">
        <v>45587</v>
      </c>
      <c r="M2668" s="57"/>
      <c r="N2668" s="516">
        <v>45589</v>
      </c>
      <c r="O2668" s="51"/>
      <c r="P2668" s="70" t="str">
        <f t="shared" ca="1" si="431"/>
        <v/>
      </c>
      <c r="Q2668" s="70" t="str">
        <f t="shared" ca="1" si="427"/>
        <v/>
      </c>
      <c r="R2668" s="70" t="str">
        <f t="shared" ca="1" si="428"/>
        <v/>
      </c>
      <c r="S2668" s="70" t="str">
        <f t="shared" ca="1" si="429"/>
        <v/>
      </c>
      <c r="T2668" s="147" t="str">
        <f t="shared" ca="1" si="430"/>
        <v/>
      </c>
      <c r="U2668" s="146"/>
      <c r="V2668" s="51"/>
      <c r="W2668" s="51"/>
      <c r="X2668" s="51"/>
      <c r="Y2668" s="51"/>
      <c r="Z2668" s="51"/>
      <c r="AA2668" s="145"/>
    </row>
    <row r="2669" spans="1:27" s="2" customFormat="1" ht="15.6" x14ac:dyDescent="0.3">
      <c r="A2669" s="555">
        <v>45589</v>
      </c>
      <c r="B2669" s="48" t="s">
        <v>2602</v>
      </c>
      <c r="C2669" s="45" t="s">
        <v>494</v>
      </c>
      <c r="D2669" s="45">
        <v>3</v>
      </c>
      <c r="E2669" s="45" t="s">
        <v>28</v>
      </c>
      <c r="F2669" s="45">
        <v>16</v>
      </c>
      <c r="G2669" s="63" t="s">
        <v>2611</v>
      </c>
      <c r="H2669" s="47" t="s">
        <v>30</v>
      </c>
      <c r="I2669" s="47"/>
      <c r="J2669" s="568">
        <v>45588</v>
      </c>
      <c r="K2669" s="42" t="s">
        <v>31</v>
      </c>
      <c r="L2669" s="544">
        <v>45587</v>
      </c>
      <c r="M2669" s="57"/>
      <c r="N2669" s="516">
        <v>45589</v>
      </c>
      <c r="O2669" s="51"/>
      <c r="P2669" s="70" t="str">
        <f t="shared" ca="1" si="431"/>
        <v/>
      </c>
      <c r="Q2669" s="70" t="str">
        <f t="shared" ca="1" si="427"/>
        <v/>
      </c>
      <c r="R2669" s="70" t="str">
        <f t="shared" ca="1" si="428"/>
        <v/>
      </c>
      <c r="S2669" s="70" t="str">
        <f t="shared" ca="1" si="429"/>
        <v/>
      </c>
      <c r="T2669" s="147" t="str">
        <f t="shared" ca="1" si="430"/>
        <v/>
      </c>
      <c r="U2669" s="146"/>
      <c r="V2669" s="51"/>
      <c r="W2669" s="51"/>
      <c r="X2669" s="51"/>
      <c r="Y2669" s="51"/>
      <c r="Z2669" s="51"/>
      <c r="AA2669" s="145"/>
    </row>
    <row r="2670" spans="1:27" s="2" customFormat="1" ht="15.6" x14ac:dyDescent="0.3">
      <c r="A2670" s="555">
        <v>45589</v>
      </c>
      <c r="B2670" s="48" t="s">
        <v>2602</v>
      </c>
      <c r="C2670" s="45" t="s">
        <v>494</v>
      </c>
      <c r="D2670" s="45">
        <v>3</v>
      </c>
      <c r="E2670" s="45" t="s">
        <v>28</v>
      </c>
      <c r="F2670" s="45">
        <v>15</v>
      </c>
      <c r="G2670" s="63" t="s">
        <v>2612</v>
      </c>
      <c r="H2670" s="47" t="s">
        <v>30</v>
      </c>
      <c r="I2670" s="47"/>
      <c r="J2670" s="568">
        <v>45588</v>
      </c>
      <c r="K2670" s="42" t="s">
        <v>31</v>
      </c>
      <c r="L2670" s="544">
        <v>45587</v>
      </c>
      <c r="M2670" s="57"/>
      <c r="N2670" s="516">
        <v>45589</v>
      </c>
      <c r="O2670" s="51"/>
      <c r="P2670" s="70" t="str">
        <f t="shared" ca="1" si="431"/>
        <v/>
      </c>
      <c r="Q2670" s="70" t="str">
        <f t="shared" ca="1" si="427"/>
        <v/>
      </c>
      <c r="R2670" s="70" t="str">
        <f t="shared" ca="1" si="428"/>
        <v/>
      </c>
      <c r="S2670" s="70" t="str">
        <f t="shared" ca="1" si="429"/>
        <v/>
      </c>
      <c r="T2670" s="147" t="str">
        <f t="shared" ca="1" si="430"/>
        <v/>
      </c>
      <c r="U2670" s="146"/>
      <c r="V2670" s="51"/>
      <c r="W2670" s="51"/>
      <c r="X2670" s="51"/>
      <c r="Y2670" s="51"/>
      <c r="Z2670" s="51"/>
      <c r="AA2670" s="145"/>
    </row>
    <row r="2671" spans="1:27" s="2" customFormat="1" ht="15.6" x14ac:dyDescent="0.3">
      <c r="A2671" s="555">
        <v>45589</v>
      </c>
      <c r="B2671" s="48" t="s">
        <v>2602</v>
      </c>
      <c r="C2671" s="45" t="s">
        <v>494</v>
      </c>
      <c r="D2671" s="45">
        <v>3</v>
      </c>
      <c r="E2671" s="45" t="s">
        <v>28</v>
      </c>
      <c r="F2671" s="45">
        <v>14</v>
      </c>
      <c r="G2671" s="63" t="s">
        <v>2613</v>
      </c>
      <c r="H2671" s="47" t="s">
        <v>111</v>
      </c>
      <c r="I2671" s="48"/>
      <c r="J2671" s="568">
        <v>45588</v>
      </c>
      <c r="K2671" s="187" t="s">
        <v>31</v>
      </c>
      <c r="L2671" s="544">
        <v>45587</v>
      </c>
      <c r="M2671" s="57"/>
      <c r="N2671" s="516">
        <v>45608</v>
      </c>
      <c r="O2671" s="51"/>
      <c r="P2671" s="70" t="str">
        <f t="shared" ca="1" si="431"/>
        <v/>
      </c>
      <c r="Q2671" s="70" t="str">
        <f t="shared" ca="1" si="427"/>
        <v/>
      </c>
      <c r="R2671" s="70" t="str">
        <f t="shared" ca="1" si="428"/>
        <v/>
      </c>
      <c r="S2671" s="70" t="str">
        <f t="shared" ca="1" si="429"/>
        <v/>
      </c>
      <c r="T2671" s="147" t="str">
        <f t="shared" ca="1" si="430"/>
        <v/>
      </c>
      <c r="U2671" s="146"/>
      <c r="V2671" s="51"/>
      <c r="W2671" s="51"/>
      <c r="X2671" s="51"/>
      <c r="Y2671" s="51"/>
      <c r="Z2671" s="51"/>
      <c r="AA2671" s="145"/>
    </row>
    <row r="2672" spans="1:27" s="2" customFormat="1" ht="15.6" x14ac:dyDescent="0.3">
      <c r="A2672" s="555">
        <v>45589</v>
      </c>
      <c r="B2672" s="48" t="s">
        <v>2602</v>
      </c>
      <c r="C2672" s="45" t="s">
        <v>494</v>
      </c>
      <c r="D2672" s="45">
        <v>3</v>
      </c>
      <c r="E2672" s="45" t="s">
        <v>28</v>
      </c>
      <c r="F2672" s="45">
        <v>13</v>
      </c>
      <c r="G2672" s="63" t="s">
        <v>2614</v>
      </c>
      <c r="H2672" s="47" t="s">
        <v>30</v>
      </c>
      <c r="I2672" s="48"/>
      <c r="J2672" s="568">
        <v>45588</v>
      </c>
      <c r="K2672" s="187" t="s">
        <v>31</v>
      </c>
      <c r="L2672" s="544">
        <v>45587</v>
      </c>
      <c r="M2672" s="57"/>
      <c r="N2672" s="516">
        <v>45664</v>
      </c>
      <c r="O2672" s="51"/>
      <c r="P2672" s="70" t="str">
        <f t="shared" ca="1" si="431"/>
        <v/>
      </c>
      <c r="Q2672" s="70" t="str">
        <f t="shared" ref="Q2672:Q2703" ca="1" si="432">IF(K2672="ENCOMENDADO",TODAY()-J2672,"")</f>
        <v/>
      </c>
      <c r="R2672" s="70" t="str">
        <f t="shared" ref="R2672:R2703" ca="1" si="433">IF(K2672="EM OBRA",TODAY()-J2672,"")</f>
        <v/>
      </c>
      <c r="S2672" s="70" t="str">
        <f t="shared" ref="S2672:S2703" ca="1" si="434">IF(K2672="CORREÇÃO NÃO ACEITE",TODAY()-J2672,"")</f>
        <v/>
      </c>
      <c r="T2672" s="147" t="str">
        <f t="shared" ref="T2672:T2703" ca="1" si="435">IF(K2672="A VERIFICAR",TODAY()-J2672,"")</f>
        <v/>
      </c>
      <c r="U2672" s="146"/>
      <c r="V2672" s="51"/>
      <c r="W2672" s="51"/>
      <c r="X2672" s="51"/>
      <c r="Y2672" s="51"/>
      <c r="Z2672" s="51"/>
      <c r="AA2672" s="145"/>
    </row>
    <row r="2673" spans="1:27" s="2" customFormat="1" ht="15.6" x14ac:dyDescent="0.3">
      <c r="A2673" s="555">
        <v>45589</v>
      </c>
      <c r="B2673" s="48" t="s">
        <v>2602</v>
      </c>
      <c r="C2673" s="45" t="s">
        <v>494</v>
      </c>
      <c r="D2673" s="45">
        <v>3</v>
      </c>
      <c r="E2673" s="45" t="s">
        <v>28</v>
      </c>
      <c r="F2673" s="45">
        <v>12</v>
      </c>
      <c r="G2673" s="63" t="s">
        <v>2615</v>
      </c>
      <c r="H2673" s="47" t="s">
        <v>57</v>
      </c>
      <c r="I2673" s="47"/>
      <c r="J2673" s="568">
        <v>45588</v>
      </c>
      <c r="K2673" s="187" t="s">
        <v>31</v>
      </c>
      <c r="L2673" s="544">
        <v>45587</v>
      </c>
      <c r="M2673" s="57"/>
      <c r="N2673" s="516">
        <v>45589</v>
      </c>
      <c r="O2673" s="51"/>
      <c r="P2673" s="70" t="str">
        <f t="shared" ca="1" si="431"/>
        <v/>
      </c>
      <c r="Q2673" s="70" t="str">
        <f t="shared" ca="1" si="432"/>
        <v/>
      </c>
      <c r="R2673" s="70" t="str">
        <f t="shared" ca="1" si="433"/>
        <v/>
      </c>
      <c r="S2673" s="70" t="str">
        <f t="shared" ca="1" si="434"/>
        <v/>
      </c>
      <c r="T2673" s="147" t="str">
        <f t="shared" ca="1" si="435"/>
        <v/>
      </c>
      <c r="U2673" s="146"/>
      <c r="V2673" s="51"/>
      <c r="W2673" s="51"/>
      <c r="X2673" s="51"/>
      <c r="Y2673" s="51"/>
      <c r="Z2673" s="51"/>
      <c r="AA2673" s="145"/>
    </row>
    <row r="2674" spans="1:27" s="2" customFormat="1" ht="15.6" x14ac:dyDescent="0.3">
      <c r="A2674" s="555">
        <v>45589</v>
      </c>
      <c r="B2674" s="48" t="s">
        <v>2602</v>
      </c>
      <c r="C2674" s="45" t="s">
        <v>494</v>
      </c>
      <c r="D2674" s="45">
        <v>3</v>
      </c>
      <c r="E2674" s="45" t="s">
        <v>28</v>
      </c>
      <c r="F2674" s="45">
        <v>11</v>
      </c>
      <c r="G2674" s="63" t="s">
        <v>2616</v>
      </c>
      <c r="H2674" s="47" t="s">
        <v>30</v>
      </c>
      <c r="I2674" s="47"/>
      <c r="J2674" s="568">
        <v>45588</v>
      </c>
      <c r="K2674" s="42" t="s">
        <v>31</v>
      </c>
      <c r="L2674" s="544">
        <v>45587</v>
      </c>
      <c r="M2674" s="57"/>
      <c r="N2674" s="516">
        <v>45589</v>
      </c>
      <c r="O2674" s="51"/>
      <c r="P2674" s="70" t="str">
        <f t="shared" ca="1" si="431"/>
        <v/>
      </c>
      <c r="Q2674" s="70" t="str">
        <f t="shared" ca="1" si="432"/>
        <v/>
      </c>
      <c r="R2674" s="70" t="str">
        <f t="shared" ca="1" si="433"/>
        <v/>
      </c>
      <c r="S2674" s="70" t="str">
        <f t="shared" ca="1" si="434"/>
        <v/>
      </c>
      <c r="T2674" s="147" t="str">
        <f t="shared" ca="1" si="435"/>
        <v/>
      </c>
      <c r="U2674" s="146"/>
      <c r="V2674" s="51"/>
      <c r="W2674" s="51"/>
      <c r="X2674" s="51"/>
      <c r="Y2674" s="51"/>
      <c r="Z2674" s="51"/>
      <c r="AA2674" s="145"/>
    </row>
    <row r="2675" spans="1:27" s="2" customFormat="1" ht="15.6" x14ac:dyDescent="0.3">
      <c r="A2675" s="555">
        <v>45589</v>
      </c>
      <c r="B2675" s="48" t="s">
        <v>2602</v>
      </c>
      <c r="C2675" s="45" t="s">
        <v>494</v>
      </c>
      <c r="D2675" s="45">
        <v>3</v>
      </c>
      <c r="E2675" s="45" t="s">
        <v>28</v>
      </c>
      <c r="F2675" s="45">
        <v>10</v>
      </c>
      <c r="G2675" s="63" t="s">
        <v>2617</v>
      </c>
      <c r="H2675" s="47" t="s">
        <v>30</v>
      </c>
      <c r="I2675" s="47"/>
      <c r="J2675" s="568">
        <v>45588</v>
      </c>
      <c r="K2675" s="42" t="s">
        <v>31</v>
      </c>
      <c r="L2675" s="544">
        <v>45587</v>
      </c>
      <c r="M2675" s="57"/>
      <c r="N2675" s="516">
        <v>45589</v>
      </c>
      <c r="O2675" s="51"/>
      <c r="P2675" s="70" t="str">
        <f t="shared" ca="1" si="431"/>
        <v/>
      </c>
      <c r="Q2675" s="70" t="str">
        <f t="shared" ca="1" si="432"/>
        <v/>
      </c>
      <c r="R2675" s="70" t="str">
        <f t="shared" ca="1" si="433"/>
        <v/>
      </c>
      <c r="S2675" s="70" t="str">
        <f t="shared" ca="1" si="434"/>
        <v/>
      </c>
      <c r="T2675" s="147" t="str">
        <f t="shared" ca="1" si="435"/>
        <v/>
      </c>
      <c r="U2675" s="146"/>
      <c r="V2675" s="51"/>
      <c r="W2675" s="51"/>
      <c r="X2675" s="51"/>
      <c r="Y2675" s="51"/>
      <c r="Z2675" s="51"/>
      <c r="AA2675" s="145"/>
    </row>
    <row r="2676" spans="1:27" s="2" customFormat="1" ht="15.6" x14ac:dyDescent="0.3">
      <c r="A2676" s="555">
        <v>45589</v>
      </c>
      <c r="B2676" s="48" t="s">
        <v>2602</v>
      </c>
      <c r="C2676" s="45" t="s">
        <v>494</v>
      </c>
      <c r="D2676" s="45">
        <v>3</v>
      </c>
      <c r="E2676" s="45" t="s">
        <v>28</v>
      </c>
      <c r="F2676" s="45">
        <v>9</v>
      </c>
      <c r="G2676" s="63" t="s">
        <v>2618</v>
      </c>
      <c r="H2676" s="47" t="s">
        <v>30</v>
      </c>
      <c r="I2676" s="47"/>
      <c r="J2676" s="568">
        <v>45588</v>
      </c>
      <c r="K2676" s="42" t="s">
        <v>31</v>
      </c>
      <c r="L2676" s="544">
        <v>45587</v>
      </c>
      <c r="M2676" s="57"/>
      <c r="N2676" s="516">
        <v>45589</v>
      </c>
      <c r="O2676" s="51"/>
      <c r="P2676" s="70" t="str">
        <f t="shared" ca="1" si="431"/>
        <v/>
      </c>
      <c r="Q2676" s="70" t="str">
        <f t="shared" ca="1" si="432"/>
        <v/>
      </c>
      <c r="R2676" s="70" t="str">
        <f t="shared" ca="1" si="433"/>
        <v/>
      </c>
      <c r="S2676" s="70" t="str">
        <f t="shared" ca="1" si="434"/>
        <v/>
      </c>
      <c r="T2676" s="147" t="str">
        <f t="shared" ca="1" si="435"/>
        <v/>
      </c>
      <c r="U2676" s="146"/>
      <c r="V2676" s="51"/>
      <c r="W2676" s="51"/>
      <c r="X2676" s="51"/>
      <c r="Y2676" s="51"/>
      <c r="Z2676" s="51"/>
      <c r="AA2676" s="145"/>
    </row>
    <row r="2677" spans="1:27" s="2" customFormat="1" ht="15.6" x14ac:dyDescent="0.3">
      <c r="A2677" s="555">
        <v>45589</v>
      </c>
      <c r="B2677" s="48" t="s">
        <v>2602</v>
      </c>
      <c r="C2677" s="45" t="s">
        <v>494</v>
      </c>
      <c r="D2677" s="45">
        <v>3</v>
      </c>
      <c r="E2677" s="45" t="s">
        <v>28</v>
      </c>
      <c r="F2677" s="45">
        <v>8</v>
      </c>
      <c r="G2677" s="63" t="s">
        <v>2619</v>
      </c>
      <c r="H2677" s="47" t="s">
        <v>57</v>
      </c>
      <c r="I2677" s="48"/>
      <c r="J2677" s="568">
        <v>45588</v>
      </c>
      <c r="K2677" s="187" t="s">
        <v>31</v>
      </c>
      <c r="L2677" s="544">
        <v>45587</v>
      </c>
      <c r="M2677" s="57"/>
      <c r="N2677" s="516">
        <v>45664</v>
      </c>
      <c r="O2677" s="51"/>
      <c r="P2677" s="70" t="str">
        <f t="shared" ca="1" si="431"/>
        <v/>
      </c>
      <c r="Q2677" s="70" t="str">
        <f t="shared" ca="1" si="432"/>
        <v/>
      </c>
      <c r="R2677" s="70" t="str">
        <f t="shared" ca="1" si="433"/>
        <v/>
      </c>
      <c r="S2677" s="70" t="str">
        <f t="shared" ca="1" si="434"/>
        <v/>
      </c>
      <c r="T2677" s="147" t="str">
        <f t="shared" ca="1" si="435"/>
        <v/>
      </c>
      <c r="U2677" s="146"/>
      <c r="V2677" s="51"/>
      <c r="W2677" s="51"/>
      <c r="X2677" s="51"/>
      <c r="Y2677" s="51"/>
      <c r="Z2677" s="51"/>
      <c r="AA2677" s="145"/>
    </row>
    <row r="2678" spans="1:27" s="2" customFormat="1" ht="15.6" x14ac:dyDescent="0.3">
      <c r="A2678" s="555">
        <v>45589</v>
      </c>
      <c r="B2678" s="48" t="s">
        <v>2602</v>
      </c>
      <c r="C2678" s="45" t="s">
        <v>494</v>
      </c>
      <c r="D2678" s="45">
        <v>3</v>
      </c>
      <c r="E2678" s="45" t="s">
        <v>28</v>
      </c>
      <c r="F2678" s="45">
        <v>7</v>
      </c>
      <c r="G2678" s="63" t="s">
        <v>1133</v>
      </c>
      <c r="H2678" s="47" t="s">
        <v>111</v>
      </c>
      <c r="I2678" s="48"/>
      <c r="J2678" s="568">
        <v>45588</v>
      </c>
      <c r="K2678" s="42" t="s">
        <v>31</v>
      </c>
      <c r="L2678" s="544">
        <v>45587</v>
      </c>
      <c r="M2678" s="57"/>
      <c r="N2678" s="516">
        <v>45608</v>
      </c>
      <c r="O2678" s="51"/>
      <c r="P2678" s="70" t="str">
        <f t="shared" ca="1" si="431"/>
        <v/>
      </c>
      <c r="Q2678" s="70" t="str">
        <f t="shared" ca="1" si="432"/>
        <v/>
      </c>
      <c r="R2678" s="70" t="str">
        <f t="shared" ca="1" si="433"/>
        <v/>
      </c>
      <c r="S2678" s="70" t="str">
        <f t="shared" ca="1" si="434"/>
        <v/>
      </c>
      <c r="T2678" s="147" t="str">
        <f t="shared" ca="1" si="435"/>
        <v/>
      </c>
      <c r="U2678" s="146"/>
      <c r="V2678" s="51"/>
      <c r="W2678" s="51"/>
      <c r="X2678" s="51"/>
      <c r="Y2678" s="51"/>
      <c r="Z2678" s="51"/>
      <c r="AA2678" s="145"/>
    </row>
    <row r="2679" spans="1:27" s="2" customFormat="1" ht="15.6" x14ac:dyDescent="0.3">
      <c r="A2679" s="555">
        <v>45589</v>
      </c>
      <c r="B2679" s="48" t="s">
        <v>2602</v>
      </c>
      <c r="C2679" s="45" t="s">
        <v>494</v>
      </c>
      <c r="D2679" s="45">
        <v>3</v>
      </c>
      <c r="E2679" s="45" t="s">
        <v>28</v>
      </c>
      <c r="F2679" s="45">
        <v>6</v>
      </c>
      <c r="G2679" s="63" t="s">
        <v>2620</v>
      </c>
      <c r="H2679" s="47" t="s">
        <v>30</v>
      </c>
      <c r="I2679" s="47"/>
      <c r="J2679" s="568">
        <v>45588</v>
      </c>
      <c r="K2679" s="42" t="s">
        <v>31</v>
      </c>
      <c r="L2679" s="544">
        <v>45587</v>
      </c>
      <c r="M2679" s="57"/>
      <c r="N2679" s="516">
        <v>45589</v>
      </c>
      <c r="O2679" s="51"/>
      <c r="P2679" s="70" t="str">
        <f t="shared" ca="1" si="431"/>
        <v/>
      </c>
      <c r="Q2679" s="70" t="str">
        <f t="shared" ca="1" si="432"/>
        <v/>
      </c>
      <c r="R2679" s="70" t="str">
        <f t="shared" ca="1" si="433"/>
        <v/>
      </c>
      <c r="S2679" s="70" t="str">
        <f t="shared" ca="1" si="434"/>
        <v/>
      </c>
      <c r="T2679" s="147" t="str">
        <f t="shared" ca="1" si="435"/>
        <v/>
      </c>
      <c r="U2679" s="146"/>
      <c r="V2679" s="51"/>
      <c r="W2679" s="51"/>
      <c r="X2679" s="51"/>
      <c r="Y2679" s="51"/>
      <c r="Z2679" s="51"/>
      <c r="AA2679" s="145"/>
    </row>
    <row r="2680" spans="1:27" s="2" customFormat="1" ht="15.6" x14ac:dyDescent="0.3">
      <c r="A2680" s="555">
        <v>45589</v>
      </c>
      <c r="B2680" s="48" t="s">
        <v>2602</v>
      </c>
      <c r="C2680" s="45" t="s">
        <v>494</v>
      </c>
      <c r="D2680" s="45">
        <v>3</v>
      </c>
      <c r="E2680" s="45" t="s">
        <v>28</v>
      </c>
      <c r="F2680" s="45">
        <v>5</v>
      </c>
      <c r="G2680" s="63" t="s">
        <v>2088</v>
      </c>
      <c r="H2680" s="47" t="s">
        <v>30</v>
      </c>
      <c r="I2680" s="47"/>
      <c r="J2680" s="568">
        <v>45588</v>
      </c>
      <c r="K2680" s="42" t="s">
        <v>31</v>
      </c>
      <c r="L2680" s="544">
        <v>45587</v>
      </c>
      <c r="M2680" s="57"/>
      <c r="N2680" s="516">
        <v>45589</v>
      </c>
      <c r="O2680" s="51"/>
      <c r="P2680" s="70" t="str">
        <f t="shared" ca="1" si="431"/>
        <v/>
      </c>
      <c r="Q2680" s="70" t="str">
        <f t="shared" ca="1" si="432"/>
        <v/>
      </c>
      <c r="R2680" s="70" t="str">
        <f t="shared" ca="1" si="433"/>
        <v/>
      </c>
      <c r="S2680" s="70" t="str">
        <f t="shared" ca="1" si="434"/>
        <v/>
      </c>
      <c r="T2680" s="147" t="str">
        <f t="shared" ca="1" si="435"/>
        <v/>
      </c>
      <c r="U2680" s="146"/>
      <c r="V2680" s="51"/>
      <c r="W2680" s="51"/>
      <c r="X2680" s="51"/>
      <c r="Y2680" s="51"/>
      <c r="Z2680" s="51"/>
      <c r="AA2680" s="145"/>
    </row>
    <row r="2681" spans="1:27" s="2" customFormat="1" ht="15.6" x14ac:dyDescent="0.3">
      <c r="A2681" s="555">
        <v>45589</v>
      </c>
      <c r="B2681" s="48" t="s">
        <v>2602</v>
      </c>
      <c r="C2681" s="45" t="s">
        <v>494</v>
      </c>
      <c r="D2681" s="45">
        <v>3</v>
      </c>
      <c r="E2681" s="45" t="s">
        <v>28</v>
      </c>
      <c r="F2681" s="45">
        <v>4</v>
      </c>
      <c r="G2681" s="63" t="s">
        <v>2621</v>
      </c>
      <c r="H2681" s="47" t="s">
        <v>30</v>
      </c>
      <c r="I2681" s="47"/>
      <c r="J2681" s="568">
        <v>45588</v>
      </c>
      <c r="K2681" s="42" t="s">
        <v>31</v>
      </c>
      <c r="L2681" s="544">
        <v>45587</v>
      </c>
      <c r="M2681" s="57"/>
      <c r="N2681" s="516">
        <v>45589</v>
      </c>
      <c r="O2681" s="51"/>
      <c r="P2681" s="70" t="str">
        <f ca="1">IF(K2681="NÃO INTERVENCIONADO",TODAY()-L2681,"")</f>
        <v/>
      </c>
      <c r="Q2681" s="70" t="str">
        <f t="shared" ca="1" si="432"/>
        <v/>
      </c>
      <c r="R2681" s="70" t="str">
        <f t="shared" ca="1" si="433"/>
        <v/>
      </c>
      <c r="S2681" s="70" t="str">
        <f t="shared" ca="1" si="434"/>
        <v/>
      </c>
      <c r="T2681" s="147" t="str">
        <f t="shared" ca="1" si="435"/>
        <v/>
      </c>
      <c r="U2681" s="146"/>
      <c r="V2681" s="51"/>
      <c r="W2681" s="51"/>
      <c r="X2681" s="51"/>
      <c r="Y2681" s="51"/>
      <c r="Z2681" s="51"/>
      <c r="AA2681" s="145"/>
    </row>
    <row r="2682" spans="1:27" s="2" customFormat="1" ht="15.6" x14ac:dyDescent="0.3">
      <c r="A2682" s="555">
        <v>45589</v>
      </c>
      <c r="B2682" s="48" t="s">
        <v>2602</v>
      </c>
      <c r="C2682" s="45" t="s">
        <v>494</v>
      </c>
      <c r="D2682" s="45">
        <v>3</v>
      </c>
      <c r="E2682" s="45" t="s">
        <v>28</v>
      </c>
      <c r="F2682" s="45">
        <v>3</v>
      </c>
      <c r="G2682" s="63" t="s">
        <v>2622</v>
      </c>
      <c r="H2682" s="47" t="s">
        <v>30</v>
      </c>
      <c r="I2682" s="47"/>
      <c r="J2682" s="568">
        <v>45588</v>
      </c>
      <c r="K2682" s="42" t="s">
        <v>31</v>
      </c>
      <c r="L2682" s="544">
        <v>45587</v>
      </c>
      <c r="M2682" s="57"/>
      <c r="N2682" s="516">
        <v>45589</v>
      </c>
      <c r="O2682" s="51"/>
      <c r="P2682" s="70" t="str">
        <f t="shared" ref="P2682:P2690" ca="1" si="436">IF(K2682="NÃO INTERVENCIONADO",TODAY()-J2682,"")</f>
        <v/>
      </c>
      <c r="Q2682" s="70" t="str">
        <f t="shared" ca="1" si="432"/>
        <v/>
      </c>
      <c r="R2682" s="70" t="str">
        <f t="shared" ca="1" si="433"/>
        <v/>
      </c>
      <c r="S2682" s="70" t="str">
        <f t="shared" ca="1" si="434"/>
        <v/>
      </c>
      <c r="T2682" s="147" t="str">
        <f t="shared" ca="1" si="435"/>
        <v/>
      </c>
      <c r="U2682" s="146"/>
      <c r="V2682" s="51"/>
      <c r="W2682" s="51"/>
      <c r="X2682" s="51"/>
      <c r="Y2682" s="51"/>
      <c r="Z2682" s="51"/>
      <c r="AA2682" s="145"/>
    </row>
    <row r="2683" spans="1:27" s="2" customFormat="1" ht="15.6" x14ac:dyDescent="0.3">
      <c r="A2683" s="555">
        <v>45589</v>
      </c>
      <c r="B2683" s="48" t="s">
        <v>2602</v>
      </c>
      <c r="C2683" s="45" t="s">
        <v>494</v>
      </c>
      <c r="D2683" s="45">
        <v>3</v>
      </c>
      <c r="E2683" s="45" t="s">
        <v>28</v>
      </c>
      <c r="F2683" s="45">
        <v>2</v>
      </c>
      <c r="G2683" s="63" t="s">
        <v>764</v>
      </c>
      <c r="H2683" s="47" t="s">
        <v>30</v>
      </c>
      <c r="I2683" s="47"/>
      <c r="J2683" s="568">
        <v>45588</v>
      </c>
      <c r="K2683" s="42" t="s">
        <v>31</v>
      </c>
      <c r="L2683" s="544">
        <v>45587</v>
      </c>
      <c r="M2683" s="57"/>
      <c r="N2683" s="516">
        <v>45589</v>
      </c>
      <c r="O2683" s="51"/>
      <c r="P2683" s="70" t="str">
        <f t="shared" ca="1" si="436"/>
        <v/>
      </c>
      <c r="Q2683" s="70" t="str">
        <f t="shared" ca="1" si="432"/>
        <v/>
      </c>
      <c r="R2683" s="70" t="str">
        <f t="shared" ca="1" si="433"/>
        <v/>
      </c>
      <c r="S2683" s="70" t="str">
        <f t="shared" ca="1" si="434"/>
        <v/>
      </c>
      <c r="T2683" s="147" t="str">
        <f t="shared" ca="1" si="435"/>
        <v/>
      </c>
      <c r="U2683" s="146"/>
      <c r="V2683" s="51"/>
      <c r="W2683" s="51"/>
      <c r="X2683" s="51"/>
      <c r="Y2683" s="51"/>
      <c r="Z2683" s="51"/>
      <c r="AA2683" s="145"/>
    </row>
    <row r="2684" spans="1:27" s="2" customFormat="1" ht="15.6" x14ac:dyDescent="0.3">
      <c r="A2684" s="555">
        <v>45589</v>
      </c>
      <c r="B2684" s="48" t="s">
        <v>2602</v>
      </c>
      <c r="C2684" s="45" t="s">
        <v>494</v>
      </c>
      <c r="D2684" s="45">
        <v>3</v>
      </c>
      <c r="E2684" s="45" t="s">
        <v>28</v>
      </c>
      <c r="F2684" s="45">
        <v>1</v>
      </c>
      <c r="G2684" s="63" t="s">
        <v>2623</v>
      </c>
      <c r="H2684" s="47" t="s">
        <v>30</v>
      </c>
      <c r="I2684" s="47"/>
      <c r="J2684" s="568">
        <v>45588</v>
      </c>
      <c r="K2684" s="42" t="s">
        <v>31</v>
      </c>
      <c r="L2684" s="544">
        <v>45587</v>
      </c>
      <c r="M2684" s="57"/>
      <c r="N2684" s="516">
        <v>45589</v>
      </c>
      <c r="O2684" s="51"/>
      <c r="P2684" s="70" t="str">
        <f t="shared" ca="1" si="436"/>
        <v/>
      </c>
      <c r="Q2684" s="70" t="str">
        <f t="shared" ca="1" si="432"/>
        <v/>
      </c>
      <c r="R2684" s="70" t="str">
        <f t="shared" ca="1" si="433"/>
        <v/>
      </c>
      <c r="S2684" s="70" t="str">
        <f t="shared" ca="1" si="434"/>
        <v/>
      </c>
      <c r="T2684" s="147" t="str">
        <f t="shared" ca="1" si="435"/>
        <v/>
      </c>
      <c r="U2684" s="146"/>
      <c r="V2684" s="51"/>
      <c r="W2684" s="51"/>
      <c r="X2684" s="51"/>
      <c r="Y2684" s="51"/>
      <c r="Z2684" s="51"/>
      <c r="AA2684" s="145"/>
    </row>
    <row r="2685" spans="1:27" s="2" customFormat="1" ht="15.6" x14ac:dyDescent="0.3">
      <c r="A2685" s="555">
        <v>45517</v>
      </c>
      <c r="B2685" s="48" t="s">
        <v>2624</v>
      </c>
      <c r="C2685" s="45" t="s">
        <v>494</v>
      </c>
      <c r="D2685" s="45">
        <v>3</v>
      </c>
      <c r="E2685" s="45" t="s">
        <v>66</v>
      </c>
      <c r="F2685" s="45">
        <v>1</v>
      </c>
      <c r="G2685" s="127" t="s">
        <v>2176</v>
      </c>
      <c r="H2685" s="65" t="s">
        <v>57</v>
      </c>
      <c r="I2685" s="48"/>
      <c r="J2685" s="513"/>
      <c r="K2685" s="42" t="s">
        <v>31</v>
      </c>
      <c r="L2685" s="543">
        <v>45489</v>
      </c>
      <c r="M2685" s="51"/>
      <c r="N2685" s="513">
        <v>45693</v>
      </c>
      <c r="O2685" s="51"/>
      <c r="P2685" s="70" t="str">
        <f t="shared" ca="1" si="436"/>
        <v/>
      </c>
      <c r="Q2685" s="70" t="str">
        <f t="shared" ca="1" si="432"/>
        <v/>
      </c>
      <c r="R2685" s="70" t="str">
        <f t="shared" ca="1" si="433"/>
        <v/>
      </c>
      <c r="S2685" s="70" t="str">
        <f t="shared" ca="1" si="434"/>
        <v/>
      </c>
      <c r="T2685" s="147" t="str">
        <f t="shared" ca="1" si="435"/>
        <v/>
      </c>
      <c r="U2685" s="146"/>
      <c r="V2685" s="51"/>
      <c r="W2685" s="51"/>
      <c r="X2685" s="51"/>
      <c r="Y2685" s="51"/>
      <c r="Z2685" s="51"/>
      <c r="AA2685" s="145"/>
    </row>
    <row r="2686" spans="1:27" s="2" customFormat="1" ht="15.6" x14ac:dyDescent="0.3">
      <c r="A2686" s="555">
        <v>45517</v>
      </c>
      <c r="B2686" s="48" t="s">
        <v>2624</v>
      </c>
      <c r="C2686" s="45" t="s">
        <v>494</v>
      </c>
      <c r="D2686" s="45">
        <v>3</v>
      </c>
      <c r="E2686" s="45" t="s">
        <v>66</v>
      </c>
      <c r="F2686" s="45">
        <v>2</v>
      </c>
      <c r="G2686" s="67" t="s">
        <v>238</v>
      </c>
      <c r="H2686" s="47" t="s">
        <v>30</v>
      </c>
      <c r="I2686" s="48"/>
      <c r="J2686" s="513"/>
      <c r="K2686" s="42" t="s">
        <v>31</v>
      </c>
      <c r="L2686" s="543">
        <v>45489</v>
      </c>
      <c r="M2686" s="51"/>
      <c r="N2686" s="513">
        <v>45656</v>
      </c>
      <c r="O2686" s="51"/>
      <c r="P2686" s="70" t="str">
        <f t="shared" ca="1" si="436"/>
        <v/>
      </c>
      <c r="Q2686" s="70" t="str">
        <f t="shared" ca="1" si="432"/>
        <v/>
      </c>
      <c r="R2686" s="70" t="str">
        <f t="shared" ca="1" si="433"/>
        <v/>
      </c>
      <c r="S2686" s="70" t="str">
        <f t="shared" ca="1" si="434"/>
        <v/>
      </c>
      <c r="T2686" s="147" t="str">
        <f t="shared" ca="1" si="435"/>
        <v/>
      </c>
      <c r="U2686" s="146"/>
      <c r="V2686" s="51"/>
      <c r="W2686" s="51"/>
      <c r="X2686" s="51"/>
      <c r="Y2686" s="51"/>
      <c r="Z2686" s="51"/>
      <c r="AA2686" s="145"/>
    </row>
    <row r="2687" spans="1:27" s="2" customFormat="1" ht="15.6" x14ac:dyDescent="0.3">
      <c r="A2687" s="555">
        <v>45517</v>
      </c>
      <c r="B2687" s="48" t="s">
        <v>2624</v>
      </c>
      <c r="C2687" s="45" t="s">
        <v>494</v>
      </c>
      <c r="D2687" s="45">
        <v>3</v>
      </c>
      <c r="E2687" s="45" t="s">
        <v>66</v>
      </c>
      <c r="F2687" s="45">
        <v>3</v>
      </c>
      <c r="G2687" s="67" t="s">
        <v>71</v>
      </c>
      <c r="H2687" s="47" t="s">
        <v>30</v>
      </c>
      <c r="I2687" s="48"/>
      <c r="J2687" s="513"/>
      <c r="K2687" s="42" t="s">
        <v>31</v>
      </c>
      <c r="L2687" s="543">
        <v>45489</v>
      </c>
      <c r="M2687" s="51"/>
      <c r="N2687" s="513">
        <v>45656</v>
      </c>
      <c r="O2687" s="51"/>
      <c r="P2687" s="70" t="str">
        <f t="shared" ca="1" si="436"/>
        <v/>
      </c>
      <c r="Q2687" s="70" t="str">
        <f t="shared" ca="1" si="432"/>
        <v/>
      </c>
      <c r="R2687" s="70" t="str">
        <f t="shared" ca="1" si="433"/>
        <v/>
      </c>
      <c r="S2687" s="70" t="str">
        <f t="shared" ca="1" si="434"/>
        <v/>
      </c>
      <c r="T2687" s="147" t="str">
        <f t="shared" ca="1" si="435"/>
        <v/>
      </c>
      <c r="U2687" s="146"/>
      <c r="V2687" s="51"/>
      <c r="W2687" s="51"/>
      <c r="X2687" s="51"/>
      <c r="Y2687" s="51"/>
      <c r="Z2687" s="51"/>
      <c r="AA2687" s="145"/>
    </row>
    <row r="2688" spans="1:27" s="2" customFormat="1" ht="15.6" x14ac:dyDescent="0.3">
      <c r="A2688" s="555">
        <v>45517</v>
      </c>
      <c r="B2688" s="48" t="s">
        <v>2624</v>
      </c>
      <c r="C2688" s="45" t="s">
        <v>494</v>
      </c>
      <c r="D2688" s="45">
        <v>3</v>
      </c>
      <c r="E2688" s="45" t="s">
        <v>66</v>
      </c>
      <c r="F2688" s="45">
        <v>4</v>
      </c>
      <c r="G2688" s="67" t="s">
        <v>2625</v>
      </c>
      <c r="H2688" s="47" t="s">
        <v>30</v>
      </c>
      <c r="I2688" s="48"/>
      <c r="J2688" s="513"/>
      <c r="K2688" s="42" t="s">
        <v>31</v>
      </c>
      <c r="L2688" s="543">
        <v>45489</v>
      </c>
      <c r="M2688" s="51"/>
      <c r="N2688" s="513">
        <v>45656</v>
      </c>
      <c r="O2688" s="51"/>
      <c r="P2688" s="70" t="str">
        <f t="shared" ca="1" si="436"/>
        <v/>
      </c>
      <c r="Q2688" s="70" t="str">
        <f t="shared" ca="1" si="432"/>
        <v/>
      </c>
      <c r="R2688" s="70" t="str">
        <f t="shared" ca="1" si="433"/>
        <v/>
      </c>
      <c r="S2688" s="70" t="str">
        <f t="shared" ca="1" si="434"/>
        <v/>
      </c>
      <c r="T2688" s="147" t="str">
        <f t="shared" ca="1" si="435"/>
        <v/>
      </c>
      <c r="U2688" s="146"/>
      <c r="V2688" s="51"/>
      <c r="W2688" s="51"/>
      <c r="X2688" s="51"/>
      <c r="Y2688" s="51"/>
      <c r="Z2688" s="51"/>
      <c r="AA2688" s="145"/>
    </row>
    <row r="2689" spans="1:27" s="2" customFormat="1" ht="15.6" x14ac:dyDescent="0.3">
      <c r="A2689" s="555">
        <v>45517</v>
      </c>
      <c r="B2689" s="48" t="s">
        <v>2624</v>
      </c>
      <c r="C2689" s="45" t="s">
        <v>494</v>
      </c>
      <c r="D2689" s="45">
        <v>3</v>
      </c>
      <c r="E2689" s="45" t="s">
        <v>66</v>
      </c>
      <c r="F2689" s="45">
        <v>5</v>
      </c>
      <c r="G2689" s="67" t="s">
        <v>2626</v>
      </c>
      <c r="H2689" s="47" t="s">
        <v>30</v>
      </c>
      <c r="I2689" s="48"/>
      <c r="J2689" s="513"/>
      <c r="K2689" s="42" t="s">
        <v>31</v>
      </c>
      <c r="L2689" s="543">
        <v>45489</v>
      </c>
      <c r="M2689" s="51"/>
      <c r="N2689" s="513">
        <v>45656</v>
      </c>
      <c r="O2689" s="51"/>
      <c r="P2689" s="70" t="str">
        <f t="shared" ca="1" si="436"/>
        <v/>
      </c>
      <c r="Q2689" s="70" t="str">
        <f t="shared" ca="1" si="432"/>
        <v/>
      </c>
      <c r="R2689" s="70" t="str">
        <f t="shared" ca="1" si="433"/>
        <v/>
      </c>
      <c r="S2689" s="70" t="str">
        <f t="shared" ca="1" si="434"/>
        <v/>
      </c>
      <c r="T2689" s="147" t="str">
        <f t="shared" ca="1" si="435"/>
        <v/>
      </c>
      <c r="U2689" s="146"/>
      <c r="V2689" s="51"/>
      <c r="W2689" s="51"/>
      <c r="X2689" s="51"/>
      <c r="Y2689" s="51"/>
      <c r="Z2689" s="51"/>
      <c r="AA2689" s="145"/>
    </row>
    <row r="2690" spans="1:27" s="2" customFormat="1" ht="15.6" x14ac:dyDescent="0.3">
      <c r="A2690" s="555">
        <v>45517</v>
      </c>
      <c r="B2690" s="48" t="s">
        <v>2624</v>
      </c>
      <c r="C2690" s="45" t="s">
        <v>494</v>
      </c>
      <c r="D2690" s="45">
        <v>3</v>
      </c>
      <c r="E2690" s="45" t="s">
        <v>66</v>
      </c>
      <c r="F2690" s="45">
        <v>6</v>
      </c>
      <c r="G2690" s="67" t="s">
        <v>2627</v>
      </c>
      <c r="H2690" s="47" t="s">
        <v>30</v>
      </c>
      <c r="I2690" s="48"/>
      <c r="J2690" s="513"/>
      <c r="K2690" s="42" t="s">
        <v>31</v>
      </c>
      <c r="L2690" s="543">
        <v>45489</v>
      </c>
      <c r="M2690" s="51"/>
      <c r="N2690" s="513">
        <v>45656</v>
      </c>
      <c r="O2690" s="51"/>
      <c r="P2690" s="70" t="str">
        <f t="shared" ca="1" si="436"/>
        <v/>
      </c>
      <c r="Q2690" s="70" t="str">
        <f t="shared" ca="1" si="432"/>
        <v/>
      </c>
      <c r="R2690" s="70" t="str">
        <f t="shared" ca="1" si="433"/>
        <v/>
      </c>
      <c r="S2690" s="70" t="str">
        <f t="shared" ca="1" si="434"/>
        <v/>
      </c>
      <c r="T2690" s="147" t="str">
        <f t="shared" ca="1" si="435"/>
        <v/>
      </c>
      <c r="U2690" s="146"/>
      <c r="V2690" s="51"/>
      <c r="W2690" s="51"/>
      <c r="X2690" s="51"/>
      <c r="Y2690" s="51"/>
      <c r="Z2690" s="51"/>
      <c r="AA2690" s="145"/>
    </row>
    <row r="2691" spans="1:27" s="2" customFormat="1" ht="15.6" x14ac:dyDescent="0.3">
      <c r="A2691" s="555">
        <v>45517</v>
      </c>
      <c r="B2691" s="48" t="s">
        <v>2624</v>
      </c>
      <c r="C2691" s="45" t="s">
        <v>494</v>
      </c>
      <c r="D2691" s="45">
        <v>3</v>
      </c>
      <c r="E2691" s="45" t="s">
        <v>66</v>
      </c>
      <c r="F2691" s="45">
        <v>7</v>
      </c>
      <c r="G2691" s="67" t="s">
        <v>2628</v>
      </c>
      <c r="H2691" s="47" t="s">
        <v>30</v>
      </c>
      <c r="I2691" s="48"/>
      <c r="J2691" s="513"/>
      <c r="K2691" s="42" t="s">
        <v>31</v>
      </c>
      <c r="L2691" s="543">
        <v>45489</v>
      </c>
      <c r="M2691" s="51"/>
      <c r="N2691" s="513">
        <v>45656</v>
      </c>
      <c r="O2691" s="51"/>
      <c r="P2691" s="70" t="str">
        <f ca="1">IF(K2691="NÃO INTERVENCIONADO",TODAY()-L2691,"")</f>
        <v/>
      </c>
      <c r="Q2691" s="70" t="str">
        <f t="shared" ca="1" si="432"/>
        <v/>
      </c>
      <c r="R2691" s="70" t="str">
        <f t="shared" ca="1" si="433"/>
        <v/>
      </c>
      <c r="S2691" s="70" t="str">
        <f t="shared" ca="1" si="434"/>
        <v/>
      </c>
      <c r="T2691" s="147" t="str">
        <f t="shared" ca="1" si="435"/>
        <v/>
      </c>
      <c r="U2691" s="146"/>
      <c r="V2691" s="51"/>
      <c r="W2691" s="51"/>
      <c r="X2691" s="51"/>
      <c r="Y2691" s="51"/>
      <c r="Z2691" s="51"/>
      <c r="AA2691" s="145"/>
    </row>
    <row r="2692" spans="1:27" s="2" customFormat="1" ht="15.6" x14ac:dyDescent="0.3">
      <c r="A2692" s="555">
        <v>45517</v>
      </c>
      <c r="B2692" s="48" t="s">
        <v>2624</v>
      </c>
      <c r="C2692" s="45" t="s">
        <v>494</v>
      </c>
      <c r="D2692" s="45">
        <v>3</v>
      </c>
      <c r="E2692" s="45" t="s">
        <v>66</v>
      </c>
      <c r="F2692" s="45">
        <v>8</v>
      </c>
      <c r="G2692" s="67" t="s">
        <v>2629</v>
      </c>
      <c r="H2692" s="47" t="s">
        <v>57</v>
      </c>
      <c r="I2692" s="48"/>
      <c r="J2692" s="513"/>
      <c r="K2692" s="187" t="s">
        <v>31</v>
      </c>
      <c r="L2692" s="543">
        <v>45489</v>
      </c>
      <c r="M2692" s="51"/>
      <c r="N2692" s="513">
        <v>45656</v>
      </c>
      <c r="O2692" s="51"/>
      <c r="P2692" s="70" t="str">
        <f t="shared" ref="P2692:P2699" ca="1" si="437">IF(K2692="NÃO INTERVENCIONADO",TODAY()-J2692,"")</f>
        <v/>
      </c>
      <c r="Q2692" s="70" t="str">
        <f t="shared" ca="1" si="432"/>
        <v/>
      </c>
      <c r="R2692" s="70" t="str">
        <f t="shared" ca="1" si="433"/>
        <v/>
      </c>
      <c r="S2692" s="70" t="str">
        <f t="shared" ca="1" si="434"/>
        <v/>
      </c>
      <c r="T2692" s="147" t="str">
        <f t="shared" ca="1" si="435"/>
        <v/>
      </c>
      <c r="U2692" s="146"/>
      <c r="V2692" s="51"/>
      <c r="W2692" s="51"/>
      <c r="X2692" s="51"/>
      <c r="Y2692" s="51"/>
      <c r="Z2692" s="51"/>
      <c r="AA2692" s="145"/>
    </row>
    <row r="2693" spans="1:27" s="2" customFormat="1" ht="15.6" x14ac:dyDescent="0.3">
      <c r="A2693" s="555">
        <v>45517</v>
      </c>
      <c r="B2693" s="48" t="s">
        <v>2624</v>
      </c>
      <c r="C2693" s="45" t="s">
        <v>494</v>
      </c>
      <c r="D2693" s="45">
        <v>3</v>
      </c>
      <c r="E2693" s="45" t="s">
        <v>66</v>
      </c>
      <c r="F2693" s="45">
        <v>9</v>
      </c>
      <c r="G2693" s="67" t="s">
        <v>2630</v>
      </c>
      <c r="H2693" s="47" t="s">
        <v>30</v>
      </c>
      <c r="I2693" s="48"/>
      <c r="J2693" s="513"/>
      <c r="K2693" s="42" t="s">
        <v>31</v>
      </c>
      <c r="L2693" s="543">
        <v>45489</v>
      </c>
      <c r="M2693" s="51"/>
      <c r="N2693" s="513">
        <v>45656</v>
      </c>
      <c r="O2693" s="51"/>
      <c r="P2693" s="70" t="str">
        <f t="shared" ca="1" si="437"/>
        <v/>
      </c>
      <c r="Q2693" s="70" t="str">
        <f t="shared" ca="1" si="432"/>
        <v/>
      </c>
      <c r="R2693" s="70" t="str">
        <f t="shared" ca="1" si="433"/>
        <v/>
      </c>
      <c r="S2693" s="70" t="str">
        <f t="shared" ca="1" si="434"/>
        <v/>
      </c>
      <c r="T2693" s="147" t="str">
        <f t="shared" ca="1" si="435"/>
        <v/>
      </c>
      <c r="U2693" s="146"/>
      <c r="V2693" s="51"/>
      <c r="W2693" s="51"/>
      <c r="X2693" s="51"/>
      <c r="Y2693" s="51"/>
      <c r="Z2693" s="51"/>
      <c r="AA2693" s="145"/>
    </row>
    <row r="2694" spans="1:27" s="2" customFormat="1" ht="15.6" x14ac:dyDescent="0.3">
      <c r="A2694" s="555">
        <v>45517</v>
      </c>
      <c r="B2694" s="48" t="s">
        <v>2624</v>
      </c>
      <c r="C2694" s="45" t="s">
        <v>494</v>
      </c>
      <c r="D2694" s="45">
        <v>3</v>
      </c>
      <c r="E2694" s="45" t="s">
        <v>66</v>
      </c>
      <c r="F2694" s="45">
        <v>10</v>
      </c>
      <c r="G2694" s="67" t="s">
        <v>2383</v>
      </c>
      <c r="H2694" s="53" t="s">
        <v>44</v>
      </c>
      <c r="I2694" s="48"/>
      <c r="J2694" s="513"/>
      <c r="K2694" s="42" t="s">
        <v>31</v>
      </c>
      <c r="L2694" s="543">
        <v>45489</v>
      </c>
      <c r="M2694" s="51"/>
      <c r="N2694" s="513">
        <v>45656</v>
      </c>
      <c r="O2694" s="51"/>
      <c r="P2694" s="70" t="str">
        <f t="shared" ca="1" si="437"/>
        <v/>
      </c>
      <c r="Q2694" s="70" t="str">
        <f t="shared" ca="1" si="432"/>
        <v/>
      </c>
      <c r="R2694" s="70" t="str">
        <f t="shared" ca="1" si="433"/>
        <v/>
      </c>
      <c r="S2694" s="70" t="str">
        <f t="shared" ca="1" si="434"/>
        <v/>
      </c>
      <c r="T2694" s="147" t="str">
        <f t="shared" ca="1" si="435"/>
        <v/>
      </c>
      <c r="U2694" s="146"/>
      <c r="V2694" s="51"/>
      <c r="W2694" s="51"/>
      <c r="X2694" s="51"/>
      <c r="Y2694" s="51"/>
      <c r="Z2694" s="51"/>
      <c r="AA2694" s="145"/>
    </row>
    <row r="2695" spans="1:27" s="2" customFormat="1" ht="15.6" x14ac:dyDescent="0.3">
      <c r="A2695" s="555">
        <v>45517</v>
      </c>
      <c r="B2695" s="48" t="s">
        <v>2624</v>
      </c>
      <c r="C2695" s="45" t="s">
        <v>494</v>
      </c>
      <c r="D2695" s="45">
        <v>3</v>
      </c>
      <c r="E2695" s="45" t="s">
        <v>66</v>
      </c>
      <c r="F2695" s="45">
        <v>11</v>
      </c>
      <c r="G2695" s="67" t="s">
        <v>2631</v>
      </c>
      <c r="H2695" s="47" t="s">
        <v>30</v>
      </c>
      <c r="I2695" s="48"/>
      <c r="J2695" s="513"/>
      <c r="K2695" s="42" t="s">
        <v>31</v>
      </c>
      <c r="L2695" s="543">
        <v>45489</v>
      </c>
      <c r="M2695" s="51"/>
      <c r="N2695" s="513">
        <v>45656</v>
      </c>
      <c r="O2695" s="51"/>
      <c r="P2695" s="70" t="str">
        <f t="shared" ca="1" si="437"/>
        <v/>
      </c>
      <c r="Q2695" s="70" t="str">
        <f t="shared" ca="1" si="432"/>
        <v/>
      </c>
      <c r="R2695" s="70" t="str">
        <f t="shared" ca="1" si="433"/>
        <v/>
      </c>
      <c r="S2695" s="70" t="str">
        <f t="shared" ca="1" si="434"/>
        <v/>
      </c>
      <c r="T2695" s="147" t="str">
        <f t="shared" ca="1" si="435"/>
        <v/>
      </c>
      <c r="U2695" s="146"/>
      <c r="V2695" s="51"/>
      <c r="W2695" s="51"/>
      <c r="X2695" s="51"/>
      <c r="Y2695" s="51"/>
      <c r="Z2695" s="51"/>
      <c r="AA2695" s="145"/>
    </row>
    <row r="2696" spans="1:27" s="2" customFormat="1" ht="15.6" x14ac:dyDescent="0.3">
      <c r="A2696" s="555">
        <v>45517</v>
      </c>
      <c r="B2696" s="48" t="s">
        <v>2624</v>
      </c>
      <c r="C2696" s="45" t="s">
        <v>494</v>
      </c>
      <c r="D2696" s="45">
        <v>3</v>
      </c>
      <c r="E2696" s="45" t="s">
        <v>66</v>
      </c>
      <c r="F2696" s="45">
        <v>12</v>
      </c>
      <c r="G2696" s="67" t="s">
        <v>2632</v>
      </c>
      <c r="H2696" s="47" t="s">
        <v>30</v>
      </c>
      <c r="I2696" s="48"/>
      <c r="J2696" s="513"/>
      <c r="K2696" s="42" t="s">
        <v>31</v>
      </c>
      <c r="L2696" s="543">
        <v>45489</v>
      </c>
      <c r="M2696" s="51"/>
      <c r="N2696" s="513">
        <v>45656</v>
      </c>
      <c r="O2696" s="51"/>
      <c r="P2696" s="70" t="str">
        <f t="shared" ca="1" si="437"/>
        <v/>
      </c>
      <c r="Q2696" s="70" t="str">
        <f t="shared" ca="1" si="432"/>
        <v/>
      </c>
      <c r="R2696" s="70" t="str">
        <f t="shared" ca="1" si="433"/>
        <v/>
      </c>
      <c r="S2696" s="70" t="str">
        <f t="shared" ca="1" si="434"/>
        <v/>
      </c>
      <c r="T2696" s="147" t="str">
        <f t="shared" ca="1" si="435"/>
        <v/>
      </c>
      <c r="U2696" s="146"/>
      <c r="V2696" s="51"/>
      <c r="W2696" s="51"/>
      <c r="X2696" s="51"/>
      <c r="Y2696" s="51"/>
      <c r="Z2696" s="51"/>
      <c r="AA2696" s="145"/>
    </row>
    <row r="2697" spans="1:27" s="2" customFormat="1" ht="15.6" x14ac:dyDescent="0.3">
      <c r="A2697" s="555">
        <v>45517</v>
      </c>
      <c r="B2697" s="48" t="s">
        <v>2624</v>
      </c>
      <c r="C2697" s="45" t="s">
        <v>494</v>
      </c>
      <c r="D2697" s="45">
        <v>3</v>
      </c>
      <c r="E2697" s="45" t="s">
        <v>66</v>
      </c>
      <c r="F2697" s="45">
        <v>13</v>
      </c>
      <c r="G2697" s="67" t="s">
        <v>2633</v>
      </c>
      <c r="H2697" s="47" t="s">
        <v>30</v>
      </c>
      <c r="I2697" s="48"/>
      <c r="J2697" s="513"/>
      <c r="K2697" s="42" t="s">
        <v>31</v>
      </c>
      <c r="L2697" s="543">
        <v>45489</v>
      </c>
      <c r="M2697" s="51"/>
      <c r="N2697" s="513">
        <v>45656</v>
      </c>
      <c r="O2697" s="51"/>
      <c r="P2697" s="70" t="str">
        <f t="shared" ca="1" si="437"/>
        <v/>
      </c>
      <c r="Q2697" s="70" t="str">
        <f t="shared" ca="1" si="432"/>
        <v/>
      </c>
      <c r="R2697" s="70" t="str">
        <f t="shared" ca="1" si="433"/>
        <v/>
      </c>
      <c r="S2697" s="70" t="str">
        <f t="shared" ca="1" si="434"/>
        <v/>
      </c>
      <c r="T2697" s="147" t="str">
        <f t="shared" ca="1" si="435"/>
        <v/>
      </c>
      <c r="U2697" s="146"/>
      <c r="V2697" s="51"/>
      <c r="W2697" s="51"/>
      <c r="X2697" s="51"/>
      <c r="Y2697" s="51"/>
      <c r="Z2697" s="51"/>
      <c r="AA2697" s="145"/>
    </row>
    <row r="2698" spans="1:27" s="2" customFormat="1" ht="15.6" x14ac:dyDescent="0.3">
      <c r="A2698" s="555">
        <v>45517</v>
      </c>
      <c r="B2698" s="48" t="s">
        <v>2624</v>
      </c>
      <c r="C2698" s="45" t="s">
        <v>494</v>
      </c>
      <c r="D2698" s="45">
        <v>3</v>
      </c>
      <c r="E2698" s="45" t="s">
        <v>66</v>
      </c>
      <c r="F2698" s="45">
        <v>14</v>
      </c>
      <c r="G2698" s="67" t="s">
        <v>2634</v>
      </c>
      <c r="H2698" s="47" t="s">
        <v>30</v>
      </c>
      <c r="I2698" s="48"/>
      <c r="J2698" s="513"/>
      <c r="K2698" s="42" t="s">
        <v>31</v>
      </c>
      <c r="L2698" s="543">
        <v>45489</v>
      </c>
      <c r="M2698" s="51"/>
      <c r="N2698" s="513">
        <v>45656</v>
      </c>
      <c r="O2698" s="51"/>
      <c r="P2698" s="70" t="str">
        <f t="shared" ca="1" si="437"/>
        <v/>
      </c>
      <c r="Q2698" s="70" t="str">
        <f t="shared" ca="1" si="432"/>
        <v/>
      </c>
      <c r="R2698" s="70" t="str">
        <f t="shared" ca="1" si="433"/>
        <v/>
      </c>
      <c r="S2698" s="70" t="str">
        <f t="shared" ca="1" si="434"/>
        <v/>
      </c>
      <c r="T2698" s="147" t="str">
        <f t="shared" ca="1" si="435"/>
        <v/>
      </c>
      <c r="U2698" s="146"/>
      <c r="V2698" s="51"/>
      <c r="W2698" s="51"/>
      <c r="X2698" s="51"/>
      <c r="Y2698" s="51"/>
      <c r="Z2698" s="51"/>
      <c r="AA2698" s="145"/>
    </row>
    <row r="2699" spans="1:27" s="2" customFormat="1" ht="15.6" x14ac:dyDescent="0.3">
      <c r="A2699" s="555">
        <v>45517</v>
      </c>
      <c r="B2699" s="48" t="s">
        <v>2624</v>
      </c>
      <c r="C2699" s="45" t="s">
        <v>494</v>
      </c>
      <c r="D2699" s="45">
        <v>3</v>
      </c>
      <c r="E2699" s="45" t="s">
        <v>66</v>
      </c>
      <c r="F2699" s="45">
        <v>15</v>
      </c>
      <c r="G2699" s="67" t="s">
        <v>2635</v>
      </c>
      <c r="H2699" s="47" t="s">
        <v>30</v>
      </c>
      <c r="I2699" s="48"/>
      <c r="J2699" s="513"/>
      <c r="K2699" s="42" t="s">
        <v>31</v>
      </c>
      <c r="L2699" s="543">
        <v>45489</v>
      </c>
      <c r="M2699" s="51"/>
      <c r="N2699" s="513">
        <v>45656</v>
      </c>
      <c r="O2699" s="51"/>
      <c r="P2699" s="70" t="str">
        <f t="shared" ca="1" si="437"/>
        <v/>
      </c>
      <c r="Q2699" s="70" t="str">
        <f t="shared" ca="1" si="432"/>
        <v/>
      </c>
      <c r="R2699" s="70" t="str">
        <f t="shared" ca="1" si="433"/>
        <v/>
      </c>
      <c r="S2699" s="70" t="str">
        <f t="shared" ca="1" si="434"/>
        <v/>
      </c>
      <c r="T2699" s="147" t="str">
        <f t="shared" ca="1" si="435"/>
        <v/>
      </c>
      <c r="U2699" s="146"/>
      <c r="V2699" s="51"/>
      <c r="W2699" s="51"/>
      <c r="X2699" s="51"/>
      <c r="Y2699" s="51"/>
      <c r="Z2699" s="51"/>
      <c r="AA2699" s="145"/>
    </row>
    <row r="2700" spans="1:27" s="2" customFormat="1" ht="15.6" x14ac:dyDescent="0.3">
      <c r="A2700" s="555">
        <v>45517</v>
      </c>
      <c r="B2700" s="48" t="s">
        <v>2624</v>
      </c>
      <c r="C2700" s="45" t="s">
        <v>494</v>
      </c>
      <c r="D2700" s="45">
        <v>3</v>
      </c>
      <c r="E2700" s="45" t="s">
        <v>66</v>
      </c>
      <c r="F2700" s="45">
        <v>16</v>
      </c>
      <c r="G2700" s="67" t="s">
        <v>2636</v>
      </c>
      <c r="H2700" s="47" t="s">
        <v>30</v>
      </c>
      <c r="I2700" s="48"/>
      <c r="J2700" s="513"/>
      <c r="K2700" s="42" t="s">
        <v>31</v>
      </c>
      <c r="L2700" s="543">
        <v>45489</v>
      </c>
      <c r="M2700" s="51"/>
      <c r="N2700" s="513">
        <v>45656</v>
      </c>
      <c r="O2700" s="51"/>
      <c r="P2700" s="70" t="str">
        <f ca="1">IF(K2700="NÃO INTERVENCIONADO",TODAY()-L2700,"")</f>
        <v/>
      </c>
      <c r="Q2700" s="70" t="str">
        <f t="shared" ca="1" si="432"/>
        <v/>
      </c>
      <c r="R2700" s="70" t="str">
        <f t="shared" ca="1" si="433"/>
        <v/>
      </c>
      <c r="S2700" s="70" t="str">
        <f t="shared" ca="1" si="434"/>
        <v/>
      </c>
      <c r="T2700" s="147" t="str">
        <f t="shared" ca="1" si="435"/>
        <v/>
      </c>
      <c r="U2700" s="146"/>
      <c r="V2700" s="51"/>
      <c r="W2700" s="51"/>
      <c r="X2700" s="51"/>
      <c r="Y2700" s="51"/>
      <c r="Z2700" s="51"/>
      <c r="AA2700" s="145"/>
    </row>
    <row r="2701" spans="1:27" s="2" customFormat="1" ht="15.6" x14ac:dyDescent="0.3">
      <c r="A2701" s="555">
        <v>45517</v>
      </c>
      <c r="B2701" s="48" t="s">
        <v>2624</v>
      </c>
      <c r="C2701" s="45" t="s">
        <v>494</v>
      </c>
      <c r="D2701" s="45">
        <v>3</v>
      </c>
      <c r="E2701" s="45" t="s">
        <v>66</v>
      </c>
      <c r="F2701" s="45">
        <v>17</v>
      </c>
      <c r="G2701" s="67" t="s">
        <v>2637</v>
      </c>
      <c r="H2701" s="47" t="s">
        <v>30</v>
      </c>
      <c r="I2701" s="48"/>
      <c r="J2701" s="513"/>
      <c r="K2701" s="42" t="s">
        <v>31</v>
      </c>
      <c r="L2701" s="543">
        <v>45489</v>
      </c>
      <c r="M2701" s="51"/>
      <c r="N2701" s="513">
        <v>45656</v>
      </c>
      <c r="O2701" s="51"/>
      <c r="P2701" s="70" t="str">
        <f t="shared" ref="P2701:P2710" ca="1" si="438">IF(K2701="NÃO INTERVENCIONADO",TODAY()-J2701,"")</f>
        <v/>
      </c>
      <c r="Q2701" s="70" t="str">
        <f t="shared" ca="1" si="432"/>
        <v/>
      </c>
      <c r="R2701" s="70" t="str">
        <f t="shared" ca="1" si="433"/>
        <v/>
      </c>
      <c r="S2701" s="70" t="str">
        <f t="shared" ca="1" si="434"/>
        <v/>
      </c>
      <c r="T2701" s="147" t="str">
        <f t="shared" ca="1" si="435"/>
        <v/>
      </c>
      <c r="U2701" s="146"/>
      <c r="V2701" s="51"/>
      <c r="W2701" s="51"/>
      <c r="X2701" s="51"/>
      <c r="Y2701" s="51"/>
      <c r="Z2701" s="51"/>
      <c r="AA2701" s="145"/>
    </row>
    <row r="2702" spans="1:27" s="2" customFormat="1" ht="15.6" x14ac:dyDescent="0.3">
      <c r="A2702" s="555">
        <v>45517</v>
      </c>
      <c r="B2702" s="48" t="s">
        <v>2624</v>
      </c>
      <c r="C2702" s="45" t="s">
        <v>494</v>
      </c>
      <c r="D2702" s="45">
        <v>3</v>
      </c>
      <c r="E2702" s="45" t="s">
        <v>66</v>
      </c>
      <c r="F2702" s="45">
        <v>18</v>
      </c>
      <c r="G2702" s="67" t="s">
        <v>2638</v>
      </c>
      <c r="H2702" s="47" t="s">
        <v>30</v>
      </c>
      <c r="I2702" s="48"/>
      <c r="J2702" s="513"/>
      <c r="K2702" s="42" t="s">
        <v>31</v>
      </c>
      <c r="L2702" s="543">
        <v>45489</v>
      </c>
      <c r="M2702" s="51"/>
      <c r="N2702" s="513">
        <v>45656</v>
      </c>
      <c r="O2702" s="51"/>
      <c r="P2702" s="70" t="str">
        <f t="shared" ca="1" si="438"/>
        <v/>
      </c>
      <c r="Q2702" s="70" t="str">
        <f t="shared" ca="1" si="432"/>
        <v/>
      </c>
      <c r="R2702" s="70" t="str">
        <f t="shared" ca="1" si="433"/>
        <v/>
      </c>
      <c r="S2702" s="70" t="str">
        <f t="shared" ca="1" si="434"/>
        <v/>
      </c>
      <c r="T2702" s="147" t="str">
        <f t="shared" ca="1" si="435"/>
        <v/>
      </c>
      <c r="U2702" s="146"/>
      <c r="V2702" s="51"/>
      <c r="W2702" s="51"/>
      <c r="X2702" s="51"/>
      <c r="Y2702" s="51"/>
      <c r="Z2702" s="51"/>
      <c r="AA2702" s="145"/>
    </row>
    <row r="2703" spans="1:27" s="2" customFormat="1" ht="15.6" x14ac:dyDescent="0.3">
      <c r="A2703" s="555">
        <v>45517</v>
      </c>
      <c r="B2703" s="48" t="s">
        <v>2624</v>
      </c>
      <c r="C2703" s="45" t="s">
        <v>494</v>
      </c>
      <c r="D2703" s="45">
        <v>3</v>
      </c>
      <c r="E2703" s="45" t="s">
        <v>66</v>
      </c>
      <c r="F2703" s="45">
        <v>19</v>
      </c>
      <c r="G2703" s="67" t="s">
        <v>2639</v>
      </c>
      <c r="H2703" s="47" t="s">
        <v>30</v>
      </c>
      <c r="I2703" s="48"/>
      <c r="J2703" s="513"/>
      <c r="K2703" s="42" t="s">
        <v>31</v>
      </c>
      <c r="L2703" s="543">
        <v>45489</v>
      </c>
      <c r="M2703" s="51"/>
      <c r="N2703" s="513">
        <v>45656</v>
      </c>
      <c r="O2703" s="51"/>
      <c r="P2703" s="70" t="str">
        <f t="shared" ca="1" si="438"/>
        <v/>
      </c>
      <c r="Q2703" s="70" t="str">
        <f t="shared" ca="1" si="432"/>
        <v/>
      </c>
      <c r="R2703" s="70" t="str">
        <f t="shared" ca="1" si="433"/>
        <v/>
      </c>
      <c r="S2703" s="70" t="str">
        <f t="shared" ca="1" si="434"/>
        <v/>
      </c>
      <c r="T2703" s="147" t="str">
        <f t="shared" ca="1" si="435"/>
        <v/>
      </c>
      <c r="U2703" s="146"/>
      <c r="V2703" s="51"/>
      <c r="W2703" s="51"/>
      <c r="X2703" s="51"/>
      <c r="Y2703" s="51"/>
      <c r="Z2703" s="51"/>
      <c r="AA2703" s="145"/>
    </row>
    <row r="2704" spans="1:27" s="2" customFormat="1" ht="15.6" x14ac:dyDescent="0.3">
      <c r="A2704" s="555">
        <v>45517</v>
      </c>
      <c r="B2704" s="48" t="s">
        <v>2624</v>
      </c>
      <c r="C2704" s="45" t="s">
        <v>494</v>
      </c>
      <c r="D2704" s="45">
        <v>3</v>
      </c>
      <c r="E2704" s="45" t="s">
        <v>66</v>
      </c>
      <c r="F2704" s="45">
        <v>20</v>
      </c>
      <c r="G2704" s="67" t="s">
        <v>415</v>
      </c>
      <c r="H2704" s="47" t="s">
        <v>57</v>
      </c>
      <c r="I2704" s="48"/>
      <c r="J2704" s="513"/>
      <c r="K2704" s="42" t="s">
        <v>31</v>
      </c>
      <c r="L2704" s="543">
        <v>45489</v>
      </c>
      <c r="M2704" s="51"/>
      <c r="N2704" s="513">
        <v>45656</v>
      </c>
      <c r="O2704" s="51"/>
      <c r="P2704" s="70" t="str">
        <f t="shared" ca="1" si="438"/>
        <v/>
      </c>
      <c r="Q2704" s="70" t="str">
        <f t="shared" ref="Q2704:Q2710" ca="1" si="439">IF(K2704="ENCOMENDADO",TODAY()-J2704,"")</f>
        <v/>
      </c>
      <c r="R2704" s="70" t="str">
        <f t="shared" ref="R2704:R2710" ca="1" si="440">IF(K2704="EM OBRA",TODAY()-J2704,"")</f>
        <v/>
      </c>
      <c r="S2704" s="70" t="str">
        <f t="shared" ref="S2704:S2710" ca="1" si="441">IF(K2704="CORREÇÃO NÃO ACEITE",TODAY()-J2704,"")</f>
        <v/>
      </c>
      <c r="T2704" s="147" t="str">
        <f t="shared" ref="T2704:T2710" ca="1" si="442">IF(K2704="A VERIFICAR",TODAY()-J2704,"")</f>
        <v/>
      </c>
      <c r="U2704" s="146"/>
      <c r="V2704" s="51"/>
      <c r="W2704" s="51"/>
      <c r="X2704" s="51"/>
      <c r="Y2704" s="51"/>
      <c r="Z2704" s="51"/>
      <c r="AA2704" s="145"/>
    </row>
    <row r="2705" spans="1:27" s="2" customFormat="1" ht="15.6" x14ac:dyDescent="0.3">
      <c r="A2705" s="555">
        <v>45517</v>
      </c>
      <c r="B2705" s="48" t="s">
        <v>2624</v>
      </c>
      <c r="C2705" s="45" t="s">
        <v>494</v>
      </c>
      <c r="D2705" s="45">
        <v>3</v>
      </c>
      <c r="E2705" s="45" t="s">
        <v>66</v>
      </c>
      <c r="F2705" s="45">
        <v>21</v>
      </c>
      <c r="G2705" s="67" t="s">
        <v>2640</v>
      </c>
      <c r="H2705" s="47" t="s">
        <v>30</v>
      </c>
      <c r="I2705" s="48"/>
      <c r="J2705" s="513"/>
      <c r="K2705" s="42" t="s">
        <v>31</v>
      </c>
      <c r="L2705" s="543">
        <v>45489</v>
      </c>
      <c r="M2705" s="51"/>
      <c r="N2705" s="513">
        <v>45617</v>
      </c>
      <c r="O2705" s="51"/>
      <c r="P2705" s="70" t="str">
        <f t="shared" ca="1" si="438"/>
        <v/>
      </c>
      <c r="Q2705" s="70" t="str">
        <f t="shared" ca="1" si="439"/>
        <v/>
      </c>
      <c r="R2705" s="70" t="str">
        <f t="shared" ca="1" si="440"/>
        <v/>
      </c>
      <c r="S2705" s="70" t="str">
        <f t="shared" ca="1" si="441"/>
        <v/>
      </c>
      <c r="T2705" s="147" t="str">
        <f t="shared" ca="1" si="442"/>
        <v/>
      </c>
      <c r="U2705" s="146"/>
      <c r="V2705" s="51"/>
      <c r="W2705" s="51"/>
      <c r="X2705" s="51"/>
      <c r="Y2705" s="51"/>
      <c r="Z2705" s="51"/>
      <c r="AA2705" s="145"/>
    </row>
    <row r="2706" spans="1:27" s="2" customFormat="1" ht="15.6" x14ac:dyDescent="0.3">
      <c r="A2706" s="555">
        <v>45517</v>
      </c>
      <c r="B2706" s="48" t="s">
        <v>2624</v>
      </c>
      <c r="C2706" s="45" t="s">
        <v>494</v>
      </c>
      <c r="D2706" s="45">
        <v>3</v>
      </c>
      <c r="E2706" s="45" t="s">
        <v>66</v>
      </c>
      <c r="F2706" s="45">
        <v>22</v>
      </c>
      <c r="G2706" s="67" t="s">
        <v>1952</v>
      </c>
      <c r="H2706" s="47" t="s">
        <v>30</v>
      </c>
      <c r="I2706" s="48"/>
      <c r="J2706" s="513"/>
      <c r="K2706" s="42" t="s">
        <v>31</v>
      </c>
      <c r="L2706" s="543">
        <v>45489</v>
      </c>
      <c r="M2706" s="51"/>
      <c r="N2706" s="513">
        <v>45656</v>
      </c>
      <c r="O2706" s="51"/>
      <c r="P2706" s="70" t="str">
        <f t="shared" ca="1" si="438"/>
        <v/>
      </c>
      <c r="Q2706" s="70" t="str">
        <f t="shared" ca="1" si="439"/>
        <v/>
      </c>
      <c r="R2706" s="70" t="str">
        <f t="shared" ca="1" si="440"/>
        <v/>
      </c>
      <c r="S2706" s="70" t="str">
        <f t="shared" ca="1" si="441"/>
        <v/>
      </c>
      <c r="T2706" s="147" t="str">
        <f t="shared" ca="1" si="442"/>
        <v/>
      </c>
      <c r="U2706" s="146"/>
      <c r="V2706" s="51"/>
      <c r="W2706" s="51"/>
      <c r="X2706" s="51"/>
      <c r="Y2706" s="51"/>
      <c r="Z2706" s="51"/>
      <c r="AA2706" s="145"/>
    </row>
    <row r="2707" spans="1:27" s="2" customFormat="1" ht="15.6" x14ac:dyDescent="0.3">
      <c r="A2707" s="555">
        <v>45517</v>
      </c>
      <c r="B2707" s="48" t="s">
        <v>2624</v>
      </c>
      <c r="C2707" s="45" t="s">
        <v>494</v>
      </c>
      <c r="D2707" s="45">
        <v>3</v>
      </c>
      <c r="E2707" s="45" t="s">
        <v>66</v>
      </c>
      <c r="F2707" s="45">
        <v>23</v>
      </c>
      <c r="G2707" s="67" t="s">
        <v>2641</v>
      </c>
      <c r="H2707" s="47" t="s">
        <v>30</v>
      </c>
      <c r="I2707" s="48"/>
      <c r="J2707" s="513"/>
      <c r="K2707" s="42" t="s">
        <v>31</v>
      </c>
      <c r="L2707" s="543">
        <v>45489</v>
      </c>
      <c r="M2707" s="51"/>
      <c r="N2707" s="513">
        <v>45656</v>
      </c>
      <c r="O2707" s="51"/>
      <c r="P2707" s="70" t="str">
        <f t="shared" ca="1" si="438"/>
        <v/>
      </c>
      <c r="Q2707" s="70" t="str">
        <f t="shared" ca="1" si="439"/>
        <v/>
      </c>
      <c r="R2707" s="70" t="str">
        <f t="shared" ca="1" si="440"/>
        <v/>
      </c>
      <c r="S2707" s="70" t="str">
        <f t="shared" ca="1" si="441"/>
        <v/>
      </c>
      <c r="T2707" s="147" t="str">
        <f t="shared" ca="1" si="442"/>
        <v/>
      </c>
      <c r="U2707" s="146"/>
      <c r="V2707" s="51"/>
      <c r="W2707" s="51"/>
      <c r="X2707" s="51"/>
      <c r="Y2707" s="51"/>
      <c r="Z2707" s="51"/>
      <c r="AA2707" s="145"/>
    </row>
    <row r="2708" spans="1:27" s="2" customFormat="1" ht="15.6" x14ac:dyDescent="0.3">
      <c r="A2708" s="555">
        <v>45517</v>
      </c>
      <c r="B2708" s="48" t="s">
        <v>2624</v>
      </c>
      <c r="C2708" s="45" t="s">
        <v>494</v>
      </c>
      <c r="D2708" s="45">
        <v>3</v>
      </c>
      <c r="E2708" s="45" t="s">
        <v>66</v>
      </c>
      <c r="F2708" s="45">
        <v>24</v>
      </c>
      <c r="G2708" s="127" t="s">
        <v>2642</v>
      </c>
      <c r="H2708" s="65" t="s">
        <v>57</v>
      </c>
      <c r="I2708" s="48"/>
      <c r="J2708" s="513"/>
      <c r="K2708" s="42" t="s">
        <v>31</v>
      </c>
      <c r="L2708" s="543">
        <v>45489</v>
      </c>
      <c r="M2708" s="51"/>
      <c r="N2708" s="513">
        <v>45693</v>
      </c>
      <c r="O2708" s="51"/>
      <c r="P2708" s="70" t="str">
        <f t="shared" ca="1" si="438"/>
        <v/>
      </c>
      <c r="Q2708" s="70" t="str">
        <f t="shared" ca="1" si="439"/>
        <v/>
      </c>
      <c r="R2708" s="70" t="str">
        <f t="shared" ca="1" si="440"/>
        <v/>
      </c>
      <c r="S2708" s="70" t="str">
        <f t="shared" ca="1" si="441"/>
        <v/>
      </c>
      <c r="T2708" s="147" t="str">
        <f t="shared" ca="1" si="442"/>
        <v/>
      </c>
      <c r="U2708" s="146"/>
      <c r="V2708" s="51"/>
      <c r="W2708" s="51"/>
      <c r="X2708" s="51"/>
      <c r="Y2708" s="51"/>
      <c r="Z2708" s="51"/>
      <c r="AA2708" s="145"/>
    </row>
    <row r="2709" spans="1:27" s="2" customFormat="1" ht="15.6" x14ac:dyDescent="0.3">
      <c r="A2709" s="555">
        <v>45517</v>
      </c>
      <c r="B2709" s="48" t="s">
        <v>2624</v>
      </c>
      <c r="C2709" s="45" t="s">
        <v>494</v>
      </c>
      <c r="D2709" s="45">
        <v>3</v>
      </c>
      <c r="E2709" s="45" t="s">
        <v>66</v>
      </c>
      <c r="F2709" s="45">
        <v>25</v>
      </c>
      <c r="G2709" s="67" t="s">
        <v>2593</v>
      </c>
      <c r="H2709" s="47" t="s">
        <v>68</v>
      </c>
      <c r="I2709" s="48"/>
      <c r="J2709" s="513"/>
      <c r="K2709" s="42" t="s">
        <v>31</v>
      </c>
      <c r="L2709" s="543">
        <v>45489</v>
      </c>
      <c r="M2709" s="87"/>
      <c r="N2709" s="513">
        <v>45509</v>
      </c>
      <c r="O2709" s="51"/>
      <c r="P2709" s="70" t="str">
        <f t="shared" ca="1" si="438"/>
        <v/>
      </c>
      <c r="Q2709" s="70" t="str">
        <f t="shared" ca="1" si="439"/>
        <v/>
      </c>
      <c r="R2709" s="70" t="str">
        <f t="shared" ca="1" si="440"/>
        <v/>
      </c>
      <c r="S2709" s="70" t="str">
        <f t="shared" ca="1" si="441"/>
        <v/>
      </c>
      <c r="T2709" s="147" t="str">
        <f t="shared" ca="1" si="442"/>
        <v/>
      </c>
      <c r="U2709" s="146"/>
      <c r="V2709" s="51"/>
      <c r="W2709" s="51"/>
      <c r="X2709" s="51"/>
      <c r="Y2709" s="51"/>
      <c r="Z2709" s="51"/>
      <c r="AA2709" s="145"/>
    </row>
    <row r="2710" spans="1:27" s="2" customFormat="1" ht="15.6" x14ac:dyDescent="0.3">
      <c r="A2710" s="555">
        <v>45517</v>
      </c>
      <c r="B2710" s="48" t="s">
        <v>2624</v>
      </c>
      <c r="C2710" s="45" t="s">
        <v>494</v>
      </c>
      <c r="D2710" s="45">
        <v>3</v>
      </c>
      <c r="E2710" s="45" t="s">
        <v>66</v>
      </c>
      <c r="F2710" s="45">
        <v>26</v>
      </c>
      <c r="G2710" s="66" t="s">
        <v>2643</v>
      </c>
      <c r="H2710" s="47" t="s">
        <v>44</v>
      </c>
      <c r="I2710" s="48"/>
      <c r="J2710" s="568">
        <v>45602</v>
      </c>
      <c r="K2710" s="42" t="s">
        <v>31</v>
      </c>
      <c r="L2710" s="543">
        <v>45489</v>
      </c>
      <c r="M2710" s="58"/>
      <c r="N2710" s="513">
        <v>45714</v>
      </c>
      <c r="O2710" s="51"/>
      <c r="P2710" s="70" t="str">
        <f t="shared" ca="1" si="438"/>
        <v/>
      </c>
      <c r="Q2710" s="70" t="str">
        <f t="shared" ca="1" si="439"/>
        <v/>
      </c>
      <c r="R2710" s="70" t="str">
        <f t="shared" ca="1" si="440"/>
        <v/>
      </c>
      <c r="S2710" s="70" t="str">
        <f t="shared" ca="1" si="441"/>
        <v/>
      </c>
      <c r="T2710" s="147" t="str">
        <f t="shared" ca="1" si="442"/>
        <v/>
      </c>
      <c r="U2710" s="146"/>
      <c r="V2710" s="51"/>
      <c r="W2710" s="51"/>
      <c r="X2710" s="51"/>
      <c r="Y2710" s="51"/>
      <c r="Z2710" s="51"/>
      <c r="AA2710" s="145"/>
    </row>
    <row r="2711" spans="1:27" s="2" customFormat="1" ht="15.6" x14ac:dyDescent="0.3">
      <c r="A2711" s="555">
        <v>45517</v>
      </c>
      <c r="B2711" s="48" t="s">
        <v>2624</v>
      </c>
      <c r="C2711" s="45" t="s">
        <v>494</v>
      </c>
      <c r="D2711" s="45">
        <v>3</v>
      </c>
      <c r="E2711" s="45" t="s">
        <v>66</v>
      </c>
      <c r="F2711" s="45">
        <v>28</v>
      </c>
      <c r="G2711" s="66" t="s">
        <v>2644</v>
      </c>
      <c r="H2711" s="47" t="s">
        <v>30</v>
      </c>
      <c r="I2711" s="48"/>
      <c r="J2711" s="568">
        <v>45729</v>
      </c>
      <c r="K2711" s="42" t="s">
        <v>31</v>
      </c>
      <c r="L2711" s="543">
        <v>45489</v>
      </c>
      <c r="M2711" s="58"/>
      <c r="N2711" s="513">
        <v>45733</v>
      </c>
      <c r="O2711" s="51"/>
      <c r="P2711" s="70"/>
      <c r="Q2711" s="70"/>
      <c r="R2711" s="70"/>
      <c r="S2711" s="70"/>
      <c r="T2711" s="147"/>
      <c r="U2711" s="146"/>
      <c r="V2711" s="51"/>
      <c r="W2711" s="51"/>
      <c r="X2711" s="51"/>
      <c r="Y2711" s="51"/>
      <c r="Z2711" s="51"/>
      <c r="AA2711" s="145"/>
    </row>
    <row r="2712" spans="1:27" s="2" customFormat="1" ht="31.2" x14ac:dyDescent="0.3">
      <c r="A2712" s="555">
        <v>45517</v>
      </c>
      <c r="B2712" s="48" t="s">
        <v>2624</v>
      </c>
      <c r="C2712" s="45" t="s">
        <v>494</v>
      </c>
      <c r="D2712" s="45">
        <v>3</v>
      </c>
      <c r="E2712" s="45" t="s">
        <v>66</v>
      </c>
      <c r="F2712" s="45">
        <v>27</v>
      </c>
      <c r="G2712" s="220" t="s">
        <v>2645</v>
      </c>
      <c r="H2712" s="47" t="s">
        <v>2646</v>
      </c>
      <c r="I2712" s="47"/>
      <c r="J2712" s="568">
        <v>45707</v>
      </c>
      <c r="K2712" s="42" t="s">
        <v>31</v>
      </c>
      <c r="L2712" s="543">
        <v>45489</v>
      </c>
      <c r="M2712" s="57"/>
      <c r="N2712" s="516">
        <v>45714</v>
      </c>
      <c r="O2712" s="51"/>
      <c r="P2712" s="70"/>
      <c r="Q2712" s="70"/>
      <c r="R2712" s="70"/>
      <c r="S2712" s="70"/>
      <c r="T2712" s="147"/>
      <c r="U2712" s="146"/>
      <c r="V2712" s="51"/>
      <c r="W2712" s="51"/>
      <c r="X2712" s="51"/>
      <c r="Y2712" s="51"/>
      <c r="Z2712" s="51"/>
      <c r="AA2712" s="145"/>
    </row>
    <row r="2713" spans="1:27" s="2" customFormat="1" ht="31.2" x14ac:dyDescent="0.3">
      <c r="A2713" s="555">
        <v>45488</v>
      </c>
      <c r="B2713" s="48" t="s">
        <v>2647</v>
      </c>
      <c r="C2713" s="45" t="s">
        <v>494</v>
      </c>
      <c r="D2713" s="45">
        <v>4</v>
      </c>
      <c r="E2713" s="45" t="s">
        <v>108</v>
      </c>
      <c r="F2713" s="45">
        <v>1</v>
      </c>
      <c r="G2713" s="120" t="s">
        <v>2648</v>
      </c>
      <c r="H2713" s="53" t="s">
        <v>30</v>
      </c>
      <c r="I2713" s="53"/>
      <c r="J2713" s="569"/>
      <c r="K2713" s="42" t="s">
        <v>31</v>
      </c>
      <c r="L2713" s="544">
        <v>45450</v>
      </c>
      <c r="M2713" s="43"/>
      <c r="N2713" s="513">
        <v>45656</v>
      </c>
      <c r="O2713" s="123" t="s">
        <v>2649</v>
      </c>
      <c r="P2713" s="70" t="str">
        <f t="shared" ref="P2713:P2747" ca="1" si="443">IF(K2713="NÃO INTERVENCIONADO",TODAY()-J2713,"")</f>
        <v/>
      </c>
      <c r="Q2713" s="70" t="str">
        <f t="shared" ref="Q2713:Q2754" ca="1" si="444">IF(K2713="ENCOMENDADO",TODAY()-J2713,"")</f>
        <v/>
      </c>
      <c r="R2713" s="70" t="str">
        <f t="shared" ref="R2713:R2754" ca="1" si="445">IF(K2713="EM OBRA",TODAY()-J2713,"")</f>
        <v/>
      </c>
      <c r="S2713" s="70" t="str">
        <f t="shared" ref="S2713:S2754" ca="1" si="446">IF(K2713="CORREÇÃO NÃO ACEITE",TODAY()-J2713,"")</f>
        <v/>
      </c>
      <c r="T2713" s="147" t="str">
        <f t="shared" ref="T2713:T2754" ca="1" si="447">IF(K2713="A VERIFICAR",TODAY()-J2713,"")</f>
        <v/>
      </c>
      <c r="U2713" s="146"/>
      <c r="V2713" s="51"/>
      <c r="W2713" s="51"/>
      <c r="X2713" s="51"/>
      <c r="Y2713" s="51"/>
      <c r="Z2713" s="51"/>
      <c r="AA2713" s="145"/>
    </row>
    <row r="2714" spans="1:27" s="2" customFormat="1" ht="15.6" x14ac:dyDescent="0.3">
      <c r="A2714" s="555">
        <v>45488</v>
      </c>
      <c r="B2714" s="48" t="s">
        <v>2647</v>
      </c>
      <c r="C2714" s="45" t="s">
        <v>494</v>
      </c>
      <c r="D2714" s="45">
        <v>4</v>
      </c>
      <c r="E2714" s="45" t="s">
        <v>108</v>
      </c>
      <c r="F2714" s="45">
        <v>2</v>
      </c>
      <c r="G2714" s="121" t="s">
        <v>2650</v>
      </c>
      <c r="H2714" s="47" t="s">
        <v>57</v>
      </c>
      <c r="I2714" s="53"/>
      <c r="J2714" s="569"/>
      <c r="K2714" s="187" t="s">
        <v>31</v>
      </c>
      <c r="L2714" s="544">
        <v>45450</v>
      </c>
      <c r="M2714" s="43"/>
      <c r="N2714" s="513">
        <v>45656</v>
      </c>
      <c r="O2714" s="51"/>
      <c r="P2714" s="70" t="str">
        <f t="shared" ca="1" si="443"/>
        <v/>
      </c>
      <c r="Q2714" s="70" t="str">
        <f t="shared" ca="1" si="444"/>
        <v/>
      </c>
      <c r="R2714" s="70" t="str">
        <f t="shared" ca="1" si="445"/>
        <v/>
      </c>
      <c r="S2714" s="70" t="str">
        <f t="shared" ca="1" si="446"/>
        <v/>
      </c>
      <c r="T2714" s="147" t="str">
        <f t="shared" ca="1" si="447"/>
        <v/>
      </c>
      <c r="U2714" s="146"/>
      <c r="V2714" s="51"/>
      <c r="W2714" s="51"/>
      <c r="X2714" s="51"/>
      <c r="Y2714" s="51"/>
      <c r="Z2714" s="51"/>
      <c r="AA2714" s="145"/>
    </row>
    <row r="2715" spans="1:27" s="2" customFormat="1" ht="15.6" x14ac:dyDescent="0.3">
      <c r="A2715" s="555">
        <v>45488</v>
      </c>
      <c r="B2715" s="48" t="s">
        <v>2647</v>
      </c>
      <c r="C2715" s="45" t="s">
        <v>494</v>
      </c>
      <c r="D2715" s="45">
        <v>4</v>
      </c>
      <c r="E2715" s="45" t="s">
        <v>108</v>
      </c>
      <c r="F2715" s="45">
        <v>3</v>
      </c>
      <c r="G2715" s="120" t="s">
        <v>2051</v>
      </c>
      <c r="H2715" s="53" t="s">
        <v>30</v>
      </c>
      <c r="I2715" s="53"/>
      <c r="J2715" s="569"/>
      <c r="K2715" s="42" t="s">
        <v>31</v>
      </c>
      <c r="L2715" s="544">
        <v>45450</v>
      </c>
      <c r="M2715" s="43"/>
      <c r="N2715" s="513">
        <v>45656</v>
      </c>
      <c r="O2715" s="51"/>
      <c r="P2715" s="70" t="str">
        <f t="shared" ca="1" si="443"/>
        <v/>
      </c>
      <c r="Q2715" s="70" t="str">
        <f t="shared" ca="1" si="444"/>
        <v/>
      </c>
      <c r="R2715" s="70" t="str">
        <f t="shared" ca="1" si="445"/>
        <v/>
      </c>
      <c r="S2715" s="70" t="str">
        <f t="shared" ca="1" si="446"/>
        <v/>
      </c>
      <c r="T2715" s="147" t="str">
        <f t="shared" ca="1" si="447"/>
        <v/>
      </c>
      <c r="U2715" s="146"/>
      <c r="V2715" s="51"/>
      <c r="W2715" s="51"/>
      <c r="X2715" s="51"/>
      <c r="Y2715" s="51"/>
      <c r="Z2715" s="51"/>
      <c r="AA2715" s="145"/>
    </row>
    <row r="2716" spans="1:27" s="2" customFormat="1" ht="15.6" x14ac:dyDescent="0.3">
      <c r="A2716" s="555">
        <v>45488</v>
      </c>
      <c r="B2716" s="48" t="s">
        <v>2647</v>
      </c>
      <c r="C2716" s="45" t="s">
        <v>494</v>
      </c>
      <c r="D2716" s="45">
        <v>4</v>
      </c>
      <c r="E2716" s="45" t="s">
        <v>108</v>
      </c>
      <c r="F2716" s="45">
        <v>4</v>
      </c>
      <c r="G2716" s="120" t="s">
        <v>2651</v>
      </c>
      <c r="H2716" s="53"/>
      <c r="I2716" s="48"/>
      <c r="J2716" s="513"/>
      <c r="K2716" s="188" t="s">
        <v>227</v>
      </c>
      <c r="L2716" s="544">
        <v>45450</v>
      </c>
      <c r="M2716" s="43"/>
      <c r="N2716" s="513"/>
      <c r="O2716" s="51"/>
      <c r="P2716" s="70" t="str">
        <f t="shared" ca="1" si="443"/>
        <v/>
      </c>
      <c r="Q2716" s="70" t="str">
        <f t="shared" ca="1" si="444"/>
        <v/>
      </c>
      <c r="R2716" s="70" t="str">
        <f t="shared" ca="1" si="445"/>
        <v/>
      </c>
      <c r="S2716" s="70" t="str">
        <f t="shared" ca="1" si="446"/>
        <v/>
      </c>
      <c r="T2716" s="147" t="str">
        <f t="shared" ca="1" si="447"/>
        <v/>
      </c>
      <c r="U2716" s="146"/>
      <c r="V2716" s="51"/>
      <c r="W2716" s="51"/>
      <c r="X2716" s="51"/>
      <c r="Y2716" s="51"/>
      <c r="Z2716" s="51"/>
      <c r="AA2716" s="145"/>
    </row>
    <row r="2717" spans="1:27" s="2" customFormat="1" ht="15.6" x14ac:dyDescent="0.3">
      <c r="A2717" s="555">
        <v>45488</v>
      </c>
      <c r="B2717" s="48" t="s">
        <v>2647</v>
      </c>
      <c r="C2717" s="45" t="s">
        <v>494</v>
      </c>
      <c r="D2717" s="45">
        <v>4</v>
      </c>
      <c r="E2717" s="45" t="s">
        <v>108</v>
      </c>
      <c r="F2717" s="45">
        <v>5</v>
      </c>
      <c r="G2717" s="120" t="s">
        <v>2652</v>
      </c>
      <c r="H2717" s="53" t="s">
        <v>30</v>
      </c>
      <c r="I2717" s="53"/>
      <c r="J2717" s="569"/>
      <c r="K2717" s="42" t="s">
        <v>31</v>
      </c>
      <c r="L2717" s="544">
        <v>45450</v>
      </c>
      <c r="M2717" s="43"/>
      <c r="N2717" s="513">
        <v>45656</v>
      </c>
      <c r="O2717" s="51"/>
      <c r="P2717" s="70" t="str">
        <f t="shared" ca="1" si="443"/>
        <v/>
      </c>
      <c r="Q2717" s="70" t="str">
        <f t="shared" ca="1" si="444"/>
        <v/>
      </c>
      <c r="R2717" s="70" t="str">
        <f t="shared" ca="1" si="445"/>
        <v/>
      </c>
      <c r="S2717" s="70" t="str">
        <f t="shared" ca="1" si="446"/>
        <v/>
      </c>
      <c r="T2717" s="147" t="str">
        <f t="shared" ca="1" si="447"/>
        <v/>
      </c>
      <c r="U2717" s="146"/>
      <c r="V2717" s="51"/>
      <c r="W2717" s="51"/>
      <c r="X2717" s="51"/>
      <c r="Y2717" s="51"/>
      <c r="Z2717" s="51"/>
      <c r="AA2717" s="145"/>
    </row>
    <row r="2718" spans="1:27" s="2" customFormat="1" ht="15.6" x14ac:dyDescent="0.3">
      <c r="A2718" s="555">
        <v>45488</v>
      </c>
      <c r="B2718" s="48" t="s">
        <v>2647</v>
      </c>
      <c r="C2718" s="45" t="s">
        <v>494</v>
      </c>
      <c r="D2718" s="45">
        <v>4</v>
      </c>
      <c r="E2718" s="45" t="s">
        <v>108</v>
      </c>
      <c r="F2718" s="45">
        <v>6</v>
      </c>
      <c r="G2718" s="120" t="s">
        <v>2653</v>
      </c>
      <c r="H2718" s="53" t="s">
        <v>30</v>
      </c>
      <c r="I2718" s="53"/>
      <c r="J2718" s="569"/>
      <c r="K2718" s="42" t="s">
        <v>31</v>
      </c>
      <c r="L2718" s="544">
        <v>45450</v>
      </c>
      <c r="M2718" s="43"/>
      <c r="N2718" s="513">
        <v>45656</v>
      </c>
      <c r="O2718" s="51"/>
      <c r="P2718" s="70" t="str">
        <f t="shared" ca="1" si="443"/>
        <v/>
      </c>
      <c r="Q2718" s="70" t="str">
        <f t="shared" ca="1" si="444"/>
        <v/>
      </c>
      <c r="R2718" s="70" t="str">
        <f t="shared" ca="1" si="445"/>
        <v/>
      </c>
      <c r="S2718" s="70" t="str">
        <f t="shared" ca="1" si="446"/>
        <v/>
      </c>
      <c r="T2718" s="147" t="str">
        <f t="shared" ca="1" si="447"/>
        <v/>
      </c>
      <c r="U2718" s="146"/>
      <c r="V2718" s="51"/>
      <c r="W2718" s="51"/>
      <c r="X2718" s="51"/>
      <c r="Y2718" s="51"/>
      <c r="Z2718" s="51"/>
      <c r="AA2718" s="145"/>
    </row>
    <row r="2719" spans="1:27" s="2" customFormat="1" ht="15.6" x14ac:dyDescent="0.3">
      <c r="A2719" s="555">
        <v>45488</v>
      </c>
      <c r="B2719" s="48" t="s">
        <v>2647</v>
      </c>
      <c r="C2719" s="45" t="s">
        <v>494</v>
      </c>
      <c r="D2719" s="45">
        <v>4</v>
      </c>
      <c r="E2719" s="45" t="s">
        <v>108</v>
      </c>
      <c r="F2719" s="45">
        <v>7</v>
      </c>
      <c r="G2719" s="121" t="s">
        <v>2654</v>
      </c>
      <c r="H2719" s="47" t="s">
        <v>40</v>
      </c>
      <c r="I2719" s="48"/>
      <c r="J2719" s="513"/>
      <c r="K2719" s="42" t="s">
        <v>31</v>
      </c>
      <c r="L2719" s="544">
        <v>45450</v>
      </c>
      <c r="M2719" s="43"/>
      <c r="N2719" s="513">
        <v>45656</v>
      </c>
      <c r="O2719" s="51"/>
      <c r="P2719" s="70" t="str">
        <f t="shared" ca="1" si="443"/>
        <v/>
      </c>
      <c r="Q2719" s="70" t="str">
        <f t="shared" ca="1" si="444"/>
        <v/>
      </c>
      <c r="R2719" s="70" t="str">
        <f t="shared" ca="1" si="445"/>
        <v/>
      </c>
      <c r="S2719" s="70" t="str">
        <f t="shared" ca="1" si="446"/>
        <v/>
      </c>
      <c r="T2719" s="147" t="str">
        <f t="shared" ca="1" si="447"/>
        <v/>
      </c>
      <c r="U2719" s="146"/>
      <c r="V2719" s="51"/>
      <c r="W2719" s="51"/>
      <c r="X2719" s="51"/>
      <c r="Y2719" s="51"/>
      <c r="Z2719" s="51"/>
      <c r="AA2719" s="145"/>
    </row>
    <row r="2720" spans="1:27" s="2" customFormat="1" ht="15.6" x14ac:dyDescent="0.3">
      <c r="A2720" s="555">
        <v>45488</v>
      </c>
      <c r="B2720" s="48" t="s">
        <v>2647</v>
      </c>
      <c r="C2720" s="45" t="s">
        <v>494</v>
      </c>
      <c r="D2720" s="45">
        <v>4</v>
      </c>
      <c r="E2720" s="45" t="s">
        <v>108</v>
      </c>
      <c r="F2720" s="45">
        <v>8</v>
      </c>
      <c r="G2720" s="120" t="s">
        <v>1042</v>
      </c>
      <c r="H2720" s="53" t="s">
        <v>44</v>
      </c>
      <c r="I2720" s="59"/>
      <c r="J2720" s="528"/>
      <c r="K2720" s="42" t="s">
        <v>31</v>
      </c>
      <c r="L2720" s="544">
        <v>45450</v>
      </c>
      <c r="M2720" s="43"/>
      <c r="N2720" s="513">
        <v>45656</v>
      </c>
      <c r="O2720" s="51"/>
      <c r="P2720" s="70" t="str">
        <f t="shared" ca="1" si="443"/>
        <v/>
      </c>
      <c r="Q2720" s="70" t="str">
        <f t="shared" ca="1" si="444"/>
        <v/>
      </c>
      <c r="R2720" s="70" t="str">
        <f t="shared" ca="1" si="445"/>
        <v/>
      </c>
      <c r="S2720" s="70" t="str">
        <f t="shared" ca="1" si="446"/>
        <v/>
      </c>
      <c r="T2720" s="147" t="str">
        <f t="shared" ca="1" si="447"/>
        <v/>
      </c>
      <c r="U2720" s="146"/>
      <c r="V2720" s="51"/>
      <c r="W2720" s="51"/>
      <c r="X2720" s="51"/>
      <c r="Y2720" s="51"/>
      <c r="Z2720" s="51"/>
      <c r="AA2720" s="145"/>
    </row>
    <row r="2721" spans="1:27" s="2" customFormat="1" ht="15.6" x14ac:dyDescent="0.3">
      <c r="A2721" s="555">
        <v>45488</v>
      </c>
      <c r="B2721" s="48" t="s">
        <v>2647</v>
      </c>
      <c r="C2721" s="45" t="s">
        <v>494</v>
      </c>
      <c r="D2721" s="45">
        <v>4</v>
      </c>
      <c r="E2721" s="45" t="s">
        <v>108</v>
      </c>
      <c r="F2721" s="45">
        <v>9</v>
      </c>
      <c r="G2721" s="121" t="s">
        <v>2655</v>
      </c>
      <c r="H2721" s="47" t="s">
        <v>40</v>
      </c>
      <c r="I2721" s="48"/>
      <c r="J2721" s="513"/>
      <c r="K2721" s="42" t="s">
        <v>31</v>
      </c>
      <c r="L2721" s="544">
        <v>45450</v>
      </c>
      <c r="M2721" s="43"/>
      <c r="N2721" s="513">
        <v>45656</v>
      </c>
      <c r="O2721" s="51"/>
      <c r="P2721" s="70" t="str">
        <f t="shared" ca="1" si="443"/>
        <v/>
      </c>
      <c r="Q2721" s="70" t="str">
        <f t="shared" ca="1" si="444"/>
        <v/>
      </c>
      <c r="R2721" s="70" t="str">
        <f t="shared" ca="1" si="445"/>
        <v/>
      </c>
      <c r="S2721" s="70" t="str">
        <f t="shared" ca="1" si="446"/>
        <v/>
      </c>
      <c r="T2721" s="147" t="str">
        <f t="shared" ca="1" si="447"/>
        <v/>
      </c>
      <c r="U2721" s="146"/>
      <c r="V2721" s="51"/>
      <c r="W2721" s="51"/>
      <c r="X2721" s="51"/>
      <c r="Y2721" s="51"/>
      <c r="Z2721" s="51"/>
      <c r="AA2721" s="145"/>
    </row>
    <row r="2722" spans="1:27" s="2" customFormat="1" ht="15.6" x14ac:dyDescent="0.3">
      <c r="A2722" s="555">
        <v>45488</v>
      </c>
      <c r="B2722" s="48" t="s">
        <v>2647</v>
      </c>
      <c r="C2722" s="45" t="s">
        <v>494</v>
      </c>
      <c r="D2722" s="45">
        <v>4</v>
      </c>
      <c r="E2722" s="45" t="s">
        <v>108</v>
      </c>
      <c r="F2722" s="45">
        <v>10</v>
      </c>
      <c r="G2722" s="120" t="s">
        <v>2656</v>
      </c>
      <c r="H2722" s="53" t="s">
        <v>30</v>
      </c>
      <c r="I2722" s="53"/>
      <c r="J2722" s="569"/>
      <c r="K2722" s="42" t="s">
        <v>31</v>
      </c>
      <c r="L2722" s="544">
        <v>45450</v>
      </c>
      <c r="M2722" s="43"/>
      <c r="N2722" s="513">
        <v>45656</v>
      </c>
      <c r="O2722" s="51"/>
      <c r="P2722" s="70" t="str">
        <f t="shared" ca="1" si="443"/>
        <v/>
      </c>
      <c r="Q2722" s="70" t="str">
        <f t="shared" ca="1" si="444"/>
        <v/>
      </c>
      <c r="R2722" s="70" t="str">
        <f t="shared" ca="1" si="445"/>
        <v/>
      </c>
      <c r="S2722" s="70" t="str">
        <f t="shared" ca="1" si="446"/>
        <v/>
      </c>
      <c r="T2722" s="147" t="str">
        <f t="shared" ca="1" si="447"/>
        <v/>
      </c>
      <c r="U2722" s="146"/>
      <c r="V2722" s="51"/>
      <c r="W2722" s="51"/>
      <c r="X2722" s="51"/>
      <c r="Y2722" s="51"/>
      <c r="Z2722" s="51"/>
      <c r="AA2722" s="145"/>
    </row>
    <row r="2723" spans="1:27" s="2" customFormat="1" ht="15.6" x14ac:dyDescent="0.3">
      <c r="A2723" s="555">
        <v>45488</v>
      </c>
      <c r="B2723" s="48" t="s">
        <v>2647</v>
      </c>
      <c r="C2723" s="45" t="s">
        <v>494</v>
      </c>
      <c r="D2723" s="45">
        <v>4</v>
      </c>
      <c r="E2723" s="45" t="s">
        <v>108</v>
      </c>
      <c r="F2723" s="45">
        <v>11</v>
      </c>
      <c r="G2723" s="120" t="s">
        <v>2657</v>
      </c>
      <c r="H2723" s="53" t="s">
        <v>30</v>
      </c>
      <c r="I2723" s="53"/>
      <c r="J2723" s="569"/>
      <c r="K2723" s="42" t="s">
        <v>31</v>
      </c>
      <c r="L2723" s="544">
        <v>45450</v>
      </c>
      <c r="M2723" s="43"/>
      <c r="N2723" s="513">
        <v>45656</v>
      </c>
      <c r="O2723" s="51"/>
      <c r="P2723" s="70" t="str">
        <f t="shared" ca="1" si="443"/>
        <v/>
      </c>
      <c r="Q2723" s="70" t="str">
        <f t="shared" ca="1" si="444"/>
        <v/>
      </c>
      <c r="R2723" s="70" t="str">
        <f t="shared" ca="1" si="445"/>
        <v/>
      </c>
      <c r="S2723" s="70" t="str">
        <f t="shared" ca="1" si="446"/>
        <v/>
      </c>
      <c r="T2723" s="147" t="str">
        <f t="shared" ca="1" si="447"/>
        <v/>
      </c>
      <c r="U2723" s="146"/>
      <c r="V2723" s="51"/>
      <c r="W2723" s="51"/>
      <c r="X2723" s="51"/>
      <c r="Y2723" s="51"/>
      <c r="Z2723" s="51"/>
      <c r="AA2723" s="145"/>
    </row>
    <row r="2724" spans="1:27" s="2" customFormat="1" ht="15.6" x14ac:dyDescent="0.3">
      <c r="A2724" s="555">
        <v>45488</v>
      </c>
      <c r="B2724" s="48" t="s">
        <v>2647</v>
      </c>
      <c r="C2724" s="45" t="s">
        <v>494</v>
      </c>
      <c r="D2724" s="45">
        <v>4</v>
      </c>
      <c r="E2724" s="45" t="s">
        <v>108</v>
      </c>
      <c r="F2724" s="45">
        <v>12</v>
      </c>
      <c r="G2724" s="120" t="s">
        <v>2658</v>
      </c>
      <c r="H2724" s="53" t="s">
        <v>30</v>
      </c>
      <c r="I2724" s="53"/>
      <c r="J2724" s="569"/>
      <c r="K2724" s="42" t="s">
        <v>31</v>
      </c>
      <c r="L2724" s="544">
        <v>45450</v>
      </c>
      <c r="M2724" s="43"/>
      <c r="N2724" s="513">
        <v>45656</v>
      </c>
      <c r="O2724" s="51"/>
      <c r="P2724" s="70" t="str">
        <f t="shared" ca="1" si="443"/>
        <v/>
      </c>
      <c r="Q2724" s="70" t="str">
        <f t="shared" ca="1" si="444"/>
        <v/>
      </c>
      <c r="R2724" s="70" t="str">
        <f t="shared" ca="1" si="445"/>
        <v/>
      </c>
      <c r="S2724" s="70" t="str">
        <f t="shared" ca="1" si="446"/>
        <v/>
      </c>
      <c r="T2724" s="147" t="str">
        <f t="shared" ca="1" si="447"/>
        <v/>
      </c>
      <c r="U2724" s="146"/>
      <c r="V2724" s="51"/>
      <c r="W2724" s="51"/>
      <c r="X2724" s="51"/>
      <c r="Y2724" s="51"/>
      <c r="Z2724" s="51"/>
      <c r="AA2724" s="145"/>
    </row>
    <row r="2725" spans="1:27" s="2" customFormat="1" ht="15.6" x14ac:dyDescent="0.3">
      <c r="A2725" s="555">
        <v>45488</v>
      </c>
      <c r="B2725" s="48" t="s">
        <v>2647</v>
      </c>
      <c r="C2725" s="45" t="s">
        <v>494</v>
      </c>
      <c r="D2725" s="45">
        <v>4</v>
      </c>
      <c r="E2725" s="45" t="s">
        <v>108</v>
      </c>
      <c r="F2725" s="45">
        <v>13</v>
      </c>
      <c r="G2725" s="120" t="s">
        <v>2659</v>
      </c>
      <c r="H2725" s="53" t="s">
        <v>30</v>
      </c>
      <c r="I2725" s="53"/>
      <c r="J2725" s="569"/>
      <c r="K2725" s="42" t="s">
        <v>31</v>
      </c>
      <c r="L2725" s="544">
        <v>45450</v>
      </c>
      <c r="M2725" s="43"/>
      <c r="N2725" s="513">
        <v>45656</v>
      </c>
      <c r="O2725" s="51"/>
      <c r="P2725" s="70" t="str">
        <f t="shared" ca="1" si="443"/>
        <v/>
      </c>
      <c r="Q2725" s="70" t="str">
        <f t="shared" ca="1" si="444"/>
        <v/>
      </c>
      <c r="R2725" s="70" t="str">
        <f t="shared" ca="1" si="445"/>
        <v/>
      </c>
      <c r="S2725" s="70" t="str">
        <f t="shared" ca="1" si="446"/>
        <v/>
      </c>
      <c r="T2725" s="147" t="str">
        <f t="shared" ca="1" si="447"/>
        <v/>
      </c>
      <c r="U2725" s="146"/>
      <c r="V2725" s="51"/>
      <c r="W2725" s="51"/>
      <c r="X2725" s="51"/>
      <c r="Y2725" s="51"/>
      <c r="Z2725" s="51"/>
      <c r="AA2725" s="145"/>
    </row>
    <row r="2726" spans="1:27" s="2" customFormat="1" ht="15.6" x14ac:dyDescent="0.3">
      <c r="A2726" s="555">
        <v>45488</v>
      </c>
      <c r="B2726" s="48" t="s">
        <v>2647</v>
      </c>
      <c r="C2726" s="45" t="s">
        <v>494</v>
      </c>
      <c r="D2726" s="45">
        <v>4</v>
      </c>
      <c r="E2726" s="45" t="s">
        <v>108</v>
      </c>
      <c r="F2726" s="45">
        <v>14</v>
      </c>
      <c r="G2726" s="120" t="s">
        <v>2660</v>
      </c>
      <c r="H2726" s="53" t="s">
        <v>30</v>
      </c>
      <c r="I2726" s="53"/>
      <c r="J2726" s="569"/>
      <c r="K2726" s="42" t="s">
        <v>31</v>
      </c>
      <c r="L2726" s="544">
        <v>45450</v>
      </c>
      <c r="M2726" s="43"/>
      <c r="N2726" s="513">
        <v>45656</v>
      </c>
      <c r="O2726" s="51"/>
      <c r="P2726" s="70" t="str">
        <f t="shared" ca="1" si="443"/>
        <v/>
      </c>
      <c r="Q2726" s="70" t="str">
        <f t="shared" ca="1" si="444"/>
        <v/>
      </c>
      <c r="R2726" s="70" t="str">
        <f t="shared" ca="1" si="445"/>
        <v/>
      </c>
      <c r="S2726" s="70" t="str">
        <f t="shared" ca="1" si="446"/>
        <v/>
      </c>
      <c r="T2726" s="147" t="str">
        <f t="shared" ca="1" si="447"/>
        <v/>
      </c>
      <c r="U2726" s="146"/>
      <c r="V2726" s="51"/>
      <c r="W2726" s="51"/>
      <c r="X2726" s="51"/>
      <c r="Y2726" s="51"/>
      <c r="Z2726" s="51"/>
      <c r="AA2726" s="145"/>
    </row>
    <row r="2727" spans="1:27" s="2" customFormat="1" ht="15.6" x14ac:dyDescent="0.3">
      <c r="A2727" s="555">
        <v>45488</v>
      </c>
      <c r="B2727" s="48" t="s">
        <v>2647</v>
      </c>
      <c r="C2727" s="45" t="s">
        <v>494</v>
      </c>
      <c r="D2727" s="45">
        <v>4</v>
      </c>
      <c r="E2727" s="45" t="s">
        <v>108</v>
      </c>
      <c r="F2727" s="45">
        <v>15</v>
      </c>
      <c r="G2727" s="120" t="s">
        <v>2661</v>
      </c>
      <c r="H2727" s="53" t="s">
        <v>30</v>
      </c>
      <c r="I2727" s="53"/>
      <c r="J2727" s="569"/>
      <c r="K2727" s="42" t="s">
        <v>31</v>
      </c>
      <c r="L2727" s="544">
        <v>45450</v>
      </c>
      <c r="M2727" s="43"/>
      <c r="N2727" s="513">
        <v>45656</v>
      </c>
      <c r="O2727" s="51"/>
      <c r="P2727" s="70" t="str">
        <f t="shared" ca="1" si="443"/>
        <v/>
      </c>
      <c r="Q2727" s="70" t="str">
        <f t="shared" ca="1" si="444"/>
        <v/>
      </c>
      <c r="R2727" s="70" t="str">
        <f t="shared" ca="1" si="445"/>
        <v/>
      </c>
      <c r="S2727" s="70" t="str">
        <f t="shared" ca="1" si="446"/>
        <v/>
      </c>
      <c r="T2727" s="147" t="str">
        <f t="shared" ca="1" si="447"/>
        <v/>
      </c>
      <c r="U2727" s="146"/>
      <c r="V2727" s="51"/>
      <c r="W2727" s="51"/>
      <c r="X2727" s="51"/>
      <c r="Y2727" s="51"/>
      <c r="Z2727" s="51"/>
      <c r="AA2727" s="145"/>
    </row>
    <row r="2728" spans="1:27" s="2" customFormat="1" ht="15.6" x14ac:dyDescent="0.3">
      <c r="A2728" s="555">
        <v>45488</v>
      </c>
      <c r="B2728" s="48" t="s">
        <v>2647</v>
      </c>
      <c r="C2728" s="45" t="s">
        <v>494</v>
      </c>
      <c r="D2728" s="45">
        <v>4</v>
      </c>
      <c r="E2728" s="45" t="s">
        <v>108</v>
      </c>
      <c r="F2728" s="45">
        <v>16</v>
      </c>
      <c r="G2728" s="120" t="s">
        <v>2662</v>
      </c>
      <c r="H2728" s="53" t="s">
        <v>30</v>
      </c>
      <c r="I2728" s="53"/>
      <c r="J2728" s="569"/>
      <c r="K2728" s="42" t="s">
        <v>31</v>
      </c>
      <c r="L2728" s="544">
        <v>45450</v>
      </c>
      <c r="M2728" s="43"/>
      <c r="N2728" s="513">
        <v>45656</v>
      </c>
      <c r="O2728" s="51"/>
      <c r="P2728" s="70" t="str">
        <f t="shared" ca="1" si="443"/>
        <v/>
      </c>
      <c r="Q2728" s="70" t="str">
        <f t="shared" ca="1" si="444"/>
        <v/>
      </c>
      <c r="R2728" s="70" t="str">
        <f t="shared" ca="1" si="445"/>
        <v/>
      </c>
      <c r="S2728" s="70" t="str">
        <f t="shared" ca="1" si="446"/>
        <v/>
      </c>
      <c r="T2728" s="147" t="str">
        <f t="shared" ca="1" si="447"/>
        <v/>
      </c>
      <c r="U2728" s="146"/>
      <c r="V2728" s="51"/>
      <c r="W2728" s="51"/>
      <c r="X2728" s="51"/>
      <c r="Y2728" s="51"/>
      <c r="Z2728" s="51"/>
      <c r="AA2728" s="145"/>
    </row>
    <row r="2729" spans="1:27" s="2" customFormat="1" ht="15.6" x14ac:dyDescent="0.3">
      <c r="A2729" s="555">
        <v>45488</v>
      </c>
      <c r="B2729" s="48" t="s">
        <v>2647</v>
      </c>
      <c r="C2729" s="45" t="s">
        <v>494</v>
      </c>
      <c r="D2729" s="45">
        <v>4</v>
      </c>
      <c r="E2729" s="45" t="s">
        <v>108</v>
      </c>
      <c r="F2729" s="45">
        <v>17</v>
      </c>
      <c r="G2729" s="120" t="s">
        <v>2663</v>
      </c>
      <c r="H2729" s="53" t="s">
        <v>30</v>
      </c>
      <c r="I2729" s="53"/>
      <c r="J2729" s="569"/>
      <c r="K2729" s="187" t="s">
        <v>31</v>
      </c>
      <c r="L2729" s="544">
        <v>45450</v>
      </c>
      <c r="M2729" s="43"/>
      <c r="N2729" s="513">
        <v>45656</v>
      </c>
      <c r="O2729" s="51"/>
      <c r="P2729" s="70" t="str">
        <f t="shared" ca="1" si="443"/>
        <v/>
      </c>
      <c r="Q2729" s="70" t="str">
        <f t="shared" ca="1" si="444"/>
        <v/>
      </c>
      <c r="R2729" s="70" t="str">
        <f t="shared" ca="1" si="445"/>
        <v/>
      </c>
      <c r="S2729" s="70" t="str">
        <f t="shared" ca="1" si="446"/>
        <v/>
      </c>
      <c r="T2729" s="147" t="str">
        <f t="shared" ca="1" si="447"/>
        <v/>
      </c>
      <c r="U2729" s="146"/>
      <c r="V2729" s="51"/>
      <c r="W2729" s="51"/>
      <c r="X2729" s="51"/>
      <c r="Y2729" s="51"/>
      <c r="Z2729" s="51"/>
      <c r="AA2729" s="145"/>
    </row>
    <row r="2730" spans="1:27" s="2" customFormat="1" ht="15.6" x14ac:dyDescent="0.3">
      <c r="A2730" s="555">
        <v>45488</v>
      </c>
      <c r="B2730" s="48" t="s">
        <v>2647</v>
      </c>
      <c r="C2730" s="45" t="s">
        <v>494</v>
      </c>
      <c r="D2730" s="45">
        <v>4</v>
      </c>
      <c r="E2730" s="45" t="s">
        <v>108</v>
      </c>
      <c r="F2730" s="45">
        <v>18</v>
      </c>
      <c r="G2730" s="120" t="s">
        <v>2664</v>
      </c>
      <c r="H2730" s="53" t="s">
        <v>30</v>
      </c>
      <c r="I2730" s="53"/>
      <c r="J2730" s="569"/>
      <c r="K2730" s="42" t="s">
        <v>31</v>
      </c>
      <c r="L2730" s="544">
        <v>45450</v>
      </c>
      <c r="M2730" s="43"/>
      <c r="N2730" s="513">
        <v>45656</v>
      </c>
      <c r="O2730" s="51"/>
      <c r="P2730" s="70" t="str">
        <f t="shared" ca="1" si="443"/>
        <v/>
      </c>
      <c r="Q2730" s="70" t="str">
        <f t="shared" ca="1" si="444"/>
        <v/>
      </c>
      <c r="R2730" s="70" t="str">
        <f t="shared" ca="1" si="445"/>
        <v/>
      </c>
      <c r="S2730" s="70" t="str">
        <f t="shared" ca="1" si="446"/>
        <v/>
      </c>
      <c r="T2730" s="147" t="str">
        <f t="shared" ca="1" si="447"/>
        <v/>
      </c>
      <c r="U2730" s="146"/>
      <c r="V2730" s="51"/>
      <c r="W2730" s="51"/>
      <c r="X2730" s="51"/>
      <c r="Y2730" s="51"/>
      <c r="Z2730" s="51"/>
      <c r="AA2730" s="145"/>
    </row>
    <row r="2731" spans="1:27" s="2" customFormat="1" ht="15.6" x14ac:dyDescent="0.3">
      <c r="A2731" s="555">
        <v>45488</v>
      </c>
      <c r="B2731" s="48" t="s">
        <v>2647</v>
      </c>
      <c r="C2731" s="45" t="s">
        <v>494</v>
      </c>
      <c r="D2731" s="45">
        <v>4</v>
      </c>
      <c r="E2731" s="45" t="s">
        <v>108</v>
      </c>
      <c r="F2731" s="45">
        <v>19</v>
      </c>
      <c r="G2731" s="121" t="s">
        <v>2665</v>
      </c>
      <c r="H2731" s="47" t="s">
        <v>533</v>
      </c>
      <c r="I2731" s="48"/>
      <c r="J2731" s="513"/>
      <c r="K2731" s="42" t="s">
        <v>31</v>
      </c>
      <c r="L2731" s="544">
        <v>45450</v>
      </c>
      <c r="M2731" s="58"/>
      <c r="N2731" s="513">
        <v>45548</v>
      </c>
      <c r="O2731" s="51"/>
      <c r="P2731" s="70" t="str">
        <f t="shared" ca="1" si="443"/>
        <v/>
      </c>
      <c r="Q2731" s="70" t="str">
        <f t="shared" ca="1" si="444"/>
        <v/>
      </c>
      <c r="R2731" s="70" t="str">
        <f t="shared" ca="1" si="445"/>
        <v/>
      </c>
      <c r="S2731" s="70" t="str">
        <f t="shared" ca="1" si="446"/>
        <v/>
      </c>
      <c r="T2731" s="147" t="str">
        <f t="shared" ca="1" si="447"/>
        <v/>
      </c>
      <c r="U2731" s="146"/>
      <c r="V2731" s="51"/>
      <c r="W2731" s="51"/>
      <c r="X2731" s="51"/>
      <c r="Y2731" s="51"/>
      <c r="Z2731" s="51"/>
      <c r="AA2731" s="145"/>
    </row>
    <row r="2732" spans="1:27" s="2" customFormat="1" ht="15.6" x14ac:dyDescent="0.3">
      <c r="A2732" s="555">
        <v>45488</v>
      </c>
      <c r="B2732" s="48" t="s">
        <v>2647</v>
      </c>
      <c r="C2732" s="45" t="s">
        <v>494</v>
      </c>
      <c r="D2732" s="45">
        <v>4</v>
      </c>
      <c r="E2732" s="45" t="s">
        <v>108</v>
      </c>
      <c r="F2732" s="45">
        <v>20</v>
      </c>
      <c r="G2732" s="120" t="s">
        <v>2666</v>
      </c>
      <c r="H2732" s="53" t="s">
        <v>30</v>
      </c>
      <c r="I2732" s="53"/>
      <c r="J2732" s="569"/>
      <c r="K2732" s="42" t="s">
        <v>31</v>
      </c>
      <c r="L2732" s="544">
        <v>45450</v>
      </c>
      <c r="M2732" s="43"/>
      <c r="N2732" s="513">
        <v>45656</v>
      </c>
      <c r="O2732" s="51"/>
      <c r="P2732" s="70" t="str">
        <f t="shared" ca="1" si="443"/>
        <v/>
      </c>
      <c r="Q2732" s="70" t="str">
        <f t="shared" ca="1" si="444"/>
        <v/>
      </c>
      <c r="R2732" s="70" t="str">
        <f t="shared" ca="1" si="445"/>
        <v/>
      </c>
      <c r="S2732" s="70" t="str">
        <f t="shared" ca="1" si="446"/>
        <v/>
      </c>
      <c r="T2732" s="147" t="str">
        <f t="shared" ca="1" si="447"/>
        <v/>
      </c>
      <c r="U2732" s="146"/>
      <c r="V2732" s="51"/>
      <c r="W2732" s="51"/>
      <c r="X2732" s="51"/>
      <c r="Y2732" s="51"/>
      <c r="Z2732" s="51"/>
      <c r="AA2732" s="145"/>
    </row>
    <row r="2733" spans="1:27" s="2" customFormat="1" ht="15.6" x14ac:dyDescent="0.3">
      <c r="A2733" s="555">
        <v>45488</v>
      </c>
      <c r="B2733" s="48" t="s">
        <v>2647</v>
      </c>
      <c r="C2733" s="45" t="s">
        <v>494</v>
      </c>
      <c r="D2733" s="45">
        <v>4</v>
      </c>
      <c r="E2733" s="45" t="s">
        <v>108</v>
      </c>
      <c r="F2733" s="45">
        <v>21</v>
      </c>
      <c r="G2733" s="120" t="s">
        <v>2667</v>
      </c>
      <c r="H2733" s="53" t="s">
        <v>30</v>
      </c>
      <c r="I2733" s="53"/>
      <c r="J2733" s="569"/>
      <c r="K2733" s="42" t="s">
        <v>31</v>
      </c>
      <c r="L2733" s="544">
        <v>45450</v>
      </c>
      <c r="M2733" s="43"/>
      <c r="N2733" s="513">
        <v>45656</v>
      </c>
      <c r="O2733" s="51"/>
      <c r="P2733" s="70" t="str">
        <f t="shared" ca="1" si="443"/>
        <v/>
      </c>
      <c r="Q2733" s="70" t="str">
        <f t="shared" ca="1" si="444"/>
        <v/>
      </c>
      <c r="R2733" s="70" t="str">
        <f t="shared" ca="1" si="445"/>
        <v/>
      </c>
      <c r="S2733" s="70" t="str">
        <f t="shared" ca="1" si="446"/>
        <v/>
      </c>
      <c r="T2733" s="147" t="str">
        <f t="shared" ca="1" si="447"/>
        <v/>
      </c>
      <c r="U2733" s="146"/>
      <c r="V2733" s="51"/>
      <c r="W2733" s="51"/>
      <c r="X2733" s="51"/>
      <c r="Y2733" s="51"/>
      <c r="Z2733" s="51"/>
      <c r="AA2733" s="145"/>
    </row>
    <row r="2734" spans="1:27" s="2" customFormat="1" ht="15.6" x14ac:dyDescent="0.3">
      <c r="A2734" s="555">
        <v>45488</v>
      </c>
      <c r="B2734" s="48" t="s">
        <v>2647</v>
      </c>
      <c r="C2734" s="45" t="s">
        <v>494</v>
      </c>
      <c r="D2734" s="45">
        <v>4</v>
      </c>
      <c r="E2734" s="45" t="s">
        <v>108</v>
      </c>
      <c r="F2734" s="45">
        <v>22</v>
      </c>
      <c r="G2734" s="120" t="s">
        <v>2668</v>
      </c>
      <c r="H2734" s="53" t="s">
        <v>30</v>
      </c>
      <c r="I2734" s="53"/>
      <c r="J2734" s="569"/>
      <c r="K2734" s="42" t="s">
        <v>31</v>
      </c>
      <c r="L2734" s="544">
        <v>45450</v>
      </c>
      <c r="M2734" s="43"/>
      <c r="N2734" s="513">
        <v>45656</v>
      </c>
      <c r="O2734" s="51"/>
      <c r="P2734" s="70" t="str">
        <f t="shared" ca="1" si="443"/>
        <v/>
      </c>
      <c r="Q2734" s="70" t="str">
        <f t="shared" ca="1" si="444"/>
        <v/>
      </c>
      <c r="R2734" s="70" t="str">
        <f t="shared" ca="1" si="445"/>
        <v/>
      </c>
      <c r="S2734" s="70" t="str">
        <f t="shared" ca="1" si="446"/>
        <v/>
      </c>
      <c r="T2734" s="147" t="str">
        <f t="shared" ca="1" si="447"/>
        <v/>
      </c>
      <c r="U2734" s="146"/>
      <c r="V2734" s="51"/>
      <c r="W2734" s="51"/>
      <c r="X2734" s="51"/>
      <c r="Y2734" s="51"/>
      <c r="Z2734" s="51"/>
      <c r="AA2734" s="145"/>
    </row>
    <row r="2735" spans="1:27" s="2" customFormat="1" ht="15.6" x14ac:dyDescent="0.3">
      <c r="A2735" s="555">
        <v>45488</v>
      </c>
      <c r="B2735" s="48" t="s">
        <v>2647</v>
      </c>
      <c r="C2735" s="45" t="s">
        <v>494</v>
      </c>
      <c r="D2735" s="45">
        <v>4</v>
      </c>
      <c r="E2735" s="45" t="s">
        <v>108</v>
      </c>
      <c r="F2735" s="45">
        <v>23</v>
      </c>
      <c r="G2735" s="120" t="s">
        <v>2669</v>
      </c>
      <c r="H2735" s="47" t="s">
        <v>57</v>
      </c>
      <c r="I2735" s="53"/>
      <c r="J2735" s="569"/>
      <c r="K2735" s="42" t="s">
        <v>31</v>
      </c>
      <c r="L2735" s="544">
        <v>45450</v>
      </c>
      <c r="M2735" s="43"/>
      <c r="N2735" s="513">
        <v>45656</v>
      </c>
      <c r="O2735" s="51"/>
      <c r="P2735" s="70" t="str">
        <f t="shared" ca="1" si="443"/>
        <v/>
      </c>
      <c r="Q2735" s="70" t="str">
        <f t="shared" ca="1" si="444"/>
        <v/>
      </c>
      <c r="R2735" s="70" t="str">
        <f t="shared" ca="1" si="445"/>
        <v/>
      </c>
      <c r="S2735" s="70" t="str">
        <f t="shared" ca="1" si="446"/>
        <v/>
      </c>
      <c r="T2735" s="147" t="str">
        <f t="shared" ca="1" si="447"/>
        <v/>
      </c>
      <c r="U2735" s="146"/>
      <c r="V2735" s="51"/>
      <c r="W2735" s="51"/>
      <c r="X2735" s="51"/>
      <c r="Y2735" s="51"/>
      <c r="Z2735" s="51"/>
      <c r="AA2735" s="145"/>
    </row>
    <row r="2736" spans="1:27" s="2" customFormat="1" ht="15.6" x14ac:dyDescent="0.3">
      <c r="A2736" s="555">
        <v>45488</v>
      </c>
      <c r="B2736" s="48" t="s">
        <v>2647</v>
      </c>
      <c r="C2736" s="45" t="s">
        <v>494</v>
      </c>
      <c r="D2736" s="45">
        <v>4</v>
      </c>
      <c r="E2736" s="45" t="s">
        <v>108</v>
      </c>
      <c r="F2736" s="45">
        <v>24</v>
      </c>
      <c r="G2736" s="120" t="s">
        <v>2670</v>
      </c>
      <c r="H2736" s="53" t="s">
        <v>30</v>
      </c>
      <c r="I2736" s="53"/>
      <c r="J2736" s="569"/>
      <c r="K2736" s="42" t="s">
        <v>31</v>
      </c>
      <c r="L2736" s="544">
        <v>45450</v>
      </c>
      <c r="M2736" s="43"/>
      <c r="N2736" s="513">
        <v>45656</v>
      </c>
      <c r="O2736" s="51"/>
      <c r="P2736" s="70" t="str">
        <f t="shared" ca="1" si="443"/>
        <v/>
      </c>
      <c r="Q2736" s="70" t="str">
        <f t="shared" ca="1" si="444"/>
        <v/>
      </c>
      <c r="R2736" s="70" t="str">
        <f t="shared" ca="1" si="445"/>
        <v/>
      </c>
      <c r="S2736" s="70" t="str">
        <f t="shared" ca="1" si="446"/>
        <v/>
      </c>
      <c r="T2736" s="147" t="str">
        <f t="shared" ca="1" si="447"/>
        <v/>
      </c>
      <c r="U2736" s="146"/>
      <c r="V2736" s="51"/>
      <c r="W2736" s="51"/>
      <c r="X2736" s="51"/>
      <c r="Y2736" s="51"/>
      <c r="Z2736" s="51"/>
      <c r="AA2736" s="145"/>
    </row>
    <row r="2737" spans="1:27" s="2" customFormat="1" ht="15.6" x14ac:dyDescent="0.3">
      <c r="A2737" s="555">
        <v>45488</v>
      </c>
      <c r="B2737" s="48" t="s">
        <v>2647</v>
      </c>
      <c r="C2737" s="45" t="s">
        <v>494</v>
      </c>
      <c r="D2737" s="45">
        <v>4</v>
      </c>
      <c r="E2737" s="45" t="s">
        <v>108</v>
      </c>
      <c r="F2737" s="45">
        <v>25</v>
      </c>
      <c r="G2737" s="120" t="s">
        <v>2671</v>
      </c>
      <c r="H2737" s="53" t="s">
        <v>30</v>
      </c>
      <c r="I2737" s="53"/>
      <c r="J2737" s="569"/>
      <c r="K2737" s="42" t="s">
        <v>31</v>
      </c>
      <c r="L2737" s="544">
        <v>45450</v>
      </c>
      <c r="M2737" s="43"/>
      <c r="N2737" s="513">
        <v>45656</v>
      </c>
      <c r="O2737" s="51"/>
      <c r="P2737" s="70" t="str">
        <f t="shared" ca="1" si="443"/>
        <v/>
      </c>
      <c r="Q2737" s="70" t="str">
        <f t="shared" ca="1" si="444"/>
        <v/>
      </c>
      <c r="R2737" s="70" t="str">
        <f t="shared" ca="1" si="445"/>
        <v/>
      </c>
      <c r="S2737" s="70" t="str">
        <f t="shared" ca="1" si="446"/>
        <v/>
      </c>
      <c r="T2737" s="147" t="str">
        <f t="shared" ca="1" si="447"/>
        <v/>
      </c>
      <c r="U2737" s="146"/>
      <c r="V2737" s="51"/>
      <c r="W2737" s="51"/>
      <c r="X2737" s="51"/>
      <c r="Y2737" s="51"/>
      <c r="Z2737" s="51"/>
      <c r="AA2737" s="145"/>
    </row>
    <row r="2738" spans="1:27" s="2" customFormat="1" ht="15.6" x14ac:dyDescent="0.3">
      <c r="A2738" s="555">
        <v>45488</v>
      </c>
      <c r="B2738" s="48" t="s">
        <v>2647</v>
      </c>
      <c r="C2738" s="45" t="s">
        <v>494</v>
      </c>
      <c r="D2738" s="45">
        <v>4</v>
      </c>
      <c r="E2738" s="45" t="s">
        <v>108</v>
      </c>
      <c r="F2738" s="45">
        <v>26</v>
      </c>
      <c r="G2738" s="120" t="s">
        <v>2672</v>
      </c>
      <c r="H2738" s="53"/>
      <c r="I2738" s="53"/>
      <c r="J2738" s="569"/>
      <c r="K2738" s="188" t="s">
        <v>227</v>
      </c>
      <c r="L2738" s="544">
        <v>45450</v>
      </c>
      <c r="M2738" s="43"/>
      <c r="N2738" s="513"/>
      <c r="O2738" s="51"/>
      <c r="P2738" s="70" t="str">
        <f t="shared" ca="1" si="443"/>
        <v/>
      </c>
      <c r="Q2738" s="70" t="str">
        <f t="shared" ca="1" si="444"/>
        <v/>
      </c>
      <c r="R2738" s="70" t="str">
        <f t="shared" ca="1" si="445"/>
        <v/>
      </c>
      <c r="S2738" s="70" t="str">
        <f t="shared" ca="1" si="446"/>
        <v/>
      </c>
      <c r="T2738" s="147" t="str">
        <f t="shared" ca="1" si="447"/>
        <v/>
      </c>
      <c r="U2738" s="146"/>
      <c r="V2738" s="51"/>
      <c r="W2738" s="51"/>
      <c r="X2738" s="51"/>
      <c r="Y2738" s="51"/>
      <c r="Z2738" s="51"/>
      <c r="AA2738" s="145"/>
    </row>
    <row r="2739" spans="1:27" s="2" customFormat="1" ht="15.6" x14ac:dyDescent="0.3">
      <c r="A2739" s="555">
        <v>45488</v>
      </c>
      <c r="B2739" s="48" t="s">
        <v>2647</v>
      </c>
      <c r="C2739" s="45" t="s">
        <v>494</v>
      </c>
      <c r="D2739" s="45">
        <v>4</v>
      </c>
      <c r="E2739" s="45" t="s">
        <v>108</v>
      </c>
      <c r="F2739" s="60">
        <v>27</v>
      </c>
      <c r="G2739" s="63" t="s">
        <v>2673</v>
      </c>
      <c r="H2739" s="47" t="s">
        <v>52</v>
      </c>
      <c r="I2739" s="59"/>
      <c r="J2739" s="528"/>
      <c r="K2739" s="42" t="s">
        <v>31</v>
      </c>
      <c r="L2739" s="544">
        <v>45450</v>
      </c>
      <c r="M2739" s="43"/>
      <c r="N2739" s="513">
        <v>45656</v>
      </c>
      <c r="O2739" s="48" t="s">
        <v>2674</v>
      </c>
      <c r="P2739" s="70" t="str">
        <f t="shared" ca="1" si="443"/>
        <v/>
      </c>
      <c r="Q2739" s="70" t="str">
        <f t="shared" ca="1" si="444"/>
        <v/>
      </c>
      <c r="R2739" s="70" t="str">
        <f t="shared" ca="1" si="445"/>
        <v/>
      </c>
      <c r="S2739" s="70" t="str">
        <f t="shared" ca="1" si="446"/>
        <v/>
      </c>
      <c r="T2739" s="147" t="str">
        <f t="shared" ca="1" si="447"/>
        <v/>
      </c>
      <c r="U2739" s="146"/>
      <c r="V2739" s="51"/>
      <c r="W2739" s="51"/>
      <c r="X2739" s="51"/>
      <c r="Y2739" s="51"/>
      <c r="Z2739" s="51"/>
      <c r="AA2739" s="145"/>
    </row>
    <row r="2740" spans="1:27" s="2" customFormat="1" ht="15.6" x14ac:dyDescent="0.3">
      <c r="A2740" s="555">
        <v>45488</v>
      </c>
      <c r="B2740" s="48" t="s">
        <v>2647</v>
      </c>
      <c r="C2740" s="45" t="s">
        <v>494</v>
      </c>
      <c r="D2740" s="45">
        <v>4</v>
      </c>
      <c r="E2740" s="45" t="s">
        <v>108</v>
      </c>
      <c r="F2740" s="60">
        <v>28</v>
      </c>
      <c r="G2740" s="52" t="s">
        <v>2675</v>
      </c>
      <c r="H2740" s="53" t="s">
        <v>40</v>
      </c>
      <c r="I2740" s="59"/>
      <c r="J2740" s="528"/>
      <c r="K2740" s="42" t="s">
        <v>31</v>
      </c>
      <c r="L2740" s="544">
        <v>45450</v>
      </c>
      <c r="M2740" s="43"/>
      <c r="N2740" s="513">
        <v>45656</v>
      </c>
      <c r="O2740" s="51"/>
      <c r="P2740" s="70" t="str">
        <f t="shared" ca="1" si="443"/>
        <v/>
      </c>
      <c r="Q2740" s="70" t="str">
        <f t="shared" ca="1" si="444"/>
        <v/>
      </c>
      <c r="R2740" s="70" t="str">
        <f t="shared" ca="1" si="445"/>
        <v/>
      </c>
      <c r="S2740" s="70" t="str">
        <f t="shared" ca="1" si="446"/>
        <v/>
      </c>
      <c r="T2740" s="147" t="str">
        <f t="shared" ca="1" si="447"/>
        <v/>
      </c>
      <c r="U2740" s="146"/>
      <c r="V2740" s="51"/>
      <c r="W2740" s="51"/>
      <c r="X2740" s="51"/>
      <c r="Y2740" s="51"/>
      <c r="Z2740" s="51"/>
      <c r="AA2740" s="145"/>
    </row>
    <row r="2741" spans="1:27" s="2" customFormat="1" ht="15.6" x14ac:dyDescent="0.3">
      <c r="A2741" s="555">
        <v>45488</v>
      </c>
      <c r="B2741" s="48" t="s">
        <v>2647</v>
      </c>
      <c r="C2741" s="45" t="s">
        <v>494</v>
      </c>
      <c r="D2741" s="45">
        <v>4</v>
      </c>
      <c r="E2741" s="45" t="s">
        <v>108</v>
      </c>
      <c r="F2741" s="60">
        <v>29</v>
      </c>
      <c r="G2741" s="52" t="s">
        <v>2676</v>
      </c>
      <c r="H2741" s="53" t="s">
        <v>30</v>
      </c>
      <c r="I2741" s="59"/>
      <c r="J2741" s="528"/>
      <c r="K2741" s="42" t="s">
        <v>31</v>
      </c>
      <c r="L2741" s="544">
        <v>45450</v>
      </c>
      <c r="M2741" s="43"/>
      <c r="N2741" s="513">
        <v>45632</v>
      </c>
      <c r="O2741" s="51"/>
      <c r="P2741" s="70" t="str">
        <f t="shared" ca="1" si="443"/>
        <v/>
      </c>
      <c r="Q2741" s="70" t="str">
        <f t="shared" ca="1" si="444"/>
        <v/>
      </c>
      <c r="R2741" s="70" t="str">
        <f t="shared" ca="1" si="445"/>
        <v/>
      </c>
      <c r="S2741" s="70" t="str">
        <f t="shared" ca="1" si="446"/>
        <v/>
      </c>
      <c r="T2741" s="147" t="str">
        <f t="shared" ca="1" si="447"/>
        <v/>
      </c>
      <c r="U2741" s="146"/>
      <c r="V2741" s="51"/>
      <c r="W2741" s="51"/>
      <c r="X2741" s="51"/>
      <c r="Y2741" s="51"/>
      <c r="Z2741" s="51"/>
      <c r="AA2741" s="145"/>
    </row>
    <row r="2742" spans="1:27" s="2" customFormat="1" ht="15.6" x14ac:dyDescent="0.3">
      <c r="A2742" s="555">
        <v>45488</v>
      </c>
      <c r="B2742" s="48" t="s">
        <v>2647</v>
      </c>
      <c r="C2742" s="45" t="s">
        <v>494</v>
      </c>
      <c r="D2742" s="45">
        <v>4</v>
      </c>
      <c r="E2742" s="45" t="s">
        <v>108</v>
      </c>
      <c r="F2742" s="60">
        <v>30</v>
      </c>
      <c r="G2742" s="52" t="s">
        <v>2677</v>
      </c>
      <c r="H2742" s="53" t="s">
        <v>30</v>
      </c>
      <c r="I2742" s="59"/>
      <c r="J2742" s="528"/>
      <c r="K2742" s="42" t="s">
        <v>31</v>
      </c>
      <c r="L2742" s="544">
        <v>45450</v>
      </c>
      <c r="M2742" s="43"/>
      <c r="N2742" s="513">
        <v>45632</v>
      </c>
      <c r="O2742" s="51"/>
      <c r="P2742" s="70" t="str">
        <f t="shared" ca="1" si="443"/>
        <v/>
      </c>
      <c r="Q2742" s="70" t="str">
        <f t="shared" ca="1" si="444"/>
        <v/>
      </c>
      <c r="R2742" s="70" t="str">
        <f t="shared" ca="1" si="445"/>
        <v/>
      </c>
      <c r="S2742" s="70" t="str">
        <f t="shared" ca="1" si="446"/>
        <v/>
      </c>
      <c r="T2742" s="147" t="str">
        <f t="shared" ca="1" si="447"/>
        <v/>
      </c>
      <c r="U2742" s="146"/>
      <c r="V2742" s="51"/>
      <c r="W2742" s="51"/>
      <c r="X2742" s="51"/>
      <c r="Y2742" s="51"/>
      <c r="Z2742" s="51"/>
      <c r="AA2742" s="145"/>
    </row>
    <row r="2743" spans="1:27" s="2" customFormat="1" ht="15.6" x14ac:dyDescent="0.3">
      <c r="A2743" s="555">
        <v>45488</v>
      </c>
      <c r="B2743" s="48" t="s">
        <v>2647</v>
      </c>
      <c r="C2743" s="45" t="s">
        <v>494</v>
      </c>
      <c r="D2743" s="45">
        <v>4</v>
      </c>
      <c r="E2743" s="45" t="s">
        <v>108</v>
      </c>
      <c r="F2743" s="60">
        <v>31</v>
      </c>
      <c r="G2743" s="46" t="s">
        <v>2678</v>
      </c>
      <c r="H2743" s="47" t="s">
        <v>57</v>
      </c>
      <c r="I2743" s="59"/>
      <c r="J2743" s="528"/>
      <c r="K2743" s="42" t="s">
        <v>31</v>
      </c>
      <c r="L2743" s="544">
        <v>45450</v>
      </c>
      <c r="M2743" s="43"/>
      <c r="N2743" s="513">
        <v>45656</v>
      </c>
      <c r="O2743" s="51"/>
      <c r="P2743" s="70" t="str">
        <f t="shared" ca="1" si="443"/>
        <v/>
      </c>
      <c r="Q2743" s="70" t="str">
        <f t="shared" ca="1" si="444"/>
        <v/>
      </c>
      <c r="R2743" s="70" t="str">
        <f t="shared" ca="1" si="445"/>
        <v/>
      </c>
      <c r="S2743" s="70" t="str">
        <f t="shared" ca="1" si="446"/>
        <v/>
      </c>
      <c r="T2743" s="147" t="str">
        <f t="shared" ca="1" si="447"/>
        <v/>
      </c>
      <c r="U2743" s="146"/>
      <c r="V2743" s="51"/>
      <c r="W2743" s="51"/>
      <c r="X2743" s="51"/>
      <c r="Y2743" s="51"/>
      <c r="Z2743" s="51"/>
      <c r="AA2743" s="145"/>
    </row>
    <row r="2744" spans="1:27" s="2" customFormat="1" ht="15.6" x14ac:dyDescent="0.3">
      <c r="A2744" s="555">
        <v>45488</v>
      </c>
      <c r="B2744" s="48" t="s">
        <v>2647</v>
      </c>
      <c r="C2744" s="45" t="s">
        <v>494</v>
      </c>
      <c r="D2744" s="45">
        <v>4</v>
      </c>
      <c r="E2744" s="45" t="s">
        <v>108</v>
      </c>
      <c r="F2744" s="60">
        <v>32</v>
      </c>
      <c r="G2744" s="46" t="s">
        <v>2679</v>
      </c>
      <c r="H2744" s="47" t="s">
        <v>57</v>
      </c>
      <c r="I2744" s="59"/>
      <c r="J2744" s="528"/>
      <c r="K2744" s="42" t="s">
        <v>31</v>
      </c>
      <c r="L2744" s="544">
        <v>45450</v>
      </c>
      <c r="M2744" s="43"/>
      <c r="N2744" s="513">
        <v>45656</v>
      </c>
      <c r="O2744" s="51"/>
      <c r="P2744" s="70" t="str">
        <f t="shared" ca="1" si="443"/>
        <v/>
      </c>
      <c r="Q2744" s="70" t="str">
        <f t="shared" ca="1" si="444"/>
        <v/>
      </c>
      <c r="R2744" s="70" t="str">
        <f t="shared" ca="1" si="445"/>
        <v/>
      </c>
      <c r="S2744" s="70" t="str">
        <f t="shared" ca="1" si="446"/>
        <v/>
      </c>
      <c r="T2744" s="147" t="str">
        <f t="shared" ca="1" si="447"/>
        <v/>
      </c>
      <c r="U2744" s="146"/>
      <c r="V2744" s="51"/>
      <c r="W2744" s="51"/>
      <c r="X2744" s="51"/>
      <c r="Y2744" s="51"/>
      <c r="Z2744" s="51"/>
      <c r="AA2744" s="145"/>
    </row>
    <row r="2745" spans="1:27" s="2" customFormat="1" ht="31.2" x14ac:dyDescent="0.3">
      <c r="A2745" s="555">
        <v>45488</v>
      </c>
      <c r="B2745" s="48" t="s">
        <v>2647</v>
      </c>
      <c r="C2745" s="45" t="s">
        <v>494</v>
      </c>
      <c r="D2745" s="45">
        <v>4</v>
      </c>
      <c r="E2745" s="45" t="s">
        <v>108</v>
      </c>
      <c r="F2745" s="60">
        <v>33</v>
      </c>
      <c r="G2745" s="71" t="s">
        <v>2680</v>
      </c>
      <c r="H2745" s="53" t="s">
        <v>40</v>
      </c>
      <c r="I2745" s="59"/>
      <c r="J2745" s="528"/>
      <c r="K2745" s="42" t="s">
        <v>31</v>
      </c>
      <c r="L2745" s="544">
        <v>45450</v>
      </c>
      <c r="M2745" s="43"/>
      <c r="N2745" s="513">
        <v>45538</v>
      </c>
      <c r="O2745" s="51"/>
      <c r="P2745" s="70" t="str">
        <f t="shared" ca="1" si="443"/>
        <v/>
      </c>
      <c r="Q2745" s="70" t="str">
        <f t="shared" ca="1" si="444"/>
        <v/>
      </c>
      <c r="R2745" s="70" t="str">
        <f t="shared" ca="1" si="445"/>
        <v/>
      </c>
      <c r="S2745" s="70" t="str">
        <f t="shared" ca="1" si="446"/>
        <v/>
      </c>
      <c r="T2745" s="147" t="str">
        <f t="shared" ca="1" si="447"/>
        <v/>
      </c>
      <c r="U2745" s="146"/>
      <c r="V2745" s="51"/>
      <c r="W2745" s="51"/>
      <c r="X2745" s="51"/>
      <c r="Y2745" s="51"/>
      <c r="Z2745" s="51"/>
      <c r="AA2745" s="145"/>
    </row>
    <row r="2746" spans="1:27" s="2" customFormat="1" ht="15.6" x14ac:dyDescent="0.3">
      <c r="A2746" s="555">
        <v>45488</v>
      </c>
      <c r="B2746" s="48" t="s">
        <v>2647</v>
      </c>
      <c r="C2746" s="45" t="s">
        <v>494</v>
      </c>
      <c r="D2746" s="45">
        <v>4</v>
      </c>
      <c r="E2746" s="45" t="s">
        <v>108</v>
      </c>
      <c r="F2746" s="60">
        <v>34</v>
      </c>
      <c r="G2746" s="46" t="s">
        <v>2188</v>
      </c>
      <c r="H2746" s="47" t="s">
        <v>30</v>
      </c>
      <c r="I2746" s="59"/>
      <c r="J2746" s="528"/>
      <c r="K2746" s="42" t="s">
        <v>31</v>
      </c>
      <c r="L2746" s="544">
        <v>45450</v>
      </c>
      <c r="M2746" s="43"/>
      <c r="N2746" s="513">
        <v>45656</v>
      </c>
      <c r="O2746" s="51"/>
      <c r="P2746" s="70" t="str">
        <f t="shared" ca="1" si="443"/>
        <v/>
      </c>
      <c r="Q2746" s="70" t="str">
        <f t="shared" ca="1" si="444"/>
        <v/>
      </c>
      <c r="R2746" s="70" t="str">
        <f t="shared" ca="1" si="445"/>
        <v/>
      </c>
      <c r="S2746" s="70" t="str">
        <f t="shared" ca="1" si="446"/>
        <v/>
      </c>
      <c r="T2746" s="147" t="str">
        <f t="shared" ca="1" si="447"/>
        <v/>
      </c>
      <c r="U2746" s="146"/>
      <c r="V2746" s="51"/>
      <c r="W2746" s="51"/>
      <c r="X2746" s="51"/>
      <c r="Y2746" s="51"/>
      <c r="Z2746" s="51"/>
      <c r="AA2746" s="145"/>
    </row>
    <row r="2747" spans="1:27" s="2" customFormat="1" ht="15.6" x14ac:dyDescent="0.3">
      <c r="A2747" s="555">
        <v>45488</v>
      </c>
      <c r="B2747" s="48" t="s">
        <v>2647</v>
      </c>
      <c r="C2747" s="45" t="s">
        <v>494</v>
      </c>
      <c r="D2747" s="45">
        <v>4</v>
      </c>
      <c r="E2747" s="45" t="s">
        <v>108</v>
      </c>
      <c r="F2747" s="60">
        <v>35</v>
      </c>
      <c r="G2747" s="92" t="s">
        <v>2681</v>
      </c>
      <c r="H2747" s="47" t="s">
        <v>30</v>
      </c>
      <c r="I2747" s="59"/>
      <c r="J2747" s="528"/>
      <c r="K2747" s="42" t="s">
        <v>31</v>
      </c>
      <c r="L2747" s="544">
        <v>45450</v>
      </c>
      <c r="M2747" s="43"/>
      <c r="N2747" s="513">
        <v>45573</v>
      </c>
      <c r="O2747" s="51"/>
      <c r="P2747" s="70" t="str">
        <f t="shared" ca="1" si="443"/>
        <v/>
      </c>
      <c r="Q2747" s="70" t="str">
        <f t="shared" ca="1" si="444"/>
        <v/>
      </c>
      <c r="R2747" s="70" t="str">
        <f t="shared" ca="1" si="445"/>
        <v/>
      </c>
      <c r="S2747" s="70" t="str">
        <f t="shared" ca="1" si="446"/>
        <v/>
      </c>
      <c r="T2747" s="147" t="str">
        <f t="shared" ca="1" si="447"/>
        <v/>
      </c>
      <c r="U2747" s="146"/>
      <c r="V2747" s="51"/>
      <c r="W2747" s="51"/>
      <c r="X2747" s="51"/>
      <c r="Y2747" s="51"/>
      <c r="Z2747" s="51"/>
      <c r="AA2747" s="145"/>
    </row>
    <row r="2748" spans="1:27" s="2" customFormat="1" ht="15.6" x14ac:dyDescent="0.3">
      <c r="A2748" s="555">
        <v>45488</v>
      </c>
      <c r="B2748" s="48" t="s">
        <v>2647</v>
      </c>
      <c r="C2748" s="45" t="s">
        <v>494</v>
      </c>
      <c r="D2748" s="45">
        <v>4</v>
      </c>
      <c r="E2748" s="45" t="s">
        <v>108</v>
      </c>
      <c r="F2748" s="60">
        <v>36</v>
      </c>
      <c r="G2748" s="46" t="s">
        <v>2682</v>
      </c>
      <c r="H2748" s="47" t="s">
        <v>104</v>
      </c>
      <c r="I2748" s="59"/>
      <c r="J2748" s="528"/>
      <c r="K2748" s="187" t="s">
        <v>31</v>
      </c>
      <c r="L2748" s="544">
        <v>45450</v>
      </c>
      <c r="M2748" s="43"/>
      <c r="N2748" s="513">
        <v>45601</v>
      </c>
      <c r="O2748" s="51"/>
      <c r="P2748" s="70" t="str">
        <f ca="1">IF(K2748="NÃO INTERVENCIONADO",TODAY()-L2748,"")</f>
        <v/>
      </c>
      <c r="Q2748" s="70" t="str">
        <f t="shared" ca="1" si="444"/>
        <v/>
      </c>
      <c r="R2748" s="70" t="str">
        <f t="shared" ca="1" si="445"/>
        <v/>
      </c>
      <c r="S2748" s="70" t="str">
        <f t="shared" ca="1" si="446"/>
        <v/>
      </c>
      <c r="T2748" s="147" t="str">
        <f t="shared" ca="1" si="447"/>
        <v/>
      </c>
      <c r="U2748" s="146"/>
      <c r="V2748" s="51"/>
      <c r="W2748" s="51"/>
      <c r="X2748" s="51"/>
      <c r="Y2748" s="51"/>
      <c r="Z2748" s="51"/>
      <c r="AA2748" s="145"/>
    </row>
    <row r="2749" spans="1:27" s="2" customFormat="1" ht="15.6" x14ac:dyDescent="0.3">
      <c r="A2749" s="555">
        <v>45488</v>
      </c>
      <c r="B2749" s="48" t="s">
        <v>2647</v>
      </c>
      <c r="C2749" s="45" t="s">
        <v>494</v>
      </c>
      <c r="D2749" s="45">
        <v>4</v>
      </c>
      <c r="E2749" s="45" t="s">
        <v>108</v>
      </c>
      <c r="F2749" s="60">
        <v>37</v>
      </c>
      <c r="G2749" s="92" t="s">
        <v>2683</v>
      </c>
      <c r="H2749" s="53" t="s">
        <v>30</v>
      </c>
      <c r="I2749" s="59"/>
      <c r="J2749" s="528"/>
      <c r="K2749" s="42" t="s">
        <v>31</v>
      </c>
      <c r="L2749" s="544">
        <v>45450</v>
      </c>
      <c r="M2749" s="43"/>
      <c r="N2749" s="513">
        <v>45573</v>
      </c>
      <c r="O2749" s="51"/>
      <c r="P2749" s="70" t="str">
        <f t="shared" ref="P2749:P2754" ca="1" si="448">IF(K2749="NÃO INTERVENCIONADO",TODAY()-J2749,"")</f>
        <v/>
      </c>
      <c r="Q2749" s="70" t="str">
        <f t="shared" ca="1" si="444"/>
        <v/>
      </c>
      <c r="R2749" s="70" t="str">
        <f t="shared" ca="1" si="445"/>
        <v/>
      </c>
      <c r="S2749" s="70" t="str">
        <f t="shared" ca="1" si="446"/>
        <v/>
      </c>
      <c r="T2749" s="147" t="str">
        <f t="shared" ca="1" si="447"/>
        <v/>
      </c>
      <c r="U2749" s="146"/>
      <c r="V2749" s="51"/>
      <c r="W2749" s="51"/>
      <c r="X2749" s="51"/>
      <c r="Y2749" s="51"/>
      <c r="Z2749" s="51"/>
      <c r="AA2749" s="145"/>
    </row>
    <row r="2750" spans="1:27" customFormat="1" ht="15.6" x14ac:dyDescent="0.3">
      <c r="A2750" s="555">
        <v>45488</v>
      </c>
      <c r="B2750" s="48" t="s">
        <v>2647</v>
      </c>
      <c r="C2750" s="45" t="s">
        <v>494</v>
      </c>
      <c r="D2750" s="45">
        <v>4</v>
      </c>
      <c r="E2750" s="45" t="s">
        <v>108</v>
      </c>
      <c r="F2750" s="60">
        <v>38</v>
      </c>
      <c r="G2750" s="71" t="s">
        <v>2684</v>
      </c>
      <c r="H2750" s="53" t="s">
        <v>30</v>
      </c>
      <c r="I2750" s="59"/>
      <c r="J2750" s="528"/>
      <c r="K2750" s="42" t="s">
        <v>31</v>
      </c>
      <c r="L2750" s="544">
        <v>45450</v>
      </c>
      <c r="M2750" s="43"/>
      <c r="N2750" s="513">
        <v>45632</v>
      </c>
      <c r="O2750" s="51"/>
      <c r="P2750" s="70" t="str">
        <f t="shared" ca="1" si="448"/>
        <v/>
      </c>
      <c r="Q2750" s="70" t="str">
        <f t="shared" ca="1" si="444"/>
        <v/>
      </c>
      <c r="R2750" s="70" t="str">
        <f t="shared" ca="1" si="445"/>
        <v/>
      </c>
      <c r="S2750" s="70" t="str">
        <f t="shared" ca="1" si="446"/>
        <v/>
      </c>
      <c r="T2750" s="147" t="str">
        <f t="shared" ca="1" si="447"/>
        <v/>
      </c>
      <c r="U2750" s="146"/>
      <c r="V2750" s="51"/>
      <c r="W2750" s="51"/>
      <c r="X2750" s="51"/>
      <c r="Y2750" s="51"/>
      <c r="Z2750" s="51"/>
      <c r="AA2750" s="145"/>
    </row>
    <row r="2751" spans="1:27" s="2" customFormat="1" ht="31.2" x14ac:dyDescent="0.3">
      <c r="A2751" s="555">
        <v>45488</v>
      </c>
      <c r="B2751" s="48" t="s">
        <v>2647</v>
      </c>
      <c r="C2751" s="45" t="s">
        <v>494</v>
      </c>
      <c r="D2751" s="45">
        <v>4</v>
      </c>
      <c r="E2751" s="45" t="s">
        <v>108</v>
      </c>
      <c r="F2751" s="60">
        <v>39</v>
      </c>
      <c r="G2751" s="71" t="s">
        <v>2685</v>
      </c>
      <c r="H2751" s="47" t="s">
        <v>52</v>
      </c>
      <c r="I2751" s="59"/>
      <c r="J2751" s="568">
        <v>45574</v>
      </c>
      <c r="K2751" s="188" t="s">
        <v>227</v>
      </c>
      <c r="L2751" s="544">
        <v>45450</v>
      </c>
      <c r="M2751" s="43"/>
      <c r="N2751" s="513">
        <v>45632</v>
      </c>
      <c r="O2751" s="51"/>
      <c r="P2751" s="70" t="str">
        <f t="shared" ca="1" si="448"/>
        <v/>
      </c>
      <c r="Q2751" s="70" t="str">
        <f t="shared" ca="1" si="444"/>
        <v/>
      </c>
      <c r="R2751" s="70" t="str">
        <f t="shared" ca="1" si="445"/>
        <v/>
      </c>
      <c r="S2751" s="70" t="str">
        <f t="shared" ca="1" si="446"/>
        <v/>
      </c>
      <c r="T2751" s="147" t="str">
        <f t="shared" ca="1" si="447"/>
        <v/>
      </c>
      <c r="U2751" s="146"/>
      <c r="V2751" s="51"/>
      <c r="W2751" s="51"/>
      <c r="X2751" s="51"/>
      <c r="Y2751" s="51"/>
      <c r="Z2751" s="51"/>
      <c r="AA2751" s="145"/>
    </row>
    <row r="2752" spans="1:27" s="2" customFormat="1" ht="15.6" x14ac:dyDescent="0.3">
      <c r="A2752" s="555">
        <v>45488</v>
      </c>
      <c r="B2752" s="48" t="s">
        <v>2647</v>
      </c>
      <c r="C2752" s="45" t="s">
        <v>494</v>
      </c>
      <c r="D2752" s="45">
        <v>4</v>
      </c>
      <c r="E2752" s="45" t="s">
        <v>108</v>
      </c>
      <c r="F2752" s="60">
        <v>40</v>
      </c>
      <c r="G2752" s="63" t="s">
        <v>2686</v>
      </c>
      <c r="H2752" s="65" t="s">
        <v>116</v>
      </c>
      <c r="I2752" s="59"/>
      <c r="J2752" s="568">
        <v>45574</v>
      </c>
      <c r="K2752" s="42" t="s">
        <v>31</v>
      </c>
      <c r="L2752" s="544">
        <v>45450</v>
      </c>
      <c r="M2752" s="43"/>
      <c r="N2752" s="513">
        <v>45623</v>
      </c>
      <c r="O2752" s="51"/>
      <c r="P2752" s="70" t="str">
        <f t="shared" ca="1" si="448"/>
        <v/>
      </c>
      <c r="Q2752" s="70" t="str">
        <f t="shared" ca="1" si="444"/>
        <v/>
      </c>
      <c r="R2752" s="70" t="str">
        <f t="shared" ca="1" si="445"/>
        <v/>
      </c>
      <c r="S2752" s="70" t="str">
        <f t="shared" ca="1" si="446"/>
        <v/>
      </c>
      <c r="T2752" s="147" t="str">
        <f t="shared" ca="1" si="447"/>
        <v/>
      </c>
      <c r="U2752" s="146"/>
      <c r="V2752" s="51"/>
      <c r="W2752" s="51"/>
      <c r="X2752" s="51"/>
      <c r="Y2752" s="51"/>
      <c r="Z2752" s="51"/>
      <c r="AA2752" s="145"/>
    </row>
    <row r="2753" spans="1:27" s="2" customFormat="1" ht="15.6" x14ac:dyDescent="0.3">
      <c r="A2753" s="555">
        <v>45488</v>
      </c>
      <c r="B2753" s="48" t="s">
        <v>2647</v>
      </c>
      <c r="C2753" s="45" t="s">
        <v>494</v>
      </c>
      <c r="D2753" s="45">
        <v>4</v>
      </c>
      <c r="E2753" s="45" t="s">
        <v>108</v>
      </c>
      <c r="F2753" s="60">
        <v>41</v>
      </c>
      <c r="G2753" s="102" t="s">
        <v>2687</v>
      </c>
      <c r="H2753" s="59" t="s">
        <v>30</v>
      </c>
      <c r="I2753" s="59"/>
      <c r="J2753" s="528">
        <v>45574</v>
      </c>
      <c r="K2753" s="42" t="s">
        <v>31</v>
      </c>
      <c r="L2753" s="544">
        <v>45450</v>
      </c>
      <c r="M2753" s="43"/>
      <c r="N2753" s="513">
        <v>45668</v>
      </c>
      <c r="O2753" s="51"/>
      <c r="P2753" s="70" t="str">
        <f t="shared" ca="1" si="448"/>
        <v/>
      </c>
      <c r="Q2753" s="70" t="str">
        <f t="shared" ca="1" si="444"/>
        <v/>
      </c>
      <c r="R2753" s="70" t="str">
        <f t="shared" ca="1" si="445"/>
        <v/>
      </c>
      <c r="S2753" s="70" t="str">
        <f t="shared" ca="1" si="446"/>
        <v/>
      </c>
      <c r="T2753" s="147" t="str">
        <f t="shared" ca="1" si="447"/>
        <v/>
      </c>
      <c r="U2753" s="146"/>
      <c r="V2753" s="51"/>
      <c r="W2753" s="51"/>
      <c r="X2753" s="51"/>
      <c r="Y2753" s="51"/>
      <c r="Z2753" s="51"/>
      <c r="AA2753" s="145"/>
    </row>
    <row r="2754" spans="1:27" s="2" customFormat="1" ht="31.2" x14ac:dyDescent="0.3">
      <c r="A2754" s="555">
        <v>45488</v>
      </c>
      <c r="B2754" s="48" t="s">
        <v>2647</v>
      </c>
      <c r="C2754" s="45" t="s">
        <v>494</v>
      </c>
      <c r="D2754" s="45">
        <v>4</v>
      </c>
      <c r="E2754" s="45" t="s">
        <v>108</v>
      </c>
      <c r="F2754" s="60">
        <v>42</v>
      </c>
      <c r="G2754" s="111" t="s">
        <v>2688</v>
      </c>
      <c r="H2754" s="47" t="s">
        <v>52</v>
      </c>
      <c r="I2754" s="59"/>
      <c r="J2754" s="528">
        <v>45574</v>
      </c>
      <c r="K2754" s="42" t="s">
        <v>31</v>
      </c>
      <c r="L2754" s="544">
        <v>45450</v>
      </c>
      <c r="M2754" s="131">
        <v>45702</v>
      </c>
      <c r="N2754" s="513">
        <v>45722</v>
      </c>
      <c r="O2754" s="51"/>
      <c r="P2754" s="70" t="str">
        <f t="shared" ca="1" si="448"/>
        <v/>
      </c>
      <c r="Q2754" s="70" t="str">
        <f t="shared" ca="1" si="444"/>
        <v/>
      </c>
      <c r="R2754" s="70" t="str">
        <f t="shared" ca="1" si="445"/>
        <v/>
      </c>
      <c r="S2754" s="70" t="str">
        <f t="shared" ca="1" si="446"/>
        <v/>
      </c>
      <c r="T2754" s="147" t="str">
        <f t="shared" ca="1" si="447"/>
        <v/>
      </c>
      <c r="U2754" s="146"/>
      <c r="V2754" s="51"/>
      <c r="W2754" s="51"/>
      <c r="X2754" s="51"/>
      <c r="Y2754" s="51"/>
      <c r="Z2754" s="51"/>
      <c r="AA2754" s="145"/>
    </row>
    <row r="2755" spans="1:27" s="2" customFormat="1" ht="15.6" x14ac:dyDescent="0.3">
      <c r="A2755" s="555">
        <v>45488</v>
      </c>
      <c r="B2755" s="48" t="s">
        <v>2647</v>
      </c>
      <c r="C2755" s="45" t="s">
        <v>494</v>
      </c>
      <c r="D2755" s="45">
        <v>4</v>
      </c>
      <c r="E2755" s="45" t="s">
        <v>108</v>
      </c>
      <c r="F2755" s="60">
        <v>44</v>
      </c>
      <c r="G2755" s="71" t="s">
        <v>2689</v>
      </c>
      <c r="H2755" s="47" t="s">
        <v>30</v>
      </c>
      <c r="I2755" s="59"/>
      <c r="J2755" s="528">
        <v>45733</v>
      </c>
      <c r="K2755" s="42" t="s">
        <v>31</v>
      </c>
      <c r="L2755" s="544">
        <v>45450</v>
      </c>
      <c r="M2755" s="131"/>
      <c r="N2755" s="513">
        <v>45742</v>
      </c>
      <c r="O2755" s="51"/>
      <c r="P2755" s="70"/>
      <c r="Q2755" s="70"/>
      <c r="R2755" s="70"/>
      <c r="S2755" s="70"/>
      <c r="T2755" s="147"/>
      <c r="U2755" s="146"/>
      <c r="V2755" s="51"/>
      <c r="W2755" s="51"/>
      <c r="X2755" s="51"/>
      <c r="Y2755" s="51"/>
      <c r="Z2755" s="51"/>
      <c r="AA2755" s="145"/>
    </row>
    <row r="2756" spans="1:27" s="2" customFormat="1" ht="15.6" x14ac:dyDescent="0.3">
      <c r="A2756" s="555">
        <v>45488</v>
      </c>
      <c r="B2756" s="48" t="s">
        <v>2647</v>
      </c>
      <c r="C2756" s="45" t="s">
        <v>494</v>
      </c>
      <c r="D2756" s="45">
        <v>4</v>
      </c>
      <c r="E2756" s="45" t="s">
        <v>108</v>
      </c>
      <c r="F2756" s="60">
        <v>45</v>
      </c>
      <c r="G2756" s="71" t="s">
        <v>2690</v>
      </c>
      <c r="H2756" s="53" t="s">
        <v>30</v>
      </c>
      <c r="I2756" s="59"/>
      <c r="J2756" s="528">
        <v>45601</v>
      </c>
      <c r="K2756" s="42" t="s">
        <v>31</v>
      </c>
      <c r="L2756" s="544">
        <v>45450</v>
      </c>
      <c r="M2756" s="43"/>
      <c r="N2756" s="513">
        <v>45632</v>
      </c>
      <c r="O2756" s="51"/>
      <c r="P2756" s="70" t="str">
        <f ca="1">IF(K2756="NÃO INTERVENCIONADO",TODAY()-J2756,"")</f>
        <v/>
      </c>
      <c r="Q2756" s="70" t="str">
        <f ca="1">IF(K2756="ENCOMENDADO",TODAY()-J2756,"")</f>
        <v/>
      </c>
      <c r="R2756" s="70" t="str">
        <f ca="1">IF(K2756="EM OBRA",TODAY()-J2756,"")</f>
        <v/>
      </c>
      <c r="S2756" s="70" t="str">
        <f ca="1">IF(K2756="CORREÇÃO NÃO ACEITE",TODAY()-J2756,"")</f>
        <v/>
      </c>
      <c r="T2756" s="147" t="str">
        <f ca="1">IF(K2756="A VERIFICAR",TODAY()-J2756,"")</f>
        <v/>
      </c>
      <c r="U2756" s="146"/>
      <c r="V2756" s="51"/>
      <c r="W2756" s="51"/>
      <c r="X2756" s="51"/>
      <c r="Y2756" s="51"/>
      <c r="Z2756" s="51"/>
      <c r="AA2756" s="145"/>
    </row>
    <row r="2757" spans="1:27" s="2" customFormat="1" ht="15.6" x14ac:dyDescent="0.3">
      <c r="A2757" s="555">
        <v>45488</v>
      </c>
      <c r="B2757" s="48" t="s">
        <v>2647</v>
      </c>
      <c r="C2757" s="45" t="s">
        <v>494</v>
      </c>
      <c r="D2757" s="45">
        <v>4</v>
      </c>
      <c r="E2757" s="45" t="s">
        <v>108</v>
      </c>
      <c r="F2757" s="60">
        <v>46</v>
      </c>
      <c r="G2757" s="71" t="s">
        <v>2691</v>
      </c>
      <c r="H2757" s="47" t="s">
        <v>30</v>
      </c>
      <c r="I2757" s="59"/>
      <c r="J2757" s="528">
        <v>45873</v>
      </c>
      <c r="K2757" s="390" t="s">
        <v>205</v>
      </c>
      <c r="L2757" s="544">
        <v>45450</v>
      </c>
      <c r="M2757" s="131"/>
      <c r="N2757" s="513">
        <v>45873</v>
      </c>
      <c r="O2757" s="51"/>
      <c r="P2757" s="70"/>
      <c r="Q2757" s="70"/>
      <c r="R2757" s="70"/>
      <c r="S2757" s="70"/>
      <c r="T2757" s="147"/>
      <c r="U2757" s="146"/>
      <c r="V2757" s="51"/>
      <c r="W2757" s="51"/>
      <c r="X2757" s="51"/>
      <c r="Y2757" s="51"/>
      <c r="Z2757" s="51"/>
      <c r="AA2757" s="145"/>
    </row>
    <row r="2758" spans="1:27" s="2" customFormat="1" ht="15.6" x14ac:dyDescent="0.3">
      <c r="A2758" s="555">
        <v>45630</v>
      </c>
      <c r="B2758" s="48" t="s">
        <v>2692</v>
      </c>
      <c r="C2758" s="48" t="s">
        <v>494</v>
      </c>
      <c r="D2758" s="48">
        <v>4</v>
      </c>
      <c r="E2758" s="48" t="s">
        <v>278</v>
      </c>
      <c r="F2758" s="45">
        <v>1</v>
      </c>
      <c r="G2758" s="46" t="s">
        <v>2693</v>
      </c>
      <c r="H2758" s="47" t="s">
        <v>30</v>
      </c>
      <c r="I2758" s="47"/>
      <c r="J2758" s="568"/>
      <c r="K2758" s="42" t="s">
        <v>31</v>
      </c>
      <c r="L2758" s="543">
        <v>45496</v>
      </c>
      <c r="M2758" s="70"/>
      <c r="N2758" s="513">
        <v>45510</v>
      </c>
      <c r="O2758" s="51"/>
      <c r="P2758" s="70" t="str">
        <f t="shared" ref="P2758:P2772" ca="1" si="449">IF(K2758="NÃO INTERVENCIONADO",TODAY()-J2758,"")</f>
        <v/>
      </c>
      <c r="Q2758" s="70" t="str">
        <f t="shared" ref="Q2758:Q2772" ca="1" si="450">IF(K2758="ENCOMENDADO",TODAY()-J2758,"")</f>
        <v/>
      </c>
      <c r="R2758" s="70" t="str">
        <f t="shared" ref="R2758:R2772" ca="1" si="451">IF(K2758="EM OBRA",TODAY()-J2758,"")</f>
        <v/>
      </c>
      <c r="S2758" s="70" t="str">
        <f t="shared" ref="S2758:S2772" ca="1" si="452">IF(K2758="CORREÇÃO NÃO ACEITE",TODAY()-J2758,"")</f>
        <v/>
      </c>
      <c r="T2758" s="147" t="str">
        <f t="shared" ref="T2758:T2772" ca="1" si="453">IF(K2758="A VERIFICAR",TODAY()-J2758,"")</f>
        <v/>
      </c>
      <c r="U2758" s="146"/>
      <c r="V2758" s="51"/>
      <c r="W2758" s="51"/>
      <c r="X2758" s="51"/>
      <c r="Y2758" s="51"/>
      <c r="Z2758" s="51"/>
      <c r="AA2758" s="145"/>
    </row>
    <row r="2759" spans="1:27" s="2" customFormat="1" ht="15.6" x14ac:dyDescent="0.3">
      <c r="A2759" s="555">
        <v>45630</v>
      </c>
      <c r="B2759" s="48" t="s">
        <v>2692</v>
      </c>
      <c r="C2759" s="45" t="s">
        <v>494</v>
      </c>
      <c r="D2759" s="45">
        <v>4</v>
      </c>
      <c r="E2759" s="45" t="s">
        <v>278</v>
      </c>
      <c r="F2759" s="45">
        <v>1</v>
      </c>
      <c r="G2759" s="111" t="s">
        <v>2694</v>
      </c>
      <c r="H2759" s="47" t="s">
        <v>44</v>
      </c>
      <c r="I2759" s="47"/>
      <c r="J2759" s="577">
        <v>45652</v>
      </c>
      <c r="K2759" s="42" t="s">
        <v>31</v>
      </c>
      <c r="L2759" s="543">
        <v>45496</v>
      </c>
      <c r="M2759" s="57"/>
      <c r="N2759" s="522">
        <v>45702</v>
      </c>
      <c r="O2759" s="51"/>
      <c r="P2759" s="70" t="str">
        <f t="shared" ca="1" si="449"/>
        <v/>
      </c>
      <c r="Q2759" s="70" t="str">
        <f t="shared" ca="1" si="450"/>
        <v/>
      </c>
      <c r="R2759" s="70" t="str">
        <f t="shared" ca="1" si="451"/>
        <v/>
      </c>
      <c r="S2759" s="70" t="str">
        <f t="shared" ca="1" si="452"/>
        <v/>
      </c>
      <c r="T2759" s="147" t="str">
        <f t="shared" ca="1" si="453"/>
        <v/>
      </c>
      <c r="U2759" s="146"/>
      <c r="V2759" s="51"/>
      <c r="W2759" s="51"/>
      <c r="X2759" s="51"/>
      <c r="Y2759" s="51"/>
      <c r="Z2759" s="51"/>
      <c r="AA2759" s="145"/>
    </row>
    <row r="2760" spans="1:27" s="2" customFormat="1" ht="15.6" x14ac:dyDescent="0.3">
      <c r="A2760" s="555">
        <v>45630</v>
      </c>
      <c r="B2760" s="48" t="s">
        <v>2692</v>
      </c>
      <c r="C2760" s="48" t="s">
        <v>494</v>
      </c>
      <c r="D2760" s="48">
        <v>4</v>
      </c>
      <c r="E2760" s="48" t="s">
        <v>278</v>
      </c>
      <c r="F2760" s="45">
        <v>2</v>
      </c>
      <c r="G2760" s="46" t="s">
        <v>2695</v>
      </c>
      <c r="H2760" s="65" t="s">
        <v>158</v>
      </c>
      <c r="I2760" s="47"/>
      <c r="J2760" s="568"/>
      <c r="K2760" s="42" t="s">
        <v>31</v>
      </c>
      <c r="L2760" s="543">
        <v>45496</v>
      </c>
      <c r="M2760" s="70"/>
      <c r="N2760" s="513">
        <v>45510</v>
      </c>
      <c r="O2760" s="51"/>
      <c r="P2760" s="70" t="str">
        <f t="shared" ca="1" si="449"/>
        <v/>
      </c>
      <c r="Q2760" s="70" t="str">
        <f t="shared" ca="1" si="450"/>
        <v/>
      </c>
      <c r="R2760" s="70" t="str">
        <f t="shared" ca="1" si="451"/>
        <v/>
      </c>
      <c r="S2760" s="70" t="str">
        <f t="shared" ca="1" si="452"/>
        <v/>
      </c>
      <c r="T2760" s="147" t="str">
        <f t="shared" ca="1" si="453"/>
        <v/>
      </c>
      <c r="U2760" s="146"/>
      <c r="V2760" s="51"/>
      <c r="W2760" s="51"/>
      <c r="X2760" s="51"/>
      <c r="Y2760" s="51"/>
      <c r="Z2760" s="51"/>
      <c r="AA2760" s="145"/>
    </row>
    <row r="2761" spans="1:27" s="2" customFormat="1" ht="15.6" x14ac:dyDescent="0.3">
      <c r="A2761" s="555">
        <v>45630</v>
      </c>
      <c r="B2761" s="48" t="s">
        <v>2692</v>
      </c>
      <c r="C2761" s="45" t="s">
        <v>494</v>
      </c>
      <c r="D2761" s="45">
        <v>4</v>
      </c>
      <c r="E2761" s="45" t="s">
        <v>278</v>
      </c>
      <c r="F2761" s="45">
        <v>2</v>
      </c>
      <c r="G2761" s="63" t="s">
        <v>2696</v>
      </c>
      <c r="H2761" s="46" t="s">
        <v>30</v>
      </c>
      <c r="I2761" s="47"/>
      <c r="J2761" s="577">
        <v>45652</v>
      </c>
      <c r="K2761" s="42" t="s">
        <v>31</v>
      </c>
      <c r="L2761" s="543">
        <v>45496</v>
      </c>
      <c r="M2761" s="57"/>
      <c r="N2761" s="518">
        <v>45686</v>
      </c>
      <c r="O2761" s="51"/>
      <c r="P2761" s="70" t="str">
        <f t="shared" ca="1" si="449"/>
        <v/>
      </c>
      <c r="Q2761" s="70" t="str">
        <f t="shared" ca="1" si="450"/>
        <v/>
      </c>
      <c r="R2761" s="70" t="str">
        <f t="shared" ca="1" si="451"/>
        <v/>
      </c>
      <c r="S2761" s="70" t="str">
        <f t="shared" ca="1" si="452"/>
        <v/>
      </c>
      <c r="T2761" s="147" t="str">
        <f t="shared" ca="1" si="453"/>
        <v/>
      </c>
      <c r="U2761" s="146"/>
      <c r="V2761" s="51"/>
      <c r="W2761" s="51"/>
      <c r="X2761" s="51"/>
      <c r="Y2761" s="51"/>
      <c r="Z2761" s="51"/>
      <c r="AA2761" s="145"/>
    </row>
    <row r="2762" spans="1:27" s="2" customFormat="1" ht="15.6" x14ac:dyDescent="0.3">
      <c r="A2762" s="555">
        <v>45630</v>
      </c>
      <c r="B2762" s="48" t="s">
        <v>2692</v>
      </c>
      <c r="C2762" s="48" t="s">
        <v>494</v>
      </c>
      <c r="D2762" s="48">
        <v>4</v>
      </c>
      <c r="E2762" s="48" t="s">
        <v>278</v>
      </c>
      <c r="F2762" s="45">
        <v>3</v>
      </c>
      <c r="G2762" s="46" t="s">
        <v>2697</v>
      </c>
      <c r="H2762" s="47" t="s">
        <v>30</v>
      </c>
      <c r="I2762" s="47"/>
      <c r="J2762" s="568"/>
      <c r="K2762" s="42" t="s">
        <v>31</v>
      </c>
      <c r="L2762" s="543">
        <v>45496</v>
      </c>
      <c r="M2762" s="70"/>
      <c r="N2762" s="513">
        <v>45510</v>
      </c>
      <c r="O2762" s="51"/>
      <c r="P2762" s="70" t="str">
        <f t="shared" ca="1" si="449"/>
        <v/>
      </c>
      <c r="Q2762" s="70" t="str">
        <f t="shared" ca="1" si="450"/>
        <v/>
      </c>
      <c r="R2762" s="70" t="str">
        <f t="shared" ca="1" si="451"/>
        <v/>
      </c>
      <c r="S2762" s="70" t="str">
        <f t="shared" ca="1" si="452"/>
        <v/>
      </c>
      <c r="T2762" s="147" t="str">
        <f t="shared" ca="1" si="453"/>
        <v/>
      </c>
      <c r="U2762" s="146"/>
      <c r="V2762" s="51"/>
      <c r="W2762" s="51"/>
      <c r="X2762" s="51"/>
      <c r="Y2762" s="51"/>
      <c r="Z2762" s="51"/>
      <c r="AA2762" s="145"/>
    </row>
    <row r="2763" spans="1:27" s="2" customFormat="1" ht="15.6" x14ac:dyDescent="0.3">
      <c r="A2763" s="555">
        <v>45630</v>
      </c>
      <c r="B2763" s="48" t="s">
        <v>2692</v>
      </c>
      <c r="C2763" s="45" t="s">
        <v>494</v>
      </c>
      <c r="D2763" s="45">
        <v>4</v>
      </c>
      <c r="E2763" s="45" t="s">
        <v>278</v>
      </c>
      <c r="F2763" s="45">
        <v>3</v>
      </c>
      <c r="G2763" s="63" t="s">
        <v>2698</v>
      </c>
      <c r="H2763" s="47" t="s">
        <v>44</v>
      </c>
      <c r="I2763" s="47"/>
      <c r="J2763" s="577">
        <v>45652</v>
      </c>
      <c r="K2763" s="42" t="s">
        <v>31</v>
      </c>
      <c r="L2763" s="543">
        <v>45496</v>
      </c>
      <c r="M2763" s="57"/>
      <c r="N2763" s="522">
        <v>45702</v>
      </c>
      <c r="O2763" s="51"/>
      <c r="P2763" s="70" t="str">
        <f t="shared" ca="1" si="449"/>
        <v/>
      </c>
      <c r="Q2763" s="70" t="str">
        <f t="shared" ca="1" si="450"/>
        <v/>
      </c>
      <c r="R2763" s="70" t="str">
        <f t="shared" ca="1" si="451"/>
        <v/>
      </c>
      <c r="S2763" s="70" t="str">
        <f t="shared" ca="1" si="452"/>
        <v/>
      </c>
      <c r="T2763" s="147" t="str">
        <f t="shared" ca="1" si="453"/>
        <v/>
      </c>
      <c r="U2763" s="146"/>
      <c r="V2763" s="51"/>
      <c r="W2763" s="51"/>
      <c r="X2763" s="51"/>
      <c r="Y2763" s="51"/>
      <c r="Z2763" s="51"/>
      <c r="AA2763" s="145"/>
    </row>
    <row r="2764" spans="1:27" s="2" customFormat="1" ht="62.4" x14ac:dyDescent="0.3">
      <c r="A2764" s="555">
        <v>45630</v>
      </c>
      <c r="B2764" s="48" t="s">
        <v>2692</v>
      </c>
      <c r="C2764" s="45" t="s">
        <v>494</v>
      </c>
      <c r="D2764" s="45">
        <v>4</v>
      </c>
      <c r="E2764" s="45" t="s">
        <v>278</v>
      </c>
      <c r="F2764" s="45">
        <v>3</v>
      </c>
      <c r="G2764" s="63" t="s">
        <v>2699</v>
      </c>
      <c r="H2764" s="47" t="s">
        <v>104</v>
      </c>
      <c r="I2764" s="47"/>
      <c r="J2764" s="577">
        <v>45652</v>
      </c>
      <c r="K2764" s="42" t="s">
        <v>31</v>
      </c>
      <c r="L2764" s="543">
        <v>45496</v>
      </c>
      <c r="M2764" s="57"/>
      <c r="N2764" s="525">
        <v>45656</v>
      </c>
      <c r="O2764" s="51"/>
      <c r="P2764" s="70" t="str">
        <f t="shared" ca="1" si="449"/>
        <v/>
      </c>
      <c r="Q2764" s="70" t="str">
        <f t="shared" ca="1" si="450"/>
        <v/>
      </c>
      <c r="R2764" s="70" t="str">
        <f t="shared" ca="1" si="451"/>
        <v/>
      </c>
      <c r="S2764" s="70" t="str">
        <f t="shared" ca="1" si="452"/>
        <v/>
      </c>
      <c r="T2764" s="147" t="str">
        <f t="shared" ca="1" si="453"/>
        <v/>
      </c>
      <c r="U2764" s="146"/>
      <c r="V2764" s="51"/>
      <c r="W2764" s="51"/>
      <c r="X2764" s="51"/>
      <c r="Y2764" s="51"/>
      <c r="Z2764" s="51"/>
      <c r="AA2764" s="145"/>
    </row>
    <row r="2765" spans="1:27" s="2" customFormat="1" ht="15.6" x14ac:dyDescent="0.3">
      <c r="A2765" s="555">
        <v>45630</v>
      </c>
      <c r="B2765" s="48" t="s">
        <v>2692</v>
      </c>
      <c r="C2765" s="48" t="s">
        <v>494</v>
      </c>
      <c r="D2765" s="48">
        <v>4</v>
      </c>
      <c r="E2765" s="48" t="s">
        <v>278</v>
      </c>
      <c r="F2765" s="45">
        <v>4</v>
      </c>
      <c r="G2765" s="46" t="s">
        <v>2700</v>
      </c>
      <c r="H2765" s="47" t="s">
        <v>30</v>
      </c>
      <c r="I2765" s="47"/>
      <c r="J2765" s="568"/>
      <c r="K2765" s="42" t="s">
        <v>31</v>
      </c>
      <c r="L2765" s="543">
        <v>45496</v>
      </c>
      <c r="M2765" s="70"/>
      <c r="N2765" s="513">
        <v>45510</v>
      </c>
      <c r="O2765" s="51"/>
      <c r="P2765" s="70" t="str">
        <f t="shared" ca="1" si="449"/>
        <v/>
      </c>
      <c r="Q2765" s="70" t="str">
        <f t="shared" ca="1" si="450"/>
        <v/>
      </c>
      <c r="R2765" s="70" t="str">
        <f t="shared" ca="1" si="451"/>
        <v/>
      </c>
      <c r="S2765" s="70" t="str">
        <f t="shared" ca="1" si="452"/>
        <v/>
      </c>
      <c r="T2765" s="147" t="str">
        <f t="shared" ca="1" si="453"/>
        <v/>
      </c>
      <c r="U2765" s="146"/>
      <c r="V2765" s="51"/>
      <c r="W2765" s="51"/>
      <c r="X2765" s="51"/>
      <c r="Y2765" s="51"/>
      <c r="Z2765" s="51"/>
      <c r="AA2765" s="145"/>
    </row>
    <row r="2766" spans="1:27" customFormat="1" ht="15.6" x14ac:dyDescent="0.3">
      <c r="A2766" s="555">
        <v>45630</v>
      </c>
      <c r="B2766" s="48" t="s">
        <v>2692</v>
      </c>
      <c r="C2766" s="48" t="s">
        <v>494</v>
      </c>
      <c r="D2766" s="48">
        <v>4</v>
      </c>
      <c r="E2766" s="48" t="s">
        <v>278</v>
      </c>
      <c r="F2766" s="45">
        <v>5</v>
      </c>
      <c r="G2766" s="46" t="s">
        <v>2701</v>
      </c>
      <c r="H2766" s="47" t="s">
        <v>30</v>
      </c>
      <c r="I2766" s="47"/>
      <c r="J2766" s="568"/>
      <c r="K2766" s="42" t="s">
        <v>31</v>
      </c>
      <c r="L2766" s="543">
        <v>45496</v>
      </c>
      <c r="M2766" s="70"/>
      <c r="N2766" s="513">
        <v>45510</v>
      </c>
      <c r="O2766" s="51"/>
      <c r="P2766" s="70" t="str">
        <f t="shared" ca="1" si="449"/>
        <v/>
      </c>
      <c r="Q2766" s="70" t="str">
        <f t="shared" ca="1" si="450"/>
        <v/>
      </c>
      <c r="R2766" s="70" t="str">
        <f t="shared" ca="1" si="451"/>
        <v/>
      </c>
      <c r="S2766" s="70" t="str">
        <f t="shared" ca="1" si="452"/>
        <v/>
      </c>
      <c r="T2766" s="147" t="str">
        <f t="shared" ca="1" si="453"/>
        <v/>
      </c>
      <c r="U2766" s="146"/>
      <c r="V2766" s="51"/>
      <c r="W2766" s="51"/>
      <c r="X2766" s="51"/>
      <c r="Y2766" s="51"/>
      <c r="Z2766" s="51"/>
      <c r="AA2766" s="145"/>
    </row>
    <row r="2767" spans="1:27" s="2" customFormat="1" ht="15.6" x14ac:dyDescent="0.3">
      <c r="A2767" s="555">
        <v>45630</v>
      </c>
      <c r="B2767" s="48" t="s">
        <v>2692</v>
      </c>
      <c r="C2767" s="48" t="s">
        <v>494</v>
      </c>
      <c r="D2767" s="48">
        <v>4</v>
      </c>
      <c r="E2767" s="48" t="s">
        <v>278</v>
      </c>
      <c r="F2767" s="45">
        <v>6</v>
      </c>
      <c r="G2767" s="46" t="s">
        <v>2702</v>
      </c>
      <c r="H2767" s="47" t="s">
        <v>57</v>
      </c>
      <c r="I2767" s="47"/>
      <c r="J2767" s="568"/>
      <c r="K2767" s="42" t="s">
        <v>31</v>
      </c>
      <c r="L2767" s="543">
        <v>45496</v>
      </c>
      <c r="M2767" s="70"/>
      <c r="N2767" s="513">
        <v>45510</v>
      </c>
      <c r="O2767" s="51"/>
      <c r="P2767" s="70" t="str">
        <f t="shared" ca="1" si="449"/>
        <v/>
      </c>
      <c r="Q2767" s="70" t="str">
        <f t="shared" ca="1" si="450"/>
        <v/>
      </c>
      <c r="R2767" s="70" t="str">
        <f t="shared" ca="1" si="451"/>
        <v/>
      </c>
      <c r="S2767" s="70" t="str">
        <f t="shared" ca="1" si="452"/>
        <v/>
      </c>
      <c r="T2767" s="147" t="str">
        <f t="shared" ca="1" si="453"/>
        <v/>
      </c>
      <c r="U2767" s="146"/>
      <c r="V2767" s="51"/>
      <c r="W2767" s="51"/>
      <c r="X2767" s="51"/>
      <c r="Y2767" s="51"/>
      <c r="Z2767" s="51"/>
      <c r="AA2767" s="145"/>
    </row>
    <row r="2768" spans="1:27" s="2" customFormat="1" ht="15.6" x14ac:dyDescent="0.3">
      <c r="A2768" s="555">
        <v>45630</v>
      </c>
      <c r="B2768" s="48" t="s">
        <v>2692</v>
      </c>
      <c r="C2768" s="48" t="s">
        <v>494</v>
      </c>
      <c r="D2768" s="48">
        <v>4</v>
      </c>
      <c r="E2768" s="48" t="s">
        <v>278</v>
      </c>
      <c r="F2768" s="45">
        <v>7</v>
      </c>
      <c r="G2768" s="46" t="s">
        <v>2703</v>
      </c>
      <c r="H2768" s="47" t="s">
        <v>481</v>
      </c>
      <c r="I2768" s="47"/>
      <c r="J2768" s="568"/>
      <c r="K2768" s="42" t="s">
        <v>31</v>
      </c>
      <c r="L2768" s="543">
        <v>45496</v>
      </c>
      <c r="M2768" s="70"/>
      <c r="N2768" s="513">
        <v>45510</v>
      </c>
      <c r="O2768" s="51"/>
      <c r="P2768" s="70" t="str">
        <f t="shared" ca="1" si="449"/>
        <v/>
      </c>
      <c r="Q2768" s="70" t="str">
        <f t="shared" ca="1" si="450"/>
        <v/>
      </c>
      <c r="R2768" s="70" t="str">
        <f t="shared" ca="1" si="451"/>
        <v/>
      </c>
      <c r="S2768" s="70" t="str">
        <f t="shared" ca="1" si="452"/>
        <v/>
      </c>
      <c r="T2768" s="147" t="str">
        <f t="shared" ca="1" si="453"/>
        <v/>
      </c>
      <c r="U2768" s="146"/>
      <c r="V2768" s="51"/>
      <c r="W2768" s="51"/>
      <c r="X2768" s="51"/>
      <c r="Y2768" s="51"/>
      <c r="Z2768" s="51"/>
      <c r="AA2768" s="145"/>
    </row>
    <row r="2769" spans="1:27" s="2" customFormat="1" ht="15.6" x14ac:dyDescent="0.3">
      <c r="A2769" s="555">
        <v>45630</v>
      </c>
      <c r="B2769" s="48" t="s">
        <v>2692</v>
      </c>
      <c r="C2769" s="48" t="s">
        <v>494</v>
      </c>
      <c r="D2769" s="48">
        <v>4</v>
      </c>
      <c r="E2769" s="48" t="s">
        <v>278</v>
      </c>
      <c r="F2769" s="45">
        <v>8</v>
      </c>
      <c r="G2769" s="46" t="s">
        <v>2704</v>
      </c>
      <c r="H2769" s="47" t="s">
        <v>57</v>
      </c>
      <c r="I2769" s="47"/>
      <c r="J2769" s="568"/>
      <c r="K2769" s="42" t="s">
        <v>31</v>
      </c>
      <c r="L2769" s="543">
        <v>45496</v>
      </c>
      <c r="M2769" s="70"/>
      <c r="N2769" s="513">
        <v>45510</v>
      </c>
      <c r="O2769" s="51"/>
      <c r="P2769" s="70" t="str">
        <f t="shared" ca="1" si="449"/>
        <v/>
      </c>
      <c r="Q2769" s="70" t="str">
        <f t="shared" ca="1" si="450"/>
        <v/>
      </c>
      <c r="R2769" s="70" t="str">
        <f t="shared" ca="1" si="451"/>
        <v/>
      </c>
      <c r="S2769" s="70" t="str">
        <f t="shared" ca="1" si="452"/>
        <v/>
      </c>
      <c r="T2769" s="147" t="str">
        <f t="shared" ca="1" si="453"/>
        <v/>
      </c>
      <c r="U2769" s="146"/>
      <c r="V2769" s="51"/>
      <c r="W2769" s="51"/>
      <c r="X2769" s="51"/>
      <c r="Y2769" s="51"/>
      <c r="Z2769" s="51"/>
      <c r="AA2769" s="145"/>
    </row>
    <row r="2770" spans="1:27" s="2" customFormat="1" ht="15.6" x14ac:dyDescent="0.3">
      <c r="A2770" s="555">
        <v>45630</v>
      </c>
      <c r="B2770" s="48" t="s">
        <v>2692</v>
      </c>
      <c r="C2770" s="48" t="s">
        <v>494</v>
      </c>
      <c r="D2770" s="48">
        <v>4</v>
      </c>
      <c r="E2770" s="48" t="s">
        <v>278</v>
      </c>
      <c r="F2770" s="45">
        <v>9</v>
      </c>
      <c r="G2770" s="46" t="s">
        <v>2705</v>
      </c>
      <c r="H2770" s="47" t="s">
        <v>30</v>
      </c>
      <c r="I2770" s="47"/>
      <c r="J2770" s="568"/>
      <c r="K2770" s="42" t="s">
        <v>31</v>
      </c>
      <c r="L2770" s="543">
        <v>45496</v>
      </c>
      <c r="M2770" s="70"/>
      <c r="N2770" s="513">
        <v>45510</v>
      </c>
      <c r="O2770" s="51"/>
      <c r="P2770" s="70" t="str">
        <f t="shared" ca="1" si="449"/>
        <v/>
      </c>
      <c r="Q2770" s="70" t="str">
        <f t="shared" ca="1" si="450"/>
        <v/>
      </c>
      <c r="R2770" s="70" t="str">
        <f t="shared" ca="1" si="451"/>
        <v/>
      </c>
      <c r="S2770" s="70" t="str">
        <f t="shared" ca="1" si="452"/>
        <v/>
      </c>
      <c r="T2770" s="147" t="str">
        <f t="shared" ca="1" si="453"/>
        <v/>
      </c>
      <c r="U2770" s="146"/>
      <c r="V2770" s="51"/>
      <c r="W2770" s="51"/>
      <c r="X2770" s="51"/>
      <c r="Y2770" s="51"/>
      <c r="Z2770" s="51"/>
      <c r="AA2770" s="145"/>
    </row>
    <row r="2771" spans="1:27" s="2" customFormat="1" ht="15.6" x14ac:dyDescent="0.3">
      <c r="A2771" s="555">
        <v>45630</v>
      </c>
      <c r="B2771" s="48" t="s">
        <v>2692</v>
      </c>
      <c r="C2771" s="48" t="s">
        <v>494</v>
      </c>
      <c r="D2771" s="48">
        <v>4</v>
      </c>
      <c r="E2771" s="48" t="s">
        <v>278</v>
      </c>
      <c r="F2771" s="45">
        <v>10</v>
      </c>
      <c r="G2771" s="46" t="s">
        <v>2605</v>
      </c>
      <c r="H2771" s="53" t="s">
        <v>44</v>
      </c>
      <c r="I2771" s="47"/>
      <c r="J2771" s="568"/>
      <c r="K2771" s="186" t="s">
        <v>31</v>
      </c>
      <c r="L2771" s="543">
        <v>45496</v>
      </c>
      <c r="M2771" s="70"/>
      <c r="N2771" s="513">
        <v>45590</v>
      </c>
      <c r="O2771" s="51"/>
      <c r="P2771" s="70" t="str">
        <f t="shared" ca="1" si="449"/>
        <v/>
      </c>
      <c r="Q2771" s="70" t="str">
        <f t="shared" ca="1" si="450"/>
        <v/>
      </c>
      <c r="R2771" s="70" t="str">
        <f t="shared" ca="1" si="451"/>
        <v/>
      </c>
      <c r="S2771" s="70" t="str">
        <f t="shared" ca="1" si="452"/>
        <v/>
      </c>
      <c r="T2771" s="147" t="str">
        <f t="shared" ca="1" si="453"/>
        <v/>
      </c>
      <c r="U2771" s="146"/>
      <c r="V2771" s="51"/>
      <c r="W2771" s="51"/>
      <c r="X2771" s="51"/>
      <c r="Y2771" s="51"/>
      <c r="Z2771" s="51"/>
      <c r="AA2771" s="145"/>
    </row>
    <row r="2772" spans="1:27" s="2" customFormat="1" ht="15.6" x14ac:dyDescent="0.3">
      <c r="A2772" s="555">
        <v>45630</v>
      </c>
      <c r="B2772" s="48" t="s">
        <v>2692</v>
      </c>
      <c r="C2772" s="48" t="s">
        <v>494</v>
      </c>
      <c r="D2772" s="48">
        <v>4</v>
      </c>
      <c r="E2772" s="48" t="s">
        <v>278</v>
      </c>
      <c r="F2772" s="45">
        <v>11</v>
      </c>
      <c r="G2772" s="46" t="s">
        <v>2463</v>
      </c>
      <c r="H2772" s="47" t="s">
        <v>30</v>
      </c>
      <c r="I2772" s="47"/>
      <c r="J2772" s="568">
        <v>45801</v>
      </c>
      <c r="K2772" s="186" t="s">
        <v>31</v>
      </c>
      <c r="L2772" s="543">
        <v>45496</v>
      </c>
      <c r="M2772" s="70"/>
      <c r="N2772" s="513">
        <v>45807</v>
      </c>
      <c r="O2772" s="51"/>
      <c r="P2772" s="70" t="str">
        <f t="shared" ca="1" si="449"/>
        <v/>
      </c>
      <c r="Q2772" s="70" t="str">
        <f t="shared" ca="1" si="450"/>
        <v/>
      </c>
      <c r="R2772" s="70" t="str">
        <f t="shared" ca="1" si="451"/>
        <v/>
      </c>
      <c r="S2772" s="70" t="str">
        <f t="shared" ca="1" si="452"/>
        <v/>
      </c>
      <c r="T2772" s="147" t="str">
        <f t="shared" ca="1" si="453"/>
        <v/>
      </c>
      <c r="U2772" s="146"/>
      <c r="V2772" s="51"/>
      <c r="W2772" s="51"/>
      <c r="X2772" s="51"/>
      <c r="Y2772" s="51"/>
      <c r="Z2772" s="51"/>
      <c r="AA2772" s="145"/>
    </row>
    <row r="2773" spans="1:27" s="2" customFormat="1" ht="31.2" x14ac:dyDescent="0.3">
      <c r="A2773" s="555">
        <v>45630</v>
      </c>
      <c r="B2773" s="48" t="s">
        <v>2692</v>
      </c>
      <c r="C2773" s="48" t="s">
        <v>494</v>
      </c>
      <c r="D2773" s="48">
        <v>4</v>
      </c>
      <c r="E2773" s="48" t="s">
        <v>278</v>
      </c>
      <c r="F2773" s="45">
        <v>12</v>
      </c>
      <c r="G2773" s="64" t="s">
        <v>2706</v>
      </c>
      <c r="H2773" s="65" t="s">
        <v>158</v>
      </c>
      <c r="I2773" s="65"/>
      <c r="J2773" s="526">
        <v>45846</v>
      </c>
      <c r="K2773" s="382" t="s">
        <v>31</v>
      </c>
      <c r="L2773" s="543">
        <v>45496</v>
      </c>
      <c r="M2773" s="70"/>
      <c r="N2773" s="513">
        <v>45859</v>
      </c>
      <c r="O2773" s="51"/>
      <c r="P2773" s="70"/>
      <c r="Q2773" s="70"/>
      <c r="R2773" s="70"/>
      <c r="S2773" s="70"/>
      <c r="T2773" s="147"/>
      <c r="U2773" s="146"/>
      <c r="V2773" s="51"/>
      <c r="W2773" s="51"/>
      <c r="X2773" s="51"/>
      <c r="Y2773" s="51"/>
      <c r="Z2773" s="51"/>
      <c r="AA2773" s="145"/>
    </row>
    <row r="2774" spans="1:27" s="2" customFormat="1" ht="15.6" x14ac:dyDescent="0.3">
      <c r="A2774" s="555">
        <v>45630</v>
      </c>
      <c r="B2774" s="48" t="s">
        <v>2692</v>
      </c>
      <c r="C2774" s="48" t="s">
        <v>494</v>
      </c>
      <c r="D2774" s="48">
        <v>4</v>
      </c>
      <c r="E2774" s="48" t="s">
        <v>278</v>
      </c>
      <c r="F2774" s="45">
        <v>13</v>
      </c>
      <c r="G2774" s="46" t="s">
        <v>2707</v>
      </c>
      <c r="H2774" s="47" t="s">
        <v>30</v>
      </c>
      <c r="I2774" s="47"/>
      <c r="J2774" s="568">
        <v>45846</v>
      </c>
      <c r="K2774" s="187" t="s">
        <v>31</v>
      </c>
      <c r="L2774" s="543">
        <v>45496</v>
      </c>
      <c r="M2774" s="70"/>
      <c r="N2774" s="513" t="s">
        <v>2708</v>
      </c>
      <c r="O2774" s="51"/>
      <c r="P2774" s="70" t="str">
        <f t="shared" ref="P2774:P2813" ca="1" si="454">IF(K2774="NÃO INTERVENCIONADO",TODAY()-J2774,"")</f>
        <v/>
      </c>
      <c r="Q2774" s="70" t="str">
        <f t="shared" ref="Q2774:Q2813" ca="1" si="455">IF(K2774="ENCOMENDADO",TODAY()-J2774,"")</f>
        <v/>
      </c>
      <c r="R2774" s="70" t="str">
        <f t="shared" ref="R2774:R2813" ca="1" si="456">IF(K2774="EM OBRA",TODAY()-J2774,"")</f>
        <v/>
      </c>
      <c r="S2774" s="70" t="str">
        <f t="shared" ref="S2774:S2813" ca="1" si="457">IF(K2774="CORREÇÃO NÃO ACEITE",TODAY()-J2774,"")</f>
        <v/>
      </c>
      <c r="T2774" s="147" t="str">
        <f t="shared" ref="T2774:T2813" ca="1" si="458">IF(K2774="A VERIFICAR",TODAY()-J2774,"")</f>
        <v/>
      </c>
      <c r="U2774" s="146"/>
      <c r="V2774" s="51"/>
      <c r="W2774" s="51"/>
      <c r="X2774" s="51"/>
      <c r="Y2774" s="51"/>
      <c r="Z2774" s="51"/>
      <c r="AA2774" s="145"/>
    </row>
    <row r="2775" spans="1:27" s="2" customFormat="1" ht="15.6" x14ac:dyDescent="0.3">
      <c r="A2775" s="555">
        <v>45561</v>
      </c>
      <c r="B2775" s="48" t="s">
        <v>2709</v>
      </c>
      <c r="C2775" s="48" t="s">
        <v>494</v>
      </c>
      <c r="D2775" s="48">
        <v>4</v>
      </c>
      <c r="E2775" s="48" t="s">
        <v>308</v>
      </c>
      <c r="F2775" s="45">
        <v>1</v>
      </c>
      <c r="G2775" s="68" t="s">
        <v>2744</v>
      </c>
      <c r="H2775" s="48"/>
      <c r="I2775" s="48"/>
      <c r="J2775" s="513"/>
      <c r="K2775" s="69" t="s">
        <v>227</v>
      </c>
      <c r="L2775" s="543">
        <v>45490</v>
      </c>
      <c r="M2775" s="51"/>
      <c r="N2775" s="513"/>
      <c r="O2775" s="51"/>
      <c r="P2775" s="70" t="str">
        <f t="shared" ca="1" si="454"/>
        <v/>
      </c>
      <c r="Q2775" s="70" t="str">
        <f t="shared" ca="1" si="455"/>
        <v/>
      </c>
      <c r="R2775" s="70" t="str">
        <f t="shared" ca="1" si="456"/>
        <v/>
      </c>
      <c r="S2775" s="70" t="str">
        <f t="shared" ca="1" si="457"/>
        <v/>
      </c>
      <c r="T2775" s="147" t="str">
        <f t="shared" ca="1" si="458"/>
        <v/>
      </c>
      <c r="U2775" s="146"/>
      <c r="V2775" s="51"/>
      <c r="W2775" s="51"/>
      <c r="X2775" s="51"/>
      <c r="Y2775" s="51"/>
      <c r="Z2775" s="51"/>
      <c r="AA2775" s="145"/>
    </row>
    <row r="2776" spans="1:27" s="2" customFormat="1" ht="15.6" x14ac:dyDescent="0.3">
      <c r="A2776" s="555">
        <v>45561</v>
      </c>
      <c r="B2776" s="48" t="s">
        <v>2709</v>
      </c>
      <c r="C2776" s="48" t="s">
        <v>494</v>
      </c>
      <c r="D2776" s="48">
        <v>4</v>
      </c>
      <c r="E2776" s="48" t="s">
        <v>308</v>
      </c>
      <c r="F2776" s="45">
        <v>2</v>
      </c>
      <c r="G2776" s="67" t="s">
        <v>2743</v>
      </c>
      <c r="H2776" s="47" t="s">
        <v>30</v>
      </c>
      <c r="I2776" s="48"/>
      <c r="J2776" s="513"/>
      <c r="K2776" s="187" t="s">
        <v>31</v>
      </c>
      <c r="L2776" s="543">
        <v>45490</v>
      </c>
      <c r="M2776" s="51"/>
      <c r="N2776" s="513">
        <v>45656</v>
      </c>
      <c r="O2776" s="51"/>
      <c r="P2776" s="70" t="str">
        <f t="shared" ca="1" si="454"/>
        <v/>
      </c>
      <c r="Q2776" s="70" t="str">
        <f t="shared" ca="1" si="455"/>
        <v/>
      </c>
      <c r="R2776" s="70" t="str">
        <f t="shared" ca="1" si="456"/>
        <v/>
      </c>
      <c r="S2776" s="70" t="str">
        <f t="shared" ca="1" si="457"/>
        <v/>
      </c>
      <c r="T2776" s="147" t="str">
        <f t="shared" ca="1" si="458"/>
        <v/>
      </c>
      <c r="U2776" s="146"/>
      <c r="V2776" s="51"/>
      <c r="W2776" s="51"/>
      <c r="X2776" s="51"/>
      <c r="Y2776" s="51"/>
      <c r="Z2776" s="51"/>
      <c r="AA2776" s="145"/>
    </row>
    <row r="2777" spans="1:27" s="2" customFormat="1" ht="15.6" x14ac:dyDescent="0.3">
      <c r="A2777" s="555">
        <v>45561</v>
      </c>
      <c r="B2777" s="48" t="s">
        <v>2709</v>
      </c>
      <c r="C2777" s="48" t="s">
        <v>494</v>
      </c>
      <c r="D2777" s="48">
        <v>4</v>
      </c>
      <c r="E2777" s="48" t="s">
        <v>308</v>
      </c>
      <c r="F2777" s="45">
        <v>3</v>
      </c>
      <c r="G2777" s="67" t="s">
        <v>2742</v>
      </c>
      <c r="H2777" s="47" t="s">
        <v>57</v>
      </c>
      <c r="I2777" s="48"/>
      <c r="J2777" s="513"/>
      <c r="K2777" s="42" t="s">
        <v>31</v>
      </c>
      <c r="L2777" s="543">
        <v>45490</v>
      </c>
      <c r="M2777" s="51"/>
      <c r="N2777" s="513">
        <v>45656</v>
      </c>
      <c r="O2777" s="51"/>
      <c r="P2777" s="70" t="str">
        <f t="shared" ca="1" si="454"/>
        <v/>
      </c>
      <c r="Q2777" s="70" t="str">
        <f t="shared" ca="1" si="455"/>
        <v/>
      </c>
      <c r="R2777" s="70" t="str">
        <f t="shared" ca="1" si="456"/>
        <v/>
      </c>
      <c r="S2777" s="70" t="str">
        <f t="shared" ca="1" si="457"/>
        <v/>
      </c>
      <c r="T2777" s="147" t="str">
        <f t="shared" ca="1" si="458"/>
        <v/>
      </c>
      <c r="U2777" s="146"/>
      <c r="V2777" s="51"/>
      <c r="W2777" s="51"/>
      <c r="X2777" s="51"/>
      <c r="Y2777" s="51"/>
      <c r="Z2777" s="51"/>
      <c r="AA2777" s="145"/>
    </row>
    <row r="2778" spans="1:27" s="2" customFormat="1" ht="15.6" x14ac:dyDescent="0.3">
      <c r="A2778" s="555">
        <v>45561</v>
      </c>
      <c r="B2778" s="48" t="s">
        <v>2709</v>
      </c>
      <c r="C2778" s="48" t="s">
        <v>494</v>
      </c>
      <c r="D2778" s="48">
        <v>4</v>
      </c>
      <c r="E2778" s="48" t="s">
        <v>308</v>
      </c>
      <c r="F2778" s="45">
        <v>4</v>
      </c>
      <c r="G2778" s="67" t="s">
        <v>2741</v>
      </c>
      <c r="H2778" s="47" t="s">
        <v>30</v>
      </c>
      <c r="I2778" s="48"/>
      <c r="J2778" s="513"/>
      <c r="K2778" s="42" t="s">
        <v>31</v>
      </c>
      <c r="L2778" s="543">
        <v>45490</v>
      </c>
      <c r="M2778" s="51"/>
      <c r="N2778" s="513">
        <v>45656</v>
      </c>
      <c r="O2778" s="51"/>
      <c r="P2778" s="70" t="str">
        <f t="shared" ca="1" si="454"/>
        <v/>
      </c>
      <c r="Q2778" s="70" t="str">
        <f t="shared" ca="1" si="455"/>
        <v/>
      </c>
      <c r="R2778" s="70" t="str">
        <f t="shared" ca="1" si="456"/>
        <v/>
      </c>
      <c r="S2778" s="70" t="str">
        <f t="shared" ca="1" si="457"/>
        <v/>
      </c>
      <c r="T2778" s="147" t="str">
        <f t="shared" ca="1" si="458"/>
        <v/>
      </c>
      <c r="U2778" s="146"/>
      <c r="V2778" s="51"/>
      <c r="W2778" s="51"/>
      <c r="X2778" s="51"/>
      <c r="Y2778" s="51"/>
      <c r="Z2778" s="51"/>
      <c r="AA2778" s="145"/>
    </row>
    <row r="2779" spans="1:27" s="2" customFormat="1" ht="15.6" x14ac:dyDescent="0.3">
      <c r="A2779" s="555">
        <v>45561</v>
      </c>
      <c r="B2779" s="48" t="s">
        <v>2709</v>
      </c>
      <c r="C2779" s="48" t="s">
        <v>494</v>
      </c>
      <c r="D2779" s="48">
        <v>4</v>
      </c>
      <c r="E2779" s="48" t="s">
        <v>308</v>
      </c>
      <c r="F2779" s="45">
        <v>5</v>
      </c>
      <c r="G2779" s="67" t="s">
        <v>2740</v>
      </c>
      <c r="H2779" s="47" t="s">
        <v>30</v>
      </c>
      <c r="I2779" s="48"/>
      <c r="J2779" s="513"/>
      <c r="K2779" s="42" t="s">
        <v>31</v>
      </c>
      <c r="L2779" s="543">
        <v>45490</v>
      </c>
      <c r="M2779" s="51"/>
      <c r="N2779" s="513">
        <v>45656</v>
      </c>
      <c r="O2779" s="51"/>
      <c r="P2779" s="70" t="str">
        <f t="shared" ca="1" si="454"/>
        <v/>
      </c>
      <c r="Q2779" s="70" t="str">
        <f t="shared" ca="1" si="455"/>
        <v/>
      </c>
      <c r="R2779" s="70" t="str">
        <f t="shared" ca="1" si="456"/>
        <v/>
      </c>
      <c r="S2779" s="70" t="str">
        <f t="shared" ca="1" si="457"/>
        <v/>
      </c>
      <c r="T2779" s="147" t="str">
        <f t="shared" ca="1" si="458"/>
        <v/>
      </c>
      <c r="U2779" s="146"/>
      <c r="V2779" s="51"/>
      <c r="W2779" s="51"/>
      <c r="X2779" s="51"/>
      <c r="Y2779" s="51"/>
      <c r="Z2779" s="51"/>
      <c r="AA2779" s="145"/>
    </row>
    <row r="2780" spans="1:27" s="2" customFormat="1" ht="15.6" x14ac:dyDescent="0.3">
      <c r="A2780" s="555">
        <v>45561</v>
      </c>
      <c r="B2780" s="48" t="s">
        <v>2709</v>
      </c>
      <c r="C2780" s="48" t="s">
        <v>494</v>
      </c>
      <c r="D2780" s="48">
        <v>4</v>
      </c>
      <c r="E2780" s="48" t="s">
        <v>308</v>
      </c>
      <c r="F2780" s="45">
        <v>6</v>
      </c>
      <c r="G2780" s="67" t="s">
        <v>2739</v>
      </c>
      <c r="H2780" s="47" t="s">
        <v>30</v>
      </c>
      <c r="I2780" s="48"/>
      <c r="J2780" s="513"/>
      <c r="K2780" s="42" t="s">
        <v>31</v>
      </c>
      <c r="L2780" s="543">
        <v>45490</v>
      </c>
      <c r="M2780" s="51"/>
      <c r="N2780" s="513">
        <v>45656</v>
      </c>
      <c r="O2780" s="51"/>
      <c r="P2780" s="70" t="str">
        <f t="shared" ca="1" si="454"/>
        <v/>
      </c>
      <c r="Q2780" s="70" t="str">
        <f t="shared" ca="1" si="455"/>
        <v/>
      </c>
      <c r="R2780" s="70" t="str">
        <f t="shared" ca="1" si="456"/>
        <v/>
      </c>
      <c r="S2780" s="70" t="str">
        <f t="shared" ca="1" si="457"/>
        <v/>
      </c>
      <c r="T2780" s="147" t="str">
        <f t="shared" ca="1" si="458"/>
        <v/>
      </c>
      <c r="U2780" s="146"/>
      <c r="V2780" s="51"/>
      <c r="W2780" s="51"/>
      <c r="X2780" s="51"/>
      <c r="Y2780" s="51"/>
      <c r="Z2780" s="51"/>
      <c r="AA2780" s="145"/>
    </row>
    <row r="2781" spans="1:27" s="2" customFormat="1" ht="15.6" x14ac:dyDescent="0.3">
      <c r="A2781" s="555">
        <v>45561</v>
      </c>
      <c r="B2781" s="48" t="s">
        <v>2709</v>
      </c>
      <c r="C2781" s="48" t="s">
        <v>494</v>
      </c>
      <c r="D2781" s="48">
        <v>4</v>
      </c>
      <c r="E2781" s="48" t="s">
        <v>308</v>
      </c>
      <c r="F2781" s="45">
        <v>7</v>
      </c>
      <c r="G2781" s="67" t="s">
        <v>2738</v>
      </c>
      <c r="H2781" s="47" t="s">
        <v>57</v>
      </c>
      <c r="I2781" s="48"/>
      <c r="J2781" s="513"/>
      <c r="K2781" s="42" t="s">
        <v>31</v>
      </c>
      <c r="L2781" s="543">
        <v>45490</v>
      </c>
      <c r="M2781" s="51"/>
      <c r="N2781" s="513">
        <v>45656</v>
      </c>
      <c r="O2781" s="51"/>
      <c r="P2781" s="70" t="str">
        <f t="shared" ca="1" si="454"/>
        <v/>
      </c>
      <c r="Q2781" s="70" t="str">
        <f t="shared" ca="1" si="455"/>
        <v/>
      </c>
      <c r="R2781" s="70" t="str">
        <f t="shared" ca="1" si="456"/>
        <v/>
      </c>
      <c r="S2781" s="70" t="str">
        <f t="shared" ca="1" si="457"/>
        <v/>
      </c>
      <c r="T2781" s="147" t="str">
        <f t="shared" ca="1" si="458"/>
        <v/>
      </c>
      <c r="U2781" s="146"/>
      <c r="V2781" s="51"/>
      <c r="W2781" s="51"/>
      <c r="X2781" s="51"/>
      <c r="Y2781" s="51"/>
      <c r="Z2781" s="51"/>
      <c r="AA2781" s="145"/>
    </row>
    <row r="2782" spans="1:27" s="2" customFormat="1" ht="15.6" x14ac:dyDescent="0.3">
      <c r="A2782" s="555">
        <v>45561</v>
      </c>
      <c r="B2782" s="48" t="s">
        <v>2709</v>
      </c>
      <c r="C2782" s="48" t="s">
        <v>494</v>
      </c>
      <c r="D2782" s="48">
        <v>4</v>
      </c>
      <c r="E2782" s="48" t="s">
        <v>308</v>
      </c>
      <c r="F2782" s="45">
        <v>8</v>
      </c>
      <c r="G2782" s="67" t="s">
        <v>2737</v>
      </c>
      <c r="H2782" s="53" t="s">
        <v>44</v>
      </c>
      <c r="I2782" s="48"/>
      <c r="J2782" s="513"/>
      <c r="K2782" s="42" t="s">
        <v>31</v>
      </c>
      <c r="L2782" s="543">
        <v>45490</v>
      </c>
      <c r="M2782" s="51"/>
      <c r="N2782" s="513">
        <v>45656</v>
      </c>
      <c r="O2782" s="51"/>
      <c r="P2782" s="70" t="str">
        <f t="shared" ca="1" si="454"/>
        <v/>
      </c>
      <c r="Q2782" s="70" t="str">
        <f t="shared" ca="1" si="455"/>
        <v/>
      </c>
      <c r="R2782" s="70" t="str">
        <f t="shared" ca="1" si="456"/>
        <v/>
      </c>
      <c r="S2782" s="70" t="str">
        <f t="shared" ca="1" si="457"/>
        <v/>
      </c>
      <c r="T2782" s="147" t="str">
        <f t="shared" ca="1" si="458"/>
        <v/>
      </c>
      <c r="U2782" s="146"/>
      <c r="V2782" s="51"/>
      <c r="W2782" s="51"/>
      <c r="X2782" s="51"/>
      <c r="Y2782" s="51"/>
      <c r="Z2782" s="51"/>
      <c r="AA2782" s="145"/>
    </row>
    <row r="2783" spans="1:27" s="2" customFormat="1" ht="15.6" x14ac:dyDescent="0.3">
      <c r="A2783" s="555">
        <v>45561</v>
      </c>
      <c r="B2783" s="48" t="s">
        <v>2709</v>
      </c>
      <c r="C2783" s="48" t="s">
        <v>494</v>
      </c>
      <c r="D2783" s="48">
        <v>4</v>
      </c>
      <c r="E2783" s="48" t="s">
        <v>308</v>
      </c>
      <c r="F2783" s="45">
        <v>9</v>
      </c>
      <c r="G2783" s="67" t="s">
        <v>2736</v>
      </c>
      <c r="H2783" s="47" t="s">
        <v>30</v>
      </c>
      <c r="I2783" s="48"/>
      <c r="J2783" s="513"/>
      <c r="K2783" s="42" t="s">
        <v>31</v>
      </c>
      <c r="L2783" s="543">
        <v>45490</v>
      </c>
      <c r="M2783" s="51"/>
      <c r="N2783" s="513">
        <v>45656</v>
      </c>
      <c r="O2783" s="51"/>
      <c r="P2783" s="70" t="str">
        <f t="shared" ca="1" si="454"/>
        <v/>
      </c>
      <c r="Q2783" s="70" t="str">
        <f t="shared" ca="1" si="455"/>
        <v/>
      </c>
      <c r="R2783" s="70" t="str">
        <f t="shared" ca="1" si="456"/>
        <v/>
      </c>
      <c r="S2783" s="70" t="str">
        <f t="shared" ca="1" si="457"/>
        <v/>
      </c>
      <c r="T2783" s="147" t="str">
        <f t="shared" ca="1" si="458"/>
        <v/>
      </c>
      <c r="U2783" s="146"/>
      <c r="V2783" s="51"/>
      <c r="W2783" s="51"/>
      <c r="X2783" s="51"/>
      <c r="Y2783" s="51"/>
      <c r="Z2783" s="51"/>
      <c r="AA2783" s="145"/>
    </row>
    <row r="2784" spans="1:27" s="2" customFormat="1" ht="15.6" x14ac:dyDescent="0.3">
      <c r="A2784" s="555">
        <v>45561</v>
      </c>
      <c r="B2784" s="48" t="s">
        <v>2709</v>
      </c>
      <c r="C2784" s="48" t="s">
        <v>494</v>
      </c>
      <c r="D2784" s="48">
        <v>4</v>
      </c>
      <c r="E2784" s="48" t="s">
        <v>308</v>
      </c>
      <c r="F2784" s="45">
        <v>10</v>
      </c>
      <c r="G2784" s="67" t="s">
        <v>2735</v>
      </c>
      <c r="H2784" s="47" t="s">
        <v>30</v>
      </c>
      <c r="I2784" s="48"/>
      <c r="J2784" s="513"/>
      <c r="K2784" s="42" t="s">
        <v>31</v>
      </c>
      <c r="L2784" s="543">
        <v>45490</v>
      </c>
      <c r="M2784" s="51"/>
      <c r="N2784" s="513">
        <v>45656</v>
      </c>
      <c r="O2784" s="51"/>
      <c r="P2784" s="70" t="str">
        <f t="shared" ca="1" si="454"/>
        <v/>
      </c>
      <c r="Q2784" s="70" t="str">
        <f t="shared" ca="1" si="455"/>
        <v/>
      </c>
      <c r="R2784" s="70" t="str">
        <f t="shared" ca="1" si="456"/>
        <v/>
      </c>
      <c r="S2784" s="70" t="str">
        <f t="shared" ca="1" si="457"/>
        <v/>
      </c>
      <c r="T2784" s="147" t="str">
        <f t="shared" ca="1" si="458"/>
        <v/>
      </c>
      <c r="U2784" s="146"/>
      <c r="V2784" s="51"/>
      <c r="W2784" s="51"/>
      <c r="X2784" s="51"/>
      <c r="Y2784" s="51"/>
      <c r="Z2784" s="51"/>
      <c r="AA2784" s="145"/>
    </row>
    <row r="2785" spans="1:27" s="2" customFormat="1" ht="15.6" x14ac:dyDescent="0.3">
      <c r="A2785" s="555">
        <v>45561</v>
      </c>
      <c r="B2785" s="48" t="s">
        <v>2709</v>
      </c>
      <c r="C2785" s="48" t="s">
        <v>494</v>
      </c>
      <c r="D2785" s="48">
        <v>4</v>
      </c>
      <c r="E2785" s="48" t="s">
        <v>308</v>
      </c>
      <c r="F2785" s="45">
        <v>11</v>
      </c>
      <c r="G2785" s="68" t="s">
        <v>1042</v>
      </c>
      <c r="H2785" s="53" t="s">
        <v>44</v>
      </c>
      <c r="I2785" s="53"/>
      <c r="J2785" s="569"/>
      <c r="K2785" s="42" t="s">
        <v>31</v>
      </c>
      <c r="L2785" s="543">
        <v>45490</v>
      </c>
      <c r="M2785" s="43"/>
      <c r="N2785" s="513">
        <v>45656</v>
      </c>
      <c r="O2785" s="51"/>
      <c r="P2785" s="70" t="str">
        <f t="shared" ca="1" si="454"/>
        <v/>
      </c>
      <c r="Q2785" s="70" t="str">
        <f t="shared" ca="1" si="455"/>
        <v/>
      </c>
      <c r="R2785" s="70" t="str">
        <f t="shared" ca="1" si="456"/>
        <v/>
      </c>
      <c r="S2785" s="70" t="str">
        <f t="shared" ca="1" si="457"/>
        <v/>
      </c>
      <c r="T2785" s="147" t="str">
        <f t="shared" ca="1" si="458"/>
        <v/>
      </c>
      <c r="U2785" s="146"/>
      <c r="V2785" s="51"/>
      <c r="W2785" s="51"/>
      <c r="X2785" s="51"/>
      <c r="Y2785" s="51"/>
      <c r="Z2785" s="51"/>
      <c r="AA2785" s="145"/>
    </row>
    <row r="2786" spans="1:27" s="2" customFormat="1" ht="15.6" x14ac:dyDescent="0.3">
      <c r="A2786" s="555">
        <v>45561</v>
      </c>
      <c r="B2786" s="48" t="s">
        <v>2709</v>
      </c>
      <c r="C2786" s="48" t="s">
        <v>494</v>
      </c>
      <c r="D2786" s="48">
        <v>4</v>
      </c>
      <c r="E2786" s="48" t="s">
        <v>308</v>
      </c>
      <c r="F2786" s="45">
        <v>12</v>
      </c>
      <c r="G2786" s="68" t="s">
        <v>2734</v>
      </c>
      <c r="H2786" s="47" t="s">
        <v>40</v>
      </c>
      <c r="I2786" s="48"/>
      <c r="J2786" s="513"/>
      <c r="K2786" s="42" t="s">
        <v>31</v>
      </c>
      <c r="L2786" s="543">
        <v>45490</v>
      </c>
      <c r="M2786" s="51"/>
      <c r="N2786" s="513">
        <v>45531</v>
      </c>
      <c r="O2786" s="51"/>
      <c r="P2786" s="70" t="str">
        <f t="shared" ca="1" si="454"/>
        <v/>
      </c>
      <c r="Q2786" s="70" t="str">
        <f t="shared" ca="1" si="455"/>
        <v/>
      </c>
      <c r="R2786" s="70" t="str">
        <f t="shared" ca="1" si="456"/>
        <v/>
      </c>
      <c r="S2786" s="70" t="str">
        <f t="shared" ca="1" si="457"/>
        <v/>
      </c>
      <c r="T2786" s="147" t="str">
        <f t="shared" ca="1" si="458"/>
        <v/>
      </c>
      <c r="U2786" s="146"/>
      <c r="V2786" s="51"/>
      <c r="W2786" s="51"/>
      <c r="X2786" s="51"/>
      <c r="Y2786" s="51"/>
      <c r="Z2786" s="51"/>
      <c r="AA2786" s="145"/>
    </row>
    <row r="2787" spans="1:27" s="2" customFormat="1" ht="15.6" x14ac:dyDescent="0.3">
      <c r="A2787" s="555">
        <v>45561</v>
      </c>
      <c r="B2787" s="48" t="s">
        <v>2709</v>
      </c>
      <c r="C2787" s="48" t="s">
        <v>494</v>
      </c>
      <c r="D2787" s="48">
        <v>4</v>
      </c>
      <c r="E2787" s="48" t="s">
        <v>308</v>
      </c>
      <c r="F2787" s="45">
        <v>13</v>
      </c>
      <c r="G2787" s="67" t="s">
        <v>2733</v>
      </c>
      <c r="H2787" s="47" t="s">
        <v>30</v>
      </c>
      <c r="I2787" s="48"/>
      <c r="J2787" s="513"/>
      <c r="K2787" s="42" t="s">
        <v>31</v>
      </c>
      <c r="L2787" s="543">
        <v>45490</v>
      </c>
      <c r="M2787" s="51"/>
      <c r="N2787" s="513">
        <v>45656</v>
      </c>
      <c r="O2787" s="51"/>
      <c r="P2787" s="70" t="str">
        <f t="shared" ca="1" si="454"/>
        <v/>
      </c>
      <c r="Q2787" s="70" t="str">
        <f t="shared" ca="1" si="455"/>
        <v/>
      </c>
      <c r="R2787" s="70" t="str">
        <f t="shared" ca="1" si="456"/>
        <v/>
      </c>
      <c r="S2787" s="70" t="str">
        <f t="shared" ca="1" si="457"/>
        <v/>
      </c>
      <c r="T2787" s="147" t="str">
        <f t="shared" ca="1" si="458"/>
        <v/>
      </c>
      <c r="U2787" s="146"/>
      <c r="V2787" s="51"/>
      <c r="W2787" s="51"/>
      <c r="X2787" s="51"/>
      <c r="Y2787" s="51"/>
      <c r="Z2787" s="51"/>
      <c r="AA2787" s="145"/>
    </row>
    <row r="2788" spans="1:27" s="2" customFormat="1" ht="15.6" x14ac:dyDescent="0.3">
      <c r="A2788" s="555">
        <v>45561</v>
      </c>
      <c r="B2788" s="48" t="s">
        <v>2709</v>
      </c>
      <c r="C2788" s="48" t="s">
        <v>494</v>
      </c>
      <c r="D2788" s="48">
        <v>4</v>
      </c>
      <c r="E2788" s="48" t="s">
        <v>308</v>
      </c>
      <c r="F2788" s="45">
        <v>14</v>
      </c>
      <c r="G2788" s="67" t="s">
        <v>1534</v>
      </c>
      <c r="H2788" s="47" t="s">
        <v>57</v>
      </c>
      <c r="I2788" s="48"/>
      <c r="J2788" s="513"/>
      <c r="K2788" s="42" t="s">
        <v>31</v>
      </c>
      <c r="L2788" s="543">
        <v>45490</v>
      </c>
      <c r="M2788" s="51"/>
      <c r="N2788" s="513">
        <v>45656</v>
      </c>
      <c r="O2788" s="51"/>
      <c r="P2788" s="70" t="str">
        <f t="shared" ca="1" si="454"/>
        <v/>
      </c>
      <c r="Q2788" s="70" t="str">
        <f t="shared" ca="1" si="455"/>
        <v/>
      </c>
      <c r="R2788" s="70" t="str">
        <f t="shared" ca="1" si="456"/>
        <v/>
      </c>
      <c r="S2788" s="70" t="str">
        <f t="shared" ca="1" si="457"/>
        <v/>
      </c>
      <c r="T2788" s="147" t="str">
        <f t="shared" ca="1" si="458"/>
        <v/>
      </c>
      <c r="U2788" s="146"/>
      <c r="V2788" s="51"/>
      <c r="W2788" s="51"/>
      <c r="X2788" s="51"/>
      <c r="Y2788" s="51"/>
      <c r="Z2788" s="51"/>
      <c r="AA2788" s="145"/>
    </row>
    <row r="2789" spans="1:27" s="2" customFormat="1" ht="15.6" x14ac:dyDescent="0.3">
      <c r="A2789" s="555">
        <v>45561</v>
      </c>
      <c r="B2789" s="48" t="s">
        <v>2709</v>
      </c>
      <c r="C2789" s="48" t="s">
        <v>494</v>
      </c>
      <c r="D2789" s="48">
        <v>4</v>
      </c>
      <c r="E2789" s="48" t="s">
        <v>308</v>
      </c>
      <c r="F2789" s="45">
        <v>15</v>
      </c>
      <c r="G2789" s="67" t="s">
        <v>2732</v>
      </c>
      <c r="H2789" s="47" t="s">
        <v>30</v>
      </c>
      <c r="I2789" s="48"/>
      <c r="J2789" s="513"/>
      <c r="K2789" s="42" t="s">
        <v>31</v>
      </c>
      <c r="L2789" s="543">
        <v>45490</v>
      </c>
      <c r="M2789" s="51"/>
      <c r="N2789" s="513">
        <v>45656</v>
      </c>
      <c r="O2789" s="51"/>
      <c r="P2789" s="70" t="str">
        <f t="shared" ca="1" si="454"/>
        <v/>
      </c>
      <c r="Q2789" s="70" t="str">
        <f t="shared" ca="1" si="455"/>
        <v/>
      </c>
      <c r="R2789" s="70" t="str">
        <f t="shared" ca="1" si="456"/>
        <v/>
      </c>
      <c r="S2789" s="70" t="str">
        <f t="shared" ca="1" si="457"/>
        <v/>
      </c>
      <c r="T2789" s="147" t="str">
        <f t="shared" ca="1" si="458"/>
        <v/>
      </c>
      <c r="U2789" s="146"/>
      <c r="V2789" s="51"/>
      <c r="W2789" s="51"/>
      <c r="X2789" s="51"/>
      <c r="Y2789" s="51"/>
      <c r="Z2789" s="51"/>
      <c r="AA2789" s="145"/>
    </row>
    <row r="2790" spans="1:27" s="2" customFormat="1" ht="15.6" x14ac:dyDescent="0.3">
      <c r="A2790" s="555">
        <v>45561</v>
      </c>
      <c r="B2790" s="48" t="s">
        <v>2709</v>
      </c>
      <c r="C2790" s="48" t="s">
        <v>494</v>
      </c>
      <c r="D2790" s="48">
        <v>4</v>
      </c>
      <c r="E2790" s="48" t="s">
        <v>308</v>
      </c>
      <c r="F2790" s="45">
        <v>16</v>
      </c>
      <c r="G2790" s="67" t="s">
        <v>2731</v>
      </c>
      <c r="H2790" s="47" t="s">
        <v>57</v>
      </c>
      <c r="I2790" s="48"/>
      <c r="J2790" s="513"/>
      <c r="K2790" s="42" t="s">
        <v>31</v>
      </c>
      <c r="L2790" s="543">
        <v>45490</v>
      </c>
      <c r="M2790" s="51"/>
      <c r="N2790" s="513">
        <v>45527</v>
      </c>
      <c r="O2790" s="51"/>
      <c r="P2790" s="70" t="str">
        <f t="shared" ca="1" si="454"/>
        <v/>
      </c>
      <c r="Q2790" s="70" t="str">
        <f t="shared" ca="1" si="455"/>
        <v/>
      </c>
      <c r="R2790" s="70" t="str">
        <f t="shared" ca="1" si="456"/>
        <v/>
      </c>
      <c r="S2790" s="70" t="str">
        <f t="shared" ca="1" si="457"/>
        <v/>
      </c>
      <c r="T2790" s="147" t="str">
        <f t="shared" ca="1" si="458"/>
        <v/>
      </c>
      <c r="U2790" s="146"/>
      <c r="V2790" s="51"/>
      <c r="W2790" s="51"/>
      <c r="X2790" s="51"/>
      <c r="Y2790" s="51"/>
      <c r="Z2790" s="51"/>
      <c r="AA2790" s="145"/>
    </row>
    <row r="2791" spans="1:27" s="2" customFormat="1" ht="15.6" x14ac:dyDescent="0.3">
      <c r="A2791" s="555">
        <v>45561</v>
      </c>
      <c r="B2791" s="48" t="s">
        <v>2709</v>
      </c>
      <c r="C2791" s="48" t="s">
        <v>494</v>
      </c>
      <c r="D2791" s="48">
        <v>4</v>
      </c>
      <c r="E2791" s="48" t="s">
        <v>308</v>
      </c>
      <c r="F2791" s="45">
        <v>17</v>
      </c>
      <c r="G2791" s="67" t="s">
        <v>2730</v>
      </c>
      <c r="H2791" s="47" t="s">
        <v>30</v>
      </c>
      <c r="I2791" s="48"/>
      <c r="J2791" s="513"/>
      <c r="K2791" s="42" t="s">
        <v>31</v>
      </c>
      <c r="L2791" s="543">
        <v>45490</v>
      </c>
      <c r="M2791" s="51"/>
      <c r="N2791" s="513">
        <v>45656</v>
      </c>
      <c r="O2791" s="51"/>
      <c r="P2791" s="70" t="str">
        <f t="shared" ca="1" si="454"/>
        <v/>
      </c>
      <c r="Q2791" s="70" t="str">
        <f t="shared" ca="1" si="455"/>
        <v/>
      </c>
      <c r="R2791" s="70" t="str">
        <f t="shared" ca="1" si="456"/>
        <v/>
      </c>
      <c r="S2791" s="70" t="str">
        <f t="shared" ca="1" si="457"/>
        <v/>
      </c>
      <c r="T2791" s="147" t="str">
        <f t="shared" ca="1" si="458"/>
        <v/>
      </c>
      <c r="U2791" s="146"/>
      <c r="V2791" s="51"/>
      <c r="W2791" s="51"/>
      <c r="X2791" s="51"/>
      <c r="Y2791" s="51"/>
      <c r="Z2791" s="51"/>
      <c r="AA2791" s="145"/>
    </row>
    <row r="2792" spans="1:27" s="2" customFormat="1" ht="15.6" x14ac:dyDescent="0.3">
      <c r="A2792" s="555">
        <v>45561</v>
      </c>
      <c r="B2792" s="48" t="s">
        <v>2709</v>
      </c>
      <c r="C2792" s="48" t="s">
        <v>494</v>
      </c>
      <c r="D2792" s="48">
        <v>4</v>
      </c>
      <c r="E2792" s="48" t="s">
        <v>308</v>
      </c>
      <c r="F2792" s="45">
        <v>18</v>
      </c>
      <c r="G2792" s="67" t="s">
        <v>2729</v>
      </c>
      <c r="H2792" s="47" t="s">
        <v>30</v>
      </c>
      <c r="I2792" s="48"/>
      <c r="J2792" s="513"/>
      <c r="K2792" s="42" t="s">
        <v>31</v>
      </c>
      <c r="L2792" s="543">
        <v>45490</v>
      </c>
      <c r="M2792" s="51"/>
      <c r="N2792" s="513">
        <v>45656</v>
      </c>
      <c r="O2792" s="51"/>
      <c r="P2792" s="70" t="str">
        <f t="shared" ca="1" si="454"/>
        <v/>
      </c>
      <c r="Q2792" s="70" t="str">
        <f t="shared" ca="1" si="455"/>
        <v/>
      </c>
      <c r="R2792" s="70" t="str">
        <f t="shared" ca="1" si="456"/>
        <v/>
      </c>
      <c r="S2792" s="70" t="str">
        <f t="shared" ca="1" si="457"/>
        <v/>
      </c>
      <c r="T2792" s="147" t="str">
        <f t="shared" ca="1" si="458"/>
        <v/>
      </c>
      <c r="U2792" s="146"/>
      <c r="V2792" s="51"/>
      <c r="W2792" s="51"/>
      <c r="X2792" s="51"/>
      <c r="Y2792" s="51"/>
      <c r="Z2792" s="51"/>
      <c r="AA2792" s="145"/>
    </row>
    <row r="2793" spans="1:27" s="2" customFormat="1" ht="15.6" x14ac:dyDescent="0.3">
      <c r="A2793" s="555">
        <v>45561</v>
      </c>
      <c r="B2793" s="48" t="s">
        <v>2709</v>
      </c>
      <c r="C2793" s="48" t="s">
        <v>494</v>
      </c>
      <c r="D2793" s="48">
        <v>4</v>
      </c>
      <c r="E2793" s="48" t="s">
        <v>308</v>
      </c>
      <c r="F2793" s="45">
        <v>19</v>
      </c>
      <c r="G2793" s="68" t="s">
        <v>2728</v>
      </c>
      <c r="H2793" s="48"/>
      <c r="I2793" s="48"/>
      <c r="J2793" s="513"/>
      <c r="K2793" s="188" t="s">
        <v>227</v>
      </c>
      <c r="L2793" s="543">
        <v>45490</v>
      </c>
      <c r="M2793" s="51"/>
      <c r="N2793" s="513"/>
      <c r="O2793" s="51"/>
      <c r="P2793" s="70" t="str">
        <f t="shared" ca="1" si="454"/>
        <v/>
      </c>
      <c r="Q2793" s="70" t="str">
        <f t="shared" ca="1" si="455"/>
        <v/>
      </c>
      <c r="R2793" s="70" t="str">
        <f t="shared" ca="1" si="456"/>
        <v/>
      </c>
      <c r="S2793" s="70" t="str">
        <f t="shared" ca="1" si="457"/>
        <v/>
      </c>
      <c r="T2793" s="147" t="str">
        <f t="shared" ca="1" si="458"/>
        <v/>
      </c>
      <c r="U2793" s="146"/>
      <c r="V2793" s="51"/>
      <c r="W2793" s="51"/>
      <c r="X2793" s="51"/>
      <c r="Y2793" s="51"/>
      <c r="Z2793" s="51"/>
      <c r="AA2793" s="145"/>
    </row>
    <row r="2794" spans="1:27" s="2" customFormat="1" ht="15.6" x14ac:dyDescent="0.3">
      <c r="A2794" s="555">
        <v>45561</v>
      </c>
      <c r="B2794" s="48" t="s">
        <v>2709</v>
      </c>
      <c r="C2794" s="48" t="s">
        <v>494</v>
      </c>
      <c r="D2794" s="48">
        <v>4</v>
      </c>
      <c r="E2794" s="48" t="s">
        <v>308</v>
      </c>
      <c r="F2794" s="45">
        <v>20</v>
      </c>
      <c r="G2794" s="46" t="s">
        <v>1994</v>
      </c>
      <c r="H2794" s="47" t="s">
        <v>57</v>
      </c>
      <c r="I2794" s="48"/>
      <c r="J2794" s="513"/>
      <c r="K2794" s="42" t="s">
        <v>31</v>
      </c>
      <c r="L2794" s="543">
        <v>45490</v>
      </c>
      <c r="M2794" s="51"/>
      <c r="N2794" s="513">
        <v>45656</v>
      </c>
      <c r="O2794" s="51"/>
      <c r="P2794" s="70" t="str">
        <f t="shared" ca="1" si="454"/>
        <v/>
      </c>
      <c r="Q2794" s="70" t="str">
        <f t="shared" ca="1" si="455"/>
        <v/>
      </c>
      <c r="R2794" s="70" t="str">
        <f t="shared" ca="1" si="456"/>
        <v/>
      </c>
      <c r="S2794" s="70" t="str">
        <f t="shared" ca="1" si="457"/>
        <v/>
      </c>
      <c r="T2794" s="147" t="str">
        <f t="shared" ca="1" si="458"/>
        <v/>
      </c>
      <c r="U2794" s="146"/>
      <c r="V2794" s="51"/>
      <c r="W2794" s="51"/>
      <c r="X2794" s="51"/>
      <c r="Y2794" s="51"/>
      <c r="Z2794" s="51"/>
      <c r="AA2794" s="145"/>
    </row>
    <row r="2795" spans="1:27" s="2" customFormat="1" ht="15.6" x14ac:dyDescent="0.3">
      <c r="A2795" s="555">
        <v>45561</v>
      </c>
      <c r="B2795" s="48" t="s">
        <v>2709</v>
      </c>
      <c r="C2795" s="48" t="s">
        <v>494</v>
      </c>
      <c r="D2795" s="48">
        <v>4</v>
      </c>
      <c r="E2795" s="48" t="s">
        <v>308</v>
      </c>
      <c r="F2795" s="45">
        <v>21</v>
      </c>
      <c r="G2795" s="46" t="s">
        <v>2727</v>
      </c>
      <c r="H2795" s="47" t="s">
        <v>30</v>
      </c>
      <c r="I2795" s="48"/>
      <c r="J2795" s="513"/>
      <c r="K2795" s="42" t="s">
        <v>31</v>
      </c>
      <c r="L2795" s="543">
        <v>45490</v>
      </c>
      <c r="M2795" s="51"/>
      <c r="N2795" s="513">
        <v>45656</v>
      </c>
      <c r="O2795" s="51"/>
      <c r="P2795" s="70" t="str">
        <f t="shared" ca="1" si="454"/>
        <v/>
      </c>
      <c r="Q2795" s="70" t="str">
        <f t="shared" ca="1" si="455"/>
        <v/>
      </c>
      <c r="R2795" s="70" t="str">
        <f t="shared" ca="1" si="456"/>
        <v/>
      </c>
      <c r="S2795" s="70" t="str">
        <f t="shared" ca="1" si="457"/>
        <v/>
      </c>
      <c r="T2795" s="147" t="str">
        <f t="shared" ca="1" si="458"/>
        <v/>
      </c>
      <c r="U2795" s="146"/>
      <c r="V2795" s="51"/>
      <c r="W2795" s="51"/>
      <c r="X2795" s="51"/>
      <c r="Y2795" s="51"/>
      <c r="Z2795" s="51"/>
      <c r="AA2795" s="145"/>
    </row>
    <row r="2796" spans="1:27" s="2" customFormat="1" ht="15.6" x14ac:dyDescent="0.3">
      <c r="A2796" s="555">
        <v>45561</v>
      </c>
      <c r="B2796" s="48" t="s">
        <v>2709</v>
      </c>
      <c r="C2796" s="48" t="s">
        <v>494</v>
      </c>
      <c r="D2796" s="48">
        <v>4</v>
      </c>
      <c r="E2796" s="48" t="s">
        <v>308</v>
      </c>
      <c r="F2796" s="45">
        <v>22</v>
      </c>
      <c r="G2796" s="46" t="s">
        <v>2726</v>
      </c>
      <c r="H2796" s="47" t="s">
        <v>30</v>
      </c>
      <c r="I2796" s="48"/>
      <c r="J2796" s="513"/>
      <c r="K2796" s="42" t="s">
        <v>31</v>
      </c>
      <c r="L2796" s="543">
        <v>45490</v>
      </c>
      <c r="M2796" s="51"/>
      <c r="N2796" s="513">
        <v>45656</v>
      </c>
      <c r="O2796" s="51"/>
      <c r="P2796" s="70" t="str">
        <f t="shared" ca="1" si="454"/>
        <v/>
      </c>
      <c r="Q2796" s="70" t="str">
        <f t="shared" ca="1" si="455"/>
        <v/>
      </c>
      <c r="R2796" s="70" t="str">
        <f t="shared" ca="1" si="456"/>
        <v/>
      </c>
      <c r="S2796" s="70" t="str">
        <f t="shared" ca="1" si="457"/>
        <v/>
      </c>
      <c r="T2796" s="147" t="str">
        <f t="shared" ca="1" si="458"/>
        <v/>
      </c>
      <c r="U2796" s="146"/>
      <c r="V2796" s="51"/>
      <c r="W2796" s="51"/>
      <c r="X2796" s="51"/>
      <c r="Y2796" s="51"/>
      <c r="Z2796" s="51"/>
      <c r="AA2796" s="145"/>
    </row>
    <row r="2797" spans="1:27" s="2" customFormat="1" ht="15.6" x14ac:dyDescent="0.3">
      <c r="A2797" s="555">
        <v>45561</v>
      </c>
      <c r="B2797" s="48" t="s">
        <v>2709</v>
      </c>
      <c r="C2797" s="48" t="s">
        <v>494</v>
      </c>
      <c r="D2797" s="48">
        <v>4</v>
      </c>
      <c r="E2797" s="48" t="s">
        <v>308</v>
      </c>
      <c r="F2797" s="45">
        <v>23</v>
      </c>
      <c r="G2797" s="46" t="s">
        <v>248</v>
      </c>
      <c r="H2797" s="47" t="s">
        <v>30</v>
      </c>
      <c r="I2797" s="48"/>
      <c r="J2797" s="513"/>
      <c r="K2797" s="42" t="s">
        <v>31</v>
      </c>
      <c r="L2797" s="543">
        <v>45490</v>
      </c>
      <c r="M2797" s="51"/>
      <c r="N2797" s="513">
        <v>45561</v>
      </c>
      <c r="O2797" s="51"/>
      <c r="P2797" s="70" t="str">
        <f t="shared" ca="1" si="454"/>
        <v/>
      </c>
      <c r="Q2797" s="70" t="str">
        <f t="shared" ca="1" si="455"/>
        <v/>
      </c>
      <c r="R2797" s="70" t="str">
        <f t="shared" ca="1" si="456"/>
        <v/>
      </c>
      <c r="S2797" s="70" t="str">
        <f t="shared" ca="1" si="457"/>
        <v/>
      </c>
      <c r="T2797" s="147" t="str">
        <f t="shared" ca="1" si="458"/>
        <v/>
      </c>
      <c r="U2797" s="146"/>
      <c r="V2797" s="51"/>
      <c r="W2797" s="51"/>
      <c r="X2797" s="51"/>
      <c r="Y2797" s="51"/>
      <c r="Z2797" s="51"/>
      <c r="AA2797" s="145"/>
    </row>
    <row r="2798" spans="1:27" s="2" customFormat="1" ht="15.6" x14ac:dyDescent="0.3">
      <c r="A2798" s="555">
        <v>45561</v>
      </c>
      <c r="B2798" s="48" t="s">
        <v>2709</v>
      </c>
      <c r="C2798" s="48" t="s">
        <v>494</v>
      </c>
      <c r="D2798" s="48">
        <v>4</v>
      </c>
      <c r="E2798" s="48" t="s">
        <v>308</v>
      </c>
      <c r="F2798" s="45">
        <v>24</v>
      </c>
      <c r="G2798" s="46" t="s">
        <v>2725</v>
      </c>
      <c r="H2798" s="47" t="s">
        <v>57</v>
      </c>
      <c r="I2798" s="48"/>
      <c r="J2798" s="513"/>
      <c r="K2798" s="42" t="s">
        <v>31</v>
      </c>
      <c r="L2798" s="543">
        <v>45490</v>
      </c>
      <c r="M2798" s="51"/>
      <c r="N2798" s="513">
        <v>45587</v>
      </c>
      <c r="O2798" s="51"/>
      <c r="P2798" s="70" t="str">
        <f t="shared" ca="1" si="454"/>
        <v/>
      </c>
      <c r="Q2798" s="70" t="str">
        <f t="shared" ca="1" si="455"/>
        <v/>
      </c>
      <c r="R2798" s="70" t="str">
        <f t="shared" ca="1" si="456"/>
        <v/>
      </c>
      <c r="S2798" s="70" t="str">
        <f t="shared" ca="1" si="457"/>
        <v/>
      </c>
      <c r="T2798" s="147" t="str">
        <f t="shared" ca="1" si="458"/>
        <v/>
      </c>
      <c r="U2798" s="146"/>
      <c r="V2798" s="51"/>
      <c r="W2798" s="51"/>
      <c r="X2798" s="51"/>
      <c r="Y2798" s="51"/>
      <c r="Z2798" s="51"/>
      <c r="AA2798" s="145"/>
    </row>
    <row r="2799" spans="1:27" s="2" customFormat="1" ht="15.6" x14ac:dyDescent="0.3">
      <c r="A2799" s="555">
        <v>45561</v>
      </c>
      <c r="B2799" s="48" t="s">
        <v>2709</v>
      </c>
      <c r="C2799" s="48" t="s">
        <v>494</v>
      </c>
      <c r="D2799" s="48">
        <v>4</v>
      </c>
      <c r="E2799" s="48" t="s">
        <v>308</v>
      </c>
      <c r="F2799" s="45">
        <v>25</v>
      </c>
      <c r="G2799" s="46" t="s">
        <v>1952</v>
      </c>
      <c r="H2799" s="47" t="s">
        <v>30</v>
      </c>
      <c r="I2799" s="48"/>
      <c r="J2799" s="513"/>
      <c r="K2799" s="42" t="s">
        <v>31</v>
      </c>
      <c r="L2799" s="543">
        <v>45490</v>
      </c>
      <c r="M2799" s="51"/>
      <c r="N2799" s="513">
        <v>45656</v>
      </c>
      <c r="O2799" s="51"/>
      <c r="P2799" s="70" t="str">
        <f t="shared" ca="1" si="454"/>
        <v/>
      </c>
      <c r="Q2799" s="70" t="str">
        <f t="shared" ca="1" si="455"/>
        <v/>
      </c>
      <c r="R2799" s="70" t="str">
        <f t="shared" ca="1" si="456"/>
        <v/>
      </c>
      <c r="S2799" s="70" t="str">
        <f t="shared" ca="1" si="457"/>
        <v/>
      </c>
      <c r="T2799" s="147" t="str">
        <f t="shared" ca="1" si="458"/>
        <v/>
      </c>
      <c r="U2799" s="146"/>
      <c r="V2799" s="51"/>
      <c r="W2799" s="51"/>
      <c r="X2799" s="51"/>
      <c r="Y2799" s="51"/>
      <c r="Z2799" s="51"/>
      <c r="AA2799" s="145"/>
    </row>
    <row r="2800" spans="1:27" s="2" customFormat="1" ht="15.6" x14ac:dyDescent="0.3">
      <c r="A2800" s="555">
        <v>45561</v>
      </c>
      <c r="B2800" s="48" t="s">
        <v>2709</v>
      </c>
      <c r="C2800" s="48" t="s">
        <v>494</v>
      </c>
      <c r="D2800" s="48">
        <v>4</v>
      </c>
      <c r="E2800" s="48" t="s">
        <v>308</v>
      </c>
      <c r="F2800" s="45">
        <v>26</v>
      </c>
      <c r="G2800" s="46" t="s">
        <v>2724</v>
      </c>
      <c r="H2800" s="47" t="s">
        <v>30</v>
      </c>
      <c r="I2800" s="48"/>
      <c r="J2800" s="513"/>
      <c r="K2800" s="42" t="s">
        <v>31</v>
      </c>
      <c r="L2800" s="543">
        <v>45490</v>
      </c>
      <c r="M2800" s="51"/>
      <c r="N2800" s="513">
        <v>45656</v>
      </c>
      <c r="O2800" s="51"/>
      <c r="P2800" s="70" t="str">
        <f t="shared" ca="1" si="454"/>
        <v/>
      </c>
      <c r="Q2800" s="70" t="str">
        <f t="shared" ca="1" si="455"/>
        <v/>
      </c>
      <c r="R2800" s="70" t="str">
        <f t="shared" ca="1" si="456"/>
        <v/>
      </c>
      <c r="S2800" s="70" t="str">
        <f t="shared" ca="1" si="457"/>
        <v/>
      </c>
      <c r="T2800" s="147" t="str">
        <f t="shared" ca="1" si="458"/>
        <v/>
      </c>
      <c r="U2800" s="146"/>
      <c r="V2800" s="51"/>
      <c r="W2800" s="51"/>
      <c r="X2800" s="51"/>
      <c r="Y2800" s="51"/>
      <c r="Z2800" s="51"/>
      <c r="AA2800" s="145"/>
    </row>
    <row r="2801" spans="1:27" s="2" customFormat="1" ht="15.6" x14ac:dyDescent="0.3">
      <c r="A2801" s="555">
        <v>45561</v>
      </c>
      <c r="B2801" s="48" t="s">
        <v>2709</v>
      </c>
      <c r="C2801" s="48" t="s">
        <v>494</v>
      </c>
      <c r="D2801" s="48">
        <v>4</v>
      </c>
      <c r="E2801" s="48" t="s">
        <v>308</v>
      </c>
      <c r="F2801" s="45">
        <v>27</v>
      </c>
      <c r="G2801" s="46" t="s">
        <v>2723</v>
      </c>
      <c r="H2801" s="47" t="s">
        <v>30</v>
      </c>
      <c r="I2801" s="48"/>
      <c r="J2801" s="513"/>
      <c r="K2801" s="42" t="s">
        <v>31</v>
      </c>
      <c r="L2801" s="543">
        <v>45490</v>
      </c>
      <c r="M2801" s="51"/>
      <c r="N2801" s="513">
        <v>45656</v>
      </c>
      <c r="O2801" s="51"/>
      <c r="P2801" s="70" t="str">
        <f t="shared" ca="1" si="454"/>
        <v/>
      </c>
      <c r="Q2801" s="70" t="str">
        <f t="shared" ca="1" si="455"/>
        <v/>
      </c>
      <c r="R2801" s="70" t="str">
        <f t="shared" ca="1" si="456"/>
        <v/>
      </c>
      <c r="S2801" s="70" t="str">
        <f t="shared" ca="1" si="457"/>
        <v/>
      </c>
      <c r="T2801" s="147" t="str">
        <f t="shared" ca="1" si="458"/>
        <v/>
      </c>
      <c r="U2801" s="146"/>
      <c r="V2801" s="51"/>
      <c r="W2801" s="51"/>
      <c r="X2801" s="51"/>
      <c r="Y2801" s="51"/>
      <c r="Z2801" s="51"/>
      <c r="AA2801" s="145"/>
    </row>
    <row r="2802" spans="1:27" s="2" customFormat="1" ht="15.6" x14ac:dyDescent="0.3">
      <c r="A2802" s="555">
        <v>45561</v>
      </c>
      <c r="B2802" s="48" t="s">
        <v>2709</v>
      </c>
      <c r="C2802" s="48" t="s">
        <v>494</v>
      </c>
      <c r="D2802" s="48">
        <v>4</v>
      </c>
      <c r="E2802" s="48" t="s">
        <v>308</v>
      </c>
      <c r="F2802" s="45">
        <v>28</v>
      </c>
      <c r="G2802" s="46" t="s">
        <v>2722</v>
      </c>
      <c r="H2802" s="47" t="s">
        <v>30</v>
      </c>
      <c r="I2802" s="48"/>
      <c r="J2802" s="513"/>
      <c r="K2802" s="42" t="s">
        <v>31</v>
      </c>
      <c r="L2802" s="543">
        <v>45490</v>
      </c>
      <c r="M2802" s="51"/>
      <c r="N2802" s="513">
        <v>45656</v>
      </c>
      <c r="O2802" s="51"/>
      <c r="P2802" s="70" t="str">
        <f t="shared" ca="1" si="454"/>
        <v/>
      </c>
      <c r="Q2802" s="70" t="str">
        <f t="shared" ca="1" si="455"/>
        <v/>
      </c>
      <c r="R2802" s="70" t="str">
        <f t="shared" ca="1" si="456"/>
        <v/>
      </c>
      <c r="S2802" s="70" t="str">
        <f t="shared" ca="1" si="457"/>
        <v/>
      </c>
      <c r="T2802" s="147" t="str">
        <f t="shared" ca="1" si="458"/>
        <v/>
      </c>
      <c r="U2802" s="146"/>
      <c r="V2802" s="51"/>
      <c r="W2802" s="51"/>
      <c r="X2802" s="51"/>
      <c r="Y2802" s="51"/>
      <c r="Z2802" s="51"/>
      <c r="AA2802" s="145"/>
    </row>
    <row r="2803" spans="1:27" s="2" customFormat="1" ht="15.6" x14ac:dyDescent="0.3">
      <c r="A2803" s="555">
        <v>45561</v>
      </c>
      <c r="B2803" s="48" t="s">
        <v>2709</v>
      </c>
      <c r="C2803" s="48" t="s">
        <v>494</v>
      </c>
      <c r="D2803" s="48">
        <v>4</v>
      </c>
      <c r="E2803" s="48" t="s">
        <v>308</v>
      </c>
      <c r="F2803" s="45">
        <v>29</v>
      </c>
      <c r="G2803" s="46" t="s">
        <v>2721</v>
      </c>
      <c r="H2803" s="47" t="s">
        <v>30</v>
      </c>
      <c r="I2803" s="48"/>
      <c r="J2803" s="568">
        <v>45565</v>
      </c>
      <c r="K2803" s="42" t="s">
        <v>31</v>
      </c>
      <c r="L2803" s="543">
        <v>45490</v>
      </c>
      <c r="M2803" s="51"/>
      <c r="N2803" s="513">
        <v>45637</v>
      </c>
      <c r="O2803" s="51"/>
      <c r="P2803" s="70" t="str">
        <f t="shared" ca="1" si="454"/>
        <v/>
      </c>
      <c r="Q2803" s="70" t="str">
        <f t="shared" ca="1" si="455"/>
        <v/>
      </c>
      <c r="R2803" s="70" t="str">
        <f t="shared" ca="1" si="456"/>
        <v/>
      </c>
      <c r="S2803" s="70" t="str">
        <f t="shared" ca="1" si="457"/>
        <v/>
      </c>
      <c r="T2803" s="147" t="str">
        <f t="shared" ca="1" si="458"/>
        <v/>
      </c>
      <c r="U2803" s="146"/>
      <c r="V2803" s="51"/>
      <c r="W2803" s="51"/>
      <c r="X2803" s="51"/>
      <c r="Y2803" s="51"/>
      <c r="Z2803" s="51"/>
      <c r="AA2803" s="145"/>
    </row>
    <row r="2804" spans="1:27" s="2" customFormat="1" ht="15.6" x14ac:dyDescent="0.3">
      <c r="A2804" s="555">
        <v>45561</v>
      </c>
      <c r="B2804" s="48" t="s">
        <v>2709</v>
      </c>
      <c r="C2804" s="48" t="s">
        <v>494</v>
      </c>
      <c r="D2804" s="48">
        <v>4</v>
      </c>
      <c r="E2804" s="48" t="s">
        <v>308</v>
      </c>
      <c r="F2804" s="45">
        <v>30</v>
      </c>
      <c r="G2804" s="46" t="s">
        <v>2720</v>
      </c>
      <c r="H2804" s="53" t="s">
        <v>44</v>
      </c>
      <c r="I2804" s="48"/>
      <c r="J2804" s="568">
        <v>45565</v>
      </c>
      <c r="K2804" s="42" t="s">
        <v>31</v>
      </c>
      <c r="L2804" s="543">
        <v>45490</v>
      </c>
      <c r="M2804" s="51"/>
      <c r="N2804" s="513">
        <v>45608</v>
      </c>
      <c r="O2804" s="51"/>
      <c r="P2804" s="70" t="str">
        <f t="shared" ca="1" si="454"/>
        <v/>
      </c>
      <c r="Q2804" s="70" t="str">
        <f t="shared" ca="1" si="455"/>
        <v/>
      </c>
      <c r="R2804" s="70" t="str">
        <f t="shared" ca="1" si="456"/>
        <v/>
      </c>
      <c r="S2804" s="70" t="str">
        <f t="shared" ca="1" si="457"/>
        <v/>
      </c>
      <c r="T2804" s="147" t="str">
        <f t="shared" ca="1" si="458"/>
        <v/>
      </c>
      <c r="U2804" s="146"/>
      <c r="V2804" s="51"/>
      <c r="W2804" s="51"/>
      <c r="X2804" s="51"/>
      <c r="Y2804" s="51"/>
      <c r="Z2804" s="51"/>
      <c r="AA2804" s="145"/>
    </row>
    <row r="2805" spans="1:27" s="2" customFormat="1" ht="15.6" x14ac:dyDescent="0.3">
      <c r="A2805" s="555">
        <v>45561</v>
      </c>
      <c r="B2805" s="48" t="s">
        <v>2709</v>
      </c>
      <c r="C2805" s="48" t="s">
        <v>494</v>
      </c>
      <c r="D2805" s="48">
        <v>4</v>
      </c>
      <c r="E2805" s="48" t="s">
        <v>308</v>
      </c>
      <c r="F2805" s="45">
        <v>31</v>
      </c>
      <c r="G2805" s="46" t="s">
        <v>2719</v>
      </c>
      <c r="H2805" s="53" t="s">
        <v>44</v>
      </c>
      <c r="I2805" s="48"/>
      <c r="J2805" s="568">
        <v>45565</v>
      </c>
      <c r="K2805" s="42" t="s">
        <v>31</v>
      </c>
      <c r="L2805" s="543">
        <v>45490</v>
      </c>
      <c r="M2805" s="51"/>
      <c r="N2805" s="513">
        <v>45608</v>
      </c>
      <c r="O2805" s="51"/>
      <c r="P2805" s="70" t="str">
        <f t="shared" ca="1" si="454"/>
        <v/>
      </c>
      <c r="Q2805" s="70" t="str">
        <f t="shared" ca="1" si="455"/>
        <v/>
      </c>
      <c r="R2805" s="70" t="str">
        <f t="shared" ca="1" si="456"/>
        <v/>
      </c>
      <c r="S2805" s="70" t="str">
        <f t="shared" ca="1" si="457"/>
        <v/>
      </c>
      <c r="T2805" s="147" t="str">
        <f t="shared" ca="1" si="458"/>
        <v/>
      </c>
      <c r="U2805" s="146"/>
      <c r="V2805" s="51"/>
      <c r="W2805" s="51"/>
      <c r="X2805" s="51"/>
      <c r="Y2805" s="51"/>
      <c r="Z2805" s="51"/>
      <c r="AA2805" s="145"/>
    </row>
    <row r="2806" spans="1:27" s="2" customFormat="1" ht="15.6" x14ac:dyDescent="0.3">
      <c r="A2806" s="555">
        <v>45561</v>
      </c>
      <c r="B2806" s="48" t="s">
        <v>2709</v>
      </c>
      <c r="C2806" s="48" t="s">
        <v>494</v>
      </c>
      <c r="D2806" s="48">
        <v>4</v>
      </c>
      <c r="E2806" s="48" t="s">
        <v>308</v>
      </c>
      <c r="F2806" s="45">
        <v>32</v>
      </c>
      <c r="G2806" s="46" t="s">
        <v>2718</v>
      </c>
      <c r="H2806" s="47" t="s">
        <v>57</v>
      </c>
      <c r="I2806" s="48"/>
      <c r="J2806" s="513">
        <v>45604</v>
      </c>
      <c r="K2806" s="42" t="s">
        <v>31</v>
      </c>
      <c r="L2806" s="543">
        <v>45490</v>
      </c>
      <c r="M2806" s="51"/>
      <c r="N2806" s="513">
        <v>45629</v>
      </c>
      <c r="O2806" s="51"/>
      <c r="P2806" s="70" t="str">
        <f t="shared" ca="1" si="454"/>
        <v/>
      </c>
      <c r="Q2806" s="70" t="str">
        <f t="shared" ca="1" si="455"/>
        <v/>
      </c>
      <c r="R2806" s="70" t="str">
        <f t="shared" ca="1" si="456"/>
        <v/>
      </c>
      <c r="S2806" s="70" t="str">
        <f t="shared" ca="1" si="457"/>
        <v/>
      </c>
      <c r="T2806" s="147" t="str">
        <f t="shared" ca="1" si="458"/>
        <v/>
      </c>
      <c r="U2806" s="146"/>
      <c r="V2806" s="51"/>
      <c r="W2806" s="51"/>
      <c r="X2806" s="51"/>
      <c r="Y2806" s="51"/>
      <c r="Z2806" s="51"/>
      <c r="AA2806" s="145"/>
    </row>
    <row r="2807" spans="1:27" s="2" customFormat="1" ht="15.6" x14ac:dyDescent="0.3">
      <c r="A2807" s="555">
        <v>45561</v>
      </c>
      <c r="B2807" s="48" t="s">
        <v>2709</v>
      </c>
      <c r="C2807" s="48" t="s">
        <v>494</v>
      </c>
      <c r="D2807" s="48">
        <v>4</v>
      </c>
      <c r="E2807" s="48" t="s">
        <v>308</v>
      </c>
      <c r="F2807" s="45">
        <v>33</v>
      </c>
      <c r="G2807" s="46" t="s">
        <v>2717</v>
      </c>
      <c r="H2807" s="47" t="s">
        <v>54</v>
      </c>
      <c r="I2807" s="48"/>
      <c r="J2807" s="568">
        <v>45565</v>
      </c>
      <c r="K2807" s="42" t="s">
        <v>31</v>
      </c>
      <c r="L2807" s="543">
        <v>45490</v>
      </c>
      <c r="M2807" s="51"/>
      <c r="N2807" s="513">
        <v>45567</v>
      </c>
      <c r="O2807" s="51"/>
      <c r="P2807" s="70" t="str">
        <f t="shared" ca="1" si="454"/>
        <v/>
      </c>
      <c r="Q2807" s="70" t="str">
        <f t="shared" ca="1" si="455"/>
        <v/>
      </c>
      <c r="R2807" s="70" t="str">
        <f t="shared" ca="1" si="456"/>
        <v/>
      </c>
      <c r="S2807" s="70" t="str">
        <f t="shared" ca="1" si="457"/>
        <v/>
      </c>
      <c r="T2807" s="147" t="str">
        <f t="shared" ca="1" si="458"/>
        <v/>
      </c>
      <c r="U2807" s="146"/>
      <c r="V2807" s="51"/>
      <c r="W2807" s="51"/>
      <c r="X2807" s="51"/>
      <c r="Y2807" s="51"/>
      <c r="Z2807" s="51"/>
      <c r="AA2807" s="145"/>
    </row>
    <row r="2808" spans="1:27" s="2" customFormat="1" ht="15.6" x14ac:dyDescent="0.3">
      <c r="A2808" s="555">
        <v>45561</v>
      </c>
      <c r="B2808" s="48" t="s">
        <v>2709</v>
      </c>
      <c r="C2808" s="48" t="s">
        <v>494</v>
      </c>
      <c r="D2808" s="48">
        <v>4</v>
      </c>
      <c r="E2808" s="48" t="s">
        <v>308</v>
      </c>
      <c r="F2808" s="45">
        <v>34</v>
      </c>
      <c r="G2808" s="46" t="s">
        <v>2716</v>
      </c>
      <c r="H2808" s="47" t="s">
        <v>30</v>
      </c>
      <c r="I2808" s="48"/>
      <c r="J2808" s="568">
        <v>45586</v>
      </c>
      <c r="K2808" s="42" t="s">
        <v>31</v>
      </c>
      <c r="L2808" s="543">
        <v>45490</v>
      </c>
      <c r="M2808" s="51"/>
      <c r="N2808" s="513">
        <v>45637</v>
      </c>
      <c r="O2808" s="51"/>
      <c r="P2808" s="70" t="str">
        <f t="shared" ca="1" si="454"/>
        <v/>
      </c>
      <c r="Q2808" s="70" t="str">
        <f t="shared" ca="1" si="455"/>
        <v/>
      </c>
      <c r="R2808" s="70" t="str">
        <f t="shared" ca="1" si="456"/>
        <v/>
      </c>
      <c r="S2808" s="70" t="str">
        <f t="shared" ca="1" si="457"/>
        <v/>
      </c>
      <c r="T2808" s="147" t="str">
        <f t="shared" ca="1" si="458"/>
        <v/>
      </c>
      <c r="U2808" s="146"/>
      <c r="V2808" s="51"/>
      <c r="W2808" s="51"/>
      <c r="X2808" s="51"/>
      <c r="Y2808" s="51"/>
      <c r="Z2808" s="51"/>
      <c r="AA2808" s="145"/>
    </row>
    <row r="2809" spans="1:27" s="2" customFormat="1" ht="15.6" x14ac:dyDescent="0.3">
      <c r="A2809" s="555">
        <v>45561</v>
      </c>
      <c r="B2809" s="48" t="s">
        <v>2709</v>
      </c>
      <c r="C2809" s="48" t="s">
        <v>494</v>
      </c>
      <c r="D2809" s="48">
        <v>4</v>
      </c>
      <c r="E2809" s="48" t="s">
        <v>308</v>
      </c>
      <c r="F2809" s="45">
        <v>35</v>
      </c>
      <c r="G2809" s="46" t="s">
        <v>2715</v>
      </c>
      <c r="H2809" s="47" t="s">
        <v>30</v>
      </c>
      <c r="I2809" s="48"/>
      <c r="J2809" s="568">
        <v>45586</v>
      </c>
      <c r="K2809" s="42" t="s">
        <v>31</v>
      </c>
      <c r="L2809" s="543">
        <v>45490</v>
      </c>
      <c r="M2809" s="51"/>
      <c r="N2809" s="513">
        <v>45637</v>
      </c>
      <c r="O2809" s="51"/>
      <c r="P2809" s="70" t="str">
        <f t="shared" ca="1" si="454"/>
        <v/>
      </c>
      <c r="Q2809" s="70" t="str">
        <f t="shared" ca="1" si="455"/>
        <v/>
      </c>
      <c r="R2809" s="70" t="str">
        <f t="shared" ca="1" si="456"/>
        <v/>
      </c>
      <c r="S2809" s="70" t="str">
        <f t="shared" ca="1" si="457"/>
        <v/>
      </c>
      <c r="T2809" s="147" t="str">
        <f t="shared" ca="1" si="458"/>
        <v/>
      </c>
      <c r="U2809" s="146"/>
      <c r="V2809" s="51"/>
      <c r="W2809" s="51"/>
      <c r="X2809" s="51"/>
      <c r="Y2809" s="51"/>
      <c r="Z2809" s="51"/>
      <c r="AA2809" s="145"/>
    </row>
    <row r="2810" spans="1:27" s="2" customFormat="1" ht="15.6" x14ac:dyDescent="0.3">
      <c r="A2810" s="555">
        <v>45561</v>
      </c>
      <c r="B2810" s="48" t="s">
        <v>2709</v>
      </c>
      <c r="C2810" s="48" t="s">
        <v>494</v>
      </c>
      <c r="D2810" s="48">
        <v>4</v>
      </c>
      <c r="E2810" s="48" t="s">
        <v>308</v>
      </c>
      <c r="F2810" s="45">
        <v>36</v>
      </c>
      <c r="G2810" s="46" t="s">
        <v>2714</v>
      </c>
      <c r="H2810" s="47" t="s">
        <v>30</v>
      </c>
      <c r="I2810" s="48"/>
      <c r="J2810" s="568">
        <v>45586</v>
      </c>
      <c r="K2810" s="42" t="s">
        <v>31</v>
      </c>
      <c r="L2810" s="543">
        <v>45490</v>
      </c>
      <c r="M2810" s="51"/>
      <c r="N2810" s="513">
        <v>45637</v>
      </c>
      <c r="O2810" s="51"/>
      <c r="P2810" s="70" t="str">
        <f t="shared" ca="1" si="454"/>
        <v/>
      </c>
      <c r="Q2810" s="70" t="str">
        <f t="shared" ca="1" si="455"/>
        <v/>
      </c>
      <c r="R2810" s="70" t="str">
        <f t="shared" ca="1" si="456"/>
        <v/>
      </c>
      <c r="S2810" s="70" t="str">
        <f t="shared" ca="1" si="457"/>
        <v/>
      </c>
      <c r="T2810" s="147" t="str">
        <f t="shared" ca="1" si="458"/>
        <v/>
      </c>
      <c r="U2810" s="146"/>
      <c r="V2810" s="51"/>
      <c r="W2810" s="51"/>
      <c r="X2810" s="51"/>
      <c r="Y2810" s="51"/>
      <c r="Z2810" s="51"/>
      <c r="AA2810" s="145"/>
    </row>
    <row r="2811" spans="1:27" s="2" customFormat="1" ht="15.6" x14ac:dyDescent="0.3">
      <c r="A2811" s="555">
        <v>45561</v>
      </c>
      <c r="B2811" s="48" t="s">
        <v>2709</v>
      </c>
      <c r="C2811" s="48" t="s">
        <v>494</v>
      </c>
      <c r="D2811" s="48">
        <v>4</v>
      </c>
      <c r="E2811" s="48" t="s">
        <v>308</v>
      </c>
      <c r="F2811" s="45">
        <v>37</v>
      </c>
      <c r="G2811" s="46" t="s">
        <v>2713</v>
      </c>
      <c r="H2811" s="47" t="s">
        <v>104</v>
      </c>
      <c r="I2811" s="48"/>
      <c r="J2811" s="568">
        <v>45586</v>
      </c>
      <c r="K2811" s="42" t="s">
        <v>31</v>
      </c>
      <c r="L2811" s="543">
        <v>45490</v>
      </c>
      <c r="M2811" s="51"/>
      <c r="N2811" s="513">
        <v>45637</v>
      </c>
      <c r="O2811" s="51"/>
      <c r="P2811" s="70" t="str">
        <f t="shared" ca="1" si="454"/>
        <v/>
      </c>
      <c r="Q2811" s="70" t="str">
        <f t="shared" ca="1" si="455"/>
        <v/>
      </c>
      <c r="R2811" s="70" t="str">
        <f t="shared" ca="1" si="456"/>
        <v/>
      </c>
      <c r="S2811" s="70" t="str">
        <f t="shared" ca="1" si="457"/>
        <v/>
      </c>
      <c r="T2811" s="147" t="str">
        <f t="shared" ca="1" si="458"/>
        <v/>
      </c>
      <c r="U2811" s="146"/>
      <c r="V2811" s="51"/>
      <c r="W2811" s="51"/>
      <c r="X2811" s="51"/>
      <c r="Y2811" s="51"/>
      <c r="Z2811" s="51"/>
      <c r="AA2811" s="145"/>
    </row>
    <row r="2812" spans="1:27" s="2" customFormat="1" ht="31.2" x14ac:dyDescent="0.3">
      <c r="A2812" s="555">
        <v>45561</v>
      </c>
      <c r="B2812" s="48" t="s">
        <v>2709</v>
      </c>
      <c r="C2812" s="48" t="s">
        <v>494</v>
      </c>
      <c r="D2812" s="48">
        <v>4</v>
      </c>
      <c r="E2812" s="48" t="s">
        <v>308</v>
      </c>
      <c r="F2812" s="45">
        <v>38</v>
      </c>
      <c r="G2812" s="63" t="s">
        <v>2712</v>
      </c>
      <c r="H2812" s="47" t="s">
        <v>54</v>
      </c>
      <c r="I2812" s="48"/>
      <c r="J2812" s="568">
        <v>45586</v>
      </c>
      <c r="K2812" s="188" t="s">
        <v>227</v>
      </c>
      <c r="L2812" s="543">
        <v>45490</v>
      </c>
      <c r="M2812" s="51"/>
      <c r="N2812" s="513">
        <v>45616</v>
      </c>
      <c r="O2812" s="51"/>
      <c r="P2812" s="70" t="str">
        <f t="shared" ca="1" si="454"/>
        <v/>
      </c>
      <c r="Q2812" s="70" t="str">
        <f t="shared" ca="1" si="455"/>
        <v/>
      </c>
      <c r="R2812" s="70" t="str">
        <f t="shared" ca="1" si="456"/>
        <v/>
      </c>
      <c r="S2812" s="70" t="str">
        <f t="shared" ca="1" si="457"/>
        <v/>
      </c>
      <c r="T2812" s="147" t="str">
        <f t="shared" ca="1" si="458"/>
        <v/>
      </c>
      <c r="U2812" s="146"/>
      <c r="V2812" s="51"/>
      <c r="W2812" s="51"/>
      <c r="X2812" s="51"/>
      <c r="Y2812" s="51"/>
      <c r="Z2812" s="51"/>
      <c r="AA2812" s="145"/>
    </row>
    <row r="2813" spans="1:27" s="2" customFormat="1" ht="15.6" x14ac:dyDescent="0.3">
      <c r="A2813" s="555">
        <v>45561</v>
      </c>
      <c r="B2813" s="48" t="s">
        <v>2709</v>
      </c>
      <c r="C2813" s="48" t="s">
        <v>494</v>
      </c>
      <c r="D2813" s="48">
        <v>4</v>
      </c>
      <c r="E2813" s="48" t="s">
        <v>308</v>
      </c>
      <c r="F2813" s="45">
        <v>39</v>
      </c>
      <c r="G2813" s="64" t="s">
        <v>2711</v>
      </c>
      <c r="H2813" s="65" t="s">
        <v>158</v>
      </c>
      <c r="I2813" s="65"/>
      <c r="J2813" s="526">
        <v>45663</v>
      </c>
      <c r="K2813" s="191" t="s">
        <v>31</v>
      </c>
      <c r="L2813" s="543">
        <v>45490</v>
      </c>
      <c r="M2813" s="51"/>
      <c r="N2813" s="513">
        <v>45673</v>
      </c>
      <c r="O2813" s="51"/>
      <c r="P2813" s="70" t="str">
        <f t="shared" ca="1" si="454"/>
        <v/>
      </c>
      <c r="Q2813" s="70" t="str">
        <f t="shared" ca="1" si="455"/>
        <v/>
      </c>
      <c r="R2813" s="70" t="str">
        <f t="shared" ca="1" si="456"/>
        <v/>
      </c>
      <c r="S2813" s="70" t="str">
        <f t="shared" ca="1" si="457"/>
        <v/>
      </c>
      <c r="T2813" s="147" t="str">
        <f t="shared" ca="1" si="458"/>
        <v/>
      </c>
      <c r="U2813" s="146"/>
      <c r="V2813" s="51"/>
      <c r="W2813" s="51"/>
      <c r="X2813" s="51"/>
      <c r="Y2813" s="51"/>
      <c r="Z2813" s="51"/>
      <c r="AA2813" s="145"/>
    </row>
    <row r="2814" spans="1:27" s="2" customFormat="1" ht="31.2" x14ac:dyDescent="0.3">
      <c r="A2814" s="555">
        <v>45561</v>
      </c>
      <c r="B2814" s="48" t="s">
        <v>2709</v>
      </c>
      <c r="C2814" s="48" t="s">
        <v>494</v>
      </c>
      <c r="D2814" s="48">
        <v>4</v>
      </c>
      <c r="E2814" s="48" t="s">
        <v>308</v>
      </c>
      <c r="F2814" s="45">
        <v>40</v>
      </c>
      <c r="G2814" s="116" t="s">
        <v>2710</v>
      </c>
      <c r="H2814" s="52" t="s">
        <v>30</v>
      </c>
      <c r="I2814" s="47"/>
      <c r="J2814" s="522">
        <v>45715</v>
      </c>
      <c r="K2814" s="190" t="s">
        <v>205</v>
      </c>
      <c r="L2814" s="543">
        <v>45490</v>
      </c>
      <c r="M2814" s="57"/>
      <c r="N2814" s="525">
        <v>45722</v>
      </c>
      <c r="O2814" s="51"/>
      <c r="P2814" s="70"/>
      <c r="Q2814" s="70"/>
      <c r="R2814" s="70"/>
      <c r="S2814" s="70"/>
      <c r="T2814" s="147"/>
      <c r="U2814" s="146"/>
      <c r="V2814" s="51"/>
      <c r="W2814" s="51"/>
      <c r="X2814" s="51"/>
      <c r="Y2814" s="51"/>
      <c r="Z2814" s="51"/>
      <c r="AA2814" s="145"/>
    </row>
    <row r="2815" spans="1:27" s="2" customFormat="1" ht="15.6" x14ac:dyDescent="0.3">
      <c r="A2815" s="555">
        <v>45561</v>
      </c>
      <c r="B2815" s="48" t="s">
        <v>2709</v>
      </c>
      <c r="C2815" s="48" t="s">
        <v>494</v>
      </c>
      <c r="D2815" s="48">
        <v>4</v>
      </c>
      <c r="E2815" s="48" t="s">
        <v>308</v>
      </c>
      <c r="F2815" s="45">
        <v>41</v>
      </c>
      <c r="G2815" s="73" t="s">
        <v>5224</v>
      </c>
      <c r="H2815" s="47" t="s">
        <v>54</v>
      </c>
      <c r="I2815" s="65"/>
      <c r="J2815" s="526">
        <v>45924</v>
      </c>
      <c r="K2815" s="42" t="s">
        <v>31</v>
      </c>
      <c r="L2815" s="543">
        <v>45490</v>
      </c>
      <c r="M2815" s="125"/>
      <c r="N2815" s="513">
        <v>45940</v>
      </c>
      <c r="O2815" s="51"/>
      <c r="P2815" s="70"/>
      <c r="Q2815" s="70"/>
      <c r="R2815" s="70"/>
      <c r="S2815" s="70"/>
      <c r="T2815" s="147"/>
      <c r="U2815" s="146"/>
      <c r="V2815" s="51"/>
      <c r="W2815" s="51"/>
      <c r="X2815" s="51"/>
      <c r="Y2815" s="51"/>
      <c r="Z2815" s="51"/>
      <c r="AA2815" s="145"/>
    </row>
    <row r="2816" spans="1:27" s="2" customFormat="1" ht="18" customHeight="1" x14ac:dyDescent="0.35">
      <c r="A2816" s="555">
        <v>45561</v>
      </c>
      <c r="B2816" s="48" t="s">
        <v>2709</v>
      </c>
      <c r="C2816" s="45" t="s">
        <v>494</v>
      </c>
      <c r="D2816" s="45">
        <v>4</v>
      </c>
      <c r="E2816" s="48" t="s">
        <v>308</v>
      </c>
      <c r="F2816" s="45">
        <v>42</v>
      </c>
      <c r="G2816" s="76" t="s">
        <v>5225</v>
      </c>
      <c r="H2816" s="48" t="s">
        <v>57</v>
      </c>
      <c r="I2816" s="48"/>
      <c r="J2816" s="513">
        <v>45924</v>
      </c>
      <c r="K2816" s="642" t="s">
        <v>5552</v>
      </c>
      <c r="L2816" s="543">
        <v>45490</v>
      </c>
      <c r="M2816" s="404"/>
      <c r="N2816" s="513"/>
      <c r="O2816" s="475"/>
      <c r="P2816" s="70"/>
      <c r="Q2816" s="70"/>
      <c r="R2816" s="70"/>
      <c r="S2816" s="70"/>
      <c r="T2816" s="147"/>
      <c r="U2816" s="146"/>
      <c r="V2816" s="51"/>
      <c r="W2816" s="51"/>
      <c r="X2816" s="51"/>
      <c r="Y2816" s="51"/>
      <c r="Z2816" s="51"/>
      <c r="AA2816" s="145"/>
    </row>
    <row r="2817" spans="1:27" s="2" customFormat="1" ht="15.6" x14ac:dyDescent="0.3">
      <c r="A2817" s="555">
        <v>45518</v>
      </c>
      <c r="B2817" s="48" t="s">
        <v>2745</v>
      </c>
      <c r="C2817" s="45" t="s">
        <v>494</v>
      </c>
      <c r="D2817" s="45">
        <v>4</v>
      </c>
      <c r="E2817" s="45" t="s">
        <v>361</v>
      </c>
      <c r="F2817" s="45">
        <v>1</v>
      </c>
      <c r="G2817" s="92" t="s">
        <v>2746</v>
      </c>
      <c r="H2817" s="47" t="s">
        <v>104</v>
      </c>
      <c r="I2817" s="47"/>
      <c r="J2817" s="513">
        <v>45645</v>
      </c>
      <c r="K2817" s="42" t="s">
        <v>31</v>
      </c>
      <c r="L2817" s="543">
        <v>45449</v>
      </c>
      <c r="M2817" s="57"/>
      <c r="N2817" s="518">
        <v>45673</v>
      </c>
      <c r="O2817" s="51"/>
      <c r="P2817" s="70" t="str">
        <f t="shared" ref="P2817:P2861" ca="1" si="459">IF(K2817="NÃO INTERVENCIONADO",TODAY()-J2817,"")</f>
        <v/>
      </c>
      <c r="Q2817" s="70" t="str">
        <f t="shared" ref="Q2817:Q2861" ca="1" si="460">IF(K2817="ENCOMENDADO",TODAY()-J2817,"")</f>
        <v/>
      </c>
      <c r="R2817" s="70" t="str">
        <f t="shared" ref="R2817:R2861" ca="1" si="461">IF(K2817="EM OBRA",TODAY()-J2817,"")</f>
        <v/>
      </c>
      <c r="S2817" s="70" t="str">
        <f t="shared" ref="S2817:S2861" ca="1" si="462">IF(K2817="CORREÇÃO NÃO ACEITE",TODAY()-J2817,"")</f>
        <v/>
      </c>
      <c r="T2817" s="147" t="str">
        <f t="shared" ref="T2817:T2861" ca="1" si="463">IF(K2817="A VERIFICAR",TODAY()-J2817,"")</f>
        <v/>
      </c>
      <c r="U2817" s="146"/>
      <c r="V2817" s="51"/>
      <c r="W2817" s="51"/>
      <c r="X2817" s="51"/>
      <c r="Y2817" s="51"/>
      <c r="Z2817" s="51"/>
      <c r="AA2817" s="145"/>
    </row>
    <row r="2818" spans="1:27" s="2" customFormat="1" ht="15.6" x14ac:dyDescent="0.3">
      <c r="A2818" s="555">
        <v>45518</v>
      </c>
      <c r="B2818" s="48" t="s">
        <v>2745</v>
      </c>
      <c r="C2818" s="48" t="s">
        <v>494</v>
      </c>
      <c r="D2818" s="48">
        <v>4</v>
      </c>
      <c r="E2818" s="48" t="s">
        <v>361</v>
      </c>
      <c r="F2818" s="45">
        <v>1</v>
      </c>
      <c r="G2818" s="46" t="s">
        <v>2747</v>
      </c>
      <c r="H2818" s="47" t="s">
        <v>30</v>
      </c>
      <c r="I2818" s="48"/>
      <c r="J2818" s="513"/>
      <c r="K2818" s="42" t="s">
        <v>31</v>
      </c>
      <c r="L2818" s="543">
        <v>45449</v>
      </c>
      <c r="M2818" s="51"/>
      <c r="N2818" s="513">
        <v>45656</v>
      </c>
      <c r="O2818" s="51"/>
      <c r="P2818" s="70" t="str">
        <f t="shared" ca="1" si="459"/>
        <v/>
      </c>
      <c r="Q2818" s="70" t="str">
        <f t="shared" ca="1" si="460"/>
        <v/>
      </c>
      <c r="R2818" s="70" t="str">
        <f t="shared" ca="1" si="461"/>
        <v/>
      </c>
      <c r="S2818" s="70" t="str">
        <f t="shared" ca="1" si="462"/>
        <v/>
      </c>
      <c r="T2818" s="147" t="str">
        <f t="shared" ca="1" si="463"/>
        <v/>
      </c>
      <c r="U2818" s="146"/>
      <c r="V2818" s="51"/>
      <c r="W2818" s="51"/>
      <c r="X2818" s="51"/>
      <c r="Y2818" s="51"/>
      <c r="Z2818" s="51"/>
      <c r="AA2818" s="145"/>
    </row>
    <row r="2819" spans="1:27" s="2" customFormat="1" ht="15.6" x14ac:dyDescent="0.3">
      <c r="A2819" s="555">
        <v>45518</v>
      </c>
      <c r="B2819" s="48" t="s">
        <v>2745</v>
      </c>
      <c r="C2819" s="48" t="s">
        <v>494</v>
      </c>
      <c r="D2819" s="48">
        <v>4</v>
      </c>
      <c r="E2819" s="48" t="s">
        <v>361</v>
      </c>
      <c r="F2819" s="45">
        <v>2</v>
      </c>
      <c r="G2819" s="46" t="s">
        <v>2748</v>
      </c>
      <c r="H2819" s="47" t="s">
        <v>30</v>
      </c>
      <c r="I2819" s="48"/>
      <c r="J2819" s="513"/>
      <c r="K2819" s="42" t="s">
        <v>31</v>
      </c>
      <c r="L2819" s="543">
        <v>45449</v>
      </c>
      <c r="M2819" s="51"/>
      <c r="N2819" s="513">
        <v>45656</v>
      </c>
      <c r="O2819" s="51"/>
      <c r="P2819" s="70" t="str">
        <f t="shared" ca="1" si="459"/>
        <v/>
      </c>
      <c r="Q2819" s="70" t="str">
        <f t="shared" ca="1" si="460"/>
        <v/>
      </c>
      <c r="R2819" s="70" t="str">
        <f t="shared" ca="1" si="461"/>
        <v/>
      </c>
      <c r="S2819" s="70" t="str">
        <f t="shared" ca="1" si="462"/>
        <v/>
      </c>
      <c r="T2819" s="147" t="str">
        <f t="shared" ca="1" si="463"/>
        <v/>
      </c>
      <c r="U2819" s="146"/>
      <c r="V2819" s="51"/>
      <c r="W2819" s="51"/>
      <c r="X2819" s="51"/>
      <c r="Y2819" s="51"/>
      <c r="Z2819" s="51"/>
      <c r="AA2819" s="145"/>
    </row>
    <row r="2820" spans="1:27" s="2" customFormat="1" ht="15.6" x14ac:dyDescent="0.3">
      <c r="A2820" s="555">
        <v>45518</v>
      </c>
      <c r="B2820" s="48" t="s">
        <v>2745</v>
      </c>
      <c r="C2820" s="48" t="s">
        <v>494</v>
      </c>
      <c r="D2820" s="48">
        <v>4</v>
      </c>
      <c r="E2820" s="48" t="s">
        <v>361</v>
      </c>
      <c r="F2820" s="45">
        <v>3</v>
      </c>
      <c r="G2820" s="46" t="s">
        <v>2749</v>
      </c>
      <c r="H2820" s="47" t="s">
        <v>30</v>
      </c>
      <c r="I2820" s="48"/>
      <c r="J2820" s="513"/>
      <c r="K2820" s="42" t="s">
        <v>31</v>
      </c>
      <c r="L2820" s="543">
        <v>45449</v>
      </c>
      <c r="M2820" s="51"/>
      <c r="N2820" s="513">
        <v>45656</v>
      </c>
      <c r="O2820" s="51"/>
      <c r="P2820" s="70" t="str">
        <f t="shared" ca="1" si="459"/>
        <v/>
      </c>
      <c r="Q2820" s="70" t="str">
        <f t="shared" ca="1" si="460"/>
        <v/>
      </c>
      <c r="R2820" s="70" t="str">
        <f t="shared" ca="1" si="461"/>
        <v/>
      </c>
      <c r="S2820" s="70" t="str">
        <f t="shared" ca="1" si="462"/>
        <v/>
      </c>
      <c r="T2820" s="147" t="str">
        <f t="shared" ca="1" si="463"/>
        <v/>
      </c>
      <c r="U2820" s="146"/>
      <c r="V2820" s="51"/>
      <c r="W2820" s="51"/>
      <c r="X2820" s="51"/>
      <c r="Y2820" s="51"/>
      <c r="Z2820" s="51"/>
      <c r="AA2820" s="145"/>
    </row>
    <row r="2821" spans="1:27" s="2" customFormat="1" ht="15.6" x14ac:dyDescent="0.3">
      <c r="A2821" s="555">
        <v>45518</v>
      </c>
      <c r="B2821" s="48" t="s">
        <v>2745</v>
      </c>
      <c r="C2821" s="48" t="s">
        <v>494</v>
      </c>
      <c r="D2821" s="48">
        <v>4</v>
      </c>
      <c r="E2821" s="48" t="s">
        <v>361</v>
      </c>
      <c r="F2821" s="45">
        <v>4</v>
      </c>
      <c r="G2821" s="46" t="s">
        <v>1361</v>
      </c>
      <c r="H2821" s="47" t="s">
        <v>30</v>
      </c>
      <c r="I2821" s="48"/>
      <c r="J2821" s="513"/>
      <c r="K2821" s="42" t="s">
        <v>31</v>
      </c>
      <c r="L2821" s="543">
        <v>45449</v>
      </c>
      <c r="M2821" s="51"/>
      <c r="N2821" s="513">
        <v>45656</v>
      </c>
      <c r="O2821" s="51"/>
      <c r="P2821" s="70" t="str">
        <f t="shared" ca="1" si="459"/>
        <v/>
      </c>
      <c r="Q2821" s="70" t="str">
        <f t="shared" ca="1" si="460"/>
        <v/>
      </c>
      <c r="R2821" s="70" t="str">
        <f t="shared" ca="1" si="461"/>
        <v/>
      </c>
      <c r="S2821" s="70" t="str">
        <f t="shared" ca="1" si="462"/>
        <v/>
      </c>
      <c r="T2821" s="147" t="str">
        <f t="shared" ca="1" si="463"/>
        <v/>
      </c>
      <c r="U2821" s="146"/>
      <c r="V2821" s="51"/>
      <c r="W2821" s="51"/>
      <c r="X2821" s="51"/>
      <c r="Y2821" s="51"/>
      <c r="Z2821" s="51"/>
      <c r="AA2821" s="145"/>
    </row>
    <row r="2822" spans="1:27" s="2" customFormat="1" ht="15.6" x14ac:dyDescent="0.3">
      <c r="A2822" s="555">
        <v>45518</v>
      </c>
      <c r="B2822" s="48" t="s">
        <v>2745</v>
      </c>
      <c r="C2822" s="48" t="s">
        <v>494</v>
      </c>
      <c r="D2822" s="48">
        <v>4</v>
      </c>
      <c r="E2822" s="48" t="s">
        <v>361</v>
      </c>
      <c r="F2822" s="45">
        <v>5</v>
      </c>
      <c r="G2822" s="52" t="s">
        <v>2750</v>
      </c>
      <c r="H2822" s="53" t="s">
        <v>44</v>
      </c>
      <c r="I2822" s="53"/>
      <c r="J2822" s="569"/>
      <c r="K2822" s="42" t="s">
        <v>31</v>
      </c>
      <c r="L2822" s="543">
        <v>45449</v>
      </c>
      <c r="M2822" s="43"/>
      <c r="N2822" s="513">
        <v>45656</v>
      </c>
      <c r="O2822" s="51"/>
      <c r="P2822" s="70" t="str">
        <f t="shared" ca="1" si="459"/>
        <v/>
      </c>
      <c r="Q2822" s="70" t="str">
        <f t="shared" ca="1" si="460"/>
        <v/>
      </c>
      <c r="R2822" s="70" t="str">
        <f t="shared" ca="1" si="461"/>
        <v/>
      </c>
      <c r="S2822" s="70" t="str">
        <f t="shared" ca="1" si="462"/>
        <v/>
      </c>
      <c r="T2822" s="147" t="str">
        <f t="shared" ca="1" si="463"/>
        <v/>
      </c>
      <c r="U2822" s="146"/>
      <c r="V2822" s="51"/>
      <c r="W2822" s="51"/>
      <c r="X2822" s="51"/>
      <c r="Y2822" s="51"/>
      <c r="Z2822" s="51"/>
      <c r="AA2822" s="145"/>
    </row>
    <row r="2823" spans="1:27" s="2" customFormat="1" ht="15.6" x14ac:dyDescent="0.3">
      <c r="A2823" s="555">
        <v>45518</v>
      </c>
      <c r="B2823" s="48" t="s">
        <v>2745</v>
      </c>
      <c r="C2823" s="48" t="s">
        <v>494</v>
      </c>
      <c r="D2823" s="48">
        <v>4</v>
      </c>
      <c r="E2823" s="48" t="s">
        <v>361</v>
      </c>
      <c r="F2823" s="45">
        <v>6</v>
      </c>
      <c r="G2823" s="46" t="s">
        <v>2751</v>
      </c>
      <c r="H2823" s="47" t="s">
        <v>30</v>
      </c>
      <c r="I2823" s="48"/>
      <c r="J2823" s="513"/>
      <c r="K2823" s="42" t="s">
        <v>31</v>
      </c>
      <c r="L2823" s="543">
        <v>45449</v>
      </c>
      <c r="M2823" s="51"/>
      <c r="N2823" s="513">
        <v>45656</v>
      </c>
      <c r="O2823" s="51"/>
      <c r="P2823" s="70" t="str">
        <f t="shared" ca="1" si="459"/>
        <v/>
      </c>
      <c r="Q2823" s="70" t="str">
        <f t="shared" ca="1" si="460"/>
        <v/>
      </c>
      <c r="R2823" s="70" t="str">
        <f t="shared" ca="1" si="461"/>
        <v/>
      </c>
      <c r="S2823" s="70" t="str">
        <f t="shared" ca="1" si="462"/>
        <v/>
      </c>
      <c r="T2823" s="147" t="str">
        <f t="shared" ca="1" si="463"/>
        <v/>
      </c>
      <c r="U2823" s="146"/>
      <c r="V2823" s="51"/>
      <c r="W2823" s="51"/>
      <c r="X2823" s="51"/>
      <c r="Y2823" s="51"/>
      <c r="Z2823" s="51"/>
      <c r="AA2823" s="145"/>
    </row>
    <row r="2824" spans="1:27" s="2" customFormat="1" ht="15.6" x14ac:dyDescent="0.3">
      <c r="A2824" s="555">
        <v>45518</v>
      </c>
      <c r="B2824" s="48" t="s">
        <v>2745</v>
      </c>
      <c r="C2824" s="48" t="s">
        <v>494</v>
      </c>
      <c r="D2824" s="48">
        <v>4</v>
      </c>
      <c r="E2824" s="48" t="s">
        <v>361</v>
      </c>
      <c r="F2824" s="45">
        <v>7</v>
      </c>
      <c r="G2824" s="46" t="s">
        <v>2752</v>
      </c>
      <c r="H2824" s="47" t="s">
        <v>30</v>
      </c>
      <c r="I2824" s="48"/>
      <c r="J2824" s="513"/>
      <c r="K2824" s="42" t="s">
        <v>31</v>
      </c>
      <c r="L2824" s="543">
        <v>45449</v>
      </c>
      <c r="M2824" s="51"/>
      <c r="N2824" s="513">
        <v>45656</v>
      </c>
      <c r="O2824" s="51"/>
      <c r="P2824" s="70" t="str">
        <f t="shared" ca="1" si="459"/>
        <v/>
      </c>
      <c r="Q2824" s="70" t="str">
        <f t="shared" ca="1" si="460"/>
        <v/>
      </c>
      <c r="R2824" s="70" t="str">
        <f t="shared" ca="1" si="461"/>
        <v/>
      </c>
      <c r="S2824" s="70" t="str">
        <f t="shared" ca="1" si="462"/>
        <v/>
      </c>
      <c r="T2824" s="147" t="str">
        <f t="shared" ca="1" si="463"/>
        <v/>
      </c>
      <c r="U2824" s="146"/>
      <c r="V2824" s="51"/>
      <c r="W2824" s="51"/>
      <c r="X2824" s="51"/>
      <c r="Y2824" s="51"/>
      <c r="Z2824" s="51"/>
      <c r="AA2824" s="145"/>
    </row>
    <row r="2825" spans="1:27" s="2" customFormat="1" ht="15.6" x14ac:dyDescent="0.3">
      <c r="A2825" s="555">
        <v>45518</v>
      </c>
      <c r="B2825" s="48" t="s">
        <v>2745</v>
      </c>
      <c r="C2825" s="48" t="s">
        <v>494</v>
      </c>
      <c r="D2825" s="48">
        <v>4</v>
      </c>
      <c r="E2825" s="48" t="s">
        <v>361</v>
      </c>
      <c r="F2825" s="45">
        <v>8</v>
      </c>
      <c r="G2825" s="46" t="s">
        <v>2753</v>
      </c>
      <c r="H2825" s="47" t="s">
        <v>30</v>
      </c>
      <c r="I2825" s="48"/>
      <c r="J2825" s="513"/>
      <c r="K2825" s="42" t="s">
        <v>31</v>
      </c>
      <c r="L2825" s="543">
        <v>45449</v>
      </c>
      <c r="M2825" s="51"/>
      <c r="N2825" s="513">
        <v>45656</v>
      </c>
      <c r="O2825" s="51"/>
      <c r="P2825" s="70" t="str">
        <f t="shared" ca="1" si="459"/>
        <v/>
      </c>
      <c r="Q2825" s="70" t="str">
        <f t="shared" ca="1" si="460"/>
        <v/>
      </c>
      <c r="R2825" s="70" t="str">
        <f t="shared" ca="1" si="461"/>
        <v/>
      </c>
      <c r="S2825" s="70" t="str">
        <f t="shared" ca="1" si="462"/>
        <v/>
      </c>
      <c r="T2825" s="147" t="str">
        <f t="shared" ca="1" si="463"/>
        <v/>
      </c>
      <c r="U2825" s="146"/>
      <c r="V2825" s="51"/>
      <c r="W2825" s="51"/>
      <c r="X2825" s="51"/>
      <c r="Y2825" s="51"/>
      <c r="Z2825" s="51"/>
      <c r="AA2825" s="145"/>
    </row>
    <row r="2826" spans="1:27" s="2" customFormat="1" ht="15.6" x14ac:dyDescent="0.3">
      <c r="A2826" s="555">
        <v>45518</v>
      </c>
      <c r="B2826" s="48" t="s">
        <v>2745</v>
      </c>
      <c r="C2826" s="48" t="s">
        <v>494</v>
      </c>
      <c r="D2826" s="48">
        <v>4</v>
      </c>
      <c r="E2826" s="48" t="s">
        <v>361</v>
      </c>
      <c r="F2826" s="45">
        <v>9</v>
      </c>
      <c r="G2826" s="46" t="s">
        <v>2754</v>
      </c>
      <c r="H2826" s="47" t="s">
        <v>30</v>
      </c>
      <c r="I2826" s="48"/>
      <c r="J2826" s="513"/>
      <c r="K2826" s="42" t="s">
        <v>31</v>
      </c>
      <c r="L2826" s="543">
        <v>45449</v>
      </c>
      <c r="M2826" s="51"/>
      <c r="N2826" s="513">
        <v>45656</v>
      </c>
      <c r="O2826" s="51"/>
      <c r="P2826" s="70" t="str">
        <f t="shared" ca="1" si="459"/>
        <v/>
      </c>
      <c r="Q2826" s="70" t="str">
        <f t="shared" ca="1" si="460"/>
        <v/>
      </c>
      <c r="R2826" s="70" t="str">
        <f t="shared" ca="1" si="461"/>
        <v/>
      </c>
      <c r="S2826" s="70" t="str">
        <f t="shared" ca="1" si="462"/>
        <v/>
      </c>
      <c r="T2826" s="147" t="str">
        <f t="shared" ca="1" si="463"/>
        <v/>
      </c>
      <c r="U2826" s="146"/>
      <c r="V2826" s="51"/>
      <c r="W2826" s="51"/>
      <c r="X2826" s="51"/>
      <c r="Y2826" s="51"/>
      <c r="Z2826" s="51"/>
      <c r="AA2826" s="145"/>
    </row>
    <row r="2827" spans="1:27" s="2" customFormat="1" ht="15.6" x14ac:dyDescent="0.3">
      <c r="A2827" s="555">
        <v>45518</v>
      </c>
      <c r="B2827" s="48" t="s">
        <v>2745</v>
      </c>
      <c r="C2827" s="48" t="s">
        <v>494</v>
      </c>
      <c r="D2827" s="48">
        <v>4</v>
      </c>
      <c r="E2827" s="48" t="s">
        <v>361</v>
      </c>
      <c r="F2827" s="45">
        <v>10</v>
      </c>
      <c r="G2827" s="46" t="s">
        <v>2755</v>
      </c>
      <c r="H2827" s="47" t="s">
        <v>30</v>
      </c>
      <c r="I2827" s="48"/>
      <c r="J2827" s="513"/>
      <c r="K2827" s="42" t="s">
        <v>31</v>
      </c>
      <c r="L2827" s="543">
        <v>45449</v>
      </c>
      <c r="M2827" s="51"/>
      <c r="N2827" s="513">
        <v>45656</v>
      </c>
      <c r="O2827" s="51"/>
      <c r="P2827" s="70" t="str">
        <f t="shared" ca="1" si="459"/>
        <v/>
      </c>
      <c r="Q2827" s="70" t="str">
        <f t="shared" ca="1" si="460"/>
        <v/>
      </c>
      <c r="R2827" s="70" t="str">
        <f t="shared" ca="1" si="461"/>
        <v/>
      </c>
      <c r="S2827" s="70" t="str">
        <f t="shared" ca="1" si="462"/>
        <v/>
      </c>
      <c r="T2827" s="147" t="str">
        <f t="shared" ca="1" si="463"/>
        <v/>
      </c>
      <c r="U2827" s="146"/>
      <c r="V2827" s="51"/>
      <c r="W2827" s="51"/>
      <c r="X2827" s="51"/>
      <c r="Y2827" s="51"/>
      <c r="Z2827" s="51"/>
      <c r="AA2827" s="145"/>
    </row>
    <row r="2828" spans="1:27" s="2" customFormat="1" ht="15.6" x14ac:dyDescent="0.3">
      <c r="A2828" s="555">
        <v>45518</v>
      </c>
      <c r="B2828" s="48" t="s">
        <v>2745</v>
      </c>
      <c r="C2828" s="48" t="s">
        <v>494</v>
      </c>
      <c r="D2828" s="48">
        <v>4</v>
      </c>
      <c r="E2828" s="48" t="s">
        <v>361</v>
      </c>
      <c r="F2828" s="45">
        <v>11</v>
      </c>
      <c r="G2828" s="46" t="s">
        <v>2756</v>
      </c>
      <c r="H2828" s="47" t="s">
        <v>30</v>
      </c>
      <c r="I2828" s="48"/>
      <c r="J2828" s="513"/>
      <c r="K2828" s="42" t="s">
        <v>31</v>
      </c>
      <c r="L2828" s="543">
        <v>45449</v>
      </c>
      <c r="M2828" s="51"/>
      <c r="N2828" s="513">
        <v>45656</v>
      </c>
      <c r="O2828" s="51"/>
      <c r="P2828" s="70" t="str">
        <f t="shared" ca="1" si="459"/>
        <v/>
      </c>
      <c r="Q2828" s="70" t="str">
        <f t="shared" ca="1" si="460"/>
        <v/>
      </c>
      <c r="R2828" s="70" t="str">
        <f t="shared" ca="1" si="461"/>
        <v/>
      </c>
      <c r="S2828" s="70" t="str">
        <f t="shared" ca="1" si="462"/>
        <v/>
      </c>
      <c r="T2828" s="147" t="str">
        <f t="shared" ca="1" si="463"/>
        <v/>
      </c>
      <c r="U2828" s="146"/>
      <c r="V2828" s="51"/>
      <c r="W2828" s="51"/>
      <c r="X2828" s="51"/>
      <c r="Y2828" s="51"/>
      <c r="Z2828" s="51"/>
      <c r="AA2828" s="145"/>
    </row>
    <row r="2829" spans="1:27" s="2" customFormat="1" ht="15.6" x14ac:dyDescent="0.3">
      <c r="A2829" s="555">
        <v>45518</v>
      </c>
      <c r="B2829" s="48" t="s">
        <v>2745</v>
      </c>
      <c r="C2829" s="48" t="s">
        <v>494</v>
      </c>
      <c r="D2829" s="48">
        <v>4</v>
      </c>
      <c r="E2829" s="48" t="s">
        <v>361</v>
      </c>
      <c r="F2829" s="45">
        <v>12</v>
      </c>
      <c r="G2829" s="46" t="s">
        <v>2757</v>
      </c>
      <c r="H2829" s="47" t="s">
        <v>30</v>
      </c>
      <c r="I2829" s="48"/>
      <c r="J2829" s="513"/>
      <c r="K2829" s="42" t="s">
        <v>31</v>
      </c>
      <c r="L2829" s="543">
        <v>45449</v>
      </c>
      <c r="M2829" s="51"/>
      <c r="N2829" s="513">
        <v>45656</v>
      </c>
      <c r="O2829" s="51"/>
      <c r="P2829" s="70" t="str">
        <f t="shared" ca="1" si="459"/>
        <v/>
      </c>
      <c r="Q2829" s="70" t="str">
        <f t="shared" ca="1" si="460"/>
        <v/>
      </c>
      <c r="R2829" s="70" t="str">
        <f t="shared" ca="1" si="461"/>
        <v/>
      </c>
      <c r="S2829" s="70" t="str">
        <f t="shared" ca="1" si="462"/>
        <v/>
      </c>
      <c r="T2829" s="147" t="str">
        <f t="shared" ca="1" si="463"/>
        <v/>
      </c>
      <c r="U2829" s="146"/>
      <c r="V2829" s="51"/>
      <c r="W2829" s="51"/>
      <c r="X2829" s="51"/>
      <c r="Y2829" s="51"/>
      <c r="Z2829" s="51"/>
      <c r="AA2829" s="145"/>
    </row>
    <row r="2830" spans="1:27" s="2" customFormat="1" ht="15.6" x14ac:dyDescent="0.3">
      <c r="A2830" s="555">
        <v>45518</v>
      </c>
      <c r="B2830" s="48" t="s">
        <v>2745</v>
      </c>
      <c r="C2830" s="48" t="s">
        <v>494</v>
      </c>
      <c r="D2830" s="48">
        <v>4</v>
      </c>
      <c r="E2830" s="48" t="s">
        <v>361</v>
      </c>
      <c r="F2830" s="45">
        <v>13</v>
      </c>
      <c r="G2830" s="46" t="s">
        <v>2758</v>
      </c>
      <c r="H2830" s="47" t="s">
        <v>30</v>
      </c>
      <c r="I2830" s="48"/>
      <c r="J2830" s="513"/>
      <c r="K2830" s="42" t="s">
        <v>31</v>
      </c>
      <c r="L2830" s="543">
        <v>45449</v>
      </c>
      <c r="M2830" s="51"/>
      <c r="N2830" s="513">
        <v>45656</v>
      </c>
      <c r="O2830" s="51"/>
      <c r="P2830" s="70" t="str">
        <f t="shared" ca="1" si="459"/>
        <v/>
      </c>
      <c r="Q2830" s="70" t="str">
        <f t="shared" ca="1" si="460"/>
        <v/>
      </c>
      <c r="R2830" s="70" t="str">
        <f t="shared" ca="1" si="461"/>
        <v/>
      </c>
      <c r="S2830" s="70" t="str">
        <f t="shared" ca="1" si="462"/>
        <v/>
      </c>
      <c r="T2830" s="147" t="str">
        <f t="shared" ca="1" si="463"/>
        <v/>
      </c>
      <c r="U2830" s="146"/>
      <c r="V2830" s="51"/>
      <c r="W2830" s="51"/>
      <c r="X2830" s="51"/>
      <c r="Y2830" s="51"/>
      <c r="Z2830" s="51"/>
      <c r="AA2830" s="145"/>
    </row>
    <row r="2831" spans="1:27" s="2" customFormat="1" ht="15.6" x14ac:dyDescent="0.3">
      <c r="A2831" s="555">
        <v>45518</v>
      </c>
      <c r="B2831" s="48" t="s">
        <v>2745</v>
      </c>
      <c r="C2831" s="48" t="s">
        <v>494</v>
      </c>
      <c r="D2831" s="48">
        <v>4</v>
      </c>
      <c r="E2831" s="48" t="s">
        <v>361</v>
      </c>
      <c r="F2831" s="45">
        <v>14</v>
      </c>
      <c r="G2831" s="46" t="s">
        <v>2759</v>
      </c>
      <c r="H2831" s="47" t="s">
        <v>30</v>
      </c>
      <c r="I2831" s="48"/>
      <c r="J2831" s="513"/>
      <c r="K2831" s="42" t="s">
        <v>31</v>
      </c>
      <c r="L2831" s="543">
        <v>45449</v>
      </c>
      <c r="M2831" s="51"/>
      <c r="N2831" s="513">
        <v>45656</v>
      </c>
      <c r="O2831" s="51"/>
      <c r="P2831" s="70" t="str">
        <f t="shared" ca="1" si="459"/>
        <v/>
      </c>
      <c r="Q2831" s="70" t="str">
        <f t="shared" ca="1" si="460"/>
        <v/>
      </c>
      <c r="R2831" s="70" t="str">
        <f t="shared" ca="1" si="461"/>
        <v/>
      </c>
      <c r="S2831" s="70" t="str">
        <f t="shared" ca="1" si="462"/>
        <v/>
      </c>
      <c r="T2831" s="147" t="str">
        <f t="shared" ca="1" si="463"/>
        <v/>
      </c>
      <c r="U2831" s="146"/>
      <c r="V2831" s="51"/>
      <c r="W2831" s="51"/>
      <c r="X2831" s="51"/>
      <c r="Y2831" s="51"/>
      <c r="Z2831" s="51"/>
      <c r="AA2831" s="145"/>
    </row>
    <row r="2832" spans="1:27" s="2" customFormat="1" ht="15.6" x14ac:dyDescent="0.3">
      <c r="A2832" s="555">
        <v>45518</v>
      </c>
      <c r="B2832" s="48" t="s">
        <v>2745</v>
      </c>
      <c r="C2832" s="48" t="s">
        <v>494</v>
      </c>
      <c r="D2832" s="48">
        <v>4</v>
      </c>
      <c r="E2832" s="48" t="s">
        <v>361</v>
      </c>
      <c r="F2832" s="45">
        <v>15</v>
      </c>
      <c r="G2832" s="46" t="s">
        <v>2760</v>
      </c>
      <c r="H2832" s="47" t="s">
        <v>30</v>
      </c>
      <c r="I2832" s="48"/>
      <c r="J2832" s="513"/>
      <c r="K2832" s="42" t="s">
        <v>31</v>
      </c>
      <c r="L2832" s="543">
        <v>45449</v>
      </c>
      <c r="M2832" s="51"/>
      <c r="N2832" s="513">
        <v>45656</v>
      </c>
      <c r="O2832" s="51"/>
      <c r="P2832" s="70" t="str">
        <f t="shared" ca="1" si="459"/>
        <v/>
      </c>
      <c r="Q2832" s="70" t="str">
        <f t="shared" ca="1" si="460"/>
        <v/>
      </c>
      <c r="R2832" s="70" t="str">
        <f t="shared" ca="1" si="461"/>
        <v/>
      </c>
      <c r="S2832" s="70" t="str">
        <f t="shared" ca="1" si="462"/>
        <v/>
      </c>
      <c r="T2832" s="147" t="str">
        <f t="shared" ca="1" si="463"/>
        <v/>
      </c>
      <c r="U2832" s="146"/>
      <c r="V2832" s="51"/>
      <c r="W2832" s="51"/>
      <c r="X2832" s="51"/>
      <c r="Y2832" s="51"/>
      <c r="Z2832" s="51"/>
      <c r="AA2832" s="145"/>
    </row>
    <row r="2833" spans="1:27" s="2" customFormat="1" ht="15.6" x14ac:dyDescent="0.3">
      <c r="A2833" s="555">
        <v>45518</v>
      </c>
      <c r="B2833" s="48" t="s">
        <v>2745</v>
      </c>
      <c r="C2833" s="48" t="s">
        <v>494</v>
      </c>
      <c r="D2833" s="48">
        <v>4</v>
      </c>
      <c r="E2833" s="48" t="s">
        <v>361</v>
      </c>
      <c r="F2833" s="45">
        <v>16</v>
      </c>
      <c r="G2833" s="46" t="s">
        <v>2761</v>
      </c>
      <c r="H2833" s="47" t="s">
        <v>30</v>
      </c>
      <c r="I2833" s="48"/>
      <c r="J2833" s="513"/>
      <c r="K2833" s="42" t="s">
        <v>31</v>
      </c>
      <c r="L2833" s="543">
        <v>45449</v>
      </c>
      <c r="M2833" s="51"/>
      <c r="N2833" s="513">
        <v>45656</v>
      </c>
      <c r="O2833" s="51"/>
      <c r="P2833" s="70" t="str">
        <f t="shared" ca="1" si="459"/>
        <v/>
      </c>
      <c r="Q2833" s="70" t="str">
        <f t="shared" ca="1" si="460"/>
        <v/>
      </c>
      <c r="R2833" s="70" t="str">
        <f t="shared" ca="1" si="461"/>
        <v/>
      </c>
      <c r="S2833" s="70" t="str">
        <f t="shared" ca="1" si="462"/>
        <v/>
      </c>
      <c r="T2833" s="147" t="str">
        <f t="shared" ca="1" si="463"/>
        <v/>
      </c>
      <c r="U2833" s="146"/>
      <c r="V2833" s="51"/>
      <c r="W2833" s="51"/>
      <c r="X2833" s="51"/>
      <c r="Y2833" s="51"/>
      <c r="Z2833" s="51"/>
      <c r="AA2833" s="145"/>
    </row>
    <row r="2834" spans="1:27" s="2" customFormat="1" ht="15.6" x14ac:dyDescent="0.3">
      <c r="A2834" s="555">
        <v>45518</v>
      </c>
      <c r="B2834" s="48" t="s">
        <v>2745</v>
      </c>
      <c r="C2834" s="48" t="s">
        <v>494</v>
      </c>
      <c r="D2834" s="48">
        <v>4</v>
      </c>
      <c r="E2834" s="48" t="s">
        <v>361</v>
      </c>
      <c r="F2834" s="45">
        <v>17</v>
      </c>
      <c r="G2834" s="46" t="s">
        <v>2762</v>
      </c>
      <c r="H2834" s="47" t="s">
        <v>57</v>
      </c>
      <c r="I2834" s="48"/>
      <c r="J2834" s="513"/>
      <c r="K2834" s="42" t="s">
        <v>31</v>
      </c>
      <c r="L2834" s="543">
        <v>45449</v>
      </c>
      <c r="M2834" s="51"/>
      <c r="N2834" s="513">
        <v>45527</v>
      </c>
      <c r="O2834" s="51"/>
      <c r="P2834" s="70" t="str">
        <f t="shared" ca="1" si="459"/>
        <v/>
      </c>
      <c r="Q2834" s="70" t="str">
        <f t="shared" ca="1" si="460"/>
        <v/>
      </c>
      <c r="R2834" s="70" t="str">
        <f t="shared" ca="1" si="461"/>
        <v/>
      </c>
      <c r="S2834" s="70" t="str">
        <f t="shared" ca="1" si="462"/>
        <v/>
      </c>
      <c r="T2834" s="147" t="str">
        <f t="shared" ca="1" si="463"/>
        <v/>
      </c>
      <c r="U2834" s="146"/>
      <c r="V2834" s="51"/>
      <c r="W2834" s="51"/>
      <c r="X2834" s="51"/>
      <c r="Y2834" s="51"/>
      <c r="Z2834" s="51"/>
      <c r="AA2834" s="145"/>
    </row>
    <row r="2835" spans="1:27" s="2" customFormat="1" ht="15.6" x14ac:dyDescent="0.3">
      <c r="A2835" s="555">
        <v>45518</v>
      </c>
      <c r="B2835" s="48" t="s">
        <v>2745</v>
      </c>
      <c r="C2835" s="48" t="s">
        <v>494</v>
      </c>
      <c r="D2835" s="48">
        <v>4</v>
      </c>
      <c r="E2835" s="48" t="s">
        <v>361</v>
      </c>
      <c r="F2835" s="45">
        <v>18</v>
      </c>
      <c r="G2835" s="46" t="s">
        <v>2763</v>
      </c>
      <c r="H2835" s="47" t="s">
        <v>30</v>
      </c>
      <c r="I2835" s="48"/>
      <c r="J2835" s="513"/>
      <c r="K2835" s="42" t="s">
        <v>31</v>
      </c>
      <c r="L2835" s="543">
        <v>45449</v>
      </c>
      <c r="M2835" s="51"/>
      <c r="N2835" s="513">
        <v>45656</v>
      </c>
      <c r="O2835" s="51"/>
      <c r="P2835" s="70" t="str">
        <f t="shared" ca="1" si="459"/>
        <v/>
      </c>
      <c r="Q2835" s="70" t="str">
        <f t="shared" ca="1" si="460"/>
        <v/>
      </c>
      <c r="R2835" s="70" t="str">
        <f t="shared" ca="1" si="461"/>
        <v/>
      </c>
      <c r="S2835" s="70" t="str">
        <f t="shared" ca="1" si="462"/>
        <v/>
      </c>
      <c r="T2835" s="147" t="str">
        <f t="shared" ca="1" si="463"/>
        <v/>
      </c>
      <c r="U2835" s="146"/>
      <c r="V2835" s="51"/>
      <c r="W2835" s="51"/>
      <c r="X2835" s="51"/>
      <c r="Y2835" s="51"/>
      <c r="Z2835" s="51"/>
      <c r="AA2835" s="145"/>
    </row>
    <row r="2836" spans="1:27" s="2" customFormat="1" ht="15.6" x14ac:dyDescent="0.3">
      <c r="A2836" s="555">
        <v>45518</v>
      </c>
      <c r="B2836" s="48" t="s">
        <v>2745</v>
      </c>
      <c r="C2836" s="48" t="s">
        <v>494</v>
      </c>
      <c r="D2836" s="48">
        <v>4</v>
      </c>
      <c r="E2836" s="48" t="s">
        <v>361</v>
      </c>
      <c r="F2836" s="45">
        <v>19</v>
      </c>
      <c r="G2836" s="46" t="s">
        <v>2764</v>
      </c>
      <c r="H2836" s="47" t="s">
        <v>30</v>
      </c>
      <c r="I2836" s="48"/>
      <c r="J2836" s="513"/>
      <c r="K2836" s="42" t="s">
        <v>31</v>
      </c>
      <c r="L2836" s="543">
        <v>45449</v>
      </c>
      <c r="M2836" s="51"/>
      <c r="N2836" s="513">
        <v>45656</v>
      </c>
      <c r="O2836" s="51"/>
      <c r="P2836" s="70" t="str">
        <f t="shared" ca="1" si="459"/>
        <v/>
      </c>
      <c r="Q2836" s="70" t="str">
        <f t="shared" ca="1" si="460"/>
        <v/>
      </c>
      <c r="R2836" s="70" t="str">
        <f t="shared" ca="1" si="461"/>
        <v/>
      </c>
      <c r="S2836" s="70" t="str">
        <f t="shared" ca="1" si="462"/>
        <v/>
      </c>
      <c r="T2836" s="147" t="str">
        <f t="shared" ca="1" si="463"/>
        <v/>
      </c>
      <c r="U2836" s="146"/>
      <c r="V2836" s="51"/>
      <c r="W2836" s="51"/>
      <c r="X2836" s="51"/>
      <c r="Y2836" s="51"/>
      <c r="Z2836" s="51"/>
      <c r="AA2836" s="145"/>
    </row>
    <row r="2837" spans="1:27" s="2" customFormat="1" ht="15.6" x14ac:dyDescent="0.3">
      <c r="A2837" s="555">
        <v>45518</v>
      </c>
      <c r="B2837" s="48" t="s">
        <v>2745</v>
      </c>
      <c r="C2837" s="48" t="s">
        <v>494</v>
      </c>
      <c r="D2837" s="48">
        <v>4</v>
      </c>
      <c r="E2837" s="48" t="s">
        <v>361</v>
      </c>
      <c r="F2837" s="45">
        <v>20</v>
      </c>
      <c r="G2837" s="46" t="s">
        <v>2139</v>
      </c>
      <c r="H2837" s="47" t="s">
        <v>30</v>
      </c>
      <c r="I2837" s="48"/>
      <c r="J2837" s="513"/>
      <c r="K2837" s="42" t="s">
        <v>31</v>
      </c>
      <c r="L2837" s="543">
        <v>45449</v>
      </c>
      <c r="M2837" s="51"/>
      <c r="N2837" s="513">
        <v>45656</v>
      </c>
      <c r="O2837" s="51"/>
      <c r="P2837" s="70" t="str">
        <f t="shared" ca="1" si="459"/>
        <v/>
      </c>
      <c r="Q2837" s="70" t="str">
        <f t="shared" ca="1" si="460"/>
        <v/>
      </c>
      <c r="R2837" s="70" t="str">
        <f t="shared" ca="1" si="461"/>
        <v/>
      </c>
      <c r="S2837" s="70" t="str">
        <f t="shared" ca="1" si="462"/>
        <v/>
      </c>
      <c r="T2837" s="147" t="str">
        <f t="shared" ca="1" si="463"/>
        <v/>
      </c>
      <c r="U2837" s="146"/>
      <c r="V2837" s="51"/>
      <c r="W2837" s="51"/>
      <c r="X2837" s="51"/>
      <c r="Y2837" s="51"/>
      <c r="Z2837" s="51"/>
      <c r="AA2837" s="145"/>
    </row>
    <row r="2838" spans="1:27" s="2" customFormat="1" ht="15.6" x14ac:dyDescent="0.3">
      <c r="A2838" s="555">
        <v>45518</v>
      </c>
      <c r="B2838" s="48" t="s">
        <v>2745</v>
      </c>
      <c r="C2838" s="48" t="s">
        <v>494</v>
      </c>
      <c r="D2838" s="48">
        <v>4</v>
      </c>
      <c r="E2838" s="48" t="s">
        <v>361</v>
      </c>
      <c r="F2838" s="45">
        <v>21</v>
      </c>
      <c r="G2838" s="52" t="s">
        <v>2765</v>
      </c>
      <c r="H2838" s="53" t="s">
        <v>30</v>
      </c>
      <c r="I2838" s="48"/>
      <c r="J2838" s="513"/>
      <c r="K2838" s="42" t="s">
        <v>31</v>
      </c>
      <c r="L2838" s="543">
        <v>45449</v>
      </c>
      <c r="M2838" s="51"/>
      <c r="N2838" s="513">
        <v>45656</v>
      </c>
      <c r="O2838" s="51"/>
      <c r="P2838" s="70" t="str">
        <f t="shared" ca="1" si="459"/>
        <v/>
      </c>
      <c r="Q2838" s="70" t="str">
        <f t="shared" ca="1" si="460"/>
        <v/>
      </c>
      <c r="R2838" s="70" t="str">
        <f t="shared" ca="1" si="461"/>
        <v/>
      </c>
      <c r="S2838" s="70" t="str">
        <f t="shared" ca="1" si="462"/>
        <v/>
      </c>
      <c r="T2838" s="147" t="str">
        <f t="shared" ca="1" si="463"/>
        <v/>
      </c>
      <c r="U2838" s="146"/>
      <c r="V2838" s="51"/>
      <c r="W2838" s="51"/>
      <c r="X2838" s="51"/>
      <c r="Y2838" s="51"/>
      <c r="Z2838" s="51"/>
      <c r="AA2838" s="145"/>
    </row>
    <row r="2839" spans="1:27" s="2" customFormat="1" ht="15.6" x14ac:dyDescent="0.3">
      <c r="A2839" s="555">
        <v>45518</v>
      </c>
      <c r="B2839" s="48" t="s">
        <v>2745</v>
      </c>
      <c r="C2839" s="48" t="s">
        <v>494</v>
      </c>
      <c r="D2839" s="48">
        <v>4</v>
      </c>
      <c r="E2839" s="48" t="s">
        <v>361</v>
      </c>
      <c r="F2839" s="45">
        <v>22</v>
      </c>
      <c r="G2839" s="52" t="s">
        <v>2766</v>
      </c>
      <c r="H2839" s="53" t="s">
        <v>30</v>
      </c>
      <c r="I2839" s="48"/>
      <c r="J2839" s="513"/>
      <c r="K2839" s="42" t="s">
        <v>31</v>
      </c>
      <c r="L2839" s="543">
        <v>45449</v>
      </c>
      <c r="M2839" s="51"/>
      <c r="N2839" s="513">
        <v>45656</v>
      </c>
      <c r="O2839" s="51"/>
      <c r="P2839" s="70" t="str">
        <f t="shared" ca="1" si="459"/>
        <v/>
      </c>
      <c r="Q2839" s="70" t="str">
        <f t="shared" ca="1" si="460"/>
        <v/>
      </c>
      <c r="R2839" s="70" t="str">
        <f t="shared" ca="1" si="461"/>
        <v/>
      </c>
      <c r="S2839" s="70" t="str">
        <f t="shared" ca="1" si="462"/>
        <v/>
      </c>
      <c r="T2839" s="147" t="str">
        <f t="shared" ca="1" si="463"/>
        <v/>
      </c>
      <c r="U2839" s="146"/>
      <c r="V2839" s="51"/>
      <c r="W2839" s="51"/>
      <c r="X2839" s="51"/>
      <c r="Y2839" s="51"/>
      <c r="Z2839" s="51"/>
      <c r="AA2839" s="145"/>
    </row>
    <row r="2840" spans="1:27" s="2" customFormat="1" ht="15.6" x14ac:dyDescent="0.3">
      <c r="A2840" s="555">
        <v>45518</v>
      </c>
      <c r="B2840" s="48" t="s">
        <v>2745</v>
      </c>
      <c r="C2840" s="48" t="s">
        <v>494</v>
      </c>
      <c r="D2840" s="48">
        <v>4</v>
      </c>
      <c r="E2840" s="48" t="s">
        <v>361</v>
      </c>
      <c r="F2840" s="45">
        <v>23</v>
      </c>
      <c r="G2840" s="52" t="s">
        <v>2767</v>
      </c>
      <c r="H2840" s="53" t="s">
        <v>30</v>
      </c>
      <c r="I2840" s="48"/>
      <c r="J2840" s="513"/>
      <c r="K2840" s="42" t="s">
        <v>31</v>
      </c>
      <c r="L2840" s="543">
        <v>45449</v>
      </c>
      <c r="M2840" s="51"/>
      <c r="N2840" s="513">
        <v>45656</v>
      </c>
      <c r="O2840" s="51"/>
      <c r="P2840" s="70" t="str">
        <f t="shared" ca="1" si="459"/>
        <v/>
      </c>
      <c r="Q2840" s="70" t="str">
        <f t="shared" ca="1" si="460"/>
        <v/>
      </c>
      <c r="R2840" s="70" t="str">
        <f t="shared" ca="1" si="461"/>
        <v/>
      </c>
      <c r="S2840" s="70" t="str">
        <f t="shared" ca="1" si="462"/>
        <v/>
      </c>
      <c r="T2840" s="147" t="str">
        <f t="shared" ca="1" si="463"/>
        <v/>
      </c>
      <c r="U2840" s="146"/>
      <c r="V2840" s="51"/>
      <c r="W2840" s="51"/>
      <c r="X2840" s="51"/>
      <c r="Y2840" s="51"/>
      <c r="Z2840" s="51"/>
      <c r="AA2840" s="145"/>
    </row>
    <row r="2841" spans="1:27" s="2" customFormat="1" ht="15.6" x14ac:dyDescent="0.3">
      <c r="A2841" s="555">
        <v>45518</v>
      </c>
      <c r="B2841" s="48" t="s">
        <v>2745</v>
      </c>
      <c r="C2841" s="48" t="s">
        <v>494</v>
      </c>
      <c r="D2841" s="48">
        <v>4</v>
      </c>
      <c r="E2841" s="48" t="s">
        <v>361</v>
      </c>
      <c r="F2841" s="45">
        <v>24</v>
      </c>
      <c r="G2841" s="52" t="s">
        <v>2768</v>
      </c>
      <c r="H2841" s="53" t="s">
        <v>30</v>
      </c>
      <c r="I2841" s="48"/>
      <c r="J2841" s="513"/>
      <c r="K2841" s="42" t="s">
        <v>31</v>
      </c>
      <c r="L2841" s="543">
        <v>45449</v>
      </c>
      <c r="M2841" s="51"/>
      <c r="N2841" s="513">
        <v>45656</v>
      </c>
      <c r="O2841" s="51"/>
      <c r="P2841" s="70" t="str">
        <f t="shared" ca="1" si="459"/>
        <v/>
      </c>
      <c r="Q2841" s="70" t="str">
        <f t="shared" ca="1" si="460"/>
        <v/>
      </c>
      <c r="R2841" s="70" t="str">
        <f t="shared" ca="1" si="461"/>
        <v/>
      </c>
      <c r="S2841" s="70" t="str">
        <f t="shared" ca="1" si="462"/>
        <v/>
      </c>
      <c r="T2841" s="147" t="str">
        <f t="shared" ca="1" si="463"/>
        <v/>
      </c>
      <c r="U2841" s="146"/>
      <c r="V2841" s="51"/>
      <c r="W2841" s="51"/>
      <c r="X2841" s="51"/>
      <c r="Y2841" s="51"/>
      <c r="Z2841" s="51"/>
      <c r="AA2841" s="145"/>
    </row>
    <row r="2842" spans="1:27" s="2" customFormat="1" ht="15.6" x14ac:dyDescent="0.3">
      <c r="A2842" s="555">
        <v>45518</v>
      </c>
      <c r="B2842" s="48" t="s">
        <v>2745</v>
      </c>
      <c r="C2842" s="48" t="s">
        <v>494</v>
      </c>
      <c r="D2842" s="48">
        <v>4</v>
      </c>
      <c r="E2842" s="48" t="s">
        <v>361</v>
      </c>
      <c r="F2842" s="45">
        <v>25</v>
      </c>
      <c r="G2842" s="52" t="s">
        <v>2769</v>
      </c>
      <c r="H2842" s="53" t="s">
        <v>30</v>
      </c>
      <c r="I2842" s="48"/>
      <c r="J2842" s="513"/>
      <c r="K2842" s="42" t="s">
        <v>31</v>
      </c>
      <c r="L2842" s="543">
        <v>45449</v>
      </c>
      <c r="M2842" s="51"/>
      <c r="N2842" s="513">
        <v>45656</v>
      </c>
      <c r="O2842" s="51"/>
      <c r="P2842" s="70" t="str">
        <f t="shared" ca="1" si="459"/>
        <v/>
      </c>
      <c r="Q2842" s="70" t="str">
        <f t="shared" ca="1" si="460"/>
        <v/>
      </c>
      <c r="R2842" s="70" t="str">
        <f t="shared" ca="1" si="461"/>
        <v/>
      </c>
      <c r="S2842" s="70" t="str">
        <f t="shared" ca="1" si="462"/>
        <v/>
      </c>
      <c r="T2842" s="147" t="str">
        <f t="shared" ca="1" si="463"/>
        <v/>
      </c>
      <c r="U2842" s="146"/>
      <c r="V2842" s="51"/>
      <c r="W2842" s="51"/>
      <c r="X2842" s="51"/>
      <c r="Y2842" s="51"/>
      <c r="Z2842" s="51"/>
      <c r="AA2842" s="145"/>
    </row>
    <row r="2843" spans="1:27" s="2" customFormat="1" ht="15.6" x14ac:dyDescent="0.3">
      <c r="A2843" s="555">
        <v>45518</v>
      </c>
      <c r="B2843" s="48" t="s">
        <v>2745</v>
      </c>
      <c r="C2843" s="48" t="s">
        <v>494</v>
      </c>
      <c r="D2843" s="48">
        <v>4</v>
      </c>
      <c r="E2843" s="48" t="s">
        <v>361</v>
      </c>
      <c r="F2843" s="45">
        <v>26</v>
      </c>
      <c r="G2843" s="46" t="s">
        <v>2770</v>
      </c>
      <c r="H2843" s="47" t="s">
        <v>30</v>
      </c>
      <c r="I2843" s="48"/>
      <c r="J2843" s="568">
        <v>45531</v>
      </c>
      <c r="K2843" s="42" t="s">
        <v>31</v>
      </c>
      <c r="L2843" s="543">
        <v>45449</v>
      </c>
      <c r="M2843" s="51"/>
      <c r="N2843" s="513">
        <v>45625</v>
      </c>
      <c r="O2843" s="51"/>
      <c r="P2843" s="70" t="str">
        <f t="shared" ca="1" si="459"/>
        <v/>
      </c>
      <c r="Q2843" s="70" t="str">
        <f t="shared" ca="1" si="460"/>
        <v/>
      </c>
      <c r="R2843" s="70" t="str">
        <f t="shared" ca="1" si="461"/>
        <v/>
      </c>
      <c r="S2843" s="70" t="str">
        <f t="shared" ca="1" si="462"/>
        <v/>
      </c>
      <c r="T2843" s="147" t="str">
        <f t="shared" ca="1" si="463"/>
        <v/>
      </c>
      <c r="U2843" s="146"/>
      <c r="V2843" s="51"/>
      <c r="W2843" s="51"/>
      <c r="X2843" s="51"/>
      <c r="Y2843" s="51"/>
      <c r="Z2843" s="51"/>
      <c r="AA2843" s="145"/>
    </row>
    <row r="2844" spans="1:27" s="2" customFormat="1" ht="15.6" x14ac:dyDescent="0.3">
      <c r="A2844" s="555">
        <v>45518</v>
      </c>
      <c r="B2844" s="48" t="s">
        <v>2745</v>
      </c>
      <c r="C2844" s="48" t="s">
        <v>494</v>
      </c>
      <c r="D2844" s="48">
        <v>4</v>
      </c>
      <c r="E2844" s="48" t="s">
        <v>361</v>
      </c>
      <c r="F2844" s="45">
        <v>27</v>
      </c>
      <c r="G2844" s="46" t="s">
        <v>2771</v>
      </c>
      <c r="H2844" s="47" t="s">
        <v>113</v>
      </c>
      <c r="I2844" s="48"/>
      <c r="J2844" s="568">
        <v>45531</v>
      </c>
      <c r="K2844" s="42" t="s">
        <v>31</v>
      </c>
      <c r="L2844" s="543">
        <v>45449</v>
      </c>
      <c r="M2844" s="51"/>
      <c r="N2844" s="513">
        <v>45625</v>
      </c>
      <c r="O2844" s="51"/>
      <c r="P2844" s="70" t="str">
        <f t="shared" ca="1" si="459"/>
        <v/>
      </c>
      <c r="Q2844" s="70" t="str">
        <f t="shared" ca="1" si="460"/>
        <v/>
      </c>
      <c r="R2844" s="70" t="str">
        <f t="shared" ca="1" si="461"/>
        <v/>
      </c>
      <c r="S2844" s="70" t="str">
        <f t="shared" ca="1" si="462"/>
        <v/>
      </c>
      <c r="T2844" s="147" t="str">
        <f t="shared" ca="1" si="463"/>
        <v/>
      </c>
      <c r="U2844" s="146"/>
      <c r="V2844" s="51"/>
      <c r="W2844" s="51"/>
      <c r="X2844" s="51"/>
      <c r="Y2844" s="51"/>
      <c r="Z2844" s="51"/>
      <c r="AA2844" s="145"/>
    </row>
    <row r="2845" spans="1:27" s="2" customFormat="1" ht="15.6" x14ac:dyDescent="0.3">
      <c r="A2845" s="555">
        <v>45518</v>
      </c>
      <c r="B2845" s="48" t="s">
        <v>2745</v>
      </c>
      <c r="C2845" s="48" t="s">
        <v>494</v>
      </c>
      <c r="D2845" s="48">
        <v>4</v>
      </c>
      <c r="E2845" s="48" t="s">
        <v>361</v>
      </c>
      <c r="F2845" s="45">
        <v>28</v>
      </c>
      <c r="G2845" s="46" t="s">
        <v>2772</v>
      </c>
      <c r="H2845" s="47" t="s">
        <v>30</v>
      </c>
      <c r="I2845" s="48"/>
      <c r="J2845" s="568">
        <v>45531</v>
      </c>
      <c r="K2845" s="42" t="s">
        <v>31</v>
      </c>
      <c r="L2845" s="543">
        <v>45449</v>
      </c>
      <c r="M2845" s="51"/>
      <c r="N2845" s="513">
        <v>45625</v>
      </c>
      <c r="O2845" s="51"/>
      <c r="P2845" s="70" t="str">
        <f t="shared" ca="1" si="459"/>
        <v/>
      </c>
      <c r="Q2845" s="70" t="str">
        <f t="shared" ca="1" si="460"/>
        <v/>
      </c>
      <c r="R2845" s="70" t="str">
        <f t="shared" ca="1" si="461"/>
        <v/>
      </c>
      <c r="S2845" s="70" t="str">
        <f t="shared" ca="1" si="462"/>
        <v/>
      </c>
      <c r="T2845" s="147" t="str">
        <f t="shared" ca="1" si="463"/>
        <v/>
      </c>
      <c r="U2845" s="146"/>
      <c r="V2845" s="51"/>
      <c r="W2845" s="51"/>
      <c r="X2845" s="51"/>
      <c r="Y2845" s="51"/>
      <c r="Z2845" s="51"/>
      <c r="AA2845" s="145"/>
    </row>
    <row r="2846" spans="1:27" s="2" customFormat="1" ht="15.6" x14ac:dyDescent="0.3">
      <c r="A2846" s="555">
        <v>45518</v>
      </c>
      <c r="B2846" s="48" t="s">
        <v>2745</v>
      </c>
      <c r="C2846" s="48" t="s">
        <v>494</v>
      </c>
      <c r="D2846" s="48">
        <v>4</v>
      </c>
      <c r="E2846" s="48" t="s">
        <v>361</v>
      </c>
      <c r="F2846" s="45">
        <v>29</v>
      </c>
      <c r="G2846" s="46" t="s">
        <v>2773</v>
      </c>
      <c r="H2846" s="47" t="s">
        <v>30</v>
      </c>
      <c r="I2846" s="48"/>
      <c r="J2846" s="568">
        <v>45531</v>
      </c>
      <c r="K2846" s="42" t="s">
        <v>31</v>
      </c>
      <c r="L2846" s="543">
        <v>45449</v>
      </c>
      <c r="M2846" s="51"/>
      <c r="N2846" s="513">
        <v>45625</v>
      </c>
      <c r="O2846" s="51"/>
      <c r="P2846" s="70" t="str">
        <f t="shared" ca="1" si="459"/>
        <v/>
      </c>
      <c r="Q2846" s="70" t="str">
        <f t="shared" ca="1" si="460"/>
        <v/>
      </c>
      <c r="R2846" s="70" t="str">
        <f t="shared" ca="1" si="461"/>
        <v/>
      </c>
      <c r="S2846" s="70" t="str">
        <f t="shared" ca="1" si="462"/>
        <v/>
      </c>
      <c r="T2846" s="147" t="str">
        <f t="shared" ca="1" si="463"/>
        <v/>
      </c>
      <c r="U2846" s="146"/>
      <c r="V2846" s="51"/>
      <c r="W2846" s="51"/>
      <c r="X2846" s="51"/>
      <c r="Y2846" s="51"/>
      <c r="Z2846" s="51"/>
      <c r="AA2846" s="145"/>
    </row>
    <row r="2847" spans="1:27" s="2" customFormat="1" ht="15.6" x14ac:dyDescent="0.3">
      <c r="A2847" s="555">
        <v>45518</v>
      </c>
      <c r="B2847" s="48" t="s">
        <v>2745</v>
      </c>
      <c r="C2847" s="48" t="s">
        <v>494</v>
      </c>
      <c r="D2847" s="48">
        <v>4</v>
      </c>
      <c r="E2847" s="48" t="s">
        <v>361</v>
      </c>
      <c r="F2847" s="45">
        <v>30</v>
      </c>
      <c r="G2847" s="52" t="s">
        <v>2774</v>
      </c>
      <c r="H2847" s="53" t="s">
        <v>44</v>
      </c>
      <c r="I2847" s="48"/>
      <c r="J2847" s="568">
        <v>45531</v>
      </c>
      <c r="K2847" s="42" t="s">
        <v>31</v>
      </c>
      <c r="L2847" s="543">
        <v>45449</v>
      </c>
      <c r="M2847" s="48"/>
      <c r="N2847" s="525">
        <v>45656</v>
      </c>
      <c r="O2847" s="51"/>
      <c r="P2847" s="70" t="str">
        <f t="shared" ca="1" si="459"/>
        <v/>
      </c>
      <c r="Q2847" s="70" t="str">
        <f t="shared" ca="1" si="460"/>
        <v/>
      </c>
      <c r="R2847" s="70" t="str">
        <f t="shared" ca="1" si="461"/>
        <v/>
      </c>
      <c r="S2847" s="70" t="str">
        <f t="shared" ca="1" si="462"/>
        <v/>
      </c>
      <c r="T2847" s="147" t="str">
        <f t="shared" ca="1" si="463"/>
        <v/>
      </c>
      <c r="U2847" s="146"/>
      <c r="V2847" s="51"/>
      <c r="W2847" s="51"/>
      <c r="X2847" s="51"/>
      <c r="Y2847" s="51"/>
      <c r="Z2847" s="51"/>
      <c r="AA2847" s="145"/>
    </row>
    <row r="2848" spans="1:27" s="2" customFormat="1" ht="15.6" x14ac:dyDescent="0.3">
      <c r="A2848" s="555">
        <v>45518</v>
      </c>
      <c r="B2848" s="48" t="s">
        <v>2745</v>
      </c>
      <c r="C2848" s="48" t="s">
        <v>494</v>
      </c>
      <c r="D2848" s="48">
        <v>4</v>
      </c>
      <c r="E2848" s="48" t="s">
        <v>361</v>
      </c>
      <c r="F2848" s="45">
        <v>31</v>
      </c>
      <c r="G2848" s="46" t="s">
        <v>2775</v>
      </c>
      <c r="H2848" s="47" t="s">
        <v>30</v>
      </c>
      <c r="I2848" s="48"/>
      <c r="J2848" s="568">
        <v>45531</v>
      </c>
      <c r="K2848" s="42" t="s">
        <v>31</v>
      </c>
      <c r="L2848" s="543">
        <v>45449</v>
      </c>
      <c r="M2848" s="51"/>
      <c r="N2848" s="513">
        <v>45625</v>
      </c>
      <c r="O2848" s="51"/>
      <c r="P2848" s="70" t="str">
        <f t="shared" ca="1" si="459"/>
        <v/>
      </c>
      <c r="Q2848" s="70" t="str">
        <f t="shared" ca="1" si="460"/>
        <v/>
      </c>
      <c r="R2848" s="70" t="str">
        <f t="shared" ca="1" si="461"/>
        <v/>
      </c>
      <c r="S2848" s="70" t="str">
        <f t="shared" ca="1" si="462"/>
        <v/>
      </c>
      <c r="T2848" s="147" t="str">
        <f t="shared" ca="1" si="463"/>
        <v/>
      </c>
      <c r="U2848" s="146"/>
      <c r="V2848" s="51"/>
      <c r="W2848" s="51"/>
      <c r="X2848" s="51"/>
      <c r="Y2848" s="51"/>
      <c r="Z2848" s="51"/>
      <c r="AA2848" s="145"/>
    </row>
    <row r="2849" spans="1:27" s="2" customFormat="1" ht="15.6" x14ac:dyDescent="0.3">
      <c r="A2849" s="555">
        <v>45518</v>
      </c>
      <c r="B2849" s="48" t="s">
        <v>2745</v>
      </c>
      <c r="C2849" s="48" t="s">
        <v>494</v>
      </c>
      <c r="D2849" s="48">
        <v>4</v>
      </c>
      <c r="E2849" s="48" t="s">
        <v>361</v>
      </c>
      <c r="F2849" s="45">
        <v>32</v>
      </c>
      <c r="G2849" s="46" t="s">
        <v>2776</v>
      </c>
      <c r="H2849" s="47" t="s">
        <v>30</v>
      </c>
      <c r="I2849" s="48"/>
      <c r="J2849" s="568">
        <v>45531</v>
      </c>
      <c r="K2849" s="42" t="s">
        <v>31</v>
      </c>
      <c r="L2849" s="543">
        <v>45449</v>
      </c>
      <c r="M2849" s="51"/>
      <c r="N2849" s="513">
        <v>45625</v>
      </c>
      <c r="O2849" s="51"/>
      <c r="P2849" s="70" t="str">
        <f t="shared" ca="1" si="459"/>
        <v/>
      </c>
      <c r="Q2849" s="70" t="str">
        <f t="shared" ca="1" si="460"/>
        <v/>
      </c>
      <c r="R2849" s="70" t="str">
        <f t="shared" ca="1" si="461"/>
        <v/>
      </c>
      <c r="S2849" s="70" t="str">
        <f t="shared" ca="1" si="462"/>
        <v/>
      </c>
      <c r="T2849" s="147" t="str">
        <f t="shared" ca="1" si="463"/>
        <v/>
      </c>
      <c r="U2849" s="146"/>
      <c r="V2849" s="51"/>
      <c r="W2849" s="51"/>
      <c r="X2849" s="51"/>
      <c r="Y2849" s="51"/>
      <c r="Z2849" s="51"/>
      <c r="AA2849" s="145"/>
    </row>
    <row r="2850" spans="1:27" s="2" customFormat="1" ht="15.6" x14ac:dyDescent="0.3">
      <c r="A2850" s="555">
        <v>45518</v>
      </c>
      <c r="B2850" s="48" t="s">
        <v>2745</v>
      </c>
      <c r="C2850" s="48" t="s">
        <v>494</v>
      </c>
      <c r="D2850" s="48">
        <v>4</v>
      </c>
      <c r="E2850" s="48" t="s">
        <v>361</v>
      </c>
      <c r="F2850" s="45">
        <v>33</v>
      </c>
      <c r="G2850" s="46" t="s">
        <v>2777</v>
      </c>
      <c r="H2850" s="47" t="s">
        <v>30</v>
      </c>
      <c r="I2850" s="48"/>
      <c r="J2850" s="568">
        <v>45531</v>
      </c>
      <c r="K2850" s="42" t="s">
        <v>31</v>
      </c>
      <c r="L2850" s="543">
        <v>45449</v>
      </c>
      <c r="M2850" s="51"/>
      <c r="N2850" s="513">
        <v>45625</v>
      </c>
      <c r="O2850" s="51"/>
      <c r="P2850" s="70" t="str">
        <f t="shared" ca="1" si="459"/>
        <v/>
      </c>
      <c r="Q2850" s="70" t="str">
        <f t="shared" ca="1" si="460"/>
        <v/>
      </c>
      <c r="R2850" s="70" t="str">
        <f t="shared" ca="1" si="461"/>
        <v/>
      </c>
      <c r="S2850" s="70" t="str">
        <f t="shared" ca="1" si="462"/>
        <v/>
      </c>
      <c r="T2850" s="147" t="str">
        <f t="shared" ca="1" si="463"/>
        <v/>
      </c>
      <c r="U2850" s="146"/>
      <c r="V2850" s="51"/>
      <c r="W2850" s="51"/>
      <c r="X2850" s="51"/>
      <c r="Y2850" s="51"/>
      <c r="Z2850" s="51"/>
      <c r="AA2850" s="145"/>
    </row>
    <row r="2851" spans="1:27" s="2" customFormat="1" ht="15.6" x14ac:dyDescent="0.3">
      <c r="A2851" s="555">
        <v>45518</v>
      </c>
      <c r="B2851" s="48" t="s">
        <v>2745</v>
      </c>
      <c r="C2851" s="48" t="s">
        <v>494</v>
      </c>
      <c r="D2851" s="48">
        <v>4</v>
      </c>
      <c r="E2851" s="48" t="s">
        <v>361</v>
      </c>
      <c r="F2851" s="45">
        <v>34</v>
      </c>
      <c r="G2851" s="52" t="s">
        <v>2778</v>
      </c>
      <c r="H2851" s="47" t="s">
        <v>57</v>
      </c>
      <c r="I2851" s="48"/>
      <c r="J2851" s="568">
        <v>45531</v>
      </c>
      <c r="K2851" s="42" t="s">
        <v>31</v>
      </c>
      <c r="L2851" s="543">
        <v>45449</v>
      </c>
      <c r="M2851" s="51"/>
      <c r="N2851" s="513">
        <v>45544</v>
      </c>
      <c r="O2851" s="51"/>
      <c r="P2851" s="70" t="str">
        <f t="shared" ca="1" si="459"/>
        <v/>
      </c>
      <c r="Q2851" s="70" t="str">
        <f t="shared" ca="1" si="460"/>
        <v/>
      </c>
      <c r="R2851" s="70" t="str">
        <f t="shared" ca="1" si="461"/>
        <v/>
      </c>
      <c r="S2851" s="70" t="str">
        <f t="shared" ca="1" si="462"/>
        <v/>
      </c>
      <c r="T2851" s="147" t="str">
        <f t="shared" ca="1" si="463"/>
        <v/>
      </c>
      <c r="U2851" s="146"/>
      <c r="V2851" s="51"/>
      <c r="W2851" s="51"/>
      <c r="X2851" s="51"/>
      <c r="Y2851" s="51"/>
      <c r="Z2851" s="51"/>
      <c r="AA2851" s="145"/>
    </row>
    <row r="2852" spans="1:27" s="2" customFormat="1" ht="15.6" x14ac:dyDescent="0.3">
      <c r="A2852" s="555">
        <v>45518</v>
      </c>
      <c r="B2852" s="48" t="s">
        <v>2745</v>
      </c>
      <c r="C2852" s="48" t="s">
        <v>494</v>
      </c>
      <c r="D2852" s="48">
        <v>4</v>
      </c>
      <c r="E2852" s="48" t="s">
        <v>361</v>
      </c>
      <c r="F2852" s="45">
        <v>35</v>
      </c>
      <c r="G2852" s="61" t="s">
        <v>2779</v>
      </c>
      <c r="H2852" s="65" t="s">
        <v>30</v>
      </c>
      <c r="I2852" s="48"/>
      <c r="J2852" s="526">
        <v>45531</v>
      </c>
      <c r="K2852" s="42" t="s">
        <v>31</v>
      </c>
      <c r="L2852" s="543">
        <v>45449</v>
      </c>
      <c r="M2852" s="51"/>
      <c r="N2852" s="513">
        <v>45673</v>
      </c>
      <c r="O2852" s="51"/>
      <c r="P2852" s="70" t="str">
        <f t="shared" ca="1" si="459"/>
        <v/>
      </c>
      <c r="Q2852" s="70" t="str">
        <f t="shared" ca="1" si="460"/>
        <v/>
      </c>
      <c r="R2852" s="70" t="str">
        <f t="shared" ca="1" si="461"/>
        <v/>
      </c>
      <c r="S2852" s="70" t="str">
        <f t="shared" ca="1" si="462"/>
        <v/>
      </c>
      <c r="T2852" s="147" t="str">
        <f t="shared" ca="1" si="463"/>
        <v/>
      </c>
      <c r="U2852" s="146"/>
      <c r="V2852" s="51"/>
      <c r="W2852" s="51"/>
      <c r="X2852" s="51"/>
      <c r="Y2852" s="51"/>
      <c r="Z2852" s="51"/>
      <c r="AA2852" s="145"/>
    </row>
    <row r="2853" spans="1:27" s="2" customFormat="1" ht="15.6" x14ac:dyDescent="0.3">
      <c r="A2853" s="555">
        <v>45518</v>
      </c>
      <c r="B2853" s="48" t="s">
        <v>2745</v>
      </c>
      <c r="C2853" s="48" t="s">
        <v>494</v>
      </c>
      <c r="D2853" s="48">
        <v>4</v>
      </c>
      <c r="E2853" s="48" t="s">
        <v>361</v>
      </c>
      <c r="F2853" s="45">
        <v>36</v>
      </c>
      <c r="G2853" s="94" t="s">
        <v>2780</v>
      </c>
      <c r="H2853" s="95" t="s">
        <v>84</v>
      </c>
      <c r="I2853" s="95"/>
      <c r="J2853" s="570">
        <v>45531</v>
      </c>
      <c r="K2853" s="42" t="s">
        <v>31</v>
      </c>
      <c r="L2853" s="543">
        <v>45449</v>
      </c>
      <c r="M2853" s="51"/>
      <c r="N2853" s="513">
        <v>45565</v>
      </c>
      <c r="O2853" s="51"/>
      <c r="P2853" s="70" t="str">
        <f t="shared" ca="1" si="459"/>
        <v/>
      </c>
      <c r="Q2853" s="70" t="str">
        <f t="shared" ca="1" si="460"/>
        <v/>
      </c>
      <c r="R2853" s="70" t="str">
        <f t="shared" ca="1" si="461"/>
        <v/>
      </c>
      <c r="S2853" s="70" t="str">
        <f t="shared" ca="1" si="462"/>
        <v/>
      </c>
      <c r="T2853" s="147" t="str">
        <f t="shared" ca="1" si="463"/>
        <v/>
      </c>
      <c r="U2853" s="146"/>
      <c r="V2853" s="51"/>
      <c r="W2853" s="51"/>
      <c r="X2853" s="51"/>
      <c r="Y2853" s="51"/>
      <c r="Z2853" s="51"/>
      <c r="AA2853" s="145"/>
    </row>
    <row r="2854" spans="1:27" s="2" customFormat="1" ht="15.6" x14ac:dyDescent="0.3">
      <c r="A2854" s="555">
        <v>45518</v>
      </c>
      <c r="B2854" s="48" t="s">
        <v>2745</v>
      </c>
      <c r="C2854" s="48" t="s">
        <v>494</v>
      </c>
      <c r="D2854" s="48">
        <v>4</v>
      </c>
      <c r="E2854" s="48" t="s">
        <v>361</v>
      </c>
      <c r="F2854" s="45">
        <v>37</v>
      </c>
      <c r="G2854" s="61" t="s">
        <v>2781</v>
      </c>
      <c r="H2854" s="65" t="s">
        <v>30</v>
      </c>
      <c r="I2854" s="65"/>
      <c r="J2854" s="526">
        <v>45614</v>
      </c>
      <c r="K2854" s="42" t="s">
        <v>31</v>
      </c>
      <c r="L2854" s="543">
        <v>45449</v>
      </c>
      <c r="M2854" s="51"/>
      <c r="N2854" s="513">
        <v>45625</v>
      </c>
      <c r="O2854" s="51"/>
      <c r="P2854" s="70" t="str">
        <f t="shared" ca="1" si="459"/>
        <v/>
      </c>
      <c r="Q2854" s="70" t="str">
        <f t="shared" ca="1" si="460"/>
        <v/>
      </c>
      <c r="R2854" s="70" t="str">
        <f t="shared" ca="1" si="461"/>
        <v/>
      </c>
      <c r="S2854" s="70" t="str">
        <f t="shared" ca="1" si="462"/>
        <v/>
      </c>
      <c r="T2854" s="147" t="str">
        <f t="shared" ca="1" si="463"/>
        <v/>
      </c>
      <c r="U2854" s="146"/>
      <c r="V2854" s="51"/>
      <c r="W2854" s="51"/>
      <c r="X2854" s="51"/>
      <c r="Y2854" s="51"/>
      <c r="Z2854" s="51"/>
      <c r="AA2854" s="145"/>
    </row>
    <row r="2855" spans="1:27" s="2" customFormat="1" ht="15.6" x14ac:dyDescent="0.3">
      <c r="A2855" s="555">
        <v>45518</v>
      </c>
      <c r="B2855" s="48" t="s">
        <v>2745</v>
      </c>
      <c r="C2855" s="48" t="s">
        <v>494</v>
      </c>
      <c r="D2855" s="48">
        <v>4</v>
      </c>
      <c r="E2855" s="48" t="s">
        <v>361</v>
      </c>
      <c r="F2855" s="45">
        <v>38</v>
      </c>
      <c r="G2855" s="61" t="s">
        <v>2782</v>
      </c>
      <c r="H2855" s="65" t="s">
        <v>54</v>
      </c>
      <c r="I2855" s="65"/>
      <c r="J2855" s="526">
        <v>45614</v>
      </c>
      <c r="K2855" s="42" t="s">
        <v>31</v>
      </c>
      <c r="L2855" s="543">
        <v>45449</v>
      </c>
      <c r="M2855" s="51"/>
      <c r="N2855" s="513">
        <v>45625</v>
      </c>
      <c r="O2855" s="51"/>
      <c r="P2855" s="70" t="str">
        <f t="shared" ca="1" si="459"/>
        <v/>
      </c>
      <c r="Q2855" s="70" t="str">
        <f t="shared" ca="1" si="460"/>
        <v/>
      </c>
      <c r="R2855" s="70" t="str">
        <f t="shared" ca="1" si="461"/>
        <v/>
      </c>
      <c r="S2855" s="70" t="str">
        <f t="shared" ca="1" si="462"/>
        <v/>
      </c>
      <c r="T2855" s="147" t="str">
        <f t="shared" ca="1" si="463"/>
        <v/>
      </c>
      <c r="U2855" s="146"/>
      <c r="V2855" s="51"/>
      <c r="W2855" s="51"/>
      <c r="X2855" s="51"/>
      <c r="Y2855" s="51"/>
      <c r="Z2855" s="51"/>
      <c r="AA2855" s="145"/>
    </row>
    <row r="2856" spans="1:27" s="2" customFormat="1" ht="15.6" x14ac:dyDescent="0.3">
      <c r="A2856" s="555">
        <v>45518</v>
      </c>
      <c r="B2856" s="48" t="s">
        <v>2745</v>
      </c>
      <c r="C2856" s="48" t="s">
        <v>494</v>
      </c>
      <c r="D2856" s="48">
        <v>4</v>
      </c>
      <c r="E2856" s="48" t="s">
        <v>361</v>
      </c>
      <c r="F2856" s="45">
        <v>39</v>
      </c>
      <c r="G2856" s="61" t="s">
        <v>2783</v>
      </c>
      <c r="H2856" s="65" t="s">
        <v>30</v>
      </c>
      <c r="I2856" s="65"/>
      <c r="J2856" s="526">
        <v>45614</v>
      </c>
      <c r="K2856" s="42" t="s">
        <v>31</v>
      </c>
      <c r="L2856" s="543">
        <v>45449</v>
      </c>
      <c r="M2856" s="51"/>
      <c r="N2856" s="513">
        <v>45625</v>
      </c>
      <c r="O2856" s="51"/>
      <c r="P2856" s="70" t="str">
        <f t="shared" ca="1" si="459"/>
        <v/>
      </c>
      <c r="Q2856" s="70" t="str">
        <f t="shared" ca="1" si="460"/>
        <v/>
      </c>
      <c r="R2856" s="70" t="str">
        <f t="shared" ca="1" si="461"/>
        <v/>
      </c>
      <c r="S2856" s="70" t="str">
        <f t="shared" ca="1" si="462"/>
        <v/>
      </c>
      <c r="T2856" s="147" t="str">
        <f t="shared" ca="1" si="463"/>
        <v/>
      </c>
      <c r="U2856" s="146"/>
      <c r="V2856" s="51"/>
      <c r="W2856" s="51"/>
      <c r="X2856" s="51"/>
      <c r="Y2856" s="51"/>
      <c r="Z2856" s="51"/>
      <c r="AA2856" s="145"/>
    </row>
    <row r="2857" spans="1:27" s="2" customFormat="1" ht="15.6" x14ac:dyDescent="0.3">
      <c r="A2857" s="555">
        <v>45518</v>
      </c>
      <c r="B2857" s="48" t="s">
        <v>2745</v>
      </c>
      <c r="C2857" s="48" t="s">
        <v>494</v>
      </c>
      <c r="D2857" s="48">
        <v>4</v>
      </c>
      <c r="E2857" s="48" t="s">
        <v>361</v>
      </c>
      <c r="F2857" s="45">
        <v>40</v>
      </c>
      <c r="G2857" s="61" t="s">
        <v>2784</v>
      </c>
      <c r="H2857" s="65" t="s">
        <v>30</v>
      </c>
      <c r="I2857" s="65"/>
      <c r="J2857" s="526">
        <v>45614</v>
      </c>
      <c r="K2857" s="42" t="s">
        <v>31</v>
      </c>
      <c r="L2857" s="543">
        <v>45449</v>
      </c>
      <c r="M2857" s="51"/>
      <c r="N2857" s="513">
        <v>45625</v>
      </c>
      <c r="O2857" s="51"/>
      <c r="P2857" s="70" t="str">
        <f t="shared" ca="1" si="459"/>
        <v/>
      </c>
      <c r="Q2857" s="70" t="str">
        <f t="shared" ca="1" si="460"/>
        <v/>
      </c>
      <c r="R2857" s="70" t="str">
        <f t="shared" ca="1" si="461"/>
        <v/>
      </c>
      <c r="S2857" s="70" t="str">
        <f t="shared" ca="1" si="462"/>
        <v/>
      </c>
      <c r="T2857" s="147" t="str">
        <f t="shared" ca="1" si="463"/>
        <v/>
      </c>
      <c r="U2857" s="146"/>
      <c r="V2857" s="51"/>
      <c r="W2857" s="51"/>
      <c r="X2857" s="51"/>
      <c r="Y2857" s="51"/>
      <c r="Z2857" s="51"/>
      <c r="AA2857" s="145"/>
    </row>
    <row r="2858" spans="1:27" s="2" customFormat="1" ht="15.6" x14ac:dyDescent="0.3">
      <c r="A2858" s="555">
        <v>45518</v>
      </c>
      <c r="B2858" s="48" t="s">
        <v>2745</v>
      </c>
      <c r="C2858" s="48" t="s">
        <v>494</v>
      </c>
      <c r="D2858" s="48">
        <v>4</v>
      </c>
      <c r="E2858" s="48" t="s">
        <v>361</v>
      </c>
      <c r="F2858" s="45">
        <v>41</v>
      </c>
      <c r="G2858" s="61" t="s">
        <v>2785</v>
      </c>
      <c r="H2858" s="65" t="s">
        <v>57</v>
      </c>
      <c r="I2858" s="65"/>
      <c r="J2858" s="526">
        <v>45614</v>
      </c>
      <c r="K2858" s="42" t="s">
        <v>31</v>
      </c>
      <c r="L2858" s="543">
        <v>45449</v>
      </c>
      <c r="M2858" s="51"/>
      <c r="N2858" s="513">
        <v>45625</v>
      </c>
      <c r="O2858" s="51"/>
      <c r="P2858" s="70" t="str">
        <f t="shared" ca="1" si="459"/>
        <v/>
      </c>
      <c r="Q2858" s="70" t="str">
        <f t="shared" ca="1" si="460"/>
        <v/>
      </c>
      <c r="R2858" s="70" t="str">
        <f t="shared" ca="1" si="461"/>
        <v/>
      </c>
      <c r="S2858" s="70" t="str">
        <f t="shared" ca="1" si="462"/>
        <v/>
      </c>
      <c r="T2858" s="147" t="str">
        <f t="shared" ca="1" si="463"/>
        <v/>
      </c>
      <c r="U2858" s="146"/>
      <c r="V2858" s="51"/>
      <c r="W2858" s="51"/>
      <c r="X2858" s="51"/>
      <c r="Y2858" s="51"/>
      <c r="Z2858" s="51"/>
      <c r="AA2858" s="145"/>
    </row>
    <row r="2859" spans="1:27" s="2" customFormat="1" ht="15.6" x14ac:dyDescent="0.3">
      <c r="A2859" s="555">
        <v>45518</v>
      </c>
      <c r="B2859" s="48" t="s">
        <v>2745</v>
      </c>
      <c r="C2859" s="48" t="s">
        <v>494</v>
      </c>
      <c r="D2859" s="48">
        <v>4</v>
      </c>
      <c r="E2859" s="48" t="s">
        <v>361</v>
      </c>
      <c r="F2859" s="45">
        <v>42</v>
      </c>
      <c r="G2859" s="64" t="s">
        <v>2786</v>
      </c>
      <c r="H2859" s="65" t="s">
        <v>30</v>
      </c>
      <c r="I2859" s="65"/>
      <c r="J2859" s="526">
        <v>45631</v>
      </c>
      <c r="K2859" s="42" t="s">
        <v>31</v>
      </c>
      <c r="L2859" s="543">
        <v>45449</v>
      </c>
      <c r="M2859" s="51"/>
      <c r="N2859" s="513">
        <v>45695</v>
      </c>
      <c r="O2859" s="51"/>
      <c r="P2859" s="70" t="str">
        <f t="shared" ca="1" si="459"/>
        <v/>
      </c>
      <c r="Q2859" s="70" t="str">
        <f t="shared" ca="1" si="460"/>
        <v/>
      </c>
      <c r="R2859" s="70" t="str">
        <f t="shared" ca="1" si="461"/>
        <v/>
      </c>
      <c r="S2859" s="70" t="str">
        <f t="shared" ca="1" si="462"/>
        <v/>
      </c>
      <c r="T2859" s="147" t="str">
        <f t="shared" ca="1" si="463"/>
        <v/>
      </c>
      <c r="U2859" s="146"/>
      <c r="V2859" s="51"/>
      <c r="W2859" s="51"/>
      <c r="X2859" s="51"/>
      <c r="Y2859" s="51"/>
      <c r="Z2859" s="51"/>
      <c r="AA2859" s="145"/>
    </row>
    <row r="2860" spans="1:27" s="2" customFormat="1" ht="15.6" x14ac:dyDescent="0.3">
      <c r="A2860" s="555">
        <v>45518</v>
      </c>
      <c r="B2860" s="48" t="s">
        <v>2745</v>
      </c>
      <c r="C2860" s="48" t="s">
        <v>494</v>
      </c>
      <c r="D2860" s="48">
        <v>4</v>
      </c>
      <c r="E2860" s="48" t="s">
        <v>361</v>
      </c>
      <c r="F2860" s="45">
        <v>43</v>
      </c>
      <c r="G2860" s="64" t="s">
        <v>2787</v>
      </c>
      <c r="H2860" s="65" t="s">
        <v>30</v>
      </c>
      <c r="I2860" s="65"/>
      <c r="J2860" s="526">
        <v>45631</v>
      </c>
      <c r="K2860" s="42" t="s">
        <v>31</v>
      </c>
      <c r="L2860" s="543">
        <v>45449</v>
      </c>
      <c r="M2860" s="51"/>
      <c r="N2860" s="513">
        <v>45695</v>
      </c>
      <c r="O2860" s="51"/>
      <c r="P2860" s="70" t="str">
        <f t="shared" ca="1" si="459"/>
        <v/>
      </c>
      <c r="Q2860" s="70" t="str">
        <f t="shared" ca="1" si="460"/>
        <v/>
      </c>
      <c r="R2860" s="70" t="str">
        <f t="shared" ca="1" si="461"/>
        <v/>
      </c>
      <c r="S2860" s="70" t="str">
        <f t="shared" ca="1" si="462"/>
        <v/>
      </c>
      <c r="T2860" s="147" t="str">
        <f t="shared" ca="1" si="463"/>
        <v/>
      </c>
      <c r="U2860" s="146"/>
      <c r="V2860" s="51"/>
      <c r="W2860" s="51"/>
      <c r="X2860" s="51"/>
      <c r="Y2860" s="51"/>
      <c r="Z2860" s="51"/>
      <c r="AA2860" s="145"/>
    </row>
    <row r="2861" spans="1:27" s="2" customFormat="1" ht="15.6" x14ac:dyDescent="0.3">
      <c r="A2861" s="555">
        <v>45518</v>
      </c>
      <c r="B2861" s="48" t="s">
        <v>2745</v>
      </c>
      <c r="C2861" s="48" t="s">
        <v>494</v>
      </c>
      <c r="D2861" s="48">
        <v>4</v>
      </c>
      <c r="E2861" s="48" t="s">
        <v>361</v>
      </c>
      <c r="F2861" s="45">
        <v>44</v>
      </c>
      <c r="G2861" s="64" t="s">
        <v>2788</v>
      </c>
      <c r="H2861" s="65" t="s">
        <v>104</v>
      </c>
      <c r="I2861" s="65"/>
      <c r="J2861" s="526">
        <v>45848</v>
      </c>
      <c r="K2861" s="42" t="s">
        <v>31</v>
      </c>
      <c r="L2861" s="543">
        <v>45449</v>
      </c>
      <c r="M2861" s="51"/>
      <c r="N2861" s="513">
        <v>45856</v>
      </c>
      <c r="O2861" s="51"/>
      <c r="P2861" s="70" t="str">
        <f t="shared" ca="1" si="459"/>
        <v/>
      </c>
      <c r="Q2861" s="70" t="str">
        <f t="shared" ca="1" si="460"/>
        <v/>
      </c>
      <c r="R2861" s="70" t="str">
        <f t="shared" ca="1" si="461"/>
        <v/>
      </c>
      <c r="S2861" s="70" t="str">
        <f t="shared" ca="1" si="462"/>
        <v/>
      </c>
      <c r="T2861" s="147" t="str">
        <f t="shared" ca="1" si="463"/>
        <v/>
      </c>
      <c r="U2861" s="146"/>
      <c r="V2861" s="51"/>
      <c r="W2861" s="51"/>
      <c r="X2861" s="51"/>
      <c r="Y2861" s="51"/>
      <c r="Z2861" s="51"/>
      <c r="AA2861" s="145"/>
    </row>
    <row r="2862" spans="1:27" s="2" customFormat="1" ht="15.6" x14ac:dyDescent="0.3">
      <c r="A2862" s="555">
        <v>45518</v>
      </c>
      <c r="B2862" s="48" t="s">
        <v>2745</v>
      </c>
      <c r="C2862" s="48" t="s">
        <v>494</v>
      </c>
      <c r="D2862" s="48">
        <v>4</v>
      </c>
      <c r="E2862" s="48" t="s">
        <v>361</v>
      </c>
      <c r="F2862" s="45">
        <v>45</v>
      </c>
      <c r="G2862" s="64" t="s">
        <v>2789</v>
      </c>
      <c r="H2862" s="65" t="s">
        <v>158</v>
      </c>
      <c r="I2862" s="65"/>
      <c r="J2862" s="526">
        <v>45848</v>
      </c>
      <c r="K2862" s="191" t="s">
        <v>31</v>
      </c>
      <c r="L2862" s="543">
        <v>45449</v>
      </c>
      <c r="M2862" s="51"/>
      <c r="N2862" s="513">
        <v>45853</v>
      </c>
      <c r="O2862" s="51"/>
      <c r="P2862" s="70"/>
      <c r="Q2862" s="70"/>
      <c r="R2862" s="70"/>
      <c r="S2862" s="70"/>
      <c r="T2862" s="147"/>
      <c r="U2862" s="146"/>
      <c r="V2862" s="51"/>
      <c r="W2862" s="51"/>
      <c r="X2862" s="51"/>
      <c r="Y2862" s="51"/>
      <c r="Z2862" s="51"/>
      <c r="AA2862" s="145"/>
    </row>
    <row r="2863" spans="1:27" s="2" customFormat="1" ht="31.2" x14ac:dyDescent="0.3">
      <c r="A2863" s="555">
        <v>45518</v>
      </c>
      <c r="B2863" s="48" t="s">
        <v>2745</v>
      </c>
      <c r="C2863" s="48" t="s">
        <v>494</v>
      </c>
      <c r="D2863" s="48">
        <v>4</v>
      </c>
      <c r="E2863" s="48" t="s">
        <v>361</v>
      </c>
      <c r="F2863" s="45">
        <v>46</v>
      </c>
      <c r="G2863" s="44" t="s">
        <v>5553</v>
      </c>
      <c r="H2863" s="48" t="s">
        <v>5359</v>
      </c>
      <c r="I2863" s="65"/>
      <c r="J2863" s="513">
        <v>46083</v>
      </c>
      <c r="K2863" s="642" t="s">
        <v>5552</v>
      </c>
      <c r="L2863" s="543">
        <v>45449</v>
      </c>
      <c r="M2863" s="51"/>
      <c r="N2863" s="513"/>
      <c r="O2863" s="51"/>
      <c r="P2863" s="70" t="str">
        <f ca="1">IF(K2863="NÃO INTERVENCIONADO",TODAY()-J2863,"")</f>
        <v/>
      </c>
      <c r="Q2863" s="70" t="str">
        <f ca="1">IF(K2863="ENCOMENDADO",TODAY()-J2863,"")</f>
        <v/>
      </c>
      <c r="R2863" s="70" t="str">
        <f ca="1">IF(K2863="EM OBRA",TODAY()-J2863,"")</f>
        <v/>
      </c>
      <c r="S2863" s="70" t="str">
        <f ca="1">IF(K2863="CORREÇÃO NÃO ACEITE",TODAY()-J2863,"")</f>
        <v/>
      </c>
      <c r="T2863" s="147" t="str">
        <f ca="1">IF(K2863="A VERIFICAR",TODAY()-J2863,"")</f>
        <v/>
      </c>
      <c r="U2863" s="146"/>
      <c r="V2863" s="51"/>
      <c r="W2863" s="51"/>
      <c r="X2863" s="51"/>
      <c r="Y2863" s="51"/>
      <c r="Z2863" s="51"/>
      <c r="AA2863" s="145"/>
    </row>
    <row r="2864" spans="1:27" s="2" customFormat="1" ht="15.6" x14ac:dyDescent="0.3">
      <c r="A2864" s="556">
        <v>45680</v>
      </c>
      <c r="B2864" s="48" t="s">
        <v>2790</v>
      </c>
      <c r="C2864" s="45" t="s">
        <v>494</v>
      </c>
      <c r="D2864" s="45">
        <v>4</v>
      </c>
      <c r="E2864" s="45" t="s">
        <v>391</v>
      </c>
      <c r="F2864" s="45">
        <v>1</v>
      </c>
      <c r="G2864" s="63" t="s">
        <v>163</v>
      </c>
      <c r="H2864" s="65" t="s">
        <v>116</v>
      </c>
      <c r="I2864" s="48"/>
      <c r="J2864" s="568">
        <v>45645</v>
      </c>
      <c r="K2864" s="42" t="s">
        <v>31</v>
      </c>
      <c r="L2864" s="527" t="s">
        <v>164</v>
      </c>
      <c r="M2864" s="57"/>
      <c r="N2864" s="516">
        <v>45645</v>
      </c>
      <c r="O2864" s="51"/>
      <c r="P2864" s="70" t="str">
        <f ca="1">IF(K2864="NÃO INTERVENCIONADO",TODAY()-J2864,"")</f>
        <v/>
      </c>
      <c r="Q2864" s="70" t="str">
        <f ca="1">IF(K2864="ENCOMENDADO",TODAY()-J2864,"")</f>
        <v/>
      </c>
      <c r="R2864" s="70" t="str">
        <f ca="1">IF(K2864="EM OBRA",TODAY()-J2864,"")</f>
        <v/>
      </c>
      <c r="S2864" s="70" t="str">
        <f ca="1">IF(K2864="CORREÇÃO NÃO ACEITE",TODAY()-J2864,"")</f>
        <v/>
      </c>
      <c r="T2864" s="147" t="str">
        <f ca="1">IF(K2864="A VERIFICAR",TODAY()-J2864,"")</f>
        <v/>
      </c>
      <c r="U2864" s="276"/>
      <c r="V2864" s="252"/>
      <c r="W2864" s="252"/>
      <c r="X2864" s="252"/>
      <c r="Y2864" s="252"/>
      <c r="Z2864" s="252"/>
      <c r="AA2864" s="277"/>
    </row>
    <row r="2865" spans="1:27" s="2" customFormat="1" ht="78" x14ac:dyDescent="0.3">
      <c r="A2865" s="556">
        <v>45680</v>
      </c>
      <c r="B2865" s="48" t="s">
        <v>2790</v>
      </c>
      <c r="C2865" s="45" t="s">
        <v>494</v>
      </c>
      <c r="D2865" s="45">
        <v>4</v>
      </c>
      <c r="E2865" s="45" t="s">
        <v>391</v>
      </c>
      <c r="F2865" s="45" t="s">
        <v>5453</v>
      </c>
      <c r="G2865" s="44" t="s">
        <v>5360</v>
      </c>
      <c r="H2865" s="65" t="s">
        <v>116</v>
      </c>
      <c r="I2865" s="235"/>
      <c r="J2865" s="513">
        <v>45974</v>
      </c>
      <c r="K2865" s="359" t="s">
        <v>205</v>
      </c>
      <c r="L2865" s="538" t="s">
        <v>164</v>
      </c>
      <c r="M2865" s="252"/>
      <c r="N2865" s="515"/>
      <c r="O2865" s="252"/>
      <c r="P2865" s="256"/>
      <c r="Q2865" s="256"/>
      <c r="R2865" s="256"/>
      <c r="S2865" s="256"/>
      <c r="T2865" s="275"/>
      <c r="U2865" s="276"/>
      <c r="V2865" s="252"/>
      <c r="W2865" s="252"/>
      <c r="X2865" s="252"/>
      <c r="Y2865" s="252"/>
      <c r="Z2865" s="252"/>
      <c r="AA2865" s="277"/>
    </row>
    <row r="2866" spans="1:27" s="2" customFormat="1" ht="15.6" x14ac:dyDescent="0.3">
      <c r="A2866" s="556">
        <v>45680</v>
      </c>
      <c r="B2866" s="235" t="s">
        <v>2790</v>
      </c>
      <c r="C2866" s="236" t="s">
        <v>494</v>
      </c>
      <c r="D2866" s="236">
        <v>4</v>
      </c>
      <c r="E2866" s="236" t="s">
        <v>391</v>
      </c>
      <c r="F2866" s="236">
        <v>3</v>
      </c>
      <c r="G2866" s="274" t="s">
        <v>2791</v>
      </c>
      <c r="H2866" s="240" t="s">
        <v>30</v>
      </c>
      <c r="I2866" s="240"/>
      <c r="J2866" s="573">
        <v>45742</v>
      </c>
      <c r="K2866" s="42" t="s">
        <v>31</v>
      </c>
      <c r="L2866" s="527" t="s">
        <v>164</v>
      </c>
      <c r="M2866" s="252"/>
      <c r="N2866" s="515">
        <v>45758</v>
      </c>
      <c r="O2866" s="252"/>
      <c r="P2866" s="256"/>
      <c r="Q2866" s="256"/>
      <c r="R2866" s="256"/>
      <c r="S2866" s="256"/>
      <c r="T2866" s="275"/>
      <c r="U2866" s="276"/>
      <c r="V2866" s="252"/>
      <c r="W2866" s="252"/>
      <c r="X2866" s="252"/>
      <c r="Y2866" s="252"/>
      <c r="Z2866" s="252"/>
      <c r="AA2866" s="277"/>
    </row>
    <row r="2867" spans="1:27" s="2" customFormat="1" ht="15.6" x14ac:dyDescent="0.3">
      <c r="A2867" s="556">
        <v>45680</v>
      </c>
      <c r="B2867" s="235" t="s">
        <v>2790</v>
      </c>
      <c r="C2867" s="236" t="s">
        <v>494</v>
      </c>
      <c r="D2867" s="236">
        <v>4</v>
      </c>
      <c r="E2867" s="236" t="s">
        <v>391</v>
      </c>
      <c r="F2867" s="236">
        <v>4</v>
      </c>
      <c r="G2867" s="274" t="s">
        <v>2792</v>
      </c>
      <c r="H2867" s="240" t="s">
        <v>30</v>
      </c>
      <c r="I2867" s="240"/>
      <c r="J2867" s="573">
        <v>45742</v>
      </c>
      <c r="K2867" s="42" t="s">
        <v>31</v>
      </c>
      <c r="L2867" s="527" t="s">
        <v>164</v>
      </c>
      <c r="M2867" s="252"/>
      <c r="N2867" s="515">
        <v>45758</v>
      </c>
      <c r="O2867" s="252"/>
      <c r="P2867" s="256"/>
      <c r="Q2867" s="256"/>
      <c r="R2867" s="256"/>
      <c r="S2867" s="256"/>
      <c r="T2867" s="275"/>
      <c r="U2867" s="276"/>
      <c r="V2867" s="252"/>
      <c r="W2867" s="252"/>
      <c r="X2867" s="252"/>
      <c r="Y2867" s="252"/>
      <c r="Z2867" s="252"/>
      <c r="AA2867" s="277"/>
    </row>
    <row r="2868" spans="1:27" s="2" customFormat="1" ht="15.6" x14ac:dyDescent="0.3">
      <c r="A2868" s="556">
        <v>45680</v>
      </c>
      <c r="B2868" s="235" t="s">
        <v>2790</v>
      </c>
      <c r="C2868" s="236" t="s">
        <v>494</v>
      </c>
      <c r="D2868" s="236">
        <v>4</v>
      </c>
      <c r="E2868" s="236" t="s">
        <v>391</v>
      </c>
      <c r="F2868" s="236">
        <v>5</v>
      </c>
      <c r="G2868" s="274" t="s">
        <v>2793</v>
      </c>
      <c r="H2868" s="240" t="s">
        <v>30</v>
      </c>
      <c r="I2868" s="240"/>
      <c r="J2868" s="573">
        <v>45742</v>
      </c>
      <c r="K2868" s="42" t="s">
        <v>31</v>
      </c>
      <c r="L2868" s="527" t="s">
        <v>164</v>
      </c>
      <c r="M2868" s="252"/>
      <c r="N2868" s="515">
        <v>45758</v>
      </c>
      <c r="O2868" s="252"/>
      <c r="P2868" s="256"/>
      <c r="Q2868" s="256"/>
      <c r="R2868" s="256"/>
      <c r="S2868" s="256"/>
      <c r="T2868" s="275"/>
      <c r="U2868" s="276"/>
      <c r="V2868" s="252"/>
      <c r="W2868" s="252"/>
      <c r="X2868" s="252"/>
      <c r="Y2868" s="252"/>
      <c r="Z2868" s="252"/>
      <c r="AA2868" s="277"/>
    </row>
    <row r="2869" spans="1:27" s="2" customFormat="1" ht="15.6" x14ac:dyDescent="0.3">
      <c r="A2869" s="556">
        <v>45680</v>
      </c>
      <c r="B2869" s="235" t="s">
        <v>2790</v>
      </c>
      <c r="C2869" s="236" t="s">
        <v>494</v>
      </c>
      <c r="D2869" s="236">
        <v>4</v>
      </c>
      <c r="E2869" s="236" t="s">
        <v>391</v>
      </c>
      <c r="F2869" s="236">
        <v>6</v>
      </c>
      <c r="G2869" s="274" t="s">
        <v>2794</v>
      </c>
      <c r="H2869" s="240" t="s">
        <v>30</v>
      </c>
      <c r="I2869" s="240"/>
      <c r="J2869" s="573">
        <v>45742</v>
      </c>
      <c r="K2869" s="42" t="s">
        <v>31</v>
      </c>
      <c r="L2869" s="527" t="s">
        <v>164</v>
      </c>
      <c r="M2869" s="252"/>
      <c r="N2869" s="515">
        <v>45758</v>
      </c>
      <c r="O2869" s="252"/>
      <c r="P2869" s="256"/>
      <c r="Q2869" s="256"/>
      <c r="R2869" s="256"/>
      <c r="S2869" s="256"/>
      <c r="T2869" s="275"/>
      <c r="U2869" s="276"/>
      <c r="V2869" s="252"/>
      <c r="W2869" s="252"/>
      <c r="X2869" s="252"/>
      <c r="Y2869" s="252"/>
      <c r="Z2869" s="252"/>
      <c r="AA2869" s="277"/>
    </row>
    <row r="2870" spans="1:27" s="2" customFormat="1" ht="15.6" x14ac:dyDescent="0.3">
      <c r="A2870" s="556">
        <v>45680</v>
      </c>
      <c r="B2870" s="235" t="s">
        <v>2790</v>
      </c>
      <c r="C2870" s="236" t="s">
        <v>494</v>
      </c>
      <c r="D2870" s="236">
        <v>4</v>
      </c>
      <c r="E2870" s="236" t="s">
        <v>391</v>
      </c>
      <c r="F2870" s="236">
        <v>7</v>
      </c>
      <c r="G2870" s="274" t="s">
        <v>2795</v>
      </c>
      <c r="H2870" s="240" t="s">
        <v>30</v>
      </c>
      <c r="I2870" s="240"/>
      <c r="J2870" s="573">
        <v>45742</v>
      </c>
      <c r="K2870" s="42" t="s">
        <v>31</v>
      </c>
      <c r="L2870" s="527" t="s">
        <v>164</v>
      </c>
      <c r="M2870" s="252"/>
      <c r="N2870" s="515">
        <v>45758</v>
      </c>
      <c r="O2870" s="252"/>
      <c r="P2870" s="256"/>
      <c r="Q2870" s="256"/>
      <c r="R2870" s="256"/>
      <c r="S2870" s="256"/>
      <c r="T2870" s="275"/>
      <c r="U2870" s="276"/>
      <c r="V2870" s="252"/>
      <c r="W2870" s="252"/>
      <c r="X2870" s="252"/>
      <c r="Y2870" s="252"/>
      <c r="Z2870" s="252"/>
      <c r="AA2870" s="277"/>
    </row>
    <row r="2871" spans="1:27" s="2" customFormat="1" ht="15.6" x14ac:dyDescent="0.3">
      <c r="A2871" s="556">
        <v>45680</v>
      </c>
      <c r="B2871" s="235" t="s">
        <v>2790</v>
      </c>
      <c r="C2871" s="236" t="s">
        <v>494</v>
      </c>
      <c r="D2871" s="236">
        <v>4</v>
      </c>
      <c r="E2871" s="236" t="s">
        <v>391</v>
      </c>
      <c r="F2871" s="236">
        <v>8</v>
      </c>
      <c r="G2871" s="274" t="s">
        <v>2796</v>
      </c>
      <c r="H2871" s="240" t="s">
        <v>30</v>
      </c>
      <c r="I2871" s="240"/>
      <c r="J2871" s="573">
        <v>45742</v>
      </c>
      <c r="K2871" s="42" t="s">
        <v>31</v>
      </c>
      <c r="L2871" s="527" t="s">
        <v>164</v>
      </c>
      <c r="M2871" s="252"/>
      <c r="N2871" s="515">
        <v>45758</v>
      </c>
      <c r="O2871" s="252"/>
      <c r="P2871" s="256"/>
      <c r="Q2871" s="256"/>
      <c r="R2871" s="256"/>
      <c r="S2871" s="256"/>
      <c r="T2871" s="275"/>
      <c r="U2871" s="276"/>
      <c r="V2871" s="252"/>
      <c r="W2871" s="252"/>
      <c r="X2871" s="252"/>
      <c r="Y2871" s="252"/>
      <c r="Z2871" s="252"/>
      <c r="AA2871" s="277"/>
    </row>
    <row r="2872" spans="1:27" s="2" customFormat="1" ht="15.6" x14ac:dyDescent="0.3">
      <c r="A2872" s="556">
        <v>45680</v>
      </c>
      <c r="B2872" s="235" t="s">
        <v>2790</v>
      </c>
      <c r="C2872" s="236" t="s">
        <v>494</v>
      </c>
      <c r="D2872" s="236">
        <v>4</v>
      </c>
      <c r="E2872" s="236" t="s">
        <v>391</v>
      </c>
      <c r="F2872" s="236">
        <v>9</v>
      </c>
      <c r="G2872" s="274" t="s">
        <v>2797</v>
      </c>
      <c r="H2872" s="240" t="s">
        <v>30</v>
      </c>
      <c r="I2872" s="240"/>
      <c r="J2872" s="573">
        <v>45742</v>
      </c>
      <c r="K2872" s="42" t="s">
        <v>31</v>
      </c>
      <c r="L2872" s="527" t="s">
        <v>164</v>
      </c>
      <c r="M2872" s="252"/>
      <c r="N2872" s="515">
        <v>45758</v>
      </c>
      <c r="O2872" s="252"/>
      <c r="P2872" s="256"/>
      <c r="Q2872" s="256"/>
      <c r="R2872" s="256"/>
      <c r="S2872" s="256"/>
      <c r="T2872" s="275"/>
      <c r="U2872" s="276"/>
      <c r="V2872" s="252"/>
      <c r="W2872" s="252"/>
      <c r="X2872" s="252"/>
      <c r="Y2872" s="252"/>
      <c r="Z2872" s="252"/>
      <c r="AA2872" s="277"/>
    </row>
    <row r="2873" spans="1:27" s="2" customFormat="1" ht="15.6" x14ac:dyDescent="0.3">
      <c r="A2873" s="556">
        <v>45680</v>
      </c>
      <c r="B2873" s="235" t="s">
        <v>2790</v>
      </c>
      <c r="C2873" s="236" t="s">
        <v>494</v>
      </c>
      <c r="D2873" s="236">
        <v>4</v>
      </c>
      <c r="E2873" s="236" t="s">
        <v>391</v>
      </c>
      <c r="F2873" s="236">
        <v>10</v>
      </c>
      <c r="G2873" s="274" t="s">
        <v>2798</v>
      </c>
      <c r="H2873" s="240" t="s">
        <v>30</v>
      </c>
      <c r="I2873" s="240"/>
      <c r="J2873" s="573">
        <v>45742</v>
      </c>
      <c r="K2873" s="42" t="s">
        <v>31</v>
      </c>
      <c r="L2873" s="527" t="s">
        <v>164</v>
      </c>
      <c r="M2873" s="252"/>
      <c r="N2873" s="515">
        <v>45758</v>
      </c>
      <c r="O2873" s="252"/>
      <c r="P2873" s="256"/>
      <c r="Q2873" s="256"/>
      <c r="R2873" s="256"/>
      <c r="S2873" s="256"/>
      <c r="T2873" s="275"/>
      <c r="U2873" s="276"/>
      <c r="V2873" s="252"/>
      <c r="W2873" s="252"/>
      <c r="X2873" s="252"/>
      <c r="Y2873" s="252"/>
      <c r="Z2873" s="252"/>
      <c r="AA2873" s="277"/>
    </row>
    <row r="2874" spans="1:27" s="2" customFormat="1" ht="15.6" x14ac:dyDescent="0.3">
      <c r="A2874" s="556">
        <v>45680</v>
      </c>
      <c r="B2874" s="235" t="s">
        <v>2790</v>
      </c>
      <c r="C2874" s="236" t="s">
        <v>494</v>
      </c>
      <c r="D2874" s="236">
        <v>4</v>
      </c>
      <c r="E2874" s="236" t="s">
        <v>391</v>
      </c>
      <c r="F2874" s="236">
        <v>11</v>
      </c>
      <c r="G2874" s="274" t="s">
        <v>2799</v>
      </c>
      <c r="H2874" s="240" t="s">
        <v>30</v>
      </c>
      <c r="I2874" s="240"/>
      <c r="J2874" s="573">
        <v>45742</v>
      </c>
      <c r="K2874" s="187" t="s">
        <v>31</v>
      </c>
      <c r="L2874" s="527" t="s">
        <v>164</v>
      </c>
      <c r="M2874" s="252"/>
      <c r="N2874" s="515">
        <v>45758</v>
      </c>
      <c r="O2874" s="252"/>
      <c r="P2874" s="256"/>
      <c r="Q2874" s="256"/>
      <c r="R2874" s="256"/>
      <c r="S2874" s="256"/>
      <c r="T2874" s="275"/>
      <c r="U2874" s="276"/>
      <c r="V2874" s="252"/>
      <c r="W2874" s="252"/>
      <c r="X2874" s="252"/>
      <c r="Y2874" s="252"/>
      <c r="Z2874" s="252"/>
      <c r="AA2874" s="277"/>
    </row>
    <row r="2875" spans="1:27" s="2" customFormat="1" ht="15.6" x14ac:dyDescent="0.3">
      <c r="A2875" s="556">
        <v>45680</v>
      </c>
      <c r="B2875" s="235" t="s">
        <v>2790</v>
      </c>
      <c r="C2875" s="236" t="s">
        <v>494</v>
      </c>
      <c r="D2875" s="236">
        <v>4</v>
      </c>
      <c r="E2875" s="236" t="s">
        <v>391</v>
      </c>
      <c r="F2875" s="236">
        <v>12</v>
      </c>
      <c r="G2875" s="274" t="s">
        <v>2800</v>
      </c>
      <c r="H2875" s="240" t="s">
        <v>84</v>
      </c>
      <c r="I2875" s="240"/>
      <c r="J2875" s="573">
        <v>45742</v>
      </c>
      <c r="K2875" s="280" t="s">
        <v>31</v>
      </c>
      <c r="L2875" s="527" t="s">
        <v>164</v>
      </c>
      <c r="M2875" s="252"/>
      <c r="N2875" s="515">
        <v>45779</v>
      </c>
      <c r="O2875" s="51" t="s">
        <v>2801</v>
      </c>
      <c r="P2875" s="256"/>
      <c r="Q2875" s="256"/>
      <c r="R2875" s="256"/>
      <c r="S2875" s="256"/>
      <c r="T2875" s="275"/>
      <c r="U2875" s="276"/>
      <c r="V2875" s="252"/>
      <c r="W2875" s="252"/>
      <c r="X2875" s="252"/>
      <c r="Y2875" s="252"/>
      <c r="Z2875" s="252"/>
      <c r="AA2875" s="277"/>
    </row>
    <row r="2876" spans="1:27" s="2" customFormat="1" ht="15.6" x14ac:dyDescent="0.3">
      <c r="A2876" s="556">
        <v>45680</v>
      </c>
      <c r="B2876" s="235" t="s">
        <v>2790</v>
      </c>
      <c r="C2876" s="236" t="s">
        <v>494</v>
      </c>
      <c r="D2876" s="236">
        <v>4</v>
      </c>
      <c r="E2876" s="236" t="s">
        <v>391</v>
      </c>
      <c r="F2876" s="236">
        <v>13</v>
      </c>
      <c r="G2876" s="274" t="s">
        <v>2802</v>
      </c>
      <c r="H2876" s="240" t="s">
        <v>68</v>
      </c>
      <c r="I2876" s="240"/>
      <c r="J2876" s="573">
        <v>45742</v>
      </c>
      <c r="K2876" s="42" t="s">
        <v>31</v>
      </c>
      <c r="L2876" s="527" t="s">
        <v>164</v>
      </c>
      <c r="M2876" s="252"/>
      <c r="N2876" s="515">
        <v>45764</v>
      </c>
      <c r="O2876" s="51"/>
      <c r="P2876" s="256"/>
      <c r="Q2876" s="256"/>
      <c r="R2876" s="256"/>
      <c r="S2876" s="256"/>
      <c r="T2876" s="275"/>
      <c r="U2876" s="276"/>
      <c r="V2876" s="252"/>
      <c r="W2876" s="252"/>
      <c r="X2876" s="252"/>
      <c r="Y2876" s="252"/>
      <c r="Z2876" s="252"/>
      <c r="AA2876" s="277"/>
    </row>
    <row r="2877" spans="1:27" s="2" customFormat="1" ht="15.6" x14ac:dyDescent="0.3">
      <c r="A2877" s="556">
        <v>45680</v>
      </c>
      <c r="B2877" s="235" t="s">
        <v>2790</v>
      </c>
      <c r="C2877" s="236" t="s">
        <v>494</v>
      </c>
      <c r="D2877" s="236">
        <v>4</v>
      </c>
      <c r="E2877" s="236" t="s">
        <v>391</v>
      </c>
      <c r="F2877" s="236">
        <v>14</v>
      </c>
      <c r="G2877" s="274" t="s">
        <v>2805</v>
      </c>
      <c r="H2877" s="47" t="s">
        <v>104</v>
      </c>
      <c r="I2877" s="240"/>
      <c r="J2877" s="573">
        <v>45742</v>
      </c>
      <c r="K2877" s="42" t="s">
        <v>31</v>
      </c>
      <c r="L2877" s="527" t="s">
        <v>164</v>
      </c>
      <c r="M2877" s="252"/>
      <c r="N2877" s="515">
        <v>45758</v>
      </c>
      <c r="O2877" s="51"/>
      <c r="P2877" s="256"/>
      <c r="Q2877" s="256"/>
      <c r="R2877" s="256"/>
      <c r="S2877" s="256"/>
      <c r="T2877" s="275"/>
      <c r="U2877" s="146"/>
      <c r="V2877" s="51"/>
      <c r="W2877" s="51"/>
      <c r="X2877" s="51"/>
      <c r="Y2877" s="51"/>
      <c r="Z2877" s="51"/>
      <c r="AA2877" s="145"/>
    </row>
    <row r="2878" spans="1:27" s="2" customFormat="1" ht="15.6" x14ac:dyDescent="0.3">
      <c r="A2878" s="556">
        <v>45680</v>
      </c>
      <c r="B2878" s="48" t="s">
        <v>2790</v>
      </c>
      <c r="C2878" s="45" t="s">
        <v>494</v>
      </c>
      <c r="D2878" s="45">
        <v>4</v>
      </c>
      <c r="E2878" s="45" t="s">
        <v>391</v>
      </c>
      <c r="F2878" s="45">
        <v>15</v>
      </c>
      <c r="G2878" s="63" t="s">
        <v>2803</v>
      </c>
      <c r="H2878" s="47" t="s">
        <v>44</v>
      </c>
      <c r="I2878" s="240"/>
      <c r="J2878" s="568">
        <v>45742</v>
      </c>
      <c r="K2878" s="42" t="s">
        <v>31</v>
      </c>
      <c r="L2878" s="527" t="s">
        <v>164</v>
      </c>
      <c r="M2878" s="252"/>
      <c r="N2878" s="515">
        <v>45792</v>
      </c>
      <c r="O2878" s="51"/>
      <c r="P2878" s="256"/>
      <c r="Q2878" s="256"/>
      <c r="R2878" s="256"/>
      <c r="S2878" s="256"/>
      <c r="T2878" s="275"/>
      <c r="U2878" s="276"/>
      <c r="V2878" s="252"/>
      <c r="W2878" s="252"/>
      <c r="X2878" s="252"/>
      <c r="Y2878" s="252"/>
      <c r="Z2878" s="252"/>
      <c r="AA2878" s="277"/>
    </row>
    <row r="2879" spans="1:27" s="2" customFormat="1" ht="15.6" x14ac:dyDescent="0.3">
      <c r="A2879" s="556">
        <v>45680</v>
      </c>
      <c r="B2879" s="48" t="s">
        <v>2790</v>
      </c>
      <c r="C2879" s="45" t="s">
        <v>494</v>
      </c>
      <c r="D2879" s="45">
        <v>4</v>
      </c>
      <c r="E2879" s="45" t="s">
        <v>391</v>
      </c>
      <c r="F2879" s="45">
        <v>16</v>
      </c>
      <c r="G2879" s="63" t="s">
        <v>2804</v>
      </c>
      <c r="H2879" s="47" t="s">
        <v>30</v>
      </c>
      <c r="I2879" s="240"/>
      <c r="J2879" s="568">
        <v>45974</v>
      </c>
      <c r="K2879" s="42" t="s">
        <v>31</v>
      </c>
      <c r="L2879" s="527" t="s">
        <v>164</v>
      </c>
      <c r="M2879" s="252"/>
      <c r="N2879" s="515">
        <v>45981</v>
      </c>
      <c r="O2879" s="51"/>
      <c r="P2879" s="256"/>
      <c r="Q2879" s="256"/>
      <c r="R2879" s="256"/>
      <c r="S2879" s="256"/>
      <c r="T2879" s="275"/>
      <c r="U2879" s="276"/>
      <c r="V2879" s="252"/>
      <c r="W2879" s="252"/>
      <c r="X2879" s="252"/>
      <c r="Y2879" s="252"/>
      <c r="Z2879" s="252"/>
      <c r="AA2879" s="277"/>
    </row>
    <row r="2880" spans="1:27" s="2" customFormat="1" ht="31.2" x14ac:dyDescent="0.3">
      <c r="A2880" s="556">
        <v>45680</v>
      </c>
      <c r="B2880" s="235" t="s">
        <v>2790</v>
      </c>
      <c r="C2880" s="236" t="s">
        <v>494</v>
      </c>
      <c r="D2880" s="236">
        <v>4</v>
      </c>
      <c r="E2880" s="236" t="s">
        <v>391</v>
      </c>
      <c r="F2880" s="45">
        <v>17</v>
      </c>
      <c r="G2880" s="44" t="s">
        <v>5371</v>
      </c>
      <c r="H2880" s="48" t="s">
        <v>54</v>
      </c>
      <c r="I2880" s="235"/>
      <c r="J2880" s="513">
        <v>45974</v>
      </c>
      <c r="K2880" s="188" t="s">
        <v>5587</v>
      </c>
      <c r="L2880" s="550" t="s">
        <v>164</v>
      </c>
      <c r="M2880" s="462"/>
      <c r="N2880" s="515"/>
      <c r="O2880" s="51" t="s">
        <v>5411</v>
      </c>
      <c r="P2880" s="256"/>
      <c r="Q2880" s="256"/>
      <c r="R2880" s="256"/>
      <c r="S2880" s="256"/>
      <c r="T2880" s="275"/>
      <c r="U2880" s="276"/>
      <c r="V2880" s="252"/>
      <c r="W2880" s="252"/>
      <c r="X2880" s="252"/>
      <c r="Y2880" s="252"/>
      <c r="Z2880" s="252"/>
      <c r="AA2880" s="277"/>
    </row>
    <row r="2881" spans="1:27" s="2" customFormat="1" ht="15.6" x14ac:dyDescent="0.3">
      <c r="A2881" s="556">
        <v>45680</v>
      </c>
      <c r="B2881" s="235" t="s">
        <v>2790</v>
      </c>
      <c r="C2881" s="236" t="s">
        <v>494</v>
      </c>
      <c r="D2881" s="236">
        <v>4</v>
      </c>
      <c r="E2881" s="236" t="s">
        <v>391</v>
      </c>
      <c r="F2881" s="45">
        <v>18</v>
      </c>
      <c r="G2881" s="64" t="s">
        <v>5317</v>
      </c>
      <c r="H2881" s="65" t="s">
        <v>44</v>
      </c>
      <c r="I2881" s="65"/>
      <c r="J2881" s="526">
        <v>45974</v>
      </c>
      <c r="K2881" s="42" t="s">
        <v>31</v>
      </c>
      <c r="L2881" s="527" t="s">
        <v>164</v>
      </c>
      <c r="M2881" s="252"/>
      <c r="N2881" s="515"/>
      <c r="O2881" s="51"/>
      <c r="P2881" s="256"/>
      <c r="Q2881" s="256"/>
      <c r="R2881" s="256"/>
      <c r="S2881" s="256"/>
      <c r="T2881" s="275"/>
      <c r="U2881" s="276"/>
      <c r="V2881" s="252"/>
      <c r="W2881" s="252"/>
      <c r="X2881" s="252"/>
      <c r="Y2881" s="252"/>
      <c r="Z2881" s="252"/>
      <c r="AA2881" s="277"/>
    </row>
    <row r="2882" spans="1:27" s="2" customFormat="1" ht="15.6" x14ac:dyDescent="0.3">
      <c r="A2882" s="556">
        <v>45680</v>
      </c>
      <c r="B2882" s="235" t="s">
        <v>2790</v>
      </c>
      <c r="C2882" s="236" t="s">
        <v>494</v>
      </c>
      <c r="D2882" s="236">
        <v>4</v>
      </c>
      <c r="E2882" s="236" t="s">
        <v>391</v>
      </c>
      <c r="F2882" s="45">
        <v>19</v>
      </c>
      <c r="G2882" s="64" t="s">
        <v>5337</v>
      </c>
      <c r="H2882" s="65" t="s">
        <v>30</v>
      </c>
      <c r="I2882" s="364"/>
      <c r="J2882" s="526">
        <v>45974</v>
      </c>
      <c r="K2882" s="42" t="s">
        <v>31</v>
      </c>
      <c r="L2882" s="527" t="s">
        <v>164</v>
      </c>
      <c r="M2882" s="252"/>
      <c r="N2882" s="515"/>
      <c r="O2882" s="252"/>
      <c r="P2882" s="256"/>
      <c r="Q2882" s="256"/>
      <c r="R2882" s="256"/>
      <c r="S2882" s="256"/>
      <c r="T2882" s="275"/>
      <c r="U2882" s="276"/>
      <c r="V2882" s="252"/>
      <c r="W2882" s="252"/>
      <c r="X2882" s="252"/>
      <c r="Y2882" s="252"/>
      <c r="Z2882" s="252"/>
      <c r="AA2882" s="277"/>
    </row>
    <row r="2883" spans="1:27" s="2" customFormat="1" ht="60.6" customHeight="1" x14ac:dyDescent="0.3">
      <c r="A2883" s="556">
        <v>45680</v>
      </c>
      <c r="B2883" s="235" t="s">
        <v>2790</v>
      </c>
      <c r="C2883" s="236" t="s">
        <v>494</v>
      </c>
      <c r="D2883" s="236">
        <v>4</v>
      </c>
      <c r="E2883" s="236" t="s">
        <v>391</v>
      </c>
      <c r="F2883" s="45">
        <v>20</v>
      </c>
      <c r="G2883" s="509" t="s">
        <v>5571</v>
      </c>
      <c r="H2883" s="48" t="s">
        <v>104</v>
      </c>
      <c r="I2883" s="65"/>
      <c r="J2883" s="513">
        <v>46007</v>
      </c>
      <c r="K2883" s="42" t="s">
        <v>31</v>
      </c>
      <c r="L2883" s="527" t="s">
        <v>164</v>
      </c>
      <c r="M2883" s="417"/>
      <c r="N2883" s="515">
        <v>46171</v>
      </c>
      <c r="O2883" s="115" t="s">
        <v>5412</v>
      </c>
      <c r="P2883" s="256"/>
      <c r="Q2883" s="256"/>
      <c r="R2883" s="256"/>
      <c r="S2883" s="256"/>
      <c r="T2883" s="275"/>
      <c r="U2883" s="276"/>
      <c r="V2883" s="252"/>
      <c r="W2883" s="252"/>
      <c r="X2883" s="252"/>
      <c r="Y2883" s="252"/>
      <c r="Z2883" s="252"/>
      <c r="AA2883" s="277"/>
    </row>
    <row r="2884" spans="1:27" s="2" customFormat="1" ht="15.6" x14ac:dyDescent="0.3">
      <c r="A2884" s="555">
        <v>45513</v>
      </c>
      <c r="B2884" s="48" t="s">
        <v>2806</v>
      </c>
      <c r="C2884" s="48" t="s">
        <v>494</v>
      </c>
      <c r="D2884" s="48">
        <v>4</v>
      </c>
      <c r="E2884" s="48" t="s">
        <v>2345</v>
      </c>
      <c r="F2884" s="45">
        <v>1</v>
      </c>
      <c r="G2884" s="52" t="s">
        <v>2807</v>
      </c>
      <c r="H2884" s="47" t="s">
        <v>57</v>
      </c>
      <c r="I2884" s="70"/>
      <c r="J2884" s="522"/>
      <c r="K2884" s="42" t="s">
        <v>31</v>
      </c>
      <c r="L2884" s="543">
        <v>45441</v>
      </c>
      <c r="M2884" s="51"/>
      <c r="N2884" s="513">
        <v>45656</v>
      </c>
      <c r="O2884" s="51"/>
      <c r="P2884" s="70" t="str">
        <f t="shared" ref="P2884:P2894" ca="1" si="464">IF(K2884="NÃO INTERVENCIONADO",TODAY()-J2884,"")</f>
        <v/>
      </c>
      <c r="Q2884" s="70" t="str">
        <f t="shared" ref="Q2884:Q2894" ca="1" si="465">IF(K2884="ENCOMENDADO",TODAY()-J2884,"")</f>
        <v/>
      </c>
      <c r="R2884" s="70" t="str">
        <f t="shared" ref="R2884:R2894" ca="1" si="466">IF(K2884="EM OBRA",TODAY()-J2884,"")</f>
        <v/>
      </c>
      <c r="S2884" s="70" t="str">
        <f t="shared" ref="S2884:S2894" ca="1" si="467">IF(K2884="CORREÇÃO NÃO ACEITE",TODAY()-J2884,"")</f>
        <v/>
      </c>
      <c r="T2884" s="147" t="str">
        <f t="shared" ref="T2884:T2894" ca="1" si="468">IF(K2884="A VERIFICAR",TODAY()-J2884,"")</f>
        <v/>
      </c>
      <c r="U2884" s="146"/>
      <c r="V2884" s="51"/>
      <c r="W2884" s="51"/>
      <c r="X2884" s="51"/>
      <c r="Y2884" s="51"/>
      <c r="Z2884" s="51"/>
      <c r="AA2884" s="145"/>
    </row>
    <row r="2885" spans="1:27" s="2" customFormat="1" ht="15.6" x14ac:dyDescent="0.3">
      <c r="A2885" s="555">
        <v>45513</v>
      </c>
      <c r="B2885" s="48" t="s">
        <v>2806</v>
      </c>
      <c r="C2885" s="48" t="s">
        <v>494</v>
      </c>
      <c r="D2885" s="48">
        <v>4</v>
      </c>
      <c r="E2885" s="48" t="s">
        <v>2345</v>
      </c>
      <c r="F2885" s="45">
        <v>2</v>
      </c>
      <c r="G2885" s="52" t="s">
        <v>2808</v>
      </c>
      <c r="H2885" s="124"/>
      <c r="I2885" s="70"/>
      <c r="J2885" s="522"/>
      <c r="K2885" s="42" t="s">
        <v>31</v>
      </c>
      <c r="L2885" s="543">
        <v>45441</v>
      </c>
      <c r="M2885" s="51"/>
      <c r="N2885" s="513">
        <v>45656</v>
      </c>
      <c r="O2885" s="51"/>
      <c r="P2885" s="70" t="str">
        <f t="shared" ca="1" si="464"/>
        <v/>
      </c>
      <c r="Q2885" s="70" t="str">
        <f t="shared" ca="1" si="465"/>
        <v/>
      </c>
      <c r="R2885" s="70" t="str">
        <f t="shared" ca="1" si="466"/>
        <v/>
      </c>
      <c r="S2885" s="70" t="str">
        <f t="shared" ca="1" si="467"/>
        <v/>
      </c>
      <c r="T2885" s="147" t="str">
        <f t="shared" ca="1" si="468"/>
        <v/>
      </c>
      <c r="U2885" s="146"/>
      <c r="V2885" s="51"/>
      <c r="W2885" s="51"/>
      <c r="X2885" s="51"/>
      <c r="Y2885" s="51"/>
      <c r="Z2885" s="51"/>
      <c r="AA2885" s="145"/>
    </row>
    <row r="2886" spans="1:27" s="2" customFormat="1" ht="15.6" x14ac:dyDescent="0.3">
      <c r="A2886" s="555">
        <v>45513</v>
      </c>
      <c r="B2886" s="48" t="s">
        <v>2806</v>
      </c>
      <c r="C2886" s="48" t="s">
        <v>494</v>
      </c>
      <c r="D2886" s="48">
        <v>4</v>
      </c>
      <c r="E2886" s="48" t="s">
        <v>2345</v>
      </c>
      <c r="F2886" s="45">
        <v>3</v>
      </c>
      <c r="G2886" s="52" t="s">
        <v>2809</v>
      </c>
      <c r="H2886" s="124"/>
      <c r="I2886" s="70"/>
      <c r="J2886" s="522"/>
      <c r="K2886" s="187" t="s">
        <v>31</v>
      </c>
      <c r="L2886" s="543">
        <v>45441</v>
      </c>
      <c r="M2886" s="51"/>
      <c r="N2886" s="513">
        <v>45656</v>
      </c>
      <c r="O2886" s="51"/>
      <c r="P2886" s="70" t="str">
        <f t="shared" ca="1" si="464"/>
        <v/>
      </c>
      <c r="Q2886" s="70" t="str">
        <f t="shared" ca="1" si="465"/>
        <v/>
      </c>
      <c r="R2886" s="70" t="str">
        <f t="shared" ca="1" si="466"/>
        <v/>
      </c>
      <c r="S2886" s="70" t="str">
        <f t="shared" ca="1" si="467"/>
        <v/>
      </c>
      <c r="T2886" s="147" t="str">
        <f t="shared" ca="1" si="468"/>
        <v/>
      </c>
      <c r="U2886" s="146"/>
      <c r="V2886" s="51"/>
      <c r="W2886" s="51"/>
      <c r="X2886" s="51"/>
      <c r="Y2886" s="51"/>
      <c r="Z2886" s="51"/>
      <c r="AA2886" s="145"/>
    </row>
    <row r="2887" spans="1:27" s="2" customFormat="1" ht="15.6" x14ac:dyDescent="0.3">
      <c r="A2887" s="555">
        <v>45513</v>
      </c>
      <c r="B2887" s="48" t="s">
        <v>2806</v>
      </c>
      <c r="C2887" s="48" t="s">
        <v>494</v>
      </c>
      <c r="D2887" s="48">
        <v>4</v>
      </c>
      <c r="E2887" s="48" t="s">
        <v>2345</v>
      </c>
      <c r="F2887" s="45">
        <v>4</v>
      </c>
      <c r="G2887" s="46" t="s">
        <v>2070</v>
      </c>
      <c r="H2887" s="414"/>
      <c r="I2887" s="88"/>
      <c r="J2887" s="580"/>
      <c r="K2887" s="187" t="s">
        <v>31</v>
      </c>
      <c r="L2887" s="543">
        <v>45441</v>
      </c>
      <c r="M2887" s="51"/>
      <c r="N2887" s="513">
        <v>45656</v>
      </c>
      <c r="O2887" s="51"/>
      <c r="P2887" s="70" t="str">
        <f t="shared" ca="1" si="464"/>
        <v/>
      </c>
      <c r="Q2887" s="70" t="str">
        <f t="shared" ca="1" si="465"/>
        <v/>
      </c>
      <c r="R2887" s="70" t="str">
        <f t="shared" ca="1" si="466"/>
        <v/>
      </c>
      <c r="S2887" s="70" t="str">
        <f t="shared" ca="1" si="467"/>
        <v/>
      </c>
      <c r="T2887" s="147" t="str">
        <f t="shared" ca="1" si="468"/>
        <v/>
      </c>
      <c r="U2887" s="146"/>
      <c r="V2887" s="51"/>
      <c r="W2887" s="51"/>
      <c r="X2887" s="51"/>
      <c r="Y2887" s="51"/>
      <c r="Z2887" s="51"/>
      <c r="AA2887" s="145"/>
    </row>
    <row r="2888" spans="1:27" s="2" customFormat="1" ht="15.6" x14ac:dyDescent="0.3">
      <c r="A2888" s="555">
        <v>45513</v>
      </c>
      <c r="B2888" s="48" t="s">
        <v>2806</v>
      </c>
      <c r="C2888" s="48" t="s">
        <v>494</v>
      </c>
      <c r="D2888" s="48">
        <v>4</v>
      </c>
      <c r="E2888" s="48" t="s">
        <v>2345</v>
      </c>
      <c r="F2888" s="45">
        <v>5</v>
      </c>
      <c r="G2888" s="46" t="s">
        <v>2810</v>
      </c>
      <c r="H2888" s="414"/>
      <c r="I2888" s="88"/>
      <c r="J2888" s="580"/>
      <c r="K2888" s="187" t="s">
        <v>31</v>
      </c>
      <c r="L2888" s="543">
        <v>45441</v>
      </c>
      <c r="M2888" s="51"/>
      <c r="N2888" s="513">
        <v>45656</v>
      </c>
      <c r="O2888" s="51"/>
      <c r="P2888" s="70" t="str">
        <f t="shared" ca="1" si="464"/>
        <v/>
      </c>
      <c r="Q2888" s="70" t="str">
        <f t="shared" ca="1" si="465"/>
        <v/>
      </c>
      <c r="R2888" s="70" t="str">
        <f t="shared" ca="1" si="466"/>
        <v/>
      </c>
      <c r="S2888" s="70" t="str">
        <f t="shared" ca="1" si="467"/>
        <v/>
      </c>
      <c r="T2888" s="147" t="str">
        <f t="shared" ca="1" si="468"/>
        <v/>
      </c>
      <c r="U2888" s="146"/>
      <c r="V2888" s="51"/>
      <c r="W2888" s="51"/>
      <c r="X2888" s="51"/>
      <c r="Y2888" s="51"/>
      <c r="Z2888" s="51"/>
      <c r="AA2888" s="145"/>
    </row>
    <row r="2889" spans="1:27" s="2" customFormat="1" ht="15.6" x14ac:dyDescent="0.3">
      <c r="A2889" s="555">
        <v>45513</v>
      </c>
      <c r="B2889" s="48" t="s">
        <v>2806</v>
      </c>
      <c r="C2889" s="48" t="s">
        <v>494</v>
      </c>
      <c r="D2889" s="48">
        <v>4</v>
      </c>
      <c r="E2889" s="48" t="s">
        <v>2345</v>
      </c>
      <c r="F2889" s="45">
        <v>6</v>
      </c>
      <c r="G2889" s="46" t="s">
        <v>2811</v>
      </c>
      <c r="H2889" s="65" t="s">
        <v>44</v>
      </c>
      <c r="I2889" s="88"/>
      <c r="J2889" s="580"/>
      <c r="K2889" s="42" t="s">
        <v>31</v>
      </c>
      <c r="L2889" s="543">
        <v>45441</v>
      </c>
      <c r="M2889" s="51"/>
      <c r="N2889" s="513">
        <v>45510</v>
      </c>
      <c r="O2889" s="51"/>
      <c r="P2889" s="70" t="str">
        <f t="shared" ca="1" si="464"/>
        <v/>
      </c>
      <c r="Q2889" s="70" t="str">
        <f t="shared" ca="1" si="465"/>
        <v/>
      </c>
      <c r="R2889" s="70" t="str">
        <f t="shared" ca="1" si="466"/>
        <v/>
      </c>
      <c r="S2889" s="70" t="str">
        <f t="shared" ca="1" si="467"/>
        <v/>
      </c>
      <c r="T2889" s="147" t="str">
        <f t="shared" ca="1" si="468"/>
        <v/>
      </c>
      <c r="U2889" s="146"/>
      <c r="V2889" s="51"/>
      <c r="W2889" s="51"/>
      <c r="X2889" s="51"/>
      <c r="Y2889" s="51"/>
      <c r="Z2889" s="51"/>
      <c r="AA2889" s="145"/>
    </row>
    <row r="2890" spans="1:27" s="2" customFormat="1" ht="15.6" x14ac:dyDescent="0.3">
      <c r="A2890" s="555">
        <v>45513</v>
      </c>
      <c r="B2890" s="48" t="s">
        <v>2806</v>
      </c>
      <c r="C2890" s="48" t="s">
        <v>494</v>
      </c>
      <c r="D2890" s="48">
        <v>4</v>
      </c>
      <c r="E2890" s="48" t="s">
        <v>2345</v>
      </c>
      <c r="F2890" s="45">
        <v>7</v>
      </c>
      <c r="G2890" s="46" t="s">
        <v>2812</v>
      </c>
      <c r="H2890" s="414"/>
      <c r="I2890" s="88"/>
      <c r="J2890" s="580"/>
      <c r="K2890" s="42" t="s">
        <v>31</v>
      </c>
      <c r="L2890" s="543">
        <v>45441</v>
      </c>
      <c r="M2890" s="51"/>
      <c r="N2890" s="513">
        <v>45656</v>
      </c>
      <c r="O2890" s="51"/>
      <c r="P2890" s="70" t="str">
        <f t="shared" ca="1" si="464"/>
        <v/>
      </c>
      <c r="Q2890" s="70" t="str">
        <f t="shared" ca="1" si="465"/>
        <v/>
      </c>
      <c r="R2890" s="70" t="str">
        <f t="shared" ca="1" si="466"/>
        <v/>
      </c>
      <c r="S2890" s="70" t="str">
        <f t="shared" ca="1" si="467"/>
        <v/>
      </c>
      <c r="T2890" s="147" t="str">
        <f t="shared" ca="1" si="468"/>
        <v/>
      </c>
      <c r="U2890" s="146"/>
      <c r="V2890" s="51"/>
      <c r="W2890" s="51"/>
      <c r="X2890" s="51"/>
      <c r="Y2890" s="51"/>
      <c r="Z2890" s="51"/>
      <c r="AA2890" s="145"/>
    </row>
    <row r="2891" spans="1:27" s="2" customFormat="1" ht="15.6" x14ac:dyDescent="0.3">
      <c r="A2891" s="555">
        <v>45513</v>
      </c>
      <c r="B2891" s="48" t="s">
        <v>2806</v>
      </c>
      <c r="C2891" s="48" t="s">
        <v>494</v>
      </c>
      <c r="D2891" s="48">
        <v>4</v>
      </c>
      <c r="E2891" s="48" t="s">
        <v>2345</v>
      </c>
      <c r="F2891" s="45">
        <v>8</v>
      </c>
      <c r="G2891" s="46" t="s">
        <v>2813</v>
      </c>
      <c r="H2891" s="414"/>
      <c r="I2891" s="88"/>
      <c r="J2891" s="580"/>
      <c r="K2891" s="187" t="s">
        <v>31</v>
      </c>
      <c r="L2891" s="543">
        <v>45441</v>
      </c>
      <c r="M2891" s="51"/>
      <c r="N2891" s="513">
        <v>45656</v>
      </c>
      <c r="O2891" s="51"/>
      <c r="P2891" s="70" t="str">
        <f t="shared" ca="1" si="464"/>
        <v/>
      </c>
      <c r="Q2891" s="70" t="str">
        <f t="shared" ca="1" si="465"/>
        <v/>
      </c>
      <c r="R2891" s="70" t="str">
        <f t="shared" ca="1" si="466"/>
        <v/>
      </c>
      <c r="S2891" s="70" t="str">
        <f t="shared" ca="1" si="467"/>
        <v/>
      </c>
      <c r="T2891" s="147" t="str">
        <f t="shared" ca="1" si="468"/>
        <v/>
      </c>
      <c r="U2891" s="146"/>
      <c r="V2891" s="51"/>
      <c r="W2891" s="51"/>
      <c r="X2891" s="51"/>
      <c r="Y2891" s="51"/>
      <c r="Z2891" s="51"/>
      <c r="AA2891" s="145"/>
    </row>
    <row r="2892" spans="1:27" s="2" customFormat="1" ht="15.6" x14ac:dyDescent="0.3">
      <c r="A2892" s="555">
        <v>45513</v>
      </c>
      <c r="B2892" s="48" t="s">
        <v>2806</v>
      </c>
      <c r="C2892" s="48" t="s">
        <v>494</v>
      </c>
      <c r="D2892" s="48">
        <v>4</v>
      </c>
      <c r="E2892" s="48" t="s">
        <v>2345</v>
      </c>
      <c r="F2892" s="45">
        <v>9</v>
      </c>
      <c r="G2892" s="46" t="s">
        <v>2814</v>
      </c>
      <c r="H2892" s="414"/>
      <c r="I2892" s="88"/>
      <c r="J2892" s="580"/>
      <c r="K2892" s="42" t="s">
        <v>31</v>
      </c>
      <c r="L2892" s="543">
        <v>45441</v>
      </c>
      <c r="M2892" s="51"/>
      <c r="N2892" s="513">
        <v>45656</v>
      </c>
      <c r="O2892" s="51"/>
      <c r="P2892" s="70" t="str">
        <f t="shared" ca="1" si="464"/>
        <v/>
      </c>
      <c r="Q2892" s="70" t="str">
        <f t="shared" ca="1" si="465"/>
        <v/>
      </c>
      <c r="R2892" s="70" t="str">
        <f t="shared" ca="1" si="466"/>
        <v/>
      </c>
      <c r="S2892" s="70" t="str">
        <f t="shared" ca="1" si="467"/>
        <v/>
      </c>
      <c r="T2892" s="147" t="str">
        <f t="shared" ca="1" si="468"/>
        <v/>
      </c>
      <c r="U2892" s="146"/>
      <c r="V2892" s="51"/>
      <c r="W2892" s="51"/>
      <c r="X2892" s="51"/>
      <c r="Y2892" s="51"/>
      <c r="Z2892" s="51"/>
      <c r="AA2892" s="145"/>
    </row>
    <row r="2893" spans="1:27" s="2" customFormat="1" ht="15.6" x14ac:dyDescent="0.3">
      <c r="A2893" s="555">
        <v>45513</v>
      </c>
      <c r="B2893" s="48" t="s">
        <v>2806</v>
      </c>
      <c r="C2893" s="48" t="s">
        <v>494</v>
      </c>
      <c r="D2893" s="48">
        <v>4</v>
      </c>
      <c r="E2893" s="48" t="s">
        <v>2345</v>
      </c>
      <c r="F2893" s="45">
        <v>10</v>
      </c>
      <c r="G2893" s="46" t="s">
        <v>2815</v>
      </c>
      <c r="H2893" s="414"/>
      <c r="I2893" s="88"/>
      <c r="J2893" s="580"/>
      <c r="K2893" s="42" t="s">
        <v>31</v>
      </c>
      <c r="L2893" s="543">
        <v>45441</v>
      </c>
      <c r="M2893" s="51"/>
      <c r="N2893" s="513">
        <v>45656</v>
      </c>
      <c r="O2893" s="51"/>
      <c r="P2893" s="70" t="str">
        <f t="shared" ca="1" si="464"/>
        <v/>
      </c>
      <c r="Q2893" s="70" t="str">
        <f t="shared" ca="1" si="465"/>
        <v/>
      </c>
      <c r="R2893" s="70" t="str">
        <f t="shared" ca="1" si="466"/>
        <v/>
      </c>
      <c r="S2893" s="70" t="str">
        <f t="shared" ca="1" si="467"/>
        <v/>
      </c>
      <c r="T2893" s="147" t="str">
        <f t="shared" ca="1" si="468"/>
        <v/>
      </c>
      <c r="U2893" s="146"/>
      <c r="V2893" s="51"/>
      <c r="W2893" s="51"/>
      <c r="X2893" s="51"/>
      <c r="Y2893" s="51"/>
      <c r="Z2893" s="51"/>
      <c r="AA2893" s="145"/>
    </row>
    <row r="2894" spans="1:27" s="2" customFormat="1" ht="15.6" x14ac:dyDescent="0.3">
      <c r="A2894" s="555">
        <v>45513</v>
      </c>
      <c r="B2894" s="48" t="s">
        <v>2806</v>
      </c>
      <c r="C2894" s="48" t="s">
        <v>494</v>
      </c>
      <c r="D2894" s="48">
        <v>4</v>
      </c>
      <c r="E2894" s="48" t="s">
        <v>2345</v>
      </c>
      <c r="F2894" s="45">
        <v>11</v>
      </c>
      <c r="G2894" s="46" t="s">
        <v>2816</v>
      </c>
      <c r="H2894" s="414"/>
      <c r="I2894" s="88"/>
      <c r="J2894" s="580"/>
      <c r="K2894" s="42" t="s">
        <v>31</v>
      </c>
      <c r="L2894" s="543">
        <v>45441</v>
      </c>
      <c r="M2894" s="51"/>
      <c r="N2894" s="513">
        <v>45656</v>
      </c>
      <c r="O2894" s="51"/>
      <c r="P2894" s="70" t="str">
        <f t="shared" ca="1" si="464"/>
        <v/>
      </c>
      <c r="Q2894" s="70" t="str">
        <f t="shared" ca="1" si="465"/>
        <v/>
      </c>
      <c r="R2894" s="70" t="str">
        <f t="shared" ca="1" si="466"/>
        <v/>
      </c>
      <c r="S2894" s="70" t="str">
        <f t="shared" ca="1" si="467"/>
        <v/>
      </c>
      <c r="T2894" s="147" t="str">
        <f t="shared" ca="1" si="468"/>
        <v/>
      </c>
      <c r="U2894" s="146"/>
      <c r="V2894" s="51"/>
      <c r="W2894" s="51"/>
      <c r="X2894" s="51"/>
      <c r="Y2894" s="51"/>
      <c r="Z2894" s="51"/>
      <c r="AA2894" s="145"/>
    </row>
    <row r="2895" spans="1:27" s="2" customFormat="1" ht="15.6" x14ac:dyDescent="0.3">
      <c r="A2895" s="555">
        <v>45513</v>
      </c>
      <c r="B2895" s="48" t="s">
        <v>2806</v>
      </c>
      <c r="C2895" s="48" t="s">
        <v>494</v>
      </c>
      <c r="D2895" s="48">
        <v>4</v>
      </c>
      <c r="E2895" s="48" t="s">
        <v>2345</v>
      </c>
      <c r="F2895" s="45">
        <v>12</v>
      </c>
      <c r="G2895" s="46" t="s">
        <v>5276</v>
      </c>
      <c r="H2895" s="65" t="s">
        <v>30</v>
      </c>
      <c r="I2895" s="88"/>
      <c r="J2895" s="580">
        <v>45938</v>
      </c>
      <c r="K2895" s="42" t="s">
        <v>31</v>
      </c>
      <c r="L2895" s="543">
        <v>45441</v>
      </c>
      <c r="M2895" s="51"/>
      <c r="N2895" s="513">
        <v>45943</v>
      </c>
      <c r="O2895" s="51"/>
      <c r="P2895" s="70"/>
      <c r="Q2895" s="70"/>
      <c r="R2895" s="70"/>
      <c r="S2895" s="70"/>
      <c r="T2895" s="147"/>
      <c r="U2895" s="146"/>
      <c r="V2895" s="51"/>
      <c r="W2895" s="51"/>
      <c r="X2895" s="51"/>
      <c r="Y2895" s="51"/>
      <c r="Z2895" s="51"/>
      <c r="AA2895" s="145"/>
    </row>
    <row r="2896" spans="1:27" s="2" customFormat="1" ht="15.6" x14ac:dyDescent="0.3">
      <c r="A2896" s="555">
        <v>45518</v>
      </c>
      <c r="B2896" s="48" t="s">
        <v>2817</v>
      </c>
      <c r="C2896" s="45" t="s">
        <v>494</v>
      </c>
      <c r="D2896" s="45">
        <v>4</v>
      </c>
      <c r="E2896" s="45" t="s">
        <v>28</v>
      </c>
      <c r="F2896" s="45">
        <v>1</v>
      </c>
      <c r="G2896" s="92" t="s">
        <v>2818</v>
      </c>
      <c r="H2896" s="47" t="s">
        <v>104</v>
      </c>
      <c r="I2896" s="47"/>
      <c r="J2896" s="513">
        <v>45645</v>
      </c>
      <c r="K2896" s="42" t="s">
        <v>31</v>
      </c>
      <c r="L2896" s="544">
        <v>45484</v>
      </c>
      <c r="M2896" s="57"/>
      <c r="N2896" s="525">
        <v>45656</v>
      </c>
      <c r="O2896" s="51"/>
      <c r="P2896" s="70" t="str">
        <f t="shared" ref="P2896:P2917" ca="1" si="469">IF(K2896="NÃO INTERVENCIONADO",TODAY()-J2896,"")</f>
        <v/>
      </c>
      <c r="Q2896" s="70" t="str">
        <f t="shared" ref="Q2896:Q2917" ca="1" si="470">IF(K2896="ENCOMENDADO",TODAY()-J2896,"")</f>
        <v/>
      </c>
      <c r="R2896" s="70" t="str">
        <f t="shared" ref="R2896:R2917" ca="1" si="471">IF(K2896="EM OBRA",TODAY()-J2896,"")</f>
        <v/>
      </c>
      <c r="S2896" s="70" t="str">
        <f t="shared" ref="S2896:S2917" ca="1" si="472">IF(K2896="CORREÇÃO NÃO ACEITE",TODAY()-J2896,"")</f>
        <v/>
      </c>
      <c r="T2896" s="147" t="str">
        <f t="shared" ref="T2896:T2917" ca="1" si="473">IF(K2896="A VERIFICAR",TODAY()-J2896,"")</f>
        <v/>
      </c>
      <c r="U2896" s="146"/>
      <c r="V2896" s="51"/>
      <c r="W2896" s="51"/>
      <c r="X2896" s="51"/>
      <c r="Y2896" s="51"/>
      <c r="Z2896" s="51"/>
      <c r="AA2896" s="145"/>
    </row>
    <row r="2897" spans="1:27" s="2" customFormat="1" ht="15.6" x14ac:dyDescent="0.3">
      <c r="A2897" s="555">
        <v>45518</v>
      </c>
      <c r="B2897" s="48" t="s">
        <v>2817</v>
      </c>
      <c r="C2897" s="45" t="s">
        <v>494</v>
      </c>
      <c r="D2897" s="45">
        <v>4</v>
      </c>
      <c r="E2897" s="45" t="s">
        <v>28</v>
      </c>
      <c r="F2897" s="106">
        <v>1</v>
      </c>
      <c r="G2897" s="67" t="s">
        <v>375</v>
      </c>
      <c r="H2897" s="47" t="s">
        <v>30</v>
      </c>
      <c r="I2897" s="48"/>
      <c r="J2897" s="513"/>
      <c r="K2897" s="42" t="s">
        <v>31</v>
      </c>
      <c r="L2897" s="544">
        <v>45484</v>
      </c>
      <c r="M2897" s="55"/>
      <c r="N2897" s="513">
        <v>45500</v>
      </c>
      <c r="O2897" s="51" t="s">
        <v>2819</v>
      </c>
      <c r="P2897" s="70" t="str">
        <f t="shared" ca="1" si="469"/>
        <v/>
      </c>
      <c r="Q2897" s="70" t="str">
        <f t="shared" ca="1" si="470"/>
        <v/>
      </c>
      <c r="R2897" s="70" t="str">
        <f t="shared" ca="1" si="471"/>
        <v/>
      </c>
      <c r="S2897" s="70" t="str">
        <f t="shared" ca="1" si="472"/>
        <v/>
      </c>
      <c r="T2897" s="147" t="str">
        <f t="shared" ca="1" si="473"/>
        <v/>
      </c>
      <c r="U2897" s="146"/>
      <c r="V2897" s="51"/>
      <c r="W2897" s="51"/>
      <c r="X2897" s="51"/>
      <c r="Y2897" s="51"/>
      <c r="Z2897" s="51"/>
      <c r="AA2897" s="145"/>
    </row>
    <row r="2898" spans="1:27" s="2" customFormat="1" ht="15.6" x14ac:dyDescent="0.3">
      <c r="A2898" s="555">
        <v>45518</v>
      </c>
      <c r="B2898" s="48" t="s">
        <v>2817</v>
      </c>
      <c r="C2898" s="45" t="s">
        <v>494</v>
      </c>
      <c r="D2898" s="45">
        <v>4</v>
      </c>
      <c r="E2898" s="45" t="s">
        <v>28</v>
      </c>
      <c r="F2898" s="106">
        <v>2</v>
      </c>
      <c r="G2898" s="67" t="s">
        <v>71</v>
      </c>
      <c r="H2898" s="47" t="s">
        <v>30</v>
      </c>
      <c r="I2898" s="48"/>
      <c r="J2898" s="513"/>
      <c r="K2898" s="42" t="s">
        <v>31</v>
      </c>
      <c r="L2898" s="544">
        <v>45484</v>
      </c>
      <c r="M2898" s="55"/>
      <c r="N2898" s="513">
        <v>45500</v>
      </c>
      <c r="O2898" s="51"/>
      <c r="P2898" s="70" t="str">
        <f t="shared" ca="1" si="469"/>
        <v/>
      </c>
      <c r="Q2898" s="70" t="str">
        <f t="shared" ca="1" si="470"/>
        <v/>
      </c>
      <c r="R2898" s="70" t="str">
        <f t="shared" ca="1" si="471"/>
        <v/>
      </c>
      <c r="S2898" s="70" t="str">
        <f t="shared" ca="1" si="472"/>
        <v/>
      </c>
      <c r="T2898" s="147" t="str">
        <f t="shared" ca="1" si="473"/>
        <v/>
      </c>
      <c r="U2898" s="146"/>
      <c r="V2898" s="51"/>
      <c r="W2898" s="51"/>
      <c r="X2898" s="51"/>
      <c r="Y2898" s="51"/>
      <c r="Z2898" s="51"/>
      <c r="AA2898" s="145"/>
    </row>
    <row r="2899" spans="1:27" s="2" customFormat="1" ht="15.6" x14ac:dyDescent="0.3">
      <c r="A2899" s="555">
        <v>45518</v>
      </c>
      <c r="B2899" s="48" t="s">
        <v>2817</v>
      </c>
      <c r="C2899" s="45" t="s">
        <v>494</v>
      </c>
      <c r="D2899" s="45">
        <v>4</v>
      </c>
      <c r="E2899" s="45" t="s">
        <v>28</v>
      </c>
      <c r="F2899" s="106">
        <v>3</v>
      </c>
      <c r="G2899" s="67" t="s">
        <v>2820</v>
      </c>
      <c r="H2899" s="47" t="s">
        <v>54</v>
      </c>
      <c r="I2899" s="48"/>
      <c r="J2899" s="568">
        <v>45569</v>
      </c>
      <c r="K2899" s="42" t="s">
        <v>31</v>
      </c>
      <c r="L2899" s="544">
        <v>45484</v>
      </c>
      <c r="M2899" s="55"/>
      <c r="N2899" s="513">
        <v>45590</v>
      </c>
      <c r="O2899" s="51"/>
      <c r="P2899" s="70" t="str">
        <f t="shared" ca="1" si="469"/>
        <v/>
      </c>
      <c r="Q2899" s="70" t="str">
        <f t="shared" ca="1" si="470"/>
        <v/>
      </c>
      <c r="R2899" s="70" t="str">
        <f t="shared" ca="1" si="471"/>
        <v/>
      </c>
      <c r="S2899" s="70" t="str">
        <f t="shared" ca="1" si="472"/>
        <v/>
      </c>
      <c r="T2899" s="147" t="str">
        <f t="shared" ca="1" si="473"/>
        <v/>
      </c>
      <c r="U2899" s="146"/>
      <c r="V2899" s="51"/>
      <c r="W2899" s="51"/>
      <c r="X2899" s="51"/>
      <c r="Y2899" s="51"/>
      <c r="Z2899" s="51"/>
      <c r="AA2899" s="145"/>
    </row>
    <row r="2900" spans="1:27" s="2" customFormat="1" ht="15.6" x14ac:dyDescent="0.3">
      <c r="A2900" s="555">
        <v>45518</v>
      </c>
      <c r="B2900" s="48" t="s">
        <v>2817</v>
      </c>
      <c r="C2900" s="45" t="s">
        <v>494</v>
      </c>
      <c r="D2900" s="45">
        <v>4</v>
      </c>
      <c r="E2900" s="45" t="s">
        <v>28</v>
      </c>
      <c r="F2900" s="106">
        <v>4</v>
      </c>
      <c r="G2900" s="67" t="s">
        <v>2821</v>
      </c>
      <c r="H2900" s="47" t="s">
        <v>30</v>
      </c>
      <c r="I2900" s="48"/>
      <c r="J2900" s="513"/>
      <c r="K2900" s="42" t="s">
        <v>31</v>
      </c>
      <c r="L2900" s="544">
        <v>45484</v>
      </c>
      <c r="M2900" s="55"/>
      <c r="N2900" s="513">
        <v>45500</v>
      </c>
      <c r="O2900" s="51"/>
      <c r="P2900" s="70" t="str">
        <f t="shared" ca="1" si="469"/>
        <v/>
      </c>
      <c r="Q2900" s="70" t="str">
        <f t="shared" ca="1" si="470"/>
        <v/>
      </c>
      <c r="R2900" s="70" t="str">
        <f t="shared" ca="1" si="471"/>
        <v/>
      </c>
      <c r="S2900" s="70" t="str">
        <f t="shared" ca="1" si="472"/>
        <v/>
      </c>
      <c r="T2900" s="147" t="str">
        <f t="shared" ca="1" si="473"/>
        <v/>
      </c>
      <c r="U2900" s="146"/>
      <c r="V2900" s="51"/>
      <c r="W2900" s="51"/>
      <c r="X2900" s="51"/>
      <c r="Y2900" s="51"/>
      <c r="Z2900" s="51"/>
      <c r="AA2900" s="145"/>
    </row>
    <row r="2901" spans="1:27" s="2" customFormat="1" ht="15.6" x14ac:dyDescent="0.3">
      <c r="A2901" s="555">
        <v>45518</v>
      </c>
      <c r="B2901" s="48" t="s">
        <v>2817</v>
      </c>
      <c r="C2901" s="45" t="s">
        <v>494</v>
      </c>
      <c r="D2901" s="45">
        <v>4</v>
      </c>
      <c r="E2901" s="45" t="s">
        <v>28</v>
      </c>
      <c r="F2901" s="106">
        <v>5</v>
      </c>
      <c r="G2901" s="67" t="s">
        <v>2078</v>
      </c>
      <c r="H2901" s="47" t="s">
        <v>30</v>
      </c>
      <c r="I2901" s="48"/>
      <c r="J2901" s="513"/>
      <c r="K2901" s="187" t="s">
        <v>31</v>
      </c>
      <c r="L2901" s="544">
        <v>45484</v>
      </c>
      <c r="M2901" s="55"/>
      <c r="N2901" s="513">
        <v>45500</v>
      </c>
      <c r="O2901" s="51"/>
      <c r="P2901" s="70" t="str">
        <f t="shared" ca="1" si="469"/>
        <v/>
      </c>
      <c r="Q2901" s="70" t="str">
        <f t="shared" ca="1" si="470"/>
        <v/>
      </c>
      <c r="R2901" s="70" t="str">
        <f t="shared" ca="1" si="471"/>
        <v/>
      </c>
      <c r="S2901" s="70" t="str">
        <f t="shared" ca="1" si="472"/>
        <v/>
      </c>
      <c r="T2901" s="147" t="str">
        <f t="shared" ca="1" si="473"/>
        <v/>
      </c>
      <c r="U2901" s="146"/>
      <c r="V2901" s="51"/>
      <c r="W2901" s="51"/>
      <c r="X2901" s="51"/>
      <c r="Y2901" s="51"/>
      <c r="Z2901" s="51"/>
      <c r="AA2901" s="145"/>
    </row>
    <row r="2902" spans="1:27" s="2" customFormat="1" ht="15.6" x14ac:dyDescent="0.3">
      <c r="A2902" s="555">
        <v>45518</v>
      </c>
      <c r="B2902" s="48" t="s">
        <v>2817</v>
      </c>
      <c r="C2902" s="45" t="s">
        <v>494</v>
      </c>
      <c r="D2902" s="45">
        <v>4</v>
      </c>
      <c r="E2902" s="45" t="s">
        <v>28</v>
      </c>
      <c r="F2902" s="106">
        <v>6</v>
      </c>
      <c r="G2902" s="67" t="s">
        <v>2822</v>
      </c>
      <c r="H2902" s="47" t="s">
        <v>30</v>
      </c>
      <c r="I2902" s="48"/>
      <c r="J2902" s="513"/>
      <c r="K2902" s="42" t="s">
        <v>31</v>
      </c>
      <c r="L2902" s="544">
        <v>45484</v>
      </c>
      <c r="M2902" s="55"/>
      <c r="N2902" s="513">
        <v>45500</v>
      </c>
      <c r="O2902" s="51"/>
      <c r="P2902" s="70" t="str">
        <f t="shared" ca="1" si="469"/>
        <v/>
      </c>
      <c r="Q2902" s="70" t="str">
        <f t="shared" ca="1" si="470"/>
        <v/>
      </c>
      <c r="R2902" s="70" t="str">
        <f t="shared" ca="1" si="471"/>
        <v/>
      </c>
      <c r="S2902" s="70" t="str">
        <f t="shared" ca="1" si="472"/>
        <v/>
      </c>
      <c r="T2902" s="147" t="str">
        <f t="shared" ca="1" si="473"/>
        <v/>
      </c>
      <c r="U2902" s="146"/>
      <c r="V2902" s="51"/>
      <c r="W2902" s="51"/>
      <c r="X2902" s="51"/>
      <c r="Y2902" s="51"/>
      <c r="Z2902" s="51"/>
      <c r="AA2902" s="145"/>
    </row>
    <row r="2903" spans="1:27" s="2" customFormat="1" ht="15.6" x14ac:dyDescent="0.3">
      <c r="A2903" s="555">
        <v>45518</v>
      </c>
      <c r="B2903" s="48" t="s">
        <v>2817</v>
      </c>
      <c r="C2903" s="45" t="s">
        <v>494</v>
      </c>
      <c r="D2903" s="45">
        <v>4</v>
      </c>
      <c r="E2903" s="45" t="s">
        <v>28</v>
      </c>
      <c r="F2903" s="106">
        <v>7</v>
      </c>
      <c r="G2903" s="67" t="s">
        <v>2823</v>
      </c>
      <c r="H2903" s="47" t="s">
        <v>30</v>
      </c>
      <c r="I2903" s="48"/>
      <c r="J2903" s="513"/>
      <c r="K2903" s="42" t="s">
        <v>31</v>
      </c>
      <c r="L2903" s="544">
        <v>45484</v>
      </c>
      <c r="M2903" s="55"/>
      <c r="N2903" s="513">
        <v>45500</v>
      </c>
      <c r="O2903" s="51"/>
      <c r="P2903" s="70" t="str">
        <f t="shared" ca="1" si="469"/>
        <v/>
      </c>
      <c r="Q2903" s="70" t="str">
        <f t="shared" ca="1" si="470"/>
        <v/>
      </c>
      <c r="R2903" s="70" t="str">
        <f t="shared" ca="1" si="471"/>
        <v/>
      </c>
      <c r="S2903" s="70" t="str">
        <f t="shared" ca="1" si="472"/>
        <v/>
      </c>
      <c r="T2903" s="147" t="str">
        <f t="shared" ca="1" si="473"/>
        <v/>
      </c>
      <c r="U2903" s="146"/>
      <c r="V2903" s="51"/>
      <c r="W2903" s="51"/>
      <c r="X2903" s="51"/>
      <c r="Y2903" s="51"/>
      <c r="Z2903" s="51"/>
      <c r="AA2903" s="145"/>
    </row>
    <row r="2904" spans="1:27" s="2" customFormat="1" ht="15.6" x14ac:dyDescent="0.3">
      <c r="A2904" s="555">
        <v>45518</v>
      </c>
      <c r="B2904" s="48" t="s">
        <v>2817</v>
      </c>
      <c r="C2904" s="45" t="s">
        <v>494</v>
      </c>
      <c r="D2904" s="45">
        <v>4</v>
      </c>
      <c r="E2904" s="45" t="s">
        <v>28</v>
      </c>
      <c r="F2904" s="106">
        <v>8</v>
      </c>
      <c r="G2904" s="67" t="s">
        <v>2824</v>
      </c>
      <c r="H2904" s="47" t="s">
        <v>57</v>
      </c>
      <c r="I2904" s="48"/>
      <c r="J2904" s="513"/>
      <c r="K2904" s="42" t="s">
        <v>31</v>
      </c>
      <c r="L2904" s="544">
        <v>45484</v>
      </c>
      <c r="M2904" s="78"/>
      <c r="N2904" s="513">
        <v>45500</v>
      </c>
      <c r="O2904" s="51"/>
      <c r="P2904" s="70" t="str">
        <f t="shared" ca="1" si="469"/>
        <v/>
      </c>
      <c r="Q2904" s="70" t="str">
        <f t="shared" ca="1" si="470"/>
        <v/>
      </c>
      <c r="R2904" s="70" t="str">
        <f t="shared" ca="1" si="471"/>
        <v/>
      </c>
      <c r="S2904" s="70" t="str">
        <f t="shared" ca="1" si="472"/>
        <v/>
      </c>
      <c r="T2904" s="147" t="str">
        <f t="shared" ca="1" si="473"/>
        <v/>
      </c>
      <c r="U2904" s="146"/>
      <c r="V2904" s="51"/>
      <c r="W2904" s="51"/>
      <c r="X2904" s="51"/>
      <c r="Y2904" s="51"/>
      <c r="Z2904" s="51"/>
      <c r="AA2904" s="145"/>
    </row>
    <row r="2905" spans="1:27" s="2" customFormat="1" ht="15.6" x14ac:dyDescent="0.3">
      <c r="A2905" s="555">
        <v>45518</v>
      </c>
      <c r="B2905" s="48" t="s">
        <v>2817</v>
      </c>
      <c r="C2905" s="45" t="s">
        <v>494</v>
      </c>
      <c r="D2905" s="45">
        <v>4</v>
      </c>
      <c r="E2905" s="45" t="s">
        <v>28</v>
      </c>
      <c r="F2905" s="106">
        <v>9</v>
      </c>
      <c r="G2905" s="67" t="s">
        <v>2825</v>
      </c>
      <c r="H2905" s="47" t="s">
        <v>57</v>
      </c>
      <c r="I2905" s="48"/>
      <c r="J2905" s="513"/>
      <c r="K2905" s="187" t="s">
        <v>31</v>
      </c>
      <c r="L2905" s="544">
        <v>45484</v>
      </c>
      <c r="M2905" s="89"/>
      <c r="N2905" s="513">
        <v>45500</v>
      </c>
      <c r="O2905" s="51"/>
      <c r="P2905" s="70" t="str">
        <f t="shared" ca="1" si="469"/>
        <v/>
      </c>
      <c r="Q2905" s="70" t="str">
        <f t="shared" ca="1" si="470"/>
        <v/>
      </c>
      <c r="R2905" s="70" t="str">
        <f t="shared" ca="1" si="471"/>
        <v/>
      </c>
      <c r="S2905" s="70" t="str">
        <f t="shared" ca="1" si="472"/>
        <v/>
      </c>
      <c r="T2905" s="147" t="str">
        <f t="shared" ca="1" si="473"/>
        <v/>
      </c>
      <c r="U2905" s="146"/>
      <c r="V2905" s="51"/>
      <c r="W2905" s="51"/>
      <c r="X2905" s="51"/>
      <c r="Y2905" s="51"/>
      <c r="Z2905" s="51"/>
      <c r="AA2905" s="145"/>
    </row>
    <row r="2906" spans="1:27" s="2" customFormat="1" ht="15.6" x14ac:dyDescent="0.3">
      <c r="A2906" s="555">
        <v>45518</v>
      </c>
      <c r="B2906" s="48" t="s">
        <v>2817</v>
      </c>
      <c r="C2906" s="45" t="s">
        <v>494</v>
      </c>
      <c r="D2906" s="45">
        <v>4</v>
      </c>
      <c r="E2906" s="45" t="s">
        <v>28</v>
      </c>
      <c r="F2906" s="106">
        <v>10</v>
      </c>
      <c r="G2906" s="67" t="s">
        <v>2826</v>
      </c>
      <c r="H2906" s="47" t="s">
        <v>30</v>
      </c>
      <c r="I2906" s="48"/>
      <c r="J2906" s="513"/>
      <c r="K2906" s="42" t="s">
        <v>31</v>
      </c>
      <c r="L2906" s="544">
        <v>45484</v>
      </c>
      <c r="M2906" s="55"/>
      <c r="N2906" s="513">
        <v>45500</v>
      </c>
      <c r="O2906" s="51"/>
      <c r="P2906" s="70" t="str">
        <f t="shared" ca="1" si="469"/>
        <v/>
      </c>
      <c r="Q2906" s="70" t="str">
        <f t="shared" ca="1" si="470"/>
        <v/>
      </c>
      <c r="R2906" s="70" t="str">
        <f t="shared" ca="1" si="471"/>
        <v/>
      </c>
      <c r="S2906" s="70" t="str">
        <f t="shared" ca="1" si="472"/>
        <v/>
      </c>
      <c r="T2906" s="147" t="str">
        <f t="shared" ca="1" si="473"/>
        <v/>
      </c>
      <c r="U2906" s="146"/>
      <c r="V2906" s="51"/>
      <c r="W2906" s="51"/>
      <c r="X2906" s="51"/>
      <c r="Y2906" s="51"/>
      <c r="Z2906" s="51"/>
      <c r="AA2906" s="145"/>
    </row>
    <row r="2907" spans="1:27" s="2" customFormat="1" ht="15.6" x14ac:dyDescent="0.3">
      <c r="A2907" s="555">
        <v>45518</v>
      </c>
      <c r="B2907" s="48" t="s">
        <v>2817</v>
      </c>
      <c r="C2907" s="45" t="s">
        <v>494</v>
      </c>
      <c r="D2907" s="45">
        <v>4</v>
      </c>
      <c r="E2907" s="45" t="s">
        <v>28</v>
      </c>
      <c r="F2907" s="106">
        <v>11</v>
      </c>
      <c r="G2907" s="67" t="s">
        <v>2636</v>
      </c>
      <c r="H2907" s="47" t="s">
        <v>30</v>
      </c>
      <c r="I2907" s="48"/>
      <c r="J2907" s="513"/>
      <c r="K2907" s="42" t="s">
        <v>31</v>
      </c>
      <c r="L2907" s="544">
        <v>45484</v>
      </c>
      <c r="M2907" s="55"/>
      <c r="N2907" s="513">
        <v>45500</v>
      </c>
      <c r="O2907" s="51"/>
      <c r="P2907" s="70" t="str">
        <f t="shared" ca="1" si="469"/>
        <v/>
      </c>
      <c r="Q2907" s="70" t="str">
        <f t="shared" ca="1" si="470"/>
        <v/>
      </c>
      <c r="R2907" s="70" t="str">
        <f t="shared" ca="1" si="471"/>
        <v/>
      </c>
      <c r="S2907" s="70" t="str">
        <f t="shared" ca="1" si="472"/>
        <v/>
      </c>
      <c r="T2907" s="147" t="str">
        <f t="shared" ca="1" si="473"/>
        <v/>
      </c>
      <c r="U2907" s="146"/>
      <c r="V2907" s="51"/>
      <c r="W2907" s="51"/>
      <c r="X2907" s="51"/>
      <c r="Y2907" s="51"/>
      <c r="Z2907" s="51"/>
      <c r="AA2907" s="145"/>
    </row>
    <row r="2908" spans="1:27" s="2" customFormat="1" ht="15.6" x14ac:dyDescent="0.3">
      <c r="A2908" s="555">
        <v>45518</v>
      </c>
      <c r="B2908" s="48" t="s">
        <v>2817</v>
      </c>
      <c r="C2908" s="45" t="s">
        <v>494</v>
      </c>
      <c r="D2908" s="45">
        <v>4</v>
      </c>
      <c r="E2908" s="45" t="s">
        <v>28</v>
      </c>
      <c r="F2908" s="106">
        <v>12</v>
      </c>
      <c r="G2908" s="67" t="s">
        <v>2560</v>
      </c>
      <c r="H2908" s="47" t="s">
        <v>57</v>
      </c>
      <c r="I2908" s="48"/>
      <c r="J2908" s="513"/>
      <c r="K2908" s="42" t="s">
        <v>31</v>
      </c>
      <c r="L2908" s="544">
        <v>45484</v>
      </c>
      <c r="M2908" s="78"/>
      <c r="N2908" s="513">
        <v>45500</v>
      </c>
      <c r="O2908" s="51"/>
      <c r="P2908" s="70" t="str">
        <f t="shared" ca="1" si="469"/>
        <v/>
      </c>
      <c r="Q2908" s="70" t="str">
        <f t="shared" ca="1" si="470"/>
        <v/>
      </c>
      <c r="R2908" s="70" t="str">
        <f t="shared" ca="1" si="471"/>
        <v/>
      </c>
      <c r="S2908" s="70" t="str">
        <f t="shared" ca="1" si="472"/>
        <v/>
      </c>
      <c r="T2908" s="147" t="str">
        <f t="shared" ca="1" si="473"/>
        <v/>
      </c>
      <c r="U2908" s="146"/>
      <c r="V2908" s="51"/>
      <c r="W2908" s="51"/>
      <c r="X2908" s="51"/>
      <c r="Y2908" s="51"/>
      <c r="Z2908" s="51"/>
      <c r="AA2908" s="145"/>
    </row>
    <row r="2909" spans="1:27" s="2" customFormat="1" ht="15.6" x14ac:dyDescent="0.3">
      <c r="A2909" s="555">
        <v>45518</v>
      </c>
      <c r="B2909" s="48" t="s">
        <v>2817</v>
      </c>
      <c r="C2909" s="45" t="s">
        <v>494</v>
      </c>
      <c r="D2909" s="45">
        <v>4</v>
      </c>
      <c r="E2909" s="45" t="s">
        <v>28</v>
      </c>
      <c r="F2909" s="106">
        <v>13</v>
      </c>
      <c r="G2909" s="73" t="s">
        <v>2827</v>
      </c>
      <c r="H2909" s="65" t="s">
        <v>111</v>
      </c>
      <c r="I2909" s="48"/>
      <c r="J2909" s="568">
        <v>45624</v>
      </c>
      <c r="K2909" s="42" t="s">
        <v>31</v>
      </c>
      <c r="L2909" s="544">
        <v>45484</v>
      </c>
      <c r="M2909" s="89"/>
      <c r="N2909" s="513">
        <v>45673</v>
      </c>
      <c r="O2909" s="51" t="s">
        <v>2828</v>
      </c>
      <c r="P2909" s="70" t="str">
        <f t="shared" ca="1" si="469"/>
        <v/>
      </c>
      <c r="Q2909" s="70" t="str">
        <f t="shared" ca="1" si="470"/>
        <v/>
      </c>
      <c r="R2909" s="70" t="str">
        <f t="shared" ca="1" si="471"/>
        <v/>
      </c>
      <c r="S2909" s="70" t="str">
        <f t="shared" ca="1" si="472"/>
        <v/>
      </c>
      <c r="T2909" s="147" t="str">
        <f t="shared" ca="1" si="473"/>
        <v/>
      </c>
      <c r="U2909" s="146"/>
      <c r="V2909" s="51"/>
      <c r="W2909" s="51"/>
      <c r="X2909" s="51"/>
      <c r="Y2909" s="51"/>
      <c r="Z2909" s="51"/>
      <c r="AA2909" s="145"/>
    </row>
    <row r="2910" spans="1:27" s="2" customFormat="1" ht="15.6" x14ac:dyDescent="0.3">
      <c r="A2910" s="555">
        <v>45518</v>
      </c>
      <c r="B2910" s="48" t="s">
        <v>2817</v>
      </c>
      <c r="C2910" s="45" t="s">
        <v>494</v>
      </c>
      <c r="D2910" s="45">
        <v>4</v>
      </c>
      <c r="E2910" s="45" t="s">
        <v>28</v>
      </c>
      <c r="F2910" s="106">
        <v>14</v>
      </c>
      <c r="G2910" s="68" t="s">
        <v>2829</v>
      </c>
      <c r="H2910" s="53" t="s">
        <v>30</v>
      </c>
      <c r="I2910" s="48"/>
      <c r="J2910" s="513"/>
      <c r="K2910" s="42" t="s">
        <v>31</v>
      </c>
      <c r="L2910" s="544">
        <v>45484</v>
      </c>
      <c r="M2910" s="55"/>
      <c r="N2910" s="513">
        <v>45500</v>
      </c>
      <c r="O2910" s="51"/>
      <c r="P2910" s="70" t="str">
        <f t="shared" ca="1" si="469"/>
        <v/>
      </c>
      <c r="Q2910" s="70" t="str">
        <f t="shared" ca="1" si="470"/>
        <v/>
      </c>
      <c r="R2910" s="70" t="str">
        <f t="shared" ca="1" si="471"/>
        <v/>
      </c>
      <c r="S2910" s="70" t="str">
        <f t="shared" ca="1" si="472"/>
        <v/>
      </c>
      <c r="T2910" s="147" t="str">
        <f t="shared" ca="1" si="473"/>
        <v/>
      </c>
      <c r="U2910" s="146"/>
      <c r="V2910" s="51"/>
      <c r="W2910" s="51"/>
      <c r="X2910" s="51"/>
      <c r="Y2910" s="51"/>
      <c r="Z2910" s="51"/>
      <c r="AA2910" s="145"/>
    </row>
    <row r="2911" spans="1:27" s="2" customFormat="1" ht="15.6" x14ac:dyDescent="0.3">
      <c r="A2911" s="555">
        <v>45518</v>
      </c>
      <c r="B2911" s="48" t="s">
        <v>2817</v>
      </c>
      <c r="C2911" s="45" t="s">
        <v>494</v>
      </c>
      <c r="D2911" s="45">
        <v>4</v>
      </c>
      <c r="E2911" s="45" t="s">
        <v>28</v>
      </c>
      <c r="F2911" s="106">
        <v>15</v>
      </c>
      <c r="G2911" s="68" t="s">
        <v>2830</v>
      </c>
      <c r="H2911" s="47" t="s">
        <v>57</v>
      </c>
      <c r="I2911" s="48"/>
      <c r="J2911" s="513"/>
      <c r="K2911" s="42" t="s">
        <v>31</v>
      </c>
      <c r="L2911" s="544">
        <v>45484</v>
      </c>
      <c r="M2911" s="78"/>
      <c r="N2911" s="513">
        <v>45500</v>
      </c>
      <c r="O2911" s="51"/>
      <c r="P2911" s="70" t="str">
        <f t="shared" ca="1" si="469"/>
        <v/>
      </c>
      <c r="Q2911" s="70" t="str">
        <f t="shared" ca="1" si="470"/>
        <v/>
      </c>
      <c r="R2911" s="70" t="str">
        <f t="shared" ca="1" si="471"/>
        <v/>
      </c>
      <c r="S2911" s="70" t="str">
        <f t="shared" ca="1" si="472"/>
        <v/>
      </c>
      <c r="T2911" s="147" t="str">
        <f t="shared" ca="1" si="473"/>
        <v/>
      </c>
      <c r="U2911" s="146"/>
      <c r="V2911" s="51"/>
      <c r="W2911" s="51"/>
      <c r="X2911" s="51"/>
      <c r="Y2911" s="51"/>
      <c r="Z2911" s="51"/>
      <c r="AA2911" s="145"/>
    </row>
    <row r="2912" spans="1:27" s="2" customFormat="1" ht="15.6" x14ac:dyDescent="0.3">
      <c r="A2912" s="555">
        <v>45518</v>
      </c>
      <c r="B2912" s="48" t="s">
        <v>2817</v>
      </c>
      <c r="C2912" s="45" t="s">
        <v>494</v>
      </c>
      <c r="D2912" s="45">
        <v>4</v>
      </c>
      <c r="E2912" s="45" t="s">
        <v>28</v>
      </c>
      <c r="F2912" s="106">
        <v>16</v>
      </c>
      <c r="G2912" s="67" t="s">
        <v>2831</v>
      </c>
      <c r="H2912" s="47" t="s">
        <v>68</v>
      </c>
      <c r="I2912" s="47"/>
      <c r="J2912" s="568">
        <v>45572</v>
      </c>
      <c r="K2912" s="42" t="s">
        <v>31</v>
      </c>
      <c r="L2912" s="544">
        <v>45484</v>
      </c>
      <c r="M2912" s="89"/>
      <c r="N2912" s="513">
        <v>45581</v>
      </c>
      <c r="O2912" s="51"/>
      <c r="P2912" s="70" t="str">
        <f t="shared" ca="1" si="469"/>
        <v/>
      </c>
      <c r="Q2912" s="70" t="str">
        <f t="shared" ca="1" si="470"/>
        <v/>
      </c>
      <c r="R2912" s="70" t="str">
        <f t="shared" ca="1" si="471"/>
        <v/>
      </c>
      <c r="S2912" s="70" t="str">
        <f t="shared" ca="1" si="472"/>
        <v/>
      </c>
      <c r="T2912" s="147" t="str">
        <f t="shared" ca="1" si="473"/>
        <v/>
      </c>
      <c r="U2912" s="146"/>
      <c r="V2912" s="51"/>
      <c r="W2912" s="51"/>
      <c r="X2912" s="51"/>
      <c r="Y2912" s="51"/>
      <c r="Z2912" s="51"/>
      <c r="AA2912" s="145"/>
    </row>
    <row r="2913" spans="1:27" s="2" customFormat="1" ht="15.6" x14ac:dyDescent="0.3">
      <c r="A2913" s="555">
        <v>45518</v>
      </c>
      <c r="B2913" s="48" t="s">
        <v>2817</v>
      </c>
      <c r="C2913" s="45" t="s">
        <v>494</v>
      </c>
      <c r="D2913" s="45">
        <v>4</v>
      </c>
      <c r="E2913" s="45" t="s">
        <v>28</v>
      </c>
      <c r="F2913" s="106">
        <v>17</v>
      </c>
      <c r="G2913" s="67" t="s">
        <v>2832</v>
      </c>
      <c r="H2913" s="47" t="s">
        <v>57</v>
      </c>
      <c r="I2913" s="48"/>
      <c r="J2913" s="568">
        <v>45569</v>
      </c>
      <c r="K2913" s="42" t="s">
        <v>31</v>
      </c>
      <c r="L2913" s="544">
        <v>45484</v>
      </c>
      <c r="M2913" s="78"/>
      <c r="N2913" s="514">
        <v>45680</v>
      </c>
      <c r="O2913" s="51"/>
      <c r="P2913" s="70" t="str">
        <f t="shared" ca="1" si="469"/>
        <v/>
      </c>
      <c r="Q2913" s="70" t="str">
        <f t="shared" ca="1" si="470"/>
        <v/>
      </c>
      <c r="R2913" s="70" t="str">
        <f t="shared" ca="1" si="471"/>
        <v/>
      </c>
      <c r="S2913" s="70" t="str">
        <f t="shared" ca="1" si="472"/>
        <v/>
      </c>
      <c r="T2913" s="147" t="str">
        <f t="shared" ca="1" si="473"/>
        <v/>
      </c>
      <c r="U2913" s="146"/>
      <c r="V2913" s="51"/>
      <c r="W2913" s="51"/>
      <c r="X2913" s="51"/>
      <c r="Y2913" s="51"/>
      <c r="Z2913" s="51"/>
      <c r="AA2913" s="145"/>
    </row>
    <row r="2914" spans="1:27" s="2" customFormat="1" ht="15.6" x14ac:dyDescent="0.3">
      <c r="A2914" s="555">
        <v>45518</v>
      </c>
      <c r="B2914" s="48" t="s">
        <v>2817</v>
      </c>
      <c r="C2914" s="45" t="s">
        <v>494</v>
      </c>
      <c r="D2914" s="45">
        <v>4</v>
      </c>
      <c r="E2914" s="45" t="s">
        <v>28</v>
      </c>
      <c r="F2914" s="106">
        <v>18</v>
      </c>
      <c r="G2914" s="73" t="s">
        <v>2833</v>
      </c>
      <c r="H2914" s="75" t="s">
        <v>30</v>
      </c>
      <c r="I2914" s="75"/>
      <c r="J2914" s="585">
        <v>45624</v>
      </c>
      <c r="K2914" s="42" t="s">
        <v>31</v>
      </c>
      <c r="L2914" s="544">
        <v>45484</v>
      </c>
      <c r="M2914" s="78"/>
      <c r="N2914" s="514">
        <v>45680</v>
      </c>
      <c r="O2914" s="51"/>
      <c r="P2914" s="70" t="str">
        <f t="shared" ca="1" si="469"/>
        <v/>
      </c>
      <c r="Q2914" s="70" t="str">
        <f t="shared" ca="1" si="470"/>
        <v/>
      </c>
      <c r="R2914" s="70" t="str">
        <f t="shared" ca="1" si="471"/>
        <v/>
      </c>
      <c r="S2914" s="70" t="str">
        <f t="shared" ca="1" si="472"/>
        <v/>
      </c>
      <c r="T2914" s="147" t="str">
        <f t="shared" ca="1" si="473"/>
        <v/>
      </c>
      <c r="U2914" s="146"/>
      <c r="V2914" s="51"/>
      <c r="W2914" s="51"/>
      <c r="X2914" s="51"/>
      <c r="Y2914" s="51"/>
      <c r="Z2914" s="51"/>
      <c r="AA2914" s="145"/>
    </row>
    <row r="2915" spans="1:27" s="2" customFormat="1" ht="15.6" x14ac:dyDescent="0.3">
      <c r="A2915" s="555">
        <v>45518</v>
      </c>
      <c r="B2915" s="48" t="s">
        <v>2817</v>
      </c>
      <c r="C2915" s="45" t="s">
        <v>494</v>
      </c>
      <c r="D2915" s="45">
        <v>4</v>
      </c>
      <c r="E2915" s="45" t="s">
        <v>28</v>
      </c>
      <c r="F2915" s="106">
        <v>19</v>
      </c>
      <c r="G2915" s="67" t="s">
        <v>2834</v>
      </c>
      <c r="H2915" s="47" t="s">
        <v>57</v>
      </c>
      <c r="I2915" s="48"/>
      <c r="J2915" s="568">
        <v>45569</v>
      </c>
      <c r="K2915" s="42" t="s">
        <v>31</v>
      </c>
      <c r="L2915" s="544">
        <v>45484</v>
      </c>
      <c r="M2915" s="78"/>
      <c r="N2915" s="513">
        <v>45623</v>
      </c>
      <c r="O2915" s="51"/>
      <c r="P2915" s="70" t="str">
        <f t="shared" ca="1" si="469"/>
        <v/>
      </c>
      <c r="Q2915" s="70" t="str">
        <f t="shared" ca="1" si="470"/>
        <v/>
      </c>
      <c r="R2915" s="70" t="str">
        <f t="shared" ca="1" si="471"/>
        <v/>
      </c>
      <c r="S2915" s="70" t="str">
        <f t="shared" ca="1" si="472"/>
        <v/>
      </c>
      <c r="T2915" s="147" t="str">
        <f t="shared" ca="1" si="473"/>
        <v/>
      </c>
      <c r="U2915" s="146"/>
      <c r="V2915" s="51"/>
      <c r="W2915" s="51"/>
      <c r="X2915" s="51"/>
      <c r="Y2915" s="51"/>
      <c r="Z2915" s="51"/>
      <c r="AA2915" s="145"/>
    </row>
    <row r="2916" spans="1:27" s="2" customFormat="1" ht="15.6" x14ac:dyDescent="0.3">
      <c r="A2916" s="555">
        <v>45518</v>
      </c>
      <c r="B2916" s="48" t="s">
        <v>2817</v>
      </c>
      <c r="C2916" s="45" t="s">
        <v>494</v>
      </c>
      <c r="D2916" s="45">
        <v>4</v>
      </c>
      <c r="E2916" s="45" t="s">
        <v>28</v>
      </c>
      <c r="F2916" s="106">
        <v>19</v>
      </c>
      <c r="G2916" s="67" t="s">
        <v>2834</v>
      </c>
      <c r="H2916" s="47" t="s">
        <v>57</v>
      </c>
      <c r="I2916" s="48"/>
      <c r="J2916" s="568">
        <v>45569</v>
      </c>
      <c r="K2916" s="42" t="s">
        <v>31</v>
      </c>
      <c r="L2916" s="544">
        <v>45484</v>
      </c>
      <c r="M2916" s="78"/>
      <c r="N2916" s="513">
        <v>45623</v>
      </c>
      <c r="O2916" s="51"/>
      <c r="P2916" s="70" t="str">
        <f t="shared" ca="1" si="469"/>
        <v/>
      </c>
      <c r="Q2916" s="70" t="str">
        <f t="shared" ca="1" si="470"/>
        <v/>
      </c>
      <c r="R2916" s="70" t="str">
        <f t="shared" ca="1" si="471"/>
        <v/>
      </c>
      <c r="S2916" s="70" t="str">
        <f t="shared" ca="1" si="472"/>
        <v/>
      </c>
      <c r="T2916" s="147" t="str">
        <f t="shared" ca="1" si="473"/>
        <v/>
      </c>
      <c r="U2916" s="146"/>
      <c r="V2916" s="51"/>
      <c r="W2916" s="51"/>
      <c r="X2916" s="51"/>
      <c r="Y2916" s="51"/>
      <c r="Z2916" s="51"/>
      <c r="AA2916" s="145"/>
    </row>
    <row r="2917" spans="1:27" s="2" customFormat="1" ht="15.6" x14ac:dyDescent="0.3">
      <c r="A2917" s="555">
        <v>45518</v>
      </c>
      <c r="B2917" s="48" t="s">
        <v>2817</v>
      </c>
      <c r="C2917" s="45" t="s">
        <v>494</v>
      </c>
      <c r="D2917" s="45">
        <v>4</v>
      </c>
      <c r="E2917" s="45" t="s">
        <v>28</v>
      </c>
      <c r="F2917" s="106">
        <v>20</v>
      </c>
      <c r="G2917" s="366" t="s">
        <v>2835</v>
      </c>
      <c r="H2917" s="47" t="s">
        <v>52</v>
      </c>
      <c r="I2917" s="65"/>
      <c r="J2917" s="526">
        <v>45631</v>
      </c>
      <c r="K2917" s="42" t="s">
        <v>31</v>
      </c>
      <c r="L2917" s="544">
        <v>45484</v>
      </c>
      <c r="M2917" s="78"/>
      <c r="N2917" s="514">
        <v>45680</v>
      </c>
      <c r="O2917" s="51"/>
      <c r="P2917" s="70" t="str">
        <f t="shared" ca="1" si="469"/>
        <v/>
      </c>
      <c r="Q2917" s="70" t="str">
        <f t="shared" ca="1" si="470"/>
        <v/>
      </c>
      <c r="R2917" s="70" t="str">
        <f t="shared" ca="1" si="471"/>
        <v/>
      </c>
      <c r="S2917" s="70" t="str">
        <f t="shared" ca="1" si="472"/>
        <v/>
      </c>
      <c r="T2917" s="147" t="str">
        <f t="shared" ca="1" si="473"/>
        <v/>
      </c>
      <c r="U2917" s="146"/>
      <c r="V2917" s="51"/>
      <c r="W2917" s="51"/>
      <c r="X2917" s="51"/>
      <c r="Y2917" s="51"/>
      <c r="Z2917" s="51"/>
      <c r="AA2917" s="145"/>
    </row>
    <row r="2918" spans="1:27" s="2" customFormat="1" ht="15.6" x14ac:dyDescent="0.3">
      <c r="A2918" s="555">
        <v>45518</v>
      </c>
      <c r="B2918" s="48" t="s">
        <v>2817</v>
      </c>
      <c r="C2918" s="45" t="s">
        <v>494</v>
      </c>
      <c r="D2918" s="45">
        <v>4</v>
      </c>
      <c r="E2918" s="45" t="s">
        <v>28</v>
      </c>
      <c r="F2918" s="106">
        <v>21</v>
      </c>
      <c r="G2918" s="368" t="s">
        <v>2836</v>
      </c>
      <c r="H2918" s="65" t="s">
        <v>158</v>
      </c>
      <c r="I2918" s="65"/>
      <c r="J2918" s="526">
        <v>45833</v>
      </c>
      <c r="K2918" s="42" t="s">
        <v>31</v>
      </c>
      <c r="L2918" s="544">
        <v>45484</v>
      </c>
      <c r="M2918" s="55"/>
      <c r="N2918" s="513">
        <v>45839</v>
      </c>
      <c r="O2918" s="51"/>
      <c r="P2918" s="70"/>
      <c r="Q2918" s="70"/>
      <c r="R2918" s="70"/>
      <c r="S2918" s="70"/>
      <c r="T2918" s="147"/>
      <c r="U2918" s="146"/>
      <c r="V2918" s="51"/>
      <c r="W2918" s="51"/>
      <c r="X2918" s="51"/>
      <c r="Y2918" s="51"/>
      <c r="Z2918" s="51"/>
      <c r="AA2918" s="145"/>
    </row>
    <row r="2919" spans="1:27" s="2" customFormat="1" ht="15.6" x14ac:dyDescent="0.3">
      <c r="A2919" s="555">
        <v>45488</v>
      </c>
      <c r="B2919" s="48" t="s">
        <v>2837</v>
      </c>
      <c r="C2919" s="48" t="s">
        <v>494</v>
      </c>
      <c r="D2919" s="48">
        <v>4</v>
      </c>
      <c r="E2919" s="48" t="s">
        <v>66</v>
      </c>
      <c r="F2919" s="106">
        <v>11</v>
      </c>
      <c r="G2919" s="73" t="s">
        <v>2838</v>
      </c>
      <c r="H2919" s="65" t="s">
        <v>84</v>
      </c>
      <c r="I2919" s="65"/>
      <c r="J2919" s="526">
        <v>45715</v>
      </c>
      <c r="K2919" s="191" t="s">
        <v>31</v>
      </c>
      <c r="L2919" s="544">
        <v>45476</v>
      </c>
      <c r="M2919" s="55"/>
      <c r="N2919" s="513">
        <v>45721</v>
      </c>
      <c r="O2919" s="51"/>
      <c r="P2919" s="70"/>
      <c r="Q2919" s="70"/>
      <c r="R2919" s="70"/>
      <c r="S2919" s="70"/>
      <c r="T2919" s="147"/>
      <c r="U2919" s="146"/>
      <c r="V2919" s="51"/>
      <c r="W2919" s="51"/>
      <c r="X2919" s="51"/>
      <c r="Y2919" s="51"/>
      <c r="Z2919" s="51"/>
      <c r="AA2919" s="145"/>
    </row>
    <row r="2920" spans="1:27" s="2" customFormat="1" ht="15.6" x14ac:dyDescent="0.3">
      <c r="A2920" s="555">
        <v>45488</v>
      </c>
      <c r="B2920" s="48" t="s">
        <v>2837</v>
      </c>
      <c r="C2920" s="48" t="s">
        <v>494</v>
      </c>
      <c r="D2920" s="48">
        <v>4</v>
      </c>
      <c r="E2920" s="48" t="s">
        <v>66</v>
      </c>
      <c r="F2920" s="45">
        <v>10</v>
      </c>
      <c r="G2920" s="61" t="s">
        <v>2839</v>
      </c>
      <c r="H2920" s="65" t="s">
        <v>30</v>
      </c>
      <c r="I2920" s="65"/>
      <c r="J2920" s="526">
        <v>45565</v>
      </c>
      <c r="K2920" s="191" t="s">
        <v>31</v>
      </c>
      <c r="L2920" s="544">
        <v>45476</v>
      </c>
      <c r="M2920" s="125"/>
      <c r="N2920" s="513">
        <v>45671</v>
      </c>
      <c r="O2920" s="51" t="s">
        <v>2840</v>
      </c>
      <c r="P2920" s="70" t="str">
        <f t="shared" ref="P2920:P2928" ca="1" si="474">IF(K2920="NÃO INTERVENCIONADO",TODAY()-J2920,"")</f>
        <v/>
      </c>
      <c r="Q2920" s="70" t="str">
        <f t="shared" ref="Q2920:Q2928" ca="1" si="475">IF(K2920="ENCOMENDADO",TODAY()-J2920,"")</f>
        <v/>
      </c>
      <c r="R2920" s="70" t="str">
        <f t="shared" ref="R2920:R2928" ca="1" si="476">IF(K2920="EM OBRA",TODAY()-J2920,"")</f>
        <v/>
      </c>
      <c r="S2920" s="70" t="str">
        <f t="shared" ref="S2920:S2928" ca="1" si="477">IF(K2920="CORREÇÃO NÃO ACEITE",TODAY()-J2920,"")</f>
        <v/>
      </c>
      <c r="T2920" s="147" t="str">
        <f t="shared" ref="T2920:T2928" ca="1" si="478">IF(K2920="A VERIFICAR",TODAY()-J2920,"")</f>
        <v/>
      </c>
      <c r="U2920" s="146"/>
      <c r="V2920" s="51"/>
      <c r="W2920" s="51"/>
      <c r="X2920" s="51"/>
      <c r="Y2920" s="51"/>
      <c r="Z2920" s="51"/>
      <c r="AA2920" s="145"/>
    </row>
    <row r="2921" spans="1:27" s="2" customFormat="1" ht="15.6" x14ac:dyDescent="0.3">
      <c r="A2921" s="555">
        <v>45488</v>
      </c>
      <c r="B2921" s="48" t="s">
        <v>2837</v>
      </c>
      <c r="C2921" s="48" t="s">
        <v>494</v>
      </c>
      <c r="D2921" s="48">
        <v>4</v>
      </c>
      <c r="E2921" s="48" t="s">
        <v>66</v>
      </c>
      <c r="F2921" s="45">
        <v>9</v>
      </c>
      <c r="G2921" s="61" t="s">
        <v>2841</v>
      </c>
      <c r="H2921" s="65" t="s">
        <v>68</v>
      </c>
      <c r="I2921" s="65"/>
      <c r="J2921" s="526">
        <v>45565</v>
      </c>
      <c r="K2921" s="191" t="s">
        <v>31</v>
      </c>
      <c r="L2921" s="544">
        <v>45476</v>
      </c>
      <c r="M2921" s="125"/>
      <c r="N2921" s="525">
        <v>45656</v>
      </c>
      <c r="O2921" s="51" t="s">
        <v>2840</v>
      </c>
      <c r="P2921" s="70" t="str">
        <f t="shared" ca="1" si="474"/>
        <v/>
      </c>
      <c r="Q2921" s="70" t="str">
        <f t="shared" ca="1" si="475"/>
        <v/>
      </c>
      <c r="R2921" s="70" t="str">
        <f t="shared" ca="1" si="476"/>
        <v/>
      </c>
      <c r="S2921" s="70" t="str">
        <f t="shared" ca="1" si="477"/>
        <v/>
      </c>
      <c r="T2921" s="147" t="str">
        <f t="shared" ca="1" si="478"/>
        <v/>
      </c>
      <c r="U2921" s="146"/>
      <c r="V2921" s="51"/>
      <c r="W2921" s="51"/>
      <c r="X2921" s="51"/>
      <c r="Y2921" s="51"/>
      <c r="Z2921" s="51"/>
      <c r="AA2921" s="145"/>
    </row>
    <row r="2922" spans="1:27" s="2" customFormat="1" ht="15.6" x14ac:dyDescent="0.3">
      <c r="A2922" s="555">
        <v>45488</v>
      </c>
      <c r="B2922" s="48" t="s">
        <v>2837</v>
      </c>
      <c r="C2922" s="48" t="s">
        <v>494</v>
      </c>
      <c r="D2922" s="48">
        <v>4</v>
      </c>
      <c r="E2922" s="48" t="s">
        <v>66</v>
      </c>
      <c r="F2922" s="45">
        <v>8</v>
      </c>
      <c r="G2922" s="61" t="s">
        <v>2842</v>
      </c>
      <c r="H2922" s="65" t="s">
        <v>30</v>
      </c>
      <c r="I2922" s="65"/>
      <c r="J2922" s="526">
        <v>45555</v>
      </c>
      <c r="K2922" s="191" t="s">
        <v>31</v>
      </c>
      <c r="L2922" s="544">
        <v>45476</v>
      </c>
      <c r="M2922" s="125"/>
      <c r="N2922" s="513">
        <v>45671</v>
      </c>
      <c r="O2922" s="51" t="s">
        <v>2840</v>
      </c>
      <c r="P2922" s="70" t="str">
        <f t="shared" ca="1" si="474"/>
        <v/>
      </c>
      <c r="Q2922" s="70" t="str">
        <f t="shared" ca="1" si="475"/>
        <v/>
      </c>
      <c r="R2922" s="70" t="str">
        <f t="shared" ca="1" si="476"/>
        <v/>
      </c>
      <c r="S2922" s="70" t="str">
        <f t="shared" ca="1" si="477"/>
        <v/>
      </c>
      <c r="T2922" s="147" t="str">
        <f t="shared" ca="1" si="478"/>
        <v/>
      </c>
      <c r="U2922" s="146"/>
      <c r="V2922" s="51"/>
      <c r="W2922" s="51"/>
      <c r="X2922" s="51"/>
      <c r="Y2922" s="51"/>
      <c r="Z2922" s="51"/>
      <c r="AA2922" s="145"/>
    </row>
    <row r="2923" spans="1:27" s="2" customFormat="1" ht="15.6" x14ac:dyDescent="0.3">
      <c r="A2923" s="555">
        <v>45488</v>
      </c>
      <c r="B2923" s="48" t="s">
        <v>2837</v>
      </c>
      <c r="C2923" s="48" t="s">
        <v>494</v>
      </c>
      <c r="D2923" s="48">
        <v>4</v>
      </c>
      <c r="E2923" s="48" t="s">
        <v>66</v>
      </c>
      <c r="F2923" s="45">
        <v>7</v>
      </c>
      <c r="G2923" s="61" t="s">
        <v>2843</v>
      </c>
      <c r="H2923" s="65" t="s">
        <v>30</v>
      </c>
      <c r="I2923" s="65"/>
      <c r="J2923" s="526"/>
      <c r="K2923" s="191" t="s">
        <v>31</v>
      </c>
      <c r="L2923" s="544">
        <v>45476</v>
      </c>
      <c r="M2923" s="125"/>
      <c r="N2923" s="513">
        <v>45656</v>
      </c>
      <c r="O2923" s="51" t="s">
        <v>2840</v>
      </c>
      <c r="P2923" s="70" t="str">
        <f t="shared" ca="1" si="474"/>
        <v/>
      </c>
      <c r="Q2923" s="70" t="str">
        <f t="shared" ca="1" si="475"/>
        <v/>
      </c>
      <c r="R2923" s="70" t="str">
        <f t="shared" ca="1" si="476"/>
        <v/>
      </c>
      <c r="S2923" s="70" t="str">
        <f t="shared" ca="1" si="477"/>
        <v/>
      </c>
      <c r="T2923" s="147" t="str">
        <f t="shared" ca="1" si="478"/>
        <v/>
      </c>
      <c r="U2923" s="146"/>
      <c r="V2923" s="51"/>
      <c r="W2923" s="51"/>
      <c r="X2923" s="51"/>
      <c r="Y2923" s="51"/>
      <c r="Z2923" s="51"/>
      <c r="AA2923" s="145"/>
    </row>
    <row r="2924" spans="1:27" s="2" customFormat="1" ht="15.6" x14ac:dyDescent="0.3">
      <c r="A2924" s="555">
        <v>45488</v>
      </c>
      <c r="B2924" s="48" t="s">
        <v>2837</v>
      </c>
      <c r="C2924" s="48" t="s">
        <v>494</v>
      </c>
      <c r="D2924" s="48">
        <v>4</v>
      </c>
      <c r="E2924" s="48" t="s">
        <v>66</v>
      </c>
      <c r="F2924" s="45">
        <v>6</v>
      </c>
      <c r="G2924" s="61" t="s">
        <v>71</v>
      </c>
      <c r="H2924" s="65" t="s">
        <v>30</v>
      </c>
      <c r="I2924" s="65"/>
      <c r="J2924" s="526"/>
      <c r="K2924" s="191" t="s">
        <v>31</v>
      </c>
      <c r="L2924" s="544">
        <v>45476</v>
      </c>
      <c r="M2924" s="125"/>
      <c r="N2924" s="513">
        <v>45656</v>
      </c>
      <c r="O2924" s="51" t="s">
        <v>2840</v>
      </c>
      <c r="P2924" s="70" t="str">
        <f t="shared" ca="1" si="474"/>
        <v/>
      </c>
      <c r="Q2924" s="70" t="str">
        <f t="shared" ca="1" si="475"/>
        <v/>
      </c>
      <c r="R2924" s="70" t="str">
        <f t="shared" ca="1" si="476"/>
        <v/>
      </c>
      <c r="S2924" s="70" t="str">
        <f t="shared" ca="1" si="477"/>
        <v/>
      </c>
      <c r="T2924" s="147" t="str">
        <f t="shared" ca="1" si="478"/>
        <v/>
      </c>
      <c r="U2924" s="146"/>
      <c r="V2924" s="51"/>
      <c r="W2924" s="51"/>
      <c r="X2924" s="51"/>
      <c r="Y2924" s="51"/>
      <c r="Z2924" s="51"/>
      <c r="AA2924" s="145"/>
    </row>
    <row r="2925" spans="1:27" s="2" customFormat="1" ht="15.6" x14ac:dyDescent="0.3">
      <c r="A2925" s="555">
        <v>45488</v>
      </c>
      <c r="B2925" s="48" t="s">
        <v>2837</v>
      </c>
      <c r="C2925" s="48" t="s">
        <v>494</v>
      </c>
      <c r="D2925" s="48">
        <v>4</v>
      </c>
      <c r="E2925" s="48" t="s">
        <v>66</v>
      </c>
      <c r="F2925" s="45">
        <v>5</v>
      </c>
      <c r="G2925" s="61" t="s">
        <v>2844</v>
      </c>
      <c r="H2925" s="65" t="s">
        <v>30</v>
      </c>
      <c r="I2925" s="65"/>
      <c r="J2925" s="526"/>
      <c r="K2925" s="191" t="s">
        <v>31</v>
      </c>
      <c r="L2925" s="544">
        <v>45476</v>
      </c>
      <c r="M2925" s="125"/>
      <c r="N2925" s="513">
        <v>45656</v>
      </c>
      <c r="O2925" s="51" t="s">
        <v>2840</v>
      </c>
      <c r="P2925" s="70" t="str">
        <f t="shared" ca="1" si="474"/>
        <v/>
      </c>
      <c r="Q2925" s="70" t="str">
        <f t="shared" ca="1" si="475"/>
        <v/>
      </c>
      <c r="R2925" s="70" t="str">
        <f t="shared" ca="1" si="476"/>
        <v/>
      </c>
      <c r="S2925" s="70" t="str">
        <f t="shared" ca="1" si="477"/>
        <v/>
      </c>
      <c r="T2925" s="147" t="str">
        <f t="shared" ca="1" si="478"/>
        <v/>
      </c>
      <c r="U2925" s="146"/>
      <c r="V2925" s="51"/>
      <c r="W2925" s="51"/>
      <c r="X2925" s="51"/>
      <c r="Y2925" s="51"/>
      <c r="Z2925" s="51"/>
      <c r="AA2925" s="145"/>
    </row>
    <row r="2926" spans="1:27" s="2" customFormat="1" ht="15.6" x14ac:dyDescent="0.3">
      <c r="A2926" s="555">
        <v>45488</v>
      </c>
      <c r="B2926" s="48" t="s">
        <v>2837</v>
      </c>
      <c r="C2926" s="45" t="s">
        <v>494</v>
      </c>
      <c r="D2926" s="45">
        <v>4</v>
      </c>
      <c r="E2926" s="45" t="s">
        <v>66</v>
      </c>
      <c r="F2926" s="106">
        <v>4</v>
      </c>
      <c r="G2926" s="73" t="s">
        <v>2845</v>
      </c>
      <c r="H2926" s="65" t="s">
        <v>30</v>
      </c>
      <c r="I2926" s="65"/>
      <c r="J2926" s="526"/>
      <c r="K2926" s="191" t="s">
        <v>31</v>
      </c>
      <c r="L2926" s="544">
        <v>45476</v>
      </c>
      <c r="M2926" s="48"/>
      <c r="N2926" s="513">
        <v>45656</v>
      </c>
      <c r="O2926" s="51" t="s">
        <v>2840</v>
      </c>
      <c r="P2926" s="70" t="str">
        <f t="shared" ca="1" si="474"/>
        <v/>
      </c>
      <c r="Q2926" s="70" t="str">
        <f t="shared" ca="1" si="475"/>
        <v/>
      </c>
      <c r="R2926" s="70" t="str">
        <f t="shared" ca="1" si="476"/>
        <v/>
      </c>
      <c r="S2926" s="70" t="str">
        <f t="shared" ca="1" si="477"/>
        <v/>
      </c>
      <c r="T2926" s="147" t="str">
        <f t="shared" ca="1" si="478"/>
        <v/>
      </c>
      <c r="U2926" s="146"/>
      <c r="V2926" s="51"/>
      <c r="W2926" s="51"/>
      <c r="X2926" s="51"/>
      <c r="Y2926" s="51"/>
      <c r="Z2926" s="51"/>
      <c r="AA2926" s="145"/>
    </row>
    <row r="2927" spans="1:27" s="2" customFormat="1" ht="15.6" x14ac:dyDescent="0.3">
      <c r="A2927" s="555">
        <v>45488</v>
      </c>
      <c r="B2927" s="48" t="s">
        <v>2837</v>
      </c>
      <c r="C2927" s="45" t="s">
        <v>494</v>
      </c>
      <c r="D2927" s="45">
        <v>4</v>
      </c>
      <c r="E2927" s="45" t="s">
        <v>66</v>
      </c>
      <c r="F2927" s="106">
        <v>3</v>
      </c>
      <c r="G2927" s="73" t="s">
        <v>71</v>
      </c>
      <c r="H2927" s="65" t="s">
        <v>30</v>
      </c>
      <c r="I2927" s="65"/>
      <c r="J2927" s="526"/>
      <c r="K2927" s="191" t="s">
        <v>31</v>
      </c>
      <c r="L2927" s="544">
        <v>45476</v>
      </c>
      <c r="M2927" s="48"/>
      <c r="N2927" s="513">
        <v>45656</v>
      </c>
      <c r="O2927" s="51" t="s">
        <v>2840</v>
      </c>
      <c r="P2927" s="70" t="str">
        <f t="shared" ca="1" si="474"/>
        <v/>
      </c>
      <c r="Q2927" s="70" t="str">
        <f t="shared" ca="1" si="475"/>
        <v/>
      </c>
      <c r="R2927" s="70" t="str">
        <f t="shared" ca="1" si="476"/>
        <v/>
      </c>
      <c r="S2927" s="70" t="str">
        <f t="shared" ca="1" si="477"/>
        <v/>
      </c>
      <c r="T2927" s="147" t="str">
        <f t="shared" ca="1" si="478"/>
        <v/>
      </c>
      <c r="U2927" s="146"/>
      <c r="V2927" s="51"/>
      <c r="W2927" s="51"/>
      <c r="X2927" s="51"/>
      <c r="Y2927" s="51"/>
      <c r="Z2927" s="51"/>
      <c r="AA2927" s="145"/>
    </row>
    <row r="2928" spans="1:27" s="2" customFormat="1" ht="15.6" x14ac:dyDescent="0.3">
      <c r="A2928" s="555">
        <v>45488</v>
      </c>
      <c r="B2928" s="48" t="s">
        <v>2837</v>
      </c>
      <c r="C2928" s="45" t="s">
        <v>494</v>
      </c>
      <c r="D2928" s="45">
        <v>4</v>
      </c>
      <c r="E2928" s="45" t="s">
        <v>66</v>
      </c>
      <c r="F2928" s="106">
        <v>2</v>
      </c>
      <c r="G2928" s="73" t="s">
        <v>415</v>
      </c>
      <c r="H2928" s="65" t="s">
        <v>57</v>
      </c>
      <c r="I2928" s="65"/>
      <c r="J2928" s="526"/>
      <c r="K2928" s="191" t="s">
        <v>31</v>
      </c>
      <c r="L2928" s="544">
        <v>45476</v>
      </c>
      <c r="M2928" s="100"/>
      <c r="N2928" s="534">
        <v>45527</v>
      </c>
      <c r="O2928" s="51" t="s">
        <v>2840</v>
      </c>
      <c r="P2928" s="70" t="str">
        <f t="shared" ca="1" si="474"/>
        <v/>
      </c>
      <c r="Q2928" s="70" t="str">
        <f t="shared" ca="1" si="475"/>
        <v/>
      </c>
      <c r="R2928" s="70" t="str">
        <f t="shared" ca="1" si="476"/>
        <v/>
      </c>
      <c r="S2928" s="70" t="str">
        <f t="shared" ca="1" si="477"/>
        <v/>
      </c>
      <c r="T2928" s="147" t="str">
        <f t="shared" ca="1" si="478"/>
        <v/>
      </c>
      <c r="U2928" s="146"/>
      <c r="V2928" s="51"/>
      <c r="W2928" s="51"/>
      <c r="X2928" s="51"/>
      <c r="Y2928" s="51"/>
      <c r="Z2928" s="51"/>
      <c r="AA2928" s="145"/>
    </row>
    <row r="2929" spans="1:27" s="2" customFormat="1" ht="15.6" x14ac:dyDescent="0.3">
      <c r="A2929" s="555">
        <v>45488</v>
      </c>
      <c r="B2929" s="48" t="s">
        <v>2837</v>
      </c>
      <c r="C2929" s="45" t="s">
        <v>494</v>
      </c>
      <c r="D2929" s="45">
        <v>4</v>
      </c>
      <c r="E2929" s="45" t="s">
        <v>66</v>
      </c>
      <c r="F2929" s="106">
        <v>12</v>
      </c>
      <c r="G2929" s="73" t="s">
        <v>2846</v>
      </c>
      <c r="H2929" s="65" t="s">
        <v>158</v>
      </c>
      <c r="I2929" s="65"/>
      <c r="J2929" s="526">
        <v>45838</v>
      </c>
      <c r="K2929" s="191" t="s">
        <v>31</v>
      </c>
      <c r="L2929" s="544">
        <v>45476</v>
      </c>
      <c r="M2929" s="100"/>
      <c r="N2929" s="534">
        <v>45839</v>
      </c>
      <c r="O2929" s="51"/>
      <c r="P2929" s="70"/>
      <c r="Q2929" s="70"/>
      <c r="R2929" s="70"/>
      <c r="S2929" s="70"/>
      <c r="T2929" s="147"/>
      <c r="U2929" s="146"/>
      <c r="V2929" s="51"/>
      <c r="W2929" s="51"/>
      <c r="X2929" s="51"/>
      <c r="Y2929" s="51"/>
      <c r="Z2929" s="51"/>
      <c r="AA2929" s="145"/>
    </row>
    <row r="2930" spans="1:27" s="2" customFormat="1" ht="15.6" x14ac:dyDescent="0.3">
      <c r="A2930" s="555">
        <v>45488</v>
      </c>
      <c r="B2930" s="48" t="s">
        <v>2837</v>
      </c>
      <c r="C2930" s="45" t="s">
        <v>494</v>
      </c>
      <c r="D2930" s="45">
        <v>4</v>
      </c>
      <c r="E2930" s="45" t="s">
        <v>66</v>
      </c>
      <c r="F2930" s="106">
        <v>1</v>
      </c>
      <c r="G2930" s="73" t="s">
        <v>2847</v>
      </c>
      <c r="H2930" s="65" t="s">
        <v>30</v>
      </c>
      <c r="I2930" s="65"/>
      <c r="J2930" s="526"/>
      <c r="K2930" s="191" t="s">
        <v>31</v>
      </c>
      <c r="L2930" s="544">
        <v>45476</v>
      </c>
      <c r="M2930" s="100"/>
      <c r="N2930" s="513">
        <v>45656</v>
      </c>
      <c r="O2930" s="51" t="s">
        <v>2840</v>
      </c>
      <c r="P2930" s="70" t="str">
        <f t="shared" ref="P2930" ca="1" si="479">IF(K2930="NÃO INTERVENCIONADO",TODAY()-J2930,"")</f>
        <v/>
      </c>
      <c r="Q2930" s="70" t="str">
        <f t="shared" ref="Q2930" ca="1" si="480">IF(K2930="ENCOMENDADO",TODAY()-J2930,"")</f>
        <v/>
      </c>
      <c r="R2930" s="70" t="str">
        <f t="shared" ref="R2930" ca="1" si="481">IF(K2930="EM OBRA",TODAY()-J2930,"")</f>
        <v/>
      </c>
      <c r="S2930" s="70" t="str">
        <f t="shared" ref="S2930" ca="1" si="482">IF(K2930="CORREÇÃO NÃO ACEITE",TODAY()-J2930,"")</f>
        <v/>
      </c>
      <c r="T2930" s="147" t="str">
        <f t="shared" ref="T2930" ca="1" si="483">IF(K2930="A VERIFICAR",TODAY()-J2930,"")</f>
        <v/>
      </c>
      <c r="U2930" s="146"/>
      <c r="V2930" s="51"/>
      <c r="W2930" s="51"/>
      <c r="X2930" s="51"/>
      <c r="Y2930" s="51"/>
      <c r="Z2930" s="51"/>
      <c r="AA2930" s="145"/>
    </row>
    <row r="2931" spans="1:27" s="2" customFormat="1" ht="15.6" x14ac:dyDescent="0.3">
      <c r="A2931" s="555">
        <v>45517</v>
      </c>
      <c r="B2931" s="48" t="s">
        <v>2848</v>
      </c>
      <c r="C2931" s="48" t="s">
        <v>494</v>
      </c>
      <c r="D2931" s="48">
        <v>5</v>
      </c>
      <c r="E2931" s="48" t="s">
        <v>108</v>
      </c>
      <c r="F2931" s="45">
        <v>1</v>
      </c>
      <c r="G2931" s="46" t="s">
        <v>2849</v>
      </c>
      <c r="H2931" s="48"/>
      <c r="I2931" s="48"/>
      <c r="J2931" s="513"/>
      <c r="K2931" s="42" t="s">
        <v>31</v>
      </c>
      <c r="L2931" s="543">
        <v>45440</v>
      </c>
      <c r="M2931" s="51"/>
      <c r="N2931" s="513">
        <v>45656</v>
      </c>
      <c r="O2931" s="51"/>
      <c r="P2931" s="70" t="str">
        <f t="shared" ref="P2931:P2962" ca="1" si="484">IF(K2931="NÃO INTERVENCIONADO",TODAY()-J2931,"")</f>
        <v/>
      </c>
      <c r="Q2931" s="70" t="str">
        <f t="shared" ref="Q2931:Q2962" ca="1" si="485">IF(K2931="ENCOMENDADO",TODAY()-J2931,"")</f>
        <v/>
      </c>
      <c r="R2931" s="70" t="str">
        <f t="shared" ref="R2931:R2962" ca="1" si="486">IF(K2931="EM OBRA",TODAY()-J2931,"")</f>
        <v/>
      </c>
      <c r="S2931" s="70" t="str">
        <f t="shared" ref="S2931:S2962" ca="1" si="487">IF(K2931="CORREÇÃO NÃO ACEITE",TODAY()-J2931,"")</f>
        <v/>
      </c>
      <c r="T2931" s="147" t="str">
        <f t="shared" ref="T2931:T2962" ca="1" si="488">IF(K2931="A VERIFICAR",TODAY()-J2931,"")</f>
        <v/>
      </c>
      <c r="U2931" s="146"/>
      <c r="V2931" s="51"/>
      <c r="W2931" s="51"/>
      <c r="X2931" s="51"/>
      <c r="Y2931" s="51"/>
      <c r="Z2931" s="51"/>
      <c r="AA2931" s="145"/>
    </row>
    <row r="2932" spans="1:27" s="2" customFormat="1" ht="15.6" x14ac:dyDescent="0.3">
      <c r="A2932" s="555">
        <v>45517</v>
      </c>
      <c r="B2932" s="48" t="s">
        <v>2848</v>
      </c>
      <c r="C2932" s="48" t="s">
        <v>494</v>
      </c>
      <c r="D2932" s="48">
        <v>5</v>
      </c>
      <c r="E2932" s="48" t="s">
        <v>108</v>
      </c>
      <c r="F2932" s="45">
        <v>2</v>
      </c>
      <c r="G2932" s="46" t="s">
        <v>2850</v>
      </c>
      <c r="H2932" s="48"/>
      <c r="I2932" s="48"/>
      <c r="J2932" s="513"/>
      <c r="K2932" s="42" t="s">
        <v>31</v>
      </c>
      <c r="L2932" s="543">
        <v>45440</v>
      </c>
      <c r="M2932" s="51"/>
      <c r="N2932" s="513">
        <v>45656</v>
      </c>
      <c r="O2932" s="51"/>
      <c r="P2932" s="70" t="str">
        <f t="shared" ca="1" si="484"/>
        <v/>
      </c>
      <c r="Q2932" s="70" t="str">
        <f t="shared" ca="1" si="485"/>
        <v/>
      </c>
      <c r="R2932" s="70" t="str">
        <f t="shared" ca="1" si="486"/>
        <v/>
      </c>
      <c r="S2932" s="70" t="str">
        <f t="shared" ca="1" si="487"/>
        <v/>
      </c>
      <c r="T2932" s="147" t="str">
        <f t="shared" ca="1" si="488"/>
        <v/>
      </c>
      <c r="U2932" s="146"/>
      <c r="V2932" s="51"/>
      <c r="W2932" s="51"/>
      <c r="X2932" s="51"/>
      <c r="Y2932" s="51"/>
      <c r="Z2932" s="51"/>
      <c r="AA2932" s="145"/>
    </row>
    <row r="2933" spans="1:27" s="2" customFormat="1" ht="15.6" x14ac:dyDescent="0.3">
      <c r="A2933" s="555">
        <v>45517</v>
      </c>
      <c r="B2933" s="48" t="s">
        <v>2848</v>
      </c>
      <c r="C2933" s="48" t="s">
        <v>494</v>
      </c>
      <c r="D2933" s="48">
        <v>5</v>
      </c>
      <c r="E2933" s="48" t="s">
        <v>108</v>
      </c>
      <c r="F2933" s="45">
        <v>3</v>
      </c>
      <c r="G2933" s="46" t="s">
        <v>2851</v>
      </c>
      <c r="H2933" s="48"/>
      <c r="I2933" s="48"/>
      <c r="J2933" s="513"/>
      <c r="K2933" s="42" t="s">
        <v>31</v>
      </c>
      <c r="L2933" s="543">
        <v>45440</v>
      </c>
      <c r="M2933" s="51"/>
      <c r="N2933" s="513">
        <v>45656</v>
      </c>
      <c r="O2933" s="51"/>
      <c r="P2933" s="70" t="str">
        <f t="shared" ca="1" si="484"/>
        <v/>
      </c>
      <c r="Q2933" s="70" t="str">
        <f t="shared" ca="1" si="485"/>
        <v/>
      </c>
      <c r="R2933" s="70" t="str">
        <f t="shared" ca="1" si="486"/>
        <v/>
      </c>
      <c r="S2933" s="70" t="str">
        <f t="shared" ca="1" si="487"/>
        <v/>
      </c>
      <c r="T2933" s="147" t="str">
        <f t="shared" ca="1" si="488"/>
        <v/>
      </c>
      <c r="U2933" s="146"/>
      <c r="V2933" s="51"/>
      <c r="W2933" s="51"/>
      <c r="X2933" s="51"/>
      <c r="Y2933" s="51"/>
      <c r="Z2933" s="51"/>
      <c r="AA2933" s="145"/>
    </row>
    <row r="2934" spans="1:27" s="2" customFormat="1" ht="15.6" x14ac:dyDescent="0.3">
      <c r="A2934" s="555">
        <v>45517</v>
      </c>
      <c r="B2934" s="48" t="s">
        <v>2848</v>
      </c>
      <c r="C2934" s="48" t="s">
        <v>494</v>
      </c>
      <c r="D2934" s="48">
        <v>5</v>
      </c>
      <c r="E2934" s="48" t="s">
        <v>108</v>
      </c>
      <c r="F2934" s="45">
        <v>4</v>
      </c>
      <c r="G2934" s="46" t="s">
        <v>2852</v>
      </c>
      <c r="H2934" s="48"/>
      <c r="I2934" s="48"/>
      <c r="J2934" s="513"/>
      <c r="K2934" s="42" t="s">
        <v>31</v>
      </c>
      <c r="L2934" s="543">
        <v>45440</v>
      </c>
      <c r="M2934" s="51"/>
      <c r="N2934" s="513">
        <v>45656</v>
      </c>
      <c r="O2934" s="51"/>
      <c r="P2934" s="70" t="str">
        <f t="shared" ca="1" si="484"/>
        <v/>
      </c>
      <c r="Q2934" s="70" t="str">
        <f t="shared" ca="1" si="485"/>
        <v/>
      </c>
      <c r="R2934" s="70" t="str">
        <f t="shared" ca="1" si="486"/>
        <v/>
      </c>
      <c r="S2934" s="70" t="str">
        <f t="shared" ca="1" si="487"/>
        <v/>
      </c>
      <c r="T2934" s="147" t="str">
        <f t="shared" ca="1" si="488"/>
        <v/>
      </c>
      <c r="U2934" s="146"/>
      <c r="V2934" s="51"/>
      <c r="W2934" s="51"/>
      <c r="X2934" s="51"/>
      <c r="Y2934" s="51"/>
      <c r="Z2934" s="51"/>
      <c r="AA2934" s="145"/>
    </row>
    <row r="2935" spans="1:27" s="2" customFormat="1" ht="15.6" x14ac:dyDescent="0.3">
      <c r="A2935" s="555">
        <v>45517</v>
      </c>
      <c r="B2935" s="48" t="s">
        <v>2848</v>
      </c>
      <c r="C2935" s="48" t="s">
        <v>494</v>
      </c>
      <c r="D2935" s="48">
        <v>5</v>
      </c>
      <c r="E2935" s="48" t="s">
        <v>108</v>
      </c>
      <c r="F2935" s="45">
        <v>5</v>
      </c>
      <c r="G2935" s="46" t="s">
        <v>2853</v>
      </c>
      <c r="H2935" s="48"/>
      <c r="I2935" s="48"/>
      <c r="J2935" s="513"/>
      <c r="K2935" s="42" t="s">
        <v>31</v>
      </c>
      <c r="L2935" s="543">
        <v>45440</v>
      </c>
      <c r="M2935" s="51"/>
      <c r="N2935" s="513">
        <v>45656</v>
      </c>
      <c r="O2935" s="51"/>
      <c r="P2935" s="70" t="str">
        <f t="shared" ca="1" si="484"/>
        <v/>
      </c>
      <c r="Q2935" s="70" t="str">
        <f t="shared" ca="1" si="485"/>
        <v/>
      </c>
      <c r="R2935" s="70" t="str">
        <f t="shared" ca="1" si="486"/>
        <v/>
      </c>
      <c r="S2935" s="70" t="str">
        <f t="shared" ca="1" si="487"/>
        <v/>
      </c>
      <c r="T2935" s="147" t="str">
        <f t="shared" ca="1" si="488"/>
        <v/>
      </c>
      <c r="U2935" s="146"/>
      <c r="V2935" s="51"/>
      <c r="W2935" s="51"/>
      <c r="X2935" s="51"/>
      <c r="Y2935" s="51"/>
      <c r="Z2935" s="51"/>
      <c r="AA2935" s="145"/>
    </row>
    <row r="2936" spans="1:27" s="2" customFormat="1" ht="15.6" x14ac:dyDescent="0.3">
      <c r="A2936" s="555">
        <v>45517</v>
      </c>
      <c r="B2936" s="48" t="s">
        <v>2848</v>
      </c>
      <c r="C2936" s="48" t="s">
        <v>494</v>
      </c>
      <c r="D2936" s="48">
        <v>5</v>
      </c>
      <c r="E2936" s="48" t="s">
        <v>108</v>
      </c>
      <c r="F2936" s="45">
        <v>6</v>
      </c>
      <c r="G2936" s="46" t="s">
        <v>2854</v>
      </c>
      <c r="H2936" s="48"/>
      <c r="I2936" s="48"/>
      <c r="J2936" s="513"/>
      <c r="K2936" s="42" t="s">
        <v>31</v>
      </c>
      <c r="L2936" s="543">
        <v>45440</v>
      </c>
      <c r="M2936" s="51"/>
      <c r="N2936" s="513">
        <v>45656</v>
      </c>
      <c r="O2936" s="51"/>
      <c r="P2936" s="70" t="str">
        <f t="shared" ca="1" si="484"/>
        <v/>
      </c>
      <c r="Q2936" s="70" t="str">
        <f t="shared" ca="1" si="485"/>
        <v/>
      </c>
      <c r="R2936" s="70" t="str">
        <f t="shared" ca="1" si="486"/>
        <v/>
      </c>
      <c r="S2936" s="70" t="str">
        <f t="shared" ca="1" si="487"/>
        <v/>
      </c>
      <c r="T2936" s="147" t="str">
        <f t="shared" ca="1" si="488"/>
        <v/>
      </c>
      <c r="U2936" s="146"/>
      <c r="V2936" s="51"/>
      <c r="W2936" s="51"/>
      <c r="X2936" s="51"/>
      <c r="Y2936" s="51"/>
      <c r="Z2936" s="51"/>
      <c r="AA2936" s="145"/>
    </row>
    <row r="2937" spans="1:27" s="2" customFormat="1" ht="15.6" x14ac:dyDescent="0.3">
      <c r="A2937" s="555">
        <v>45517</v>
      </c>
      <c r="B2937" s="48" t="s">
        <v>2848</v>
      </c>
      <c r="C2937" s="48" t="s">
        <v>494</v>
      </c>
      <c r="D2937" s="48">
        <v>5</v>
      </c>
      <c r="E2937" s="48" t="s">
        <v>108</v>
      </c>
      <c r="F2937" s="45">
        <v>7</v>
      </c>
      <c r="G2937" s="46" t="s">
        <v>2855</v>
      </c>
      <c r="H2937" s="51"/>
      <c r="I2937" s="70"/>
      <c r="J2937" s="522"/>
      <c r="K2937" s="42" t="s">
        <v>31</v>
      </c>
      <c r="L2937" s="543">
        <v>45440</v>
      </c>
      <c r="M2937" s="51"/>
      <c r="N2937" s="513">
        <v>45656</v>
      </c>
      <c r="O2937" s="51"/>
      <c r="P2937" s="70" t="str">
        <f t="shared" ca="1" si="484"/>
        <v/>
      </c>
      <c r="Q2937" s="70" t="str">
        <f t="shared" ca="1" si="485"/>
        <v/>
      </c>
      <c r="R2937" s="70" t="str">
        <f t="shared" ca="1" si="486"/>
        <v/>
      </c>
      <c r="S2937" s="70" t="str">
        <f t="shared" ca="1" si="487"/>
        <v/>
      </c>
      <c r="T2937" s="147" t="str">
        <f t="shared" ca="1" si="488"/>
        <v/>
      </c>
      <c r="U2937" s="146"/>
      <c r="V2937" s="51"/>
      <c r="W2937" s="51"/>
      <c r="X2937" s="51"/>
      <c r="Y2937" s="51"/>
      <c r="Z2937" s="51"/>
      <c r="AA2937" s="145"/>
    </row>
    <row r="2938" spans="1:27" s="2" customFormat="1" ht="15.6" x14ac:dyDescent="0.3">
      <c r="A2938" s="555">
        <v>45517</v>
      </c>
      <c r="B2938" s="48" t="s">
        <v>2848</v>
      </c>
      <c r="C2938" s="48" t="s">
        <v>494</v>
      </c>
      <c r="D2938" s="48">
        <v>5</v>
      </c>
      <c r="E2938" s="48" t="s">
        <v>108</v>
      </c>
      <c r="F2938" s="45">
        <v>8</v>
      </c>
      <c r="G2938" s="46" t="s">
        <v>2856</v>
      </c>
      <c r="H2938" s="51"/>
      <c r="I2938" s="70"/>
      <c r="J2938" s="522"/>
      <c r="K2938" s="42" t="s">
        <v>31</v>
      </c>
      <c r="L2938" s="543">
        <v>45440</v>
      </c>
      <c r="M2938" s="51"/>
      <c r="N2938" s="513">
        <v>45656</v>
      </c>
      <c r="O2938" s="51"/>
      <c r="P2938" s="70" t="str">
        <f t="shared" ca="1" si="484"/>
        <v/>
      </c>
      <c r="Q2938" s="70" t="str">
        <f t="shared" ca="1" si="485"/>
        <v/>
      </c>
      <c r="R2938" s="70" t="str">
        <f t="shared" ca="1" si="486"/>
        <v/>
      </c>
      <c r="S2938" s="70" t="str">
        <f t="shared" ca="1" si="487"/>
        <v/>
      </c>
      <c r="T2938" s="147" t="str">
        <f t="shared" ca="1" si="488"/>
        <v/>
      </c>
      <c r="U2938" s="146"/>
      <c r="V2938" s="51"/>
      <c r="W2938" s="51"/>
      <c r="X2938" s="51"/>
      <c r="Y2938" s="51"/>
      <c r="Z2938" s="51"/>
      <c r="AA2938" s="145"/>
    </row>
    <row r="2939" spans="1:27" s="2" customFormat="1" ht="15.6" x14ac:dyDescent="0.3">
      <c r="A2939" s="555">
        <v>45517</v>
      </c>
      <c r="B2939" s="48" t="s">
        <v>2848</v>
      </c>
      <c r="C2939" s="48" t="s">
        <v>494</v>
      </c>
      <c r="D2939" s="48">
        <v>5</v>
      </c>
      <c r="E2939" s="48" t="s">
        <v>108</v>
      </c>
      <c r="F2939" s="45">
        <v>9</v>
      </c>
      <c r="G2939" s="46" t="s">
        <v>2857</v>
      </c>
      <c r="H2939" s="51"/>
      <c r="I2939" s="70"/>
      <c r="J2939" s="522"/>
      <c r="K2939" s="42" t="s">
        <v>31</v>
      </c>
      <c r="L2939" s="543">
        <v>45440</v>
      </c>
      <c r="M2939" s="51"/>
      <c r="N2939" s="513">
        <v>45656</v>
      </c>
      <c r="O2939" s="51"/>
      <c r="P2939" s="70" t="str">
        <f t="shared" ca="1" si="484"/>
        <v/>
      </c>
      <c r="Q2939" s="70" t="str">
        <f t="shared" ca="1" si="485"/>
        <v/>
      </c>
      <c r="R2939" s="70" t="str">
        <f t="shared" ca="1" si="486"/>
        <v/>
      </c>
      <c r="S2939" s="70" t="str">
        <f t="shared" ca="1" si="487"/>
        <v/>
      </c>
      <c r="T2939" s="147" t="str">
        <f t="shared" ca="1" si="488"/>
        <v/>
      </c>
      <c r="U2939" s="146"/>
      <c r="V2939" s="51"/>
      <c r="W2939" s="51"/>
      <c r="X2939" s="51"/>
      <c r="Y2939" s="51"/>
      <c r="Z2939" s="51"/>
      <c r="AA2939" s="145"/>
    </row>
    <row r="2940" spans="1:27" s="2" customFormat="1" ht="15.6" x14ac:dyDescent="0.3">
      <c r="A2940" s="555">
        <v>45517</v>
      </c>
      <c r="B2940" s="48" t="s">
        <v>2848</v>
      </c>
      <c r="C2940" s="48" t="s">
        <v>494</v>
      </c>
      <c r="D2940" s="48">
        <v>5</v>
      </c>
      <c r="E2940" s="48" t="s">
        <v>108</v>
      </c>
      <c r="F2940" s="45">
        <v>10</v>
      </c>
      <c r="G2940" s="46" t="s">
        <v>2858</v>
      </c>
      <c r="H2940" s="51"/>
      <c r="I2940" s="70"/>
      <c r="J2940" s="522"/>
      <c r="K2940" s="42" t="s">
        <v>31</v>
      </c>
      <c r="L2940" s="543">
        <v>45440</v>
      </c>
      <c r="M2940" s="51"/>
      <c r="N2940" s="513">
        <v>45656</v>
      </c>
      <c r="O2940" s="51"/>
      <c r="P2940" s="70" t="str">
        <f t="shared" ca="1" si="484"/>
        <v/>
      </c>
      <c r="Q2940" s="70" t="str">
        <f t="shared" ca="1" si="485"/>
        <v/>
      </c>
      <c r="R2940" s="70" t="str">
        <f t="shared" ca="1" si="486"/>
        <v/>
      </c>
      <c r="S2940" s="70" t="str">
        <f t="shared" ca="1" si="487"/>
        <v/>
      </c>
      <c r="T2940" s="147" t="str">
        <f t="shared" ca="1" si="488"/>
        <v/>
      </c>
      <c r="U2940" s="146"/>
      <c r="V2940" s="51"/>
      <c r="W2940" s="51"/>
      <c r="X2940" s="51"/>
      <c r="Y2940" s="51"/>
      <c r="Z2940" s="51"/>
      <c r="AA2940" s="145"/>
    </row>
    <row r="2941" spans="1:27" s="2" customFormat="1" ht="15.6" x14ac:dyDescent="0.3">
      <c r="A2941" s="555">
        <v>45517</v>
      </c>
      <c r="B2941" s="48" t="s">
        <v>2848</v>
      </c>
      <c r="C2941" s="48" t="s">
        <v>494</v>
      </c>
      <c r="D2941" s="48">
        <v>5</v>
      </c>
      <c r="E2941" s="48" t="s">
        <v>108</v>
      </c>
      <c r="F2941" s="45">
        <v>11</v>
      </c>
      <c r="G2941" s="46" t="s">
        <v>2859</v>
      </c>
      <c r="H2941" s="51"/>
      <c r="I2941" s="70"/>
      <c r="J2941" s="522"/>
      <c r="K2941" s="42" t="s">
        <v>31</v>
      </c>
      <c r="L2941" s="543">
        <v>45440</v>
      </c>
      <c r="M2941" s="51"/>
      <c r="N2941" s="513">
        <v>45656</v>
      </c>
      <c r="O2941" s="51"/>
      <c r="P2941" s="70" t="str">
        <f t="shared" ca="1" si="484"/>
        <v/>
      </c>
      <c r="Q2941" s="70" t="str">
        <f t="shared" ca="1" si="485"/>
        <v/>
      </c>
      <c r="R2941" s="70" t="str">
        <f t="shared" ca="1" si="486"/>
        <v/>
      </c>
      <c r="S2941" s="70" t="str">
        <f t="shared" ca="1" si="487"/>
        <v/>
      </c>
      <c r="T2941" s="147" t="str">
        <f t="shared" ca="1" si="488"/>
        <v/>
      </c>
      <c r="U2941" s="146"/>
      <c r="V2941" s="51"/>
      <c r="W2941" s="51"/>
      <c r="X2941" s="51"/>
      <c r="Y2941" s="51"/>
      <c r="Z2941" s="51"/>
      <c r="AA2941" s="145"/>
    </row>
    <row r="2942" spans="1:27" s="2" customFormat="1" ht="15.6" x14ac:dyDescent="0.3">
      <c r="A2942" s="555">
        <v>45517</v>
      </c>
      <c r="B2942" s="48" t="s">
        <v>2848</v>
      </c>
      <c r="C2942" s="48" t="s">
        <v>494</v>
      </c>
      <c r="D2942" s="48">
        <v>5</v>
      </c>
      <c r="E2942" s="48" t="s">
        <v>108</v>
      </c>
      <c r="F2942" s="45">
        <v>12</v>
      </c>
      <c r="G2942" s="46" t="s">
        <v>2860</v>
      </c>
      <c r="H2942" s="51"/>
      <c r="I2942" s="70"/>
      <c r="J2942" s="522"/>
      <c r="K2942" s="42" t="s">
        <v>31</v>
      </c>
      <c r="L2942" s="543">
        <v>45440</v>
      </c>
      <c r="M2942" s="51"/>
      <c r="N2942" s="513">
        <v>45656</v>
      </c>
      <c r="O2942" s="51"/>
      <c r="P2942" s="70" t="str">
        <f t="shared" ca="1" si="484"/>
        <v/>
      </c>
      <c r="Q2942" s="70" t="str">
        <f t="shared" ca="1" si="485"/>
        <v/>
      </c>
      <c r="R2942" s="70" t="str">
        <f t="shared" ca="1" si="486"/>
        <v/>
      </c>
      <c r="S2942" s="70" t="str">
        <f t="shared" ca="1" si="487"/>
        <v/>
      </c>
      <c r="T2942" s="147" t="str">
        <f t="shared" ca="1" si="488"/>
        <v/>
      </c>
      <c r="U2942" s="146"/>
      <c r="V2942" s="51"/>
      <c r="W2942" s="51"/>
      <c r="X2942" s="51"/>
      <c r="Y2942" s="51"/>
      <c r="Z2942" s="51"/>
      <c r="AA2942" s="145"/>
    </row>
    <row r="2943" spans="1:27" s="2" customFormat="1" ht="15.6" x14ac:dyDescent="0.3">
      <c r="A2943" s="555">
        <v>45517</v>
      </c>
      <c r="B2943" s="48" t="s">
        <v>2848</v>
      </c>
      <c r="C2943" s="48" t="s">
        <v>494</v>
      </c>
      <c r="D2943" s="48">
        <v>5</v>
      </c>
      <c r="E2943" s="48" t="s">
        <v>108</v>
      </c>
      <c r="F2943" s="45">
        <v>13</v>
      </c>
      <c r="G2943" s="46" t="s">
        <v>2861</v>
      </c>
      <c r="H2943" s="51"/>
      <c r="I2943" s="70"/>
      <c r="J2943" s="522"/>
      <c r="K2943" s="42" t="s">
        <v>31</v>
      </c>
      <c r="L2943" s="543">
        <v>45440</v>
      </c>
      <c r="M2943" s="51"/>
      <c r="N2943" s="513">
        <v>45656</v>
      </c>
      <c r="O2943" s="51"/>
      <c r="P2943" s="70" t="str">
        <f t="shared" ca="1" si="484"/>
        <v/>
      </c>
      <c r="Q2943" s="70" t="str">
        <f t="shared" ca="1" si="485"/>
        <v/>
      </c>
      <c r="R2943" s="70" t="str">
        <f t="shared" ca="1" si="486"/>
        <v/>
      </c>
      <c r="S2943" s="70" t="str">
        <f t="shared" ca="1" si="487"/>
        <v/>
      </c>
      <c r="T2943" s="147" t="str">
        <f t="shared" ca="1" si="488"/>
        <v/>
      </c>
      <c r="U2943" s="146"/>
      <c r="V2943" s="51"/>
      <c r="W2943" s="51"/>
      <c r="X2943" s="51"/>
      <c r="Y2943" s="51"/>
      <c r="Z2943" s="51"/>
      <c r="AA2943" s="145"/>
    </row>
    <row r="2944" spans="1:27" s="2" customFormat="1" ht="15.6" x14ac:dyDescent="0.3">
      <c r="A2944" s="555">
        <v>45517</v>
      </c>
      <c r="B2944" s="48" t="s">
        <v>2848</v>
      </c>
      <c r="C2944" s="48" t="s">
        <v>494</v>
      </c>
      <c r="D2944" s="48">
        <v>5</v>
      </c>
      <c r="E2944" s="48" t="s">
        <v>108</v>
      </c>
      <c r="F2944" s="45">
        <v>14</v>
      </c>
      <c r="G2944" s="46" t="s">
        <v>2862</v>
      </c>
      <c r="H2944" s="51"/>
      <c r="I2944" s="70"/>
      <c r="J2944" s="522"/>
      <c r="K2944" s="42" t="s">
        <v>31</v>
      </c>
      <c r="L2944" s="543">
        <v>45440</v>
      </c>
      <c r="M2944" s="51"/>
      <c r="N2944" s="513">
        <v>45656</v>
      </c>
      <c r="O2944" s="51"/>
      <c r="P2944" s="70" t="str">
        <f t="shared" ca="1" si="484"/>
        <v/>
      </c>
      <c r="Q2944" s="70" t="str">
        <f t="shared" ca="1" si="485"/>
        <v/>
      </c>
      <c r="R2944" s="70" t="str">
        <f t="shared" ca="1" si="486"/>
        <v/>
      </c>
      <c r="S2944" s="70" t="str">
        <f t="shared" ca="1" si="487"/>
        <v/>
      </c>
      <c r="T2944" s="147" t="str">
        <f t="shared" ca="1" si="488"/>
        <v/>
      </c>
      <c r="U2944" s="146"/>
      <c r="V2944" s="51"/>
      <c r="W2944" s="51"/>
      <c r="X2944" s="51"/>
      <c r="Y2944" s="51"/>
      <c r="Z2944" s="51"/>
      <c r="AA2944" s="145"/>
    </row>
    <row r="2945" spans="1:27" s="2" customFormat="1" ht="15.6" x14ac:dyDescent="0.3">
      <c r="A2945" s="555">
        <v>45517</v>
      </c>
      <c r="B2945" s="48" t="s">
        <v>2848</v>
      </c>
      <c r="C2945" s="48" t="s">
        <v>494</v>
      </c>
      <c r="D2945" s="48">
        <v>5</v>
      </c>
      <c r="E2945" s="48" t="s">
        <v>108</v>
      </c>
      <c r="F2945" s="45">
        <v>15</v>
      </c>
      <c r="G2945" s="46" t="s">
        <v>2863</v>
      </c>
      <c r="H2945" s="51"/>
      <c r="I2945" s="70"/>
      <c r="J2945" s="522"/>
      <c r="K2945" s="42" t="s">
        <v>31</v>
      </c>
      <c r="L2945" s="543">
        <v>45440</v>
      </c>
      <c r="M2945" s="51"/>
      <c r="N2945" s="513">
        <v>45656</v>
      </c>
      <c r="O2945" s="51"/>
      <c r="P2945" s="70" t="str">
        <f t="shared" ca="1" si="484"/>
        <v/>
      </c>
      <c r="Q2945" s="70" t="str">
        <f t="shared" ca="1" si="485"/>
        <v/>
      </c>
      <c r="R2945" s="70" t="str">
        <f t="shared" ca="1" si="486"/>
        <v/>
      </c>
      <c r="S2945" s="70" t="str">
        <f t="shared" ca="1" si="487"/>
        <v/>
      </c>
      <c r="T2945" s="147" t="str">
        <f t="shared" ca="1" si="488"/>
        <v/>
      </c>
      <c r="U2945" s="146"/>
      <c r="V2945" s="51"/>
      <c r="W2945" s="51"/>
      <c r="X2945" s="51"/>
      <c r="Y2945" s="51"/>
      <c r="Z2945" s="51"/>
      <c r="AA2945" s="145"/>
    </row>
    <row r="2946" spans="1:27" s="2" customFormat="1" ht="15.6" x14ac:dyDescent="0.3">
      <c r="A2946" s="555">
        <v>45517</v>
      </c>
      <c r="B2946" s="48" t="s">
        <v>2848</v>
      </c>
      <c r="C2946" s="48" t="s">
        <v>494</v>
      </c>
      <c r="D2946" s="48">
        <v>5</v>
      </c>
      <c r="E2946" s="48" t="s">
        <v>108</v>
      </c>
      <c r="F2946" s="45">
        <v>16</v>
      </c>
      <c r="G2946" s="46" t="s">
        <v>2864</v>
      </c>
      <c r="H2946" s="51"/>
      <c r="I2946" s="70"/>
      <c r="J2946" s="522"/>
      <c r="K2946" s="42" t="s">
        <v>31</v>
      </c>
      <c r="L2946" s="543">
        <v>45440</v>
      </c>
      <c r="M2946" s="51"/>
      <c r="N2946" s="513">
        <v>45656</v>
      </c>
      <c r="O2946" s="51"/>
      <c r="P2946" s="70" t="str">
        <f t="shared" ca="1" si="484"/>
        <v/>
      </c>
      <c r="Q2946" s="70" t="str">
        <f t="shared" ca="1" si="485"/>
        <v/>
      </c>
      <c r="R2946" s="70" t="str">
        <f t="shared" ca="1" si="486"/>
        <v/>
      </c>
      <c r="S2946" s="70" t="str">
        <f t="shared" ca="1" si="487"/>
        <v/>
      </c>
      <c r="T2946" s="147" t="str">
        <f t="shared" ca="1" si="488"/>
        <v/>
      </c>
      <c r="U2946" s="146"/>
      <c r="V2946" s="51"/>
      <c r="W2946" s="51"/>
      <c r="X2946" s="51"/>
      <c r="Y2946" s="51"/>
      <c r="Z2946" s="51"/>
      <c r="AA2946" s="145"/>
    </row>
    <row r="2947" spans="1:27" s="2" customFormat="1" ht="15.6" x14ac:dyDescent="0.3">
      <c r="A2947" s="555">
        <v>45517</v>
      </c>
      <c r="B2947" s="48" t="s">
        <v>2848</v>
      </c>
      <c r="C2947" s="48" t="s">
        <v>494</v>
      </c>
      <c r="D2947" s="48">
        <v>5</v>
      </c>
      <c r="E2947" s="48" t="s">
        <v>108</v>
      </c>
      <c r="F2947" s="45">
        <v>17</v>
      </c>
      <c r="G2947" s="46" t="s">
        <v>2270</v>
      </c>
      <c r="H2947" s="51"/>
      <c r="I2947" s="70"/>
      <c r="J2947" s="522"/>
      <c r="K2947" s="42" t="s">
        <v>31</v>
      </c>
      <c r="L2947" s="543">
        <v>45440</v>
      </c>
      <c r="M2947" s="51"/>
      <c r="N2947" s="513">
        <v>45656</v>
      </c>
      <c r="O2947" s="51"/>
      <c r="P2947" s="70" t="str">
        <f t="shared" ca="1" si="484"/>
        <v/>
      </c>
      <c r="Q2947" s="70" t="str">
        <f t="shared" ca="1" si="485"/>
        <v/>
      </c>
      <c r="R2947" s="70" t="str">
        <f t="shared" ca="1" si="486"/>
        <v/>
      </c>
      <c r="S2947" s="70" t="str">
        <f t="shared" ca="1" si="487"/>
        <v/>
      </c>
      <c r="T2947" s="147" t="str">
        <f t="shared" ca="1" si="488"/>
        <v/>
      </c>
      <c r="U2947" s="146"/>
      <c r="V2947" s="51"/>
      <c r="W2947" s="51"/>
      <c r="X2947" s="51"/>
      <c r="Y2947" s="51"/>
      <c r="Z2947" s="51"/>
      <c r="AA2947" s="145"/>
    </row>
    <row r="2948" spans="1:27" s="2" customFormat="1" ht="15.6" x14ac:dyDescent="0.3">
      <c r="A2948" s="555">
        <v>45517</v>
      </c>
      <c r="B2948" s="48" t="s">
        <v>2848</v>
      </c>
      <c r="C2948" s="48" t="s">
        <v>494</v>
      </c>
      <c r="D2948" s="48">
        <v>5</v>
      </c>
      <c r="E2948" s="48" t="s">
        <v>108</v>
      </c>
      <c r="F2948" s="45">
        <v>18</v>
      </c>
      <c r="G2948" s="46" t="s">
        <v>2865</v>
      </c>
      <c r="H2948" s="51"/>
      <c r="I2948" s="70"/>
      <c r="J2948" s="522"/>
      <c r="K2948" s="42" t="s">
        <v>31</v>
      </c>
      <c r="L2948" s="543">
        <v>45440</v>
      </c>
      <c r="M2948" s="51"/>
      <c r="N2948" s="513">
        <v>45656</v>
      </c>
      <c r="O2948" s="51"/>
      <c r="P2948" s="70" t="str">
        <f t="shared" ca="1" si="484"/>
        <v/>
      </c>
      <c r="Q2948" s="70" t="str">
        <f t="shared" ca="1" si="485"/>
        <v/>
      </c>
      <c r="R2948" s="70" t="str">
        <f t="shared" ca="1" si="486"/>
        <v/>
      </c>
      <c r="S2948" s="70" t="str">
        <f t="shared" ca="1" si="487"/>
        <v/>
      </c>
      <c r="T2948" s="147" t="str">
        <f t="shared" ca="1" si="488"/>
        <v/>
      </c>
      <c r="U2948" s="146"/>
      <c r="V2948" s="51"/>
      <c r="W2948" s="51"/>
      <c r="X2948" s="51"/>
      <c r="Y2948" s="51"/>
      <c r="Z2948" s="51"/>
      <c r="AA2948" s="145"/>
    </row>
    <row r="2949" spans="1:27" s="2" customFormat="1" ht="15.6" x14ac:dyDescent="0.3">
      <c r="A2949" s="555">
        <v>45517</v>
      </c>
      <c r="B2949" s="48" t="s">
        <v>2848</v>
      </c>
      <c r="C2949" s="48" t="s">
        <v>494</v>
      </c>
      <c r="D2949" s="48">
        <v>5</v>
      </c>
      <c r="E2949" s="48" t="s">
        <v>108</v>
      </c>
      <c r="F2949" s="45">
        <v>19</v>
      </c>
      <c r="G2949" s="46" t="s">
        <v>2866</v>
      </c>
      <c r="H2949" s="51"/>
      <c r="I2949" s="70"/>
      <c r="J2949" s="522"/>
      <c r="K2949" s="42" t="s">
        <v>31</v>
      </c>
      <c r="L2949" s="543">
        <v>45440</v>
      </c>
      <c r="M2949" s="51"/>
      <c r="N2949" s="513">
        <v>45656</v>
      </c>
      <c r="O2949" s="51"/>
      <c r="P2949" s="70" t="str">
        <f t="shared" ca="1" si="484"/>
        <v/>
      </c>
      <c r="Q2949" s="70" t="str">
        <f t="shared" ca="1" si="485"/>
        <v/>
      </c>
      <c r="R2949" s="70" t="str">
        <f t="shared" ca="1" si="486"/>
        <v/>
      </c>
      <c r="S2949" s="70" t="str">
        <f t="shared" ca="1" si="487"/>
        <v/>
      </c>
      <c r="T2949" s="147" t="str">
        <f t="shared" ca="1" si="488"/>
        <v/>
      </c>
      <c r="U2949" s="146"/>
      <c r="V2949" s="51"/>
      <c r="W2949" s="51"/>
      <c r="X2949" s="51"/>
      <c r="Y2949" s="51"/>
      <c r="Z2949" s="51"/>
      <c r="AA2949" s="145"/>
    </row>
    <row r="2950" spans="1:27" s="2" customFormat="1" ht="15.6" x14ac:dyDescent="0.3">
      <c r="A2950" s="555">
        <v>45517</v>
      </c>
      <c r="B2950" s="48" t="s">
        <v>2848</v>
      </c>
      <c r="C2950" s="48" t="s">
        <v>494</v>
      </c>
      <c r="D2950" s="48">
        <v>5</v>
      </c>
      <c r="E2950" s="48" t="s">
        <v>108</v>
      </c>
      <c r="F2950" s="45">
        <v>20</v>
      </c>
      <c r="G2950" s="46" t="s">
        <v>2867</v>
      </c>
      <c r="H2950" s="51"/>
      <c r="I2950" s="70"/>
      <c r="J2950" s="522"/>
      <c r="K2950" s="42" t="s">
        <v>31</v>
      </c>
      <c r="L2950" s="543">
        <v>45440</v>
      </c>
      <c r="M2950" s="51"/>
      <c r="N2950" s="513">
        <v>45656</v>
      </c>
      <c r="O2950" s="51"/>
      <c r="P2950" s="70" t="str">
        <f t="shared" ca="1" si="484"/>
        <v/>
      </c>
      <c r="Q2950" s="70" t="str">
        <f t="shared" ca="1" si="485"/>
        <v/>
      </c>
      <c r="R2950" s="70" t="str">
        <f t="shared" ca="1" si="486"/>
        <v/>
      </c>
      <c r="S2950" s="70" t="str">
        <f t="shared" ca="1" si="487"/>
        <v/>
      </c>
      <c r="T2950" s="147" t="str">
        <f t="shared" ca="1" si="488"/>
        <v/>
      </c>
      <c r="U2950" s="146"/>
      <c r="V2950" s="51"/>
      <c r="W2950" s="51"/>
      <c r="X2950" s="51"/>
      <c r="Y2950" s="51"/>
      <c r="Z2950" s="51"/>
      <c r="AA2950" s="145"/>
    </row>
    <row r="2951" spans="1:27" s="2" customFormat="1" ht="15.6" x14ac:dyDescent="0.3">
      <c r="A2951" s="555">
        <v>45517</v>
      </c>
      <c r="B2951" s="48" t="s">
        <v>2848</v>
      </c>
      <c r="C2951" s="48" t="s">
        <v>494</v>
      </c>
      <c r="D2951" s="48">
        <v>5</v>
      </c>
      <c r="E2951" s="48" t="s">
        <v>108</v>
      </c>
      <c r="F2951" s="45">
        <v>21</v>
      </c>
      <c r="G2951" s="46" t="s">
        <v>2868</v>
      </c>
      <c r="H2951" s="51"/>
      <c r="I2951" s="70"/>
      <c r="J2951" s="522"/>
      <c r="K2951" s="187" t="s">
        <v>31</v>
      </c>
      <c r="L2951" s="543">
        <v>45440</v>
      </c>
      <c r="M2951" s="51"/>
      <c r="N2951" s="513">
        <v>45656</v>
      </c>
      <c r="O2951" s="51"/>
      <c r="P2951" s="70" t="str">
        <f t="shared" ca="1" si="484"/>
        <v/>
      </c>
      <c r="Q2951" s="70" t="str">
        <f t="shared" ca="1" si="485"/>
        <v/>
      </c>
      <c r="R2951" s="70" t="str">
        <f t="shared" ca="1" si="486"/>
        <v/>
      </c>
      <c r="S2951" s="70" t="str">
        <f t="shared" ca="1" si="487"/>
        <v/>
      </c>
      <c r="T2951" s="147" t="str">
        <f t="shared" ca="1" si="488"/>
        <v/>
      </c>
      <c r="U2951" s="146"/>
      <c r="V2951" s="51"/>
      <c r="W2951" s="51"/>
      <c r="X2951" s="51"/>
      <c r="Y2951" s="51"/>
      <c r="Z2951" s="51"/>
      <c r="AA2951" s="145"/>
    </row>
    <row r="2952" spans="1:27" s="2" customFormat="1" ht="15.6" x14ac:dyDescent="0.3">
      <c r="A2952" s="555">
        <v>45517</v>
      </c>
      <c r="B2952" s="48" t="s">
        <v>2848</v>
      </c>
      <c r="C2952" s="48" t="s">
        <v>494</v>
      </c>
      <c r="D2952" s="48">
        <v>5</v>
      </c>
      <c r="E2952" s="48" t="s">
        <v>108</v>
      </c>
      <c r="F2952" s="45">
        <v>22</v>
      </c>
      <c r="G2952" s="46" t="s">
        <v>2355</v>
      </c>
      <c r="H2952" s="47" t="s">
        <v>57</v>
      </c>
      <c r="I2952" s="70"/>
      <c r="J2952" s="522"/>
      <c r="K2952" s="42" t="s">
        <v>31</v>
      </c>
      <c r="L2952" s="543">
        <v>45440</v>
      </c>
      <c r="M2952" s="51"/>
      <c r="N2952" s="513">
        <v>45656</v>
      </c>
      <c r="O2952" s="51"/>
      <c r="P2952" s="70" t="str">
        <f t="shared" ca="1" si="484"/>
        <v/>
      </c>
      <c r="Q2952" s="70" t="str">
        <f t="shared" ca="1" si="485"/>
        <v/>
      </c>
      <c r="R2952" s="70" t="str">
        <f t="shared" ca="1" si="486"/>
        <v/>
      </c>
      <c r="S2952" s="70" t="str">
        <f t="shared" ca="1" si="487"/>
        <v/>
      </c>
      <c r="T2952" s="147" t="str">
        <f t="shared" ca="1" si="488"/>
        <v/>
      </c>
      <c r="U2952" s="146"/>
      <c r="V2952" s="51"/>
      <c r="W2952" s="51"/>
      <c r="X2952" s="51"/>
      <c r="Y2952" s="51"/>
      <c r="Z2952" s="51"/>
      <c r="AA2952" s="145"/>
    </row>
    <row r="2953" spans="1:27" s="2" customFormat="1" ht="15.6" x14ac:dyDescent="0.3">
      <c r="A2953" s="555">
        <v>45517</v>
      </c>
      <c r="B2953" s="48" t="s">
        <v>2848</v>
      </c>
      <c r="C2953" s="48" t="s">
        <v>494</v>
      </c>
      <c r="D2953" s="48">
        <v>5</v>
      </c>
      <c r="E2953" s="48" t="s">
        <v>108</v>
      </c>
      <c r="F2953" s="45">
        <v>23</v>
      </c>
      <c r="G2953" s="46" t="s">
        <v>2869</v>
      </c>
      <c r="H2953" s="51"/>
      <c r="I2953" s="70"/>
      <c r="J2953" s="522"/>
      <c r="K2953" s="42" t="s">
        <v>31</v>
      </c>
      <c r="L2953" s="543">
        <v>45440</v>
      </c>
      <c r="M2953" s="51"/>
      <c r="N2953" s="513">
        <v>45656</v>
      </c>
      <c r="O2953" s="51"/>
      <c r="P2953" s="70" t="str">
        <f t="shared" ca="1" si="484"/>
        <v/>
      </c>
      <c r="Q2953" s="70" t="str">
        <f t="shared" ca="1" si="485"/>
        <v/>
      </c>
      <c r="R2953" s="70" t="str">
        <f t="shared" ca="1" si="486"/>
        <v/>
      </c>
      <c r="S2953" s="70" t="str">
        <f t="shared" ca="1" si="487"/>
        <v/>
      </c>
      <c r="T2953" s="147" t="str">
        <f t="shared" ca="1" si="488"/>
        <v/>
      </c>
      <c r="U2953" s="146"/>
      <c r="V2953" s="51"/>
      <c r="W2953" s="51"/>
      <c r="X2953" s="51"/>
      <c r="Y2953" s="51"/>
      <c r="Z2953" s="51"/>
      <c r="AA2953" s="145"/>
    </row>
    <row r="2954" spans="1:27" s="2" customFormat="1" ht="15.6" x14ac:dyDescent="0.3">
      <c r="A2954" s="555">
        <v>45517</v>
      </c>
      <c r="B2954" s="48" t="s">
        <v>2848</v>
      </c>
      <c r="C2954" s="48" t="s">
        <v>494</v>
      </c>
      <c r="D2954" s="48">
        <v>5</v>
      </c>
      <c r="E2954" s="48" t="s">
        <v>108</v>
      </c>
      <c r="F2954" s="45">
        <v>24</v>
      </c>
      <c r="G2954" s="61" t="s">
        <v>2870</v>
      </c>
      <c r="H2954" s="88" t="s">
        <v>40</v>
      </c>
      <c r="I2954" s="70"/>
      <c r="J2954" s="580">
        <v>45615</v>
      </c>
      <c r="K2954" s="42" t="s">
        <v>31</v>
      </c>
      <c r="L2954" s="543">
        <v>45440</v>
      </c>
      <c r="M2954" s="51"/>
      <c r="N2954" s="513">
        <v>45678</v>
      </c>
      <c r="O2954" s="51"/>
      <c r="P2954" s="70" t="str">
        <f t="shared" ca="1" si="484"/>
        <v/>
      </c>
      <c r="Q2954" s="70" t="str">
        <f t="shared" ca="1" si="485"/>
        <v/>
      </c>
      <c r="R2954" s="70" t="str">
        <f t="shared" ca="1" si="486"/>
        <v/>
      </c>
      <c r="S2954" s="70" t="str">
        <f t="shared" ca="1" si="487"/>
        <v/>
      </c>
      <c r="T2954" s="147" t="str">
        <f t="shared" ca="1" si="488"/>
        <v/>
      </c>
      <c r="U2954" s="146"/>
      <c r="V2954" s="51"/>
      <c r="W2954" s="51"/>
      <c r="X2954" s="51"/>
      <c r="Y2954" s="51"/>
      <c r="Z2954" s="51"/>
      <c r="AA2954" s="145"/>
    </row>
    <row r="2955" spans="1:27" s="2" customFormat="1" ht="15.6" x14ac:dyDescent="0.3">
      <c r="A2955" s="555">
        <v>45517</v>
      </c>
      <c r="B2955" s="48" t="s">
        <v>2848</v>
      </c>
      <c r="C2955" s="48" t="s">
        <v>494</v>
      </c>
      <c r="D2955" s="48">
        <v>5</v>
      </c>
      <c r="E2955" s="48" t="s">
        <v>108</v>
      </c>
      <c r="F2955" s="45">
        <v>25</v>
      </c>
      <c r="G2955" s="46" t="s">
        <v>2871</v>
      </c>
      <c r="H2955" s="51"/>
      <c r="I2955" s="70"/>
      <c r="J2955" s="522"/>
      <c r="K2955" s="42" t="s">
        <v>31</v>
      </c>
      <c r="L2955" s="543">
        <v>45440</v>
      </c>
      <c r="M2955" s="51"/>
      <c r="N2955" s="513">
        <v>45656</v>
      </c>
      <c r="O2955" s="51"/>
      <c r="P2955" s="70" t="str">
        <f t="shared" ca="1" si="484"/>
        <v/>
      </c>
      <c r="Q2955" s="70" t="str">
        <f t="shared" ca="1" si="485"/>
        <v/>
      </c>
      <c r="R2955" s="70" t="str">
        <f t="shared" ca="1" si="486"/>
        <v/>
      </c>
      <c r="S2955" s="70" t="str">
        <f t="shared" ca="1" si="487"/>
        <v/>
      </c>
      <c r="T2955" s="147" t="str">
        <f t="shared" ca="1" si="488"/>
        <v/>
      </c>
      <c r="U2955" s="146"/>
      <c r="V2955" s="51"/>
      <c r="W2955" s="51"/>
      <c r="X2955" s="51"/>
      <c r="Y2955" s="51"/>
      <c r="Z2955" s="51"/>
      <c r="AA2955" s="145"/>
    </row>
    <row r="2956" spans="1:27" s="2" customFormat="1" ht="15.6" x14ac:dyDescent="0.3">
      <c r="A2956" s="555">
        <v>45517</v>
      </c>
      <c r="B2956" s="48" t="s">
        <v>2848</v>
      </c>
      <c r="C2956" s="48" t="s">
        <v>494</v>
      </c>
      <c r="D2956" s="48">
        <v>5</v>
      </c>
      <c r="E2956" s="48" t="s">
        <v>108</v>
      </c>
      <c r="F2956" s="45">
        <v>26</v>
      </c>
      <c r="G2956" s="46" t="s">
        <v>2872</v>
      </c>
      <c r="H2956" s="51"/>
      <c r="I2956" s="70"/>
      <c r="J2956" s="522"/>
      <c r="K2956" s="42" t="s">
        <v>31</v>
      </c>
      <c r="L2956" s="543">
        <v>45440</v>
      </c>
      <c r="M2956" s="51"/>
      <c r="N2956" s="513">
        <v>45656</v>
      </c>
      <c r="O2956" s="51"/>
      <c r="P2956" s="70" t="str">
        <f t="shared" ca="1" si="484"/>
        <v/>
      </c>
      <c r="Q2956" s="70" t="str">
        <f t="shared" ca="1" si="485"/>
        <v/>
      </c>
      <c r="R2956" s="70" t="str">
        <f t="shared" ca="1" si="486"/>
        <v/>
      </c>
      <c r="S2956" s="70" t="str">
        <f t="shared" ca="1" si="487"/>
        <v/>
      </c>
      <c r="T2956" s="147" t="str">
        <f t="shared" ca="1" si="488"/>
        <v/>
      </c>
      <c r="U2956" s="146"/>
      <c r="V2956" s="51"/>
      <c r="W2956" s="51"/>
      <c r="X2956" s="51"/>
      <c r="Y2956" s="51"/>
      <c r="Z2956" s="51"/>
      <c r="AA2956" s="145"/>
    </row>
    <row r="2957" spans="1:27" s="2" customFormat="1" ht="15.6" x14ac:dyDescent="0.3">
      <c r="A2957" s="555">
        <v>45517</v>
      </c>
      <c r="B2957" s="48" t="s">
        <v>2848</v>
      </c>
      <c r="C2957" s="48" t="s">
        <v>494</v>
      </c>
      <c r="D2957" s="48">
        <v>5</v>
      </c>
      <c r="E2957" s="48" t="s">
        <v>108</v>
      </c>
      <c r="F2957" s="45">
        <v>27</v>
      </c>
      <c r="G2957" s="46" t="s">
        <v>2873</v>
      </c>
      <c r="H2957" s="51"/>
      <c r="I2957" s="70"/>
      <c r="J2957" s="522"/>
      <c r="K2957" s="42" t="s">
        <v>31</v>
      </c>
      <c r="L2957" s="543">
        <v>45440</v>
      </c>
      <c r="M2957" s="51"/>
      <c r="N2957" s="513">
        <v>45656</v>
      </c>
      <c r="O2957" s="51"/>
      <c r="P2957" s="70" t="str">
        <f t="shared" ca="1" si="484"/>
        <v/>
      </c>
      <c r="Q2957" s="70" t="str">
        <f t="shared" ca="1" si="485"/>
        <v/>
      </c>
      <c r="R2957" s="70" t="str">
        <f t="shared" ca="1" si="486"/>
        <v/>
      </c>
      <c r="S2957" s="70" t="str">
        <f t="shared" ca="1" si="487"/>
        <v/>
      </c>
      <c r="T2957" s="147" t="str">
        <f t="shared" ca="1" si="488"/>
        <v/>
      </c>
      <c r="U2957" s="146"/>
      <c r="V2957" s="51"/>
      <c r="W2957" s="51"/>
      <c r="X2957" s="51"/>
      <c r="Y2957" s="51"/>
      <c r="Z2957" s="51"/>
      <c r="AA2957" s="145"/>
    </row>
    <row r="2958" spans="1:27" s="2" customFormat="1" ht="15.6" x14ac:dyDescent="0.3">
      <c r="A2958" s="555">
        <v>45517</v>
      </c>
      <c r="B2958" s="48" t="s">
        <v>2848</v>
      </c>
      <c r="C2958" s="48" t="s">
        <v>494</v>
      </c>
      <c r="D2958" s="48">
        <v>5</v>
      </c>
      <c r="E2958" s="48" t="s">
        <v>108</v>
      </c>
      <c r="F2958" s="45">
        <v>28</v>
      </c>
      <c r="G2958" s="46" t="s">
        <v>2874</v>
      </c>
      <c r="H2958" s="81" t="s">
        <v>30</v>
      </c>
      <c r="I2958" s="70"/>
      <c r="J2958" s="522">
        <v>45594</v>
      </c>
      <c r="K2958" s="42" t="s">
        <v>31</v>
      </c>
      <c r="L2958" s="543">
        <v>45440</v>
      </c>
      <c r="M2958" s="51"/>
      <c r="N2958" s="513">
        <v>45621</v>
      </c>
      <c r="O2958" s="51"/>
      <c r="P2958" s="70" t="str">
        <f t="shared" ca="1" si="484"/>
        <v/>
      </c>
      <c r="Q2958" s="70" t="str">
        <f t="shared" ca="1" si="485"/>
        <v/>
      </c>
      <c r="R2958" s="70" t="str">
        <f t="shared" ca="1" si="486"/>
        <v/>
      </c>
      <c r="S2958" s="70" t="str">
        <f t="shared" ca="1" si="487"/>
        <v/>
      </c>
      <c r="T2958" s="147" t="str">
        <f t="shared" ca="1" si="488"/>
        <v/>
      </c>
      <c r="U2958" s="146"/>
      <c r="V2958" s="51"/>
      <c r="W2958" s="51"/>
      <c r="X2958" s="51"/>
      <c r="Y2958" s="51"/>
      <c r="Z2958" s="51"/>
      <c r="AA2958" s="145"/>
    </row>
    <row r="2959" spans="1:27" s="2" customFormat="1" ht="15.6" x14ac:dyDescent="0.3">
      <c r="A2959" s="555">
        <v>45517</v>
      </c>
      <c r="B2959" s="48" t="s">
        <v>2848</v>
      </c>
      <c r="C2959" s="48" t="s">
        <v>494</v>
      </c>
      <c r="D2959" s="48">
        <v>5</v>
      </c>
      <c r="E2959" s="48" t="s">
        <v>108</v>
      </c>
      <c r="F2959" s="45">
        <v>29</v>
      </c>
      <c r="G2959" s="46" t="s">
        <v>2875</v>
      </c>
      <c r="H2959" s="51"/>
      <c r="I2959" s="70"/>
      <c r="J2959" s="522"/>
      <c r="K2959" s="42" t="s">
        <v>31</v>
      </c>
      <c r="L2959" s="543">
        <v>45440</v>
      </c>
      <c r="M2959" s="51"/>
      <c r="N2959" s="513">
        <v>45656</v>
      </c>
      <c r="O2959" s="51"/>
      <c r="P2959" s="70" t="str">
        <f t="shared" ca="1" si="484"/>
        <v/>
      </c>
      <c r="Q2959" s="70" t="str">
        <f t="shared" ca="1" si="485"/>
        <v/>
      </c>
      <c r="R2959" s="70" t="str">
        <f t="shared" ca="1" si="486"/>
        <v/>
      </c>
      <c r="S2959" s="70" t="str">
        <f t="shared" ca="1" si="487"/>
        <v/>
      </c>
      <c r="T2959" s="147" t="str">
        <f t="shared" ca="1" si="488"/>
        <v/>
      </c>
      <c r="U2959" s="146"/>
      <c r="V2959" s="51"/>
      <c r="W2959" s="51"/>
      <c r="X2959" s="51"/>
      <c r="Y2959" s="51"/>
      <c r="Z2959" s="51"/>
      <c r="AA2959" s="145"/>
    </row>
    <row r="2960" spans="1:27" s="2" customFormat="1" ht="15.6" x14ac:dyDescent="0.3">
      <c r="A2960" s="555">
        <v>45517</v>
      </c>
      <c r="B2960" s="48" t="s">
        <v>2848</v>
      </c>
      <c r="C2960" s="48" t="s">
        <v>494</v>
      </c>
      <c r="D2960" s="48">
        <v>5</v>
      </c>
      <c r="E2960" s="48" t="s">
        <v>108</v>
      </c>
      <c r="F2960" s="45">
        <v>30</v>
      </c>
      <c r="G2960" s="46" t="s">
        <v>415</v>
      </c>
      <c r="H2960" s="47" t="s">
        <v>57</v>
      </c>
      <c r="I2960" s="70"/>
      <c r="J2960" s="522"/>
      <c r="K2960" s="42" t="s">
        <v>31</v>
      </c>
      <c r="L2960" s="543">
        <v>45440</v>
      </c>
      <c r="M2960" s="51"/>
      <c r="N2960" s="513">
        <v>45656</v>
      </c>
      <c r="O2960" s="51"/>
      <c r="P2960" s="70" t="str">
        <f t="shared" ca="1" si="484"/>
        <v/>
      </c>
      <c r="Q2960" s="70" t="str">
        <f t="shared" ca="1" si="485"/>
        <v/>
      </c>
      <c r="R2960" s="70" t="str">
        <f t="shared" ca="1" si="486"/>
        <v/>
      </c>
      <c r="S2960" s="70" t="str">
        <f t="shared" ca="1" si="487"/>
        <v/>
      </c>
      <c r="T2960" s="147" t="str">
        <f t="shared" ca="1" si="488"/>
        <v/>
      </c>
      <c r="U2960" s="146"/>
      <c r="V2960" s="51"/>
      <c r="W2960" s="51"/>
      <c r="X2960" s="51"/>
      <c r="Y2960" s="51"/>
      <c r="Z2960" s="51"/>
      <c r="AA2960" s="145"/>
    </row>
    <row r="2961" spans="1:27" s="2" customFormat="1" ht="15.6" x14ac:dyDescent="0.3">
      <c r="A2961" s="555">
        <v>45517</v>
      </c>
      <c r="B2961" s="48" t="s">
        <v>2848</v>
      </c>
      <c r="C2961" s="48" t="s">
        <v>494</v>
      </c>
      <c r="D2961" s="48">
        <v>5</v>
      </c>
      <c r="E2961" s="48" t="s">
        <v>108</v>
      </c>
      <c r="F2961" s="45">
        <v>31</v>
      </c>
      <c r="G2961" s="46" t="s">
        <v>1361</v>
      </c>
      <c r="H2961" s="51"/>
      <c r="I2961" s="70"/>
      <c r="J2961" s="522"/>
      <c r="K2961" s="42" t="s">
        <v>31</v>
      </c>
      <c r="L2961" s="543">
        <v>45440</v>
      </c>
      <c r="M2961" s="51"/>
      <c r="N2961" s="513">
        <v>45656</v>
      </c>
      <c r="O2961" s="51"/>
      <c r="P2961" s="70" t="str">
        <f t="shared" ca="1" si="484"/>
        <v/>
      </c>
      <c r="Q2961" s="70" t="str">
        <f t="shared" ca="1" si="485"/>
        <v/>
      </c>
      <c r="R2961" s="70" t="str">
        <f t="shared" ca="1" si="486"/>
        <v/>
      </c>
      <c r="S2961" s="70" t="str">
        <f t="shared" ca="1" si="487"/>
        <v/>
      </c>
      <c r="T2961" s="147" t="str">
        <f t="shared" ca="1" si="488"/>
        <v/>
      </c>
      <c r="U2961" s="146"/>
      <c r="V2961" s="51"/>
      <c r="W2961" s="51"/>
      <c r="X2961" s="51"/>
      <c r="Y2961" s="51"/>
      <c r="Z2961" s="51"/>
      <c r="AA2961" s="145"/>
    </row>
    <row r="2962" spans="1:27" s="2" customFormat="1" ht="15.6" x14ac:dyDescent="0.3">
      <c r="A2962" s="555">
        <v>45517</v>
      </c>
      <c r="B2962" s="48" t="s">
        <v>2848</v>
      </c>
      <c r="C2962" s="48" t="s">
        <v>494</v>
      </c>
      <c r="D2962" s="48">
        <v>5</v>
      </c>
      <c r="E2962" s="48" t="s">
        <v>108</v>
      </c>
      <c r="F2962" s="45">
        <v>32</v>
      </c>
      <c r="G2962" s="46" t="s">
        <v>2876</v>
      </c>
      <c r="H2962" s="51"/>
      <c r="I2962" s="70"/>
      <c r="J2962" s="522"/>
      <c r="K2962" s="42" t="s">
        <v>31</v>
      </c>
      <c r="L2962" s="543">
        <v>45440</v>
      </c>
      <c r="M2962" s="51"/>
      <c r="N2962" s="513">
        <v>45656</v>
      </c>
      <c r="O2962" s="51"/>
      <c r="P2962" s="70" t="str">
        <f t="shared" ca="1" si="484"/>
        <v/>
      </c>
      <c r="Q2962" s="70" t="str">
        <f t="shared" ca="1" si="485"/>
        <v/>
      </c>
      <c r="R2962" s="70" t="str">
        <f t="shared" ca="1" si="486"/>
        <v/>
      </c>
      <c r="S2962" s="70" t="str">
        <f t="shared" ca="1" si="487"/>
        <v/>
      </c>
      <c r="T2962" s="147" t="str">
        <f t="shared" ca="1" si="488"/>
        <v/>
      </c>
      <c r="U2962" s="146"/>
      <c r="V2962" s="51"/>
      <c r="W2962" s="51"/>
      <c r="X2962" s="51"/>
      <c r="Y2962" s="51"/>
      <c r="Z2962" s="51"/>
      <c r="AA2962" s="145"/>
    </row>
    <row r="2963" spans="1:27" s="2" customFormat="1" ht="46.8" x14ac:dyDescent="0.3">
      <c r="A2963" s="555">
        <v>45517</v>
      </c>
      <c r="B2963" s="48" t="s">
        <v>2848</v>
      </c>
      <c r="C2963" s="48" t="s">
        <v>494</v>
      </c>
      <c r="D2963" s="48">
        <v>5</v>
      </c>
      <c r="E2963" s="48" t="s">
        <v>108</v>
      </c>
      <c r="F2963" s="45">
        <v>33</v>
      </c>
      <c r="G2963" s="63" t="s">
        <v>2877</v>
      </c>
      <c r="H2963" s="47" t="s">
        <v>113</v>
      </c>
      <c r="I2963" s="48"/>
      <c r="J2963" s="513"/>
      <c r="K2963" s="42" t="s">
        <v>31</v>
      </c>
      <c r="L2963" s="543">
        <v>45440</v>
      </c>
      <c r="M2963" s="51"/>
      <c r="N2963" s="513">
        <v>45621</v>
      </c>
      <c r="O2963" s="51"/>
      <c r="P2963" s="70" t="str">
        <f ca="1">IF(K2963="NÃO INTERVENCIONADO",TODAY()-L2963,"")</f>
        <v/>
      </c>
      <c r="Q2963" s="70" t="str">
        <f t="shared" ref="Q2963:Q2994" ca="1" si="489">IF(K2963="ENCOMENDADO",TODAY()-J2963,"")</f>
        <v/>
      </c>
      <c r="R2963" s="70" t="str">
        <f t="shared" ref="R2963:R2994" ca="1" si="490">IF(K2963="EM OBRA",TODAY()-J2963,"")</f>
        <v/>
      </c>
      <c r="S2963" s="70" t="str">
        <f t="shared" ref="S2963:S2994" ca="1" si="491">IF(K2963="CORREÇÃO NÃO ACEITE",TODAY()-J2963,"")</f>
        <v/>
      </c>
      <c r="T2963" s="147" t="str">
        <f t="shared" ref="T2963:T2994" ca="1" si="492">IF(K2963="A VERIFICAR",TODAY()-J2963,"")</f>
        <v/>
      </c>
      <c r="U2963" s="146"/>
      <c r="V2963" s="51"/>
      <c r="W2963" s="51"/>
      <c r="X2963" s="51"/>
      <c r="Y2963" s="51"/>
      <c r="Z2963" s="51"/>
      <c r="AA2963" s="145"/>
    </row>
    <row r="2964" spans="1:27" s="2" customFormat="1" ht="31.2" x14ac:dyDescent="0.3">
      <c r="A2964" s="555">
        <v>45517</v>
      </c>
      <c r="B2964" s="48" t="s">
        <v>2848</v>
      </c>
      <c r="C2964" s="48" t="s">
        <v>494</v>
      </c>
      <c r="D2964" s="48">
        <v>5</v>
      </c>
      <c r="E2964" s="48" t="s">
        <v>108</v>
      </c>
      <c r="F2964" s="45">
        <v>34</v>
      </c>
      <c r="G2964" s="63" t="s">
        <v>2878</v>
      </c>
      <c r="H2964" s="47" t="s">
        <v>30</v>
      </c>
      <c r="I2964" s="48"/>
      <c r="J2964" s="513"/>
      <c r="K2964" s="42" t="s">
        <v>31</v>
      </c>
      <c r="L2964" s="543">
        <v>45440</v>
      </c>
      <c r="M2964" s="51"/>
      <c r="N2964" s="513">
        <v>45616</v>
      </c>
      <c r="O2964" s="51"/>
      <c r="P2964" s="70" t="str">
        <f t="shared" ref="P2964:P3001" ca="1" si="493">IF(K2964="NÃO INTERVENCIONADO",TODAY()-J2964,"")</f>
        <v/>
      </c>
      <c r="Q2964" s="70" t="str">
        <f t="shared" ca="1" si="489"/>
        <v/>
      </c>
      <c r="R2964" s="70" t="str">
        <f t="shared" ca="1" si="490"/>
        <v/>
      </c>
      <c r="S2964" s="70" t="str">
        <f t="shared" ca="1" si="491"/>
        <v/>
      </c>
      <c r="T2964" s="147" t="str">
        <f t="shared" ca="1" si="492"/>
        <v/>
      </c>
      <c r="U2964" s="146"/>
      <c r="V2964" s="51"/>
      <c r="W2964" s="51"/>
      <c r="X2964" s="51"/>
      <c r="Y2964" s="51"/>
      <c r="Z2964" s="51"/>
      <c r="AA2964" s="145"/>
    </row>
    <row r="2965" spans="1:27" s="2" customFormat="1" ht="15.6" x14ac:dyDescent="0.3">
      <c r="A2965" s="555">
        <v>45517</v>
      </c>
      <c r="B2965" s="48" t="s">
        <v>2848</v>
      </c>
      <c r="C2965" s="48" t="s">
        <v>494</v>
      </c>
      <c r="D2965" s="48">
        <v>5</v>
      </c>
      <c r="E2965" s="48" t="s">
        <v>108</v>
      </c>
      <c r="F2965" s="45">
        <v>35</v>
      </c>
      <c r="G2965" s="218" t="s">
        <v>2879</v>
      </c>
      <c r="H2965" s="95" t="s">
        <v>84</v>
      </c>
      <c r="I2965" s="95"/>
      <c r="J2965" s="570">
        <v>45594</v>
      </c>
      <c r="K2965" s="42" t="s">
        <v>31</v>
      </c>
      <c r="L2965" s="543">
        <v>45440</v>
      </c>
      <c r="M2965" s="51"/>
      <c r="N2965" s="513">
        <v>45608</v>
      </c>
      <c r="O2965" s="51"/>
      <c r="P2965" s="70" t="str">
        <f t="shared" ca="1" si="493"/>
        <v/>
      </c>
      <c r="Q2965" s="70" t="str">
        <f t="shared" ca="1" si="489"/>
        <v/>
      </c>
      <c r="R2965" s="70" t="str">
        <f t="shared" ca="1" si="490"/>
        <v/>
      </c>
      <c r="S2965" s="70" t="str">
        <f t="shared" ca="1" si="491"/>
        <v/>
      </c>
      <c r="T2965" s="147" t="str">
        <f t="shared" ca="1" si="492"/>
        <v/>
      </c>
      <c r="U2965" s="146"/>
      <c r="V2965" s="51"/>
      <c r="W2965" s="51"/>
      <c r="X2965" s="51"/>
      <c r="Y2965" s="51"/>
      <c r="Z2965" s="51"/>
      <c r="AA2965" s="145"/>
    </row>
    <row r="2966" spans="1:27" s="2" customFormat="1" ht="15.6" x14ac:dyDescent="0.3">
      <c r="A2966" s="555">
        <v>45517</v>
      </c>
      <c r="B2966" s="48" t="s">
        <v>2848</v>
      </c>
      <c r="C2966" s="48" t="s">
        <v>494</v>
      </c>
      <c r="D2966" s="48">
        <v>5</v>
      </c>
      <c r="E2966" s="48" t="s">
        <v>108</v>
      </c>
      <c r="F2966" s="45">
        <v>36</v>
      </c>
      <c r="G2966" s="46" t="s">
        <v>2880</v>
      </c>
      <c r="H2966" s="47" t="s">
        <v>57</v>
      </c>
      <c r="I2966" s="48"/>
      <c r="J2966" s="513"/>
      <c r="K2966" s="42" t="s">
        <v>31</v>
      </c>
      <c r="L2966" s="543">
        <v>45440</v>
      </c>
      <c r="M2966" s="51"/>
      <c r="N2966" s="513">
        <v>45594</v>
      </c>
      <c r="O2966" s="51"/>
      <c r="P2966" s="70" t="str">
        <f t="shared" ca="1" si="493"/>
        <v/>
      </c>
      <c r="Q2966" s="70" t="str">
        <f t="shared" ca="1" si="489"/>
        <v/>
      </c>
      <c r="R2966" s="70" t="str">
        <f t="shared" ca="1" si="490"/>
        <v/>
      </c>
      <c r="S2966" s="70" t="str">
        <f t="shared" ca="1" si="491"/>
        <v/>
      </c>
      <c r="T2966" s="147" t="str">
        <f t="shared" ca="1" si="492"/>
        <v/>
      </c>
      <c r="U2966" s="146"/>
      <c r="V2966" s="51"/>
      <c r="W2966" s="51"/>
      <c r="X2966" s="51"/>
      <c r="Y2966" s="51"/>
      <c r="Z2966" s="51"/>
      <c r="AA2966" s="145"/>
    </row>
    <row r="2967" spans="1:27" s="2" customFormat="1" ht="15.6" x14ac:dyDescent="0.3">
      <c r="A2967" s="555">
        <v>45517</v>
      </c>
      <c r="B2967" s="48" t="s">
        <v>2848</v>
      </c>
      <c r="C2967" s="48" t="s">
        <v>494</v>
      </c>
      <c r="D2967" s="48">
        <v>5</v>
      </c>
      <c r="E2967" s="48" t="s">
        <v>108</v>
      </c>
      <c r="F2967" s="45">
        <v>37</v>
      </c>
      <c r="G2967" s="71" t="s">
        <v>2881</v>
      </c>
      <c r="H2967" s="53" t="s">
        <v>44</v>
      </c>
      <c r="I2967" s="48"/>
      <c r="J2967" s="513"/>
      <c r="K2967" s="188" t="s">
        <v>227</v>
      </c>
      <c r="L2967" s="543">
        <v>45440</v>
      </c>
      <c r="M2967" s="51"/>
      <c r="N2967" s="513">
        <v>45539</v>
      </c>
      <c r="O2967" s="51"/>
      <c r="P2967" s="70" t="str">
        <f t="shared" ca="1" si="493"/>
        <v/>
      </c>
      <c r="Q2967" s="70" t="str">
        <f t="shared" ca="1" si="489"/>
        <v/>
      </c>
      <c r="R2967" s="70" t="str">
        <f t="shared" ca="1" si="490"/>
        <v/>
      </c>
      <c r="S2967" s="70" t="str">
        <f t="shared" ca="1" si="491"/>
        <v/>
      </c>
      <c r="T2967" s="147" t="str">
        <f t="shared" ca="1" si="492"/>
        <v/>
      </c>
      <c r="U2967" s="146"/>
      <c r="V2967" s="51"/>
      <c r="W2967" s="51"/>
      <c r="X2967" s="51"/>
      <c r="Y2967" s="51"/>
      <c r="Z2967" s="51"/>
      <c r="AA2967" s="145"/>
    </row>
    <row r="2968" spans="1:27" s="2" customFormat="1" ht="15.6" x14ac:dyDescent="0.3">
      <c r="A2968" s="555">
        <v>45517</v>
      </c>
      <c r="B2968" s="48" t="s">
        <v>2848</v>
      </c>
      <c r="C2968" s="48" t="s">
        <v>494</v>
      </c>
      <c r="D2968" s="48">
        <v>5</v>
      </c>
      <c r="E2968" s="48" t="s">
        <v>108</v>
      </c>
      <c r="F2968" s="45">
        <v>38</v>
      </c>
      <c r="G2968" s="63" t="s">
        <v>2882</v>
      </c>
      <c r="H2968" s="47" t="s">
        <v>68</v>
      </c>
      <c r="I2968" s="48"/>
      <c r="J2968" s="513"/>
      <c r="K2968" s="42" t="s">
        <v>31</v>
      </c>
      <c r="L2968" s="543">
        <v>45440</v>
      </c>
      <c r="M2968" s="51"/>
      <c r="N2968" s="513">
        <v>45555</v>
      </c>
      <c r="O2968" s="51"/>
      <c r="P2968" s="70" t="str">
        <f t="shared" ca="1" si="493"/>
        <v/>
      </c>
      <c r="Q2968" s="70" t="str">
        <f t="shared" ca="1" si="489"/>
        <v/>
      </c>
      <c r="R2968" s="70" t="str">
        <f t="shared" ca="1" si="490"/>
        <v/>
      </c>
      <c r="S2968" s="70" t="str">
        <f t="shared" ca="1" si="491"/>
        <v/>
      </c>
      <c r="T2968" s="147" t="str">
        <f t="shared" ca="1" si="492"/>
        <v/>
      </c>
      <c r="U2968" s="146"/>
      <c r="V2968" s="51"/>
      <c r="W2968" s="51"/>
      <c r="X2968" s="51"/>
      <c r="Y2968" s="51"/>
      <c r="Z2968" s="51"/>
      <c r="AA2968" s="145"/>
    </row>
    <row r="2969" spans="1:27" s="2" customFormat="1" ht="15.6" x14ac:dyDescent="0.3">
      <c r="A2969" s="555">
        <v>45517</v>
      </c>
      <c r="B2969" s="48" t="s">
        <v>2848</v>
      </c>
      <c r="C2969" s="48" t="s">
        <v>494</v>
      </c>
      <c r="D2969" s="48">
        <v>5</v>
      </c>
      <c r="E2969" s="48" t="s">
        <v>108</v>
      </c>
      <c r="F2969" s="45">
        <v>39</v>
      </c>
      <c r="G2969" s="63" t="s">
        <v>2883</v>
      </c>
      <c r="H2969" s="47" t="s">
        <v>30</v>
      </c>
      <c r="I2969" s="48"/>
      <c r="J2969" s="513"/>
      <c r="K2969" s="42" t="s">
        <v>31</v>
      </c>
      <c r="L2969" s="543">
        <v>45440</v>
      </c>
      <c r="M2969" s="51"/>
      <c r="N2969" s="513">
        <v>45616</v>
      </c>
      <c r="O2969" s="51"/>
      <c r="P2969" s="70" t="str">
        <f t="shared" ca="1" si="493"/>
        <v/>
      </c>
      <c r="Q2969" s="70" t="str">
        <f t="shared" ca="1" si="489"/>
        <v/>
      </c>
      <c r="R2969" s="70" t="str">
        <f t="shared" ca="1" si="490"/>
        <v/>
      </c>
      <c r="S2969" s="70" t="str">
        <f t="shared" ca="1" si="491"/>
        <v/>
      </c>
      <c r="T2969" s="147" t="str">
        <f t="shared" ca="1" si="492"/>
        <v/>
      </c>
      <c r="U2969" s="146"/>
      <c r="V2969" s="51"/>
      <c r="W2969" s="51"/>
      <c r="X2969" s="51"/>
      <c r="Y2969" s="51"/>
      <c r="Z2969" s="51"/>
      <c r="AA2969" s="145"/>
    </row>
    <row r="2970" spans="1:27" s="2" customFormat="1" ht="15.6" x14ac:dyDescent="0.3">
      <c r="A2970" s="555">
        <v>45517</v>
      </c>
      <c r="B2970" s="48" t="s">
        <v>2848</v>
      </c>
      <c r="C2970" s="48" t="s">
        <v>494</v>
      </c>
      <c r="D2970" s="48">
        <v>5</v>
      </c>
      <c r="E2970" s="48" t="s">
        <v>108</v>
      </c>
      <c r="F2970" s="45">
        <v>40</v>
      </c>
      <c r="G2970" s="63" t="s">
        <v>2884</v>
      </c>
      <c r="H2970" s="47" t="s">
        <v>57</v>
      </c>
      <c r="I2970" s="48"/>
      <c r="J2970" s="513"/>
      <c r="K2970" s="42" t="s">
        <v>31</v>
      </c>
      <c r="L2970" s="543">
        <v>45440</v>
      </c>
      <c r="M2970" s="51"/>
      <c r="N2970" s="513">
        <v>45629</v>
      </c>
      <c r="O2970" s="51"/>
      <c r="P2970" s="70" t="str">
        <f t="shared" ca="1" si="493"/>
        <v/>
      </c>
      <c r="Q2970" s="70" t="str">
        <f t="shared" ca="1" si="489"/>
        <v/>
      </c>
      <c r="R2970" s="70" t="str">
        <f t="shared" ca="1" si="490"/>
        <v/>
      </c>
      <c r="S2970" s="70" t="str">
        <f t="shared" ca="1" si="491"/>
        <v/>
      </c>
      <c r="T2970" s="147" t="str">
        <f t="shared" ca="1" si="492"/>
        <v/>
      </c>
      <c r="U2970" s="146"/>
      <c r="V2970" s="51"/>
      <c r="W2970" s="51"/>
      <c r="X2970" s="51"/>
      <c r="Y2970" s="51"/>
      <c r="Z2970" s="51"/>
      <c r="AA2970" s="145"/>
    </row>
    <row r="2971" spans="1:27" s="2" customFormat="1" ht="31.2" x14ac:dyDescent="0.3">
      <c r="A2971" s="555">
        <v>45517</v>
      </c>
      <c r="B2971" s="48" t="s">
        <v>2848</v>
      </c>
      <c r="C2971" s="48" t="s">
        <v>494</v>
      </c>
      <c r="D2971" s="48">
        <v>5</v>
      </c>
      <c r="E2971" s="48" t="s">
        <v>108</v>
      </c>
      <c r="F2971" s="45">
        <v>41</v>
      </c>
      <c r="G2971" s="71" t="s">
        <v>2885</v>
      </c>
      <c r="H2971" s="48"/>
      <c r="I2971" s="48"/>
      <c r="J2971" s="513"/>
      <c r="K2971" s="188" t="s">
        <v>227</v>
      </c>
      <c r="L2971" s="543">
        <v>45440</v>
      </c>
      <c r="M2971" s="51"/>
      <c r="N2971" s="513"/>
      <c r="O2971" s="51"/>
      <c r="P2971" s="70" t="str">
        <f t="shared" ca="1" si="493"/>
        <v/>
      </c>
      <c r="Q2971" s="70" t="str">
        <f t="shared" ca="1" si="489"/>
        <v/>
      </c>
      <c r="R2971" s="70" t="str">
        <f t="shared" ca="1" si="490"/>
        <v/>
      </c>
      <c r="S2971" s="70" t="str">
        <f t="shared" ca="1" si="491"/>
        <v/>
      </c>
      <c r="T2971" s="147" t="str">
        <f t="shared" ca="1" si="492"/>
        <v/>
      </c>
      <c r="U2971" s="146"/>
      <c r="V2971" s="51"/>
      <c r="W2971" s="51"/>
      <c r="X2971" s="51"/>
      <c r="Y2971" s="51"/>
      <c r="Z2971" s="51"/>
      <c r="AA2971" s="145"/>
    </row>
    <row r="2972" spans="1:27" s="2" customFormat="1" ht="31.2" x14ac:dyDescent="0.3">
      <c r="A2972" s="555">
        <v>45517</v>
      </c>
      <c r="B2972" s="48" t="s">
        <v>2848</v>
      </c>
      <c r="C2972" s="48" t="s">
        <v>494</v>
      </c>
      <c r="D2972" s="48">
        <v>5</v>
      </c>
      <c r="E2972" s="48" t="s">
        <v>108</v>
      </c>
      <c r="F2972" s="45">
        <v>42</v>
      </c>
      <c r="G2972" s="63" t="s">
        <v>2886</v>
      </c>
      <c r="H2972" s="47" t="s">
        <v>30</v>
      </c>
      <c r="I2972" s="48"/>
      <c r="J2972" s="513"/>
      <c r="K2972" s="187" t="s">
        <v>31</v>
      </c>
      <c r="L2972" s="543">
        <v>45440</v>
      </c>
      <c r="M2972" s="51"/>
      <c r="N2972" s="513">
        <v>45643</v>
      </c>
      <c r="O2972" s="51"/>
      <c r="P2972" s="70" t="str">
        <f t="shared" ca="1" si="493"/>
        <v/>
      </c>
      <c r="Q2972" s="70" t="str">
        <f t="shared" ca="1" si="489"/>
        <v/>
      </c>
      <c r="R2972" s="70" t="str">
        <f t="shared" ca="1" si="490"/>
        <v/>
      </c>
      <c r="S2972" s="70" t="str">
        <f t="shared" ca="1" si="491"/>
        <v/>
      </c>
      <c r="T2972" s="147" t="str">
        <f t="shared" ca="1" si="492"/>
        <v/>
      </c>
      <c r="U2972" s="146"/>
      <c r="V2972" s="51"/>
      <c r="W2972" s="51"/>
      <c r="X2972" s="51"/>
      <c r="Y2972" s="51"/>
      <c r="Z2972" s="51"/>
      <c r="AA2972" s="145"/>
    </row>
    <row r="2973" spans="1:27" s="2" customFormat="1" ht="15.6" x14ac:dyDescent="0.3">
      <c r="A2973" s="555">
        <v>45517</v>
      </c>
      <c r="B2973" s="48" t="s">
        <v>2848</v>
      </c>
      <c r="C2973" s="48" t="s">
        <v>494</v>
      </c>
      <c r="D2973" s="48">
        <v>5</v>
      </c>
      <c r="E2973" s="48" t="s">
        <v>108</v>
      </c>
      <c r="F2973" s="45">
        <v>43</v>
      </c>
      <c r="G2973" s="63" t="s">
        <v>2887</v>
      </c>
      <c r="H2973" s="47" t="s">
        <v>196</v>
      </c>
      <c r="I2973" s="48"/>
      <c r="J2973" s="568">
        <v>45537</v>
      </c>
      <c r="K2973" s="42" t="s">
        <v>31</v>
      </c>
      <c r="L2973" s="543">
        <v>45440</v>
      </c>
      <c r="M2973" s="51"/>
      <c r="N2973" s="513">
        <v>45616</v>
      </c>
      <c r="O2973" s="51"/>
      <c r="P2973" s="70" t="str">
        <f t="shared" ca="1" si="493"/>
        <v/>
      </c>
      <c r="Q2973" s="70" t="str">
        <f t="shared" ca="1" si="489"/>
        <v/>
      </c>
      <c r="R2973" s="70" t="str">
        <f t="shared" ca="1" si="490"/>
        <v/>
      </c>
      <c r="S2973" s="70" t="str">
        <f t="shared" ca="1" si="491"/>
        <v/>
      </c>
      <c r="T2973" s="147" t="str">
        <f t="shared" ca="1" si="492"/>
        <v/>
      </c>
      <c r="U2973" s="146"/>
      <c r="V2973" s="51"/>
      <c r="W2973" s="51"/>
      <c r="X2973" s="51"/>
      <c r="Y2973" s="51"/>
      <c r="Z2973" s="51"/>
      <c r="AA2973" s="145"/>
    </row>
    <row r="2974" spans="1:27" s="2" customFormat="1" ht="31.2" customHeight="1" x14ac:dyDescent="0.3">
      <c r="A2974" s="555">
        <v>45517</v>
      </c>
      <c r="B2974" s="48" t="s">
        <v>2848</v>
      </c>
      <c r="C2974" s="48" t="s">
        <v>494</v>
      </c>
      <c r="D2974" s="48">
        <v>5</v>
      </c>
      <c r="E2974" s="48" t="s">
        <v>108</v>
      </c>
      <c r="F2974" s="45">
        <v>44</v>
      </c>
      <c r="G2974" s="218" t="s">
        <v>2888</v>
      </c>
      <c r="H2974" s="95" t="s">
        <v>84</v>
      </c>
      <c r="I2974" s="95"/>
      <c r="J2974" s="570">
        <v>45537</v>
      </c>
      <c r="K2974" s="42" t="s">
        <v>31</v>
      </c>
      <c r="L2974" s="543">
        <v>45440</v>
      </c>
      <c r="M2974" s="51"/>
      <c r="N2974" s="513">
        <v>45586</v>
      </c>
      <c r="O2974" s="51"/>
      <c r="P2974" s="70" t="str">
        <f t="shared" ca="1" si="493"/>
        <v/>
      </c>
      <c r="Q2974" s="70" t="str">
        <f t="shared" ca="1" si="489"/>
        <v/>
      </c>
      <c r="R2974" s="70" t="str">
        <f t="shared" ca="1" si="490"/>
        <v/>
      </c>
      <c r="S2974" s="70" t="str">
        <f t="shared" ca="1" si="491"/>
        <v/>
      </c>
      <c r="T2974" s="147" t="str">
        <f t="shared" ca="1" si="492"/>
        <v/>
      </c>
      <c r="U2974" s="146"/>
      <c r="V2974" s="51"/>
      <c r="W2974" s="51"/>
      <c r="X2974" s="51"/>
      <c r="Y2974" s="51"/>
      <c r="Z2974" s="51"/>
      <c r="AA2974" s="145"/>
    </row>
    <row r="2975" spans="1:27" s="2" customFormat="1" ht="15.6" x14ac:dyDescent="0.3">
      <c r="A2975" s="555">
        <v>45517</v>
      </c>
      <c r="B2975" s="48" t="s">
        <v>2848</v>
      </c>
      <c r="C2975" s="48" t="s">
        <v>494</v>
      </c>
      <c r="D2975" s="48">
        <v>5</v>
      </c>
      <c r="E2975" s="48" t="s">
        <v>108</v>
      </c>
      <c r="F2975" s="45">
        <v>45</v>
      </c>
      <c r="G2975" s="66" t="s">
        <v>2889</v>
      </c>
      <c r="H2975" s="47" t="s">
        <v>57</v>
      </c>
      <c r="I2975" s="48"/>
      <c r="J2975" s="513">
        <v>45537</v>
      </c>
      <c r="K2975" s="42" t="s">
        <v>31</v>
      </c>
      <c r="L2975" s="543">
        <v>45440</v>
      </c>
      <c r="M2975" s="51"/>
      <c r="N2975" s="513">
        <v>45629</v>
      </c>
      <c r="O2975" s="51"/>
      <c r="P2975" s="70" t="str">
        <f t="shared" ca="1" si="493"/>
        <v/>
      </c>
      <c r="Q2975" s="70" t="str">
        <f t="shared" ca="1" si="489"/>
        <v/>
      </c>
      <c r="R2975" s="70" t="str">
        <f t="shared" ca="1" si="490"/>
        <v/>
      </c>
      <c r="S2975" s="70" t="str">
        <f t="shared" ca="1" si="491"/>
        <v/>
      </c>
      <c r="T2975" s="147" t="str">
        <f t="shared" ca="1" si="492"/>
        <v/>
      </c>
      <c r="U2975" s="146"/>
      <c r="V2975" s="51"/>
      <c r="W2975" s="51"/>
      <c r="X2975" s="51"/>
      <c r="Y2975" s="51"/>
      <c r="Z2975" s="51"/>
      <c r="AA2975" s="145"/>
    </row>
    <row r="2976" spans="1:27" s="2" customFormat="1" ht="31.2" x14ac:dyDescent="0.3">
      <c r="A2976" s="555">
        <v>45517</v>
      </c>
      <c r="B2976" s="48" t="s">
        <v>2848</v>
      </c>
      <c r="C2976" s="48" t="s">
        <v>494</v>
      </c>
      <c r="D2976" s="48">
        <v>5</v>
      </c>
      <c r="E2976" s="48" t="s">
        <v>108</v>
      </c>
      <c r="F2976" s="45">
        <v>46</v>
      </c>
      <c r="G2976" s="66" t="s">
        <v>2890</v>
      </c>
      <c r="H2976" s="53" t="s">
        <v>44</v>
      </c>
      <c r="I2976" s="48"/>
      <c r="J2976" s="513">
        <v>45537</v>
      </c>
      <c r="K2976" s="42" t="s">
        <v>31</v>
      </c>
      <c r="L2976" s="543">
        <v>45440</v>
      </c>
      <c r="M2976" s="51"/>
      <c r="N2976" s="513">
        <v>45583</v>
      </c>
      <c r="O2976" s="51"/>
      <c r="P2976" s="70" t="str">
        <f t="shared" ca="1" si="493"/>
        <v/>
      </c>
      <c r="Q2976" s="70" t="str">
        <f t="shared" ca="1" si="489"/>
        <v/>
      </c>
      <c r="R2976" s="70" t="str">
        <f t="shared" ca="1" si="490"/>
        <v/>
      </c>
      <c r="S2976" s="70" t="str">
        <f t="shared" ca="1" si="491"/>
        <v/>
      </c>
      <c r="T2976" s="147" t="str">
        <f t="shared" ca="1" si="492"/>
        <v/>
      </c>
      <c r="U2976" s="146"/>
      <c r="V2976" s="51"/>
      <c r="W2976" s="51"/>
      <c r="X2976" s="51"/>
      <c r="Y2976" s="51"/>
      <c r="Z2976" s="51"/>
      <c r="AA2976" s="145"/>
    </row>
    <row r="2977" spans="1:27" s="2" customFormat="1" ht="15.6" customHeight="1" x14ac:dyDescent="0.3">
      <c r="A2977" s="555">
        <v>45517</v>
      </c>
      <c r="B2977" s="48" t="s">
        <v>2848</v>
      </c>
      <c r="C2977" s="48" t="s">
        <v>494</v>
      </c>
      <c r="D2977" s="48">
        <v>5</v>
      </c>
      <c r="E2977" s="48" t="s">
        <v>108</v>
      </c>
      <c r="F2977" s="45">
        <v>47</v>
      </c>
      <c r="G2977" s="66" t="s">
        <v>2891</v>
      </c>
      <c r="H2977" s="47" t="s">
        <v>30</v>
      </c>
      <c r="I2977" s="48"/>
      <c r="J2977" s="568">
        <v>45581</v>
      </c>
      <c r="K2977" s="42" t="s">
        <v>31</v>
      </c>
      <c r="L2977" s="543">
        <v>45440</v>
      </c>
      <c r="M2977" s="51"/>
      <c r="N2977" s="513">
        <v>45604</v>
      </c>
      <c r="O2977" s="51"/>
      <c r="P2977" s="70" t="str">
        <f t="shared" ca="1" si="493"/>
        <v/>
      </c>
      <c r="Q2977" s="70" t="str">
        <f t="shared" ca="1" si="489"/>
        <v/>
      </c>
      <c r="R2977" s="70" t="str">
        <f t="shared" ca="1" si="490"/>
        <v/>
      </c>
      <c r="S2977" s="70" t="str">
        <f t="shared" ca="1" si="491"/>
        <v/>
      </c>
      <c r="T2977" s="147" t="str">
        <f t="shared" ca="1" si="492"/>
        <v/>
      </c>
      <c r="U2977" s="146"/>
      <c r="V2977" s="51"/>
      <c r="W2977" s="51"/>
      <c r="X2977" s="51"/>
      <c r="Y2977" s="51"/>
      <c r="Z2977" s="51"/>
      <c r="AA2977" s="145"/>
    </row>
    <row r="2978" spans="1:27" s="2" customFormat="1" ht="15.6" x14ac:dyDescent="0.3">
      <c r="A2978" s="555">
        <v>45517</v>
      </c>
      <c r="B2978" s="48" t="s">
        <v>2848</v>
      </c>
      <c r="C2978" s="48" t="s">
        <v>494</v>
      </c>
      <c r="D2978" s="48">
        <v>5</v>
      </c>
      <c r="E2978" s="48" t="s">
        <v>108</v>
      </c>
      <c r="F2978" s="45">
        <v>48</v>
      </c>
      <c r="G2978" s="66" t="s">
        <v>2892</v>
      </c>
      <c r="H2978" s="47" t="s">
        <v>30</v>
      </c>
      <c r="I2978" s="47"/>
      <c r="J2978" s="568">
        <v>45582</v>
      </c>
      <c r="K2978" s="42" t="s">
        <v>31</v>
      </c>
      <c r="L2978" s="543">
        <v>45440</v>
      </c>
      <c r="M2978" s="51"/>
      <c r="N2978" s="513">
        <v>45582</v>
      </c>
      <c r="O2978" s="51"/>
      <c r="P2978" s="70" t="str">
        <f t="shared" ca="1" si="493"/>
        <v/>
      </c>
      <c r="Q2978" s="70" t="str">
        <f t="shared" ca="1" si="489"/>
        <v/>
      </c>
      <c r="R2978" s="70" t="str">
        <f t="shared" ca="1" si="490"/>
        <v/>
      </c>
      <c r="S2978" s="70" t="str">
        <f t="shared" ca="1" si="491"/>
        <v/>
      </c>
      <c r="T2978" s="147" t="str">
        <f t="shared" ca="1" si="492"/>
        <v/>
      </c>
      <c r="U2978" s="146"/>
      <c r="V2978" s="51"/>
      <c r="W2978" s="51"/>
      <c r="X2978" s="51"/>
      <c r="Y2978" s="51"/>
      <c r="Z2978" s="51"/>
      <c r="AA2978" s="145"/>
    </row>
    <row r="2979" spans="1:27" s="2" customFormat="1" ht="15.6" x14ac:dyDescent="0.3">
      <c r="A2979" s="555">
        <v>45517</v>
      </c>
      <c r="B2979" s="48" t="s">
        <v>2848</v>
      </c>
      <c r="C2979" s="48" t="s">
        <v>494</v>
      </c>
      <c r="D2979" s="48">
        <v>5</v>
      </c>
      <c r="E2979" s="48" t="s">
        <v>108</v>
      </c>
      <c r="F2979" s="45">
        <v>49</v>
      </c>
      <c r="G2979" s="66" t="s">
        <v>2893</v>
      </c>
      <c r="H2979" s="47" t="s">
        <v>30</v>
      </c>
      <c r="I2979" s="47"/>
      <c r="J2979" s="568">
        <v>45582</v>
      </c>
      <c r="K2979" s="42" t="s">
        <v>31</v>
      </c>
      <c r="L2979" s="543">
        <v>45440</v>
      </c>
      <c r="M2979" s="51"/>
      <c r="N2979" s="513">
        <v>45582</v>
      </c>
      <c r="O2979" s="51"/>
      <c r="P2979" s="70" t="str">
        <f t="shared" ca="1" si="493"/>
        <v/>
      </c>
      <c r="Q2979" s="70" t="str">
        <f t="shared" ca="1" si="489"/>
        <v/>
      </c>
      <c r="R2979" s="70" t="str">
        <f t="shared" ca="1" si="490"/>
        <v/>
      </c>
      <c r="S2979" s="70" t="str">
        <f t="shared" ca="1" si="491"/>
        <v/>
      </c>
      <c r="T2979" s="147" t="str">
        <f t="shared" ca="1" si="492"/>
        <v/>
      </c>
      <c r="U2979" s="146"/>
      <c r="V2979" s="51"/>
      <c r="W2979" s="51"/>
      <c r="X2979" s="51"/>
      <c r="Y2979" s="51"/>
      <c r="Z2979" s="51"/>
      <c r="AA2979" s="145"/>
    </row>
    <row r="2980" spans="1:27" s="2" customFormat="1" ht="15.6" x14ac:dyDescent="0.3">
      <c r="A2980" s="555">
        <v>45517</v>
      </c>
      <c r="B2980" s="48" t="s">
        <v>2848</v>
      </c>
      <c r="C2980" s="48" t="s">
        <v>494</v>
      </c>
      <c r="D2980" s="48">
        <v>5</v>
      </c>
      <c r="E2980" s="48" t="s">
        <v>108</v>
      </c>
      <c r="F2980" s="45">
        <v>50</v>
      </c>
      <c r="G2980" s="306" t="s">
        <v>2894</v>
      </c>
      <c r="H2980" s="95" t="s">
        <v>84</v>
      </c>
      <c r="I2980" s="95"/>
      <c r="J2980" s="570">
        <v>45588</v>
      </c>
      <c r="K2980" s="188" t="s">
        <v>227</v>
      </c>
      <c r="L2980" s="543">
        <v>45440</v>
      </c>
      <c r="M2980" s="51"/>
      <c r="N2980" s="513">
        <v>45588</v>
      </c>
      <c r="O2980" s="51"/>
      <c r="P2980" s="70" t="str">
        <f t="shared" ca="1" si="493"/>
        <v/>
      </c>
      <c r="Q2980" s="70" t="str">
        <f t="shared" ca="1" si="489"/>
        <v/>
      </c>
      <c r="R2980" s="70" t="str">
        <f t="shared" ca="1" si="490"/>
        <v/>
      </c>
      <c r="S2980" s="70" t="str">
        <f t="shared" ca="1" si="491"/>
        <v/>
      </c>
      <c r="T2980" s="147" t="str">
        <f t="shared" ca="1" si="492"/>
        <v/>
      </c>
      <c r="U2980" s="146"/>
      <c r="V2980" s="51"/>
      <c r="W2980" s="51"/>
      <c r="X2980" s="51"/>
      <c r="Y2980" s="51"/>
      <c r="Z2980" s="51"/>
      <c r="AA2980" s="145"/>
    </row>
    <row r="2981" spans="1:27" s="2" customFormat="1" ht="15.6" x14ac:dyDescent="0.3">
      <c r="A2981" s="555">
        <v>45517</v>
      </c>
      <c r="B2981" s="48" t="s">
        <v>2848</v>
      </c>
      <c r="C2981" s="48" t="s">
        <v>494</v>
      </c>
      <c r="D2981" s="48">
        <v>5</v>
      </c>
      <c r="E2981" s="48" t="s">
        <v>108</v>
      </c>
      <c r="F2981" s="45">
        <v>51</v>
      </c>
      <c r="G2981" s="226" t="s">
        <v>2895</v>
      </c>
      <c r="H2981" s="53" t="s">
        <v>44</v>
      </c>
      <c r="I2981" s="59"/>
      <c r="J2981" s="528">
        <v>45594</v>
      </c>
      <c r="K2981" s="42" t="s">
        <v>31</v>
      </c>
      <c r="L2981" s="543">
        <v>45440</v>
      </c>
      <c r="M2981" s="76"/>
      <c r="N2981" s="513">
        <v>45673</v>
      </c>
      <c r="O2981" s="51"/>
      <c r="P2981" s="70" t="str">
        <f t="shared" ca="1" si="493"/>
        <v/>
      </c>
      <c r="Q2981" s="70" t="str">
        <f t="shared" ca="1" si="489"/>
        <v/>
      </c>
      <c r="R2981" s="70" t="str">
        <f t="shared" ca="1" si="490"/>
        <v/>
      </c>
      <c r="S2981" s="70" t="str">
        <f t="shared" ca="1" si="491"/>
        <v/>
      </c>
      <c r="T2981" s="147" t="str">
        <f t="shared" ca="1" si="492"/>
        <v/>
      </c>
      <c r="U2981" s="146"/>
      <c r="V2981" s="51"/>
      <c r="W2981" s="51"/>
      <c r="X2981" s="51"/>
      <c r="Y2981" s="51"/>
      <c r="Z2981" s="51"/>
      <c r="AA2981" s="145"/>
    </row>
    <row r="2982" spans="1:27" s="2" customFormat="1" ht="15.6" x14ac:dyDescent="0.3">
      <c r="A2982" s="555">
        <v>45517</v>
      </c>
      <c r="B2982" s="48" t="s">
        <v>2848</v>
      </c>
      <c r="C2982" s="48" t="s">
        <v>494</v>
      </c>
      <c r="D2982" s="48">
        <v>5</v>
      </c>
      <c r="E2982" s="48" t="s">
        <v>108</v>
      </c>
      <c r="F2982" s="45">
        <v>52</v>
      </c>
      <c r="G2982" s="66" t="s">
        <v>2896</v>
      </c>
      <c r="H2982" s="47" t="s">
        <v>30</v>
      </c>
      <c r="I2982" s="59"/>
      <c r="J2982" s="568">
        <v>45594</v>
      </c>
      <c r="K2982" s="42" t="s">
        <v>31</v>
      </c>
      <c r="L2982" s="543">
        <v>45440</v>
      </c>
      <c r="M2982" s="51"/>
      <c r="N2982" s="513">
        <v>45621</v>
      </c>
      <c r="O2982" s="51"/>
      <c r="P2982" s="70" t="str">
        <f t="shared" ca="1" si="493"/>
        <v/>
      </c>
      <c r="Q2982" s="70" t="str">
        <f t="shared" ca="1" si="489"/>
        <v/>
      </c>
      <c r="R2982" s="70" t="str">
        <f t="shared" ca="1" si="490"/>
        <v/>
      </c>
      <c r="S2982" s="70" t="str">
        <f t="shared" ca="1" si="491"/>
        <v/>
      </c>
      <c r="T2982" s="147" t="str">
        <f t="shared" ca="1" si="492"/>
        <v/>
      </c>
      <c r="U2982" s="146"/>
      <c r="V2982" s="51"/>
      <c r="W2982" s="51"/>
      <c r="X2982" s="51"/>
      <c r="Y2982" s="51"/>
      <c r="Z2982" s="51"/>
      <c r="AA2982" s="145"/>
    </row>
    <row r="2983" spans="1:27" s="2" customFormat="1" ht="78" x14ac:dyDescent="0.3">
      <c r="A2983" s="555">
        <v>45517</v>
      </c>
      <c r="B2983" s="48" t="s">
        <v>2848</v>
      </c>
      <c r="C2983" s="48" t="s">
        <v>494</v>
      </c>
      <c r="D2983" s="48">
        <v>5</v>
      </c>
      <c r="E2983" s="48" t="s">
        <v>108</v>
      </c>
      <c r="F2983" s="45">
        <v>53</v>
      </c>
      <c r="G2983" s="66" t="s">
        <v>2897</v>
      </c>
      <c r="H2983" s="47" t="s">
        <v>52</v>
      </c>
      <c r="I2983" s="59"/>
      <c r="J2983" s="568">
        <v>45604</v>
      </c>
      <c r="K2983" s="190" t="s">
        <v>205</v>
      </c>
      <c r="L2983" s="543">
        <v>45440</v>
      </c>
      <c r="M2983" s="51"/>
      <c r="N2983" s="513">
        <v>45636</v>
      </c>
      <c r="O2983" s="51"/>
      <c r="P2983" s="70" t="str">
        <f t="shared" ca="1" si="493"/>
        <v/>
      </c>
      <c r="Q2983" s="70" t="str">
        <f t="shared" ca="1" si="489"/>
        <v/>
      </c>
      <c r="R2983" s="70" t="str">
        <f t="shared" ca="1" si="490"/>
        <v/>
      </c>
      <c r="S2983" s="70" t="str">
        <f t="shared" ca="1" si="491"/>
        <v/>
      </c>
      <c r="T2983" s="147" t="str">
        <f t="shared" ca="1" si="492"/>
        <v/>
      </c>
      <c r="U2983" s="146"/>
      <c r="V2983" s="51"/>
      <c r="W2983" s="51"/>
      <c r="X2983" s="51"/>
      <c r="Y2983" s="51"/>
      <c r="Z2983" s="51"/>
      <c r="AA2983" s="145"/>
    </row>
    <row r="2984" spans="1:27" s="2" customFormat="1" ht="78" x14ac:dyDescent="0.3">
      <c r="A2984" s="555">
        <v>45517</v>
      </c>
      <c r="B2984" s="48" t="s">
        <v>2848</v>
      </c>
      <c r="C2984" s="48" t="s">
        <v>494</v>
      </c>
      <c r="D2984" s="48">
        <v>5</v>
      </c>
      <c r="E2984" s="48" t="s">
        <v>108</v>
      </c>
      <c r="F2984" s="45">
        <v>54</v>
      </c>
      <c r="G2984" s="66" t="s">
        <v>2898</v>
      </c>
      <c r="H2984" s="47" t="s">
        <v>52</v>
      </c>
      <c r="I2984" s="59"/>
      <c r="J2984" s="528">
        <v>45604</v>
      </c>
      <c r="K2984" s="190" t="s">
        <v>205</v>
      </c>
      <c r="L2984" s="543">
        <v>45440</v>
      </c>
      <c r="M2984" s="51"/>
      <c r="N2984" s="513">
        <v>45636</v>
      </c>
      <c r="O2984" s="51"/>
      <c r="P2984" s="70" t="str">
        <f t="shared" ca="1" si="493"/>
        <v/>
      </c>
      <c r="Q2984" s="70" t="str">
        <f t="shared" ca="1" si="489"/>
        <v/>
      </c>
      <c r="R2984" s="70" t="str">
        <f t="shared" ca="1" si="490"/>
        <v/>
      </c>
      <c r="S2984" s="70" t="str">
        <f t="shared" ca="1" si="491"/>
        <v/>
      </c>
      <c r="T2984" s="147" t="str">
        <f t="shared" ca="1" si="492"/>
        <v/>
      </c>
      <c r="U2984" s="146"/>
      <c r="V2984" s="51"/>
      <c r="W2984" s="51"/>
      <c r="X2984" s="51"/>
      <c r="Y2984" s="51"/>
      <c r="Z2984" s="51"/>
      <c r="AA2984" s="145"/>
    </row>
    <row r="2985" spans="1:27" s="2" customFormat="1" ht="93.6" x14ac:dyDescent="0.3">
      <c r="A2985" s="555">
        <v>45517</v>
      </c>
      <c r="B2985" s="48" t="s">
        <v>2848</v>
      </c>
      <c r="C2985" s="48" t="s">
        <v>494</v>
      </c>
      <c r="D2985" s="48">
        <v>5</v>
      </c>
      <c r="E2985" s="48" t="s">
        <v>108</v>
      </c>
      <c r="F2985" s="45">
        <v>55</v>
      </c>
      <c r="G2985" s="66" t="s">
        <v>2899</v>
      </c>
      <c r="H2985" s="47" t="s">
        <v>52</v>
      </c>
      <c r="I2985" s="59"/>
      <c r="J2985" s="528">
        <v>45604</v>
      </c>
      <c r="K2985" s="190" t="s">
        <v>205</v>
      </c>
      <c r="L2985" s="543">
        <v>45440</v>
      </c>
      <c r="M2985" s="51"/>
      <c r="N2985" s="513">
        <v>45636</v>
      </c>
      <c r="O2985" s="51"/>
      <c r="P2985" s="70" t="str">
        <f t="shared" ca="1" si="493"/>
        <v/>
      </c>
      <c r="Q2985" s="70" t="str">
        <f t="shared" ca="1" si="489"/>
        <v/>
      </c>
      <c r="R2985" s="70" t="str">
        <f t="shared" ca="1" si="490"/>
        <v/>
      </c>
      <c r="S2985" s="70" t="str">
        <f t="shared" ca="1" si="491"/>
        <v/>
      </c>
      <c r="T2985" s="147" t="str">
        <f t="shared" ca="1" si="492"/>
        <v/>
      </c>
      <c r="U2985" s="146"/>
      <c r="V2985" s="51"/>
      <c r="W2985" s="51"/>
      <c r="X2985" s="51"/>
      <c r="Y2985" s="51"/>
      <c r="Z2985" s="51"/>
      <c r="AA2985" s="145"/>
    </row>
    <row r="2986" spans="1:27" s="2" customFormat="1" ht="31.2" x14ac:dyDescent="0.3">
      <c r="A2986" s="555">
        <v>45517</v>
      </c>
      <c r="B2986" s="48" t="s">
        <v>2848</v>
      </c>
      <c r="C2986" s="48" t="s">
        <v>494</v>
      </c>
      <c r="D2986" s="48">
        <v>5</v>
      </c>
      <c r="E2986" s="48" t="s">
        <v>108</v>
      </c>
      <c r="F2986" s="45">
        <v>56</v>
      </c>
      <c r="G2986" s="66" t="s">
        <v>2900</v>
      </c>
      <c r="H2986" s="65" t="s">
        <v>116</v>
      </c>
      <c r="I2986" s="59"/>
      <c r="J2986" s="568">
        <v>45607</v>
      </c>
      <c r="K2986" s="42" t="s">
        <v>31</v>
      </c>
      <c r="L2986" s="543">
        <v>45440</v>
      </c>
      <c r="M2986" s="51"/>
      <c r="N2986" s="513">
        <v>45616</v>
      </c>
      <c r="O2986" s="51"/>
      <c r="P2986" s="70" t="str">
        <f t="shared" ca="1" si="493"/>
        <v/>
      </c>
      <c r="Q2986" s="70" t="str">
        <f t="shared" ca="1" si="489"/>
        <v/>
      </c>
      <c r="R2986" s="70" t="str">
        <f t="shared" ca="1" si="490"/>
        <v/>
      </c>
      <c r="S2986" s="70" t="str">
        <f t="shared" ca="1" si="491"/>
        <v/>
      </c>
      <c r="T2986" s="147" t="str">
        <f t="shared" ca="1" si="492"/>
        <v/>
      </c>
      <c r="U2986" s="146"/>
      <c r="V2986" s="51"/>
      <c r="W2986" s="51"/>
      <c r="X2986" s="51"/>
      <c r="Y2986" s="51"/>
      <c r="Z2986" s="51"/>
      <c r="AA2986" s="145"/>
    </row>
    <row r="2987" spans="1:27" s="2" customFormat="1" ht="15.6" x14ac:dyDescent="0.3">
      <c r="A2987" s="555">
        <v>45517</v>
      </c>
      <c r="B2987" s="48" t="s">
        <v>2848</v>
      </c>
      <c r="C2987" s="48" t="s">
        <v>494</v>
      </c>
      <c r="D2987" s="48">
        <v>5</v>
      </c>
      <c r="E2987" s="48" t="s">
        <v>108</v>
      </c>
      <c r="F2987" s="45">
        <v>57</v>
      </c>
      <c r="G2987" s="66" t="s">
        <v>2901</v>
      </c>
      <c r="H2987" s="47" t="s">
        <v>30</v>
      </c>
      <c r="I2987" s="59"/>
      <c r="J2987" s="528">
        <v>45607</v>
      </c>
      <c r="K2987" s="42" t="s">
        <v>31</v>
      </c>
      <c r="L2987" s="543">
        <v>45440</v>
      </c>
      <c r="M2987" s="51"/>
      <c r="N2987" s="513">
        <v>45621</v>
      </c>
      <c r="O2987" s="51"/>
      <c r="P2987" s="70" t="str">
        <f t="shared" ca="1" si="493"/>
        <v/>
      </c>
      <c r="Q2987" s="70" t="str">
        <f t="shared" ca="1" si="489"/>
        <v/>
      </c>
      <c r="R2987" s="70" t="str">
        <f t="shared" ca="1" si="490"/>
        <v/>
      </c>
      <c r="S2987" s="70" t="str">
        <f t="shared" ca="1" si="491"/>
        <v/>
      </c>
      <c r="T2987" s="147" t="str">
        <f t="shared" ca="1" si="492"/>
        <v/>
      </c>
      <c r="U2987" s="146"/>
      <c r="V2987" s="51"/>
      <c r="W2987" s="51"/>
      <c r="X2987" s="51"/>
      <c r="Y2987" s="51"/>
      <c r="Z2987" s="51"/>
      <c r="AA2987" s="145"/>
    </row>
    <row r="2988" spans="1:27" s="2" customFormat="1" ht="31.2" x14ac:dyDescent="0.3">
      <c r="A2988" s="555">
        <v>45517</v>
      </c>
      <c r="B2988" s="48" t="s">
        <v>2848</v>
      </c>
      <c r="C2988" s="48" t="s">
        <v>494</v>
      </c>
      <c r="D2988" s="48">
        <v>5</v>
      </c>
      <c r="E2988" s="48" t="s">
        <v>108</v>
      </c>
      <c r="F2988" s="45">
        <v>58</v>
      </c>
      <c r="G2988" s="66" t="s">
        <v>2902</v>
      </c>
      <c r="H2988" s="47" t="s">
        <v>2903</v>
      </c>
      <c r="I2988" s="59"/>
      <c r="J2988" s="528">
        <v>45607</v>
      </c>
      <c r="K2988" s="42" t="s">
        <v>31</v>
      </c>
      <c r="L2988" s="543">
        <v>45440</v>
      </c>
      <c r="M2988" s="51"/>
      <c r="N2988" s="513">
        <v>45621</v>
      </c>
      <c r="O2988" s="51"/>
      <c r="P2988" s="70" t="str">
        <f t="shared" ca="1" si="493"/>
        <v/>
      </c>
      <c r="Q2988" s="70" t="str">
        <f t="shared" ca="1" si="489"/>
        <v/>
      </c>
      <c r="R2988" s="70" t="str">
        <f t="shared" ca="1" si="490"/>
        <v/>
      </c>
      <c r="S2988" s="70" t="str">
        <f t="shared" ca="1" si="491"/>
        <v/>
      </c>
      <c r="T2988" s="147" t="str">
        <f t="shared" ca="1" si="492"/>
        <v/>
      </c>
      <c r="U2988" s="146"/>
      <c r="V2988" s="51"/>
      <c r="W2988" s="51"/>
      <c r="X2988" s="51"/>
      <c r="Y2988" s="51"/>
      <c r="Z2988" s="51"/>
      <c r="AA2988" s="145"/>
    </row>
    <row r="2989" spans="1:27" s="2" customFormat="1" ht="31.2" x14ac:dyDescent="0.3">
      <c r="A2989" s="555">
        <v>45517</v>
      </c>
      <c r="B2989" s="48" t="s">
        <v>2848</v>
      </c>
      <c r="C2989" s="48" t="s">
        <v>494</v>
      </c>
      <c r="D2989" s="48">
        <v>5</v>
      </c>
      <c r="E2989" s="48" t="s">
        <v>108</v>
      </c>
      <c r="F2989" s="45">
        <v>59</v>
      </c>
      <c r="G2989" s="66" t="s">
        <v>2904</v>
      </c>
      <c r="H2989" s="47" t="s">
        <v>2903</v>
      </c>
      <c r="I2989" s="59"/>
      <c r="J2989" s="528">
        <v>45607</v>
      </c>
      <c r="K2989" s="42" t="s">
        <v>31</v>
      </c>
      <c r="L2989" s="543">
        <v>45440</v>
      </c>
      <c r="M2989" s="51"/>
      <c r="N2989" s="513">
        <v>45621</v>
      </c>
      <c r="O2989" s="51"/>
      <c r="P2989" s="70" t="str">
        <f t="shared" ca="1" si="493"/>
        <v/>
      </c>
      <c r="Q2989" s="70" t="str">
        <f t="shared" ca="1" si="489"/>
        <v/>
      </c>
      <c r="R2989" s="70" t="str">
        <f t="shared" ca="1" si="490"/>
        <v/>
      </c>
      <c r="S2989" s="70" t="str">
        <f t="shared" ca="1" si="491"/>
        <v/>
      </c>
      <c r="T2989" s="147" t="str">
        <f t="shared" ca="1" si="492"/>
        <v/>
      </c>
      <c r="U2989" s="146"/>
      <c r="V2989" s="51"/>
      <c r="W2989" s="51"/>
      <c r="X2989" s="51"/>
      <c r="Y2989" s="51"/>
      <c r="Z2989" s="51"/>
      <c r="AA2989" s="145"/>
    </row>
    <row r="2990" spans="1:27" s="2" customFormat="1" ht="31.2" x14ac:dyDescent="0.3">
      <c r="A2990" s="555">
        <v>45517</v>
      </c>
      <c r="B2990" s="48" t="s">
        <v>2848</v>
      </c>
      <c r="C2990" s="48" t="s">
        <v>494</v>
      </c>
      <c r="D2990" s="48">
        <v>5</v>
      </c>
      <c r="E2990" s="48" t="s">
        <v>108</v>
      </c>
      <c r="F2990" s="45">
        <v>61</v>
      </c>
      <c r="G2990" s="127" t="s">
        <v>2905</v>
      </c>
      <c r="H2990" s="65" t="s">
        <v>40</v>
      </c>
      <c r="I2990" s="59"/>
      <c r="J2990" s="526">
        <v>45607</v>
      </c>
      <c r="K2990" s="187" t="s">
        <v>31</v>
      </c>
      <c r="L2990" s="543">
        <v>45440</v>
      </c>
      <c r="M2990" s="51"/>
      <c r="N2990" s="513">
        <v>45678</v>
      </c>
      <c r="O2990" s="51"/>
      <c r="P2990" s="70" t="str">
        <f t="shared" ca="1" si="493"/>
        <v/>
      </c>
      <c r="Q2990" s="70" t="str">
        <f t="shared" ca="1" si="489"/>
        <v/>
      </c>
      <c r="R2990" s="70" t="str">
        <f t="shared" ca="1" si="490"/>
        <v/>
      </c>
      <c r="S2990" s="70" t="str">
        <f t="shared" ca="1" si="491"/>
        <v/>
      </c>
      <c r="T2990" s="147" t="str">
        <f t="shared" ca="1" si="492"/>
        <v/>
      </c>
      <c r="U2990" s="146"/>
      <c r="V2990" s="51"/>
      <c r="W2990" s="51"/>
      <c r="X2990" s="51"/>
      <c r="Y2990" s="51"/>
      <c r="Z2990" s="51"/>
      <c r="AA2990" s="145"/>
    </row>
    <row r="2991" spans="1:27" s="2" customFormat="1" ht="31.2" x14ac:dyDescent="0.3">
      <c r="A2991" s="555">
        <v>45517</v>
      </c>
      <c r="B2991" s="48" t="s">
        <v>2848</v>
      </c>
      <c r="C2991" s="48" t="s">
        <v>494</v>
      </c>
      <c r="D2991" s="48">
        <v>5</v>
      </c>
      <c r="E2991" s="48" t="s">
        <v>108</v>
      </c>
      <c r="F2991" s="45">
        <v>62</v>
      </c>
      <c r="G2991" s="66" t="s">
        <v>2906</v>
      </c>
      <c r="H2991" s="47" t="s">
        <v>57</v>
      </c>
      <c r="I2991" s="59"/>
      <c r="J2991" s="528">
        <v>45607</v>
      </c>
      <c r="K2991" s="42" t="s">
        <v>31</v>
      </c>
      <c r="L2991" s="543">
        <v>45440</v>
      </c>
      <c r="M2991" s="51"/>
      <c r="N2991" s="513">
        <v>45621</v>
      </c>
      <c r="O2991" s="51"/>
      <c r="P2991" s="70" t="str">
        <f t="shared" ca="1" si="493"/>
        <v/>
      </c>
      <c r="Q2991" s="70" t="str">
        <f t="shared" ca="1" si="489"/>
        <v/>
      </c>
      <c r="R2991" s="70" t="str">
        <f t="shared" ca="1" si="490"/>
        <v/>
      </c>
      <c r="S2991" s="70" t="str">
        <f t="shared" ca="1" si="491"/>
        <v/>
      </c>
      <c r="T2991" s="147" t="str">
        <f t="shared" ca="1" si="492"/>
        <v/>
      </c>
      <c r="U2991" s="146"/>
      <c r="V2991" s="51"/>
      <c r="W2991" s="51"/>
      <c r="X2991" s="51"/>
      <c r="Y2991" s="51"/>
      <c r="Z2991" s="51"/>
      <c r="AA2991" s="145"/>
    </row>
    <row r="2992" spans="1:27" s="2" customFormat="1" ht="31.2" x14ac:dyDescent="0.3">
      <c r="A2992" s="555">
        <v>45517</v>
      </c>
      <c r="B2992" s="48" t="s">
        <v>2848</v>
      </c>
      <c r="C2992" s="48" t="s">
        <v>494</v>
      </c>
      <c r="D2992" s="48">
        <v>5</v>
      </c>
      <c r="E2992" s="48" t="s">
        <v>108</v>
      </c>
      <c r="F2992" s="45">
        <v>62</v>
      </c>
      <c r="G2992" s="66" t="s">
        <v>2907</v>
      </c>
      <c r="H2992" s="47" t="s">
        <v>40</v>
      </c>
      <c r="I2992" s="59"/>
      <c r="J2992" s="568">
        <v>45607</v>
      </c>
      <c r="K2992" s="42" t="s">
        <v>31</v>
      </c>
      <c r="L2992" s="543">
        <v>45440</v>
      </c>
      <c r="M2992" s="51"/>
      <c r="N2992" s="513">
        <v>45643</v>
      </c>
      <c r="O2992" s="51"/>
      <c r="P2992" s="70" t="str">
        <f t="shared" ca="1" si="493"/>
        <v/>
      </c>
      <c r="Q2992" s="70" t="str">
        <f t="shared" ca="1" si="489"/>
        <v/>
      </c>
      <c r="R2992" s="70" t="str">
        <f t="shared" ca="1" si="490"/>
        <v/>
      </c>
      <c r="S2992" s="70" t="str">
        <f t="shared" ca="1" si="491"/>
        <v/>
      </c>
      <c r="T2992" s="147" t="str">
        <f t="shared" ca="1" si="492"/>
        <v/>
      </c>
      <c r="U2992" s="146"/>
      <c r="V2992" s="51"/>
      <c r="W2992" s="51"/>
      <c r="X2992" s="51"/>
      <c r="Y2992" s="51"/>
      <c r="Z2992" s="51"/>
      <c r="AA2992" s="145"/>
    </row>
    <row r="2993" spans="1:27" s="2" customFormat="1" ht="15.6" x14ac:dyDescent="0.3">
      <c r="A2993" s="555">
        <v>45517</v>
      </c>
      <c r="B2993" s="48" t="s">
        <v>2848</v>
      </c>
      <c r="C2993" s="48" t="s">
        <v>494</v>
      </c>
      <c r="D2993" s="48">
        <v>5</v>
      </c>
      <c r="E2993" s="48" t="s">
        <v>108</v>
      </c>
      <c r="F2993" s="45">
        <v>63</v>
      </c>
      <c r="G2993" s="66" t="s">
        <v>2908</v>
      </c>
      <c r="H2993" s="47" t="s">
        <v>52</v>
      </c>
      <c r="I2993" s="59"/>
      <c r="J2993" s="568">
        <v>45607</v>
      </c>
      <c r="K2993" s="190" t="s">
        <v>205</v>
      </c>
      <c r="L2993" s="543">
        <v>45440</v>
      </c>
      <c r="M2993" s="51"/>
      <c r="N2993" s="513">
        <v>45636</v>
      </c>
      <c r="O2993" s="51"/>
      <c r="P2993" s="70" t="str">
        <f t="shared" ca="1" si="493"/>
        <v/>
      </c>
      <c r="Q2993" s="70" t="str">
        <f t="shared" ca="1" si="489"/>
        <v/>
      </c>
      <c r="R2993" s="70" t="str">
        <f t="shared" ca="1" si="490"/>
        <v/>
      </c>
      <c r="S2993" s="70" t="str">
        <f t="shared" ca="1" si="491"/>
        <v/>
      </c>
      <c r="T2993" s="147" t="str">
        <f t="shared" ca="1" si="492"/>
        <v/>
      </c>
      <c r="U2993" s="146"/>
      <c r="V2993" s="51"/>
      <c r="W2993" s="51"/>
      <c r="X2993" s="51"/>
      <c r="Y2993" s="51"/>
      <c r="Z2993" s="51"/>
      <c r="AA2993" s="145"/>
    </row>
    <row r="2994" spans="1:27" s="2" customFormat="1" ht="15.6" x14ac:dyDescent="0.3">
      <c r="A2994" s="555">
        <v>45517</v>
      </c>
      <c r="B2994" s="48" t="s">
        <v>2848</v>
      </c>
      <c r="C2994" s="48" t="s">
        <v>494</v>
      </c>
      <c r="D2994" s="48">
        <v>5</v>
      </c>
      <c r="E2994" s="48" t="s">
        <v>108</v>
      </c>
      <c r="F2994" s="45">
        <v>64</v>
      </c>
      <c r="G2994" s="127" t="s">
        <v>2909</v>
      </c>
      <c r="H2994" s="65" t="s">
        <v>40</v>
      </c>
      <c r="I2994" s="59"/>
      <c r="J2994" s="528">
        <v>45607</v>
      </c>
      <c r="K2994" s="42" t="s">
        <v>31</v>
      </c>
      <c r="L2994" s="543">
        <v>45440</v>
      </c>
      <c r="M2994" s="51"/>
      <c r="N2994" s="513">
        <v>45678</v>
      </c>
      <c r="O2994" s="51"/>
      <c r="P2994" s="70" t="str">
        <f t="shared" ca="1" si="493"/>
        <v/>
      </c>
      <c r="Q2994" s="70" t="str">
        <f t="shared" ca="1" si="489"/>
        <v/>
      </c>
      <c r="R2994" s="70" t="str">
        <f t="shared" ca="1" si="490"/>
        <v/>
      </c>
      <c r="S2994" s="70" t="str">
        <f t="shared" ca="1" si="491"/>
        <v/>
      </c>
      <c r="T2994" s="147" t="str">
        <f t="shared" ca="1" si="492"/>
        <v/>
      </c>
      <c r="U2994" s="146"/>
      <c r="V2994" s="51"/>
      <c r="W2994" s="51"/>
      <c r="X2994" s="51"/>
      <c r="Y2994" s="51"/>
      <c r="Z2994" s="51"/>
      <c r="AA2994" s="145"/>
    </row>
    <row r="2995" spans="1:27" s="2" customFormat="1" ht="15.6" x14ac:dyDescent="0.3">
      <c r="A2995" s="555">
        <v>45517</v>
      </c>
      <c r="B2995" s="48" t="s">
        <v>2848</v>
      </c>
      <c r="C2995" s="48" t="s">
        <v>494</v>
      </c>
      <c r="D2995" s="48">
        <v>5</v>
      </c>
      <c r="E2995" s="48" t="s">
        <v>108</v>
      </c>
      <c r="F2995" s="45">
        <v>65</v>
      </c>
      <c r="G2995" s="306" t="s">
        <v>2910</v>
      </c>
      <c r="H2995" s="95" t="s">
        <v>84</v>
      </c>
      <c r="I2995" s="95"/>
      <c r="J2995" s="570">
        <v>45609</v>
      </c>
      <c r="K2995" s="42" t="s">
        <v>31</v>
      </c>
      <c r="L2995" s="543">
        <v>45440</v>
      </c>
      <c r="M2995" s="51"/>
      <c r="N2995" s="513">
        <v>45614</v>
      </c>
      <c r="O2995" s="51"/>
      <c r="P2995" s="70" t="str">
        <f t="shared" ca="1" si="493"/>
        <v/>
      </c>
      <c r="Q2995" s="70" t="str">
        <f t="shared" ref="Q2995:Q3001" ca="1" si="494">IF(K2995="ENCOMENDADO",TODAY()-J2995,"")</f>
        <v/>
      </c>
      <c r="R2995" s="70" t="str">
        <f t="shared" ref="R2995:R3001" ca="1" si="495">IF(K2995="EM OBRA",TODAY()-J2995,"")</f>
        <v/>
      </c>
      <c r="S2995" s="70" t="str">
        <f t="shared" ref="S2995:S3001" ca="1" si="496">IF(K2995="CORREÇÃO NÃO ACEITE",TODAY()-J2995,"")</f>
        <v/>
      </c>
      <c r="T2995" s="147" t="str">
        <f t="shared" ref="T2995:T3001" ca="1" si="497">IF(K2995="A VERIFICAR",TODAY()-J2995,"")</f>
        <v/>
      </c>
      <c r="U2995" s="146"/>
      <c r="V2995" s="51"/>
      <c r="W2995" s="51"/>
      <c r="X2995" s="51"/>
      <c r="Y2995" s="51"/>
      <c r="Z2995" s="51"/>
      <c r="AA2995" s="145"/>
    </row>
    <row r="2996" spans="1:27" s="2" customFormat="1" ht="15.6" x14ac:dyDescent="0.3">
      <c r="A2996" s="555">
        <v>45517</v>
      </c>
      <c r="B2996" s="48" t="s">
        <v>2848</v>
      </c>
      <c r="C2996" s="48" t="s">
        <v>494</v>
      </c>
      <c r="D2996" s="48">
        <v>5</v>
      </c>
      <c r="E2996" s="48" t="s">
        <v>108</v>
      </c>
      <c r="F2996" s="45">
        <v>66</v>
      </c>
      <c r="G2996" s="66" t="s">
        <v>2911</v>
      </c>
      <c r="H2996" s="65" t="s">
        <v>158</v>
      </c>
      <c r="I2996" s="47"/>
      <c r="J2996" s="568">
        <v>45609</v>
      </c>
      <c r="K2996" s="42" t="s">
        <v>31</v>
      </c>
      <c r="L2996" s="543">
        <v>45440</v>
      </c>
      <c r="M2996" s="51"/>
      <c r="N2996" s="513">
        <v>45621</v>
      </c>
      <c r="O2996" s="51"/>
      <c r="P2996" s="70" t="str">
        <f t="shared" ca="1" si="493"/>
        <v/>
      </c>
      <c r="Q2996" s="70" t="str">
        <f t="shared" ca="1" si="494"/>
        <v/>
      </c>
      <c r="R2996" s="70" t="str">
        <f t="shared" ca="1" si="495"/>
        <v/>
      </c>
      <c r="S2996" s="70" t="str">
        <f t="shared" ca="1" si="496"/>
        <v/>
      </c>
      <c r="T2996" s="147" t="str">
        <f t="shared" ca="1" si="497"/>
        <v/>
      </c>
      <c r="U2996" s="146"/>
      <c r="V2996" s="51"/>
      <c r="W2996" s="51"/>
      <c r="X2996" s="51"/>
      <c r="Y2996" s="51"/>
      <c r="Z2996" s="51"/>
      <c r="AA2996" s="145"/>
    </row>
    <row r="2997" spans="1:27" s="2" customFormat="1" ht="46.8" x14ac:dyDescent="0.3">
      <c r="A2997" s="555">
        <v>45517</v>
      </c>
      <c r="B2997" s="48" t="s">
        <v>2848</v>
      </c>
      <c r="C2997" s="48" t="s">
        <v>494</v>
      </c>
      <c r="D2997" s="48">
        <v>5</v>
      </c>
      <c r="E2997" s="48" t="s">
        <v>108</v>
      </c>
      <c r="F2997" s="45">
        <v>67</v>
      </c>
      <c r="G2997" s="66" t="s">
        <v>2912</v>
      </c>
      <c r="H2997" s="65" t="s">
        <v>158</v>
      </c>
      <c r="I2997" s="47"/>
      <c r="J2997" s="568">
        <v>45609</v>
      </c>
      <c r="K2997" s="42" t="s">
        <v>31</v>
      </c>
      <c r="L2997" s="543">
        <v>45440</v>
      </c>
      <c r="M2997" s="51"/>
      <c r="N2997" s="513">
        <v>45621</v>
      </c>
      <c r="O2997" s="51"/>
      <c r="P2997" s="70" t="str">
        <f t="shared" ca="1" si="493"/>
        <v/>
      </c>
      <c r="Q2997" s="70" t="str">
        <f t="shared" ca="1" si="494"/>
        <v/>
      </c>
      <c r="R2997" s="70" t="str">
        <f t="shared" ca="1" si="495"/>
        <v/>
      </c>
      <c r="S2997" s="70" t="str">
        <f t="shared" ca="1" si="496"/>
        <v/>
      </c>
      <c r="T2997" s="147" t="str">
        <f t="shared" ca="1" si="497"/>
        <v/>
      </c>
      <c r="U2997" s="146"/>
      <c r="V2997" s="51"/>
      <c r="W2997" s="51"/>
      <c r="X2997" s="51"/>
      <c r="Y2997" s="51"/>
      <c r="Z2997" s="51"/>
      <c r="AA2997" s="145"/>
    </row>
    <row r="2998" spans="1:27" s="2" customFormat="1" ht="15.6" x14ac:dyDescent="0.3">
      <c r="A2998" s="555">
        <v>45517</v>
      </c>
      <c r="B2998" s="48" t="s">
        <v>2848</v>
      </c>
      <c r="C2998" s="48" t="s">
        <v>494</v>
      </c>
      <c r="D2998" s="48">
        <v>5</v>
      </c>
      <c r="E2998" s="48" t="s">
        <v>108</v>
      </c>
      <c r="F2998" s="45">
        <v>68</v>
      </c>
      <c r="G2998" s="127" t="s">
        <v>2913</v>
      </c>
      <c r="H2998" s="95" t="s">
        <v>84</v>
      </c>
      <c r="I2998" s="95"/>
      <c r="J2998" s="570">
        <v>45609</v>
      </c>
      <c r="K2998" s="42" t="s">
        <v>31</v>
      </c>
      <c r="L2998" s="543">
        <v>45440</v>
      </c>
      <c r="M2998" s="51"/>
      <c r="N2998" s="513">
        <v>45614</v>
      </c>
      <c r="O2998" s="51"/>
      <c r="P2998" s="70" t="str">
        <f t="shared" ca="1" si="493"/>
        <v/>
      </c>
      <c r="Q2998" s="70" t="str">
        <f t="shared" ca="1" si="494"/>
        <v/>
      </c>
      <c r="R2998" s="70" t="str">
        <f t="shared" ca="1" si="495"/>
        <v/>
      </c>
      <c r="S2998" s="70" t="str">
        <f t="shared" ca="1" si="496"/>
        <v/>
      </c>
      <c r="T2998" s="147" t="str">
        <f t="shared" ca="1" si="497"/>
        <v/>
      </c>
      <c r="U2998" s="146"/>
      <c r="V2998" s="51"/>
      <c r="W2998" s="51"/>
      <c r="X2998" s="51"/>
      <c r="Y2998" s="51"/>
      <c r="Z2998" s="51"/>
      <c r="AA2998" s="145"/>
    </row>
    <row r="2999" spans="1:27" s="2" customFormat="1" ht="15.6" x14ac:dyDescent="0.3">
      <c r="A2999" s="555">
        <v>45517</v>
      </c>
      <c r="B2999" s="48" t="s">
        <v>2848</v>
      </c>
      <c r="C2999" s="48" t="s">
        <v>494</v>
      </c>
      <c r="D2999" s="48">
        <v>5</v>
      </c>
      <c r="E2999" s="48" t="s">
        <v>108</v>
      </c>
      <c r="F2999" s="45">
        <v>69</v>
      </c>
      <c r="G2999" s="66" t="s">
        <v>2914</v>
      </c>
      <c r="H2999" s="65" t="s">
        <v>116</v>
      </c>
      <c r="I2999" s="47"/>
      <c r="J2999" s="568">
        <v>45609</v>
      </c>
      <c r="K2999" s="42" t="s">
        <v>31</v>
      </c>
      <c r="L2999" s="543">
        <v>45440</v>
      </c>
      <c r="M2999" s="51"/>
      <c r="N2999" s="513">
        <v>45616</v>
      </c>
      <c r="O2999" s="51"/>
      <c r="P2999" s="70" t="str">
        <f t="shared" ca="1" si="493"/>
        <v/>
      </c>
      <c r="Q2999" s="70" t="str">
        <f t="shared" ca="1" si="494"/>
        <v/>
      </c>
      <c r="R2999" s="70" t="str">
        <f t="shared" ca="1" si="495"/>
        <v/>
      </c>
      <c r="S2999" s="70" t="str">
        <f t="shared" ca="1" si="496"/>
        <v/>
      </c>
      <c r="T2999" s="147" t="str">
        <f t="shared" ca="1" si="497"/>
        <v/>
      </c>
      <c r="U2999" s="146"/>
      <c r="V2999" s="51"/>
      <c r="W2999" s="51"/>
      <c r="X2999" s="51"/>
      <c r="Y2999" s="51"/>
      <c r="Z2999" s="51"/>
      <c r="AA2999" s="145"/>
    </row>
    <row r="3000" spans="1:27" s="2" customFormat="1" ht="15.6" x14ac:dyDescent="0.3">
      <c r="A3000" s="555">
        <v>45517</v>
      </c>
      <c r="B3000" s="48" t="s">
        <v>2848</v>
      </c>
      <c r="C3000" s="48" t="s">
        <v>494</v>
      </c>
      <c r="D3000" s="48">
        <v>5</v>
      </c>
      <c r="E3000" s="48" t="s">
        <v>108</v>
      </c>
      <c r="F3000" s="48">
        <v>70</v>
      </c>
      <c r="G3000" s="81" t="s">
        <v>2915</v>
      </c>
      <c r="H3000" s="65" t="s">
        <v>116</v>
      </c>
      <c r="I3000" s="47"/>
      <c r="J3000" s="568">
        <v>45611</v>
      </c>
      <c r="K3000" s="42" t="s">
        <v>31</v>
      </c>
      <c r="L3000" s="543">
        <v>45440</v>
      </c>
      <c r="M3000" s="51"/>
      <c r="N3000" s="513">
        <v>45616</v>
      </c>
      <c r="O3000" s="51"/>
      <c r="P3000" s="70" t="str">
        <f t="shared" ca="1" si="493"/>
        <v/>
      </c>
      <c r="Q3000" s="70" t="str">
        <f t="shared" ca="1" si="494"/>
        <v/>
      </c>
      <c r="R3000" s="70" t="str">
        <f t="shared" ca="1" si="495"/>
        <v/>
      </c>
      <c r="S3000" s="70" t="str">
        <f t="shared" ca="1" si="496"/>
        <v/>
      </c>
      <c r="T3000" s="147" t="str">
        <f t="shared" ca="1" si="497"/>
        <v/>
      </c>
      <c r="U3000" s="146"/>
      <c r="V3000" s="51"/>
      <c r="W3000" s="51"/>
      <c r="X3000" s="51"/>
      <c r="Y3000" s="51"/>
      <c r="Z3000" s="51"/>
      <c r="AA3000" s="145"/>
    </row>
    <row r="3001" spans="1:27" s="2" customFormat="1" ht="15.6" x14ac:dyDescent="0.3">
      <c r="A3001" s="555">
        <v>45517</v>
      </c>
      <c r="B3001" s="48" t="s">
        <v>2848</v>
      </c>
      <c r="C3001" s="48" t="s">
        <v>494</v>
      </c>
      <c r="D3001" s="48">
        <v>5</v>
      </c>
      <c r="E3001" s="48" t="s">
        <v>108</v>
      </c>
      <c r="F3001" s="48">
        <v>71</v>
      </c>
      <c r="G3001" s="81" t="s">
        <v>2916</v>
      </c>
      <c r="H3001" s="65" t="s">
        <v>158</v>
      </c>
      <c r="I3001" s="47"/>
      <c r="J3001" s="568">
        <v>45716</v>
      </c>
      <c r="K3001" s="42" t="s">
        <v>31</v>
      </c>
      <c r="L3001" s="543">
        <v>45440</v>
      </c>
      <c r="M3001" s="51"/>
      <c r="N3001" s="513">
        <v>45722</v>
      </c>
      <c r="O3001" s="51"/>
      <c r="P3001" s="70" t="str">
        <f t="shared" ca="1" si="493"/>
        <v/>
      </c>
      <c r="Q3001" s="70" t="str">
        <f t="shared" ca="1" si="494"/>
        <v/>
      </c>
      <c r="R3001" s="70" t="str">
        <f t="shared" ca="1" si="495"/>
        <v/>
      </c>
      <c r="S3001" s="70" t="str">
        <f t="shared" ca="1" si="496"/>
        <v/>
      </c>
      <c r="T3001" s="147" t="str">
        <f t="shared" ca="1" si="497"/>
        <v/>
      </c>
      <c r="U3001" s="146"/>
      <c r="V3001" s="51"/>
      <c r="W3001" s="51"/>
      <c r="X3001" s="51"/>
      <c r="Y3001" s="51"/>
      <c r="Z3001" s="51"/>
      <c r="AA3001" s="145"/>
    </row>
    <row r="3002" spans="1:27" s="2" customFormat="1" ht="15.6" x14ac:dyDescent="0.3">
      <c r="A3002" s="555">
        <v>45517</v>
      </c>
      <c r="B3002" s="48" t="s">
        <v>2848</v>
      </c>
      <c r="C3002" s="48" t="s">
        <v>494</v>
      </c>
      <c r="D3002" s="48">
        <v>5</v>
      </c>
      <c r="E3002" s="48" t="s">
        <v>108</v>
      </c>
      <c r="F3002" s="48">
        <v>72</v>
      </c>
      <c r="G3002" s="197" t="s">
        <v>2917</v>
      </c>
      <c r="H3002" s="47" t="s">
        <v>44</v>
      </c>
      <c r="I3002" s="47"/>
      <c r="J3002" s="568">
        <v>45716</v>
      </c>
      <c r="K3002" s="42" t="s">
        <v>31</v>
      </c>
      <c r="L3002" s="543">
        <v>45440</v>
      </c>
      <c r="M3002" s="51"/>
      <c r="N3002" s="513">
        <v>45716</v>
      </c>
      <c r="O3002" s="51"/>
      <c r="P3002" s="70"/>
      <c r="Q3002" s="70"/>
      <c r="R3002" s="70"/>
      <c r="S3002" s="70"/>
      <c r="T3002" s="147"/>
      <c r="U3002" s="146"/>
      <c r="V3002" s="51"/>
      <c r="W3002" s="51"/>
      <c r="X3002" s="51"/>
      <c r="Y3002" s="51"/>
      <c r="Z3002" s="51"/>
      <c r="AA3002" s="145"/>
    </row>
    <row r="3003" spans="1:27" s="2" customFormat="1" ht="15.6" x14ac:dyDescent="0.3">
      <c r="A3003" s="555">
        <v>45517</v>
      </c>
      <c r="B3003" s="48" t="s">
        <v>2848</v>
      </c>
      <c r="C3003" s="48" t="s">
        <v>494</v>
      </c>
      <c r="D3003" s="48">
        <v>5</v>
      </c>
      <c r="E3003" s="48" t="s">
        <v>108</v>
      </c>
      <c r="F3003" s="48">
        <v>73</v>
      </c>
      <c r="G3003" s="81" t="s">
        <v>2918</v>
      </c>
      <c r="H3003" s="47" t="s">
        <v>44</v>
      </c>
      <c r="I3003" s="47"/>
      <c r="J3003" s="568">
        <v>45747</v>
      </c>
      <c r="K3003" s="190" t="s">
        <v>205</v>
      </c>
      <c r="L3003" s="543">
        <v>45440</v>
      </c>
      <c r="M3003" s="51"/>
      <c r="N3003" s="513">
        <v>45763</v>
      </c>
      <c r="O3003" s="51"/>
      <c r="P3003" s="70" t="str">
        <f ca="1">IF(K3003="NÃO INTERVENCIONADO",TODAY()-J3003,"")</f>
        <v/>
      </c>
      <c r="Q3003" s="70" t="str">
        <f ca="1">IF(K3003="ENCOMENDADO",TODAY()-J3003,"")</f>
        <v/>
      </c>
      <c r="R3003" s="70" t="str">
        <f ca="1">IF(K3003="EM OBRA",TODAY()-J3003,"")</f>
        <v/>
      </c>
      <c r="S3003" s="70" t="str">
        <f ca="1">IF(K3003="CORREÇÃO NÃO ACEITE",TODAY()-J3003,"")</f>
        <v/>
      </c>
      <c r="T3003" s="147" t="str">
        <f ca="1">IF(K3003="A VERIFICAR",TODAY()-J3003,"")</f>
        <v/>
      </c>
      <c r="U3003" s="146"/>
      <c r="V3003" s="51"/>
      <c r="W3003" s="51"/>
      <c r="X3003" s="51"/>
      <c r="Y3003" s="51"/>
      <c r="Z3003" s="51"/>
      <c r="AA3003" s="145"/>
    </row>
    <row r="3004" spans="1:27" s="2" customFormat="1" ht="15.6" x14ac:dyDescent="0.3">
      <c r="A3004" s="555">
        <v>45517</v>
      </c>
      <c r="B3004" s="235" t="s">
        <v>2848</v>
      </c>
      <c r="C3004" s="235" t="s">
        <v>494</v>
      </c>
      <c r="D3004" s="235">
        <v>5</v>
      </c>
      <c r="E3004" s="235" t="s">
        <v>108</v>
      </c>
      <c r="F3004" s="48">
        <v>74</v>
      </c>
      <c r="G3004" s="197" t="s">
        <v>5212</v>
      </c>
      <c r="H3004" s="47" t="s">
        <v>30</v>
      </c>
      <c r="I3004" s="47"/>
      <c r="J3004" s="568">
        <v>45917</v>
      </c>
      <c r="K3004" s="42" t="s">
        <v>31</v>
      </c>
      <c r="L3004" s="543">
        <v>45440</v>
      </c>
      <c r="M3004" s="51"/>
      <c r="N3004" s="513"/>
      <c r="O3004" s="51"/>
      <c r="P3004" s="70"/>
      <c r="Q3004" s="70"/>
      <c r="R3004" s="70"/>
      <c r="S3004" s="70"/>
      <c r="T3004" s="147"/>
      <c r="U3004" s="146"/>
      <c r="V3004" s="51"/>
      <c r="W3004" s="51"/>
      <c r="X3004" s="51"/>
      <c r="Y3004" s="51"/>
      <c r="Z3004" s="51"/>
      <c r="AA3004" s="145"/>
    </row>
    <row r="3005" spans="1:27" s="2" customFormat="1" ht="15.6" x14ac:dyDescent="0.3">
      <c r="A3005" s="555">
        <v>45517</v>
      </c>
      <c r="B3005" s="235" t="s">
        <v>2848</v>
      </c>
      <c r="C3005" s="235" t="s">
        <v>494</v>
      </c>
      <c r="D3005" s="235">
        <v>5</v>
      </c>
      <c r="E3005" s="235" t="s">
        <v>108</v>
      </c>
      <c r="F3005" s="48">
        <v>75</v>
      </c>
      <c r="G3005" s="81" t="s">
        <v>5519</v>
      </c>
      <c r="H3005" s="47" t="s">
        <v>30</v>
      </c>
      <c r="I3005" s="47"/>
      <c r="J3005" s="568">
        <v>46058</v>
      </c>
      <c r="K3005" s="42" t="s">
        <v>31</v>
      </c>
      <c r="L3005" s="543">
        <v>45440</v>
      </c>
      <c r="M3005" s="51"/>
      <c r="N3005" s="513">
        <v>46091</v>
      </c>
      <c r="O3005" s="51"/>
      <c r="P3005" s="70"/>
      <c r="Q3005" s="70"/>
      <c r="R3005" s="70"/>
      <c r="S3005" s="70"/>
      <c r="T3005" s="147"/>
      <c r="U3005" s="146"/>
      <c r="V3005" s="51"/>
      <c r="W3005" s="51"/>
      <c r="X3005" s="51"/>
      <c r="Y3005" s="51"/>
      <c r="Z3005" s="51"/>
      <c r="AA3005" s="145"/>
    </row>
    <row r="3006" spans="1:27" s="2" customFormat="1" ht="15.6" x14ac:dyDescent="0.3">
      <c r="A3006" s="555">
        <v>45517</v>
      </c>
      <c r="B3006" s="235" t="s">
        <v>2848</v>
      </c>
      <c r="C3006" s="235" t="s">
        <v>494</v>
      </c>
      <c r="D3006" s="235">
        <v>5</v>
      </c>
      <c r="E3006" s="235" t="s">
        <v>108</v>
      </c>
      <c r="F3006" s="48">
        <v>76</v>
      </c>
      <c r="G3006" s="226" t="s">
        <v>5578</v>
      </c>
      <c r="H3006" s="65" t="s">
        <v>5586</v>
      </c>
      <c r="I3006" s="48"/>
      <c r="J3006" s="526">
        <v>46135</v>
      </c>
      <c r="K3006" s="191" t="s">
        <v>31</v>
      </c>
      <c r="L3006" s="543">
        <v>45440</v>
      </c>
      <c r="M3006" s="51"/>
      <c r="N3006" s="513">
        <v>46170</v>
      </c>
      <c r="O3006" s="51"/>
      <c r="P3006" s="70"/>
      <c r="Q3006" s="70"/>
      <c r="R3006" s="70"/>
      <c r="S3006" s="70"/>
      <c r="T3006" s="147"/>
      <c r="U3006" s="146"/>
      <c r="V3006" s="51"/>
      <c r="W3006" s="51"/>
      <c r="X3006" s="51"/>
      <c r="Y3006" s="51"/>
      <c r="Z3006" s="51"/>
      <c r="AA3006" s="145"/>
    </row>
    <row r="3007" spans="1:27" s="2" customFormat="1" ht="15.6" x14ac:dyDescent="0.3">
      <c r="A3007" s="555">
        <v>45517</v>
      </c>
      <c r="B3007" s="235" t="s">
        <v>2848</v>
      </c>
      <c r="C3007" s="235" t="s">
        <v>494</v>
      </c>
      <c r="D3007" s="235">
        <v>5</v>
      </c>
      <c r="E3007" s="235" t="s">
        <v>108</v>
      </c>
      <c r="F3007" s="48">
        <v>77</v>
      </c>
      <c r="G3007" s="88" t="s">
        <v>5582</v>
      </c>
      <c r="H3007" s="65" t="s">
        <v>30</v>
      </c>
      <c r="I3007" s="48"/>
      <c r="J3007" s="526">
        <v>46135</v>
      </c>
      <c r="K3007" s="642" t="s">
        <v>5495</v>
      </c>
      <c r="L3007" s="543">
        <v>45440</v>
      </c>
      <c r="M3007" s="51"/>
      <c r="N3007" s="513"/>
      <c r="O3007" s="51"/>
      <c r="P3007" s="70"/>
      <c r="Q3007" s="70"/>
      <c r="R3007" s="70"/>
      <c r="S3007" s="70"/>
      <c r="T3007" s="147"/>
      <c r="U3007" s="146"/>
      <c r="V3007" s="51"/>
      <c r="W3007" s="51"/>
      <c r="X3007" s="51"/>
      <c r="Y3007" s="51"/>
      <c r="Z3007" s="51"/>
      <c r="AA3007" s="145"/>
    </row>
    <row r="3008" spans="1:27" s="2" customFormat="1" ht="78" x14ac:dyDescent="0.3">
      <c r="A3008" s="555">
        <v>45517</v>
      </c>
      <c r="B3008" s="235" t="s">
        <v>2848</v>
      </c>
      <c r="C3008" s="235" t="s">
        <v>494</v>
      </c>
      <c r="D3008" s="235">
        <v>5</v>
      </c>
      <c r="E3008" s="235" t="s">
        <v>108</v>
      </c>
      <c r="F3008" s="48">
        <v>78</v>
      </c>
      <c r="G3008" s="385" t="s">
        <v>5634</v>
      </c>
      <c r="H3008" s="48" t="s">
        <v>84</v>
      </c>
      <c r="I3008" s="48"/>
      <c r="J3008" s="513">
        <v>46193</v>
      </c>
      <c r="K3008" s="357" t="s">
        <v>205</v>
      </c>
      <c r="L3008" s="543">
        <v>45440</v>
      </c>
      <c r="M3008" s="51"/>
      <c r="N3008" s="513">
        <v>46197</v>
      </c>
      <c r="O3008" s="51"/>
      <c r="P3008" s="70"/>
      <c r="Q3008" s="70"/>
      <c r="R3008" s="70"/>
      <c r="S3008" s="70"/>
      <c r="T3008" s="147"/>
      <c r="U3008" s="146"/>
      <c r="V3008" s="51"/>
      <c r="W3008" s="51"/>
      <c r="X3008" s="51"/>
      <c r="Y3008" s="51"/>
      <c r="Z3008" s="51"/>
      <c r="AA3008" s="145"/>
    </row>
    <row r="3009" spans="1:27" s="2" customFormat="1" ht="15.6" x14ac:dyDescent="0.3">
      <c r="A3009" s="555">
        <v>45509</v>
      </c>
      <c r="B3009" s="48" t="s">
        <v>2919</v>
      </c>
      <c r="C3009" s="48" t="s">
        <v>494</v>
      </c>
      <c r="D3009" s="48">
        <v>5</v>
      </c>
      <c r="E3009" s="48" t="s">
        <v>278</v>
      </c>
      <c r="F3009" s="106">
        <v>1</v>
      </c>
      <c r="G3009" s="73" t="s">
        <v>2920</v>
      </c>
      <c r="H3009" s="65" t="s">
        <v>30</v>
      </c>
      <c r="I3009" s="65"/>
      <c r="J3009" s="526"/>
      <c r="K3009" s="42" t="s">
        <v>31</v>
      </c>
      <c r="L3009" s="543">
        <v>45483</v>
      </c>
      <c r="M3009" s="48"/>
      <c r="N3009" s="513">
        <v>45610</v>
      </c>
      <c r="O3009" s="51" t="s">
        <v>2921</v>
      </c>
      <c r="P3009" s="70" t="str">
        <f ca="1">IF(K3009="NÃO INTERVENCIONADO",TODAY()-J3009,"")</f>
        <v/>
      </c>
      <c r="Q3009" s="70" t="str">
        <f ca="1">IF(K3009="ENCOMENDADO",TODAY()-J3009,"")</f>
        <v/>
      </c>
      <c r="R3009" s="70" t="str">
        <f t="shared" ref="R3009:R3040" ca="1" si="498">IF(K3009="EM OBRA",TODAY()-J3009,"")</f>
        <v/>
      </c>
      <c r="S3009" s="70" t="str">
        <f t="shared" ref="S3009:S3040" ca="1" si="499">IF(K3009="CORREÇÃO NÃO ACEITE",TODAY()-J3009,"")</f>
        <v/>
      </c>
      <c r="T3009" s="147" t="str">
        <f t="shared" ref="T3009:T3040" ca="1" si="500">IF(K3009="A VERIFICAR",TODAY()-J3009,"")</f>
        <v/>
      </c>
      <c r="U3009" s="146"/>
      <c r="V3009" s="51"/>
      <c r="W3009" s="51"/>
      <c r="X3009" s="51"/>
      <c r="Y3009" s="51"/>
      <c r="Z3009" s="51"/>
      <c r="AA3009" s="145"/>
    </row>
    <row r="3010" spans="1:27" s="2" customFormat="1" ht="15.6" x14ac:dyDescent="0.3">
      <c r="A3010" s="555">
        <v>45509</v>
      </c>
      <c r="B3010" s="48" t="s">
        <v>2919</v>
      </c>
      <c r="C3010" s="45" t="s">
        <v>494</v>
      </c>
      <c r="D3010" s="45">
        <v>5</v>
      </c>
      <c r="E3010" s="45" t="s">
        <v>278</v>
      </c>
      <c r="F3010" s="106">
        <v>2</v>
      </c>
      <c r="G3010" s="73" t="s">
        <v>2922</v>
      </c>
      <c r="H3010" s="65" t="s">
        <v>30</v>
      </c>
      <c r="I3010" s="65"/>
      <c r="J3010" s="526"/>
      <c r="K3010" s="42" t="s">
        <v>31</v>
      </c>
      <c r="L3010" s="543">
        <v>45483</v>
      </c>
      <c r="M3010" s="48"/>
      <c r="N3010" s="513">
        <v>45636</v>
      </c>
      <c r="O3010" s="51" t="s">
        <v>2921</v>
      </c>
      <c r="P3010" s="70" t="str">
        <f ca="1">IF(K3010="NÃO INTERVENCIONADO",TODAY()-J3010,"")</f>
        <v/>
      </c>
      <c r="Q3010" s="70" t="str">
        <f ca="1">IF(K3010="ENCOMENDADO",TODAY()-L3010,"")</f>
        <v/>
      </c>
      <c r="R3010" s="70" t="str">
        <f t="shared" ca="1" si="498"/>
        <v/>
      </c>
      <c r="S3010" s="70" t="str">
        <f t="shared" ca="1" si="499"/>
        <v/>
      </c>
      <c r="T3010" s="147" t="str">
        <f t="shared" ca="1" si="500"/>
        <v/>
      </c>
      <c r="U3010" s="146"/>
      <c r="V3010" s="51"/>
      <c r="W3010" s="51"/>
      <c r="X3010" s="51"/>
      <c r="Y3010" s="51"/>
      <c r="Z3010" s="51"/>
      <c r="AA3010" s="145"/>
    </row>
    <row r="3011" spans="1:27" s="2" customFormat="1" ht="15.6" x14ac:dyDescent="0.3">
      <c r="A3011" s="555">
        <v>45509</v>
      </c>
      <c r="B3011" s="48" t="s">
        <v>2919</v>
      </c>
      <c r="C3011" s="45" t="s">
        <v>494</v>
      </c>
      <c r="D3011" s="45">
        <v>5</v>
      </c>
      <c r="E3011" s="45" t="s">
        <v>278</v>
      </c>
      <c r="F3011" s="106">
        <v>3</v>
      </c>
      <c r="G3011" s="73" t="s">
        <v>2923</v>
      </c>
      <c r="H3011" s="65" t="s">
        <v>30</v>
      </c>
      <c r="I3011" s="65"/>
      <c r="J3011" s="526"/>
      <c r="K3011" s="187" t="s">
        <v>31</v>
      </c>
      <c r="L3011" s="543">
        <v>45483</v>
      </c>
      <c r="M3011" s="48"/>
      <c r="N3011" s="513">
        <v>45656</v>
      </c>
      <c r="O3011" s="51" t="s">
        <v>2921</v>
      </c>
      <c r="P3011" s="70" t="str">
        <f ca="1">IF(K3011="NÃO INTERVENCIONADO",TODAY()-J3011,"")</f>
        <v/>
      </c>
      <c r="Q3011" s="70" t="str">
        <f t="shared" ref="Q3011:Q3023" ca="1" si="501">IF(K3011="ENCOMENDADO",TODAY()-J3011,"")</f>
        <v/>
      </c>
      <c r="R3011" s="70" t="str">
        <f t="shared" ca="1" si="498"/>
        <v/>
      </c>
      <c r="S3011" s="70" t="str">
        <f t="shared" ca="1" si="499"/>
        <v/>
      </c>
      <c r="T3011" s="147" t="str">
        <f t="shared" ca="1" si="500"/>
        <v/>
      </c>
      <c r="U3011" s="146"/>
      <c r="V3011" s="51"/>
      <c r="W3011" s="51"/>
      <c r="X3011" s="51"/>
      <c r="Y3011" s="51"/>
      <c r="Z3011" s="51"/>
      <c r="AA3011" s="145"/>
    </row>
    <row r="3012" spans="1:27" s="2" customFormat="1" ht="15.6" x14ac:dyDescent="0.3">
      <c r="A3012" s="556">
        <v>45509</v>
      </c>
      <c r="B3012" s="48" t="s">
        <v>2919</v>
      </c>
      <c r="C3012" s="45" t="s">
        <v>494</v>
      </c>
      <c r="D3012" s="45">
        <v>5</v>
      </c>
      <c r="E3012" s="45" t="s">
        <v>278</v>
      </c>
      <c r="F3012" s="106">
        <v>4</v>
      </c>
      <c r="G3012" s="73" t="s">
        <v>375</v>
      </c>
      <c r="H3012" s="65" t="s">
        <v>30</v>
      </c>
      <c r="I3012" s="65"/>
      <c r="J3012" s="526"/>
      <c r="K3012" s="42" t="s">
        <v>31</v>
      </c>
      <c r="L3012" s="543">
        <v>45483</v>
      </c>
      <c r="M3012" s="48"/>
      <c r="N3012" s="513">
        <v>45656</v>
      </c>
      <c r="O3012" s="51" t="s">
        <v>2921</v>
      </c>
      <c r="P3012" s="70" t="str">
        <f ca="1">IF(K3012="NÃO INTERVENCIONADO",TODAY()-J3012,"")</f>
        <v/>
      </c>
      <c r="Q3012" s="70" t="str">
        <f t="shared" ca="1" si="501"/>
        <v/>
      </c>
      <c r="R3012" s="70" t="str">
        <f t="shared" ca="1" si="498"/>
        <v/>
      </c>
      <c r="S3012" s="70" t="str">
        <f t="shared" ca="1" si="499"/>
        <v/>
      </c>
      <c r="T3012" s="147" t="str">
        <f t="shared" ca="1" si="500"/>
        <v/>
      </c>
      <c r="U3012" s="146"/>
      <c r="V3012" s="51"/>
      <c r="W3012" s="51"/>
      <c r="X3012" s="51"/>
      <c r="Y3012" s="51"/>
      <c r="Z3012" s="51"/>
      <c r="AA3012" s="145"/>
    </row>
    <row r="3013" spans="1:27" s="2" customFormat="1" ht="15.6" x14ac:dyDescent="0.3">
      <c r="A3013" s="555">
        <v>45509</v>
      </c>
      <c r="B3013" s="48" t="s">
        <v>2919</v>
      </c>
      <c r="C3013" s="45" t="s">
        <v>494</v>
      </c>
      <c r="D3013" s="45">
        <v>5</v>
      </c>
      <c r="E3013" s="45" t="s">
        <v>278</v>
      </c>
      <c r="F3013" s="106">
        <v>5</v>
      </c>
      <c r="G3013" s="73" t="s">
        <v>2924</v>
      </c>
      <c r="H3013" s="65" t="s">
        <v>30</v>
      </c>
      <c r="I3013" s="65"/>
      <c r="J3013" s="526"/>
      <c r="K3013" s="42" t="s">
        <v>31</v>
      </c>
      <c r="L3013" s="543">
        <v>45483</v>
      </c>
      <c r="M3013" s="48"/>
      <c r="N3013" s="513">
        <v>45656</v>
      </c>
      <c r="O3013" s="51" t="s">
        <v>2921</v>
      </c>
      <c r="P3013" s="70" t="str">
        <f ca="1">IF(K3013="NÃO INTERVENCIONADO",TODAY()-J3013,"")</f>
        <v/>
      </c>
      <c r="Q3013" s="70" t="str">
        <f t="shared" ca="1" si="501"/>
        <v/>
      </c>
      <c r="R3013" s="70" t="str">
        <f t="shared" ca="1" si="498"/>
        <v/>
      </c>
      <c r="S3013" s="70" t="str">
        <f t="shared" ca="1" si="499"/>
        <v/>
      </c>
      <c r="T3013" s="147" t="str">
        <f t="shared" ca="1" si="500"/>
        <v/>
      </c>
      <c r="U3013" s="146"/>
      <c r="V3013" s="51"/>
      <c r="W3013" s="51"/>
      <c r="X3013" s="51"/>
      <c r="Y3013" s="51"/>
      <c r="Z3013" s="51"/>
      <c r="AA3013" s="145"/>
    </row>
    <row r="3014" spans="1:27" s="2" customFormat="1" ht="15.6" x14ac:dyDescent="0.3">
      <c r="A3014" s="555">
        <v>45509</v>
      </c>
      <c r="B3014" s="48" t="s">
        <v>2919</v>
      </c>
      <c r="C3014" s="45" t="s">
        <v>494</v>
      </c>
      <c r="D3014" s="45">
        <v>5</v>
      </c>
      <c r="E3014" s="45" t="s">
        <v>278</v>
      </c>
      <c r="F3014" s="106">
        <v>6</v>
      </c>
      <c r="G3014" s="73" t="s">
        <v>2925</v>
      </c>
      <c r="H3014" s="65" t="s">
        <v>30</v>
      </c>
      <c r="I3014" s="65"/>
      <c r="J3014" s="526"/>
      <c r="K3014" s="42" t="s">
        <v>31</v>
      </c>
      <c r="L3014" s="543">
        <v>45483</v>
      </c>
      <c r="M3014" s="48"/>
      <c r="N3014" s="513">
        <v>45656</v>
      </c>
      <c r="O3014" s="51" t="s">
        <v>2921</v>
      </c>
      <c r="P3014" s="70" t="str">
        <f ca="1">IF(K3014="NÃO INTERVENCIONADO",TODAY()-L3014,"")</f>
        <v/>
      </c>
      <c r="Q3014" s="70" t="str">
        <f t="shared" ca="1" si="501"/>
        <v/>
      </c>
      <c r="R3014" s="70" t="str">
        <f t="shared" ca="1" si="498"/>
        <v/>
      </c>
      <c r="S3014" s="70" t="str">
        <f t="shared" ca="1" si="499"/>
        <v/>
      </c>
      <c r="T3014" s="147" t="str">
        <f t="shared" ca="1" si="500"/>
        <v/>
      </c>
      <c r="U3014" s="146"/>
      <c r="V3014" s="51"/>
      <c r="W3014" s="51"/>
      <c r="X3014" s="51"/>
      <c r="Y3014" s="51"/>
      <c r="Z3014" s="51"/>
      <c r="AA3014" s="145"/>
    </row>
    <row r="3015" spans="1:27" s="2" customFormat="1" ht="15.6" x14ac:dyDescent="0.3">
      <c r="A3015" s="555">
        <v>45509</v>
      </c>
      <c r="B3015" s="48" t="s">
        <v>2919</v>
      </c>
      <c r="C3015" s="45" t="s">
        <v>494</v>
      </c>
      <c r="D3015" s="45">
        <v>5</v>
      </c>
      <c r="E3015" s="45" t="s">
        <v>278</v>
      </c>
      <c r="F3015" s="106">
        <v>7</v>
      </c>
      <c r="G3015" s="73" t="s">
        <v>2926</v>
      </c>
      <c r="H3015" s="65" t="s">
        <v>30</v>
      </c>
      <c r="I3015" s="65"/>
      <c r="J3015" s="526"/>
      <c r="K3015" s="42" t="s">
        <v>31</v>
      </c>
      <c r="L3015" s="543">
        <v>45483</v>
      </c>
      <c r="M3015" s="48"/>
      <c r="N3015" s="513">
        <v>45656</v>
      </c>
      <c r="O3015" s="51" t="s">
        <v>2921</v>
      </c>
      <c r="P3015" s="70" t="str">
        <f ca="1">IF(K3015="NÃO INTERVENCIONADO",TODAY()-J3015,"")</f>
        <v/>
      </c>
      <c r="Q3015" s="70" t="str">
        <f t="shared" ca="1" si="501"/>
        <v/>
      </c>
      <c r="R3015" s="70" t="str">
        <f t="shared" ca="1" si="498"/>
        <v/>
      </c>
      <c r="S3015" s="70" t="str">
        <f t="shared" ca="1" si="499"/>
        <v/>
      </c>
      <c r="T3015" s="147" t="str">
        <f t="shared" ca="1" si="500"/>
        <v/>
      </c>
      <c r="U3015" s="146"/>
      <c r="V3015" s="51"/>
      <c r="W3015" s="51"/>
      <c r="X3015" s="51"/>
      <c r="Y3015" s="51"/>
      <c r="Z3015" s="51"/>
      <c r="AA3015" s="145"/>
    </row>
    <row r="3016" spans="1:27" s="2" customFormat="1" ht="15.6" x14ac:dyDescent="0.3">
      <c r="A3016" s="555">
        <v>45509</v>
      </c>
      <c r="B3016" s="48" t="s">
        <v>2919</v>
      </c>
      <c r="C3016" s="45" t="s">
        <v>494</v>
      </c>
      <c r="D3016" s="45">
        <v>5</v>
      </c>
      <c r="E3016" s="45" t="s">
        <v>278</v>
      </c>
      <c r="F3016" s="106">
        <v>8</v>
      </c>
      <c r="G3016" s="73" t="s">
        <v>2927</v>
      </c>
      <c r="H3016" s="65" t="s">
        <v>30</v>
      </c>
      <c r="I3016" s="65"/>
      <c r="J3016" s="526"/>
      <c r="K3016" s="42" t="s">
        <v>31</v>
      </c>
      <c r="L3016" s="543">
        <v>45483</v>
      </c>
      <c r="M3016" s="48"/>
      <c r="N3016" s="513">
        <v>45656</v>
      </c>
      <c r="O3016" s="51" t="s">
        <v>2921</v>
      </c>
      <c r="P3016" s="70" t="str">
        <f ca="1">IF(K3016="NÃO INTERVENCIONADO",TODAY()-L3016,"")</f>
        <v/>
      </c>
      <c r="Q3016" s="70" t="str">
        <f t="shared" ca="1" si="501"/>
        <v/>
      </c>
      <c r="R3016" s="70" t="str">
        <f t="shared" ca="1" si="498"/>
        <v/>
      </c>
      <c r="S3016" s="70" t="str">
        <f t="shared" ca="1" si="499"/>
        <v/>
      </c>
      <c r="T3016" s="147" t="str">
        <f t="shared" ca="1" si="500"/>
        <v/>
      </c>
      <c r="U3016" s="146"/>
      <c r="V3016" s="51"/>
      <c r="W3016" s="51"/>
      <c r="X3016" s="51"/>
      <c r="Y3016" s="51"/>
      <c r="Z3016" s="51"/>
      <c r="AA3016" s="145"/>
    </row>
    <row r="3017" spans="1:27" s="2" customFormat="1" ht="15.6" x14ac:dyDescent="0.3">
      <c r="A3017" s="555">
        <v>45509</v>
      </c>
      <c r="B3017" s="48" t="s">
        <v>2919</v>
      </c>
      <c r="C3017" s="45" t="s">
        <v>494</v>
      </c>
      <c r="D3017" s="45">
        <v>5</v>
      </c>
      <c r="E3017" s="45" t="s">
        <v>278</v>
      </c>
      <c r="F3017" s="106">
        <v>9</v>
      </c>
      <c r="G3017" s="73" t="s">
        <v>2928</v>
      </c>
      <c r="H3017" s="65" t="s">
        <v>30</v>
      </c>
      <c r="I3017" s="65"/>
      <c r="J3017" s="526"/>
      <c r="K3017" s="42" t="s">
        <v>31</v>
      </c>
      <c r="L3017" s="543">
        <v>45483</v>
      </c>
      <c r="M3017" s="48"/>
      <c r="N3017" s="513">
        <v>45656</v>
      </c>
      <c r="O3017" s="51" t="s">
        <v>2921</v>
      </c>
      <c r="P3017" s="70" t="str">
        <f t="shared" ref="P3017:P3027" ca="1" si="502">IF(K3017="NÃO INTERVENCIONADO",TODAY()-J3017,"")</f>
        <v/>
      </c>
      <c r="Q3017" s="70" t="str">
        <f t="shared" ca="1" si="501"/>
        <v/>
      </c>
      <c r="R3017" s="70" t="str">
        <f t="shared" ca="1" si="498"/>
        <v/>
      </c>
      <c r="S3017" s="70" t="str">
        <f t="shared" ca="1" si="499"/>
        <v/>
      </c>
      <c r="T3017" s="147" t="str">
        <f t="shared" ca="1" si="500"/>
        <v/>
      </c>
      <c r="U3017" s="146"/>
      <c r="V3017" s="51"/>
      <c r="W3017" s="51"/>
      <c r="X3017" s="51"/>
      <c r="Y3017" s="51"/>
      <c r="Z3017" s="51"/>
      <c r="AA3017" s="145"/>
    </row>
    <row r="3018" spans="1:27" s="2" customFormat="1" ht="15.6" x14ac:dyDescent="0.3">
      <c r="A3018" s="555">
        <v>45509</v>
      </c>
      <c r="B3018" s="48" t="s">
        <v>2919</v>
      </c>
      <c r="C3018" s="45" t="s">
        <v>494</v>
      </c>
      <c r="D3018" s="45">
        <v>5</v>
      </c>
      <c r="E3018" s="45" t="s">
        <v>278</v>
      </c>
      <c r="F3018" s="106">
        <v>10</v>
      </c>
      <c r="G3018" s="73" t="s">
        <v>2929</v>
      </c>
      <c r="H3018" s="65" t="s">
        <v>30</v>
      </c>
      <c r="I3018" s="65"/>
      <c r="J3018" s="526"/>
      <c r="K3018" s="42" t="s">
        <v>31</v>
      </c>
      <c r="L3018" s="543">
        <v>45483</v>
      </c>
      <c r="M3018" s="48"/>
      <c r="N3018" s="513">
        <v>45656</v>
      </c>
      <c r="O3018" s="51" t="s">
        <v>2921</v>
      </c>
      <c r="P3018" s="70" t="str">
        <f t="shared" ca="1" si="502"/>
        <v/>
      </c>
      <c r="Q3018" s="70" t="str">
        <f t="shared" ca="1" si="501"/>
        <v/>
      </c>
      <c r="R3018" s="70" t="str">
        <f t="shared" ca="1" si="498"/>
        <v/>
      </c>
      <c r="S3018" s="70" t="str">
        <f t="shared" ca="1" si="499"/>
        <v/>
      </c>
      <c r="T3018" s="147" t="str">
        <f t="shared" ca="1" si="500"/>
        <v/>
      </c>
      <c r="U3018" s="146"/>
      <c r="V3018" s="51"/>
      <c r="W3018" s="51"/>
      <c r="X3018" s="51"/>
      <c r="Y3018" s="51"/>
      <c r="Z3018" s="51"/>
      <c r="AA3018" s="145"/>
    </row>
    <row r="3019" spans="1:27" s="2" customFormat="1" ht="15.6" x14ac:dyDescent="0.3">
      <c r="A3019" s="555">
        <v>45509</v>
      </c>
      <c r="B3019" s="48" t="s">
        <v>2919</v>
      </c>
      <c r="C3019" s="45" t="s">
        <v>494</v>
      </c>
      <c r="D3019" s="45">
        <v>5</v>
      </c>
      <c r="E3019" s="45" t="s">
        <v>278</v>
      </c>
      <c r="F3019" s="106">
        <v>11</v>
      </c>
      <c r="G3019" s="73" t="s">
        <v>2930</v>
      </c>
      <c r="H3019" s="65" t="s">
        <v>44</v>
      </c>
      <c r="I3019" s="65"/>
      <c r="J3019" s="526"/>
      <c r="K3019" s="42" t="s">
        <v>31</v>
      </c>
      <c r="L3019" s="543">
        <v>45483</v>
      </c>
      <c r="M3019" s="48"/>
      <c r="N3019" s="513">
        <v>45656</v>
      </c>
      <c r="O3019" s="51" t="s">
        <v>2921</v>
      </c>
      <c r="P3019" s="70" t="str">
        <f t="shared" ca="1" si="502"/>
        <v/>
      </c>
      <c r="Q3019" s="70" t="str">
        <f t="shared" ca="1" si="501"/>
        <v/>
      </c>
      <c r="R3019" s="70" t="str">
        <f t="shared" ca="1" si="498"/>
        <v/>
      </c>
      <c r="S3019" s="70" t="str">
        <f t="shared" ca="1" si="499"/>
        <v/>
      </c>
      <c r="T3019" s="147" t="str">
        <f t="shared" ca="1" si="500"/>
        <v/>
      </c>
      <c r="U3019" s="146"/>
      <c r="V3019" s="51"/>
      <c r="W3019" s="51"/>
      <c r="X3019" s="51"/>
      <c r="Y3019" s="51"/>
      <c r="Z3019" s="51"/>
      <c r="AA3019" s="145"/>
    </row>
    <row r="3020" spans="1:27" s="2" customFormat="1" ht="15.6" x14ac:dyDescent="0.3">
      <c r="A3020" s="555">
        <v>45509</v>
      </c>
      <c r="B3020" s="235" t="s">
        <v>2919</v>
      </c>
      <c r="C3020" s="236" t="s">
        <v>494</v>
      </c>
      <c r="D3020" s="236">
        <v>5</v>
      </c>
      <c r="E3020" s="236" t="s">
        <v>278</v>
      </c>
      <c r="F3020" s="255">
        <v>12</v>
      </c>
      <c r="G3020" s="410" t="s">
        <v>5260</v>
      </c>
      <c r="H3020" s="364" t="s">
        <v>44</v>
      </c>
      <c r="I3020" s="364"/>
      <c r="J3020" s="571">
        <v>45743</v>
      </c>
      <c r="K3020" s="42" t="s">
        <v>31</v>
      </c>
      <c r="L3020" s="543">
        <v>45483</v>
      </c>
      <c r="M3020" s="238"/>
      <c r="N3020" s="515">
        <v>45758</v>
      </c>
      <c r="O3020" s="252" t="s">
        <v>2921</v>
      </c>
      <c r="P3020" s="256" t="str">
        <f t="shared" ca="1" si="502"/>
        <v/>
      </c>
      <c r="Q3020" s="256" t="str">
        <f t="shared" ca="1" si="501"/>
        <v/>
      </c>
      <c r="R3020" s="256" t="str">
        <f t="shared" ca="1" si="498"/>
        <v/>
      </c>
      <c r="S3020" s="256" t="str">
        <f t="shared" ca="1" si="499"/>
        <v/>
      </c>
      <c r="T3020" s="275" t="str">
        <f t="shared" ca="1" si="500"/>
        <v/>
      </c>
      <c r="U3020" s="276"/>
      <c r="V3020" s="252"/>
      <c r="W3020" s="252"/>
      <c r="X3020" s="252"/>
      <c r="Y3020" s="252"/>
      <c r="Z3020" s="252"/>
      <c r="AA3020" s="277"/>
    </row>
    <row r="3021" spans="1:27" s="2" customFormat="1" ht="15.6" x14ac:dyDescent="0.3">
      <c r="A3021" s="555">
        <v>45509</v>
      </c>
      <c r="B3021" s="48" t="s">
        <v>2919</v>
      </c>
      <c r="C3021" s="48" t="s">
        <v>494</v>
      </c>
      <c r="D3021" s="48">
        <v>5</v>
      </c>
      <c r="E3021" s="48" t="s">
        <v>278</v>
      </c>
      <c r="F3021" s="83">
        <v>13</v>
      </c>
      <c r="G3021" s="88" t="s">
        <v>2931</v>
      </c>
      <c r="H3021" s="65" t="s">
        <v>30</v>
      </c>
      <c r="I3021" s="65"/>
      <c r="J3021" s="526"/>
      <c r="K3021" s="42" t="s">
        <v>31</v>
      </c>
      <c r="L3021" s="543">
        <v>45483</v>
      </c>
      <c r="M3021" s="48"/>
      <c r="N3021" s="513">
        <v>45679</v>
      </c>
      <c r="O3021" s="51" t="s">
        <v>2921</v>
      </c>
      <c r="P3021" s="70" t="str">
        <f t="shared" ca="1" si="502"/>
        <v/>
      </c>
      <c r="Q3021" s="70" t="str">
        <f t="shared" ca="1" si="501"/>
        <v/>
      </c>
      <c r="R3021" s="70" t="str">
        <f t="shared" ca="1" si="498"/>
        <v/>
      </c>
      <c r="S3021" s="70" t="str">
        <f t="shared" ca="1" si="499"/>
        <v/>
      </c>
      <c r="T3021" s="147" t="str">
        <f t="shared" ca="1" si="500"/>
        <v/>
      </c>
      <c r="U3021" s="146"/>
      <c r="V3021" s="51"/>
      <c r="W3021" s="51"/>
      <c r="X3021" s="51"/>
      <c r="Y3021" s="51"/>
      <c r="Z3021" s="51"/>
      <c r="AA3021" s="145"/>
    </row>
    <row r="3022" spans="1:27" s="2" customFormat="1" ht="15.6" x14ac:dyDescent="0.3">
      <c r="A3022" s="555">
        <v>45509</v>
      </c>
      <c r="B3022" s="48" t="s">
        <v>2919</v>
      </c>
      <c r="C3022" s="45" t="s">
        <v>494</v>
      </c>
      <c r="D3022" s="45">
        <v>5</v>
      </c>
      <c r="E3022" s="45" t="s">
        <v>278</v>
      </c>
      <c r="F3022" s="106">
        <v>14</v>
      </c>
      <c r="G3022" s="73" t="s">
        <v>2932</v>
      </c>
      <c r="H3022" s="47" t="s">
        <v>54</v>
      </c>
      <c r="I3022" s="65"/>
      <c r="J3022" s="526"/>
      <c r="K3022" s="42" t="s">
        <v>31</v>
      </c>
      <c r="L3022" s="543">
        <v>45483</v>
      </c>
      <c r="M3022" s="48"/>
      <c r="N3022" s="513">
        <v>45534</v>
      </c>
      <c r="O3022" s="51" t="s">
        <v>2921</v>
      </c>
      <c r="P3022" s="70" t="str">
        <f t="shared" ca="1" si="502"/>
        <v/>
      </c>
      <c r="Q3022" s="70" t="str">
        <f t="shared" ca="1" si="501"/>
        <v/>
      </c>
      <c r="R3022" s="70" t="str">
        <f t="shared" ca="1" si="498"/>
        <v/>
      </c>
      <c r="S3022" s="70" t="str">
        <f t="shared" ca="1" si="499"/>
        <v/>
      </c>
      <c r="T3022" s="147" t="str">
        <f t="shared" ca="1" si="500"/>
        <v/>
      </c>
      <c r="U3022" s="146"/>
      <c r="V3022" s="51"/>
      <c r="W3022" s="51"/>
      <c r="X3022" s="51"/>
      <c r="Y3022" s="51"/>
      <c r="Z3022" s="51"/>
      <c r="AA3022" s="145"/>
    </row>
    <row r="3023" spans="1:27" s="2" customFormat="1" ht="15.6" x14ac:dyDescent="0.3">
      <c r="A3023" s="555">
        <v>45509</v>
      </c>
      <c r="B3023" s="48" t="s">
        <v>2919</v>
      </c>
      <c r="C3023" s="45" t="s">
        <v>494</v>
      </c>
      <c r="D3023" s="45">
        <v>5</v>
      </c>
      <c r="E3023" s="45" t="s">
        <v>278</v>
      </c>
      <c r="F3023" s="106">
        <v>15</v>
      </c>
      <c r="G3023" s="73" t="s">
        <v>2933</v>
      </c>
      <c r="H3023" s="65" t="s">
        <v>57</v>
      </c>
      <c r="I3023" s="65"/>
      <c r="J3023" s="526"/>
      <c r="K3023" s="42" t="s">
        <v>31</v>
      </c>
      <c r="L3023" s="543">
        <v>45483</v>
      </c>
      <c r="M3023" s="48"/>
      <c r="N3023" s="513">
        <v>45656</v>
      </c>
      <c r="O3023" s="51" t="s">
        <v>2921</v>
      </c>
      <c r="P3023" s="70" t="str">
        <f t="shared" ca="1" si="502"/>
        <v/>
      </c>
      <c r="Q3023" s="70" t="str">
        <f t="shared" ca="1" si="501"/>
        <v/>
      </c>
      <c r="R3023" s="70" t="str">
        <f t="shared" ca="1" si="498"/>
        <v/>
      </c>
      <c r="S3023" s="70" t="str">
        <f t="shared" ca="1" si="499"/>
        <v/>
      </c>
      <c r="T3023" s="147" t="str">
        <f t="shared" ca="1" si="500"/>
        <v/>
      </c>
      <c r="U3023" s="146"/>
      <c r="V3023" s="51"/>
      <c r="W3023" s="51"/>
      <c r="X3023" s="51"/>
      <c r="Y3023" s="51"/>
      <c r="Z3023" s="51"/>
      <c r="AA3023" s="145"/>
    </row>
    <row r="3024" spans="1:27" s="2" customFormat="1" ht="15.6" x14ac:dyDescent="0.3">
      <c r="A3024" s="555">
        <v>45509</v>
      </c>
      <c r="B3024" s="48" t="s">
        <v>2919</v>
      </c>
      <c r="C3024" s="45" t="s">
        <v>494</v>
      </c>
      <c r="D3024" s="45">
        <v>5</v>
      </c>
      <c r="E3024" s="45" t="s">
        <v>278</v>
      </c>
      <c r="F3024" s="106">
        <v>16</v>
      </c>
      <c r="G3024" s="73" t="s">
        <v>2934</v>
      </c>
      <c r="H3024" s="65" t="s">
        <v>30</v>
      </c>
      <c r="I3024" s="65"/>
      <c r="J3024" s="526"/>
      <c r="K3024" s="42" t="s">
        <v>31</v>
      </c>
      <c r="L3024" s="543">
        <v>45483</v>
      </c>
      <c r="M3024" s="48"/>
      <c r="N3024" s="513">
        <v>45656</v>
      </c>
      <c r="O3024" s="51" t="s">
        <v>2921</v>
      </c>
      <c r="P3024" s="70" t="str">
        <f t="shared" ca="1" si="502"/>
        <v/>
      </c>
      <c r="Q3024" s="70" t="str">
        <f ca="1">IF(K3024="ENCOMENDADO",TODAY()-L3024,"")</f>
        <v/>
      </c>
      <c r="R3024" s="70" t="str">
        <f t="shared" ca="1" si="498"/>
        <v/>
      </c>
      <c r="S3024" s="70" t="str">
        <f t="shared" ca="1" si="499"/>
        <v/>
      </c>
      <c r="T3024" s="147" t="str">
        <f t="shared" ca="1" si="500"/>
        <v/>
      </c>
      <c r="U3024" s="146"/>
      <c r="V3024" s="51"/>
      <c r="W3024" s="51"/>
      <c r="X3024" s="51"/>
      <c r="Y3024" s="51"/>
      <c r="Z3024" s="51"/>
      <c r="AA3024" s="145"/>
    </row>
    <row r="3025" spans="1:27" s="2" customFormat="1" ht="15.6" x14ac:dyDescent="0.3">
      <c r="A3025" s="555">
        <v>45509</v>
      </c>
      <c r="B3025" s="48" t="s">
        <v>2919</v>
      </c>
      <c r="C3025" s="45" t="s">
        <v>494</v>
      </c>
      <c r="D3025" s="45">
        <v>5</v>
      </c>
      <c r="E3025" s="45" t="s">
        <v>278</v>
      </c>
      <c r="F3025" s="106">
        <v>17</v>
      </c>
      <c r="G3025" s="73" t="s">
        <v>2935</v>
      </c>
      <c r="H3025" s="65" t="s">
        <v>30</v>
      </c>
      <c r="I3025" s="65"/>
      <c r="J3025" s="526"/>
      <c r="K3025" s="42" t="s">
        <v>31</v>
      </c>
      <c r="L3025" s="543">
        <v>45483</v>
      </c>
      <c r="M3025" s="48"/>
      <c r="N3025" s="513">
        <v>45656</v>
      </c>
      <c r="O3025" s="51" t="s">
        <v>2921</v>
      </c>
      <c r="P3025" s="70" t="str">
        <f t="shared" ca="1" si="502"/>
        <v/>
      </c>
      <c r="Q3025" s="70" t="str">
        <f ca="1">IF(K3025="ENCOMENDADO",TODAY()-J3025,"")</f>
        <v/>
      </c>
      <c r="R3025" s="70" t="str">
        <f t="shared" ca="1" si="498"/>
        <v/>
      </c>
      <c r="S3025" s="70" t="str">
        <f t="shared" ca="1" si="499"/>
        <v/>
      </c>
      <c r="T3025" s="147" t="str">
        <f t="shared" ca="1" si="500"/>
        <v/>
      </c>
      <c r="U3025" s="146"/>
      <c r="V3025" s="51"/>
      <c r="W3025" s="51"/>
      <c r="X3025" s="51"/>
      <c r="Y3025" s="51"/>
      <c r="Z3025" s="51"/>
      <c r="AA3025" s="145"/>
    </row>
    <row r="3026" spans="1:27" s="2" customFormat="1" ht="15.6" x14ac:dyDescent="0.3">
      <c r="A3026" s="555">
        <v>45509</v>
      </c>
      <c r="B3026" s="48" t="s">
        <v>2919</v>
      </c>
      <c r="C3026" s="45" t="s">
        <v>494</v>
      </c>
      <c r="D3026" s="45">
        <v>5</v>
      </c>
      <c r="E3026" s="45" t="s">
        <v>278</v>
      </c>
      <c r="F3026" s="106">
        <v>18</v>
      </c>
      <c r="G3026" s="73" t="s">
        <v>2936</v>
      </c>
      <c r="H3026" s="65" t="s">
        <v>30</v>
      </c>
      <c r="I3026" s="65"/>
      <c r="J3026" s="526"/>
      <c r="K3026" s="42" t="s">
        <v>31</v>
      </c>
      <c r="L3026" s="543">
        <v>45483</v>
      </c>
      <c r="M3026" s="48"/>
      <c r="N3026" s="513">
        <v>45656</v>
      </c>
      <c r="O3026" s="51" t="s">
        <v>2921</v>
      </c>
      <c r="P3026" s="70" t="str">
        <f t="shared" ca="1" si="502"/>
        <v/>
      </c>
      <c r="Q3026" s="70" t="str">
        <f ca="1">IF(K3026="ENCOMENDADO",TODAY()-J3026,"")</f>
        <v/>
      </c>
      <c r="R3026" s="70" t="str">
        <f t="shared" ca="1" si="498"/>
        <v/>
      </c>
      <c r="S3026" s="70" t="str">
        <f t="shared" ca="1" si="499"/>
        <v/>
      </c>
      <c r="T3026" s="147" t="str">
        <f t="shared" ca="1" si="500"/>
        <v/>
      </c>
      <c r="U3026" s="146"/>
      <c r="V3026" s="51"/>
      <c r="W3026" s="51"/>
      <c r="X3026" s="51"/>
      <c r="Y3026" s="51"/>
      <c r="Z3026" s="51"/>
      <c r="AA3026" s="145"/>
    </row>
    <row r="3027" spans="1:27" s="2" customFormat="1" ht="15.6" x14ac:dyDescent="0.3">
      <c r="A3027" s="555">
        <v>45509</v>
      </c>
      <c r="B3027" s="48" t="s">
        <v>2919</v>
      </c>
      <c r="C3027" s="45" t="s">
        <v>494</v>
      </c>
      <c r="D3027" s="45">
        <v>5</v>
      </c>
      <c r="E3027" s="45" t="s">
        <v>278</v>
      </c>
      <c r="F3027" s="106">
        <v>19</v>
      </c>
      <c r="G3027" s="73" t="s">
        <v>2636</v>
      </c>
      <c r="H3027" s="65" t="s">
        <v>30</v>
      </c>
      <c r="I3027" s="65"/>
      <c r="J3027" s="526"/>
      <c r="K3027" s="42" t="s">
        <v>31</v>
      </c>
      <c r="L3027" s="543">
        <v>45483</v>
      </c>
      <c r="M3027" s="48"/>
      <c r="N3027" s="513">
        <v>45656</v>
      </c>
      <c r="O3027" s="51" t="s">
        <v>2921</v>
      </c>
      <c r="P3027" s="70" t="str">
        <f t="shared" ca="1" si="502"/>
        <v/>
      </c>
      <c r="Q3027" s="70" t="str">
        <f ca="1">IF(K3027="ENCOMENDADO",TODAY()-L3027,"")</f>
        <v/>
      </c>
      <c r="R3027" s="70" t="str">
        <f t="shared" ca="1" si="498"/>
        <v/>
      </c>
      <c r="S3027" s="70" t="str">
        <f t="shared" ca="1" si="499"/>
        <v/>
      </c>
      <c r="T3027" s="147" t="str">
        <f t="shared" ca="1" si="500"/>
        <v/>
      </c>
      <c r="U3027" s="146"/>
      <c r="V3027" s="51"/>
      <c r="W3027" s="51"/>
      <c r="X3027" s="51"/>
      <c r="Y3027" s="51"/>
      <c r="Z3027" s="51"/>
      <c r="AA3027" s="145"/>
    </row>
    <row r="3028" spans="1:27" s="2" customFormat="1" ht="15.6" x14ac:dyDescent="0.3">
      <c r="A3028" s="555">
        <v>45509</v>
      </c>
      <c r="B3028" s="48" t="s">
        <v>2919</v>
      </c>
      <c r="C3028" s="45" t="s">
        <v>494</v>
      </c>
      <c r="D3028" s="45">
        <v>5</v>
      </c>
      <c r="E3028" s="45" t="s">
        <v>278</v>
      </c>
      <c r="F3028" s="106">
        <v>20</v>
      </c>
      <c r="G3028" s="73" t="s">
        <v>2937</v>
      </c>
      <c r="H3028" s="65" t="s">
        <v>68</v>
      </c>
      <c r="I3028" s="65"/>
      <c r="J3028" s="526"/>
      <c r="K3028" s="42" t="s">
        <v>31</v>
      </c>
      <c r="L3028" s="543">
        <v>45483</v>
      </c>
      <c r="M3028" s="48"/>
      <c r="N3028" s="513">
        <v>45656</v>
      </c>
      <c r="O3028" s="51" t="s">
        <v>2921</v>
      </c>
      <c r="P3028" s="70" t="str">
        <f ca="1">IF(K3028="NÃO INTERVENCIONADO",TODAY()-L3028,"")</f>
        <v/>
      </c>
      <c r="Q3028" s="70" t="str">
        <f t="shared" ref="Q3028:Q3040" ca="1" si="503">IF(K3028="ENCOMENDADO",TODAY()-J3028,"")</f>
        <v/>
      </c>
      <c r="R3028" s="70" t="str">
        <f t="shared" ca="1" si="498"/>
        <v/>
      </c>
      <c r="S3028" s="70" t="str">
        <f t="shared" ca="1" si="499"/>
        <v/>
      </c>
      <c r="T3028" s="147" t="str">
        <f t="shared" ca="1" si="500"/>
        <v/>
      </c>
      <c r="U3028" s="146"/>
      <c r="V3028" s="51"/>
      <c r="W3028" s="51"/>
      <c r="X3028" s="51"/>
      <c r="Y3028" s="51"/>
      <c r="Z3028" s="51"/>
      <c r="AA3028" s="145"/>
    </row>
    <row r="3029" spans="1:27" s="2" customFormat="1" ht="15.6" x14ac:dyDescent="0.3">
      <c r="A3029" s="555">
        <v>45509</v>
      </c>
      <c r="B3029" s="48" t="s">
        <v>2919</v>
      </c>
      <c r="C3029" s="45" t="s">
        <v>494</v>
      </c>
      <c r="D3029" s="45">
        <v>5</v>
      </c>
      <c r="E3029" s="45" t="s">
        <v>278</v>
      </c>
      <c r="F3029" s="106">
        <v>21</v>
      </c>
      <c r="G3029" s="73" t="s">
        <v>2938</v>
      </c>
      <c r="H3029" s="65" t="s">
        <v>30</v>
      </c>
      <c r="I3029" s="65"/>
      <c r="J3029" s="526"/>
      <c r="K3029" s="42" t="s">
        <v>31</v>
      </c>
      <c r="L3029" s="543">
        <v>45483</v>
      </c>
      <c r="M3029" s="48"/>
      <c r="N3029" s="513">
        <v>45656</v>
      </c>
      <c r="O3029" s="51" t="s">
        <v>2921</v>
      </c>
      <c r="P3029" s="70" t="str">
        <f ca="1">IF(K3029="NÃO INTERVENCIONADO",TODAY()-J3029,"")</f>
        <v/>
      </c>
      <c r="Q3029" s="70" t="str">
        <f t="shared" ca="1" si="503"/>
        <v/>
      </c>
      <c r="R3029" s="70" t="str">
        <f t="shared" ca="1" si="498"/>
        <v/>
      </c>
      <c r="S3029" s="70" t="str">
        <f t="shared" ca="1" si="499"/>
        <v/>
      </c>
      <c r="T3029" s="147" t="str">
        <f t="shared" ca="1" si="500"/>
        <v/>
      </c>
      <c r="U3029" s="146"/>
      <c r="V3029" s="51"/>
      <c r="W3029" s="51"/>
      <c r="X3029" s="51"/>
      <c r="Y3029" s="51"/>
      <c r="Z3029" s="51"/>
      <c r="AA3029" s="145"/>
    </row>
    <row r="3030" spans="1:27" s="2" customFormat="1" ht="15.6" x14ac:dyDescent="0.3">
      <c r="A3030" s="556">
        <v>45509</v>
      </c>
      <c r="B3030" s="48" t="s">
        <v>2919</v>
      </c>
      <c r="C3030" s="45" t="s">
        <v>494</v>
      </c>
      <c r="D3030" s="45">
        <v>5</v>
      </c>
      <c r="E3030" s="45" t="s">
        <v>278</v>
      </c>
      <c r="F3030" s="106">
        <v>22</v>
      </c>
      <c r="G3030" s="73" t="s">
        <v>2939</v>
      </c>
      <c r="H3030" s="65" t="s">
        <v>84</v>
      </c>
      <c r="I3030" s="65"/>
      <c r="J3030" s="526"/>
      <c r="K3030" s="42" t="s">
        <v>31</v>
      </c>
      <c r="L3030" s="543">
        <v>45483</v>
      </c>
      <c r="M3030" s="48"/>
      <c r="N3030" s="513">
        <v>45534</v>
      </c>
      <c r="O3030" s="51" t="s">
        <v>2921</v>
      </c>
      <c r="P3030" s="70" t="str">
        <f ca="1">IF(K3030="NÃO INTERVENCIONADO",TODAY()-L3030,"")</f>
        <v/>
      </c>
      <c r="Q3030" s="70" t="str">
        <f t="shared" ca="1" si="503"/>
        <v/>
      </c>
      <c r="R3030" s="70" t="str">
        <f t="shared" ca="1" si="498"/>
        <v/>
      </c>
      <c r="S3030" s="70" t="str">
        <f t="shared" ca="1" si="499"/>
        <v/>
      </c>
      <c r="T3030" s="147" t="str">
        <f t="shared" ca="1" si="500"/>
        <v/>
      </c>
      <c r="U3030" s="146"/>
      <c r="V3030" s="51"/>
      <c r="W3030" s="51"/>
      <c r="X3030" s="51"/>
      <c r="Y3030" s="51"/>
      <c r="Z3030" s="51"/>
      <c r="AA3030" s="145"/>
    </row>
    <row r="3031" spans="1:27" s="2" customFormat="1" ht="15.6" x14ac:dyDescent="0.3">
      <c r="A3031" s="555">
        <v>45509</v>
      </c>
      <c r="B3031" s="48" t="s">
        <v>2919</v>
      </c>
      <c r="C3031" s="45" t="s">
        <v>494</v>
      </c>
      <c r="D3031" s="45">
        <v>5</v>
      </c>
      <c r="E3031" s="45" t="s">
        <v>278</v>
      </c>
      <c r="F3031" s="106">
        <v>23</v>
      </c>
      <c r="G3031" s="73" t="s">
        <v>2940</v>
      </c>
      <c r="H3031" s="65" t="s">
        <v>40</v>
      </c>
      <c r="I3031" s="65"/>
      <c r="J3031" s="526"/>
      <c r="K3031" s="42" t="s">
        <v>31</v>
      </c>
      <c r="L3031" s="543">
        <v>45483</v>
      </c>
      <c r="M3031" s="48"/>
      <c r="N3031" s="513">
        <v>45656</v>
      </c>
      <c r="O3031" s="51" t="s">
        <v>2921</v>
      </c>
      <c r="P3031" s="70" t="str">
        <f t="shared" ref="P3031:P3068" ca="1" si="504">IF(K3031="NÃO INTERVENCIONADO",TODAY()-J3031,"")</f>
        <v/>
      </c>
      <c r="Q3031" s="70" t="str">
        <f t="shared" ca="1" si="503"/>
        <v/>
      </c>
      <c r="R3031" s="70" t="str">
        <f t="shared" ca="1" si="498"/>
        <v/>
      </c>
      <c r="S3031" s="70" t="str">
        <f t="shared" ca="1" si="499"/>
        <v/>
      </c>
      <c r="T3031" s="147" t="str">
        <f t="shared" ca="1" si="500"/>
        <v/>
      </c>
      <c r="U3031" s="146"/>
      <c r="V3031" s="51"/>
      <c r="W3031" s="51"/>
      <c r="X3031" s="51"/>
      <c r="Y3031" s="51"/>
      <c r="Z3031" s="51"/>
      <c r="AA3031" s="145"/>
    </row>
    <row r="3032" spans="1:27" s="2" customFormat="1" ht="15.6" x14ac:dyDescent="0.3">
      <c r="A3032" s="555">
        <v>45509</v>
      </c>
      <c r="B3032" s="48" t="s">
        <v>2919</v>
      </c>
      <c r="C3032" s="45" t="s">
        <v>494</v>
      </c>
      <c r="D3032" s="45">
        <v>5</v>
      </c>
      <c r="E3032" s="45" t="s">
        <v>278</v>
      </c>
      <c r="F3032" s="106">
        <v>24</v>
      </c>
      <c r="G3032" s="73" t="s">
        <v>2941</v>
      </c>
      <c r="H3032" s="65" t="s">
        <v>40</v>
      </c>
      <c r="I3032" s="65"/>
      <c r="J3032" s="526"/>
      <c r="K3032" s="42" t="s">
        <v>31</v>
      </c>
      <c r="L3032" s="543">
        <v>45483</v>
      </c>
      <c r="M3032" s="48"/>
      <c r="N3032" s="513">
        <v>45656</v>
      </c>
      <c r="O3032" s="51" t="s">
        <v>2921</v>
      </c>
      <c r="P3032" s="70" t="str">
        <f t="shared" ca="1" si="504"/>
        <v/>
      </c>
      <c r="Q3032" s="70" t="str">
        <f t="shared" ca="1" si="503"/>
        <v/>
      </c>
      <c r="R3032" s="70" t="str">
        <f t="shared" ca="1" si="498"/>
        <v/>
      </c>
      <c r="S3032" s="70" t="str">
        <f t="shared" ca="1" si="499"/>
        <v/>
      </c>
      <c r="T3032" s="147" t="str">
        <f t="shared" ca="1" si="500"/>
        <v/>
      </c>
      <c r="U3032" s="146"/>
      <c r="V3032" s="51"/>
      <c r="W3032" s="51"/>
      <c r="X3032" s="51"/>
      <c r="Y3032" s="51"/>
      <c r="Z3032" s="51"/>
      <c r="AA3032" s="145"/>
    </row>
    <row r="3033" spans="1:27" s="2" customFormat="1" ht="15.6" x14ac:dyDescent="0.3">
      <c r="A3033" s="555">
        <v>45509</v>
      </c>
      <c r="B3033" s="48" t="s">
        <v>2919</v>
      </c>
      <c r="C3033" s="45" t="s">
        <v>494</v>
      </c>
      <c r="D3033" s="45">
        <v>5</v>
      </c>
      <c r="E3033" s="45" t="s">
        <v>278</v>
      </c>
      <c r="F3033" s="106">
        <v>25</v>
      </c>
      <c r="G3033" s="73" t="s">
        <v>2050</v>
      </c>
      <c r="H3033" s="65" t="s">
        <v>30</v>
      </c>
      <c r="I3033" s="65"/>
      <c r="J3033" s="526"/>
      <c r="K3033" s="42" t="s">
        <v>31</v>
      </c>
      <c r="L3033" s="543">
        <v>45483</v>
      </c>
      <c r="M3033" s="48"/>
      <c r="N3033" s="513">
        <v>45656</v>
      </c>
      <c r="O3033" s="51" t="s">
        <v>2921</v>
      </c>
      <c r="P3033" s="70" t="str">
        <f t="shared" ca="1" si="504"/>
        <v/>
      </c>
      <c r="Q3033" s="70" t="str">
        <f t="shared" ca="1" si="503"/>
        <v/>
      </c>
      <c r="R3033" s="70" t="str">
        <f t="shared" ca="1" si="498"/>
        <v/>
      </c>
      <c r="S3033" s="70" t="str">
        <f t="shared" ca="1" si="499"/>
        <v/>
      </c>
      <c r="T3033" s="147" t="str">
        <f t="shared" ca="1" si="500"/>
        <v/>
      </c>
      <c r="U3033" s="146"/>
      <c r="V3033" s="51"/>
      <c r="W3033" s="51"/>
      <c r="X3033" s="51"/>
      <c r="Y3033" s="51"/>
      <c r="Z3033" s="51"/>
      <c r="AA3033" s="145"/>
    </row>
    <row r="3034" spans="1:27" s="2" customFormat="1" ht="15.6" customHeight="1" x14ac:dyDescent="0.3">
      <c r="A3034" s="555">
        <v>45509</v>
      </c>
      <c r="B3034" s="48" t="s">
        <v>2919</v>
      </c>
      <c r="C3034" s="45" t="s">
        <v>494</v>
      </c>
      <c r="D3034" s="45">
        <v>5</v>
      </c>
      <c r="E3034" s="45" t="s">
        <v>278</v>
      </c>
      <c r="F3034" s="106">
        <v>26</v>
      </c>
      <c r="G3034" s="73" t="s">
        <v>2942</v>
      </c>
      <c r="H3034" s="65" t="s">
        <v>30</v>
      </c>
      <c r="I3034" s="65"/>
      <c r="J3034" s="526"/>
      <c r="K3034" s="42" t="s">
        <v>31</v>
      </c>
      <c r="L3034" s="543">
        <v>45483</v>
      </c>
      <c r="M3034" s="48"/>
      <c r="N3034" s="513">
        <v>45656</v>
      </c>
      <c r="O3034" s="51" t="s">
        <v>2921</v>
      </c>
      <c r="P3034" s="70" t="str">
        <f t="shared" ca="1" si="504"/>
        <v/>
      </c>
      <c r="Q3034" s="70" t="str">
        <f t="shared" ca="1" si="503"/>
        <v/>
      </c>
      <c r="R3034" s="70" t="str">
        <f t="shared" ca="1" si="498"/>
        <v/>
      </c>
      <c r="S3034" s="70" t="str">
        <f t="shared" ca="1" si="499"/>
        <v/>
      </c>
      <c r="T3034" s="147" t="str">
        <f t="shared" ca="1" si="500"/>
        <v/>
      </c>
      <c r="U3034" s="146"/>
      <c r="V3034" s="51"/>
      <c r="W3034" s="51"/>
      <c r="X3034" s="51"/>
      <c r="Y3034" s="51"/>
      <c r="Z3034" s="51"/>
      <c r="AA3034" s="145"/>
    </row>
    <row r="3035" spans="1:27" s="2" customFormat="1" ht="15.6" x14ac:dyDescent="0.3">
      <c r="A3035" s="555">
        <v>45509</v>
      </c>
      <c r="B3035" s="48" t="s">
        <v>2919</v>
      </c>
      <c r="C3035" s="45" t="s">
        <v>494</v>
      </c>
      <c r="D3035" s="45">
        <v>5</v>
      </c>
      <c r="E3035" s="45" t="s">
        <v>278</v>
      </c>
      <c r="F3035" s="106">
        <v>27</v>
      </c>
      <c r="G3035" s="73" t="s">
        <v>2943</v>
      </c>
      <c r="H3035" s="65" t="s">
        <v>30</v>
      </c>
      <c r="I3035" s="65"/>
      <c r="J3035" s="526"/>
      <c r="K3035" s="42" t="s">
        <v>31</v>
      </c>
      <c r="L3035" s="543">
        <v>45483</v>
      </c>
      <c r="M3035" s="48"/>
      <c r="N3035" s="513">
        <v>45656</v>
      </c>
      <c r="O3035" s="51" t="s">
        <v>2921</v>
      </c>
      <c r="P3035" s="70" t="str">
        <f t="shared" ca="1" si="504"/>
        <v/>
      </c>
      <c r="Q3035" s="70" t="str">
        <f t="shared" ca="1" si="503"/>
        <v/>
      </c>
      <c r="R3035" s="70" t="str">
        <f t="shared" ca="1" si="498"/>
        <v/>
      </c>
      <c r="S3035" s="70" t="str">
        <f t="shared" ca="1" si="499"/>
        <v/>
      </c>
      <c r="T3035" s="147" t="str">
        <f t="shared" ca="1" si="500"/>
        <v/>
      </c>
      <c r="U3035" s="146"/>
      <c r="V3035" s="51"/>
      <c r="W3035" s="51"/>
      <c r="X3035" s="51"/>
      <c r="Y3035" s="51"/>
      <c r="Z3035" s="51"/>
      <c r="AA3035" s="145"/>
    </row>
    <row r="3036" spans="1:27" s="2" customFormat="1" ht="15.6" x14ac:dyDescent="0.3">
      <c r="A3036" s="555">
        <v>45509</v>
      </c>
      <c r="B3036" s="48" t="s">
        <v>2919</v>
      </c>
      <c r="C3036" s="45" t="s">
        <v>494</v>
      </c>
      <c r="D3036" s="45">
        <v>5</v>
      </c>
      <c r="E3036" s="45" t="s">
        <v>278</v>
      </c>
      <c r="F3036" s="106">
        <v>28</v>
      </c>
      <c r="G3036" s="73" t="s">
        <v>2944</v>
      </c>
      <c r="H3036" s="65" t="s">
        <v>30</v>
      </c>
      <c r="I3036" s="65"/>
      <c r="J3036" s="526"/>
      <c r="K3036" s="42" t="s">
        <v>31</v>
      </c>
      <c r="L3036" s="543">
        <v>45483</v>
      </c>
      <c r="M3036" s="48"/>
      <c r="N3036" s="513">
        <v>45656</v>
      </c>
      <c r="O3036" s="51" t="s">
        <v>2921</v>
      </c>
      <c r="P3036" s="70" t="str">
        <f t="shared" ca="1" si="504"/>
        <v/>
      </c>
      <c r="Q3036" s="70" t="str">
        <f t="shared" ca="1" si="503"/>
        <v/>
      </c>
      <c r="R3036" s="70" t="str">
        <f t="shared" ca="1" si="498"/>
        <v/>
      </c>
      <c r="S3036" s="70" t="str">
        <f t="shared" ca="1" si="499"/>
        <v/>
      </c>
      <c r="T3036" s="147" t="str">
        <f t="shared" ca="1" si="500"/>
        <v/>
      </c>
      <c r="U3036" s="146"/>
      <c r="V3036" s="51"/>
      <c r="W3036" s="51"/>
      <c r="X3036" s="51"/>
      <c r="Y3036" s="51"/>
      <c r="Z3036" s="51"/>
      <c r="AA3036" s="145"/>
    </row>
    <row r="3037" spans="1:27" s="2" customFormat="1" ht="15.6" x14ac:dyDescent="0.3">
      <c r="A3037" s="555">
        <v>45509</v>
      </c>
      <c r="B3037" s="48" t="s">
        <v>2919</v>
      </c>
      <c r="C3037" s="45" t="s">
        <v>494</v>
      </c>
      <c r="D3037" s="45">
        <v>5</v>
      </c>
      <c r="E3037" s="45" t="s">
        <v>278</v>
      </c>
      <c r="F3037" s="106">
        <v>29</v>
      </c>
      <c r="G3037" s="73" t="s">
        <v>2945</v>
      </c>
      <c r="H3037" s="65" t="s">
        <v>30</v>
      </c>
      <c r="I3037" s="65"/>
      <c r="J3037" s="526"/>
      <c r="K3037" s="42" t="s">
        <v>31</v>
      </c>
      <c r="L3037" s="543">
        <v>45483</v>
      </c>
      <c r="M3037" s="48"/>
      <c r="N3037" s="513">
        <v>45656</v>
      </c>
      <c r="O3037" s="51" t="s">
        <v>2921</v>
      </c>
      <c r="P3037" s="70" t="str">
        <f t="shared" ca="1" si="504"/>
        <v/>
      </c>
      <c r="Q3037" s="70" t="str">
        <f t="shared" ca="1" si="503"/>
        <v/>
      </c>
      <c r="R3037" s="70" t="str">
        <f t="shared" ca="1" si="498"/>
        <v/>
      </c>
      <c r="S3037" s="70" t="str">
        <f t="shared" ca="1" si="499"/>
        <v/>
      </c>
      <c r="T3037" s="147" t="str">
        <f t="shared" ca="1" si="500"/>
        <v/>
      </c>
      <c r="U3037" s="146"/>
      <c r="V3037" s="51"/>
      <c r="W3037" s="51"/>
      <c r="X3037" s="51"/>
      <c r="Y3037" s="51"/>
      <c r="Z3037" s="51"/>
      <c r="AA3037" s="145"/>
    </row>
    <row r="3038" spans="1:27" s="2" customFormat="1" ht="15.6" x14ac:dyDescent="0.3">
      <c r="A3038" s="555">
        <v>45509</v>
      </c>
      <c r="B3038" s="235" t="s">
        <v>2919</v>
      </c>
      <c r="C3038" s="235" t="s">
        <v>494</v>
      </c>
      <c r="D3038" s="235">
        <v>5</v>
      </c>
      <c r="E3038" s="235" t="s">
        <v>278</v>
      </c>
      <c r="F3038" s="255">
        <v>30</v>
      </c>
      <c r="G3038" s="410" t="s">
        <v>5261</v>
      </c>
      <c r="H3038" s="364" t="s">
        <v>44</v>
      </c>
      <c r="I3038" s="364"/>
      <c r="J3038" s="571">
        <v>45608</v>
      </c>
      <c r="K3038" s="42" t="s">
        <v>31</v>
      </c>
      <c r="L3038" s="543">
        <v>45483</v>
      </c>
      <c r="M3038" s="238"/>
      <c r="N3038" s="515">
        <v>45758</v>
      </c>
      <c r="O3038" s="252" t="s">
        <v>2921</v>
      </c>
      <c r="P3038" s="256" t="str">
        <f t="shared" ca="1" si="504"/>
        <v/>
      </c>
      <c r="Q3038" s="256" t="str">
        <f t="shared" ca="1" si="503"/>
        <v/>
      </c>
      <c r="R3038" s="256" t="str">
        <f t="shared" ca="1" si="498"/>
        <v/>
      </c>
      <c r="S3038" s="256" t="str">
        <f t="shared" ca="1" si="499"/>
        <v/>
      </c>
      <c r="T3038" s="275" t="str">
        <f t="shared" ca="1" si="500"/>
        <v/>
      </c>
      <c r="U3038" s="276"/>
      <c r="V3038" s="252"/>
      <c r="W3038" s="252"/>
      <c r="X3038" s="252"/>
      <c r="Y3038" s="252"/>
      <c r="Z3038" s="252"/>
      <c r="AA3038" s="277"/>
    </row>
    <row r="3039" spans="1:27" s="2" customFormat="1" ht="15.6" x14ac:dyDescent="0.3">
      <c r="A3039" s="555">
        <v>45509</v>
      </c>
      <c r="B3039" s="48" t="s">
        <v>2919</v>
      </c>
      <c r="C3039" s="48" t="s">
        <v>494</v>
      </c>
      <c r="D3039" s="48">
        <v>5</v>
      </c>
      <c r="E3039" s="48" t="s">
        <v>278</v>
      </c>
      <c r="F3039" s="106">
        <v>31</v>
      </c>
      <c r="G3039" s="73" t="s">
        <v>460</v>
      </c>
      <c r="H3039" s="65" t="s">
        <v>30</v>
      </c>
      <c r="I3039" s="65"/>
      <c r="J3039" s="526"/>
      <c r="K3039" s="42" t="s">
        <v>31</v>
      </c>
      <c r="L3039" s="543">
        <v>45483</v>
      </c>
      <c r="M3039" s="48"/>
      <c r="N3039" s="513">
        <v>45636</v>
      </c>
      <c r="O3039" s="51" t="s">
        <v>2921</v>
      </c>
      <c r="P3039" s="70" t="str">
        <f t="shared" ca="1" si="504"/>
        <v/>
      </c>
      <c r="Q3039" s="70" t="str">
        <f t="shared" ca="1" si="503"/>
        <v/>
      </c>
      <c r="R3039" s="70" t="str">
        <f t="shared" ca="1" si="498"/>
        <v/>
      </c>
      <c r="S3039" s="70" t="str">
        <f t="shared" ca="1" si="499"/>
        <v/>
      </c>
      <c r="T3039" s="147" t="str">
        <f t="shared" ca="1" si="500"/>
        <v/>
      </c>
      <c r="U3039" s="146"/>
      <c r="V3039" s="51"/>
      <c r="W3039" s="51"/>
      <c r="X3039" s="51"/>
      <c r="Y3039" s="51"/>
      <c r="Z3039" s="51"/>
      <c r="AA3039" s="145"/>
    </row>
    <row r="3040" spans="1:27" s="2" customFormat="1" ht="15.6" x14ac:dyDescent="0.3">
      <c r="A3040" s="555">
        <v>45509</v>
      </c>
      <c r="B3040" s="48" t="s">
        <v>2919</v>
      </c>
      <c r="C3040" s="45" t="s">
        <v>494</v>
      </c>
      <c r="D3040" s="45">
        <v>5</v>
      </c>
      <c r="E3040" s="45" t="s">
        <v>278</v>
      </c>
      <c r="F3040" s="106">
        <v>32</v>
      </c>
      <c r="G3040" s="73" t="s">
        <v>2946</v>
      </c>
      <c r="H3040" s="65" t="s">
        <v>30</v>
      </c>
      <c r="I3040" s="65"/>
      <c r="J3040" s="526"/>
      <c r="K3040" s="42" t="s">
        <v>31</v>
      </c>
      <c r="L3040" s="543">
        <v>45483</v>
      </c>
      <c r="M3040" s="48"/>
      <c r="N3040" s="513">
        <v>45656</v>
      </c>
      <c r="O3040" s="51" t="s">
        <v>2921</v>
      </c>
      <c r="P3040" s="70" t="str">
        <f t="shared" ca="1" si="504"/>
        <v/>
      </c>
      <c r="Q3040" s="70" t="str">
        <f t="shared" ca="1" si="503"/>
        <v/>
      </c>
      <c r="R3040" s="70" t="str">
        <f t="shared" ca="1" si="498"/>
        <v/>
      </c>
      <c r="S3040" s="70" t="str">
        <f t="shared" ca="1" si="499"/>
        <v/>
      </c>
      <c r="T3040" s="147" t="str">
        <f t="shared" ca="1" si="500"/>
        <v/>
      </c>
      <c r="U3040" s="146"/>
      <c r="V3040" s="51"/>
      <c r="W3040" s="51"/>
      <c r="X3040" s="51"/>
      <c r="Y3040" s="51"/>
      <c r="Z3040" s="51"/>
      <c r="AA3040" s="145"/>
    </row>
    <row r="3041" spans="1:27" s="2" customFormat="1" ht="15.6" x14ac:dyDescent="0.3">
      <c r="A3041" s="555">
        <v>45509</v>
      </c>
      <c r="B3041" s="48" t="s">
        <v>2919</v>
      </c>
      <c r="C3041" s="45" t="s">
        <v>494</v>
      </c>
      <c r="D3041" s="45">
        <v>5</v>
      </c>
      <c r="E3041" s="45" t="s">
        <v>278</v>
      </c>
      <c r="F3041" s="106">
        <v>33</v>
      </c>
      <c r="G3041" s="73" t="s">
        <v>2947</v>
      </c>
      <c r="H3041" s="65" t="s">
        <v>30</v>
      </c>
      <c r="I3041" s="65"/>
      <c r="J3041" s="526"/>
      <c r="K3041" s="42" t="s">
        <v>31</v>
      </c>
      <c r="L3041" s="543">
        <v>45483</v>
      </c>
      <c r="M3041" s="48"/>
      <c r="N3041" s="513">
        <v>45656</v>
      </c>
      <c r="O3041" s="51" t="s">
        <v>2921</v>
      </c>
      <c r="P3041" s="70" t="str">
        <f t="shared" ca="1" si="504"/>
        <v/>
      </c>
      <c r="Q3041" s="70" t="str">
        <f ca="1">IF(K3041="ENCOMENDADO",TODAY()-L3041,"")</f>
        <v/>
      </c>
      <c r="R3041" s="70" t="str">
        <f t="shared" ref="R3041:R3068" ca="1" si="505">IF(K3041="EM OBRA",TODAY()-J3041,"")</f>
        <v/>
      </c>
      <c r="S3041" s="70" t="str">
        <f t="shared" ref="S3041:S3068" ca="1" si="506">IF(K3041="CORREÇÃO NÃO ACEITE",TODAY()-J3041,"")</f>
        <v/>
      </c>
      <c r="T3041" s="147" t="str">
        <f t="shared" ref="T3041:T3068" ca="1" si="507">IF(K3041="A VERIFICAR",TODAY()-J3041,"")</f>
        <v/>
      </c>
      <c r="U3041" s="146"/>
      <c r="V3041" s="51"/>
      <c r="W3041" s="51"/>
      <c r="X3041" s="51"/>
      <c r="Y3041" s="51"/>
      <c r="Z3041" s="51"/>
      <c r="AA3041" s="145"/>
    </row>
    <row r="3042" spans="1:27" s="2" customFormat="1" ht="15.6" x14ac:dyDescent="0.3">
      <c r="A3042" s="555">
        <v>45509</v>
      </c>
      <c r="B3042" s="48" t="s">
        <v>2919</v>
      </c>
      <c r="C3042" s="45" t="s">
        <v>494</v>
      </c>
      <c r="D3042" s="45">
        <v>5</v>
      </c>
      <c r="E3042" s="45" t="s">
        <v>278</v>
      </c>
      <c r="F3042" s="106">
        <v>34</v>
      </c>
      <c r="G3042" s="73" t="s">
        <v>2948</v>
      </c>
      <c r="H3042" s="65" t="s">
        <v>30</v>
      </c>
      <c r="I3042" s="65"/>
      <c r="J3042" s="526"/>
      <c r="K3042" s="42" t="s">
        <v>31</v>
      </c>
      <c r="L3042" s="543">
        <v>45483</v>
      </c>
      <c r="M3042" s="48"/>
      <c r="N3042" s="513">
        <v>45656</v>
      </c>
      <c r="O3042" s="51" t="s">
        <v>2921</v>
      </c>
      <c r="P3042" s="70" t="str">
        <f t="shared" ca="1" si="504"/>
        <v/>
      </c>
      <c r="Q3042" s="70" t="str">
        <f ca="1">IF(K3042="ENCOMENDADO",TODAY()-J3042,"")</f>
        <v/>
      </c>
      <c r="R3042" s="70" t="str">
        <f t="shared" ca="1" si="505"/>
        <v/>
      </c>
      <c r="S3042" s="70" t="str">
        <f t="shared" ca="1" si="506"/>
        <v/>
      </c>
      <c r="T3042" s="147" t="str">
        <f t="shared" ca="1" si="507"/>
        <v/>
      </c>
      <c r="U3042" s="146"/>
      <c r="V3042" s="51"/>
      <c r="W3042" s="51"/>
      <c r="X3042" s="51"/>
      <c r="Y3042" s="51"/>
      <c r="Z3042" s="51"/>
      <c r="AA3042" s="145"/>
    </row>
    <row r="3043" spans="1:27" s="2" customFormat="1" ht="15.6" x14ac:dyDescent="0.3">
      <c r="A3043" s="555">
        <v>45509</v>
      </c>
      <c r="B3043" s="48" t="s">
        <v>2919</v>
      </c>
      <c r="C3043" s="45" t="s">
        <v>494</v>
      </c>
      <c r="D3043" s="45">
        <v>5</v>
      </c>
      <c r="E3043" s="45" t="s">
        <v>278</v>
      </c>
      <c r="F3043" s="106">
        <v>35</v>
      </c>
      <c r="G3043" s="73" t="s">
        <v>2949</v>
      </c>
      <c r="H3043" s="65" t="s">
        <v>30</v>
      </c>
      <c r="I3043" s="65"/>
      <c r="J3043" s="526"/>
      <c r="K3043" s="42" t="s">
        <v>31</v>
      </c>
      <c r="L3043" s="543">
        <v>45483</v>
      </c>
      <c r="M3043" s="48"/>
      <c r="N3043" s="513">
        <v>45656</v>
      </c>
      <c r="O3043" s="51" t="s">
        <v>2921</v>
      </c>
      <c r="P3043" s="70" t="str">
        <f t="shared" ca="1" si="504"/>
        <v/>
      </c>
      <c r="Q3043" s="70" t="str">
        <f ca="1">IF(K3043="ENCOMENDADO",TODAY()-J3043,"")</f>
        <v/>
      </c>
      <c r="R3043" s="70" t="str">
        <f t="shared" ca="1" si="505"/>
        <v/>
      </c>
      <c r="S3043" s="70" t="str">
        <f t="shared" ca="1" si="506"/>
        <v/>
      </c>
      <c r="T3043" s="147" t="str">
        <f t="shared" ca="1" si="507"/>
        <v/>
      </c>
      <c r="U3043" s="146"/>
      <c r="V3043" s="51"/>
      <c r="W3043" s="51"/>
      <c r="X3043" s="51"/>
      <c r="Y3043" s="51"/>
      <c r="Z3043" s="51"/>
      <c r="AA3043" s="145"/>
    </row>
    <row r="3044" spans="1:27" s="2" customFormat="1" ht="15.6" x14ac:dyDescent="0.3">
      <c r="A3044" s="555">
        <v>45509</v>
      </c>
      <c r="B3044" s="48" t="s">
        <v>2919</v>
      </c>
      <c r="C3044" s="45" t="s">
        <v>494</v>
      </c>
      <c r="D3044" s="45">
        <v>5</v>
      </c>
      <c r="E3044" s="45" t="s">
        <v>278</v>
      </c>
      <c r="F3044" s="106">
        <v>36</v>
      </c>
      <c r="G3044" s="73" t="s">
        <v>2950</v>
      </c>
      <c r="H3044" s="65" t="s">
        <v>30</v>
      </c>
      <c r="I3044" s="65"/>
      <c r="J3044" s="526"/>
      <c r="K3044" s="42" t="s">
        <v>31</v>
      </c>
      <c r="L3044" s="543">
        <v>45483</v>
      </c>
      <c r="M3044" s="48"/>
      <c r="N3044" s="513">
        <v>45656</v>
      </c>
      <c r="O3044" s="51" t="s">
        <v>2921</v>
      </c>
      <c r="P3044" s="70" t="str">
        <f t="shared" ca="1" si="504"/>
        <v/>
      </c>
      <c r="Q3044" s="70" t="str">
        <f ca="1">IF(K3044="ENCOMENDADO",TODAY()-L3044,"")</f>
        <v/>
      </c>
      <c r="R3044" s="70" t="str">
        <f t="shared" ca="1" si="505"/>
        <v/>
      </c>
      <c r="S3044" s="70" t="str">
        <f t="shared" ca="1" si="506"/>
        <v/>
      </c>
      <c r="T3044" s="147" t="str">
        <f t="shared" ca="1" si="507"/>
        <v/>
      </c>
      <c r="U3044" s="146"/>
      <c r="V3044" s="51"/>
      <c r="W3044" s="51"/>
      <c r="X3044" s="51"/>
      <c r="Y3044" s="51"/>
      <c r="Z3044" s="51"/>
      <c r="AA3044" s="145"/>
    </row>
    <row r="3045" spans="1:27" s="2" customFormat="1" ht="15.6" x14ac:dyDescent="0.3">
      <c r="A3045" s="555">
        <v>45509</v>
      </c>
      <c r="B3045" s="48" t="s">
        <v>2919</v>
      </c>
      <c r="C3045" s="45" t="s">
        <v>494</v>
      </c>
      <c r="D3045" s="45">
        <v>5</v>
      </c>
      <c r="E3045" s="45" t="s">
        <v>278</v>
      </c>
      <c r="F3045" s="106">
        <v>37</v>
      </c>
      <c r="G3045" s="73" t="s">
        <v>2951</v>
      </c>
      <c r="H3045" s="65" t="s">
        <v>158</v>
      </c>
      <c r="I3045" s="65"/>
      <c r="J3045" s="526"/>
      <c r="K3045" s="42" t="s">
        <v>31</v>
      </c>
      <c r="L3045" s="543">
        <v>45483</v>
      </c>
      <c r="M3045" s="48"/>
      <c r="N3045" s="513">
        <v>45656</v>
      </c>
      <c r="O3045" s="51" t="s">
        <v>2921</v>
      </c>
      <c r="P3045" s="70" t="str">
        <f t="shared" ca="1" si="504"/>
        <v/>
      </c>
      <c r="Q3045" s="70" t="str">
        <f ca="1">IF(K3045="ENCOMENDADO",TODAY()-L3045,"")</f>
        <v/>
      </c>
      <c r="R3045" s="70" t="str">
        <f t="shared" ca="1" si="505"/>
        <v/>
      </c>
      <c r="S3045" s="70" t="str">
        <f t="shared" ca="1" si="506"/>
        <v/>
      </c>
      <c r="T3045" s="147" t="str">
        <f t="shared" ca="1" si="507"/>
        <v/>
      </c>
      <c r="U3045" s="146"/>
      <c r="V3045" s="51"/>
      <c r="W3045" s="51"/>
      <c r="X3045" s="51"/>
      <c r="Y3045" s="51"/>
      <c r="Z3045" s="51"/>
      <c r="AA3045" s="145"/>
    </row>
    <row r="3046" spans="1:27" s="2" customFormat="1" ht="15.6" x14ac:dyDescent="0.3">
      <c r="A3046" s="555">
        <v>45509</v>
      </c>
      <c r="B3046" s="48" t="s">
        <v>2919</v>
      </c>
      <c r="C3046" s="45" t="s">
        <v>494</v>
      </c>
      <c r="D3046" s="45">
        <v>5</v>
      </c>
      <c r="E3046" s="45" t="s">
        <v>278</v>
      </c>
      <c r="F3046" s="106">
        <v>38</v>
      </c>
      <c r="G3046" s="73" t="s">
        <v>1716</v>
      </c>
      <c r="H3046" s="65" t="s">
        <v>44</v>
      </c>
      <c r="I3046" s="65"/>
      <c r="J3046" s="526"/>
      <c r="K3046" s="42" t="s">
        <v>31</v>
      </c>
      <c r="L3046" s="543">
        <v>45483</v>
      </c>
      <c r="M3046" s="48"/>
      <c r="N3046" s="513">
        <v>45656</v>
      </c>
      <c r="O3046" s="51" t="s">
        <v>2921</v>
      </c>
      <c r="P3046" s="70" t="str">
        <f t="shared" ca="1" si="504"/>
        <v/>
      </c>
      <c r="Q3046" s="70" t="str">
        <f t="shared" ref="Q3046:Q3057" ca="1" si="508">IF(K3046="ENCOMENDADO",TODAY()-J3046,"")</f>
        <v/>
      </c>
      <c r="R3046" s="70" t="str">
        <f t="shared" ca="1" si="505"/>
        <v/>
      </c>
      <c r="S3046" s="70" t="str">
        <f t="shared" ca="1" si="506"/>
        <v/>
      </c>
      <c r="T3046" s="147" t="str">
        <f t="shared" ca="1" si="507"/>
        <v/>
      </c>
      <c r="U3046" s="146"/>
      <c r="V3046" s="51"/>
      <c r="W3046" s="51"/>
      <c r="X3046" s="51"/>
      <c r="Y3046" s="51"/>
      <c r="Z3046" s="51"/>
      <c r="AA3046" s="145"/>
    </row>
    <row r="3047" spans="1:27" s="2" customFormat="1" ht="15.6" x14ac:dyDescent="0.3">
      <c r="A3047" s="555">
        <v>45509</v>
      </c>
      <c r="B3047" s="48" t="s">
        <v>2919</v>
      </c>
      <c r="C3047" s="45" t="s">
        <v>494</v>
      </c>
      <c r="D3047" s="45">
        <v>5</v>
      </c>
      <c r="E3047" s="45" t="s">
        <v>278</v>
      </c>
      <c r="F3047" s="106">
        <v>39</v>
      </c>
      <c r="G3047" s="73" t="s">
        <v>2952</v>
      </c>
      <c r="H3047" s="65" t="s">
        <v>30</v>
      </c>
      <c r="I3047" s="65"/>
      <c r="J3047" s="526"/>
      <c r="K3047" s="42" t="s">
        <v>31</v>
      </c>
      <c r="L3047" s="543">
        <v>45483</v>
      </c>
      <c r="M3047" s="48"/>
      <c r="N3047" s="513">
        <v>45656</v>
      </c>
      <c r="O3047" s="51" t="s">
        <v>2921</v>
      </c>
      <c r="P3047" s="70" t="str">
        <f t="shared" ca="1" si="504"/>
        <v/>
      </c>
      <c r="Q3047" s="70" t="str">
        <f t="shared" ca="1" si="508"/>
        <v/>
      </c>
      <c r="R3047" s="70" t="str">
        <f t="shared" ca="1" si="505"/>
        <v/>
      </c>
      <c r="S3047" s="70" t="str">
        <f t="shared" ca="1" si="506"/>
        <v/>
      </c>
      <c r="T3047" s="147" t="str">
        <f t="shared" ca="1" si="507"/>
        <v/>
      </c>
      <c r="U3047" s="146"/>
      <c r="V3047" s="51"/>
      <c r="W3047" s="51"/>
      <c r="X3047" s="51"/>
      <c r="Y3047" s="51"/>
      <c r="Z3047" s="51"/>
      <c r="AA3047" s="145"/>
    </row>
    <row r="3048" spans="1:27" s="2" customFormat="1" ht="15.6" x14ac:dyDescent="0.3">
      <c r="A3048" s="555">
        <v>45509</v>
      </c>
      <c r="B3048" s="48" t="s">
        <v>2919</v>
      </c>
      <c r="C3048" s="45" t="s">
        <v>494</v>
      </c>
      <c r="D3048" s="45">
        <v>5</v>
      </c>
      <c r="E3048" s="45" t="s">
        <v>278</v>
      </c>
      <c r="F3048" s="106">
        <v>40</v>
      </c>
      <c r="G3048" s="73" t="s">
        <v>383</v>
      </c>
      <c r="H3048" s="65" t="s">
        <v>30</v>
      </c>
      <c r="I3048" s="65"/>
      <c r="J3048" s="526"/>
      <c r="K3048" s="42" t="s">
        <v>31</v>
      </c>
      <c r="L3048" s="543">
        <v>45483</v>
      </c>
      <c r="M3048" s="48"/>
      <c r="N3048" s="513">
        <v>45656</v>
      </c>
      <c r="O3048" s="51" t="s">
        <v>2921</v>
      </c>
      <c r="P3048" s="70" t="str">
        <f t="shared" ca="1" si="504"/>
        <v/>
      </c>
      <c r="Q3048" s="70" t="str">
        <f t="shared" ca="1" si="508"/>
        <v/>
      </c>
      <c r="R3048" s="70" t="str">
        <f t="shared" ca="1" si="505"/>
        <v/>
      </c>
      <c r="S3048" s="70" t="str">
        <f t="shared" ca="1" si="506"/>
        <v/>
      </c>
      <c r="T3048" s="147" t="str">
        <f t="shared" ca="1" si="507"/>
        <v/>
      </c>
      <c r="U3048" s="146"/>
      <c r="V3048" s="51"/>
      <c r="W3048" s="51"/>
      <c r="X3048" s="51"/>
      <c r="Y3048" s="51"/>
      <c r="Z3048" s="51"/>
      <c r="AA3048" s="145"/>
    </row>
    <row r="3049" spans="1:27" s="2" customFormat="1" ht="15.6" x14ac:dyDescent="0.3">
      <c r="A3049" s="555">
        <v>45509</v>
      </c>
      <c r="B3049" s="48" t="s">
        <v>2919</v>
      </c>
      <c r="C3049" s="48" t="s">
        <v>494</v>
      </c>
      <c r="D3049" s="48">
        <v>5</v>
      </c>
      <c r="E3049" s="48" t="s">
        <v>278</v>
      </c>
      <c r="F3049" s="106">
        <v>41</v>
      </c>
      <c r="G3049" s="73" t="s">
        <v>2953</v>
      </c>
      <c r="H3049" s="65" t="s">
        <v>30</v>
      </c>
      <c r="I3049" s="65"/>
      <c r="J3049" s="526"/>
      <c r="K3049" s="42" t="s">
        <v>31</v>
      </c>
      <c r="L3049" s="543">
        <v>45483</v>
      </c>
      <c r="M3049" s="48"/>
      <c r="N3049" s="513">
        <v>45656</v>
      </c>
      <c r="O3049" s="51" t="s">
        <v>2921</v>
      </c>
      <c r="P3049" s="70" t="str">
        <f t="shared" ca="1" si="504"/>
        <v/>
      </c>
      <c r="Q3049" s="70" t="str">
        <f t="shared" ca="1" si="508"/>
        <v/>
      </c>
      <c r="R3049" s="70" t="str">
        <f t="shared" ca="1" si="505"/>
        <v/>
      </c>
      <c r="S3049" s="70" t="str">
        <f t="shared" ca="1" si="506"/>
        <v/>
      </c>
      <c r="T3049" s="147" t="str">
        <f t="shared" ca="1" si="507"/>
        <v/>
      </c>
      <c r="U3049" s="146"/>
      <c r="V3049" s="51"/>
      <c r="W3049" s="51"/>
      <c r="X3049" s="51"/>
      <c r="Y3049" s="51"/>
      <c r="Z3049" s="51"/>
      <c r="AA3049" s="145"/>
    </row>
    <row r="3050" spans="1:27" s="2" customFormat="1" ht="15.6" x14ac:dyDescent="0.3">
      <c r="A3050" s="555">
        <v>45509</v>
      </c>
      <c r="B3050" s="48" t="s">
        <v>2919</v>
      </c>
      <c r="C3050" s="45" t="s">
        <v>494</v>
      </c>
      <c r="D3050" s="45">
        <v>5</v>
      </c>
      <c r="E3050" s="45" t="s">
        <v>278</v>
      </c>
      <c r="F3050" s="106">
        <v>42</v>
      </c>
      <c r="G3050" s="73" t="s">
        <v>2954</v>
      </c>
      <c r="H3050" s="65" t="s">
        <v>30</v>
      </c>
      <c r="I3050" s="65"/>
      <c r="J3050" s="526"/>
      <c r="K3050" s="42" t="s">
        <v>31</v>
      </c>
      <c r="L3050" s="543">
        <v>45483</v>
      </c>
      <c r="M3050" s="48"/>
      <c r="N3050" s="513">
        <v>45656</v>
      </c>
      <c r="O3050" s="51" t="s">
        <v>2921</v>
      </c>
      <c r="P3050" s="70" t="str">
        <f t="shared" ca="1" si="504"/>
        <v/>
      </c>
      <c r="Q3050" s="70" t="str">
        <f t="shared" ca="1" si="508"/>
        <v/>
      </c>
      <c r="R3050" s="70" t="str">
        <f t="shared" ca="1" si="505"/>
        <v/>
      </c>
      <c r="S3050" s="70" t="str">
        <f t="shared" ca="1" si="506"/>
        <v/>
      </c>
      <c r="T3050" s="147" t="str">
        <f t="shared" ca="1" si="507"/>
        <v/>
      </c>
      <c r="U3050" s="146"/>
      <c r="V3050" s="51"/>
      <c r="W3050" s="51"/>
      <c r="X3050" s="51"/>
      <c r="Y3050" s="51"/>
      <c r="Z3050" s="51"/>
      <c r="AA3050" s="145"/>
    </row>
    <row r="3051" spans="1:27" s="2" customFormat="1" ht="15.6" x14ac:dyDescent="0.3">
      <c r="A3051" s="555">
        <v>45509</v>
      </c>
      <c r="B3051" s="48" t="s">
        <v>2919</v>
      </c>
      <c r="C3051" s="48" t="s">
        <v>494</v>
      </c>
      <c r="D3051" s="48">
        <v>5</v>
      </c>
      <c r="E3051" s="48" t="s">
        <v>278</v>
      </c>
      <c r="F3051" s="106">
        <v>43</v>
      </c>
      <c r="G3051" s="73" t="s">
        <v>2955</v>
      </c>
      <c r="H3051" s="65" t="s">
        <v>196</v>
      </c>
      <c r="I3051" s="65"/>
      <c r="J3051" s="526"/>
      <c r="K3051" s="42" t="s">
        <v>31</v>
      </c>
      <c r="L3051" s="543">
        <v>45483</v>
      </c>
      <c r="M3051" s="48"/>
      <c r="N3051" s="513">
        <v>45656</v>
      </c>
      <c r="O3051" s="51" t="s">
        <v>2921</v>
      </c>
      <c r="P3051" s="70" t="str">
        <f t="shared" ca="1" si="504"/>
        <v/>
      </c>
      <c r="Q3051" s="70" t="str">
        <f t="shared" ca="1" si="508"/>
        <v/>
      </c>
      <c r="R3051" s="70" t="str">
        <f t="shared" ca="1" si="505"/>
        <v/>
      </c>
      <c r="S3051" s="70" t="str">
        <f t="shared" ca="1" si="506"/>
        <v/>
      </c>
      <c r="T3051" s="147" t="str">
        <f t="shared" ca="1" si="507"/>
        <v/>
      </c>
      <c r="U3051" s="146"/>
      <c r="V3051" s="51"/>
      <c r="W3051" s="51"/>
      <c r="X3051" s="51"/>
      <c r="Y3051" s="51"/>
      <c r="Z3051" s="51"/>
      <c r="AA3051" s="145"/>
    </row>
    <row r="3052" spans="1:27" s="2" customFormat="1" ht="15.6" x14ac:dyDescent="0.3">
      <c r="A3052" s="555">
        <v>45509</v>
      </c>
      <c r="B3052" s="48" t="s">
        <v>2919</v>
      </c>
      <c r="C3052" s="45" t="s">
        <v>494</v>
      </c>
      <c r="D3052" s="45">
        <v>5</v>
      </c>
      <c r="E3052" s="45" t="s">
        <v>278</v>
      </c>
      <c r="F3052" s="106">
        <v>44</v>
      </c>
      <c r="G3052" s="73" t="s">
        <v>2956</v>
      </c>
      <c r="H3052" s="65" t="s">
        <v>533</v>
      </c>
      <c r="I3052" s="65"/>
      <c r="J3052" s="526"/>
      <c r="K3052" s="42" t="s">
        <v>31</v>
      </c>
      <c r="L3052" s="543">
        <v>45483</v>
      </c>
      <c r="M3052" s="48"/>
      <c r="N3052" s="513">
        <v>45527</v>
      </c>
      <c r="O3052" s="51" t="s">
        <v>2921</v>
      </c>
      <c r="P3052" s="70" t="str">
        <f t="shared" ca="1" si="504"/>
        <v/>
      </c>
      <c r="Q3052" s="70" t="str">
        <f t="shared" ca="1" si="508"/>
        <v/>
      </c>
      <c r="R3052" s="70" t="str">
        <f t="shared" ca="1" si="505"/>
        <v/>
      </c>
      <c r="S3052" s="70" t="str">
        <f t="shared" ca="1" si="506"/>
        <v/>
      </c>
      <c r="T3052" s="147" t="str">
        <f t="shared" ca="1" si="507"/>
        <v/>
      </c>
      <c r="U3052" s="146"/>
      <c r="V3052" s="51"/>
      <c r="W3052" s="51"/>
      <c r="X3052" s="51"/>
      <c r="Y3052" s="51"/>
      <c r="Z3052" s="51"/>
      <c r="AA3052" s="145"/>
    </row>
    <row r="3053" spans="1:27" s="2" customFormat="1" ht="15.6" x14ac:dyDescent="0.3">
      <c r="A3053" s="555">
        <v>45509</v>
      </c>
      <c r="B3053" s="48" t="s">
        <v>2919</v>
      </c>
      <c r="C3053" s="48" t="s">
        <v>494</v>
      </c>
      <c r="D3053" s="48">
        <v>5</v>
      </c>
      <c r="E3053" s="48" t="s">
        <v>278</v>
      </c>
      <c r="F3053" s="106">
        <v>45</v>
      </c>
      <c r="G3053" s="127" t="s">
        <v>2957</v>
      </c>
      <c r="H3053" s="65" t="s">
        <v>30</v>
      </c>
      <c r="I3053" s="65"/>
      <c r="J3053" s="526"/>
      <c r="K3053" s="42" t="s">
        <v>31</v>
      </c>
      <c r="L3053" s="543">
        <v>45483</v>
      </c>
      <c r="M3053" s="48"/>
      <c r="N3053" s="513">
        <v>45596</v>
      </c>
      <c r="O3053" s="51" t="s">
        <v>2921</v>
      </c>
      <c r="P3053" s="70" t="str">
        <f t="shared" ca="1" si="504"/>
        <v/>
      </c>
      <c r="Q3053" s="70" t="str">
        <f t="shared" ca="1" si="508"/>
        <v/>
      </c>
      <c r="R3053" s="70" t="str">
        <f t="shared" ca="1" si="505"/>
        <v/>
      </c>
      <c r="S3053" s="70" t="str">
        <f t="shared" ca="1" si="506"/>
        <v/>
      </c>
      <c r="T3053" s="147" t="str">
        <f t="shared" ca="1" si="507"/>
        <v/>
      </c>
      <c r="U3053" s="146"/>
      <c r="V3053" s="51"/>
      <c r="W3053" s="51"/>
      <c r="X3053" s="51"/>
      <c r="Y3053" s="51"/>
      <c r="Z3053" s="51"/>
      <c r="AA3053" s="145"/>
    </row>
    <row r="3054" spans="1:27" s="2" customFormat="1" ht="31.2" x14ac:dyDescent="0.3">
      <c r="A3054" s="555">
        <v>45509</v>
      </c>
      <c r="B3054" s="48" t="s">
        <v>2919</v>
      </c>
      <c r="C3054" s="48" t="s">
        <v>494</v>
      </c>
      <c r="D3054" s="48">
        <v>5</v>
      </c>
      <c r="E3054" s="48" t="s">
        <v>278</v>
      </c>
      <c r="F3054" s="106">
        <v>46</v>
      </c>
      <c r="G3054" s="127" t="s">
        <v>2958</v>
      </c>
      <c r="H3054" s="65" t="s">
        <v>30</v>
      </c>
      <c r="I3054" s="65"/>
      <c r="J3054" s="526"/>
      <c r="K3054" s="42" t="s">
        <v>31</v>
      </c>
      <c r="L3054" s="543">
        <v>45483</v>
      </c>
      <c r="M3054" s="48"/>
      <c r="N3054" s="513">
        <v>45636</v>
      </c>
      <c r="O3054" s="51" t="s">
        <v>2921</v>
      </c>
      <c r="P3054" s="70" t="str">
        <f t="shared" ca="1" si="504"/>
        <v/>
      </c>
      <c r="Q3054" s="70" t="str">
        <f t="shared" ca="1" si="508"/>
        <v/>
      </c>
      <c r="R3054" s="70" t="str">
        <f t="shared" ca="1" si="505"/>
        <v/>
      </c>
      <c r="S3054" s="70" t="str">
        <f t="shared" ca="1" si="506"/>
        <v/>
      </c>
      <c r="T3054" s="147" t="str">
        <f t="shared" ca="1" si="507"/>
        <v/>
      </c>
      <c r="U3054" s="146"/>
      <c r="V3054" s="51"/>
      <c r="W3054" s="51"/>
      <c r="X3054" s="51"/>
      <c r="Y3054" s="51"/>
      <c r="Z3054" s="51"/>
      <c r="AA3054" s="145"/>
    </row>
    <row r="3055" spans="1:27" s="2" customFormat="1" ht="15.6" x14ac:dyDescent="0.3">
      <c r="A3055" s="555">
        <v>45509</v>
      </c>
      <c r="B3055" s="48" t="s">
        <v>2919</v>
      </c>
      <c r="C3055" s="48" t="s">
        <v>494</v>
      </c>
      <c r="D3055" s="48">
        <v>5</v>
      </c>
      <c r="E3055" s="48" t="s">
        <v>278</v>
      </c>
      <c r="F3055" s="106">
        <v>47</v>
      </c>
      <c r="G3055" s="127" t="s">
        <v>2959</v>
      </c>
      <c r="H3055" s="65" t="s">
        <v>2960</v>
      </c>
      <c r="I3055" s="65"/>
      <c r="J3055" s="526"/>
      <c r="K3055" s="42" t="s">
        <v>31</v>
      </c>
      <c r="L3055" s="543">
        <v>45483</v>
      </c>
      <c r="M3055" s="48"/>
      <c r="N3055" s="513">
        <v>45665</v>
      </c>
      <c r="O3055" s="51" t="s">
        <v>2921</v>
      </c>
      <c r="P3055" s="70" t="str">
        <f t="shared" ca="1" si="504"/>
        <v/>
      </c>
      <c r="Q3055" s="70" t="str">
        <f t="shared" ca="1" si="508"/>
        <v/>
      </c>
      <c r="R3055" s="70" t="str">
        <f t="shared" ca="1" si="505"/>
        <v/>
      </c>
      <c r="S3055" s="70" t="str">
        <f t="shared" ca="1" si="506"/>
        <v/>
      </c>
      <c r="T3055" s="147" t="str">
        <f t="shared" ca="1" si="507"/>
        <v/>
      </c>
      <c r="U3055" s="146"/>
      <c r="V3055" s="51"/>
      <c r="W3055" s="51"/>
      <c r="X3055" s="51"/>
      <c r="Y3055" s="51"/>
      <c r="Z3055" s="51"/>
      <c r="AA3055" s="145"/>
    </row>
    <row r="3056" spans="1:27" s="2" customFormat="1" ht="15.6" x14ac:dyDescent="0.3">
      <c r="A3056" s="555">
        <v>45509</v>
      </c>
      <c r="B3056" s="48" t="s">
        <v>2919</v>
      </c>
      <c r="C3056" s="48" t="s">
        <v>494</v>
      </c>
      <c r="D3056" s="48">
        <v>5</v>
      </c>
      <c r="E3056" s="48" t="s">
        <v>278</v>
      </c>
      <c r="F3056" s="106">
        <v>48</v>
      </c>
      <c r="G3056" s="127" t="s">
        <v>2961</v>
      </c>
      <c r="H3056" s="65" t="s">
        <v>30</v>
      </c>
      <c r="I3056" s="65"/>
      <c r="J3056" s="526"/>
      <c r="K3056" s="42" t="s">
        <v>31</v>
      </c>
      <c r="L3056" s="543">
        <v>45483</v>
      </c>
      <c r="M3056" s="48"/>
      <c r="N3056" s="513">
        <v>45596</v>
      </c>
      <c r="O3056" s="51" t="s">
        <v>2921</v>
      </c>
      <c r="P3056" s="70" t="str">
        <f t="shared" ca="1" si="504"/>
        <v/>
      </c>
      <c r="Q3056" s="70" t="str">
        <f t="shared" ca="1" si="508"/>
        <v/>
      </c>
      <c r="R3056" s="70" t="str">
        <f t="shared" ca="1" si="505"/>
        <v/>
      </c>
      <c r="S3056" s="70" t="str">
        <f t="shared" ca="1" si="506"/>
        <v/>
      </c>
      <c r="T3056" s="147" t="str">
        <f t="shared" ca="1" si="507"/>
        <v/>
      </c>
      <c r="U3056" s="146"/>
      <c r="V3056" s="51"/>
      <c r="W3056" s="51"/>
      <c r="X3056" s="51"/>
      <c r="Y3056" s="51"/>
      <c r="Z3056" s="51"/>
      <c r="AA3056" s="145"/>
    </row>
    <row r="3057" spans="1:27" s="2" customFormat="1" ht="15.6" x14ac:dyDescent="0.3">
      <c r="A3057" s="555">
        <v>45509</v>
      </c>
      <c r="B3057" s="48" t="s">
        <v>2919</v>
      </c>
      <c r="C3057" s="45" t="s">
        <v>494</v>
      </c>
      <c r="D3057" s="45">
        <v>5</v>
      </c>
      <c r="E3057" s="45" t="s">
        <v>278</v>
      </c>
      <c r="F3057" s="106">
        <v>49</v>
      </c>
      <c r="G3057" s="127" t="s">
        <v>2962</v>
      </c>
      <c r="H3057" s="65" t="s">
        <v>44</v>
      </c>
      <c r="I3057" s="65"/>
      <c r="J3057" s="526"/>
      <c r="K3057" s="42" t="s">
        <v>31</v>
      </c>
      <c r="L3057" s="543">
        <v>45483</v>
      </c>
      <c r="M3057" s="43"/>
      <c r="N3057" s="513">
        <v>45656</v>
      </c>
      <c r="O3057" s="51" t="s">
        <v>2921</v>
      </c>
      <c r="P3057" s="70" t="str">
        <f t="shared" ca="1" si="504"/>
        <v/>
      </c>
      <c r="Q3057" s="70" t="str">
        <f t="shared" ca="1" si="508"/>
        <v/>
      </c>
      <c r="R3057" s="70" t="str">
        <f t="shared" ca="1" si="505"/>
        <v/>
      </c>
      <c r="S3057" s="70" t="str">
        <f t="shared" ca="1" si="506"/>
        <v/>
      </c>
      <c r="T3057" s="147" t="str">
        <f t="shared" ca="1" si="507"/>
        <v/>
      </c>
      <c r="U3057" s="146"/>
      <c r="V3057" s="51"/>
      <c r="W3057" s="51"/>
      <c r="X3057" s="51"/>
      <c r="Y3057" s="51"/>
      <c r="Z3057" s="51"/>
      <c r="AA3057" s="145"/>
    </row>
    <row r="3058" spans="1:27" s="2" customFormat="1" ht="15.6" x14ac:dyDescent="0.3">
      <c r="A3058" s="555">
        <v>45509</v>
      </c>
      <c r="B3058" s="48" t="s">
        <v>2919</v>
      </c>
      <c r="C3058" s="45" t="s">
        <v>494</v>
      </c>
      <c r="D3058" s="45">
        <v>5</v>
      </c>
      <c r="E3058" s="45" t="s">
        <v>278</v>
      </c>
      <c r="F3058" s="106">
        <v>50</v>
      </c>
      <c r="G3058" s="127" t="s">
        <v>2963</v>
      </c>
      <c r="H3058" s="65" t="s">
        <v>84</v>
      </c>
      <c r="I3058" s="65"/>
      <c r="J3058" s="526"/>
      <c r="K3058" s="42" t="s">
        <v>31</v>
      </c>
      <c r="L3058" s="543">
        <v>45483</v>
      </c>
      <c r="M3058" s="43"/>
      <c r="N3058" s="513">
        <v>45532</v>
      </c>
      <c r="O3058" s="51" t="s">
        <v>2921</v>
      </c>
      <c r="P3058" s="70" t="str">
        <f t="shared" ca="1" si="504"/>
        <v/>
      </c>
      <c r="Q3058" s="70" t="str">
        <f ca="1">IF(K3058="ENCOMENDADO",TODAY()-L3058,"")</f>
        <v/>
      </c>
      <c r="R3058" s="70" t="str">
        <f t="shared" ca="1" si="505"/>
        <v/>
      </c>
      <c r="S3058" s="70" t="str">
        <f t="shared" ca="1" si="506"/>
        <v/>
      </c>
      <c r="T3058" s="147" t="str">
        <f t="shared" ca="1" si="507"/>
        <v/>
      </c>
      <c r="U3058" s="146"/>
      <c r="V3058" s="51"/>
      <c r="W3058" s="51"/>
      <c r="X3058" s="51"/>
      <c r="Y3058" s="51"/>
      <c r="Z3058" s="51"/>
      <c r="AA3058" s="145"/>
    </row>
    <row r="3059" spans="1:27" s="2" customFormat="1" ht="46.8" x14ac:dyDescent="0.3">
      <c r="A3059" s="555">
        <v>45509</v>
      </c>
      <c r="B3059" s="48" t="s">
        <v>2919</v>
      </c>
      <c r="C3059" s="48" t="s">
        <v>494</v>
      </c>
      <c r="D3059" s="48">
        <v>5</v>
      </c>
      <c r="E3059" s="48" t="s">
        <v>278</v>
      </c>
      <c r="F3059" s="106">
        <v>51</v>
      </c>
      <c r="G3059" s="64" t="s">
        <v>2964</v>
      </c>
      <c r="H3059" s="65" t="s">
        <v>30</v>
      </c>
      <c r="I3059" s="65"/>
      <c r="J3059" s="526"/>
      <c r="K3059" s="188" t="s">
        <v>227</v>
      </c>
      <c r="L3059" s="543">
        <v>45483</v>
      </c>
      <c r="M3059" s="43">
        <v>45540</v>
      </c>
      <c r="N3059" s="513"/>
      <c r="O3059" s="51" t="s">
        <v>2921</v>
      </c>
      <c r="P3059" s="70" t="str">
        <f t="shared" ca="1" si="504"/>
        <v/>
      </c>
      <c r="Q3059" s="70" t="str">
        <f ca="1">IF(K3059="ENCOMENDADO",TODAY()-L3059,"")</f>
        <v/>
      </c>
      <c r="R3059" s="70" t="str">
        <f t="shared" ca="1" si="505"/>
        <v/>
      </c>
      <c r="S3059" s="70" t="str">
        <f t="shared" ca="1" si="506"/>
        <v/>
      </c>
      <c r="T3059" s="147" t="str">
        <f t="shared" ca="1" si="507"/>
        <v/>
      </c>
      <c r="U3059" s="146"/>
      <c r="V3059" s="51"/>
      <c r="W3059" s="51"/>
      <c r="X3059" s="51"/>
      <c r="Y3059" s="51"/>
      <c r="Z3059" s="51"/>
      <c r="AA3059" s="145"/>
    </row>
    <row r="3060" spans="1:27" s="2" customFormat="1" ht="15.6" x14ac:dyDescent="0.3">
      <c r="A3060" s="555">
        <v>45509</v>
      </c>
      <c r="B3060" s="48" t="s">
        <v>2919</v>
      </c>
      <c r="C3060" s="48" t="s">
        <v>494</v>
      </c>
      <c r="D3060" s="48">
        <v>5</v>
      </c>
      <c r="E3060" s="48" t="s">
        <v>278</v>
      </c>
      <c r="F3060" s="106">
        <v>52</v>
      </c>
      <c r="G3060" s="127" t="s">
        <v>2965</v>
      </c>
      <c r="H3060" s="65" t="s">
        <v>30</v>
      </c>
      <c r="I3060" s="65"/>
      <c r="J3060" s="526"/>
      <c r="K3060" s="42" t="s">
        <v>31</v>
      </c>
      <c r="L3060" s="543">
        <v>45483</v>
      </c>
      <c r="M3060" s="48"/>
      <c r="N3060" s="513">
        <v>45596</v>
      </c>
      <c r="O3060" s="51" t="s">
        <v>2921</v>
      </c>
      <c r="P3060" s="70" t="str">
        <f t="shared" ca="1" si="504"/>
        <v/>
      </c>
      <c r="Q3060" s="70" t="str">
        <f t="shared" ref="Q3060:Q3068" ca="1" si="509">IF(K3060="ENCOMENDADO",TODAY()-J3060,"")</f>
        <v/>
      </c>
      <c r="R3060" s="70" t="str">
        <f t="shared" ca="1" si="505"/>
        <v/>
      </c>
      <c r="S3060" s="70" t="str">
        <f t="shared" ca="1" si="506"/>
        <v/>
      </c>
      <c r="T3060" s="147" t="str">
        <f t="shared" ca="1" si="507"/>
        <v/>
      </c>
      <c r="U3060" s="146"/>
      <c r="V3060" s="51"/>
      <c r="W3060" s="51"/>
      <c r="X3060" s="51"/>
      <c r="Y3060" s="51"/>
      <c r="Z3060" s="51"/>
      <c r="AA3060" s="145"/>
    </row>
    <row r="3061" spans="1:27" s="2" customFormat="1" ht="15.6" x14ac:dyDescent="0.3">
      <c r="A3061" s="555">
        <v>45509</v>
      </c>
      <c r="B3061" s="48" t="s">
        <v>2919</v>
      </c>
      <c r="C3061" s="48" t="s">
        <v>494</v>
      </c>
      <c r="D3061" s="48">
        <v>5</v>
      </c>
      <c r="E3061" s="48" t="s">
        <v>278</v>
      </c>
      <c r="F3061" s="106">
        <v>53</v>
      </c>
      <c r="G3061" s="127" t="s">
        <v>2966</v>
      </c>
      <c r="H3061" s="65" t="s">
        <v>57</v>
      </c>
      <c r="I3061" s="65"/>
      <c r="J3061" s="526"/>
      <c r="K3061" s="42" t="s">
        <v>31</v>
      </c>
      <c r="L3061" s="543">
        <v>45483</v>
      </c>
      <c r="M3061" s="48"/>
      <c r="N3061" s="513">
        <v>45629</v>
      </c>
      <c r="O3061" s="51" t="s">
        <v>2921</v>
      </c>
      <c r="P3061" s="70" t="str">
        <f t="shared" ca="1" si="504"/>
        <v/>
      </c>
      <c r="Q3061" s="70" t="str">
        <f t="shared" ca="1" si="509"/>
        <v/>
      </c>
      <c r="R3061" s="70" t="str">
        <f t="shared" ca="1" si="505"/>
        <v/>
      </c>
      <c r="S3061" s="70" t="str">
        <f t="shared" ca="1" si="506"/>
        <v/>
      </c>
      <c r="T3061" s="147" t="str">
        <f t="shared" ca="1" si="507"/>
        <v/>
      </c>
      <c r="U3061" s="146"/>
      <c r="V3061" s="51"/>
      <c r="W3061" s="51"/>
      <c r="X3061" s="51"/>
      <c r="Y3061" s="51"/>
      <c r="Z3061" s="51"/>
      <c r="AA3061" s="145"/>
    </row>
    <row r="3062" spans="1:27" s="2" customFormat="1" ht="15.6" x14ac:dyDescent="0.3">
      <c r="A3062" s="555">
        <v>45509</v>
      </c>
      <c r="B3062" s="48" t="s">
        <v>2919</v>
      </c>
      <c r="C3062" s="48" t="s">
        <v>494</v>
      </c>
      <c r="D3062" s="48">
        <v>5</v>
      </c>
      <c r="E3062" s="48" t="s">
        <v>278</v>
      </c>
      <c r="F3062" s="106">
        <v>54</v>
      </c>
      <c r="G3062" s="127" t="s">
        <v>2967</v>
      </c>
      <c r="H3062" s="65" t="s">
        <v>111</v>
      </c>
      <c r="I3062" s="65"/>
      <c r="J3062" s="526">
        <v>45596</v>
      </c>
      <c r="K3062" s="42" t="s">
        <v>31</v>
      </c>
      <c r="L3062" s="543">
        <v>45483</v>
      </c>
      <c r="M3062" s="48"/>
      <c r="N3062" s="513">
        <v>45636</v>
      </c>
      <c r="O3062" s="51" t="s">
        <v>2921</v>
      </c>
      <c r="P3062" s="70" t="str">
        <f t="shared" ca="1" si="504"/>
        <v/>
      </c>
      <c r="Q3062" s="70" t="str">
        <f t="shared" ca="1" si="509"/>
        <v/>
      </c>
      <c r="R3062" s="70" t="str">
        <f t="shared" ca="1" si="505"/>
        <v/>
      </c>
      <c r="S3062" s="70" t="str">
        <f t="shared" ca="1" si="506"/>
        <v/>
      </c>
      <c r="T3062" s="147" t="str">
        <f t="shared" ca="1" si="507"/>
        <v/>
      </c>
      <c r="U3062" s="146"/>
      <c r="V3062" s="51"/>
      <c r="W3062" s="51"/>
      <c r="X3062" s="51"/>
      <c r="Y3062" s="51"/>
      <c r="Z3062" s="51"/>
      <c r="AA3062" s="145"/>
    </row>
    <row r="3063" spans="1:27" s="2" customFormat="1" ht="15.6" x14ac:dyDescent="0.3">
      <c r="A3063" s="555">
        <v>45509</v>
      </c>
      <c r="B3063" s="48" t="s">
        <v>2919</v>
      </c>
      <c r="C3063" s="48" t="s">
        <v>494</v>
      </c>
      <c r="D3063" s="48">
        <v>5</v>
      </c>
      <c r="E3063" s="48" t="s">
        <v>278</v>
      </c>
      <c r="F3063" s="106">
        <v>55</v>
      </c>
      <c r="G3063" s="127" t="s">
        <v>2968</v>
      </c>
      <c r="H3063" s="65" t="s">
        <v>44</v>
      </c>
      <c r="I3063" s="65"/>
      <c r="J3063" s="526">
        <v>45596</v>
      </c>
      <c r="K3063" s="42" t="s">
        <v>31</v>
      </c>
      <c r="L3063" s="543">
        <v>45483</v>
      </c>
      <c r="M3063" s="48"/>
      <c r="N3063" s="513">
        <v>45674</v>
      </c>
      <c r="O3063" s="51" t="s">
        <v>2921</v>
      </c>
      <c r="P3063" s="70" t="str">
        <f t="shared" ca="1" si="504"/>
        <v/>
      </c>
      <c r="Q3063" s="70" t="str">
        <f t="shared" ca="1" si="509"/>
        <v/>
      </c>
      <c r="R3063" s="70" t="str">
        <f t="shared" ca="1" si="505"/>
        <v/>
      </c>
      <c r="S3063" s="70" t="str">
        <f t="shared" ca="1" si="506"/>
        <v/>
      </c>
      <c r="T3063" s="147" t="str">
        <f t="shared" ca="1" si="507"/>
        <v/>
      </c>
      <c r="U3063" s="146"/>
      <c r="V3063" s="51"/>
      <c r="W3063" s="51"/>
      <c r="X3063" s="51"/>
      <c r="Y3063" s="51"/>
      <c r="Z3063" s="51"/>
      <c r="AA3063" s="145"/>
    </row>
    <row r="3064" spans="1:27" s="2" customFormat="1" ht="31.2" x14ac:dyDescent="0.3">
      <c r="A3064" s="555">
        <v>45509</v>
      </c>
      <c r="B3064" s="48" t="s">
        <v>2919</v>
      </c>
      <c r="C3064" s="48" t="s">
        <v>494</v>
      </c>
      <c r="D3064" s="48">
        <v>5</v>
      </c>
      <c r="E3064" s="48" t="s">
        <v>278</v>
      </c>
      <c r="F3064" s="106">
        <v>56</v>
      </c>
      <c r="G3064" s="127" t="s">
        <v>2969</v>
      </c>
      <c r="H3064" s="65" t="s">
        <v>2970</v>
      </c>
      <c r="I3064" s="65"/>
      <c r="J3064" s="526">
        <v>45596</v>
      </c>
      <c r="K3064" s="42" t="s">
        <v>31</v>
      </c>
      <c r="L3064" s="543">
        <v>45483</v>
      </c>
      <c r="M3064" s="48"/>
      <c r="N3064" s="513">
        <v>45624</v>
      </c>
      <c r="O3064" s="51" t="s">
        <v>2921</v>
      </c>
      <c r="P3064" s="70" t="str">
        <f t="shared" ca="1" si="504"/>
        <v/>
      </c>
      <c r="Q3064" s="70" t="str">
        <f t="shared" ca="1" si="509"/>
        <v/>
      </c>
      <c r="R3064" s="70" t="str">
        <f t="shared" ca="1" si="505"/>
        <v/>
      </c>
      <c r="S3064" s="70" t="str">
        <f t="shared" ca="1" si="506"/>
        <v/>
      </c>
      <c r="T3064" s="147" t="str">
        <f t="shared" ca="1" si="507"/>
        <v/>
      </c>
      <c r="U3064" s="146"/>
      <c r="V3064" s="51"/>
      <c r="W3064" s="51"/>
      <c r="X3064" s="51"/>
      <c r="Y3064" s="51"/>
      <c r="Z3064" s="51"/>
      <c r="AA3064" s="145"/>
    </row>
    <row r="3065" spans="1:27" s="2" customFormat="1" ht="15.6" x14ac:dyDescent="0.3">
      <c r="A3065" s="555">
        <v>45509</v>
      </c>
      <c r="B3065" s="48" t="s">
        <v>2919</v>
      </c>
      <c r="C3065" s="48" t="s">
        <v>494</v>
      </c>
      <c r="D3065" s="48">
        <v>5</v>
      </c>
      <c r="E3065" s="48" t="s">
        <v>278</v>
      </c>
      <c r="F3065" s="106">
        <v>57</v>
      </c>
      <c r="G3065" s="127" t="s">
        <v>2971</v>
      </c>
      <c r="H3065" s="65" t="s">
        <v>68</v>
      </c>
      <c r="I3065" s="65"/>
      <c r="J3065" s="526">
        <v>45596</v>
      </c>
      <c r="K3065" s="42" t="s">
        <v>31</v>
      </c>
      <c r="L3065" s="543">
        <v>45483</v>
      </c>
      <c r="M3065" s="48"/>
      <c r="N3065" s="513">
        <v>45622</v>
      </c>
      <c r="O3065" s="51" t="s">
        <v>2921</v>
      </c>
      <c r="P3065" s="70" t="str">
        <f t="shared" ca="1" si="504"/>
        <v/>
      </c>
      <c r="Q3065" s="70" t="str">
        <f t="shared" ca="1" si="509"/>
        <v/>
      </c>
      <c r="R3065" s="70" t="str">
        <f t="shared" ca="1" si="505"/>
        <v/>
      </c>
      <c r="S3065" s="70" t="str">
        <f t="shared" ca="1" si="506"/>
        <v/>
      </c>
      <c r="T3065" s="147" t="str">
        <f t="shared" ca="1" si="507"/>
        <v/>
      </c>
      <c r="U3065" s="146"/>
      <c r="V3065" s="51"/>
      <c r="W3065" s="51"/>
      <c r="X3065" s="51"/>
      <c r="Y3065" s="51"/>
      <c r="Z3065" s="51"/>
      <c r="AA3065" s="145"/>
    </row>
    <row r="3066" spans="1:27" s="2" customFormat="1" ht="15.6" x14ac:dyDescent="0.3">
      <c r="A3066" s="555">
        <v>45509</v>
      </c>
      <c r="B3066" s="48" t="s">
        <v>2919</v>
      </c>
      <c r="C3066" s="48" t="s">
        <v>494</v>
      </c>
      <c r="D3066" s="48">
        <v>5</v>
      </c>
      <c r="E3066" s="48" t="s">
        <v>278</v>
      </c>
      <c r="F3066" s="106">
        <v>58</v>
      </c>
      <c r="G3066" s="127" t="s">
        <v>2972</v>
      </c>
      <c r="H3066" s="65" t="s">
        <v>44</v>
      </c>
      <c r="I3066" s="65"/>
      <c r="J3066" s="526">
        <v>45632</v>
      </c>
      <c r="K3066" s="42" t="s">
        <v>31</v>
      </c>
      <c r="L3066" s="543">
        <v>45483</v>
      </c>
      <c r="M3066" s="48"/>
      <c r="N3066" s="513">
        <v>45632</v>
      </c>
      <c r="O3066" s="51" t="s">
        <v>2921</v>
      </c>
      <c r="P3066" s="70" t="str">
        <f t="shared" ca="1" si="504"/>
        <v/>
      </c>
      <c r="Q3066" s="70" t="str">
        <f t="shared" ca="1" si="509"/>
        <v/>
      </c>
      <c r="R3066" s="70" t="str">
        <f t="shared" ca="1" si="505"/>
        <v/>
      </c>
      <c r="S3066" s="70" t="str">
        <f t="shared" ca="1" si="506"/>
        <v/>
      </c>
      <c r="T3066" s="147" t="str">
        <f t="shared" ca="1" si="507"/>
        <v/>
      </c>
      <c r="U3066" s="146"/>
      <c r="V3066" s="51"/>
      <c r="W3066" s="51"/>
      <c r="X3066" s="51"/>
      <c r="Y3066" s="51"/>
      <c r="Z3066" s="51"/>
      <c r="AA3066" s="145"/>
    </row>
    <row r="3067" spans="1:27" s="2" customFormat="1" ht="46.8" x14ac:dyDescent="0.3">
      <c r="A3067" s="555">
        <v>45509</v>
      </c>
      <c r="B3067" s="48" t="s">
        <v>2919</v>
      </c>
      <c r="C3067" s="45" t="s">
        <v>494</v>
      </c>
      <c r="D3067" s="45">
        <v>5</v>
      </c>
      <c r="E3067" s="45" t="s">
        <v>278</v>
      </c>
      <c r="F3067" s="45">
        <v>59</v>
      </c>
      <c r="G3067" s="64" t="s">
        <v>2973</v>
      </c>
      <c r="H3067" s="47" t="s">
        <v>104</v>
      </c>
      <c r="I3067" s="65"/>
      <c r="J3067" s="580">
        <v>45653</v>
      </c>
      <c r="K3067" s="42" t="s">
        <v>31</v>
      </c>
      <c r="L3067" s="543">
        <v>45483</v>
      </c>
      <c r="M3067" s="57"/>
      <c r="N3067" s="516">
        <v>45686</v>
      </c>
      <c r="O3067" s="51"/>
      <c r="P3067" s="70" t="str">
        <f t="shared" ca="1" si="504"/>
        <v/>
      </c>
      <c r="Q3067" s="70" t="str">
        <f t="shared" ca="1" si="509"/>
        <v/>
      </c>
      <c r="R3067" s="70" t="str">
        <f t="shared" ca="1" si="505"/>
        <v/>
      </c>
      <c r="S3067" s="70" t="str">
        <f t="shared" ca="1" si="506"/>
        <v/>
      </c>
      <c r="T3067" s="147" t="str">
        <f t="shared" ca="1" si="507"/>
        <v/>
      </c>
      <c r="U3067" s="146"/>
      <c r="V3067" s="51"/>
      <c r="W3067" s="51"/>
      <c r="X3067" s="51"/>
      <c r="Y3067" s="51"/>
      <c r="Z3067" s="51"/>
      <c r="AA3067" s="145"/>
    </row>
    <row r="3068" spans="1:27" s="2" customFormat="1" ht="15.6" x14ac:dyDescent="0.3">
      <c r="A3068" s="555">
        <v>45509</v>
      </c>
      <c r="B3068" s="48" t="s">
        <v>2919</v>
      </c>
      <c r="C3068" s="45" t="s">
        <v>494</v>
      </c>
      <c r="D3068" s="45">
        <v>5</v>
      </c>
      <c r="E3068" s="45" t="s">
        <v>278</v>
      </c>
      <c r="F3068" s="45">
        <v>60</v>
      </c>
      <c r="G3068" s="64" t="s">
        <v>2974</v>
      </c>
      <c r="H3068" s="65" t="s">
        <v>158</v>
      </c>
      <c r="I3068" s="65"/>
      <c r="J3068" s="580">
        <v>45663</v>
      </c>
      <c r="K3068" s="42" t="s">
        <v>31</v>
      </c>
      <c r="L3068" s="543">
        <v>45483</v>
      </c>
      <c r="M3068" s="57"/>
      <c r="N3068" s="518">
        <v>45722</v>
      </c>
      <c r="O3068" s="51"/>
      <c r="P3068" s="70" t="str">
        <f t="shared" ca="1" si="504"/>
        <v/>
      </c>
      <c r="Q3068" s="70" t="str">
        <f t="shared" ca="1" si="509"/>
        <v/>
      </c>
      <c r="R3068" s="70" t="str">
        <f t="shared" ca="1" si="505"/>
        <v/>
      </c>
      <c r="S3068" s="70" t="str">
        <f t="shared" ca="1" si="506"/>
        <v/>
      </c>
      <c r="T3068" s="147" t="str">
        <f t="shared" ca="1" si="507"/>
        <v/>
      </c>
      <c r="U3068" s="146"/>
      <c r="V3068" s="51"/>
      <c r="W3068" s="51"/>
      <c r="X3068" s="51"/>
      <c r="Y3068" s="51"/>
      <c r="Z3068" s="51"/>
      <c r="AA3068" s="145"/>
    </row>
    <row r="3069" spans="1:27" s="2" customFormat="1" ht="15.6" x14ac:dyDescent="0.3">
      <c r="A3069" s="555">
        <v>45509</v>
      </c>
      <c r="B3069" s="48" t="s">
        <v>2919</v>
      </c>
      <c r="C3069" s="45" t="s">
        <v>494</v>
      </c>
      <c r="D3069" s="45">
        <v>5</v>
      </c>
      <c r="E3069" s="45" t="s">
        <v>278</v>
      </c>
      <c r="F3069" s="45">
        <v>61</v>
      </c>
      <c r="G3069" s="88" t="s">
        <v>2975</v>
      </c>
      <c r="H3069" s="65" t="s">
        <v>30</v>
      </c>
      <c r="I3069" s="65"/>
      <c r="J3069" s="526">
        <v>45722</v>
      </c>
      <c r="K3069" s="42" t="s">
        <v>31</v>
      </c>
      <c r="L3069" s="543">
        <v>45483</v>
      </c>
      <c r="M3069" s="51"/>
      <c r="N3069" s="513">
        <v>45722</v>
      </c>
      <c r="O3069" s="51"/>
      <c r="P3069" s="70"/>
      <c r="Q3069" s="70"/>
      <c r="R3069" s="70"/>
      <c r="S3069" s="70"/>
      <c r="T3069" s="147"/>
      <c r="U3069" s="146"/>
      <c r="V3069" s="51"/>
      <c r="W3069" s="51"/>
      <c r="X3069" s="51"/>
      <c r="Y3069" s="51"/>
      <c r="Z3069" s="51"/>
      <c r="AA3069" s="145"/>
    </row>
    <row r="3070" spans="1:27" s="2" customFormat="1" ht="15.6" x14ac:dyDescent="0.3">
      <c r="A3070" s="555">
        <v>45509</v>
      </c>
      <c r="B3070" s="48" t="s">
        <v>2919</v>
      </c>
      <c r="C3070" s="45" t="s">
        <v>494</v>
      </c>
      <c r="D3070" s="45">
        <v>5</v>
      </c>
      <c r="E3070" s="45" t="s">
        <v>278</v>
      </c>
      <c r="F3070" s="45">
        <v>62</v>
      </c>
      <c r="G3070" s="88" t="s">
        <v>2976</v>
      </c>
      <c r="H3070" s="65" t="s">
        <v>30</v>
      </c>
      <c r="I3070" s="65"/>
      <c r="J3070" s="526">
        <v>45722</v>
      </c>
      <c r="K3070" s="42" t="s">
        <v>31</v>
      </c>
      <c r="L3070" s="543">
        <v>45483</v>
      </c>
      <c r="M3070" s="51"/>
      <c r="N3070" s="513">
        <v>45722</v>
      </c>
      <c r="O3070" s="51"/>
      <c r="P3070" s="70"/>
      <c r="Q3070" s="70"/>
      <c r="R3070" s="70"/>
      <c r="S3070" s="70"/>
      <c r="T3070" s="147"/>
      <c r="U3070" s="146"/>
      <c r="V3070" s="51"/>
      <c r="W3070" s="51"/>
      <c r="X3070" s="51"/>
      <c r="Y3070" s="51"/>
      <c r="Z3070" s="51"/>
      <c r="AA3070" s="145"/>
    </row>
    <row r="3071" spans="1:27" s="2" customFormat="1" ht="15.6" x14ac:dyDescent="0.3">
      <c r="A3071" s="555">
        <v>45509</v>
      </c>
      <c r="B3071" s="48" t="s">
        <v>2919</v>
      </c>
      <c r="C3071" s="48" t="s">
        <v>494</v>
      </c>
      <c r="D3071" s="48">
        <v>5</v>
      </c>
      <c r="E3071" s="48" t="s">
        <v>278</v>
      </c>
      <c r="F3071" s="106">
        <v>63</v>
      </c>
      <c r="G3071" s="127" t="s">
        <v>2977</v>
      </c>
      <c r="H3071" s="65" t="s">
        <v>44</v>
      </c>
      <c r="I3071" s="364"/>
      <c r="J3071" s="526">
        <v>45758</v>
      </c>
      <c r="K3071" s="42" t="s">
        <v>31</v>
      </c>
      <c r="L3071" s="543">
        <v>45483</v>
      </c>
      <c r="M3071" s="238"/>
      <c r="N3071" s="515">
        <v>45799</v>
      </c>
      <c r="O3071" s="252"/>
      <c r="P3071" s="256"/>
      <c r="Q3071" s="256"/>
      <c r="R3071" s="256"/>
      <c r="S3071" s="256"/>
      <c r="T3071" s="275"/>
      <c r="U3071" s="276"/>
      <c r="V3071" s="252"/>
      <c r="W3071" s="252"/>
      <c r="X3071" s="252"/>
      <c r="Y3071" s="252"/>
      <c r="Z3071" s="252"/>
      <c r="AA3071" s="277"/>
    </row>
    <row r="3072" spans="1:27" s="2" customFormat="1" ht="31.2" x14ac:dyDescent="0.3">
      <c r="A3072" s="555">
        <v>45509</v>
      </c>
      <c r="B3072" s="48" t="s">
        <v>2919</v>
      </c>
      <c r="C3072" s="45" t="s">
        <v>494</v>
      </c>
      <c r="D3072" s="45">
        <v>5</v>
      </c>
      <c r="E3072" s="45" t="s">
        <v>278</v>
      </c>
      <c r="F3072" s="45">
        <v>64</v>
      </c>
      <c r="G3072" s="226" t="s">
        <v>2978</v>
      </c>
      <c r="H3072" s="65" t="s">
        <v>30</v>
      </c>
      <c r="I3072" s="65"/>
      <c r="J3072" s="526">
        <v>45814</v>
      </c>
      <c r="K3072" s="42" t="s">
        <v>31</v>
      </c>
      <c r="L3072" s="543">
        <v>45483</v>
      </c>
      <c r="M3072" s="51"/>
      <c r="N3072" s="513">
        <v>45820</v>
      </c>
      <c r="O3072" s="51"/>
      <c r="P3072" s="70"/>
      <c r="Q3072" s="70"/>
      <c r="R3072" s="70"/>
      <c r="S3072" s="70"/>
      <c r="T3072" s="147"/>
      <c r="U3072" s="146"/>
      <c r="V3072" s="51"/>
      <c r="W3072" s="51"/>
      <c r="X3072" s="51"/>
      <c r="Y3072" s="51"/>
      <c r="Z3072" s="51"/>
      <c r="AA3072" s="145"/>
    </row>
    <row r="3073" spans="1:27" s="2" customFormat="1" ht="31.2" x14ac:dyDescent="0.3">
      <c r="A3073" s="555">
        <v>45509</v>
      </c>
      <c r="B3073" s="48" t="s">
        <v>2919</v>
      </c>
      <c r="C3073" s="45" t="s">
        <v>494</v>
      </c>
      <c r="D3073" s="45">
        <v>5</v>
      </c>
      <c r="E3073" s="45" t="s">
        <v>278</v>
      </c>
      <c r="F3073" s="45">
        <v>65</v>
      </c>
      <c r="G3073" s="226" t="s">
        <v>2979</v>
      </c>
      <c r="H3073" s="65" t="s">
        <v>30</v>
      </c>
      <c r="I3073" s="62"/>
      <c r="J3073" s="526">
        <v>45814</v>
      </c>
      <c r="K3073" s="42" t="s">
        <v>31</v>
      </c>
      <c r="L3073" s="543">
        <v>45483</v>
      </c>
      <c r="M3073" s="51"/>
      <c r="N3073" s="513">
        <v>45820</v>
      </c>
      <c r="O3073" s="51"/>
      <c r="P3073" s="70"/>
      <c r="Q3073" s="70"/>
      <c r="R3073" s="70"/>
      <c r="S3073" s="70"/>
      <c r="T3073" s="147"/>
      <c r="U3073" s="146"/>
      <c r="V3073" s="51"/>
      <c r="W3073" s="51"/>
      <c r="X3073" s="51"/>
      <c r="Y3073" s="51"/>
      <c r="Z3073" s="51"/>
      <c r="AA3073" s="145"/>
    </row>
    <row r="3074" spans="1:27" s="2" customFormat="1" ht="31.2" x14ac:dyDescent="0.3">
      <c r="A3074" s="555">
        <v>45509</v>
      </c>
      <c r="B3074" s="48" t="s">
        <v>2919</v>
      </c>
      <c r="C3074" s="45" t="s">
        <v>494</v>
      </c>
      <c r="D3074" s="45">
        <v>5</v>
      </c>
      <c r="E3074" s="48" t="s">
        <v>278</v>
      </c>
      <c r="F3074" s="45">
        <v>66</v>
      </c>
      <c r="G3074" s="226" t="s">
        <v>5469</v>
      </c>
      <c r="H3074" s="65" t="s">
        <v>158</v>
      </c>
      <c r="I3074" s="65"/>
      <c r="J3074" s="526">
        <v>45935</v>
      </c>
      <c r="K3074" s="191" t="s">
        <v>31</v>
      </c>
      <c r="L3074" s="543">
        <v>45483</v>
      </c>
      <c r="M3074" s="405"/>
      <c r="N3074" s="513">
        <v>46073</v>
      </c>
      <c r="O3074" s="470" t="s">
        <v>5494</v>
      </c>
      <c r="P3074" s="70"/>
      <c r="Q3074" s="70"/>
      <c r="R3074" s="70"/>
      <c r="S3074" s="70"/>
      <c r="T3074" s="147"/>
      <c r="U3074" s="146"/>
      <c r="V3074" s="51"/>
      <c r="W3074" s="51"/>
      <c r="X3074" s="51"/>
      <c r="Y3074" s="51"/>
      <c r="Z3074" s="51"/>
      <c r="AA3074" s="145"/>
    </row>
    <row r="3075" spans="1:27" s="2" customFormat="1" ht="31.2" x14ac:dyDescent="0.3">
      <c r="A3075" s="555">
        <v>45509</v>
      </c>
      <c r="B3075" s="48" t="s">
        <v>2919</v>
      </c>
      <c r="C3075" s="45" t="s">
        <v>494</v>
      </c>
      <c r="D3075" s="45">
        <v>5</v>
      </c>
      <c r="E3075" s="48" t="s">
        <v>278</v>
      </c>
      <c r="F3075" s="45">
        <v>67</v>
      </c>
      <c r="G3075" s="226" t="s">
        <v>5560</v>
      </c>
      <c r="H3075" s="65" t="s">
        <v>30</v>
      </c>
      <c r="I3075" s="62"/>
      <c r="J3075" s="526">
        <v>46119</v>
      </c>
      <c r="K3075" s="399" t="s">
        <v>205</v>
      </c>
      <c r="L3075" s="543">
        <v>45483</v>
      </c>
      <c r="M3075" s="51"/>
      <c r="N3075" s="513">
        <v>46126</v>
      </c>
      <c r="O3075" s="380" t="s">
        <v>5561</v>
      </c>
      <c r="P3075" s="70"/>
      <c r="Q3075" s="70"/>
      <c r="R3075" s="70"/>
      <c r="S3075" s="70"/>
      <c r="T3075" s="147"/>
      <c r="U3075" s="146"/>
      <c r="V3075" s="51"/>
      <c r="W3075" s="51"/>
      <c r="X3075" s="51"/>
      <c r="Y3075" s="51"/>
      <c r="Z3075" s="51"/>
      <c r="AA3075" s="145"/>
    </row>
    <row r="3076" spans="1:27" s="2" customFormat="1" ht="15.6" x14ac:dyDescent="0.3">
      <c r="A3076" s="555">
        <v>45615</v>
      </c>
      <c r="B3076" s="48" t="s">
        <v>2980</v>
      </c>
      <c r="C3076" s="45" t="s">
        <v>494</v>
      </c>
      <c r="D3076" s="45">
        <v>5</v>
      </c>
      <c r="E3076" s="45" t="s">
        <v>308</v>
      </c>
      <c r="F3076" s="45">
        <v>1</v>
      </c>
      <c r="G3076" s="67" t="s">
        <v>2989</v>
      </c>
      <c r="H3076" s="47" t="s">
        <v>30</v>
      </c>
      <c r="I3076" s="48"/>
      <c r="J3076" s="568">
        <v>45565</v>
      </c>
      <c r="K3076" s="42" t="s">
        <v>31</v>
      </c>
      <c r="L3076" s="548">
        <v>45562</v>
      </c>
      <c r="M3076" s="51"/>
      <c r="N3076" s="513">
        <v>45608</v>
      </c>
      <c r="O3076" s="51"/>
      <c r="P3076" s="70" t="str">
        <f t="shared" ref="P3076:P3086" ca="1" si="510">IF(K3076="NÃO INTERVENCIONADO",TODAY()-J3076,"")</f>
        <v/>
      </c>
      <c r="Q3076" s="70" t="str">
        <f t="shared" ref="Q3076:Q3086" ca="1" si="511">IF(K3076="ENCOMENDADO",TODAY()-J3076,"")</f>
        <v/>
      </c>
      <c r="R3076" s="70" t="str">
        <f t="shared" ref="R3076:R3086" ca="1" si="512">IF(K3076="EM OBRA",TODAY()-J3076,"")</f>
        <v/>
      </c>
      <c r="S3076" s="70" t="str">
        <f t="shared" ref="S3076:S3086" ca="1" si="513">IF(K3076="CORREÇÃO NÃO ACEITE",TODAY()-J3076,"")</f>
        <v/>
      </c>
      <c r="T3076" s="147" t="str">
        <f t="shared" ref="T3076:T3086" ca="1" si="514">IF(K3076="A VERIFICAR",TODAY()-J3076,"")</f>
        <v/>
      </c>
      <c r="U3076" s="146"/>
      <c r="V3076" s="51"/>
      <c r="W3076" s="51"/>
      <c r="X3076" s="51"/>
      <c r="Y3076" s="51"/>
      <c r="Z3076" s="51"/>
      <c r="AA3076" s="145"/>
    </row>
    <row r="3077" spans="1:27" s="2" customFormat="1" ht="15.6" x14ac:dyDescent="0.3">
      <c r="A3077" s="555">
        <v>45615</v>
      </c>
      <c r="B3077" s="48" t="s">
        <v>2980</v>
      </c>
      <c r="C3077" s="45" t="s">
        <v>494</v>
      </c>
      <c r="D3077" s="45">
        <v>5</v>
      </c>
      <c r="E3077" s="45" t="s">
        <v>308</v>
      </c>
      <c r="F3077" s="45">
        <v>2</v>
      </c>
      <c r="G3077" s="67" t="s">
        <v>880</v>
      </c>
      <c r="H3077" s="47" t="s">
        <v>30</v>
      </c>
      <c r="I3077" s="48"/>
      <c r="J3077" s="568">
        <v>45565</v>
      </c>
      <c r="K3077" s="42" t="s">
        <v>31</v>
      </c>
      <c r="L3077" s="548">
        <v>45562</v>
      </c>
      <c r="M3077" s="51"/>
      <c r="N3077" s="513">
        <v>45601</v>
      </c>
      <c r="O3077" s="51"/>
      <c r="P3077" s="70" t="str">
        <f t="shared" ca="1" si="510"/>
        <v/>
      </c>
      <c r="Q3077" s="70" t="str">
        <f t="shared" ca="1" si="511"/>
        <v/>
      </c>
      <c r="R3077" s="70" t="str">
        <f t="shared" ca="1" si="512"/>
        <v/>
      </c>
      <c r="S3077" s="70" t="str">
        <f t="shared" ca="1" si="513"/>
        <v/>
      </c>
      <c r="T3077" s="147" t="str">
        <f t="shared" ca="1" si="514"/>
        <v/>
      </c>
      <c r="U3077" s="146"/>
      <c r="V3077" s="51"/>
      <c r="W3077" s="51"/>
      <c r="X3077" s="51"/>
      <c r="Y3077" s="51"/>
      <c r="Z3077" s="51"/>
      <c r="AA3077" s="145"/>
    </row>
    <row r="3078" spans="1:27" s="2" customFormat="1" ht="15.6" x14ac:dyDescent="0.3">
      <c r="A3078" s="555">
        <v>45615</v>
      </c>
      <c r="B3078" s="48" t="s">
        <v>2980</v>
      </c>
      <c r="C3078" s="45" t="s">
        <v>494</v>
      </c>
      <c r="D3078" s="45">
        <v>5</v>
      </c>
      <c r="E3078" s="45" t="s">
        <v>308</v>
      </c>
      <c r="F3078" s="45">
        <v>3</v>
      </c>
      <c r="G3078" s="67" t="s">
        <v>2988</v>
      </c>
      <c r="H3078" s="47" t="s">
        <v>30</v>
      </c>
      <c r="I3078" s="48"/>
      <c r="J3078" s="568">
        <v>45565</v>
      </c>
      <c r="K3078" s="42" t="s">
        <v>31</v>
      </c>
      <c r="L3078" s="548">
        <v>45562</v>
      </c>
      <c r="M3078" s="51"/>
      <c r="N3078" s="513">
        <v>45601</v>
      </c>
      <c r="O3078" s="51"/>
      <c r="P3078" s="70" t="str">
        <f t="shared" ca="1" si="510"/>
        <v/>
      </c>
      <c r="Q3078" s="70" t="str">
        <f t="shared" ca="1" si="511"/>
        <v/>
      </c>
      <c r="R3078" s="70" t="str">
        <f t="shared" ca="1" si="512"/>
        <v/>
      </c>
      <c r="S3078" s="70" t="str">
        <f t="shared" ca="1" si="513"/>
        <v/>
      </c>
      <c r="T3078" s="147" t="str">
        <f t="shared" ca="1" si="514"/>
        <v/>
      </c>
      <c r="U3078" s="146"/>
      <c r="V3078" s="51"/>
      <c r="W3078" s="51"/>
      <c r="X3078" s="51"/>
      <c r="Y3078" s="51"/>
      <c r="Z3078" s="51"/>
      <c r="AA3078" s="145"/>
    </row>
    <row r="3079" spans="1:27" s="2" customFormat="1" ht="15.6" x14ac:dyDescent="0.3">
      <c r="A3079" s="555">
        <v>45615</v>
      </c>
      <c r="B3079" s="48" t="s">
        <v>2980</v>
      </c>
      <c r="C3079" s="45" t="s">
        <v>494</v>
      </c>
      <c r="D3079" s="45">
        <v>5</v>
      </c>
      <c r="E3079" s="45" t="s">
        <v>308</v>
      </c>
      <c r="F3079" s="45">
        <v>4</v>
      </c>
      <c r="G3079" s="67" t="s">
        <v>2987</v>
      </c>
      <c r="H3079" s="47" t="s">
        <v>54</v>
      </c>
      <c r="I3079" s="48"/>
      <c r="J3079" s="568">
        <v>45565</v>
      </c>
      <c r="K3079" s="42" t="s">
        <v>31</v>
      </c>
      <c r="L3079" s="548">
        <v>45562</v>
      </c>
      <c r="M3079" s="51"/>
      <c r="N3079" s="513">
        <v>45587</v>
      </c>
      <c r="O3079" s="51"/>
      <c r="P3079" s="70" t="str">
        <f t="shared" ca="1" si="510"/>
        <v/>
      </c>
      <c r="Q3079" s="70" t="str">
        <f t="shared" ca="1" si="511"/>
        <v/>
      </c>
      <c r="R3079" s="70" t="str">
        <f t="shared" ca="1" si="512"/>
        <v/>
      </c>
      <c r="S3079" s="70" t="str">
        <f t="shared" ca="1" si="513"/>
        <v/>
      </c>
      <c r="T3079" s="147" t="str">
        <f t="shared" ca="1" si="514"/>
        <v/>
      </c>
      <c r="U3079" s="146"/>
      <c r="V3079" s="51"/>
      <c r="W3079" s="51"/>
      <c r="X3079" s="51"/>
      <c r="Y3079" s="51"/>
      <c r="Z3079" s="51"/>
      <c r="AA3079" s="145"/>
    </row>
    <row r="3080" spans="1:27" s="2" customFormat="1" ht="15.6" x14ac:dyDescent="0.3">
      <c r="A3080" s="555">
        <v>45615</v>
      </c>
      <c r="B3080" s="48" t="s">
        <v>2980</v>
      </c>
      <c r="C3080" s="45" t="s">
        <v>494</v>
      </c>
      <c r="D3080" s="45">
        <v>5</v>
      </c>
      <c r="E3080" s="45" t="s">
        <v>308</v>
      </c>
      <c r="F3080" s="45">
        <v>5</v>
      </c>
      <c r="G3080" s="67" t="s">
        <v>2986</v>
      </c>
      <c r="H3080" s="47" t="s">
        <v>54</v>
      </c>
      <c r="I3080" s="48"/>
      <c r="J3080" s="568">
        <v>45565</v>
      </c>
      <c r="K3080" s="42" t="s">
        <v>31</v>
      </c>
      <c r="L3080" s="548">
        <v>45562</v>
      </c>
      <c r="M3080" s="51"/>
      <c r="N3080" s="513">
        <v>45587</v>
      </c>
      <c r="O3080" s="51"/>
      <c r="P3080" s="70" t="str">
        <f t="shared" ca="1" si="510"/>
        <v/>
      </c>
      <c r="Q3080" s="70" t="str">
        <f t="shared" ca="1" si="511"/>
        <v/>
      </c>
      <c r="R3080" s="70" t="str">
        <f t="shared" ca="1" si="512"/>
        <v/>
      </c>
      <c r="S3080" s="70" t="str">
        <f t="shared" ca="1" si="513"/>
        <v/>
      </c>
      <c r="T3080" s="147" t="str">
        <f t="shared" ca="1" si="514"/>
        <v/>
      </c>
      <c r="U3080" s="146"/>
      <c r="V3080" s="51"/>
      <c r="W3080" s="51"/>
      <c r="X3080" s="51"/>
      <c r="Y3080" s="51"/>
      <c r="Z3080" s="51"/>
      <c r="AA3080" s="145"/>
    </row>
    <row r="3081" spans="1:27" s="2" customFormat="1" ht="15.6" x14ac:dyDescent="0.3">
      <c r="A3081" s="555">
        <v>45615</v>
      </c>
      <c r="B3081" s="48" t="s">
        <v>2980</v>
      </c>
      <c r="C3081" s="45" t="s">
        <v>494</v>
      </c>
      <c r="D3081" s="45">
        <v>5</v>
      </c>
      <c r="E3081" s="45" t="s">
        <v>308</v>
      </c>
      <c r="F3081" s="45">
        <v>6</v>
      </c>
      <c r="G3081" s="67" t="s">
        <v>2985</v>
      </c>
      <c r="H3081" s="47" t="s">
        <v>54</v>
      </c>
      <c r="I3081" s="48"/>
      <c r="J3081" s="568">
        <v>45565</v>
      </c>
      <c r="K3081" s="42" t="s">
        <v>31</v>
      </c>
      <c r="L3081" s="548">
        <v>45562</v>
      </c>
      <c r="M3081" s="51"/>
      <c r="N3081" s="513">
        <v>45587</v>
      </c>
      <c r="O3081" s="51"/>
      <c r="P3081" s="70" t="str">
        <f t="shared" ca="1" si="510"/>
        <v/>
      </c>
      <c r="Q3081" s="70" t="str">
        <f t="shared" ca="1" si="511"/>
        <v/>
      </c>
      <c r="R3081" s="70" t="str">
        <f t="shared" ca="1" si="512"/>
        <v/>
      </c>
      <c r="S3081" s="70" t="str">
        <f t="shared" ca="1" si="513"/>
        <v/>
      </c>
      <c r="T3081" s="147" t="str">
        <f t="shared" ca="1" si="514"/>
        <v/>
      </c>
      <c r="U3081" s="146"/>
      <c r="V3081" s="51"/>
      <c r="W3081" s="51"/>
      <c r="X3081" s="51"/>
      <c r="Y3081" s="51"/>
      <c r="Z3081" s="51"/>
      <c r="AA3081" s="145"/>
    </row>
    <row r="3082" spans="1:27" s="2" customFormat="1" ht="15.6" x14ac:dyDescent="0.3">
      <c r="A3082" s="555">
        <v>45615</v>
      </c>
      <c r="B3082" s="48" t="s">
        <v>2980</v>
      </c>
      <c r="C3082" s="45" t="s">
        <v>494</v>
      </c>
      <c r="D3082" s="45">
        <v>5</v>
      </c>
      <c r="E3082" s="45" t="s">
        <v>308</v>
      </c>
      <c r="F3082" s="45">
        <v>7</v>
      </c>
      <c r="G3082" s="67" t="s">
        <v>2984</v>
      </c>
      <c r="H3082" s="47" t="s">
        <v>113</v>
      </c>
      <c r="I3082" s="48"/>
      <c r="J3082" s="568">
        <v>45565</v>
      </c>
      <c r="K3082" s="188" t="s">
        <v>227</v>
      </c>
      <c r="L3082" s="548">
        <v>45562</v>
      </c>
      <c r="M3082" s="51"/>
      <c r="N3082" s="513">
        <v>45616</v>
      </c>
      <c r="O3082" s="51"/>
      <c r="P3082" s="70" t="str">
        <f t="shared" ca="1" si="510"/>
        <v/>
      </c>
      <c r="Q3082" s="70" t="str">
        <f t="shared" ca="1" si="511"/>
        <v/>
      </c>
      <c r="R3082" s="70" t="str">
        <f t="shared" ca="1" si="512"/>
        <v/>
      </c>
      <c r="S3082" s="70" t="str">
        <f t="shared" ca="1" si="513"/>
        <v/>
      </c>
      <c r="T3082" s="147" t="str">
        <f t="shared" ca="1" si="514"/>
        <v/>
      </c>
      <c r="U3082" s="146"/>
      <c r="V3082" s="51"/>
      <c r="W3082" s="51"/>
      <c r="X3082" s="51"/>
      <c r="Y3082" s="51"/>
      <c r="Z3082" s="51"/>
      <c r="AA3082" s="145"/>
    </row>
    <row r="3083" spans="1:27" s="2" customFormat="1" ht="15.6" x14ac:dyDescent="0.3">
      <c r="A3083" s="555">
        <v>45615</v>
      </c>
      <c r="B3083" s="48" t="s">
        <v>2980</v>
      </c>
      <c r="C3083" s="45" t="s">
        <v>494</v>
      </c>
      <c r="D3083" s="45">
        <v>5</v>
      </c>
      <c r="E3083" s="45" t="s">
        <v>308</v>
      </c>
      <c r="F3083" s="45">
        <v>8</v>
      </c>
      <c r="G3083" s="67"/>
      <c r="H3083" s="47" t="s">
        <v>30</v>
      </c>
      <c r="I3083" s="48"/>
      <c r="J3083" s="568">
        <v>45565</v>
      </c>
      <c r="K3083" s="42" t="s">
        <v>31</v>
      </c>
      <c r="L3083" s="548">
        <v>45562</v>
      </c>
      <c r="M3083" s="51"/>
      <c r="N3083" s="513">
        <v>45601</v>
      </c>
      <c r="O3083" s="51"/>
      <c r="P3083" s="70" t="str">
        <f t="shared" ca="1" si="510"/>
        <v/>
      </c>
      <c r="Q3083" s="70" t="str">
        <f t="shared" ca="1" si="511"/>
        <v/>
      </c>
      <c r="R3083" s="70" t="str">
        <f t="shared" ca="1" si="512"/>
        <v/>
      </c>
      <c r="S3083" s="70" t="str">
        <f t="shared" ca="1" si="513"/>
        <v/>
      </c>
      <c r="T3083" s="147" t="str">
        <f t="shared" ca="1" si="514"/>
        <v/>
      </c>
      <c r="U3083" s="146"/>
      <c r="V3083" s="51"/>
      <c r="W3083" s="51"/>
      <c r="X3083" s="51"/>
      <c r="Y3083" s="51"/>
      <c r="Z3083" s="51"/>
      <c r="AA3083" s="145"/>
    </row>
    <row r="3084" spans="1:27" s="2" customFormat="1" ht="15.6" x14ac:dyDescent="0.3">
      <c r="A3084" s="555">
        <v>45615</v>
      </c>
      <c r="B3084" s="48" t="s">
        <v>2980</v>
      </c>
      <c r="C3084" s="45" t="s">
        <v>494</v>
      </c>
      <c r="D3084" s="45">
        <v>5</v>
      </c>
      <c r="E3084" s="45" t="s">
        <v>308</v>
      </c>
      <c r="F3084" s="45">
        <v>9</v>
      </c>
      <c r="G3084" s="67" t="s">
        <v>2983</v>
      </c>
      <c r="H3084" s="47" t="s">
        <v>57</v>
      </c>
      <c r="I3084" s="47"/>
      <c r="J3084" s="568">
        <v>45589</v>
      </c>
      <c r="K3084" s="42" t="s">
        <v>31</v>
      </c>
      <c r="L3084" s="548">
        <v>45562</v>
      </c>
      <c r="M3084" s="51"/>
      <c r="N3084" s="513">
        <v>45589</v>
      </c>
      <c r="O3084" s="51"/>
      <c r="P3084" s="70" t="str">
        <f t="shared" ca="1" si="510"/>
        <v/>
      </c>
      <c r="Q3084" s="70" t="str">
        <f t="shared" ca="1" si="511"/>
        <v/>
      </c>
      <c r="R3084" s="70" t="str">
        <f t="shared" ca="1" si="512"/>
        <v/>
      </c>
      <c r="S3084" s="70" t="str">
        <f t="shared" ca="1" si="513"/>
        <v/>
      </c>
      <c r="T3084" s="147" t="str">
        <f t="shared" ca="1" si="514"/>
        <v/>
      </c>
      <c r="U3084" s="146"/>
      <c r="V3084" s="51"/>
      <c r="W3084" s="51"/>
      <c r="X3084" s="51"/>
      <c r="Y3084" s="51"/>
      <c r="Z3084" s="51"/>
      <c r="AA3084" s="145"/>
    </row>
    <row r="3085" spans="1:27" s="2" customFormat="1" ht="15.6" x14ac:dyDescent="0.3">
      <c r="A3085" s="555">
        <v>45615</v>
      </c>
      <c r="B3085" s="48" t="s">
        <v>2980</v>
      </c>
      <c r="C3085" s="45" t="s">
        <v>494</v>
      </c>
      <c r="D3085" s="45">
        <v>5</v>
      </c>
      <c r="E3085" s="45" t="s">
        <v>308</v>
      </c>
      <c r="F3085" s="45">
        <v>10</v>
      </c>
      <c r="G3085" s="67" t="s">
        <v>2982</v>
      </c>
      <c r="H3085" s="47" t="s">
        <v>57</v>
      </c>
      <c r="I3085" s="47"/>
      <c r="J3085" s="568">
        <v>45589</v>
      </c>
      <c r="K3085" s="42" t="s">
        <v>31</v>
      </c>
      <c r="L3085" s="548">
        <v>45562</v>
      </c>
      <c r="M3085" s="51"/>
      <c r="N3085" s="513">
        <v>45589</v>
      </c>
      <c r="O3085" s="51"/>
      <c r="P3085" s="70" t="str">
        <f t="shared" ca="1" si="510"/>
        <v/>
      </c>
      <c r="Q3085" s="70" t="str">
        <f t="shared" ca="1" si="511"/>
        <v/>
      </c>
      <c r="R3085" s="70" t="str">
        <f t="shared" ca="1" si="512"/>
        <v/>
      </c>
      <c r="S3085" s="70" t="str">
        <f t="shared" ca="1" si="513"/>
        <v/>
      </c>
      <c r="T3085" s="147" t="str">
        <f t="shared" ca="1" si="514"/>
        <v/>
      </c>
      <c r="U3085" s="146"/>
      <c r="V3085" s="51"/>
      <c r="W3085" s="51"/>
      <c r="X3085" s="51"/>
      <c r="Y3085" s="51"/>
      <c r="Z3085" s="51"/>
      <c r="AA3085" s="145"/>
    </row>
    <row r="3086" spans="1:27" s="2" customFormat="1" ht="15.6" x14ac:dyDescent="0.3">
      <c r="A3086" s="555">
        <v>45615</v>
      </c>
      <c r="B3086" s="48" t="s">
        <v>2980</v>
      </c>
      <c r="C3086" s="45" t="s">
        <v>494</v>
      </c>
      <c r="D3086" s="45">
        <v>5</v>
      </c>
      <c r="E3086" s="45" t="s">
        <v>308</v>
      </c>
      <c r="F3086" s="45">
        <v>11</v>
      </c>
      <c r="G3086" s="67" t="s">
        <v>2981</v>
      </c>
      <c r="H3086" s="47" t="s">
        <v>57</v>
      </c>
      <c r="I3086" s="47"/>
      <c r="J3086" s="568">
        <v>45589</v>
      </c>
      <c r="K3086" s="42" t="s">
        <v>31</v>
      </c>
      <c r="L3086" s="548">
        <v>45562</v>
      </c>
      <c r="M3086" s="51"/>
      <c r="N3086" s="513">
        <v>45589</v>
      </c>
      <c r="O3086" s="51"/>
      <c r="P3086" s="70" t="str">
        <f t="shared" ca="1" si="510"/>
        <v/>
      </c>
      <c r="Q3086" s="70" t="str">
        <f t="shared" ca="1" si="511"/>
        <v/>
      </c>
      <c r="R3086" s="70" t="str">
        <f t="shared" ca="1" si="512"/>
        <v/>
      </c>
      <c r="S3086" s="70" t="str">
        <f t="shared" ca="1" si="513"/>
        <v/>
      </c>
      <c r="T3086" s="147" t="str">
        <f t="shared" ca="1" si="514"/>
        <v/>
      </c>
      <c r="U3086" s="146"/>
      <c r="V3086" s="51"/>
      <c r="W3086" s="51"/>
      <c r="X3086" s="51"/>
      <c r="Y3086" s="51"/>
      <c r="Z3086" s="51"/>
      <c r="AA3086" s="145"/>
    </row>
    <row r="3087" spans="1:27" s="2" customFormat="1" ht="15.6" x14ac:dyDescent="0.3">
      <c r="A3087" s="555">
        <v>45615</v>
      </c>
      <c r="B3087" s="48" t="s">
        <v>2980</v>
      </c>
      <c r="C3087" s="45" t="s">
        <v>494</v>
      </c>
      <c r="D3087" s="45">
        <v>5</v>
      </c>
      <c r="E3087" s="45" t="s">
        <v>308</v>
      </c>
      <c r="F3087" s="45">
        <v>12</v>
      </c>
      <c r="G3087" s="67" t="s">
        <v>5456</v>
      </c>
      <c r="H3087" s="47" t="s">
        <v>158</v>
      </c>
      <c r="I3087" s="48"/>
      <c r="J3087" s="568">
        <v>46049</v>
      </c>
      <c r="K3087" s="42" t="s">
        <v>31</v>
      </c>
      <c r="L3087" s="548">
        <v>45562</v>
      </c>
      <c r="M3087" s="51"/>
      <c r="N3087" s="513">
        <v>46051</v>
      </c>
      <c r="O3087" s="51"/>
      <c r="P3087" s="70"/>
      <c r="Q3087" s="70"/>
      <c r="R3087" s="70"/>
      <c r="S3087" s="70"/>
      <c r="T3087" s="147"/>
      <c r="U3087" s="146"/>
      <c r="V3087" s="51"/>
      <c r="W3087" s="51"/>
      <c r="X3087" s="51"/>
      <c r="Y3087" s="51"/>
      <c r="Z3087" s="51"/>
      <c r="AA3087" s="145"/>
    </row>
    <row r="3088" spans="1:27" s="2" customFormat="1" ht="15.6" customHeight="1" x14ac:dyDescent="0.3">
      <c r="A3088" s="555">
        <v>45510</v>
      </c>
      <c r="B3088" s="48" t="s">
        <v>2990</v>
      </c>
      <c r="C3088" s="45" t="s">
        <v>494</v>
      </c>
      <c r="D3088" s="45">
        <v>5</v>
      </c>
      <c r="E3088" s="45" t="s">
        <v>361</v>
      </c>
      <c r="F3088" s="45">
        <v>1</v>
      </c>
      <c r="G3088" s="73" t="s">
        <v>3023</v>
      </c>
      <c r="H3088" s="73" t="s">
        <v>30</v>
      </c>
      <c r="I3088" s="73"/>
      <c r="J3088" s="607"/>
      <c r="K3088" s="191" t="s">
        <v>31</v>
      </c>
      <c r="L3088" s="543">
        <v>45450</v>
      </c>
      <c r="M3088" s="100"/>
      <c r="N3088" s="513">
        <v>45656</v>
      </c>
      <c r="O3088" s="51" t="s">
        <v>2992</v>
      </c>
      <c r="P3088" s="70" t="str">
        <f t="shared" ref="P3088:P3121" ca="1" si="515">IF(K3088="NÃO INTERVENCIONADO",TODAY()-J3088,"")</f>
        <v/>
      </c>
      <c r="Q3088" s="70" t="str">
        <f t="shared" ref="Q3088:Q3121" ca="1" si="516">IF(K3088="ENCOMENDADO",TODAY()-J3088,"")</f>
        <v/>
      </c>
      <c r="R3088" s="70" t="str">
        <f t="shared" ref="R3088:R3121" ca="1" si="517">IF(K3088="EM OBRA",TODAY()-J3088,"")</f>
        <v/>
      </c>
      <c r="S3088" s="70" t="str">
        <f t="shared" ref="S3088:S3121" ca="1" si="518">IF(K3088="CORREÇÃO NÃO ACEITE",TODAY()-J3088,"")</f>
        <v/>
      </c>
      <c r="T3088" s="147" t="str">
        <f t="shared" ref="T3088:T3121" ca="1" si="519">IF(K3088="A VERIFICAR",TODAY()-J3088,"")</f>
        <v/>
      </c>
      <c r="U3088" s="146"/>
      <c r="V3088" s="51"/>
      <c r="W3088" s="51"/>
      <c r="X3088" s="51"/>
      <c r="Y3088" s="51"/>
      <c r="Z3088" s="51"/>
      <c r="AA3088" s="145"/>
    </row>
    <row r="3089" spans="1:27" s="2" customFormat="1" ht="15.6" x14ac:dyDescent="0.3">
      <c r="A3089" s="555">
        <v>45510</v>
      </c>
      <c r="B3089" s="48" t="s">
        <v>2990</v>
      </c>
      <c r="C3089" s="45" t="s">
        <v>494</v>
      </c>
      <c r="D3089" s="45">
        <v>5</v>
      </c>
      <c r="E3089" s="45" t="s">
        <v>361</v>
      </c>
      <c r="F3089" s="45">
        <v>2</v>
      </c>
      <c r="G3089" s="73" t="s">
        <v>3022</v>
      </c>
      <c r="H3089" s="73" t="s">
        <v>30</v>
      </c>
      <c r="I3089" s="73"/>
      <c r="J3089" s="607"/>
      <c r="K3089" s="191" t="s">
        <v>31</v>
      </c>
      <c r="L3089" s="543">
        <v>45450</v>
      </c>
      <c r="M3089" s="100"/>
      <c r="N3089" s="513">
        <v>45656</v>
      </c>
      <c r="O3089" s="51" t="s">
        <v>2992</v>
      </c>
      <c r="P3089" s="70" t="str">
        <f t="shared" ca="1" si="515"/>
        <v/>
      </c>
      <c r="Q3089" s="70" t="str">
        <f t="shared" ca="1" si="516"/>
        <v/>
      </c>
      <c r="R3089" s="70" t="str">
        <f t="shared" ca="1" si="517"/>
        <v/>
      </c>
      <c r="S3089" s="70" t="str">
        <f t="shared" ca="1" si="518"/>
        <v/>
      </c>
      <c r="T3089" s="147" t="str">
        <f t="shared" ca="1" si="519"/>
        <v/>
      </c>
      <c r="U3089" s="146"/>
      <c r="V3089" s="51"/>
      <c r="W3089" s="51"/>
      <c r="X3089" s="51"/>
      <c r="Y3089" s="51"/>
      <c r="Z3089" s="51"/>
      <c r="AA3089" s="145"/>
    </row>
    <row r="3090" spans="1:27" s="2" customFormat="1" ht="15.6" x14ac:dyDescent="0.3">
      <c r="A3090" s="555">
        <v>45510</v>
      </c>
      <c r="B3090" s="48" t="s">
        <v>2990</v>
      </c>
      <c r="C3090" s="45" t="s">
        <v>494</v>
      </c>
      <c r="D3090" s="45">
        <v>5</v>
      </c>
      <c r="E3090" s="45" t="s">
        <v>361</v>
      </c>
      <c r="F3090" s="45">
        <v>3</v>
      </c>
      <c r="G3090" s="73" t="s">
        <v>3021</v>
      </c>
      <c r="H3090" s="73" t="s">
        <v>30</v>
      </c>
      <c r="I3090" s="73"/>
      <c r="J3090" s="607"/>
      <c r="K3090" s="191" t="s">
        <v>31</v>
      </c>
      <c r="L3090" s="543">
        <v>45450</v>
      </c>
      <c r="M3090" s="100"/>
      <c r="N3090" s="513">
        <v>45656</v>
      </c>
      <c r="O3090" s="51" t="s">
        <v>2992</v>
      </c>
      <c r="P3090" s="70" t="str">
        <f t="shared" ca="1" si="515"/>
        <v/>
      </c>
      <c r="Q3090" s="70" t="str">
        <f t="shared" ca="1" si="516"/>
        <v/>
      </c>
      <c r="R3090" s="70" t="str">
        <f t="shared" ca="1" si="517"/>
        <v/>
      </c>
      <c r="S3090" s="70" t="str">
        <f t="shared" ca="1" si="518"/>
        <v/>
      </c>
      <c r="T3090" s="147" t="str">
        <f t="shared" ca="1" si="519"/>
        <v/>
      </c>
      <c r="U3090" s="146"/>
      <c r="V3090" s="51"/>
      <c r="W3090" s="51"/>
      <c r="X3090" s="51"/>
      <c r="Y3090" s="51"/>
      <c r="Z3090" s="51"/>
      <c r="AA3090" s="145"/>
    </row>
    <row r="3091" spans="1:27" s="2" customFormat="1" ht="15.6" x14ac:dyDescent="0.3">
      <c r="A3091" s="555">
        <v>45510</v>
      </c>
      <c r="B3091" s="48" t="s">
        <v>2990</v>
      </c>
      <c r="C3091" s="45" t="s">
        <v>494</v>
      </c>
      <c r="D3091" s="45">
        <v>5</v>
      </c>
      <c r="E3091" s="45" t="s">
        <v>361</v>
      </c>
      <c r="F3091" s="45">
        <v>4</v>
      </c>
      <c r="G3091" s="73" t="s">
        <v>415</v>
      </c>
      <c r="H3091" s="65" t="s">
        <v>57</v>
      </c>
      <c r="I3091" s="73"/>
      <c r="J3091" s="607"/>
      <c r="K3091" s="191" t="s">
        <v>31</v>
      </c>
      <c r="L3091" s="543">
        <v>45450</v>
      </c>
      <c r="M3091" s="100"/>
      <c r="N3091" s="513">
        <v>45656</v>
      </c>
      <c r="O3091" s="51" t="s">
        <v>2992</v>
      </c>
      <c r="P3091" s="70" t="str">
        <f t="shared" ca="1" si="515"/>
        <v/>
      </c>
      <c r="Q3091" s="70" t="str">
        <f t="shared" ca="1" si="516"/>
        <v/>
      </c>
      <c r="R3091" s="70" t="str">
        <f t="shared" ca="1" si="517"/>
        <v/>
      </c>
      <c r="S3091" s="70" t="str">
        <f t="shared" ca="1" si="518"/>
        <v/>
      </c>
      <c r="T3091" s="147" t="str">
        <f t="shared" ca="1" si="519"/>
        <v/>
      </c>
      <c r="U3091" s="146"/>
      <c r="V3091" s="51"/>
      <c r="W3091" s="51"/>
      <c r="X3091" s="51"/>
      <c r="Y3091" s="51"/>
      <c r="Z3091" s="51"/>
      <c r="AA3091" s="145"/>
    </row>
    <row r="3092" spans="1:27" s="2" customFormat="1" ht="15.6" customHeight="1" x14ac:dyDescent="0.3">
      <c r="A3092" s="555">
        <v>45510</v>
      </c>
      <c r="B3092" s="48" t="s">
        <v>2990</v>
      </c>
      <c r="C3092" s="45" t="s">
        <v>494</v>
      </c>
      <c r="D3092" s="45">
        <v>5</v>
      </c>
      <c r="E3092" s="45" t="s">
        <v>361</v>
      </c>
      <c r="F3092" s="45">
        <v>5</v>
      </c>
      <c r="G3092" s="73" t="s">
        <v>3020</v>
      </c>
      <c r="H3092" s="65" t="s">
        <v>57</v>
      </c>
      <c r="I3092" s="73"/>
      <c r="J3092" s="607"/>
      <c r="K3092" s="191" t="s">
        <v>31</v>
      </c>
      <c r="L3092" s="543">
        <v>45450</v>
      </c>
      <c r="M3092" s="100"/>
      <c r="N3092" s="513">
        <v>45656</v>
      </c>
      <c r="O3092" s="51" t="s">
        <v>2992</v>
      </c>
      <c r="P3092" s="70" t="str">
        <f t="shared" ca="1" si="515"/>
        <v/>
      </c>
      <c r="Q3092" s="70" t="str">
        <f t="shared" ca="1" si="516"/>
        <v/>
      </c>
      <c r="R3092" s="70" t="str">
        <f t="shared" ca="1" si="517"/>
        <v/>
      </c>
      <c r="S3092" s="70" t="str">
        <f t="shared" ca="1" si="518"/>
        <v/>
      </c>
      <c r="T3092" s="147" t="str">
        <f t="shared" ca="1" si="519"/>
        <v/>
      </c>
      <c r="U3092" s="146"/>
      <c r="V3092" s="51"/>
      <c r="W3092" s="51"/>
      <c r="X3092" s="51"/>
      <c r="Y3092" s="51"/>
      <c r="Z3092" s="51"/>
      <c r="AA3092" s="145"/>
    </row>
    <row r="3093" spans="1:27" s="2" customFormat="1" ht="15.6" x14ac:dyDescent="0.3">
      <c r="A3093" s="555">
        <v>45510</v>
      </c>
      <c r="B3093" s="48" t="s">
        <v>2990</v>
      </c>
      <c r="C3093" s="45" t="s">
        <v>494</v>
      </c>
      <c r="D3093" s="45">
        <v>5</v>
      </c>
      <c r="E3093" s="45" t="s">
        <v>361</v>
      </c>
      <c r="F3093" s="45">
        <v>6</v>
      </c>
      <c r="G3093" s="73" t="s">
        <v>3019</v>
      </c>
      <c r="H3093" s="73" t="s">
        <v>30</v>
      </c>
      <c r="I3093" s="73"/>
      <c r="J3093" s="607"/>
      <c r="K3093" s="191" t="s">
        <v>31</v>
      </c>
      <c r="L3093" s="543">
        <v>45450</v>
      </c>
      <c r="M3093" s="100"/>
      <c r="N3093" s="513">
        <v>45656</v>
      </c>
      <c r="O3093" s="51" t="s">
        <v>2992</v>
      </c>
      <c r="P3093" s="70" t="str">
        <f t="shared" ca="1" si="515"/>
        <v/>
      </c>
      <c r="Q3093" s="70" t="str">
        <f t="shared" ca="1" si="516"/>
        <v/>
      </c>
      <c r="R3093" s="70" t="str">
        <f t="shared" ca="1" si="517"/>
        <v/>
      </c>
      <c r="S3093" s="70" t="str">
        <f t="shared" ca="1" si="518"/>
        <v/>
      </c>
      <c r="T3093" s="147" t="str">
        <f t="shared" ca="1" si="519"/>
        <v/>
      </c>
      <c r="U3093" s="146"/>
      <c r="V3093" s="51"/>
      <c r="W3093" s="51"/>
      <c r="X3093" s="51"/>
      <c r="Y3093" s="51"/>
      <c r="Z3093" s="51"/>
      <c r="AA3093" s="145"/>
    </row>
    <row r="3094" spans="1:27" s="2" customFormat="1" ht="15.6" x14ac:dyDescent="0.3">
      <c r="A3094" s="555">
        <v>45510</v>
      </c>
      <c r="B3094" s="48" t="s">
        <v>2990</v>
      </c>
      <c r="C3094" s="45" t="s">
        <v>494</v>
      </c>
      <c r="D3094" s="45">
        <v>5</v>
      </c>
      <c r="E3094" s="45" t="s">
        <v>361</v>
      </c>
      <c r="F3094" s="45">
        <v>7</v>
      </c>
      <c r="G3094" s="73" t="s">
        <v>3018</v>
      </c>
      <c r="H3094" s="73" t="s">
        <v>30</v>
      </c>
      <c r="I3094" s="73"/>
      <c r="J3094" s="607"/>
      <c r="K3094" s="191" t="s">
        <v>31</v>
      </c>
      <c r="L3094" s="543">
        <v>45450</v>
      </c>
      <c r="M3094" s="100"/>
      <c r="N3094" s="513">
        <v>45656</v>
      </c>
      <c r="O3094" s="51" t="s">
        <v>2992</v>
      </c>
      <c r="P3094" s="70" t="str">
        <f t="shared" ca="1" si="515"/>
        <v/>
      </c>
      <c r="Q3094" s="70" t="str">
        <f t="shared" ca="1" si="516"/>
        <v/>
      </c>
      <c r="R3094" s="70" t="str">
        <f t="shared" ca="1" si="517"/>
        <v/>
      </c>
      <c r="S3094" s="70" t="str">
        <f t="shared" ca="1" si="518"/>
        <v/>
      </c>
      <c r="T3094" s="147" t="str">
        <f t="shared" ca="1" si="519"/>
        <v/>
      </c>
      <c r="U3094" s="146"/>
      <c r="V3094" s="51"/>
      <c r="W3094" s="51"/>
      <c r="X3094" s="51"/>
      <c r="Y3094" s="51"/>
      <c r="Z3094" s="51"/>
      <c r="AA3094" s="145"/>
    </row>
    <row r="3095" spans="1:27" s="2" customFormat="1" ht="15.6" x14ac:dyDescent="0.3">
      <c r="A3095" s="555">
        <v>45510</v>
      </c>
      <c r="B3095" s="48" t="s">
        <v>2990</v>
      </c>
      <c r="C3095" s="45" t="s">
        <v>494</v>
      </c>
      <c r="D3095" s="45">
        <v>5</v>
      </c>
      <c r="E3095" s="45" t="s">
        <v>361</v>
      </c>
      <c r="F3095" s="45">
        <v>8</v>
      </c>
      <c r="G3095" s="73" t="s">
        <v>3017</v>
      </c>
      <c r="H3095" s="73" t="s">
        <v>30</v>
      </c>
      <c r="I3095" s="73"/>
      <c r="J3095" s="607"/>
      <c r="K3095" s="191" t="s">
        <v>31</v>
      </c>
      <c r="L3095" s="543">
        <v>45450</v>
      </c>
      <c r="M3095" s="100"/>
      <c r="N3095" s="513">
        <v>45656</v>
      </c>
      <c r="O3095" s="51" t="s">
        <v>2992</v>
      </c>
      <c r="P3095" s="70" t="str">
        <f t="shared" ca="1" si="515"/>
        <v/>
      </c>
      <c r="Q3095" s="70" t="str">
        <f t="shared" ca="1" si="516"/>
        <v/>
      </c>
      <c r="R3095" s="70" t="str">
        <f t="shared" ca="1" si="517"/>
        <v/>
      </c>
      <c r="S3095" s="70" t="str">
        <f t="shared" ca="1" si="518"/>
        <v/>
      </c>
      <c r="T3095" s="147" t="str">
        <f t="shared" ca="1" si="519"/>
        <v/>
      </c>
      <c r="U3095" s="146"/>
      <c r="V3095" s="51"/>
      <c r="W3095" s="51"/>
      <c r="X3095" s="51"/>
      <c r="Y3095" s="51"/>
      <c r="Z3095" s="51"/>
      <c r="AA3095" s="145"/>
    </row>
    <row r="3096" spans="1:27" s="2" customFormat="1" ht="15.6" x14ac:dyDescent="0.3">
      <c r="A3096" s="555">
        <v>45510</v>
      </c>
      <c r="B3096" s="48" t="s">
        <v>2990</v>
      </c>
      <c r="C3096" s="45" t="s">
        <v>494</v>
      </c>
      <c r="D3096" s="45">
        <v>5</v>
      </c>
      <c r="E3096" s="45" t="s">
        <v>361</v>
      </c>
      <c r="F3096" s="45">
        <v>9</v>
      </c>
      <c r="G3096" s="73" t="s">
        <v>3016</v>
      </c>
      <c r="H3096" s="73" t="s">
        <v>30</v>
      </c>
      <c r="I3096" s="73"/>
      <c r="J3096" s="607"/>
      <c r="K3096" s="191" t="s">
        <v>31</v>
      </c>
      <c r="L3096" s="543">
        <v>45450</v>
      </c>
      <c r="M3096" s="100"/>
      <c r="N3096" s="513">
        <v>45656</v>
      </c>
      <c r="O3096" s="51" t="s">
        <v>2992</v>
      </c>
      <c r="P3096" s="70" t="str">
        <f t="shared" ca="1" si="515"/>
        <v/>
      </c>
      <c r="Q3096" s="70" t="str">
        <f t="shared" ca="1" si="516"/>
        <v/>
      </c>
      <c r="R3096" s="70" t="str">
        <f t="shared" ca="1" si="517"/>
        <v/>
      </c>
      <c r="S3096" s="70" t="str">
        <f t="shared" ca="1" si="518"/>
        <v/>
      </c>
      <c r="T3096" s="147" t="str">
        <f t="shared" ca="1" si="519"/>
        <v/>
      </c>
      <c r="U3096" s="146"/>
      <c r="V3096" s="51"/>
      <c r="W3096" s="51"/>
      <c r="X3096" s="51"/>
      <c r="Y3096" s="51"/>
      <c r="Z3096" s="51"/>
      <c r="AA3096" s="145"/>
    </row>
    <row r="3097" spans="1:27" s="2" customFormat="1" ht="15.6" x14ac:dyDescent="0.3">
      <c r="A3097" s="555">
        <v>45510</v>
      </c>
      <c r="B3097" s="48" t="s">
        <v>2990</v>
      </c>
      <c r="C3097" s="45" t="s">
        <v>494</v>
      </c>
      <c r="D3097" s="45">
        <v>5</v>
      </c>
      <c r="E3097" s="45" t="s">
        <v>361</v>
      </c>
      <c r="F3097" s="45">
        <v>10</v>
      </c>
      <c r="G3097" s="73" t="s">
        <v>3015</v>
      </c>
      <c r="H3097" s="73" t="s">
        <v>30</v>
      </c>
      <c r="I3097" s="73"/>
      <c r="J3097" s="607"/>
      <c r="K3097" s="191" t="s">
        <v>31</v>
      </c>
      <c r="L3097" s="543">
        <v>45450</v>
      </c>
      <c r="M3097" s="100"/>
      <c r="N3097" s="513">
        <v>45656</v>
      </c>
      <c r="O3097" s="51" t="s">
        <v>2992</v>
      </c>
      <c r="P3097" s="70" t="str">
        <f t="shared" ca="1" si="515"/>
        <v/>
      </c>
      <c r="Q3097" s="70" t="str">
        <f t="shared" ca="1" si="516"/>
        <v/>
      </c>
      <c r="R3097" s="70" t="str">
        <f t="shared" ca="1" si="517"/>
        <v/>
      </c>
      <c r="S3097" s="70" t="str">
        <f t="shared" ca="1" si="518"/>
        <v/>
      </c>
      <c r="T3097" s="147" t="str">
        <f t="shared" ca="1" si="519"/>
        <v/>
      </c>
      <c r="U3097" s="146"/>
      <c r="V3097" s="51"/>
      <c r="W3097" s="51"/>
      <c r="X3097" s="51"/>
      <c r="Y3097" s="51"/>
      <c r="Z3097" s="51"/>
      <c r="AA3097" s="145"/>
    </row>
    <row r="3098" spans="1:27" s="2" customFormat="1" ht="15.6" x14ac:dyDescent="0.3">
      <c r="A3098" s="555">
        <v>45510</v>
      </c>
      <c r="B3098" s="48" t="s">
        <v>2990</v>
      </c>
      <c r="C3098" s="45" t="s">
        <v>494</v>
      </c>
      <c r="D3098" s="45">
        <v>5</v>
      </c>
      <c r="E3098" s="45" t="s">
        <v>361</v>
      </c>
      <c r="F3098" s="45">
        <v>11</v>
      </c>
      <c r="G3098" s="73" t="s">
        <v>3014</v>
      </c>
      <c r="H3098" s="73" t="s">
        <v>30</v>
      </c>
      <c r="I3098" s="73"/>
      <c r="J3098" s="607"/>
      <c r="K3098" s="191" t="s">
        <v>31</v>
      </c>
      <c r="L3098" s="543">
        <v>45450</v>
      </c>
      <c r="M3098" s="100"/>
      <c r="N3098" s="513">
        <v>45656</v>
      </c>
      <c r="O3098" s="51" t="s">
        <v>2992</v>
      </c>
      <c r="P3098" s="70" t="str">
        <f t="shared" ca="1" si="515"/>
        <v/>
      </c>
      <c r="Q3098" s="70" t="str">
        <f t="shared" ca="1" si="516"/>
        <v/>
      </c>
      <c r="R3098" s="70" t="str">
        <f t="shared" ca="1" si="517"/>
        <v/>
      </c>
      <c r="S3098" s="70" t="str">
        <f t="shared" ca="1" si="518"/>
        <v/>
      </c>
      <c r="T3098" s="147" t="str">
        <f t="shared" ca="1" si="519"/>
        <v/>
      </c>
      <c r="U3098" s="146"/>
      <c r="V3098" s="51"/>
      <c r="W3098" s="51"/>
      <c r="X3098" s="51"/>
      <c r="Y3098" s="51"/>
      <c r="Z3098" s="51"/>
      <c r="AA3098" s="145"/>
    </row>
    <row r="3099" spans="1:27" s="2" customFormat="1" ht="15.6" x14ac:dyDescent="0.3">
      <c r="A3099" s="555">
        <v>45510</v>
      </c>
      <c r="B3099" s="48" t="s">
        <v>2990</v>
      </c>
      <c r="C3099" s="45" t="s">
        <v>494</v>
      </c>
      <c r="D3099" s="45">
        <v>5</v>
      </c>
      <c r="E3099" s="45" t="s">
        <v>361</v>
      </c>
      <c r="F3099" s="45">
        <v>12</v>
      </c>
      <c r="G3099" s="73" t="s">
        <v>3013</v>
      </c>
      <c r="H3099" s="73" t="s">
        <v>30</v>
      </c>
      <c r="I3099" s="73"/>
      <c r="J3099" s="607"/>
      <c r="K3099" s="191" t="s">
        <v>31</v>
      </c>
      <c r="L3099" s="543">
        <v>45450</v>
      </c>
      <c r="M3099" s="100"/>
      <c r="N3099" s="513">
        <v>45656</v>
      </c>
      <c r="O3099" s="51" t="s">
        <v>2992</v>
      </c>
      <c r="P3099" s="70" t="str">
        <f t="shared" ca="1" si="515"/>
        <v/>
      </c>
      <c r="Q3099" s="70" t="str">
        <f t="shared" ca="1" si="516"/>
        <v/>
      </c>
      <c r="R3099" s="70" t="str">
        <f t="shared" ca="1" si="517"/>
        <v/>
      </c>
      <c r="S3099" s="70" t="str">
        <f t="shared" ca="1" si="518"/>
        <v/>
      </c>
      <c r="T3099" s="147" t="str">
        <f t="shared" ca="1" si="519"/>
        <v/>
      </c>
      <c r="U3099" s="146"/>
      <c r="V3099" s="51"/>
      <c r="W3099" s="51"/>
      <c r="X3099" s="51"/>
      <c r="Y3099" s="51"/>
      <c r="Z3099" s="51"/>
      <c r="AA3099" s="145"/>
    </row>
    <row r="3100" spans="1:27" s="2" customFormat="1" ht="15.6" x14ac:dyDescent="0.3">
      <c r="A3100" s="555">
        <v>45510</v>
      </c>
      <c r="B3100" s="48" t="s">
        <v>2990</v>
      </c>
      <c r="C3100" s="45" t="s">
        <v>494</v>
      </c>
      <c r="D3100" s="45">
        <v>5</v>
      </c>
      <c r="E3100" s="45" t="s">
        <v>361</v>
      </c>
      <c r="F3100" s="45">
        <v>13</v>
      </c>
      <c r="G3100" s="73" t="s">
        <v>3012</v>
      </c>
      <c r="H3100" s="73" t="s">
        <v>30</v>
      </c>
      <c r="I3100" s="73"/>
      <c r="J3100" s="607"/>
      <c r="K3100" s="191" t="s">
        <v>31</v>
      </c>
      <c r="L3100" s="543">
        <v>45450</v>
      </c>
      <c r="M3100" s="100"/>
      <c r="N3100" s="513">
        <v>45656</v>
      </c>
      <c r="O3100" s="51" t="s">
        <v>2992</v>
      </c>
      <c r="P3100" s="70" t="str">
        <f t="shared" ca="1" si="515"/>
        <v/>
      </c>
      <c r="Q3100" s="70" t="str">
        <f t="shared" ca="1" si="516"/>
        <v/>
      </c>
      <c r="R3100" s="70" t="str">
        <f t="shared" ca="1" si="517"/>
        <v/>
      </c>
      <c r="S3100" s="70" t="str">
        <f t="shared" ca="1" si="518"/>
        <v/>
      </c>
      <c r="T3100" s="147" t="str">
        <f t="shared" ca="1" si="519"/>
        <v/>
      </c>
      <c r="U3100" s="146"/>
      <c r="V3100" s="51"/>
      <c r="W3100" s="51"/>
      <c r="X3100" s="51"/>
      <c r="Y3100" s="51"/>
      <c r="Z3100" s="51"/>
      <c r="AA3100" s="145"/>
    </row>
    <row r="3101" spans="1:27" s="2" customFormat="1" ht="15.6" x14ac:dyDescent="0.3">
      <c r="A3101" s="555">
        <v>45510</v>
      </c>
      <c r="B3101" s="48" t="s">
        <v>2990</v>
      </c>
      <c r="C3101" s="45" t="s">
        <v>494</v>
      </c>
      <c r="D3101" s="45">
        <v>5</v>
      </c>
      <c r="E3101" s="45" t="s">
        <v>361</v>
      </c>
      <c r="F3101" s="45">
        <v>14</v>
      </c>
      <c r="G3101" s="73" t="s">
        <v>3011</v>
      </c>
      <c r="H3101" s="73"/>
      <c r="I3101" s="73"/>
      <c r="J3101" s="607"/>
      <c r="K3101" s="191" t="s">
        <v>31</v>
      </c>
      <c r="L3101" s="543">
        <v>45450</v>
      </c>
      <c r="M3101" s="100"/>
      <c r="N3101" s="513">
        <v>45656</v>
      </c>
      <c r="O3101" s="51" t="s">
        <v>2992</v>
      </c>
      <c r="P3101" s="70" t="str">
        <f t="shared" ca="1" si="515"/>
        <v/>
      </c>
      <c r="Q3101" s="70" t="str">
        <f t="shared" ca="1" si="516"/>
        <v/>
      </c>
      <c r="R3101" s="70" t="str">
        <f t="shared" ca="1" si="517"/>
        <v/>
      </c>
      <c r="S3101" s="70" t="str">
        <f t="shared" ca="1" si="518"/>
        <v/>
      </c>
      <c r="T3101" s="147" t="str">
        <f t="shared" ca="1" si="519"/>
        <v/>
      </c>
      <c r="U3101" s="146"/>
      <c r="V3101" s="51"/>
      <c r="W3101" s="51"/>
      <c r="X3101" s="51"/>
      <c r="Y3101" s="51"/>
      <c r="Z3101" s="51"/>
      <c r="AA3101" s="145"/>
    </row>
    <row r="3102" spans="1:27" s="2" customFormat="1" ht="15.6" x14ac:dyDescent="0.3">
      <c r="A3102" s="555">
        <v>45510</v>
      </c>
      <c r="B3102" s="48" t="s">
        <v>2990</v>
      </c>
      <c r="C3102" s="45" t="s">
        <v>494</v>
      </c>
      <c r="D3102" s="45">
        <v>5</v>
      </c>
      <c r="E3102" s="45" t="s">
        <v>361</v>
      </c>
      <c r="F3102" s="45">
        <v>15</v>
      </c>
      <c r="G3102" s="73" t="s">
        <v>3010</v>
      </c>
      <c r="H3102" s="73" t="s">
        <v>30</v>
      </c>
      <c r="I3102" s="73"/>
      <c r="J3102" s="607"/>
      <c r="K3102" s="191" t="s">
        <v>31</v>
      </c>
      <c r="L3102" s="543">
        <v>45450</v>
      </c>
      <c r="M3102" s="100"/>
      <c r="N3102" s="513">
        <v>45656</v>
      </c>
      <c r="O3102" s="51" t="s">
        <v>2992</v>
      </c>
      <c r="P3102" s="70" t="str">
        <f t="shared" ca="1" si="515"/>
        <v/>
      </c>
      <c r="Q3102" s="70" t="str">
        <f t="shared" ca="1" si="516"/>
        <v/>
      </c>
      <c r="R3102" s="70" t="str">
        <f t="shared" ca="1" si="517"/>
        <v/>
      </c>
      <c r="S3102" s="70" t="str">
        <f t="shared" ca="1" si="518"/>
        <v/>
      </c>
      <c r="T3102" s="147" t="str">
        <f t="shared" ca="1" si="519"/>
        <v/>
      </c>
      <c r="U3102" s="146"/>
      <c r="V3102" s="51"/>
      <c r="W3102" s="51"/>
      <c r="X3102" s="51"/>
      <c r="Y3102" s="51"/>
      <c r="Z3102" s="51"/>
      <c r="AA3102" s="145"/>
    </row>
    <row r="3103" spans="1:27" s="2" customFormat="1" ht="15.6" x14ac:dyDescent="0.3">
      <c r="A3103" s="555">
        <v>45510</v>
      </c>
      <c r="B3103" s="48" t="s">
        <v>2990</v>
      </c>
      <c r="C3103" s="45" t="s">
        <v>494</v>
      </c>
      <c r="D3103" s="45">
        <v>5</v>
      </c>
      <c r="E3103" s="45" t="s">
        <v>361</v>
      </c>
      <c r="F3103" s="45">
        <v>16</v>
      </c>
      <c r="G3103" s="73" t="s">
        <v>3009</v>
      </c>
      <c r="H3103" s="73" t="s">
        <v>533</v>
      </c>
      <c r="I3103" s="73"/>
      <c r="J3103" s="607"/>
      <c r="K3103" s="191" t="s">
        <v>31</v>
      </c>
      <c r="L3103" s="543">
        <v>45450</v>
      </c>
      <c r="M3103" s="100"/>
      <c r="N3103" s="513">
        <v>45656</v>
      </c>
      <c r="O3103" s="51" t="s">
        <v>2992</v>
      </c>
      <c r="P3103" s="70" t="str">
        <f t="shared" ca="1" si="515"/>
        <v/>
      </c>
      <c r="Q3103" s="70" t="str">
        <f t="shared" ca="1" si="516"/>
        <v/>
      </c>
      <c r="R3103" s="70" t="str">
        <f t="shared" ca="1" si="517"/>
        <v/>
      </c>
      <c r="S3103" s="70" t="str">
        <f t="shared" ca="1" si="518"/>
        <v/>
      </c>
      <c r="T3103" s="147" t="str">
        <f t="shared" ca="1" si="519"/>
        <v/>
      </c>
      <c r="U3103" s="146"/>
      <c r="V3103" s="51"/>
      <c r="W3103" s="51"/>
      <c r="X3103" s="51"/>
      <c r="Y3103" s="51"/>
      <c r="Z3103" s="51"/>
      <c r="AA3103" s="145"/>
    </row>
    <row r="3104" spans="1:27" s="2" customFormat="1" ht="15.6" x14ac:dyDescent="0.3">
      <c r="A3104" s="555">
        <v>45510</v>
      </c>
      <c r="B3104" s="48" t="s">
        <v>2990</v>
      </c>
      <c r="C3104" s="45" t="s">
        <v>494</v>
      </c>
      <c r="D3104" s="45">
        <v>5</v>
      </c>
      <c r="E3104" s="45" t="s">
        <v>361</v>
      </c>
      <c r="F3104" s="45">
        <v>17</v>
      </c>
      <c r="G3104" s="73" t="s">
        <v>3008</v>
      </c>
      <c r="H3104" s="73" t="s">
        <v>30</v>
      </c>
      <c r="I3104" s="73"/>
      <c r="J3104" s="607"/>
      <c r="K3104" s="191" t="s">
        <v>31</v>
      </c>
      <c r="L3104" s="543">
        <v>45450</v>
      </c>
      <c r="M3104" s="100"/>
      <c r="N3104" s="513">
        <v>45656</v>
      </c>
      <c r="O3104" s="51" t="s">
        <v>2992</v>
      </c>
      <c r="P3104" s="70" t="str">
        <f t="shared" ca="1" si="515"/>
        <v/>
      </c>
      <c r="Q3104" s="70" t="str">
        <f t="shared" ca="1" si="516"/>
        <v/>
      </c>
      <c r="R3104" s="70" t="str">
        <f t="shared" ca="1" si="517"/>
        <v/>
      </c>
      <c r="S3104" s="70" t="str">
        <f t="shared" ca="1" si="518"/>
        <v/>
      </c>
      <c r="T3104" s="147" t="str">
        <f t="shared" ca="1" si="519"/>
        <v/>
      </c>
      <c r="U3104" s="146"/>
      <c r="V3104" s="51"/>
      <c r="W3104" s="51"/>
      <c r="X3104" s="51"/>
      <c r="Y3104" s="51"/>
      <c r="Z3104" s="51"/>
      <c r="AA3104" s="145"/>
    </row>
    <row r="3105" spans="1:27" s="2" customFormat="1" ht="15.6" x14ac:dyDescent="0.3">
      <c r="A3105" s="555">
        <v>45510</v>
      </c>
      <c r="B3105" s="48" t="s">
        <v>2990</v>
      </c>
      <c r="C3105" s="45" t="s">
        <v>494</v>
      </c>
      <c r="D3105" s="45">
        <v>5</v>
      </c>
      <c r="E3105" s="45" t="s">
        <v>361</v>
      </c>
      <c r="F3105" s="45">
        <v>18</v>
      </c>
      <c r="G3105" s="73" t="s">
        <v>233</v>
      </c>
      <c r="H3105" s="73" t="s">
        <v>30</v>
      </c>
      <c r="I3105" s="73"/>
      <c r="J3105" s="607"/>
      <c r="K3105" s="191" t="s">
        <v>31</v>
      </c>
      <c r="L3105" s="543">
        <v>45450</v>
      </c>
      <c r="M3105" s="100"/>
      <c r="N3105" s="513">
        <v>45656</v>
      </c>
      <c r="O3105" s="51" t="s">
        <v>2992</v>
      </c>
      <c r="P3105" s="70" t="str">
        <f t="shared" ca="1" si="515"/>
        <v/>
      </c>
      <c r="Q3105" s="70" t="str">
        <f t="shared" ca="1" si="516"/>
        <v/>
      </c>
      <c r="R3105" s="70" t="str">
        <f t="shared" ca="1" si="517"/>
        <v/>
      </c>
      <c r="S3105" s="70" t="str">
        <f t="shared" ca="1" si="518"/>
        <v/>
      </c>
      <c r="T3105" s="147" t="str">
        <f t="shared" ca="1" si="519"/>
        <v/>
      </c>
      <c r="U3105" s="146"/>
      <c r="V3105" s="51"/>
      <c r="W3105" s="51"/>
      <c r="X3105" s="51"/>
      <c r="Y3105" s="51"/>
      <c r="Z3105" s="51"/>
      <c r="AA3105" s="145"/>
    </row>
    <row r="3106" spans="1:27" s="2" customFormat="1" ht="15.6" x14ac:dyDescent="0.3">
      <c r="A3106" s="555">
        <v>45510</v>
      </c>
      <c r="B3106" s="48" t="s">
        <v>2990</v>
      </c>
      <c r="C3106" s="45" t="s">
        <v>494</v>
      </c>
      <c r="D3106" s="45">
        <v>5</v>
      </c>
      <c r="E3106" s="45" t="s">
        <v>361</v>
      </c>
      <c r="F3106" s="45">
        <v>19</v>
      </c>
      <c r="G3106" s="73" t="s">
        <v>3007</v>
      </c>
      <c r="H3106" s="73" t="s">
        <v>30</v>
      </c>
      <c r="I3106" s="73"/>
      <c r="J3106" s="607"/>
      <c r="K3106" s="191" t="s">
        <v>31</v>
      </c>
      <c r="L3106" s="543">
        <v>45450</v>
      </c>
      <c r="M3106" s="100"/>
      <c r="N3106" s="513">
        <v>45656</v>
      </c>
      <c r="O3106" s="51" t="s">
        <v>2992</v>
      </c>
      <c r="P3106" s="70" t="str">
        <f t="shared" ca="1" si="515"/>
        <v/>
      </c>
      <c r="Q3106" s="70" t="str">
        <f t="shared" ca="1" si="516"/>
        <v/>
      </c>
      <c r="R3106" s="70" t="str">
        <f t="shared" ca="1" si="517"/>
        <v/>
      </c>
      <c r="S3106" s="70" t="str">
        <f t="shared" ca="1" si="518"/>
        <v/>
      </c>
      <c r="T3106" s="147" t="str">
        <f t="shared" ca="1" si="519"/>
        <v/>
      </c>
      <c r="U3106" s="146"/>
      <c r="V3106" s="51"/>
      <c r="W3106" s="51"/>
      <c r="X3106" s="51"/>
      <c r="Y3106" s="51"/>
      <c r="Z3106" s="51"/>
      <c r="AA3106" s="145"/>
    </row>
    <row r="3107" spans="1:27" s="2" customFormat="1" ht="15.6" x14ac:dyDescent="0.3">
      <c r="A3107" s="555">
        <v>45510</v>
      </c>
      <c r="B3107" s="48" t="s">
        <v>2990</v>
      </c>
      <c r="C3107" s="45" t="s">
        <v>494</v>
      </c>
      <c r="D3107" s="45">
        <v>5</v>
      </c>
      <c r="E3107" s="45" t="s">
        <v>361</v>
      </c>
      <c r="F3107" s="45">
        <v>20</v>
      </c>
      <c r="G3107" s="73" t="s">
        <v>3006</v>
      </c>
      <c r="H3107" s="73" t="s">
        <v>30</v>
      </c>
      <c r="I3107" s="73"/>
      <c r="J3107" s="607"/>
      <c r="K3107" s="191" t="s">
        <v>31</v>
      </c>
      <c r="L3107" s="543">
        <v>45450</v>
      </c>
      <c r="M3107" s="100"/>
      <c r="N3107" s="513">
        <v>45656</v>
      </c>
      <c r="O3107" s="51" t="s">
        <v>2992</v>
      </c>
      <c r="P3107" s="70" t="str">
        <f t="shared" ca="1" si="515"/>
        <v/>
      </c>
      <c r="Q3107" s="70" t="str">
        <f t="shared" ca="1" si="516"/>
        <v/>
      </c>
      <c r="R3107" s="70" t="str">
        <f t="shared" ca="1" si="517"/>
        <v/>
      </c>
      <c r="S3107" s="70" t="str">
        <f t="shared" ca="1" si="518"/>
        <v/>
      </c>
      <c r="T3107" s="147" t="str">
        <f t="shared" ca="1" si="519"/>
        <v/>
      </c>
      <c r="U3107" s="146"/>
      <c r="V3107" s="51"/>
      <c r="W3107" s="51"/>
      <c r="X3107" s="51"/>
      <c r="Y3107" s="51"/>
      <c r="Z3107" s="51"/>
      <c r="AA3107" s="145"/>
    </row>
    <row r="3108" spans="1:27" s="2" customFormat="1" ht="15.6" x14ac:dyDescent="0.3">
      <c r="A3108" s="555">
        <v>45510</v>
      </c>
      <c r="B3108" s="48" t="s">
        <v>2990</v>
      </c>
      <c r="C3108" s="45" t="s">
        <v>494</v>
      </c>
      <c r="D3108" s="45">
        <v>5</v>
      </c>
      <c r="E3108" s="45" t="s">
        <v>361</v>
      </c>
      <c r="F3108" s="45">
        <v>21</v>
      </c>
      <c r="G3108" s="73" t="s">
        <v>3005</v>
      </c>
      <c r="H3108" s="73" t="s">
        <v>30</v>
      </c>
      <c r="I3108" s="73"/>
      <c r="J3108" s="607"/>
      <c r="K3108" s="191" t="s">
        <v>31</v>
      </c>
      <c r="L3108" s="543">
        <v>45450</v>
      </c>
      <c r="M3108" s="100"/>
      <c r="N3108" s="513">
        <v>45656</v>
      </c>
      <c r="O3108" s="51" t="s">
        <v>2992</v>
      </c>
      <c r="P3108" s="70" t="str">
        <f t="shared" ca="1" si="515"/>
        <v/>
      </c>
      <c r="Q3108" s="70" t="str">
        <f t="shared" ca="1" si="516"/>
        <v/>
      </c>
      <c r="R3108" s="70" t="str">
        <f t="shared" ca="1" si="517"/>
        <v/>
      </c>
      <c r="S3108" s="70" t="str">
        <f t="shared" ca="1" si="518"/>
        <v/>
      </c>
      <c r="T3108" s="147" t="str">
        <f t="shared" ca="1" si="519"/>
        <v/>
      </c>
      <c r="U3108" s="146"/>
      <c r="V3108" s="51"/>
      <c r="W3108" s="51"/>
      <c r="X3108" s="51"/>
      <c r="Y3108" s="51"/>
      <c r="Z3108" s="51"/>
      <c r="AA3108" s="145"/>
    </row>
    <row r="3109" spans="1:27" s="2" customFormat="1" ht="15.6" x14ac:dyDescent="0.3">
      <c r="A3109" s="555">
        <v>45510</v>
      </c>
      <c r="B3109" s="48" t="s">
        <v>2990</v>
      </c>
      <c r="C3109" s="45" t="s">
        <v>494</v>
      </c>
      <c r="D3109" s="45">
        <v>5</v>
      </c>
      <c r="E3109" s="45" t="s">
        <v>361</v>
      </c>
      <c r="F3109" s="45">
        <v>22</v>
      </c>
      <c r="G3109" s="73" t="s">
        <v>3004</v>
      </c>
      <c r="H3109" s="73" t="s">
        <v>30</v>
      </c>
      <c r="I3109" s="73"/>
      <c r="J3109" s="607"/>
      <c r="K3109" s="191" t="s">
        <v>31</v>
      </c>
      <c r="L3109" s="543">
        <v>45450</v>
      </c>
      <c r="M3109" s="100"/>
      <c r="N3109" s="513">
        <v>45656</v>
      </c>
      <c r="O3109" s="51" t="s">
        <v>2992</v>
      </c>
      <c r="P3109" s="70" t="str">
        <f t="shared" ca="1" si="515"/>
        <v/>
      </c>
      <c r="Q3109" s="70" t="str">
        <f t="shared" ca="1" si="516"/>
        <v/>
      </c>
      <c r="R3109" s="70" t="str">
        <f t="shared" ca="1" si="517"/>
        <v/>
      </c>
      <c r="S3109" s="70" t="str">
        <f t="shared" ca="1" si="518"/>
        <v/>
      </c>
      <c r="T3109" s="147" t="str">
        <f t="shared" ca="1" si="519"/>
        <v/>
      </c>
      <c r="U3109" s="146"/>
      <c r="V3109" s="51"/>
      <c r="W3109" s="51"/>
      <c r="X3109" s="51"/>
      <c r="Y3109" s="51"/>
      <c r="Z3109" s="51"/>
      <c r="AA3109" s="145"/>
    </row>
    <row r="3110" spans="1:27" s="2" customFormat="1" ht="15.6" x14ac:dyDescent="0.3">
      <c r="A3110" s="555">
        <v>45510</v>
      </c>
      <c r="B3110" s="48" t="s">
        <v>2990</v>
      </c>
      <c r="C3110" s="45" t="s">
        <v>494</v>
      </c>
      <c r="D3110" s="45">
        <v>5</v>
      </c>
      <c r="E3110" s="45" t="s">
        <v>361</v>
      </c>
      <c r="F3110" s="45">
        <v>23</v>
      </c>
      <c r="G3110" s="73" t="s">
        <v>3003</v>
      </c>
      <c r="H3110" s="73" t="s">
        <v>30</v>
      </c>
      <c r="I3110" s="73"/>
      <c r="J3110" s="607"/>
      <c r="K3110" s="191" t="s">
        <v>31</v>
      </c>
      <c r="L3110" s="543">
        <v>45450</v>
      </c>
      <c r="M3110" s="100"/>
      <c r="N3110" s="513">
        <v>45656</v>
      </c>
      <c r="O3110" s="51" t="s">
        <v>2992</v>
      </c>
      <c r="P3110" s="70" t="str">
        <f t="shared" ca="1" si="515"/>
        <v/>
      </c>
      <c r="Q3110" s="70" t="str">
        <f t="shared" ca="1" si="516"/>
        <v/>
      </c>
      <c r="R3110" s="70" t="str">
        <f t="shared" ca="1" si="517"/>
        <v/>
      </c>
      <c r="S3110" s="70" t="str">
        <f t="shared" ca="1" si="518"/>
        <v/>
      </c>
      <c r="T3110" s="147" t="str">
        <f t="shared" ca="1" si="519"/>
        <v/>
      </c>
      <c r="U3110" s="146"/>
      <c r="V3110" s="51"/>
      <c r="W3110" s="51"/>
      <c r="X3110" s="51"/>
      <c r="Y3110" s="51"/>
      <c r="Z3110" s="51"/>
      <c r="AA3110" s="145"/>
    </row>
    <row r="3111" spans="1:27" s="2" customFormat="1" ht="15.6" x14ac:dyDescent="0.3">
      <c r="A3111" s="555">
        <v>45510</v>
      </c>
      <c r="B3111" s="48" t="s">
        <v>2990</v>
      </c>
      <c r="C3111" s="48" t="s">
        <v>494</v>
      </c>
      <c r="D3111" s="48">
        <v>5</v>
      </c>
      <c r="E3111" s="48" t="s">
        <v>361</v>
      </c>
      <c r="F3111" s="45">
        <v>24</v>
      </c>
      <c r="G3111" s="73" t="s">
        <v>3002</v>
      </c>
      <c r="H3111" s="73" t="s">
        <v>30</v>
      </c>
      <c r="I3111" s="73"/>
      <c r="J3111" s="607"/>
      <c r="K3111" s="378" t="s">
        <v>31</v>
      </c>
      <c r="L3111" s="543">
        <v>45450</v>
      </c>
      <c r="M3111" s="100"/>
      <c r="N3111" s="513">
        <v>45572</v>
      </c>
      <c r="O3111" s="51" t="s">
        <v>2992</v>
      </c>
      <c r="P3111" s="70" t="str">
        <f t="shared" ca="1" si="515"/>
        <v/>
      </c>
      <c r="Q3111" s="70" t="str">
        <f t="shared" ca="1" si="516"/>
        <v/>
      </c>
      <c r="R3111" s="70" t="str">
        <f t="shared" ca="1" si="517"/>
        <v/>
      </c>
      <c r="S3111" s="70" t="str">
        <f t="shared" ca="1" si="518"/>
        <v/>
      </c>
      <c r="T3111" s="147" t="str">
        <f t="shared" ca="1" si="519"/>
        <v/>
      </c>
      <c r="U3111" s="146"/>
      <c r="V3111" s="51"/>
      <c r="W3111" s="51"/>
      <c r="X3111" s="51"/>
      <c r="Y3111" s="51"/>
      <c r="Z3111" s="51"/>
      <c r="AA3111" s="145"/>
    </row>
    <row r="3112" spans="1:27" s="2" customFormat="1" ht="15.6" x14ac:dyDescent="0.3">
      <c r="A3112" s="555">
        <v>45510</v>
      </c>
      <c r="B3112" s="48" t="s">
        <v>2990</v>
      </c>
      <c r="C3112" s="48" t="s">
        <v>494</v>
      </c>
      <c r="D3112" s="48">
        <v>5</v>
      </c>
      <c r="E3112" s="48" t="s">
        <v>361</v>
      </c>
      <c r="F3112" s="45">
        <v>25</v>
      </c>
      <c r="G3112" s="73" t="s">
        <v>3001</v>
      </c>
      <c r="H3112" s="65" t="s">
        <v>104</v>
      </c>
      <c r="I3112" s="73"/>
      <c r="J3112" s="607">
        <v>45531</v>
      </c>
      <c r="K3112" s="191" t="s">
        <v>31</v>
      </c>
      <c r="L3112" s="543">
        <v>45450</v>
      </c>
      <c r="M3112" s="100"/>
      <c r="N3112" s="513">
        <v>45572</v>
      </c>
      <c r="O3112" s="51" t="s">
        <v>2992</v>
      </c>
      <c r="P3112" s="70" t="str">
        <f t="shared" ca="1" si="515"/>
        <v/>
      </c>
      <c r="Q3112" s="70" t="str">
        <f t="shared" ca="1" si="516"/>
        <v/>
      </c>
      <c r="R3112" s="70" t="str">
        <f t="shared" ca="1" si="517"/>
        <v/>
      </c>
      <c r="S3112" s="70" t="str">
        <f t="shared" ca="1" si="518"/>
        <v/>
      </c>
      <c r="T3112" s="147" t="str">
        <f t="shared" ca="1" si="519"/>
        <v/>
      </c>
      <c r="U3112" s="146"/>
      <c r="V3112" s="51"/>
      <c r="W3112" s="51"/>
      <c r="X3112" s="51"/>
      <c r="Y3112" s="51"/>
      <c r="Z3112" s="51"/>
      <c r="AA3112" s="145"/>
    </row>
    <row r="3113" spans="1:27" s="2" customFormat="1" ht="15.6" x14ac:dyDescent="0.3">
      <c r="A3113" s="555">
        <v>45510</v>
      </c>
      <c r="B3113" s="48" t="s">
        <v>2990</v>
      </c>
      <c r="C3113" s="48" t="s">
        <v>494</v>
      </c>
      <c r="D3113" s="48">
        <v>5</v>
      </c>
      <c r="E3113" s="48" t="s">
        <v>361</v>
      </c>
      <c r="F3113" s="45">
        <v>26</v>
      </c>
      <c r="G3113" s="73" t="s">
        <v>3000</v>
      </c>
      <c r="H3113" s="65" t="s">
        <v>57</v>
      </c>
      <c r="I3113" s="73"/>
      <c r="J3113" s="607"/>
      <c r="K3113" s="191" t="s">
        <v>31</v>
      </c>
      <c r="L3113" s="543">
        <v>45450</v>
      </c>
      <c r="M3113" s="100"/>
      <c r="N3113" s="513">
        <v>45559</v>
      </c>
      <c r="O3113" s="51" t="s">
        <v>2992</v>
      </c>
      <c r="P3113" s="70" t="str">
        <f t="shared" ca="1" si="515"/>
        <v/>
      </c>
      <c r="Q3113" s="70" t="str">
        <f t="shared" ca="1" si="516"/>
        <v/>
      </c>
      <c r="R3113" s="70" t="str">
        <f t="shared" ca="1" si="517"/>
        <v/>
      </c>
      <c r="S3113" s="70" t="str">
        <f t="shared" ca="1" si="518"/>
        <v/>
      </c>
      <c r="T3113" s="147" t="str">
        <f t="shared" ca="1" si="519"/>
        <v/>
      </c>
      <c r="U3113" s="146"/>
      <c r="V3113" s="51"/>
      <c r="W3113" s="51"/>
      <c r="X3113" s="51"/>
      <c r="Y3113" s="51"/>
      <c r="Z3113" s="51"/>
      <c r="AA3113" s="145"/>
    </row>
    <row r="3114" spans="1:27" s="2" customFormat="1" ht="15.6" x14ac:dyDescent="0.3">
      <c r="A3114" s="555">
        <v>45510</v>
      </c>
      <c r="B3114" s="48" t="s">
        <v>2990</v>
      </c>
      <c r="C3114" s="48" t="s">
        <v>494</v>
      </c>
      <c r="D3114" s="48">
        <v>5</v>
      </c>
      <c r="E3114" s="48" t="s">
        <v>361</v>
      </c>
      <c r="F3114" s="45">
        <v>27</v>
      </c>
      <c r="G3114" s="73" t="s">
        <v>2999</v>
      </c>
      <c r="H3114" s="65" t="s">
        <v>57</v>
      </c>
      <c r="I3114" s="73"/>
      <c r="J3114" s="607"/>
      <c r="K3114" s="191" t="s">
        <v>31</v>
      </c>
      <c r="L3114" s="543">
        <v>45450</v>
      </c>
      <c r="M3114" s="100"/>
      <c r="N3114" s="513">
        <v>45559</v>
      </c>
      <c r="O3114" s="51" t="s">
        <v>2992</v>
      </c>
      <c r="P3114" s="70" t="str">
        <f t="shared" ca="1" si="515"/>
        <v/>
      </c>
      <c r="Q3114" s="70" t="str">
        <f t="shared" ca="1" si="516"/>
        <v/>
      </c>
      <c r="R3114" s="70" t="str">
        <f t="shared" ca="1" si="517"/>
        <v/>
      </c>
      <c r="S3114" s="70" t="str">
        <f t="shared" ca="1" si="518"/>
        <v/>
      </c>
      <c r="T3114" s="147" t="str">
        <f t="shared" ca="1" si="519"/>
        <v/>
      </c>
      <c r="U3114" s="146"/>
      <c r="V3114" s="51"/>
      <c r="W3114" s="51"/>
      <c r="X3114" s="51"/>
      <c r="Y3114" s="51"/>
      <c r="Z3114" s="51"/>
      <c r="AA3114" s="145"/>
    </row>
    <row r="3115" spans="1:27" s="2" customFormat="1" ht="15.6" x14ac:dyDescent="0.3">
      <c r="A3115" s="555">
        <v>45510</v>
      </c>
      <c r="B3115" s="48" t="s">
        <v>2990</v>
      </c>
      <c r="C3115" s="48" t="s">
        <v>494</v>
      </c>
      <c r="D3115" s="48">
        <v>5</v>
      </c>
      <c r="E3115" s="48" t="s">
        <v>361</v>
      </c>
      <c r="F3115" s="45">
        <v>28</v>
      </c>
      <c r="G3115" s="73" t="s">
        <v>2998</v>
      </c>
      <c r="H3115" s="73" t="s">
        <v>30</v>
      </c>
      <c r="I3115" s="73"/>
      <c r="J3115" s="607"/>
      <c r="K3115" s="191" t="s">
        <v>31</v>
      </c>
      <c r="L3115" s="543">
        <v>45450</v>
      </c>
      <c r="M3115" s="100"/>
      <c r="N3115" s="513">
        <v>45572</v>
      </c>
      <c r="O3115" s="51" t="s">
        <v>2992</v>
      </c>
      <c r="P3115" s="70" t="str">
        <f t="shared" ca="1" si="515"/>
        <v/>
      </c>
      <c r="Q3115" s="70" t="str">
        <f t="shared" ca="1" si="516"/>
        <v/>
      </c>
      <c r="R3115" s="70" t="str">
        <f t="shared" ca="1" si="517"/>
        <v/>
      </c>
      <c r="S3115" s="70" t="str">
        <f t="shared" ca="1" si="518"/>
        <v/>
      </c>
      <c r="T3115" s="147" t="str">
        <f t="shared" ca="1" si="519"/>
        <v/>
      </c>
      <c r="U3115" s="146"/>
      <c r="V3115" s="51"/>
      <c r="W3115" s="51"/>
      <c r="X3115" s="51"/>
      <c r="Y3115" s="51"/>
      <c r="Z3115" s="51"/>
      <c r="AA3115" s="145"/>
    </row>
    <row r="3116" spans="1:27" s="2" customFormat="1" ht="15.6" x14ac:dyDescent="0.3">
      <c r="A3116" s="555">
        <v>45510</v>
      </c>
      <c r="B3116" s="48" t="s">
        <v>2990</v>
      </c>
      <c r="C3116" s="48" t="s">
        <v>494</v>
      </c>
      <c r="D3116" s="48">
        <v>5</v>
      </c>
      <c r="E3116" s="48" t="s">
        <v>361</v>
      </c>
      <c r="F3116" s="45">
        <v>29</v>
      </c>
      <c r="G3116" s="73" t="s">
        <v>2997</v>
      </c>
      <c r="H3116" s="73" t="s">
        <v>30</v>
      </c>
      <c r="I3116" s="73"/>
      <c r="J3116" s="607"/>
      <c r="K3116" s="191" t="s">
        <v>31</v>
      </c>
      <c r="L3116" s="543">
        <v>45450</v>
      </c>
      <c r="M3116" s="100"/>
      <c r="N3116" s="513">
        <v>45572</v>
      </c>
      <c r="O3116" s="51" t="s">
        <v>2992</v>
      </c>
      <c r="P3116" s="70" t="str">
        <f t="shared" ca="1" si="515"/>
        <v/>
      </c>
      <c r="Q3116" s="70" t="str">
        <f t="shared" ca="1" si="516"/>
        <v/>
      </c>
      <c r="R3116" s="70" t="str">
        <f t="shared" ca="1" si="517"/>
        <v/>
      </c>
      <c r="S3116" s="70" t="str">
        <f t="shared" ca="1" si="518"/>
        <v/>
      </c>
      <c r="T3116" s="147" t="str">
        <f t="shared" ca="1" si="519"/>
        <v/>
      </c>
      <c r="U3116" s="146"/>
      <c r="V3116" s="51"/>
      <c r="W3116" s="51"/>
      <c r="X3116" s="51"/>
      <c r="Y3116" s="51"/>
      <c r="Z3116" s="51"/>
      <c r="AA3116" s="145"/>
    </row>
    <row r="3117" spans="1:27" s="2" customFormat="1" ht="15.6" x14ac:dyDescent="0.3">
      <c r="A3117" s="555">
        <v>45510</v>
      </c>
      <c r="B3117" s="48" t="s">
        <v>2990</v>
      </c>
      <c r="C3117" s="48" t="s">
        <v>494</v>
      </c>
      <c r="D3117" s="48">
        <v>5</v>
      </c>
      <c r="E3117" s="48" t="s">
        <v>361</v>
      </c>
      <c r="F3117" s="45">
        <v>30</v>
      </c>
      <c r="G3117" s="73" t="s">
        <v>2996</v>
      </c>
      <c r="H3117" s="73" t="s">
        <v>30</v>
      </c>
      <c r="I3117" s="73"/>
      <c r="J3117" s="607"/>
      <c r="K3117" s="191" t="s">
        <v>31</v>
      </c>
      <c r="L3117" s="543">
        <v>45450</v>
      </c>
      <c r="M3117" s="100"/>
      <c r="N3117" s="513">
        <v>45572</v>
      </c>
      <c r="O3117" s="51" t="s">
        <v>2992</v>
      </c>
      <c r="P3117" s="70" t="str">
        <f t="shared" ca="1" si="515"/>
        <v/>
      </c>
      <c r="Q3117" s="70" t="str">
        <f t="shared" ca="1" si="516"/>
        <v/>
      </c>
      <c r="R3117" s="70" t="str">
        <f t="shared" ca="1" si="517"/>
        <v/>
      </c>
      <c r="S3117" s="70" t="str">
        <f t="shared" ca="1" si="518"/>
        <v/>
      </c>
      <c r="T3117" s="147" t="str">
        <f t="shared" ca="1" si="519"/>
        <v/>
      </c>
      <c r="U3117" s="146"/>
      <c r="V3117" s="51"/>
      <c r="W3117" s="51"/>
      <c r="X3117" s="51"/>
      <c r="Y3117" s="51"/>
      <c r="Z3117" s="51"/>
      <c r="AA3117" s="145"/>
    </row>
    <row r="3118" spans="1:27" s="2" customFormat="1" ht="15.6" x14ac:dyDescent="0.3">
      <c r="A3118" s="555">
        <v>45510</v>
      </c>
      <c r="B3118" s="48" t="s">
        <v>2990</v>
      </c>
      <c r="C3118" s="48" t="s">
        <v>494</v>
      </c>
      <c r="D3118" s="48">
        <v>5</v>
      </c>
      <c r="E3118" s="48" t="s">
        <v>361</v>
      </c>
      <c r="F3118" s="45">
        <v>31</v>
      </c>
      <c r="G3118" s="73" t="s">
        <v>2995</v>
      </c>
      <c r="H3118" s="73" t="s">
        <v>1067</v>
      </c>
      <c r="I3118" s="73"/>
      <c r="J3118" s="607"/>
      <c r="K3118" s="191" t="s">
        <v>31</v>
      </c>
      <c r="L3118" s="543">
        <v>45450</v>
      </c>
      <c r="M3118" s="100"/>
      <c r="N3118" s="513">
        <v>45572</v>
      </c>
      <c r="O3118" s="51" t="s">
        <v>2992</v>
      </c>
      <c r="P3118" s="70" t="str">
        <f t="shared" ca="1" si="515"/>
        <v/>
      </c>
      <c r="Q3118" s="70" t="str">
        <f t="shared" ca="1" si="516"/>
        <v/>
      </c>
      <c r="R3118" s="70" t="str">
        <f t="shared" ca="1" si="517"/>
        <v/>
      </c>
      <c r="S3118" s="70" t="str">
        <f t="shared" ca="1" si="518"/>
        <v/>
      </c>
      <c r="T3118" s="147" t="str">
        <f t="shared" ca="1" si="519"/>
        <v/>
      </c>
      <c r="U3118" s="146"/>
      <c r="V3118" s="51"/>
      <c r="W3118" s="51"/>
      <c r="X3118" s="51"/>
      <c r="Y3118" s="51"/>
      <c r="Z3118" s="51"/>
      <c r="AA3118" s="145"/>
    </row>
    <row r="3119" spans="1:27" s="2" customFormat="1" ht="15.6" x14ac:dyDescent="0.3">
      <c r="A3119" s="555">
        <v>45510</v>
      </c>
      <c r="B3119" s="48" t="s">
        <v>2990</v>
      </c>
      <c r="C3119" s="48" t="s">
        <v>494</v>
      </c>
      <c r="D3119" s="48">
        <v>5</v>
      </c>
      <c r="E3119" s="48" t="s">
        <v>361</v>
      </c>
      <c r="F3119" s="45">
        <v>32</v>
      </c>
      <c r="G3119" s="73" t="s">
        <v>2994</v>
      </c>
      <c r="H3119" s="73" t="s">
        <v>84</v>
      </c>
      <c r="I3119" s="73"/>
      <c r="J3119" s="607"/>
      <c r="K3119" s="191" t="s">
        <v>31</v>
      </c>
      <c r="L3119" s="543">
        <v>45450</v>
      </c>
      <c r="M3119" s="100"/>
      <c r="N3119" s="513">
        <v>45572</v>
      </c>
      <c r="O3119" s="51" t="s">
        <v>2992</v>
      </c>
      <c r="P3119" s="70" t="str">
        <f t="shared" ca="1" si="515"/>
        <v/>
      </c>
      <c r="Q3119" s="70" t="str">
        <f t="shared" ca="1" si="516"/>
        <v/>
      </c>
      <c r="R3119" s="70" t="str">
        <f t="shared" ca="1" si="517"/>
        <v/>
      </c>
      <c r="S3119" s="70" t="str">
        <f t="shared" ca="1" si="518"/>
        <v/>
      </c>
      <c r="T3119" s="147" t="str">
        <f t="shared" ca="1" si="519"/>
        <v/>
      </c>
      <c r="U3119" s="146"/>
      <c r="V3119" s="51"/>
      <c r="W3119" s="51"/>
      <c r="X3119" s="51"/>
      <c r="Y3119" s="51"/>
      <c r="Z3119" s="51"/>
      <c r="AA3119" s="145"/>
    </row>
    <row r="3120" spans="1:27" s="2" customFormat="1" ht="15.6" x14ac:dyDescent="0.3">
      <c r="A3120" s="555">
        <v>45510</v>
      </c>
      <c r="B3120" s="48" t="s">
        <v>2990</v>
      </c>
      <c r="C3120" s="48" t="s">
        <v>494</v>
      </c>
      <c r="D3120" s="48">
        <v>5</v>
      </c>
      <c r="E3120" s="48" t="s">
        <v>361</v>
      </c>
      <c r="F3120" s="45">
        <v>33</v>
      </c>
      <c r="G3120" s="73" t="s">
        <v>2993</v>
      </c>
      <c r="H3120" s="73" t="s">
        <v>533</v>
      </c>
      <c r="I3120" s="73"/>
      <c r="J3120" s="607"/>
      <c r="K3120" s="191" t="s">
        <v>31</v>
      </c>
      <c r="L3120" s="543">
        <v>45450</v>
      </c>
      <c r="M3120" s="100"/>
      <c r="N3120" s="513">
        <v>45572</v>
      </c>
      <c r="O3120" s="51" t="s">
        <v>2992</v>
      </c>
      <c r="P3120" s="70" t="str">
        <f t="shared" ca="1" si="515"/>
        <v/>
      </c>
      <c r="Q3120" s="70" t="str">
        <f t="shared" ca="1" si="516"/>
        <v/>
      </c>
      <c r="R3120" s="70" t="str">
        <f t="shared" ca="1" si="517"/>
        <v/>
      </c>
      <c r="S3120" s="70" t="str">
        <f t="shared" ca="1" si="518"/>
        <v/>
      </c>
      <c r="T3120" s="147" t="str">
        <f t="shared" ca="1" si="519"/>
        <v/>
      </c>
      <c r="U3120" s="146"/>
      <c r="V3120" s="51"/>
      <c r="W3120" s="51"/>
      <c r="X3120" s="51"/>
      <c r="Y3120" s="51"/>
      <c r="Z3120" s="51"/>
      <c r="AA3120" s="145"/>
    </row>
    <row r="3121" spans="1:27" s="2" customFormat="1" ht="15.6" x14ac:dyDescent="0.3">
      <c r="A3121" s="555">
        <v>45510</v>
      </c>
      <c r="B3121" s="48" t="s">
        <v>2990</v>
      </c>
      <c r="C3121" s="48" t="s">
        <v>494</v>
      </c>
      <c r="D3121" s="48">
        <v>5</v>
      </c>
      <c r="E3121" s="48" t="s">
        <v>361</v>
      </c>
      <c r="F3121" s="45">
        <v>34</v>
      </c>
      <c r="G3121" s="73" t="s">
        <v>2991</v>
      </c>
      <c r="H3121" s="73" t="s">
        <v>84</v>
      </c>
      <c r="I3121" s="73"/>
      <c r="J3121" s="607">
        <v>45527</v>
      </c>
      <c r="K3121" s="191" t="s">
        <v>31</v>
      </c>
      <c r="L3121" s="543">
        <v>45450</v>
      </c>
      <c r="M3121" s="100"/>
      <c r="N3121" s="513">
        <v>45576</v>
      </c>
      <c r="O3121" s="51" t="s">
        <v>2992</v>
      </c>
      <c r="P3121" s="70" t="str">
        <f t="shared" ca="1" si="515"/>
        <v/>
      </c>
      <c r="Q3121" s="70" t="str">
        <f t="shared" ca="1" si="516"/>
        <v/>
      </c>
      <c r="R3121" s="70" t="str">
        <f t="shared" ca="1" si="517"/>
        <v/>
      </c>
      <c r="S3121" s="70" t="str">
        <f t="shared" ca="1" si="518"/>
        <v/>
      </c>
      <c r="T3121" s="147" t="str">
        <f t="shared" ca="1" si="519"/>
        <v/>
      </c>
      <c r="U3121" s="146"/>
      <c r="V3121" s="51"/>
      <c r="W3121" s="51"/>
      <c r="X3121" s="51"/>
      <c r="Y3121" s="51"/>
      <c r="Z3121" s="51"/>
      <c r="AA3121" s="145"/>
    </row>
    <row r="3122" spans="1:27" s="2" customFormat="1" ht="90" x14ac:dyDescent="0.3">
      <c r="A3122" s="555">
        <v>45510</v>
      </c>
      <c r="B3122" s="48" t="s">
        <v>2990</v>
      </c>
      <c r="C3122" s="45" t="s">
        <v>494</v>
      </c>
      <c r="D3122" s="45">
        <v>5</v>
      </c>
      <c r="E3122" s="45" t="s">
        <v>361</v>
      </c>
      <c r="F3122" s="45">
        <v>35</v>
      </c>
      <c r="G3122" s="64" t="s">
        <v>5526</v>
      </c>
      <c r="H3122" s="61" t="s">
        <v>158</v>
      </c>
      <c r="I3122" s="61"/>
      <c r="J3122" s="533">
        <v>46002</v>
      </c>
      <c r="K3122" s="191" t="s">
        <v>31</v>
      </c>
      <c r="L3122" s="543">
        <v>45450</v>
      </c>
      <c r="M3122" s="405"/>
      <c r="N3122" s="513">
        <v>46099</v>
      </c>
      <c r="O3122" s="629" t="s">
        <v>5540</v>
      </c>
      <c r="P3122" s="70"/>
      <c r="Q3122" s="70"/>
      <c r="R3122" s="70"/>
      <c r="S3122" s="70"/>
      <c r="T3122" s="147"/>
      <c r="U3122" s="146"/>
      <c r="V3122" s="51"/>
      <c r="W3122" s="51"/>
      <c r="X3122" s="51"/>
      <c r="Y3122" s="51"/>
      <c r="Z3122" s="51"/>
      <c r="AA3122" s="145"/>
    </row>
    <row r="3123" spans="1:27" s="2" customFormat="1" ht="62.4" x14ac:dyDescent="0.3">
      <c r="A3123" s="555">
        <v>45510</v>
      </c>
      <c r="B3123" s="48" t="s">
        <v>2990</v>
      </c>
      <c r="C3123" s="45" t="s">
        <v>494</v>
      </c>
      <c r="D3123" s="45">
        <v>5</v>
      </c>
      <c r="E3123" s="45" t="s">
        <v>361</v>
      </c>
      <c r="F3123" s="45">
        <v>36</v>
      </c>
      <c r="G3123" s="44" t="s">
        <v>5579</v>
      </c>
      <c r="H3123" s="48" t="s">
        <v>219</v>
      </c>
      <c r="I3123" s="76"/>
      <c r="J3123" s="523">
        <v>46126</v>
      </c>
      <c r="K3123" s="193" t="s">
        <v>31</v>
      </c>
      <c r="L3123" s="543">
        <v>45450</v>
      </c>
      <c r="M3123" s="674"/>
      <c r="N3123" s="513">
        <v>46170</v>
      </c>
      <c r="O3123" s="51"/>
      <c r="P3123" s="70" t="str">
        <f ca="1">IF(K3123="NÃO INTERVENCIONADO",TODAY()-J3123,"")</f>
        <v/>
      </c>
      <c r="Q3123" s="70" t="str">
        <f ca="1">IF(K3123="ENCOMENDADO",TODAY()-J3123,"")</f>
        <v/>
      </c>
      <c r="R3123" s="70" t="str">
        <f ca="1">IF(K3123="EM OBRA",TODAY()-J3123,"")</f>
        <v/>
      </c>
      <c r="S3123" s="70" t="str">
        <f ca="1">IF(K3123="CORREÇÃO NÃO ACEITE",TODAY()-J3123,"")</f>
        <v/>
      </c>
      <c r="T3123" s="147" t="str">
        <f ca="1">IF(K3123="A VERIFICAR",TODAY()-J3123,"")</f>
        <v/>
      </c>
      <c r="U3123" s="146"/>
      <c r="V3123" s="51"/>
      <c r="W3123" s="51"/>
      <c r="X3123" s="51"/>
      <c r="Y3123" s="51"/>
      <c r="Z3123" s="51"/>
      <c r="AA3123" s="145"/>
    </row>
    <row r="3124" spans="1:27" s="2" customFormat="1" x14ac:dyDescent="0.3">
      <c r="A3124" s="555">
        <v>45510</v>
      </c>
      <c r="B3124" s="48" t="s">
        <v>2990</v>
      </c>
      <c r="C3124" s="45" t="s">
        <v>494</v>
      </c>
      <c r="D3124" s="45">
        <v>5</v>
      </c>
      <c r="E3124" s="45" t="s">
        <v>361</v>
      </c>
      <c r="F3124" s="45">
        <v>37</v>
      </c>
      <c r="G3124" s="44" t="s">
        <v>5599</v>
      </c>
      <c r="H3124" s="45" t="s">
        <v>54</v>
      </c>
      <c r="I3124" s="45"/>
      <c r="J3124" s="523">
        <v>46126</v>
      </c>
      <c r="K3124" s="642" t="s">
        <v>5552</v>
      </c>
      <c r="L3124" s="543">
        <v>45450</v>
      </c>
      <c r="M3124" s="405"/>
      <c r="N3124" s="513"/>
      <c r="O3124" s="629"/>
      <c r="P3124" s="70"/>
      <c r="Q3124" s="70"/>
      <c r="R3124" s="70"/>
      <c r="S3124" s="70"/>
      <c r="T3124" s="147"/>
      <c r="U3124" s="146"/>
      <c r="V3124" s="51"/>
      <c r="W3124" s="51"/>
      <c r="X3124" s="51"/>
      <c r="Y3124" s="51"/>
      <c r="Z3124" s="51"/>
      <c r="AA3124" s="145"/>
    </row>
    <row r="3125" spans="1:27" s="2" customFormat="1" ht="15.6" x14ac:dyDescent="0.3">
      <c r="A3125" s="555">
        <v>45488</v>
      </c>
      <c r="B3125" s="48" t="s">
        <v>3024</v>
      </c>
      <c r="C3125" s="45" t="s">
        <v>494</v>
      </c>
      <c r="D3125" s="45">
        <v>5</v>
      </c>
      <c r="E3125" s="45" t="s">
        <v>391</v>
      </c>
      <c r="F3125" s="45">
        <v>15</v>
      </c>
      <c r="G3125" s="94" t="s">
        <v>3025</v>
      </c>
      <c r="H3125" s="95" t="s">
        <v>84</v>
      </c>
      <c r="I3125" s="95"/>
      <c r="J3125" s="570">
        <v>45580</v>
      </c>
      <c r="K3125" s="42" t="s">
        <v>31</v>
      </c>
      <c r="L3125" s="544">
        <v>45470</v>
      </c>
      <c r="M3125" s="104"/>
      <c r="N3125" s="513">
        <v>45587</v>
      </c>
      <c r="O3125" s="51"/>
      <c r="P3125" s="70" t="str">
        <f t="shared" ref="P3125:P3156" ca="1" si="520">IF(K3125="NÃO INTERVENCIONADO",TODAY()-J3125,"")</f>
        <v/>
      </c>
      <c r="Q3125" s="70" t="str">
        <f t="shared" ref="Q3125:Q3156" ca="1" si="521">IF(K3125="ENCOMENDADO",TODAY()-J3125,"")</f>
        <v/>
      </c>
      <c r="R3125" s="70" t="str">
        <f t="shared" ref="R3125:R3156" ca="1" si="522">IF(K3125="EM OBRA",TODAY()-J3125,"")</f>
        <v/>
      </c>
      <c r="S3125" s="70" t="str">
        <f t="shared" ref="S3125:S3156" ca="1" si="523">IF(K3125="CORREÇÃO NÃO ACEITE",TODAY()-J3125,"")</f>
        <v/>
      </c>
      <c r="T3125" s="147" t="str">
        <f t="shared" ref="T3125:T3156" ca="1" si="524">IF(K3125="A VERIFICAR",TODAY()-J3125,"")</f>
        <v/>
      </c>
      <c r="U3125" s="146"/>
      <c r="V3125" s="51"/>
      <c r="W3125" s="51"/>
      <c r="X3125" s="51"/>
      <c r="Y3125" s="51"/>
      <c r="Z3125" s="51"/>
      <c r="AA3125" s="145"/>
    </row>
    <row r="3126" spans="1:27" s="2" customFormat="1" ht="15.6" x14ac:dyDescent="0.3">
      <c r="A3126" s="555">
        <v>45488</v>
      </c>
      <c r="B3126" s="48" t="s">
        <v>3024</v>
      </c>
      <c r="C3126" s="45" t="s">
        <v>494</v>
      </c>
      <c r="D3126" s="45">
        <v>5</v>
      </c>
      <c r="E3126" s="45" t="s">
        <v>391</v>
      </c>
      <c r="F3126" s="45">
        <v>14</v>
      </c>
      <c r="G3126" s="46" t="s">
        <v>3026</v>
      </c>
      <c r="H3126" s="47" t="s">
        <v>104</v>
      </c>
      <c r="I3126" s="48"/>
      <c r="J3126" s="568">
        <v>45562</v>
      </c>
      <c r="K3126" s="42" t="s">
        <v>31</v>
      </c>
      <c r="L3126" s="544">
        <v>45470</v>
      </c>
      <c r="M3126" s="104"/>
      <c r="N3126" s="513">
        <v>45562</v>
      </c>
      <c r="O3126" s="51"/>
      <c r="P3126" s="70" t="str">
        <f t="shared" ca="1" si="520"/>
        <v/>
      </c>
      <c r="Q3126" s="70" t="str">
        <f t="shared" ca="1" si="521"/>
        <v/>
      </c>
      <c r="R3126" s="70" t="str">
        <f t="shared" ca="1" si="522"/>
        <v/>
      </c>
      <c r="S3126" s="70" t="str">
        <f t="shared" ca="1" si="523"/>
        <v/>
      </c>
      <c r="T3126" s="147" t="str">
        <f t="shared" ca="1" si="524"/>
        <v/>
      </c>
      <c r="U3126" s="146"/>
      <c r="V3126" s="51"/>
      <c r="W3126" s="51"/>
      <c r="X3126" s="51"/>
      <c r="Y3126" s="51"/>
      <c r="Z3126" s="51"/>
      <c r="AA3126" s="145"/>
    </row>
    <row r="3127" spans="1:27" s="2" customFormat="1" ht="15.6" x14ac:dyDescent="0.3">
      <c r="A3127" s="555">
        <v>45488</v>
      </c>
      <c r="B3127" s="48" t="s">
        <v>3024</v>
      </c>
      <c r="C3127" s="45" t="s">
        <v>494</v>
      </c>
      <c r="D3127" s="45">
        <v>5</v>
      </c>
      <c r="E3127" s="45" t="s">
        <v>391</v>
      </c>
      <c r="F3127" s="45">
        <v>13</v>
      </c>
      <c r="G3127" s="46" t="s">
        <v>3027</v>
      </c>
      <c r="H3127" s="47" t="s">
        <v>68</v>
      </c>
      <c r="I3127" s="48"/>
      <c r="J3127" s="568">
        <v>45555</v>
      </c>
      <c r="K3127" s="42" t="s">
        <v>31</v>
      </c>
      <c r="L3127" s="544">
        <v>45470</v>
      </c>
      <c r="M3127" s="104"/>
      <c r="N3127" s="513">
        <v>45555</v>
      </c>
      <c r="O3127" s="51"/>
      <c r="P3127" s="70" t="str">
        <f t="shared" ca="1" si="520"/>
        <v/>
      </c>
      <c r="Q3127" s="70" t="str">
        <f t="shared" ca="1" si="521"/>
        <v/>
      </c>
      <c r="R3127" s="70" t="str">
        <f t="shared" ca="1" si="522"/>
        <v/>
      </c>
      <c r="S3127" s="70" t="str">
        <f t="shared" ca="1" si="523"/>
        <v/>
      </c>
      <c r="T3127" s="147" t="str">
        <f t="shared" ca="1" si="524"/>
        <v/>
      </c>
      <c r="U3127" s="146"/>
      <c r="V3127" s="51"/>
      <c r="W3127" s="51"/>
      <c r="X3127" s="51"/>
      <c r="Y3127" s="51"/>
      <c r="Z3127" s="51"/>
      <c r="AA3127" s="145"/>
    </row>
    <row r="3128" spans="1:27" s="2" customFormat="1" ht="15.6" x14ac:dyDescent="0.3">
      <c r="A3128" s="555">
        <v>45488</v>
      </c>
      <c r="B3128" s="48" t="s">
        <v>3024</v>
      </c>
      <c r="C3128" s="45" t="s">
        <v>494</v>
      </c>
      <c r="D3128" s="45">
        <v>5</v>
      </c>
      <c r="E3128" s="45" t="s">
        <v>391</v>
      </c>
      <c r="F3128" s="45">
        <v>12</v>
      </c>
      <c r="G3128" s="46" t="s">
        <v>506</v>
      </c>
      <c r="H3128" s="47" t="s">
        <v>104</v>
      </c>
      <c r="I3128" s="48"/>
      <c r="J3128" s="568">
        <v>45525</v>
      </c>
      <c r="K3128" s="42" t="s">
        <v>31</v>
      </c>
      <c r="L3128" s="544">
        <v>45470</v>
      </c>
      <c r="M3128" s="104"/>
      <c r="N3128" s="513">
        <v>45525</v>
      </c>
      <c r="O3128" s="51"/>
      <c r="P3128" s="70" t="str">
        <f t="shared" ca="1" si="520"/>
        <v/>
      </c>
      <c r="Q3128" s="70" t="str">
        <f t="shared" ca="1" si="521"/>
        <v/>
      </c>
      <c r="R3128" s="70" t="str">
        <f t="shared" ca="1" si="522"/>
        <v/>
      </c>
      <c r="S3128" s="70" t="str">
        <f t="shared" ca="1" si="523"/>
        <v/>
      </c>
      <c r="T3128" s="147" t="str">
        <f t="shared" ca="1" si="524"/>
        <v/>
      </c>
      <c r="U3128" s="146"/>
      <c r="V3128" s="51"/>
      <c r="W3128" s="51"/>
      <c r="X3128" s="51"/>
      <c r="Y3128" s="51"/>
      <c r="Z3128" s="51"/>
      <c r="AA3128" s="145"/>
    </row>
    <row r="3129" spans="1:27" s="2" customFormat="1" ht="15.6" x14ac:dyDescent="0.3">
      <c r="A3129" s="555">
        <v>45488</v>
      </c>
      <c r="B3129" s="48" t="s">
        <v>3024</v>
      </c>
      <c r="C3129" s="45" t="s">
        <v>494</v>
      </c>
      <c r="D3129" s="45">
        <v>5</v>
      </c>
      <c r="E3129" s="45" t="s">
        <v>391</v>
      </c>
      <c r="F3129" s="45">
        <v>11</v>
      </c>
      <c r="G3129" s="52" t="s">
        <v>3028</v>
      </c>
      <c r="H3129" s="53" t="s">
        <v>44</v>
      </c>
      <c r="I3129" s="48"/>
      <c r="J3129" s="569"/>
      <c r="K3129" s="42" t="s">
        <v>31</v>
      </c>
      <c r="L3129" s="544">
        <v>45470</v>
      </c>
      <c r="M3129" s="113"/>
      <c r="N3129" s="513">
        <v>45656</v>
      </c>
      <c r="O3129" s="51"/>
      <c r="P3129" s="70" t="str">
        <f t="shared" ca="1" si="520"/>
        <v/>
      </c>
      <c r="Q3129" s="70" t="str">
        <f t="shared" ca="1" si="521"/>
        <v/>
      </c>
      <c r="R3129" s="70" t="str">
        <f t="shared" ca="1" si="522"/>
        <v/>
      </c>
      <c r="S3129" s="70" t="str">
        <f t="shared" ca="1" si="523"/>
        <v/>
      </c>
      <c r="T3129" s="147" t="str">
        <f t="shared" ca="1" si="524"/>
        <v/>
      </c>
      <c r="U3129" s="146"/>
      <c r="V3129" s="51"/>
      <c r="W3129" s="51"/>
      <c r="X3129" s="51"/>
      <c r="Y3129" s="51"/>
      <c r="Z3129" s="51"/>
      <c r="AA3129" s="145"/>
    </row>
    <row r="3130" spans="1:27" s="2" customFormat="1" ht="15.6" x14ac:dyDescent="0.3">
      <c r="A3130" s="555">
        <v>45488</v>
      </c>
      <c r="B3130" s="48" t="s">
        <v>3024</v>
      </c>
      <c r="C3130" s="45" t="s">
        <v>494</v>
      </c>
      <c r="D3130" s="45">
        <v>5</v>
      </c>
      <c r="E3130" s="45" t="s">
        <v>391</v>
      </c>
      <c r="F3130" s="45">
        <v>10</v>
      </c>
      <c r="G3130" s="52" t="s">
        <v>3029</v>
      </c>
      <c r="H3130" s="53" t="s">
        <v>44</v>
      </c>
      <c r="I3130" s="48"/>
      <c r="J3130" s="569"/>
      <c r="K3130" s="42" t="s">
        <v>31</v>
      </c>
      <c r="L3130" s="544">
        <v>45470</v>
      </c>
      <c r="M3130" s="113"/>
      <c r="N3130" s="513">
        <v>45656</v>
      </c>
      <c r="O3130" s="51"/>
      <c r="P3130" s="70" t="str">
        <f t="shared" ca="1" si="520"/>
        <v/>
      </c>
      <c r="Q3130" s="70" t="str">
        <f t="shared" ca="1" si="521"/>
        <v/>
      </c>
      <c r="R3130" s="70" t="str">
        <f t="shared" ca="1" si="522"/>
        <v/>
      </c>
      <c r="S3130" s="70" t="str">
        <f t="shared" ca="1" si="523"/>
        <v/>
      </c>
      <c r="T3130" s="147" t="str">
        <f t="shared" ca="1" si="524"/>
        <v/>
      </c>
      <c r="U3130" s="146"/>
      <c r="V3130" s="51"/>
      <c r="W3130" s="51"/>
      <c r="X3130" s="51"/>
      <c r="Y3130" s="51"/>
      <c r="Z3130" s="51"/>
      <c r="AA3130" s="145"/>
    </row>
    <row r="3131" spans="1:27" s="2" customFormat="1" ht="15.6" x14ac:dyDescent="0.3">
      <c r="A3131" s="555">
        <v>45488</v>
      </c>
      <c r="B3131" s="48" t="s">
        <v>3024</v>
      </c>
      <c r="C3131" s="45" t="s">
        <v>494</v>
      </c>
      <c r="D3131" s="45">
        <v>5</v>
      </c>
      <c r="E3131" s="45" t="s">
        <v>391</v>
      </c>
      <c r="F3131" s="45">
        <v>9</v>
      </c>
      <c r="G3131" s="46" t="s">
        <v>2665</v>
      </c>
      <c r="H3131" s="47" t="s">
        <v>533</v>
      </c>
      <c r="I3131" s="48"/>
      <c r="J3131" s="513"/>
      <c r="K3131" s="42" t="s">
        <v>31</v>
      </c>
      <c r="L3131" s="544">
        <v>45470</v>
      </c>
      <c r="M3131" s="104"/>
      <c r="N3131" s="513">
        <v>45656</v>
      </c>
      <c r="O3131" s="51"/>
      <c r="P3131" s="70" t="str">
        <f t="shared" ca="1" si="520"/>
        <v/>
      </c>
      <c r="Q3131" s="70" t="str">
        <f t="shared" ca="1" si="521"/>
        <v/>
      </c>
      <c r="R3131" s="70" t="str">
        <f t="shared" ca="1" si="522"/>
        <v/>
      </c>
      <c r="S3131" s="70" t="str">
        <f t="shared" ca="1" si="523"/>
        <v/>
      </c>
      <c r="T3131" s="147" t="str">
        <f t="shared" ca="1" si="524"/>
        <v/>
      </c>
      <c r="U3131" s="146"/>
      <c r="V3131" s="51"/>
      <c r="W3131" s="51"/>
      <c r="X3131" s="51"/>
      <c r="Y3131" s="51"/>
      <c r="Z3131" s="51"/>
      <c r="AA3131" s="145"/>
    </row>
    <row r="3132" spans="1:27" s="2" customFormat="1" ht="15.6" x14ac:dyDescent="0.3">
      <c r="A3132" s="555">
        <v>45488</v>
      </c>
      <c r="B3132" s="48" t="s">
        <v>3024</v>
      </c>
      <c r="C3132" s="45" t="s">
        <v>494</v>
      </c>
      <c r="D3132" s="45">
        <v>5</v>
      </c>
      <c r="E3132" s="45" t="s">
        <v>391</v>
      </c>
      <c r="F3132" s="45">
        <v>8</v>
      </c>
      <c r="G3132" s="46" t="s">
        <v>3030</v>
      </c>
      <c r="H3132" s="47" t="s">
        <v>57</v>
      </c>
      <c r="I3132" s="48"/>
      <c r="J3132" s="513"/>
      <c r="K3132" s="42" t="s">
        <v>31</v>
      </c>
      <c r="L3132" s="544">
        <v>45470</v>
      </c>
      <c r="M3132" s="104"/>
      <c r="N3132" s="513">
        <v>45656</v>
      </c>
      <c r="O3132" s="51"/>
      <c r="P3132" s="70" t="str">
        <f t="shared" ca="1" si="520"/>
        <v/>
      </c>
      <c r="Q3132" s="70" t="str">
        <f t="shared" ca="1" si="521"/>
        <v/>
      </c>
      <c r="R3132" s="70" t="str">
        <f t="shared" ca="1" si="522"/>
        <v/>
      </c>
      <c r="S3132" s="70" t="str">
        <f t="shared" ca="1" si="523"/>
        <v/>
      </c>
      <c r="T3132" s="147" t="str">
        <f t="shared" ca="1" si="524"/>
        <v/>
      </c>
      <c r="U3132" s="146"/>
      <c r="V3132" s="51"/>
      <c r="W3132" s="51"/>
      <c r="X3132" s="51"/>
      <c r="Y3132" s="51"/>
      <c r="Z3132" s="51"/>
      <c r="AA3132" s="145"/>
    </row>
    <row r="3133" spans="1:27" s="2" customFormat="1" ht="15.6" x14ac:dyDescent="0.3">
      <c r="A3133" s="555">
        <v>45488</v>
      </c>
      <c r="B3133" s="48" t="s">
        <v>3024</v>
      </c>
      <c r="C3133" s="45" t="s">
        <v>494</v>
      </c>
      <c r="D3133" s="45">
        <v>5</v>
      </c>
      <c r="E3133" s="45" t="s">
        <v>391</v>
      </c>
      <c r="F3133" s="45">
        <v>7</v>
      </c>
      <c r="G3133" s="46" t="s">
        <v>3031</v>
      </c>
      <c r="H3133" s="47" t="s">
        <v>30</v>
      </c>
      <c r="I3133" s="48"/>
      <c r="J3133" s="513"/>
      <c r="K3133" s="42" t="s">
        <v>31</v>
      </c>
      <c r="L3133" s="544">
        <v>45470</v>
      </c>
      <c r="M3133" s="104"/>
      <c r="N3133" s="513">
        <v>45656</v>
      </c>
      <c r="O3133" s="51"/>
      <c r="P3133" s="70" t="str">
        <f t="shared" ca="1" si="520"/>
        <v/>
      </c>
      <c r="Q3133" s="70" t="str">
        <f t="shared" ca="1" si="521"/>
        <v/>
      </c>
      <c r="R3133" s="70" t="str">
        <f t="shared" ca="1" si="522"/>
        <v/>
      </c>
      <c r="S3133" s="70" t="str">
        <f t="shared" ca="1" si="523"/>
        <v/>
      </c>
      <c r="T3133" s="147" t="str">
        <f t="shared" ca="1" si="524"/>
        <v/>
      </c>
      <c r="U3133" s="146"/>
      <c r="V3133" s="51"/>
      <c r="W3133" s="51"/>
      <c r="X3133" s="51"/>
      <c r="Y3133" s="51"/>
      <c r="Z3133" s="51"/>
      <c r="AA3133" s="145"/>
    </row>
    <row r="3134" spans="1:27" s="2" customFormat="1" ht="15.6" x14ac:dyDescent="0.3">
      <c r="A3134" s="555">
        <v>45488</v>
      </c>
      <c r="B3134" s="48" t="s">
        <v>3024</v>
      </c>
      <c r="C3134" s="45" t="s">
        <v>494</v>
      </c>
      <c r="D3134" s="45">
        <v>5</v>
      </c>
      <c r="E3134" s="45" t="s">
        <v>391</v>
      </c>
      <c r="F3134" s="45">
        <v>6</v>
      </c>
      <c r="G3134" s="46" t="s">
        <v>3032</v>
      </c>
      <c r="H3134" s="47" t="s">
        <v>30</v>
      </c>
      <c r="I3134" s="48"/>
      <c r="J3134" s="513"/>
      <c r="K3134" s="42" t="s">
        <v>31</v>
      </c>
      <c r="L3134" s="544">
        <v>45470</v>
      </c>
      <c r="M3134" s="104"/>
      <c r="N3134" s="513">
        <v>45656</v>
      </c>
      <c r="O3134" s="51"/>
      <c r="P3134" s="70" t="str">
        <f t="shared" ca="1" si="520"/>
        <v/>
      </c>
      <c r="Q3134" s="70" t="str">
        <f t="shared" ca="1" si="521"/>
        <v/>
      </c>
      <c r="R3134" s="70" t="str">
        <f t="shared" ca="1" si="522"/>
        <v/>
      </c>
      <c r="S3134" s="70" t="str">
        <f t="shared" ca="1" si="523"/>
        <v/>
      </c>
      <c r="T3134" s="147" t="str">
        <f t="shared" ca="1" si="524"/>
        <v/>
      </c>
      <c r="U3134" s="146"/>
      <c r="V3134" s="51"/>
      <c r="W3134" s="51"/>
      <c r="X3134" s="51"/>
      <c r="Y3134" s="51"/>
      <c r="Z3134" s="51"/>
      <c r="AA3134" s="145"/>
    </row>
    <row r="3135" spans="1:27" s="2" customFormat="1" ht="15.6" x14ac:dyDescent="0.3">
      <c r="A3135" s="555">
        <v>45488</v>
      </c>
      <c r="B3135" s="48" t="s">
        <v>3024</v>
      </c>
      <c r="C3135" s="45" t="s">
        <v>494</v>
      </c>
      <c r="D3135" s="45">
        <v>5</v>
      </c>
      <c r="E3135" s="45" t="s">
        <v>391</v>
      </c>
      <c r="F3135" s="45">
        <v>5</v>
      </c>
      <c r="G3135" s="46" t="s">
        <v>3033</v>
      </c>
      <c r="H3135" s="47" t="s">
        <v>30</v>
      </c>
      <c r="I3135" s="48"/>
      <c r="J3135" s="513"/>
      <c r="K3135" s="42" t="s">
        <v>31</v>
      </c>
      <c r="L3135" s="544">
        <v>45470</v>
      </c>
      <c r="M3135" s="104"/>
      <c r="N3135" s="513">
        <v>45656</v>
      </c>
      <c r="O3135" s="51"/>
      <c r="P3135" s="70" t="str">
        <f t="shared" ca="1" si="520"/>
        <v/>
      </c>
      <c r="Q3135" s="70" t="str">
        <f t="shared" ca="1" si="521"/>
        <v/>
      </c>
      <c r="R3135" s="70" t="str">
        <f t="shared" ca="1" si="522"/>
        <v/>
      </c>
      <c r="S3135" s="70" t="str">
        <f t="shared" ca="1" si="523"/>
        <v/>
      </c>
      <c r="T3135" s="147" t="str">
        <f t="shared" ca="1" si="524"/>
        <v/>
      </c>
      <c r="U3135" s="146"/>
      <c r="V3135" s="51"/>
      <c r="W3135" s="51"/>
      <c r="X3135" s="51"/>
      <c r="Y3135" s="51"/>
      <c r="Z3135" s="51"/>
      <c r="AA3135" s="145"/>
    </row>
    <row r="3136" spans="1:27" s="2" customFormat="1" ht="15.6" x14ac:dyDescent="0.3">
      <c r="A3136" s="555">
        <v>45488</v>
      </c>
      <c r="B3136" s="48" t="s">
        <v>3024</v>
      </c>
      <c r="C3136" s="45" t="s">
        <v>494</v>
      </c>
      <c r="D3136" s="45">
        <v>5</v>
      </c>
      <c r="E3136" s="45" t="s">
        <v>391</v>
      </c>
      <c r="F3136" s="45">
        <v>4</v>
      </c>
      <c r="G3136" s="46" t="s">
        <v>3034</v>
      </c>
      <c r="H3136" s="47" t="s">
        <v>30</v>
      </c>
      <c r="I3136" s="48"/>
      <c r="J3136" s="513"/>
      <c r="K3136" s="42" t="s">
        <v>31</v>
      </c>
      <c r="L3136" s="544">
        <v>45470</v>
      </c>
      <c r="M3136" s="104"/>
      <c r="N3136" s="513">
        <v>45656</v>
      </c>
      <c r="O3136" s="51"/>
      <c r="P3136" s="70" t="str">
        <f t="shared" ca="1" si="520"/>
        <v/>
      </c>
      <c r="Q3136" s="70" t="str">
        <f t="shared" ca="1" si="521"/>
        <v/>
      </c>
      <c r="R3136" s="70" t="str">
        <f t="shared" ca="1" si="522"/>
        <v/>
      </c>
      <c r="S3136" s="70" t="str">
        <f t="shared" ca="1" si="523"/>
        <v/>
      </c>
      <c r="T3136" s="147" t="str">
        <f t="shared" ca="1" si="524"/>
        <v/>
      </c>
      <c r="U3136" s="146"/>
      <c r="V3136" s="51"/>
      <c r="W3136" s="51"/>
      <c r="X3136" s="51"/>
      <c r="Y3136" s="51"/>
      <c r="Z3136" s="51"/>
      <c r="AA3136" s="145"/>
    </row>
    <row r="3137" spans="1:27" s="2" customFormat="1" ht="15.6" x14ac:dyDescent="0.3">
      <c r="A3137" s="555">
        <v>45488</v>
      </c>
      <c r="B3137" s="48" t="s">
        <v>3024</v>
      </c>
      <c r="C3137" s="45" t="s">
        <v>494</v>
      </c>
      <c r="D3137" s="45">
        <v>5</v>
      </c>
      <c r="E3137" s="45" t="s">
        <v>391</v>
      </c>
      <c r="F3137" s="45">
        <v>3</v>
      </c>
      <c r="G3137" s="46" t="s">
        <v>3035</v>
      </c>
      <c r="H3137" s="47" t="s">
        <v>30</v>
      </c>
      <c r="I3137" s="48"/>
      <c r="J3137" s="513"/>
      <c r="K3137" s="42" t="s">
        <v>31</v>
      </c>
      <c r="L3137" s="544">
        <v>45470</v>
      </c>
      <c r="M3137" s="104"/>
      <c r="N3137" s="513">
        <v>45656</v>
      </c>
      <c r="O3137" s="51"/>
      <c r="P3137" s="70" t="str">
        <f t="shared" ca="1" si="520"/>
        <v/>
      </c>
      <c r="Q3137" s="70" t="str">
        <f t="shared" ca="1" si="521"/>
        <v/>
      </c>
      <c r="R3137" s="70" t="str">
        <f t="shared" ca="1" si="522"/>
        <v/>
      </c>
      <c r="S3137" s="70" t="str">
        <f t="shared" ca="1" si="523"/>
        <v/>
      </c>
      <c r="T3137" s="147" t="str">
        <f t="shared" ca="1" si="524"/>
        <v/>
      </c>
      <c r="U3137" s="146"/>
      <c r="V3137" s="51"/>
      <c r="W3137" s="51"/>
      <c r="X3137" s="51"/>
      <c r="Y3137" s="51"/>
      <c r="Z3137" s="51"/>
      <c r="AA3137" s="145"/>
    </row>
    <row r="3138" spans="1:27" s="2" customFormat="1" ht="15.6" x14ac:dyDescent="0.3">
      <c r="A3138" s="555">
        <v>45488</v>
      </c>
      <c r="B3138" s="48" t="s">
        <v>3024</v>
      </c>
      <c r="C3138" s="45" t="s">
        <v>494</v>
      </c>
      <c r="D3138" s="45">
        <v>5</v>
      </c>
      <c r="E3138" s="45" t="s">
        <v>391</v>
      </c>
      <c r="F3138" s="45">
        <v>2</v>
      </c>
      <c r="G3138" s="46" t="s">
        <v>3036</v>
      </c>
      <c r="H3138" s="47" t="s">
        <v>30</v>
      </c>
      <c r="I3138" s="48"/>
      <c r="J3138" s="513"/>
      <c r="K3138" s="42" t="s">
        <v>31</v>
      </c>
      <c r="L3138" s="544">
        <v>45470</v>
      </c>
      <c r="M3138" s="104"/>
      <c r="N3138" s="513">
        <v>45656</v>
      </c>
      <c r="O3138" s="51"/>
      <c r="P3138" s="70" t="str">
        <f t="shared" ca="1" si="520"/>
        <v/>
      </c>
      <c r="Q3138" s="70" t="str">
        <f t="shared" ca="1" si="521"/>
        <v/>
      </c>
      <c r="R3138" s="70" t="str">
        <f t="shared" ca="1" si="522"/>
        <v/>
      </c>
      <c r="S3138" s="70" t="str">
        <f t="shared" ca="1" si="523"/>
        <v/>
      </c>
      <c r="T3138" s="147" t="str">
        <f t="shared" ca="1" si="524"/>
        <v/>
      </c>
      <c r="U3138" s="146"/>
      <c r="V3138" s="51"/>
      <c r="W3138" s="51"/>
      <c r="X3138" s="51"/>
      <c r="Y3138" s="51"/>
      <c r="Z3138" s="51"/>
      <c r="AA3138" s="145"/>
    </row>
    <row r="3139" spans="1:27" s="2" customFormat="1" ht="15.6" x14ac:dyDescent="0.3">
      <c r="A3139" s="555">
        <v>45488</v>
      </c>
      <c r="B3139" s="48" t="s">
        <v>3024</v>
      </c>
      <c r="C3139" s="45" t="s">
        <v>494</v>
      </c>
      <c r="D3139" s="45">
        <v>5</v>
      </c>
      <c r="E3139" s="45" t="s">
        <v>391</v>
      </c>
      <c r="F3139" s="45">
        <v>1</v>
      </c>
      <c r="G3139" s="46" t="s">
        <v>3037</v>
      </c>
      <c r="H3139" s="47" t="s">
        <v>30</v>
      </c>
      <c r="I3139" s="48"/>
      <c r="J3139" s="513"/>
      <c r="K3139" s="42" t="s">
        <v>31</v>
      </c>
      <c r="L3139" s="544">
        <v>45470</v>
      </c>
      <c r="M3139" s="104"/>
      <c r="N3139" s="513">
        <v>45656</v>
      </c>
      <c r="O3139" s="51"/>
      <c r="P3139" s="70" t="str">
        <f t="shared" ca="1" si="520"/>
        <v/>
      </c>
      <c r="Q3139" s="70" t="str">
        <f t="shared" ca="1" si="521"/>
        <v/>
      </c>
      <c r="R3139" s="70" t="str">
        <f t="shared" ca="1" si="522"/>
        <v/>
      </c>
      <c r="S3139" s="70" t="str">
        <f t="shared" ca="1" si="523"/>
        <v/>
      </c>
      <c r="T3139" s="147" t="str">
        <f t="shared" ca="1" si="524"/>
        <v/>
      </c>
      <c r="U3139" s="146"/>
      <c r="V3139" s="51"/>
      <c r="W3139" s="51"/>
      <c r="X3139" s="51"/>
      <c r="Y3139" s="51"/>
      <c r="Z3139" s="51"/>
      <c r="AA3139" s="145"/>
    </row>
    <row r="3140" spans="1:27" s="2" customFormat="1" ht="15.6" x14ac:dyDescent="0.3">
      <c r="A3140" s="555">
        <v>45499</v>
      </c>
      <c r="B3140" s="48" t="s">
        <v>3038</v>
      </c>
      <c r="C3140" s="48" t="s">
        <v>494</v>
      </c>
      <c r="D3140" s="48">
        <v>5</v>
      </c>
      <c r="E3140" s="48" t="s">
        <v>2345</v>
      </c>
      <c r="F3140" s="45">
        <v>1</v>
      </c>
      <c r="G3140" s="52" t="s">
        <v>3039</v>
      </c>
      <c r="H3140" s="53" t="s">
        <v>30</v>
      </c>
      <c r="I3140" s="53"/>
      <c r="J3140" s="569"/>
      <c r="K3140" s="42" t="s">
        <v>31</v>
      </c>
      <c r="L3140" s="545">
        <v>45454</v>
      </c>
      <c r="M3140" s="51"/>
      <c r="N3140" s="513">
        <v>45656</v>
      </c>
      <c r="O3140" s="51"/>
      <c r="P3140" s="70" t="str">
        <f t="shared" ca="1" si="520"/>
        <v/>
      </c>
      <c r="Q3140" s="70" t="str">
        <f t="shared" ca="1" si="521"/>
        <v/>
      </c>
      <c r="R3140" s="70" t="str">
        <f t="shared" ca="1" si="522"/>
        <v/>
      </c>
      <c r="S3140" s="70" t="str">
        <f t="shared" ca="1" si="523"/>
        <v/>
      </c>
      <c r="T3140" s="147" t="str">
        <f t="shared" ca="1" si="524"/>
        <v/>
      </c>
      <c r="U3140" s="146"/>
      <c r="V3140" s="51"/>
      <c r="W3140" s="51"/>
      <c r="X3140" s="51"/>
      <c r="Y3140" s="51"/>
      <c r="Z3140" s="51"/>
      <c r="AA3140" s="145"/>
    </row>
    <row r="3141" spans="1:27" s="2" customFormat="1" ht="15.6" x14ac:dyDescent="0.3">
      <c r="A3141" s="555">
        <v>45499</v>
      </c>
      <c r="B3141" s="48" t="s">
        <v>3038</v>
      </c>
      <c r="C3141" s="48" t="s">
        <v>494</v>
      </c>
      <c r="D3141" s="48">
        <v>5</v>
      </c>
      <c r="E3141" s="48" t="s">
        <v>2345</v>
      </c>
      <c r="F3141" s="45">
        <v>2</v>
      </c>
      <c r="G3141" s="52" t="s">
        <v>3040</v>
      </c>
      <c r="H3141" s="53"/>
      <c r="I3141" s="53"/>
      <c r="J3141" s="569"/>
      <c r="K3141" s="42" t="s">
        <v>31</v>
      </c>
      <c r="L3141" s="545">
        <v>45454</v>
      </c>
      <c r="M3141" s="51"/>
      <c r="N3141" s="513">
        <v>45656</v>
      </c>
      <c r="O3141" s="51"/>
      <c r="P3141" s="70" t="str">
        <f t="shared" ca="1" si="520"/>
        <v/>
      </c>
      <c r="Q3141" s="70" t="str">
        <f t="shared" ca="1" si="521"/>
        <v/>
      </c>
      <c r="R3141" s="70" t="str">
        <f t="shared" ca="1" si="522"/>
        <v/>
      </c>
      <c r="S3141" s="70" t="str">
        <f t="shared" ca="1" si="523"/>
        <v/>
      </c>
      <c r="T3141" s="147" t="str">
        <f t="shared" ca="1" si="524"/>
        <v/>
      </c>
      <c r="U3141" s="146"/>
      <c r="V3141" s="51"/>
      <c r="W3141" s="51"/>
      <c r="X3141" s="51"/>
      <c r="Y3141" s="51"/>
      <c r="Z3141" s="51"/>
      <c r="AA3141" s="145"/>
    </row>
    <row r="3142" spans="1:27" s="2" customFormat="1" ht="15.6" x14ac:dyDescent="0.3">
      <c r="A3142" s="555">
        <v>45499</v>
      </c>
      <c r="B3142" s="48" t="s">
        <v>3038</v>
      </c>
      <c r="C3142" s="48" t="s">
        <v>494</v>
      </c>
      <c r="D3142" s="48">
        <v>5</v>
      </c>
      <c r="E3142" s="48" t="s">
        <v>2345</v>
      </c>
      <c r="F3142" s="45">
        <v>3</v>
      </c>
      <c r="G3142" s="52" t="s">
        <v>3041</v>
      </c>
      <c r="H3142" s="53"/>
      <c r="I3142" s="53"/>
      <c r="J3142" s="569"/>
      <c r="K3142" s="42" t="s">
        <v>31</v>
      </c>
      <c r="L3142" s="545">
        <v>45454</v>
      </c>
      <c r="M3142" s="51"/>
      <c r="N3142" s="513">
        <v>45656</v>
      </c>
      <c r="O3142" s="51"/>
      <c r="P3142" s="70" t="str">
        <f t="shared" ca="1" si="520"/>
        <v/>
      </c>
      <c r="Q3142" s="70" t="str">
        <f t="shared" ca="1" si="521"/>
        <v/>
      </c>
      <c r="R3142" s="70" t="str">
        <f t="shared" ca="1" si="522"/>
        <v/>
      </c>
      <c r="S3142" s="70" t="str">
        <f t="shared" ca="1" si="523"/>
        <v/>
      </c>
      <c r="T3142" s="147" t="str">
        <f t="shared" ca="1" si="524"/>
        <v/>
      </c>
      <c r="U3142" s="146"/>
      <c r="V3142" s="51"/>
      <c r="W3142" s="51"/>
      <c r="X3142" s="51"/>
      <c r="Y3142" s="51"/>
      <c r="Z3142" s="51"/>
      <c r="AA3142" s="145"/>
    </row>
    <row r="3143" spans="1:27" s="2" customFormat="1" ht="15.6" x14ac:dyDescent="0.3">
      <c r="A3143" s="555">
        <v>45499</v>
      </c>
      <c r="B3143" s="48" t="s">
        <v>3038</v>
      </c>
      <c r="C3143" s="48" t="s">
        <v>494</v>
      </c>
      <c r="D3143" s="48">
        <v>5</v>
      </c>
      <c r="E3143" s="48" t="s">
        <v>2345</v>
      </c>
      <c r="F3143" s="45">
        <v>4</v>
      </c>
      <c r="G3143" s="52" t="s">
        <v>3042</v>
      </c>
      <c r="H3143" s="53"/>
      <c r="I3143" s="53"/>
      <c r="J3143" s="569"/>
      <c r="K3143" s="42" t="s">
        <v>31</v>
      </c>
      <c r="L3143" s="545">
        <v>45454</v>
      </c>
      <c r="M3143" s="51"/>
      <c r="N3143" s="513">
        <v>45656</v>
      </c>
      <c r="O3143" s="51"/>
      <c r="P3143" s="70" t="str">
        <f t="shared" ca="1" si="520"/>
        <v/>
      </c>
      <c r="Q3143" s="70" t="str">
        <f t="shared" ca="1" si="521"/>
        <v/>
      </c>
      <c r="R3143" s="70" t="str">
        <f t="shared" ca="1" si="522"/>
        <v/>
      </c>
      <c r="S3143" s="70" t="str">
        <f t="shared" ca="1" si="523"/>
        <v/>
      </c>
      <c r="T3143" s="147" t="str">
        <f t="shared" ca="1" si="524"/>
        <v/>
      </c>
      <c r="U3143" s="146"/>
      <c r="V3143" s="51"/>
      <c r="W3143" s="51"/>
      <c r="X3143" s="51"/>
      <c r="Y3143" s="51"/>
      <c r="Z3143" s="51"/>
      <c r="AA3143" s="145"/>
    </row>
    <row r="3144" spans="1:27" s="2" customFormat="1" ht="15.6" x14ac:dyDescent="0.3">
      <c r="A3144" s="555">
        <v>45499</v>
      </c>
      <c r="B3144" s="48" t="s">
        <v>3038</v>
      </c>
      <c r="C3144" s="48" t="s">
        <v>494</v>
      </c>
      <c r="D3144" s="48">
        <v>5</v>
      </c>
      <c r="E3144" s="48" t="s">
        <v>2345</v>
      </c>
      <c r="F3144" s="45">
        <v>5</v>
      </c>
      <c r="G3144" s="52" t="s">
        <v>3043</v>
      </c>
      <c r="H3144" s="53"/>
      <c r="I3144" s="53"/>
      <c r="J3144" s="569"/>
      <c r="K3144" s="42" t="s">
        <v>31</v>
      </c>
      <c r="L3144" s="545">
        <v>45454</v>
      </c>
      <c r="M3144" s="51"/>
      <c r="N3144" s="513">
        <v>45656</v>
      </c>
      <c r="O3144" s="51"/>
      <c r="P3144" s="70" t="str">
        <f t="shared" ca="1" si="520"/>
        <v/>
      </c>
      <c r="Q3144" s="70" t="str">
        <f t="shared" ca="1" si="521"/>
        <v/>
      </c>
      <c r="R3144" s="70" t="str">
        <f t="shared" ca="1" si="522"/>
        <v/>
      </c>
      <c r="S3144" s="70" t="str">
        <f t="shared" ca="1" si="523"/>
        <v/>
      </c>
      <c r="T3144" s="147" t="str">
        <f t="shared" ca="1" si="524"/>
        <v/>
      </c>
      <c r="U3144" s="146"/>
      <c r="V3144" s="51"/>
      <c r="W3144" s="51"/>
      <c r="X3144" s="51"/>
      <c r="Y3144" s="51"/>
      <c r="Z3144" s="51"/>
      <c r="AA3144" s="145"/>
    </row>
    <row r="3145" spans="1:27" s="2" customFormat="1" ht="15.6" x14ac:dyDescent="0.3">
      <c r="A3145" s="555">
        <v>45499</v>
      </c>
      <c r="B3145" s="48" t="s">
        <v>3038</v>
      </c>
      <c r="C3145" s="48" t="s">
        <v>494</v>
      </c>
      <c r="D3145" s="48">
        <v>5</v>
      </c>
      <c r="E3145" s="48" t="s">
        <v>2345</v>
      </c>
      <c r="F3145" s="45">
        <v>6</v>
      </c>
      <c r="G3145" s="52" t="s">
        <v>3044</v>
      </c>
      <c r="H3145" s="53"/>
      <c r="I3145" s="53"/>
      <c r="J3145" s="569"/>
      <c r="K3145" s="42" t="s">
        <v>31</v>
      </c>
      <c r="L3145" s="545">
        <v>45454</v>
      </c>
      <c r="M3145" s="51"/>
      <c r="N3145" s="513">
        <v>45656</v>
      </c>
      <c r="O3145" s="51"/>
      <c r="P3145" s="70" t="str">
        <f t="shared" ca="1" si="520"/>
        <v/>
      </c>
      <c r="Q3145" s="70" t="str">
        <f t="shared" ca="1" si="521"/>
        <v/>
      </c>
      <c r="R3145" s="70" t="str">
        <f t="shared" ca="1" si="522"/>
        <v/>
      </c>
      <c r="S3145" s="70" t="str">
        <f t="shared" ca="1" si="523"/>
        <v/>
      </c>
      <c r="T3145" s="147" t="str">
        <f t="shared" ca="1" si="524"/>
        <v/>
      </c>
      <c r="U3145" s="146"/>
      <c r="V3145" s="51"/>
      <c r="W3145" s="51"/>
      <c r="X3145" s="51"/>
      <c r="Y3145" s="51"/>
      <c r="Z3145" s="51"/>
      <c r="AA3145" s="145"/>
    </row>
    <row r="3146" spans="1:27" s="2" customFormat="1" ht="15.6" x14ac:dyDescent="0.3">
      <c r="A3146" s="555">
        <v>45499</v>
      </c>
      <c r="B3146" s="48" t="s">
        <v>3038</v>
      </c>
      <c r="C3146" s="48" t="s">
        <v>494</v>
      </c>
      <c r="D3146" s="48">
        <v>5</v>
      </c>
      <c r="E3146" s="48" t="s">
        <v>2345</v>
      </c>
      <c r="F3146" s="45">
        <v>7</v>
      </c>
      <c r="G3146" s="52" t="s">
        <v>3045</v>
      </c>
      <c r="H3146" s="53"/>
      <c r="I3146" s="53"/>
      <c r="J3146" s="569"/>
      <c r="K3146" s="42" t="s">
        <v>31</v>
      </c>
      <c r="L3146" s="545">
        <v>45454</v>
      </c>
      <c r="M3146" s="51"/>
      <c r="N3146" s="513">
        <v>45656</v>
      </c>
      <c r="O3146" s="51"/>
      <c r="P3146" s="70" t="str">
        <f t="shared" ca="1" si="520"/>
        <v/>
      </c>
      <c r="Q3146" s="70" t="str">
        <f t="shared" ca="1" si="521"/>
        <v/>
      </c>
      <c r="R3146" s="70" t="str">
        <f t="shared" ca="1" si="522"/>
        <v/>
      </c>
      <c r="S3146" s="70" t="str">
        <f t="shared" ca="1" si="523"/>
        <v/>
      </c>
      <c r="T3146" s="147" t="str">
        <f t="shared" ca="1" si="524"/>
        <v/>
      </c>
      <c r="U3146" s="146"/>
      <c r="V3146" s="51"/>
      <c r="W3146" s="51"/>
      <c r="X3146" s="51"/>
      <c r="Y3146" s="51"/>
      <c r="Z3146" s="51"/>
      <c r="AA3146" s="145"/>
    </row>
    <row r="3147" spans="1:27" s="2" customFormat="1" ht="15.6" x14ac:dyDescent="0.3">
      <c r="A3147" s="555">
        <v>45499</v>
      </c>
      <c r="B3147" s="48" t="s">
        <v>3038</v>
      </c>
      <c r="C3147" s="48" t="s">
        <v>494</v>
      </c>
      <c r="D3147" s="48">
        <v>5</v>
      </c>
      <c r="E3147" s="48" t="s">
        <v>2345</v>
      </c>
      <c r="F3147" s="45">
        <v>8</v>
      </c>
      <c r="G3147" s="46" t="s">
        <v>3046</v>
      </c>
      <c r="H3147" s="47" t="s">
        <v>40</v>
      </c>
      <c r="I3147" s="48"/>
      <c r="J3147" s="513"/>
      <c r="K3147" s="42" t="s">
        <v>31</v>
      </c>
      <c r="L3147" s="545">
        <v>45454</v>
      </c>
      <c r="M3147" s="78"/>
      <c r="N3147" s="513">
        <v>45531</v>
      </c>
      <c r="O3147" s="51"/>
      <c r="P3147" s="70" t="str">
        <f t="shared" ca="1" si="520"/>
        <v/>
      </c>
      <c r="Q3147" s="70" t="str">
        <f t="shared" ca="1" si="521"/>
        <v/>
      </c>
      <c r="R3147" s="70" t="str">
        <f t="shared" ca="1" si="522"/>
        <v/>
      </c>
      <c r="S3147" s="70" t="str">
        <f t="shared" ca="1" si="523"/>
        <v/>
      </c>
      <c r="T3147" s="147" t="str">
        <f t="shared" ca="1" si="524"/>
        <v/>
      </c>
      <c r="U3147" s="146"/>
      <c r="V3147" s="51"/>
      <c r="W3147" s="51"/>
      <c r="X3147" s="51"/>
      <c r="Y3147" s="51"/>
      <c r="Z3147" s="51"/>
      <c r="AA3147" s="145"/>
    </row>
    <row r="3148" spans="1:27" s="2" customFormat="1" ht="15.6" x14ac:dyDescent="0.3">
      <c r="A3148" s="555">
        <v>45499</v>
      </c>
      <c r="B3148" s="48" t="s">
        <v>3038</v>
      </c>
      <c r="C3148" s="48" t="s">
        <v>494</v>
      </c>
      <c r="D3148" s="48">
        <v>5</v>
      </c>
      <c r="E3148" s="48" t="s">
        <v>2345</v>
      </c>
      <c r="F3148" s="45">
        <v>9</v>
      </c>
      <c r="G3148" s="52" t="s">
        <v>3047</v>
      </c>
      <c r="H3148" s="53"/>
      <c r="I3148" s="53"/>
      <c r="J3148" s="569"/>
      <c r="K3148" s="42" t="s">
        <v>31</v>
      </c>
      <c r="L3148" s="545">
        <v>45454</v>
      </c>
      <c r="M3148" s="51"/>
      <c r="N3148" s="513">
        <v>45656</v>
      </c>
      <c r="O3148" s="51"/>
      <c r="P3148" s="70" t="str">
        <f t="shared" ca="1" si="520"/>
        <v/>
      </c>
      <c r="Q3148" s="70" t="str">
        <f t="shared" ca="1" si="521"/>
        <v/>
      </c>
      <c r="R3148" s="70" t="str">
        <f t="shared" ca="1" si="522"/>
        <v/>
      </c>
      <c r="S3148" s="70" t="str">
        <f t="shared" ca="1" si="523"/>
        <v/>
      </c>
      <c r="T3148" s="147" t="str">
        <f t="shared" ca="1" si="524"/>
        <v/>
      </c>
      <c r="U3148" s="146"/>
      <c r="V3148" s="51"/>
      <c r="W3148" s="51"/>
      <c r="X3148" s="51"/>
      <c r="Y3148" s="51"/>
      <c r="Z3148" s="51"/>
      <c r="AA3148" s="145"/>
    </row>
    <row r="3149" spans="1:27" s="2" customFormat="1" ht="15.6" x14ac:dyDescent="0.3">
      <c r="A3149" s="555">
        <v>45499</v>
      </c>
      <c r="B3149" s="48" t="s">
        <v>3038</v>
      </c>
      <c r="C3149" s="48" t="s">
        <v>494</v>
      </c>
      <c r="D3149" s="48">
        <v>5</v>
      </c>
      <c r="E3149" s="48" t="s">
        <v>2345</v>
      </c>
      <c r="F3149" s="45">
        <v>10</v>
      </c>
      <c r="G3149" s="52" t="s">
        <v>3048</v>
      </c>
      <c r="H3149" s="53"/>
      <c r="I3149" s="53"/>
      <c r="J3149" s="569"/>
      <c r="K3149" s="42" t="s">
        <v>31</v>
      </c>
      <c r="L3149" s="545">
        <v>45454</v>
      </c>
      <c r="M3149" s="51"/>
      <c r="N3149" s="513">
        <v>45656</v>
      </c>
      <c r="O3149" s="51"/>
      <c r="P3149" s="70" t="str">
        <f t="shared" ca="1" si="520"/>
        <v/>
      </c>
      <c r="Q3149" s="70" t="str">
        <f t="shared" ca="1" si="521"/>
        <v/>
      </c>
      <c r="R3149" s="70" t="str">
        <f t="shared" ca="1" si="522"/>
        <v/>
      </c>
      <c r="S3149" s="70" t="str">
        <f t="shared" ca="1" si="523"/>
        <v/>
      </c>
      <c r="T3149" s="147" t="str">
        <f t="shared" ca="1" si="524"/>
        <v/>
      </c>
      <c r="U3149" s="146"/>
      <c r="V3149" s="51"/>
      <c r="W3149" s="51"/>
      <c r="X3149" s="51"/>
      <c r="Y3149" s="51"/>
      <c r="Z3149" s="51"/>
      <c r="AA3149" s="145"/>
    </row>
    <row r="3150" spans="1:27" s="2" customFormat="1" ht="15.6" x14ac:dyDescent="0.3">
      <c r="A3150" s="555">
        <v>45499</v>
      </c>
      <c r="B3150" s="48" t="s">
        <v>3038</v>
      </c>
      <c r="C3150" s="48" t="s">
        <v>494</v>
      </c>
      <c r="D3150" s="48">
        <v>5</v>
      </c>
      <c r="E3150" s="48" t="s">
        <v>2345</v>
      </c>
      <c r="F3150" s="45">
        <v>11</v>
      </c>
      <c r="G3150" s="52" t="s">
        <v>3049</v>
      </c>
      <c r="H3150" s="53"/>
      <c r="I3150" s="53"/>
      <c r="J3150" s="569"/>
      <c r="K3150" s="42" t="s">
        <v>31</v>
      </c>
      <c r="L3150" s="545">
        <v>45454</v>
      </c>
      <c r="M3150" s="51"/>
      <c r="N3150" s="513">
        <v>45656</v>
      </c>
      <c r="O3150" s="51"/>
      <c r="P3150" s="70" t="str">
        <f t="shared" ca="1" si="520"/>
        <v/>
      </c>
      <c r="Q3150" s="70" t="str">
        <f t="shared" ca="1" si="521"/>
        <v/>
      </c>
      <c r="R3150" s="70" t="str">
        <f t="shared" ca="1" si="522"/>
        <v/>
      </c>
      <c r="S3150" s="70" t="str">
        <f t="shared" ca="1" si="523"/>
        <v/>
      </c>
      <c r="T3150" s="147" t="str">
        <f t="shared" ca="1" si="524"/>
        <v/>
      </c>
      <c r="U3150" s="146"/>
      <c r="V3150" s="51"/>
      <c r="W3150" s="51"/>
      <c r="X3150" s="51"/>
      <c r="Y3150" s="51"/>
      <c r="Z3150" s="51"/>
      <c r="AA3150" s="145"/>
    </row>
    <row r="3151" spans="1:27" s="2" customFormat="1" ht="15.6" x14ac:dyDescent="0.3">
      <c r="A3151" s="555">
        <v>45499</v>
      </c>
      <c r="B3151" s="48" t="s">
        <v>3038</v>
      </c>
      <c r="C3151" s="48" t="s">
        <v>494</v>
      </c>
      <c r="D3151" s="48">
        <v>5</v>
      </c>
      <c r="E3151" s="48" t="s">
        <v>2345</v>
      </c>
      <c r="F3151" s="45">
        <v>12</v>
      </c>
      <c r="G3151" s="52" t="s">
        <v>3050</v>
      </c>
      <c r="H3151" s="53"/>
      <c r="I3151" s="53"/>
      <c r="J3151" s="569"/>
      <c r="K3151" s="42" t="s">
        <v>31</v>
      </c>
      <c r="L3151" s="545">
        <v>45454</v>
      </c>
      <c r="M3151" s="51"/>
      <c r="N3151" s="513">
        <v>45656</v>
      </c>
      <c r="O3151" s="51"/>
      <c r="P3151" s="70" t="str">
        <f t="shared" ca="1" si="520"/>
        <v/>
      </c>
      <c r="Q3151" s="70" t="str">
        <f t="shared" ca="1" si="521"/>
        <v/>
      </c>
      <c r="R3151" s="70" t="str">
        <f t="shared" ca="1" si="522"/>
        <v/>
      </c>
      <c r="S3151" s="70" t="str">
        <f t="shared" ca="1" si="523"/>
        <v/>
      </c>
      <c r="T3151" s="147" t="str">
        <f t="shared" ca="1" si="524"/>
        <v/>
      </c>
      <c r="U3151" s="146"/>
      <c r="V3151" s="51"/>
      <c r="W3151" s="51"/>
      <c r="X3151" s="51"/>
      <c r="Y3151" s="51"/>
      <c r="Z3151" s="51"/>
      <c r="AA3151" s="145"/>
    </row>
    <row r="3152" spans="1:27" s="2" customFormat="1" ht="15.6" x14ac:dyDescent="0.3">
      <c r="A3152" s="555">
        <v>45499</v>
      </c>
      <c r="B3152" s="48" t="s">
        <v>3038</v>
      </c>
      <c r="C3152" s="48" t="s">
        <v>494</v>
      </c>
      <c r="D3152" s="48">
        <v>5</v>
      </c>
      <c r="E3152" s="48" t="s">
        <v>2345</v>
      </c>
      <c r="F3152" s="45">
        <v>13</v>
      </c>
      <c r="G3152" s="52" t="s">
        <v>3051</v>
      </c>
      <c r="H3152" s="53"/>
      <c r="I3152" s="53"/>
      <c r="J3152" s="569"/>
      <c r="K3152" s="42" t="s">
        <v>31</v>
      </c>
      <c r="L3152" s="545">
        <v>45454</v>
      </c>
      <c r="M3152" s="51"/>
      <c r="N3152" s="513">
        <v>45656</v>
      </c>
      <c r="O3152" s="51"/>
      <c r="P3152" s="70" t="str">
        <f t="shared" ca="1" si="520"/>
        <v/>
      </c>
      <c r="Q3152" s="70" t="str">
        <f t="shared" ca="1" si="521"/>
        <v/>
      </c>
      <c r="R3152" s="70" t="str">
        <f t="shared" ca="1" si="522"/>
        <v/>
      </c>
      <c r="S3152" s="70" t="str">
        <f t="shared" ca="1" si="523"/>
        <v/>
      </c>
      <c r="T3152" s="147" t="str">
        <f t="shared" ca="1" si="524"/>
        <v/>
      </c>
      <c r="U3152" s="146"/>
      <c r="V3152" s="51"/>
      <c r="W3152" s="51"/>
      <c r="X3152" s="51"/>
      <c r="Y3152" s="51"/>
      <c r="Z3152" s="51"/>
      <c r="AA3152" s="145"/>
    </row>
    <row r="3153" spans="1:27" s="2" customFormat="1" ht="15.6" x14ac:dyDescent="0.3">
      <c r="A3153" s="555">
        <v>45499</v>
      </c>
      <c r="B3153" s="48" t="s">
        <v>3038</v>
      </c>
      <c r="C3153" s="48" t="s">
        <v>494</v>
      </c>
      <c r="D3153" s="48">
        <v>5</v>
      </c>
      <c r="E3153" s="48" t="s">
        <v>2345</v>
      </c>
      <c r="F3153" s="45">
        <v>14</v>
      </c>
      <c r="G3153" s="52" t="s">
        <v>3052</v>
      </c>
      <c r="H3153" s="53"/>
      <c r="I3153" s="53"/>
      <c r="J3153" s="569"/>
      <c r="K3153" s="42" t="s">
        <v>31</v>
      </c>
      <c r="L3153" s="545">
        <v>45454</v>
      </c>
      <c r="M3153" s="51"/>
      <c r="N3153" s="513">
        <v>45656</v>
      </c>
      <c r="O3153" s="51"/>
      <c r="P3153" s="70" t="str">
        <f t="shared" ca="1" si="520"/>
        <v/>
      </c>
      <c r="Q3153" s="70" t="str">
        <f t="shared" ca="1" si="521"/>
        <v/>
      </c>
      <c r="R3153" s="70" t="str">
        <f t="shared" ca="1" si="522"/>
        <v/>
      </c>
      <c r="S3153" s="70" t="str">
        <f t="shared" ca="1" si="523"/>
        <v/>
      </c>
      <c r="T3153" s="147" t="str">
        <f t="shared" ca="1" si="524"/>
        <v/>
      </c>
      <c r="U3153" s="146"/>
      <c r="V3153" s="51"/>
      <c r="W3153" s="51"/>
      <c r="X3153" s="51"/>
      <c r="Y3153" s="51"/>
      <c r="Z3153" s="51"/>
      <c r="AA3153" s="145"/>
    </row>
    <row r="3154" spans="1:27" s="2" customFormat="1" ht="15.6" x14ac:dyDescent="0.3">
      <c r="A3154" s="555">
        <v>45499</v>
      </c>
      <c r="B3154" s="48" t="s">
        <v>3038</v>
      </c>
      <c r="C3154" s="48" t="s">
        <v>494</v>
      </c>
      <c r="D3154" s="48">
        <v>5</v>
      </c>
      <c r="E3154" s="48" t="s">
        <v>2345</v>
      </c>
      <c r="F3154" s="45">
        <v>15</v>
      </c>
      <c r="G3154" s="52" t="s">
        <v>3053</v>
      </c>
      <c r="H3154" s="53"/>
      <c r="I3154" s="53"/>
      <c r="J3154" s="569"/>
      <c r="K3154" s="42" t="s">
        <v>31</v>
      </c>
      <c r="L3154" s="545">
        <v>45454</v>
      </c>
      <c r="M3154" s="51"/>
      <c r="N3154" s="513">
        <v>45656</v>
      </c>
      <c r="O3154" s="51"/>
      <c r="P3154" s="70" t="str">
        <f t="shared" ca="1" si="520"/>
        <v/>
      </c>
      <c r="Q3154" s="70" t="str">
        <f t="shared" ca="1" si="521"/>
        <v/>
      </c>
      <c r="R3154" s="70" t="str">
        <f t="shared" ca="1" si="522"/>
        <v/>
      </c>
      <c r="S3154" s="70" t="str">
        <f t="shared" ca="1" si="523"/>
        <v/>
      </c>
      <c r="T3154" s="147" t="str">
        <f t="shared" ca="1" si="524"/>
        <v/>
      </c>
      <c r="U3154" s="146"/>
      <c r="V3154" s="51"/>
      <c r="W3154" s="51"/>
      <c r="X3154" s="51"/>
      <c r="Y3154" s="51"/>
      <c r="Z3154" s="51"/>
      <c r="AA3154" s="145"/>
    </row>
    <row r="3155" spans="1:27" s="2" customFormat="1" ht="15.6" x14ac:dyDescent="0.3">
      <c r="A3155" s="555">
        <v>45499</v>
      </c>
      <c r="B3155" s="48" t="s">
        <v>3038</v>
      </c>
      <c r="C3155" s="48" t="s">
        <v>494</v>
      </c>
      <c r="D3155" s="48">
        <v>5</v>
      </c>
      <c r="E3155" s="48" t="s">
        <v>2345</v>
      </c>
      <c r="F3155" s="45">
        <v>16</v>
      </c>
      <c r="G3155" s="52" t="s">
        <v>3054</v>
      </c>
      <c r="H3155" s="53"/>
      <c r="I3155" s="53"/>
      <c r="J3155" s="569"/>
      <c r="K3155" s="42" t="s">
        <v>31</v>
      </c>
      <c r="L3155" s="545">
        <v>45454</v>
      </c>
      <c r="M3155" s="51"/>
      <c r="N3155" s="513">
        <v>45656</v>
      </c>
      <c r="O3155" s="51"/>
      <c r="P3155" s="70" t="str">
        <f t="shared" ca="1" si="520"/>
        <v/>
      </c>
      <c r="Q3155" s="70" t="str">
        <f t="shared" ca="1" si="521"/>
        <v/>
      </c>
      <c r="R3155" s="70" t="str">
        <f t="shared" ca="1" si="522"/>
        <v/>
      </c>
      <c r="S3155" s="70" t="str">
        <f t="shared" ca="1" si="523"/>
        <v/>
      </c>
      <c r="T3155" s="147" t="str">
        <f t="shared" ca="1" si="524"/>
        <v/>
      </c>
      <c r="U3155" s="146"/>
      <c r="V3155" s="51"/>
      <c r="W3155" s="51"/>
      <c r="X3155" s="51"/>
      <c r="Y3155" s="51"/>
      <c r="Z3155" s="51"/>
      <c r="AA3155" s="145"/>
    </row>
    <row r="3156" spans="1:27" s="2" customFormat="1" ht="15.6" x14ac:dyDescent="0.3">
      <c r="A3156" s="555">
        <v>45499</v>
      </c>
      <c r="B3156" s="48" t="s">
        <v>3038</v>
      </c>
      <c r="C3156" s="48" t="s">
        <v>494</v>
      </c>
      <c r="D3156" s="48">
        <v>5</v>
      </c>
      <c r="E3156" s="48" t="s">
        <v>2345</v>
      </c>
      <c r="F3156" s="45">
        <v>17</v>
      </c>
      <c r="G3156" s="52" t="s">
        <v>415</v>
      </c>
      <c r="H3156" s="47" t="s">
        <v>57</v>
      </c>
      <c r="I3156" s="53"/>
      <c r="J3156" s="569"/>
      <c r="K3156" s="42" t="s">
        <v>31</v>
      </c>
      <c r="L3156" s="545">
        <v>45454</v>
      </c>
      <c r="M3156" s="78"/>
      <c r="N3156" s="513">
        <v>45656</v>
      </c>
      <c r="O3156" s="51"/>
      <c r="P3156" s="70" t="str">
        <f t="shared" ca="1" si="520"/>
        <v/>
      </c>
      <c r="Q3156" s="70" t="str">
        <f t="shared" ca="1" si="521"/>
        <v/>
      </c>
      <c r="R3156" s="70" t="str">
        <f t="shared" ca="1" si="522"/>
        <v/>
      </c>
      <c r="S3156" s="70" t="str">
        <f t="shared" ca="1" si="523"/>
        <v/>
      </c>
      <c r="T3156" s="147" t="str">
        <f t="shared" ca="1" si="524"/>
        <v/>
      </c>
      <c r="U3156" s="146"/>
      <c r="V3156" s="51"/>
      <c r="W3156" s="51"/>
      <c r="X3156" s="51"/>
      <c r="Y3156" s="51"/>
      <c r="Z3156" s="51"/>
      <c r="AA3156" s="145"/>
    </row>
    <row r="3157" spans="1:27" s="2" customFormat="1" ht="15.6" x14ac:dyDescent="0.3">
      <c r="A3157" s="555">
        <v>45499</v>
      </c>
      <c r="B3157" s="48" t="s">
        <v>3038</v>
      </c>
      <c r="C3157" s="48" t="s">
        <v>494</v>
      </c>
      <c r="D3157" s="48">
        <v>5</v>
      </c>
      <c r="E3157" s="48" t="s">
        <v>2345</v>
      </c>
      <c r="F3157" s="45">
        <v>18</v>
      </c>
      <c r="G3157" s="52" t="s">
        <v>3055</v>
      </c>
      <c r="H3157" s="53"/>
      <c r="I3157" s="53"/>
      <c r="J3157" s="569"/>
      <c r="K3157" s="187" t="s">
        <v>31</v>
      </c>
      <c r="L3157" s="545">
        <v>45454</v>
      </c>
      <c r="M3157" s="51"/>
      <c r="N3157" s="513">
        <v>45656</v>
      </c>
      <c r="O3157" s="51"/>
      <c r="P3157" s="70" t="str">
        <f t="shared" ref="P3157:P3177" ca="1" si="525">IF(K3157="NÃO INTERVENCIONADO",TODAY()-J3157,"")</f>
        <v/>
      </c>
      <c r="Q3157" s="70" t="str">
        <f t="shared" ref="Q3157:Q3177" ca="1" si="526">IF(K3157="ENCOMENDADO",TODAY()-J3157,"")</f>
        <v/>
      </c>
      <c r="R3157" s="70" t="str">
        <f t="shared" ref="R3157:R3177" ca="1" si="527">IF(K3157="EM OBRA",TODAY()-J3157,"")</f>
        <v/>
      </c>
      <c r="S3157" s="70" t="str">
        <f t="shared" ref="S3157:S3177" ca="1" si="528">IF(K3157="CORREÇÃO NÃO ACEITE",TODAY()-J3157,"")</f>
        <v/>
      </c>
      <c r="T3157" s="147" t="str">
        <f t="shared" ref="T3157:T3177" ca="1" si="529">IF(K3157="A VERIFICAR",TODAY()-J3157,"")</f>
        <v/>
      </c>
      <c r="U3157" s="146"/>
      <c r="V3157" s="51"/>
      <c r="W3157" s="51"/>
      <c r="X3157" s="51"/>
      <c r="Y3157" s="51"/>
      <c r="Z3157" s="51"/>
      <c r="AA3157" s="145"/>
    </row>
    <row r="3158" spans="1:27" s="2" customFormat="1" ht="15.6" x14ac:dyDescent="0.3">
      <c r="A3158" s="555">
        <v>45499</v>
      </c>
      <c r="B3158" s="48" t="s">
        <v>3038</v>
      </c>
      <c r="C3158" s="48" t="s">
        <v>494</v>
      </c>
      <c r="D3158" s="48">
        <v>5</v>
      </c>
      <c r="E3158" s="48" t="s">
        <v>2345</v>
      </c>
      <c r="F3158" s="45">
        <v>19</v>
      </c>
      <c r="G3158" s="52" t="s">
        <v>3056</v>
      </c>
      <c r="H3158" s="53"/>
      <c r="I3158" s="53"/>
      <c r="J3158" s="569"/>
      <c r="K3158" s="42" t="s">
        <v>31</v>
      </c>
      <c r="L3158" s="545">
        <v>45454</v>
      </c>
      <c r="M3158" s="51"/>
      <c r="N3158" s="513">
        <v>45656</v>
      </c>
      <c r="O3158" s="51"/>
      <c r="P3158" s="70" t="str">
        <f t="shared" ca="1" si="525"/>
        <v/>
      </c>
      <c r="Q3158" s="70" t="str">
        <f t="shared" ca="1" si="526"/>
        <v/>
      </c>
      <c r="R3158" s="70" t="str">
        <f t="shared" ca="1" si="527"/>
        <v/>
      </c>
      <c r="S3158" s="70" t="str">
        <f t="shared" ca="1" si="528"/>
        <v/>
      </c>
      <c r="T3158" s="147" t="str">
        <f t="shared" ca="1" si="529"/>
        <v/>
      </c>
      <c r="U3158" s="146"/>
      <c r="V3158" s="51"/>
      <c r="W3158" s="51"/>
      <c r="X3158" s="51"/>
      <c r="Y3158" s="51"/>
      <c r="Z3158" s="51"/>
      <c r="AA3158" s="145"/>
    </row>
    <row r="3159" spans="1:27" s="2" customFormat="1" ht="15.6" x14ac:dyDescent="0.3">
      <c r="A3159" s="555">
        <v>45499</v>
      </c>
      <c r="B3159" s="48" t="s">
        <v>3038</v>
      </c>
      <c r="C3159" s="48" t="s">
        <v>494</v>
      </c>
      <c r="D3159" s="48">
        <v>5</v>
      </c>
      <c r="E3159" s="48" t="s">
        <v>2345</v>
      </c>
      <c r="F3159" s="45">
        <v>20</v>
      </c>
      <c r="G3159" s="52" t="s">
        <v>3057</v>
      </c>
      <c r="H3159" s="53"/>
      <c r="I3159" s="53"/>
      <c r="J3159" s="569"/>
      <c r="K3159" s="42" t="s">
        <v>31</v>
      </c>
      <c r="L3159" s="545">
        <v>45454</v>
      </c>
      <c r="M3159" s="51"/>
      <c r="N3159" s="513">
        <v>45656</v>
      </c>
      <c r="O3159" s="51"/>
      <c r="P3159" s="70" t="str">
        <f t="shared" ca="1" si="525"/>
        <v/>
      </c>
      <c r="Q3159" s="70" t="str">
        <f t="shared" ca="1" si="526"/>
        <v/>
      </c>
      <c r="R3159" s="70" t="str">
        <f t="shared" ca="1" si="527"/>
        <v/>
      </c>
      <c r="S3159" s="70" t="str">
        <f t="shared" ca="1" si="528"/>
        <v/>
      </c>
      <c r="T3159" s="147" t="str">
        <f t="shared" ca="1" si="529"/>
        <v/>
      </c>
      <c r="U3159" s="146"/>
      <c r="V3159" s="51"/>
      <c r="W3159" s="51"/>
      <c r="X3159" s="51"/>
      <c r="Y3159" s="51"/>
      <c r="Z3159" s="51"/>
      <c r="AA3159" s="145"/>
    </row>
    <row r="3160" spans="1:27" s="2" customFormat="1" ht="15.6" x14ac:dyDescent="0.3">
      <c r="A3160" s="555">
        <v>45499</v>
      </c>
      <c r="B3160" s="48" t="s">
        <v>3038</v>
      </c>
      <c r="C3160" s="48" t="s">
        <v>494</v>
      </c>
      <c r="D3160" s="48">
        <v>5</v>
      </c>
      <c r="E3160" s="48" t="s">
        <v>2345</v>
      </c>
      <c r="F3160" s="45">
        <v>21</v>
      </c>
      <c r="G3160" s="52" t="s">
        <v>3058</v>
      </c>
      <c r="H3160" s="53"/>
      <c r="I3160" s="53"/>
      <c r="J3160" s="569"/>
      <c r="K3160" s="42" t="s">
        <v>31</v>
      </c>
      <c r="L3160" s="545">
        <v>45454</v>
      </c>
      <c r="M3160" s="51"/>
      <c r="N3160" s="513">
        <v>45656</v>
      </c>
      <c r="O3160" s="51"/>
      <c r="P3160" s="70" t="str">
        <f t="shared" ca="1" si="525"/>
        <v/>
      </c>
      <c r="Q3160" s="70" t="str">
        <f t="shared" ca="1" si="526"/>
        <v/>
      </c>
      <c r="R3160" s="70" t="str">
        <f t="shared" ca="1" si="527"/>
        <v/>
      </c>
      <c r="S3160" s="70" t="str">
        <f t="shared" ca="1" si="528"/>
        <v/>
      </c>
      <c r="T3160" s="147" t="str">
        <f t="shared" ca="1" si="529"/>
        <v/>
      </c>
      <c r="U3160" s="146"/>
      <c r="V3160" s="51"/>
      <c r="W3160" s="51"/>
      <c r="X3160" s="51"/>
      <c r="Y3160" s="51"/>
      <c r="Z3160" s="51"/>
      <c r="AA3160" s="145"/>
    </row>
    <row r="3161" spans="1:27" s="2" customFormat="1" ht="15.6" x14ac:dyDescent="0.3">
      <c r="A3161" s="555">
        <v>45499</v>
      </c>
      <c r="B3161" s="48" t="s">
        <v>3038</v>
      </c>
      <c r="C3161" s="48" t="s">
        <v>494</v>
      </c>
      <c r="D3161" s="48">
        <v>5</v>
      </c>
      <c r="E3161" s="48" t="s">
        <v>2345</v>
      </c>
      <c r="F3161" s="45">
        <v>22</v>
      </c>
      <c r="G3161" s="52" t="s">
        <v>3059</v>
      </c>
      <c r="H3161" s="53"/>
      <c r="I3161" s="53"/>
      <c r="J3161" s="569"/>
      <c r="K3161" s="42" t="s">
        <v>31</v>
      </c>
      <c r="L3161" s="545">
        <v>45454</v>
      </c>
      <c r="M3161" s="51"/>
      <c r="N3161" s="513">
        <v>45656</v>
      </c>
      <c r="O3161" s="51"/>
      <c r="P3161" s="70" t="str">
        <f t="shared" ca="1" si="525"/>
        <v/>
      </c>
      <c r="Q3161" s="70" t="str">
        <f t="shared" ca="1" si="526"/>
        <v/>
      </c>
      <c r="R3161" s="70" t="str">
        <f t="shared" ca="1" si="527"/>
        <v/>
      </c>
      <c r="S3161" s="70" t="str">
        <f t="shared" ca="1" si="528"/>
        <v/>
      </c>
      <c r="T3161" s="147" t="str">
        <f t="shared" ca="1" si="529"/>
        <v/>
      </c>
      <c r="U3161" s="146"/>
      <c r="V3161" s="51"/>
      <c r="W3161" s="51"/>
      <c r="X3161" s="51"/>
      <c r="Y3161" s="51"/>
      <c r="Z3161" s="51"/>
      <c r="AA3161" s="145"/>
    </row>
    <row r="3162" spans="1:27" s="2" customFormat="1" ht="15.6" x14ac:dyDescent="0.3">
      <c r="A3162" s="555">
        <v>45499</v>
      </c>
      <c r="B3162" s="48" t="s">
        <v>3038</v>
      </c>
      <c r="C3162" s="48" t="s">
        <v>494</v>
      </c>
      <c r="D3162" s="48">
        <v>5</v>
      </c>
      <c r="E3162" s="48" t="s">
        <v>2345</v>
      </c>
      <c r="F3162" s="45">
        <v>23</v>
      </c>
      <c r="G3162" s="52" t="s">
        <v>3060</v>
      </c>
      <c r="H3162" s="53"/>
      <c r="I3162" s="53"/>
      <c r="J3162" s="569"/>
      <c r="K3162" s="42" t="s">
        <v>31</v>
      </c>
      <c r="L3162" s="545">
        <v>45454</v>
      </c>
      <c r="M3162" s="51"/>
      <c r="N3162" s="513">
        <v>45656</v>
      </c>
      <c r="O3162" s="51"/>
      <c r="P3162" s="70" t="str">
        <f t="shared" ca="1" si="525"/>
        <v/>
      </c>
      <c r="Q3162" s="70" t="str">
        <f t="shared" ca="1" si="526"/>
        <v/>
      </c>
      <c r="R3162" s="70" t="str">
        <f t="shared" ca="1" si="527"/>
        <v/>
      </c>
      <c r="S3162" s="70" t="str">
        <f t="shared" ca="1" si="528"/>
        <v/>
      </c>
      <c r="T3162" s="147" t="str">
        <f t="shared" ca="1" si="529"/>
        <v/>
      </c>
      <c r="U3162" s="146"/>
      <c r="V3162" s="51"/>
      <c r="W3162" s="51"/>
      <c r="X3162" s="51"/>
      <c r="Y3162" s="51"/>
      <c r="Z3162" s="51"/>
      <c r="AA3162" s="145"/>
    </row>
    <row r="3163" spans="1:27" s="2" customFormat="1" ht="15.6" x14ac:dyDescent="0.3">
      <c r="A3163" s="555">
        <v>45499</v>
      </c>
      <c r="B3163" s="48" t="s">
        <v>3038</v>
      </c>
      <c r="C3163" s="48" t="s">
        <v>494</v>
      </c>
      <c r="D3163" s="48">
        <v>5</v>
      </c>
      <c r="E3163" s="48" t="s">
        <v>2345</v>
      </c>
      <c r="F3163" s="45">
        <v>24</v>
      </c>
      <c r="G3163" s="52" t="s">
        <v>3061</v>
      </c>
      <c r="H3163" s="47" t="s">
        <v>68</v>
      </c>
      <c r="I3163" s="53"/>
      <c r="J3163" s="569"/>
      <c r="K3163" s="42" t="s">
        <v>31</v>
      </c>
      <c r="L3163" s="545">
        <v>45454</v>
      </c>
      <c r="M3163" s="51"/>
      <c r="N3163" s="513">
        <v>45506</v>
      </c>
      <c r="O3163" s="51"/>
      <c r="P3163" s="70" t="str">
        <f t="shared" ca="1" si="525"/>
        <v/>
      </c>
      <c r="Q3163" s="70" t="str">
        <f t="shared" ca="1" si="526"/>
        <v/>
      </c>
      <c r="R3163" s="70" t="str">
        <f t="shared" ca="1" si="527"/>
        <v/>
      </c>
      <c r="S3163" s="70" t="str">
        <f t="shared" ca="1" si="528"/>
        <v/>
      </c>
      <c r="T3163" s="147" t="str">
        <f t="shared" ca="1" si="529"/>
        <v/>
      </c>
      <c r="U3163" s="146"/>
      <c r="V3163" s="51"/>
      <c r="W3163" s="51"/>
      <c r="X3163" s="51"/>
      <c r="Y3163" s="51"/>
      <c r="Z3163" s="51"/>
      <c r="AA3163" s="145"/>
    </row>
    <row r="3164" spans="1:27" s="2" customFormat="1" ht="15.6" x14ac:dyDescent="0.3">
      <c r="A3164" s="555">
        <v>45499</v>
      </c>
      <c r="B3164" s="48" t="s">
        <v>3038</v>
      </c>
      <c r="C3164" s="48" t="s">
        <v>494</v>
      </c>
      <c r="D3164" s="48">
        <v>5</v>
      </c>
      <c r="E3164" s="48" t="s">
        <v>2345</v>
      </c>
      <c r="F3164" s="45">
        <v>25</v>
      </c>
      <c r="G3164" s="52" t="s">
        <v>3062</v>
      </c>
      <c r="H3164" s="47" t="s">
        <v>104</v>
      </c>
      <c r="I3164" s="48"/>
      <c r="J3164" s="513"/>
      <c r="K3164" s="42" t="s">
        <v>31</v>
      </c>
      <c r="L3164" s="545">
        <v>45454</v>
      </c>
      <c r="M3164" s="43"/>
      <c r="N3164" s="513">
        <v>45544</v>
      </c>
      <c r="O3164" s="51"/>
      <c r="P3164" s="70" t="str">
        <f t="shared" ca="1" si="525"/>
        <v/>
      </c>
      <c r="Q3164" s="70" t="str">
        <f t="shared" ca="1" si="526"/>
        <v/>
      </c>
      <c r="R3164" s="70" t="str">
        <f t="shared" ca="1" si="527"/>
        <v/>
      </c>
      <c r="S3164" s="70" t="str">
        <f t="shared" ca="1" si="528"/>
        <v/>
      </c>
      <c r="T3164" s="147" t="str">
        <f t="shared" ca="1" si="529"/>
        <v/>
      </c>
      <c r="U3164" s="146"/>
      <c r="V3164" s="51"/>
      <c r="W3164" s="51"/>
      <c r="X3164" s="51"/>
      <c r="Y3164" s="51"/>
      <c r="Z3164" s="51"/>
      <c r="AA3164" s="145"/>
    </row>
    <row r="3165" spans="1:27" s="2" customFormat="1" ht="15.6" x14ac:dyDescent="0.3">
      <c r="A3165" s="555">
        <v>45499</v>
      </c>
      <c r="B3165" s="48" t="s">
        <v>3038</v>
      </c>
      <c r="C3165" s="48" t="s">
        <v>494</v>
      </c>
      <c r="D3165" s="48">
        <v>5</v>
      </c>
      <c r="E3165" s="48" t="s">
        <v>2345</v>
      </c>
      <c r="F3165" s="45">
        <v>26</v>
      </c>
      <c r="G3165" s="52" t="s">
        <v>3063</v>
      </c>
      <c r="H3165" s="47" t="s">
        <v>104</v>
      </c>
      <c r="I3165" s="59"/>
      <c r="J3165" s="568">
        <v>45532</v>
      </c>
      <c r="K3165" s="42" t="s">
        <v>31</v>
      </c>
      <c r="L3165" s="545">
        <v>45454</v>
      </c>
      <c r="M3165" s="51"/>
      <c r="N3165" s="513">
        <v>45544</v>
      </c>
      <c r="O3165" s="51"/>
      <c r="P3165" s="70" t="str">
        <f t="shared" ca="1" si="525"/>
        <v/>
      </c>
      <c r="Q3165" s="70" t="str">
        <f t="shared" ca="1" si="526"/>
        <v/>
      </c>
      <c r="R3165" s="70" t="str">
        <f t="shared" ca="1" si="527"/>
        <v/>
      </c>
      <c r="S3165" s="70" t="str">
        <f t="shared" ca="1" si="528"/>
        <v/>
      </c>
      <c r="T3165" s="147" t="str">
        <f t="shared" ca="1" si="529"/>
        <v/>
      </c>
      <c r="U3165" s="146"/>
      <c r="V3165" s="51"/>
      <c r="W3165" s="51"/>
      <c r="X3165" s="51"/>
      <c r="Y3165" s="51"/>
      <c r="Z3165" s="51"/>
      <c r="AA3165" s="145"/>
    </row>
    <row r="3166" spans="1:27" s="2" customFormat="1" ht="15.6" x14ac:dyDescent="0.3">
      <c r="A3166" s="555">
        <v>45499</v>
      </c>
      <c r="B3166" s="48" t="s">
        <v>3038</v>
      </c>
      <c r="C3166" s="48" t="s">
        <v>494</v>
      </c>
      <c r="D3166" s="48">
        <v>5</v>
      </c>
      <c r="E3166" s="48" t="s">
        <v>2345</v>
      </c>
      <c r="F3166" s="45">
        <v>27</v>
      </c>
      <c r="G3166" s="52" t="s">
        <v>3064</v>
      </c>
      <c r="H3166" s="53" t="s">
        <v>44</v>
      </c>
      <c r="I3166" s="59"/>
      <c r="J3166" s="528">
        <v>45604</v>
      </c>
      <c r="K3166" s="42" t="s">
        <v>31</v>
      </c>
      <c r="L3166" s="545">
        <v>45454</v>
      </c>
      <c r="M3166" s="70"/>
      <c r="N3166" s="513">
        <v>45666</v>
      </c>
      <c r="O3166" s="51"/>
      <c r="P3166" s="70" t="str">
        <f t="shared" ca="1" si="525"/>
        <v/>
      </c>
      <c r="Q3166" s="70" t="str">
        <f t="shared" ca="1" si="526"/>
        <v/>
      </c>
      <c r="R3166" s="70" t="str">
        <f t="shared" ca="1" si="527"/>
        <v/>
      </c>
      <c r="S3166" s="70" t="str">
        <f t="shared" ca="1" si="528"/>
        <v/>
      </c>
      <c r="T3166" s="147" t="str">
        <f t="shared" ca="1" si="529"/>
        <v/>
      </c>
      <c r="U3166" s="146"/>
      <c r="V3166" s="51"/>
      <c r="W3166" s="51"/>
      <c r="X3166" s="51"/>
      <c r="Y3166" s="51"/>
      <c r="Z3166" s="51"/>
      <c r="AA3166" s="145"/>
    </row>
    <row r="3167" spans="1:27" s="2" customFormat="1" ht="15.6" x14ac:dyDescent="0.3">
      <c r="A3167" s="555">
        <v>45499</v>
      </c>
      <c r="B3167" s="48" t="s">
        <v>3038</v>
      </c>
      <c r="C3167" s="48" t="s">
        <v>494</v>
      </c>
      <c r="D3167" s="48">
        <v>5</v>
      </c>
      <c r="E3167" s="48" t="s">
        <v>2345</v>
      </c>
      <c r="F3167" s="45">
        <v>28</v>
      </c>
      <c r="G3167" s="80" t="s">
        <v>3065</v>
      </c>
      <c r="H3167" s="75" t="s">
        <v>30</v>
      </c>
      <c r="I3167" s="59"/>
      <c r="J3167" s="528">
        <v>45532</v>
      </c>
      <c r="K3167" s="42" t="s">
        <v>31</v>
      </c>
      <c r="L3167" s="545">
        <v>45454</v>
      </c>
      <c r="M3167" s="51"/>
      <c r="N3167" s="513">
        <v>45668</v>
      </c>
      <c r="O3167" s="51"/>
      <c r="P3167" s="70" t="str">
        <f t="shared" ca="1" si="525"/>
        <v/>
      </c>
      <c r="Q3167" s="70" t="str">
        <f t="shared" ca="1" si="526"/>
        <v/>
      </c>
      <c r="R3167" s="70" t="str">
        <f t="shared" ca="1" si="527"/>
        <v/>
      </c>
      <c r="S3167" s="70" t="str">
        <f t="shared" ca="1" si="528"/>
        <v/>
      </c>
      <c r="T3167" s="147" t="str">
        <f t="shared" ca="1" si="529"/>
        <v/>
      </c>
      <c r="U3167" s="146"/>
      <c r="V3167" s="51"/>
      <c r="W3167" s="51"/>
      <c r="X3167" s="51"/>
      <c r="Y3167" s="51"/>
      <c r="Z3167" s="51"/>
      <c r="AA3167" s="145"/>
    </row>
    <row r="3168" spans="1:27" s="2" customFormat="1" ht="15.6" x14ac:dyDescent="0.3">
      <c r="A3168" s="555">
        <v>45499</v>
      </c>
      <c r="B3168" s="48" t="s">
        <v>3038</v>
      </c>
      <c r="C3168" s="48" t="s">
        <v>494</v>
      </c>
      <c r="D3168" s="48">
        <v>5</v>
      </c>
      <c r="E3168" s="48" t="s">
        <v>2345</v>
      </c>
      <c r="F3168" s="45">
        <v>29</v>
      </c>
      <c r="G3168" s="52" t="s">
        <v>3066</v>
      </c>
      <c r="H3168" s="53" t="s">
        <v>30</v>
      </c>
      <c r="I3168" s="59"/>
      <c r="J3168" s="568">
        <v>45532</v>
      </c>
      <c r="K3168" s="42" t="s">
        <v>31</v>
      </c>
      <c r="L3168" s="545">
        <v>45454</v>
      </c>
      <c r="M3168" s="51"/>
      <c r="N3168" s="513">
        <v>45534</v>
      </c>
      <c r="O3168" s="51"/>
      <c r="P3168" s="70" t="str">
        <f t="shared" ca="1" si="525"/>
        <v/>
      </c>
      <c r="Q3168" s="70" t="str">
        <f t="shared" ca="1" si="526"/>
        <v/>
      </c>
      <c r="R3168" s="70" t="str">
        <f t="shared" ca="1" si="527"/>
        <v/>
      </c>
      <c r="S3168" s="70" t="str">
        <f t="shared" ca="1" si="528"/>
        <v/>
      </c>
      <c r="T3168" s="147" t="str">
        <f t="shared" ca="1" si="529"/>
        <v/>
      </c>
      <c r="U3168" s="146"/>
      <c r="V3168" s="51"/>
      <c r="W3168" s="51"/>
      <c r="X3168" s="51"/>
      <c r="Y3168" s="51"/>
      <c r="Z3168" s="51"/>
      <c r="AA3168" s="145"/>
    </row>
    <row r="3169" spans="1:27" s="2" customFormat="1" ht="15.6" x14ac:dyDescent="0.3">
      <c r="A3169" s="555">
        <v>45499</v>
      </c>
      <c r="B3169" s="48" t="s">
        <v>3038</v>
      </c>
      <c r="C3169" s="48" t="s">
        <v>494</v>
      </c>
      <c r="D3169" s="48">
        <v>5</v>
      </c>
      <c r="E3169" s="48" t="s">
        <v>2345</v>
      </c>
      <c r="F3169" s="45">
        <v>30</v>
      </c>
      <c r="G3169" s="80" t="s">
        <v>3067</v>
      </c>
      <c r="H3169" s="75" t="s">
        <v>1104</v>
      </c>
      <c r="I3169" s="59"/>
      <c r="J3169" s="585">
        <v>45532</v>
      </c>
      <c r="K3169" s="42" t="s">
        <v>31</v>
      </c>
      <c r="L3169" s="545">
        <v>45454</v>
      </c>
      <c r="M3169" s="51"/>
      <c r="N3169" s="513">
        <v>45668</v>
      </c>
      <c r="O3169" s="51"/>
      <c r="P3169" s="70" t="str">
        <f t="shared" ca="1" si="525"/>
        <v/>
      </c>
      <c r="Q3169" s="70" t="str">
        <f t="shared" ca="1" si="526"/>
        <v/>
      </c>
      <c r="R3169" s="70" t="str">
        <f t="shared" ca="1" si="527"/>
        <v/>
      </c>
      <c r="S3169" s="70" t="str">
        <f t="shared" ca="1" si="528"/>
        <v/>
      </c>
      <c r="T3169" s="147" t="str">
        <f t="shared" ca="1" si="529"/>
        <v/>
      </c>
      <c r="U3169" s="146"/>
      <c r="V3169" s="51"/>
      <c r="W3169" s="51"/>
      <c r="X3169" s="51"/>
      <c r="Y3169" s="51"/>
      <c r="Z3169" s="51"/>
      <c r="AA3169" s="145"/>
    </row>
    <row r="3170" spans="1:27" s="2" customFormat="1" ht="15.6" x14ac:dyDescent="0.3">
      <c r="A3170" s="555">
        <v>45499</v>
      </c>
      <c r="B3170" s="48" t="s">
        <v>3038</v>
      </c>
      <c r="C3170" s="48" t="s">
        <v>494</v>
      </c>
      <c r="D3170" s="48">
        <v>5</v>
      </c>
      <c r="E3170" s="48" t="s">
        <v>2345</v>
      </c>
      <c r="F3170" s="45">
        <v>31</v>
      </c>
      <c r="G3170" s="80" t="s">
        <v>3068</v>
      </c>
      <c r="H3170" s="75" t="s">
        <v>30</v>
      </c>
      <c r="I3170" s="59"/>
      <c r="J3170" s="585">
        <v>45561</v>
      </c>
      <c r="K3170" s="42" t="s">
        <v>31</v>
      </c>
      <c r="L3170" s="545">
        <v>45454</v>
      </c>
      <c r="M3170" s="51"/>
      <c r="N3170" s="513">
        <v>45668</v>
      </c>
      <c r="O3170" s="51"/>
      <c r="P3170" s="70" t="str">
        <f t="shared" ca="1" si="525"/>
        <v/>
      </c>
      <c r="Q3170" s="70" t="str">
        <f t="shared" ca="1" si="526"/>
        <v/>
      </c>
      <c r="R3170" s="70" t="str">
        <f t="shared" ca="1" si="527"/>
        <v/>
      </c>
      <c r="S3170" s="70" t="str">
        <f t="shared" ca="1" si="528"/>
        <v/>
      </c>
      <c r="T3170" s="147" t="str">
        <f t="shared" ca="1" si="529"/>
        <v/>
      </c>
      <c r="U3170" s="146"/>
      <c r="V3170" s="51"/>
      <c r="W3170" s="51"/>
      <c r="X3170" s="51"/>
      <c r="Y3170" s="51"/>
      <c r="Z3170" s="51"/>
      <c r="AA3170" s="145"/>
    </row>
    <row r="3171" spans="1:27" s="2" customFormat="1" ht="46.8" x14ac:dyDescent="0.3">
      <c r="A3171" s="555">
        <v>45499</v>
      </c>
      <c r="B3171" s="48" t="s">
        <v>3038</v>
      </c>
      <c r="C3171" s="48" t="s">
        <v>494</v>
      </c>
      <c r="D3171" s="48">
        <v>5</v>
      </c>
      <c r="E3171" s="48" t="s">
        <v>2345</v>
      </c>
      <c r="F3171" s="45">
        <v>32</v>
      </c>
      <c r="G3171" s="218" t="s">
        <v>3069</v>
      </c>
      <c r="H3171" s="95" t="s">
        <v>49</v>
      </c>
      <c r="I3171" s="95"/>
      <c r="J3171" s="570">
        <v>45561</v>
      </c>
      <c r="K3171" s="42" t="s">
        <v>31</v>
      </c>
      <c r="L3171" s="545">
        <v>45454</v>
      </c>
      <c r="M3171" s="51"/>
      <c r="N3171" s="513">
        <v>45621</v>
      </c>
      <c r="O3171" s="51"/>
      <c r="P3171" s="70" t="str">
        <f t="shared" ca="1" si="525"/>
        <v/>
      </c>
      <c r="Q3171" s="70" t="str">
        <f t="shared" ca="1" si="526"/>
        <v/>
      </c>
      <c r="R3171" s="70" t="str">
        <f t="shared" ca="1" si="527"/>
        <v/>
      </c>
      <c r="S3171" s="70" t="str">
        <f t="shared" ca="1" si="528"/>
        <v/>
      </c>
      <c r="T3171" s="147" t="str">
        <f t="shared" ca="1" si="529"/>
        <v/>
      </c>
      <c r="U3171" s="146"/>
      <c r="V3171" s="51"/>
      <c r="W3171" s="51"/>
      <c r="X3171" s="51"/>
      <c r="Y3171" s="51"/>
      <c r="Z3171" s="51"/>
      <c r="AA3171" s="145"/>
    </row>
    <row r="3172" spans="1:27" s="2" customFormat="1" ht="15.6" x14ac:dyDescent="0.3">
      <c r="A3172" s="555">
        <v>45499</v>
      </c>
      <c r="B3172" s="48" t="s">
        <v>3038</v>
      </c>
      <c r="C3172" s="48" t="s">
        <v>494</v>
      </c>
      <c r="D3172" s="48">
        <v>5</v>
      </c>
      <c r="E3172" s="48" t="s">
        <v>2345</v>
      </c>
      <c r="F3172" s="45">
        <v>33</v>
      </c>
      <c r="G3172" s="80" t="s">
        <v>3070</v>
      </c>
      <c r="H3172" s="48" t="s">
        <v>3071</v>
      </c>
      <c r="I3172" s="59"/>
      <c r="J3172" s="528">
        <v>45561</v>
      </c>
      <c r="K3172" s="42" t="s">
        <v>31</v>
      </c>
      <c r="L3172" s="545">
        <v>45454</v>
      </c>
      <c r="M3172" s="51"/>
      <c r="N3172" s="513">
        <v>45668</v>
      </c>
      <c r="O3172" s="51"/>
      <c r="P3172" s="70" t="str">
        <f t="shared" ca="1" si="525"/>
        <v/>
      </c>
      <c r="Q3172" s="70" t="str">
        <f t="shared" ca="1" si="526"/>
        <v/>
      </c>
      <c r="R3172" s="70" t="str">
        <f t="shared" ca="1" si="527"/>
        <v/>
      </c>
      <c r="S3172" s="70" t="str">
        <f t="shared" ca="1" si="528"/>
        <v/>
      </c>
      <c r="T3172" s="147" t="str">
        <f t="shared" ca="1" si="529"/>
        <v/>
      </c>
      <c r="U3172" s="146"/>
      <c r="V3172" s="51"/>
      <c r="W3172" s="51"/>
      <c r="X3172" s="51"/>
      <c r="Y3172" s="51"/>
      <c r="Z3172" s="51"/>
      <c r="AA3172" s="145"/>
    </row>
    <row r="3173" spans="1:27" s="2" customFormat="1" ht="46.8" x14ac:dyDescent="0.3">
      <c r="A3173" s="555">
        <v>45499</v>
      </c>
      <c r="B3173" s="48" t="s">
        <v>3038</v>
      </c>
      <c r="C3173" s="48" t="s">
        <v>494</v>
      </c>
      <c r="D3173" s="48">
        <v>5</v>
      </c>
      <c r="E3173" s="48" t="s">
        <v>2345</v>
      </c>
      <c r="F3173" s="45">
        <v>34</v>
      </c>
      <c r="G3173" s="71" t="s">
        <v>3072</v>
      </c>
      <c r="H3173" s="47" t="s">
        <v>68</v>
      </c>
      <c r="I3173" s="59"/>
      <c r="J3173" s="569">
        <v>45561</v>
      </c>
      <c r="K3173" s="42" t="s">
        <v>31</v>
      </c>
      <c r="L3173" s="543">
        <v>45454</v>
      </c>
      <c r="M3173" s="51"/>
      <c r="N3173" s="513">
        <v>45579</v>
      </c>
      <c r="O3173" s="51"/>
      <c r="P3173" s="70" t="str">
        <f t="shared" ca="1" si="525"/>
        <v/>
      </c>
      <c r="Q3173" s="70" t="str">
        <f t="shared" ca="1" si="526"/>
        <v/>
      </c>
      <c r="R3173" s="70" t="str">
        <f t="shared" ca="1" si="527"/>
        <v/>
      </c>
      <c r="S3173" s="70" t="str">
        <f t="shared" ca="1" si="528"/>
        <v/>
      </c>
      <c r="T3173" s="147" t="str">
        <f t="shared" ca="1" si="529"/>
        <v/>
      </c>
      <c r="U3173" s="146"/>
      <c r="V3173" s="51"/>
      <c r="W3173" s="51"/>
      <c r="X3173" s="51"/>
      <c r="Y3173" s="51"/>
      <c r="Z3173" s="51"/>
      <c r="AA3173" s="145"/>
    </row>
    <row r="3174" spans="1:27" s="2" customFormat="1" ht="15.6" x14ac:dyDescent="0.3">
      <c r="A3174" s="555">
        <v>45499</v>
      </c>
      <c r="B3174" s="48" t="s">
        <v>3038</v>
      </c>
      <c r="C3174" s="48" t="s">
        <v>494</v>
      </c>
      <c r="D3174" s="48">
        <v>5</v>
      </c>
      <c r="E3174" s="48" t="s">
        <v>2345</v>
      </c>
      <c r="F3174" s="45">
        <v>35</v>
      </c>
      <c r="G3174" s="102" t="s">
        <v>3073</v>
      </c>
      <c r="H3174" s="75" t="s">
        <v>111</v>
      </c>
      <c r="I3174" s="59"/>
      <c r="J3174" s="528">
        <v>45587</v>
      </c>
      <c r="K3174" s="42" t="s">
        <v>31</v>
      </c>
      <c r="L3174" s="543">
        <v>45454</v>
      </c>
      <c r="M3174" s="51"/>
      <c r="N3174" s="513">
        <v>45668</v>
      </c>
      <c r="O3174" s="51"/>
      <c r="P3174" s="70" t="str">
        <f t="shared" ca="1" si="525"/>
        <v/>
      </c>
      <c r="Q3174" s="70" t="str">
        <f t="shared" ca="1" si="526"/>
        <v/>
      </c>
      <c r="R3174" s="70" t="str">
        <f t="shared" ca="1" si="527"/>
        <v/>
      </c>
      <c r="S3174" s="70" t="str">
        <f t="shared" ca="1" si="528"/>
        <v/>
      </c>
      <c r="T3174" s="147" t="str">
        <f t="shared" ca="1" si="529"/>
        <v/>
      </c>
      <c r="U3174" s="146"/>
      <c r="V3174" s="51"/>
      <c r="W3174" s="51"/>
      <c r="X3174" s="51"/>
      <c r="Y3174" s="51"/>
      <c r="Z3174" s="51"/>
      <c r="AA3174" s="145"/>
    </row>
    <row r="3175" spans="1:27" s="2" customFormat="1" ht="15.6" x14ac:dyDescent="0.3">
      <c r="A3175" s="555">
        <v>45499</v>
      </c>
      <c r="B3175" s="48" t="s">
        <v>3038</v>
      </c>
      <c r="C3175" s="48" t="s">
        <v>494</v>
      </c>
      <c r="D3175" s="48">
        <v>5</v>
      </c>
      <c r="E3175" s="48" t="s">
        <v>2345</v>
      </c>
      <c r="F3175" s="45">
        <v>36</v>
      </c>
      <c r="G3175" s="63" t="s">
        <v>3074</v>
      </c>
      <c r="H3175" s="47" t="s">
        <v>111</v>
      </c>
      <c r="I3175" s="59"/>
      <c r="J3175" s="568">
        <v>45587</v>
      </c>
      <c r="K3175" s="42" t="s">
        <v>31</v>
      </c>
      <c r="L3175" s="543">
        <v>45454</v>
      </c>
      <c r="M3175" s="51"/>
      <c r="N3175" s="513">
        <v>45594</v>
      </c>
      <c r="O3175" s="51"/>
      <c r="P3175" s="70" t="str">
        <f t="shared" ca="1" si="525"/>
        <v/>
      </c>
      <c r="Q3175" s="70" t="str">
        <f t="shared" ca="1" si="526"/>
        <v/>
      </c>
      <c r="R3175" s="70" t="str">
        <f t="shared" ca="1" si="527"/>
        <v/>
      </c>
      <c r="S3175" s="70" t="str">
        <f t="shared" ca="1" si="528"/>
        <v/>
      </c>
      <c r="T3175" s="147" t="str">
        <f t="shared" ca="1" si="529"/>
        <v/>
      </c>
      <c r="U3175" s="146"/>
      <c r="V3175" s="51"/>
      <c r="W3175" s="51"/>
      <c r="X3175" s="51"/>
      <c r="Y3175" s="51"/>
      <c r="Z3175" s="51"/>
      <c r="AA3175" s="145"/>
    </row>
    <row r="3176" spans="1:27" s="2" customFormat="1" ht="15.6" x14ac:dyDescent="0.3">
      <c r="A3176" s="555">
        <v>45499</v>
      </c>
      <c r="B3176" s="48" t="s">
        <v>3038</v>
      </c>
      <c r="C3176" s="48" t="s">
        <v>494</v>
      </c>
      <c r="D3176" s="48">
        <v>5</v>
      </c>
      <c r="E3176" s="48" t="s">
        <v>2345</v>
      </c>
      <c r="F3176" s="45">
        <v>37</v>
      </c>
      <c r="G3176" s="102" t="s">
        <v>3075</v>
      </c>
      <c r="H3176" s="47" t="s">
        <v>57</v>
      </c>
      <c r="I3176" s="59"/>
      <c r="J3176" s="513">
        <v>45604</v>
      </c>
      <c r="K3176" s="187" t="s">
        <v>31</v>
      </c>
      <c r="L3176" s="543">
        <v>45454</v>
      </c>
      <c r="M3176" s="51"/>
      <c r="N3176" s="513">
        <v>45668</v>
      </c>
      <c r="O3176" s="51"/>
      <c r="P3176" s="70" t="str">
        <f t="shared" ca="1" si="525"/>
        <v/>
      </c>
      <c r="Q3176" s="70" t="str">
        <f t="shared" ca="1" si="526"/>
        <v/>
      </c>
      <c r="R3176" s="70" t="str">
        <f t="shared" ca="1" si="527"/>
        <v/>
      </c>
      <c r="S3176" s="70" t="str">
        <f t="shared" ca="1" si="528"/>
        <v/>
      </c>
      <c r="T3176" s="147" t="str">
        <f t="shared" ca="1" si="529"/>
        <v/>
      </c>
      <c r="U3176" s="146"/>
      <c r="V3176" s="51"/>
      <c r="W3176" s="51"/>
      <c r="X3176" s="51"/>
      <c r="Y3176" s="51"/>
      <c r="Z3176" s="51"/>
      <c r="AA3176" s="145"/>
    </row>
    <row r="3177" spans="1:27" s="2" customFormat="1" ht="72" x14ac:dyDescent="0.3">
      <c r="A3177" s="555">
        <v>45499</v>
      </c>
      <c r="B3177" s="235" t="s">
        <v>3038</v>
      </c>
      <c r="C3177" s="235" t="s">
        <v>494</v>
      </c>
      <c r="D3177" s="235">
        <v>5</v>
      </c>
      <c r="E3177" s="235" t="s">
        <v>2345</v>
      </c>
      <c r="F3177" s="236">
        <v>38</v>
      </c>
      <c r="G3177" s="274" t="s">
        <v>5554</v>
      </c>
      <c r="H3177" s="48" t="s">
        <v>54</v>
      </c>
      <c r="I3177" s="250"/>
      <c r="J3177" s="515">
        <v>45733</v>
      </c>
      <c r="K3177" s="667" t="s">
        <v>5185</v>
      </c>
      <c r="L3177" s="543">
        <v>45454</v>
      </c>
      <c r="M3177" s="252"/>
      <c r="N3177" s="515">
        <v>45813</v>
      </c>
      <c r="O3177" s="252"/>
      <c r="P3177" s="256" t="str">
        <f t="shared" ca="1" si="525"/>
        <v/>
      </c>
      <c r="Q3177" s="256" t="str">
        <f t="shared" ca="1" si="526"/>
        <v/>
      </c>
      <c r="R3177" s="256" t="str">
        <f t="shared" ca="1" si="527"/>
        <v/>
      </c>
      <c r="S3177" s="256" t="str">
        <f t="shared" ca="1" si="528"/>
        <v/>
      </c>
      <c r="T3177" s="275" t="str">
        <f t="shared" ca="1" si="529"/>
        <v/>
      </c>
      <c r="U3177" s="146"/>
      <c r="V3177" s="51"/>
      <c r="W3177" s="51"/>
      <c r="X3177" s="51"/>
      <c r="Y3177" s="51"/>
      <c r="Z3177" s="51"/>
      <c r="AA3177" s="145"/>
    </row>
    <row r="3178" spans="1:27" s="2" customFormat="1" ht="15.6" x14ac:dyDescent="0.3">
      <c r="A3178" s="555">
        <v>45499</v>
      </c>
      <c r="B3178" s="48" t="s">
        <v>3038</v>
      </c>
      <c r="C3178" s="48" t="s">
        <v>494</v>
      </c>
      <c r="D3178" s="48">
        <v>5</v>
      </c>
      <c r="E3178" s="48" t="s">
        <v>2345</v>
      </c>
      <c r="F3178" s="45">
        <v>39</v>
      </c>
      <c r="G3178" s="102" t="s">
        <v>3076</v>
      </c>
      <c r="H3178" s="47" t="s">
        <v>30</v>
      </c>
      <c r="I3178" s="59"/>
      <c r="J3178" s="513">
        <v>45732</v>
      </c>
      <c r="K3178" s="187" t="s">
        <v>31</v>
      </c>
      <c r="L3178" s="543">
        <v>45454</v>
      </c>
      <c r="M3178" s="51"/>
      <c r="N3178" s="513">
        <v>45734</v>
      </c>
      <c r="O3178" s="51"/>
      <c r="P3178" s="70"/>
      <c r="Q3178" s="70"/>
      <c r="R3178" s="70"/>
      <c r="S3178" s="70"/>
      <c r="T3178" s="147"/>
      <c r="U3178" s="146"/>
      <c r="V3178" s="51"/>
      <c r="W3178" s="51"/>
      <c r="X3178" s="51"/>
      <c r="Y3178" s="51"/>
      <c r="Z3178" s="51"/>
      <c r="AA3178" s="145"/>
    </row>
    <row r="3179" spans="1:27" s="2" customFormat="1" ht="46.8" x14ac:dyDescent="0.3">
      <c r="A3179" s="555">
        <v>45499</v>
      </c>
      <c r="B3179" s="48" t="s">
        <v>3038</v>
      </c>
      <c r="C3179" s="48" t="s">
        <v>494</v>
      </c>
      <c r="D3179" s="48">
        <v>5</v>
      </c>
      <c r="E3179" s="48" t="s">
        <v>2345</v>
      </c>
      <c r="F3179" s="45">
        <v>40</v>
      </c>
      <c r="G3179" s="64" t="s">
        <v>5215</v>
      </c>
      <c r="H3179" s="65" t="s">
        <v>30</v>
      </c>
      <c r="I3179" s="62"/>
      <c r="J3179" s="526">
        <v>45811</v>
      </c>
      <c r="K3179" s="190" t="s">
        <v>205</v>
      </c>
      <c r="L3179" s="543">
        <v>45819</v>
      </c>
      <c r="M3179" s="51"/>
      <c r="N3179" s="513"/>
      <c r="O3179" s="51"/>
      <c r="P3179" s="70" t="str">
        <f ca="1">IF(K3179="NÃO INTERVENCIONADO",TODAY()-J3179,"")</f>
        <v/>
      </c>
      <c r="Q3179" s="70" t="str">
        <f ca="1">IF(K3179="ENCOMENDADO",TODAY()-J3179,"")</f>
        <v/>
      </c>
      <c r="R3179" s="70" t="str">
        <f ca="1">IF(K3179="EM OBRA",TODAY()-J3179,"")</f>
        <v/>
      </c>
      <c r="S3179" s="70" t="str">
        <f ca="1">IF(K3179="CORREÇÃO NÃO ACEITE",TODAY()-J3179,"")</f>
        <v/>
      </c>
      <c r="T3179" s="147" t="str">
        <f ca="1">IF(K3179="A VERIFICAR",TODAY()-J3179,"")</f>
        <v/>
      </c>
      <c r="U3179" s="146"/>
      <c r="V3179" s="51"/>
      <c r="W3179" s="51"/>
      <c r="X3179" s="51"/>
      <c r="Y3179" s="51"/>
      <c r="Z3179" s="51"/>
      <c r="AA3179" s="145"/>
    </row>
    <row r="3180" spans="1:27" s="2" customFormat="1" ht="46.8" x14ac:dyDescent="0.3">
      <c r="A3180" s="555">
        <v>45499</v>
      </c>
      <c r="B3180" s="48" t="s">
        <v>3038</v>
      </c>
      <c r="C3180" s="48" t="s">
        <v>494</v>
      </c>
      <c r="D3180" s="48">
        <v>5</v>
      </c>
      <c r="E3180" s="48" t="s">
        <v>2345</v>
      </c>
      <c r="F3180" s="45">
        <v>41</v>
      </c>
      <c r="G3180" s="44" t="s">
        <v>3077</v>
      </c>
      <c r="H3180" s="48" t="s">
        <v>44</v>
      </c>
      <c r="I3180" s="43"/>
      <c r="J3180" s="513">
        <v>45811</v>
      </c>
      <c r="K3180" s="187" t="s">
        <v>31</v>
      </c>
      <c r="L3180" s="543">
        <v>45819</v>
      </c>
      <c r="M3180" s="51"/>
      <c r="N3180" s="513">
        <v>45876</v>
      </c>
      <c r="O3180" s="51"/>
      <c r="P3180" s="70"/>
      <c r="Q3180" s="70"/>
      <c r="R3180" s="70"/>
      <c r="S3180" s="70"/>
      <c r="T3180" s="147"/>
      <c r="U3180" s="276"/>
      <c r="V3180" s="252"/>
      <c r="W3180" s="252"/>
      <c r="X3180" s="252"/>
      <c r="Y3180" s="252"/>
      <c r="Z3180" s="252"/>
      <c r="AA3180" s="277"/>
    </row>
    <row r="3181" spans="1:27" s="2" customFormat="1" ht="15.6" x14ac:dyDescent="0.3">
      <c r="A3181" s="555">
        <v>45502</v>
      </c>
      <c r="B3181" s="48" t="s">
        <v>3078</v>
      </c>
      <c r="C3181" s="45" t="s">
        <v>494</v>
      </c>
      <c r="D3181" s="45">
        <v>5</v>
      </c>
      <c r="E3181" s="45" t="s">
        <v>28</v>
      </c>
      <c r="F3181" s="45">
        <v>1</v>
      </c>
      <c r="G3181" s="64" t="s">
        <v>3079</v>
      </c>
      <c r="H3181" s="47" t="s">
        <v>104</v>
      </c>
      <c r="I3181" s="47"/>
      <c r="J3181" s="522">
        <v>45684</v>
      </c>
      <c r="K3181" s="42" t="s">
        <v>31</v>
      </c>
      <c r="L3181" s="544">
        <v>45481</v>
      </c>
      <c r="M3181" s="57"/>
      <c r="N3181" s="518">
        <v>45688</v>
      </c>
      <c r="O3181" s="51"/>
      <c r="P3181" s="70" t="str">
        <f t="shared" ref="P3181:P3212" ca="1" si="530">IF(K3181="NÃO INTERVENCIONADO",TODAY()-J3181,"")</f>
        <v/>
      </c>
      <c r="Q3181" s="70" t="str">
        <f t="shared" ref="Q3181:Q3211" ca="1" si="531">IF(K3181="ENCOMENDADO",TODAY()-J3181,"")</f>
        <v/>
      </c>
      <c r="R3181" s="70" t="str">
        <f t="shared" ref="R3181:R3226" ca="1" si="532">IF(K3181="EM OBRA",TODAY()-J3181,"")</f>
        <v/>
      </c>
      <c r="S3181" s="70" t="str">
        <f t="shared" ref="S3181:S3212" ca="1" si="533">IF(K3181="CORREÇÃO NÃO ACEITE",TODAY()-J3181,"")</f>
        <v/>
      </c>
      <c r="T3181" s="147" t="str">
        <f t="shared" ref="T3181:T3212" ca="1" si="534">IF(K3181="A VERIFICAR",TODAY()-J3181,"")</f>
        <v/>
      </c>
      <c r="U3181" s="146"/>
      <c r="V3181" s="51"/>
      <c r="W3181" s="51"/>
      <c r="X3181" s="51"/>
      <c r="Y3181" s="51"/>
      <c r="Z3181" s="51"/>
      <c r="AA3181" s="145"/>
    </row>
    <row r="3182" spans="1:27" s="2" customFormat="1" ht="15.6" x14ac:dyDescent="0.3">
      <c r="A3182" s="555">
        <v>45502</v>
      </c>
      <c r="B3182" s="48" t="s">
        <v>3078</v>
      </c>
      <c r="C3182" s="45" t="s">
        <v>494</v>
      </c>
      <c r="D3182" s="45">
        <v>5</v>
      </c>
      <c r="E3182" s="45" t="s">
        <v>28</v>
      </c>
      <c r="F3182" s="106">
        <v>27</v>
      </c>
      <c r="G3182" s="46" t="s">
        <v>3080</v>
      </c>
      <c r="H3182" s="47" t="s">
        <v>52</v>
      </c>
      <c r="I3182" s="47"/>
      <c r="J3182" s="568">
        <v>45632</v>
      </c>
      <c r="K3182" s="190" t="s">
        <v>205</v>
      </c>
      <c r="L3182" s="544">
        <v>45481</v>
      </c>
      <c r="M3182" s="55"/>
      <c r="N3182" s="513"/>
      <c r="O3182" s="51" t="s">
        <v>3081</v>
      </c>
      <c r="P3182" s="70" t="str">
        <f t="shared" ca="1" si="530"/>
        <v/>
      </c>
      <c r="Q3182" s="70" t="str">
        <f t="shared" ca="1" si="531"/>
        <v/>
      </c>
      <c r="R3182" s="70" t="str">
        <f t="shared" ca="1" si="532"/>
        <v/>
      </c>
      <c r="S3182" s="70" t="str">
        <f t="shared" ca="1" si="533"/>
        <v/>
      </c>
      <c r="T3182" s="147" t="str">
        <f t="shared" ca="1" si="534"/>
        <v/>
      </c>
      <c r="U3182" s="146"/>
      <c r="V3182" s="51"/>
      <c r="W3182" s="51"/>
      <c r="X3182" s="51"/>
      <c r="Y3182" s="51"/>
      <c r="Z3182" s="51"/>
      <c r="AA3182" s="145"/>
    </row>
    <row r="3183" spans="1:27" s="2" customFormat="1" ht="15.6" x14ac:dyDescent="0.3">
      <c r="A3183" s="555">
        <v>45502</v>
      </c>
      <c r="B3183" s="48" t="s">
        <v>3078</v>
      </c>
      <c r="C3183" s="45" t="s">
        <v>494</v>
      </c>
      <c r="D3183" s="45">
        <v>5</v>
      </c>
      <c r="E3183" s="45" t="s">
        <v>28</v>
      </c>
      <c r="F3183" s="106">
        <v>29</v>
      </c>
      <c r="G3183" s="61" t="s">
        <v>3082</v>
      </c>
      <c r="H3183" s="65" t="s">
        <v>30</v>
      </c>
      <c r="I3183" s="65"/>
      <c r="J3183" s="526">
        <v>45632</v>
      </c>
      <c r="K3183" s="191" t="s">
        <v>31</v>
      </c>
      <c r="L3183" s="544">
        <v>45481</v>
      </c>
      <c r="M3183" s="55"/>
      <c r="N3183" s="513">
        <v>45636</v>
      </c>
      <c r="O3183" s="51" t="s">
        <v>3081</v>
      </c>
      <c r="P3183" s="70" t="str">
        <f t="shared" ca="1" si="530"/>
        <v/>
      </c>
      <c r="Q3183" s="70" t="str">
        <f t="shared" ca="1" si="531"/>
        <v/>
      </c>
      <c r="R3183" s="70" t="str">
        <f t="shared" ca="1" si="532"/>
        <v/>
      </c>
      <c r="S3183" s="70" t="str">
        <f t="shared" ca="1" si="533"/>
        <v/>
      </c>
      <c r="T3183" s="147" t="str">
        <f t="shared" ca="1" si="534"/>
        <v/>
      </c>
      <c r="U3183" s="146"/>
      <c r="V3183" s="51"/>
      <c r="W3183" s="51"/>
      <c r="X3183" s="51"/>
      <c r="Y3183" s="51"/>
      <c r="Z3183" s="51"/>
      <c r="AA3183" s="145"/>
    </row>
    <row r="3184" spans="1:27" s="2" customFormat="1" ht="15.6" x14ac:dyDescent="0.3">
      <c r="A3184" s="555">
        <v>45502</v>
      </c>
      <c r="B3184" s="48" t="s">
        <v>3078</v>
      </c>
      <c r="C3184" s="45" t="s">
        <v>494</v>
      </c>
      <c r="D3184" s="45">
        <v>5</v>
      </c>
      <c r="E3184" s="45" t="s">
        <v>28</v>
      </c>
      <c r="F3184" s="106">
        <v>26</v>
      </c>
      <c r="G3184" s="94" t="s">
        <v>3083</v>
      </c>
      <c r="H3184" s="95" t="s">
        <v>84</v>
      </c>
      <c r="I3184" s="95"/>
      <c r="J3184" s="570">
        <v>45623</v>
      </c>
      <c r="K3184" s="42" t="s">
        <v>31</v>
      </c>
      <c r="L3184" s="544">
        <v>45481</v>
      </c>
      <c r="M3184" s="55"/>
      <c r="N3184" s="513">
        <v>45628</v>
      </c>
      <c r="O3184" s="51" t="s">
        <v>3081</v>
      </c>
      <c r="P3184" s="70" t="str">
        <f t="shared" ca="1" si="530"/>
        <v/>
      </c>
      <c r="Q3184" s="70" t="str">
        <f t="shared" ca="1" si="531"/>
        <v/>
      </c>
      <c r="R3184" s="70" t="str">
        <f t="shared" ca="1" si="532"/>
        <v/>
      </c>
      <c r="S3184" s="70" t="str">
        <f t="shared" ca="1" si="533"/>
        <v/>
      </c>
      <c r="T3184" s="147" t="str">
        <f t="shared" ca="1" si="534"/>
        <v/>
      </c>
      <c r="U3184" s="146"/>
      <c r="V3184" s="51"/>
      <c r="W3184" s="51"/>
      <c r="X3184" s="51"/>
      <c r="Y3184" s="51"/>
      <c r="Z3184" s="51"/>
      <c r="AA3184" s="145"/>
    </row>
    <row r="3185" spans="1:27" s="2" customFormat="1" ht="15.6" x14ac:dyDescent="0.3">
      <c r="A3185" s="555">
        <v>45502</v>
      </c>
      <c r="B3185" s="48" t="s">
        <v>3078</v>
      </c>
      <c r="C3185" s="45" t="s">
        <v>494</v>
      </c>
      <c r="D3185" s="45">
        <v>5</v>
      </c>
      <c r="E3185" s="45" t="s">
        <v>28</v>
      </c>
      <c r="F3185" s="106">
        <v>25</v>
      </c>
      <c r="G3185" s="46" t="s">
        <v>3084</v>
      </c>
      <c r="H3185" s="47" t="s">
        <v>317</v>
      </c>
      <c r="I3185" s="48"/>
      <c r="J3185" s="513">
        <v>45623</v>
      </c>
      <c r="K3185" s="42" t="s">
        <v>31</v>
      </c>
      <c r="L3185" s="544">
        <v>45481</v>
      </c>
      <c r="M3185" s="55"/>
      <c r="N3185" s="513">
        <v>45632</v>
      </c>
      <c r="O3185" s="51" t="s">
        <v>3081</v>
      </c>
      <c r="P3185" s="70" t="str">
        <f t="shared" ca="1" si="530"/>
        <v/>
      </c>
      <c r="Q3185" s="70" t="str">
        <f t="shared" ca="1" si="531"/>
        <v/>
      </c>
      <c r="R3185" s="70" t="str">
        <f t="shared" ca="1" si="532"/>
        <v/>
      </c>
      <c r="S3185" s="70" t="str">
        <f t="shared" ca="1" si="533"/>
        <v/>
      </c>
      <c r="T3185" s="147" t="str">
        <f t="shared" ca="1" si="534"/>
        <v/>
      </c>
      <c r="U3185" s="146"/>
      <c r="V3185" s="51"/>
      <c r="W3185" s="51"/>
      <c r="X3185" s="51"/>
      <c r="Y3185" s="51"/>
      <c r="Z3185" s="51"/>
      <c r="AA3185" s="145"/>
    </row>
    <row r="3186" spans="1:27" s="2" customFormat="1" ht="15.6" x14ac:dyDescent="0.3">
      <c r="A3186" s="555">
        <v>45502</v>
      </c>
      <c r="B3186" s="48" t="s">
        <v>3078</v>
      </c>
      <c r="C3186" s="45" t="s">
        <v>494</v>
      </c>
      <c r="D3186" s="45">
        <v>5</v>
      </c>
      <c r="E3186" s="45" t="s">
        <v>28</v>
      </c>
      <c r="F3186" s="106">
        <v>24</v>
      </c>
      <c r="G3186" s="46" t="s">
        <v>3085</v>
      </c>
      <c r="H3186" s="47" t="s">
        <v>30</v>
      </c>
      <c r="I3186" s="48"/>
      <c r="J3186" s="513">
        <v>45558</v>
      </c>
      <c r="K3186" s="42" t="s">
        <v>31</v>
      </c>
      <c r="L3186" s="544">
        <v>45481</v>
      </c>
      <c r="M3186" s="55"/>
      <c r="N3186" s="513">
        <v>45632</v>
      </c>
      <c r="O3186" s="51" t="s">
        <v>3081</v>
      </c>
      <c r="P3186" s="70" t="str">
        <f t="shared" ca="1" si="530"/>
        <v/>
      </c>
      <c r="Q3186" s="70" t="str">
        <f t="shared" ca="1" si="531"/>
        <v/>
      </c>
      <c r="R3186" s="70" t="str">
        <f t="shared" ca="1" si="532"/>
        <v/>
      </c>
      <c r="S3186" s="70" t="str">
        <f t="shared" ca="1" si="533"/>
        <v/>
      </c>
      <c r="T3186" s="147" t="str">
        <f t="shared" ca="1" si="534"/>
        <v/>
      </c>
      <c r="U3186" s="146"/>
      <c r="V3186" s="51"/>
      <c r="W3186" s="51"/>
      <c r="X3186" s="51"/>
      <c r="Y3186" s="51"/>
      <c r="Z3186" s="51"/>
      <c r="AA3186" s="145"/>
    </row>
    <row r="3187" spans="1:27" s="2" customFormat="1" ht="15.6" x14ac:dyDescent="0.3">
      <c r="A3187" s="555">
        <v>45502</v>
      </c>
      <c r="B3187" s="48" t="s">
        <v>3078</v>
      </c>
      <c r="C3187" s="45" t="s">
        <v>494</v>
      </c>
      <c r="D3187" s="45">
        <v>5</v>
      </c>
      <c r="E3187" s="45" t="s">
        <v>28</v>
      </c>
      <c r="F3187" s="106">
        <v>23</v>
      </c>
      <c r="G3187" s="46" t="s">
        <v>3086</v>
      </c>
      <c r="H3187" s="47" t="s">
        <v>30</v>
      </c>
      <c r="I3187" s="48"/>
      <c r="J3187" s="513">
        <v>45558</v>
      </c>
      <c r="K3187" s="42" t="s">
        <v>31</v>
      </c>
      <c r="L3187" s="544">
        <v>45481</v>
      </c>
      <c r="M3187" s="55"/>
      <c r="N3187" s="513">
        <v>45632</v>
      </c>
      <c r="O3187" s="51" t="s">
        <v>3081</v>
      </c>
      <c r="P3187" s="70" t="str">
        <f t="shared" ca="1" si="530"/>
        <v/>
      </c>
      <c r="Q3187" s="70" t="str">
        <f t="shared" ca="1" si="531"/>
        <v/>
      </c>
      <c r="R3187" s="70" t="str">
        <f t="shared" ca="1" si="532"/>
        <v/>
      </c>
      <c r="S3187" s="70" t="str">
        <f t="shared" ca="1" si="533"/>
        <v/>
      </c>
      <c r="T3187" s="147" t="str">
        <f t="shared" ca="1" si="534"/>
        <v/>
      </c>
      <c r="U3187" s="146"/>
      <c r="V3187" s="51"/>
      <c r="W3187" s="51"/>
      <c r="X3187" s="51"/>
      <c r="Y3187" s="51"/>
      <c r="Z3187" s="51"/>
      <c r="AA3187" s="145"/>
    </row>
    <row r="3188" spans="1:27" s="2" customFormat="1" ht="15.6" x14ac:dyDescent="0.3">
      <c r="A3188" s="555">
        <v>45502</v>
      </c>
      <c r="B3188" s="48" t="s">
        <v>3078</v>
      </c>
      <c r="C3188" s="45" t="s">
        <v>494</v>
      </c>
      <c r="D3188" s="45">
        <v>5</v>
      </c>
      <c r="E3188" s="45" t="s">
        <v>28</v>
      </c>
      <c r="F3188" s="106">
        <v>22</v>
      </c>
      <c r="G3188" s="46" t="s">
        <v>3087</v>
      </c>
      <c r="H3188" s="47" t="s">
        <v>785</v>
      </c>
      <c r="I3188" s="48"/>
      <c r="J3188" s="568">
        <v>45558</v>
      </c>
      <c r="K3188" s="42" t="s">
        <v>31</v>
      </c>
      <c r="L3188" s="544">
        <v>45481</v>
      </c>
      <c r="M3188" s="55"/>
      <c r="N3188" s="513">
        <v>45594</v>
      </c>
      <c r="O3188" s="51" t="s">
        <v>3081</v>
      </c>
      <c r="P3188" s="70" t="str">
        <f t="shared" ca="1" si="530"/>
        <v/>
      </c>
      <c r="Q3188" s="70" t="str">
        <f t="shared" ca="1" si="531"/>
        <v/>
      </c>
      <c r="R3188" s="70" t="str">
        <f t="shared" ca="1" si="532"/>
        <v/>
      </c>
      <c r="S3188" s="70" t="str">
        <f t="shared" ca="1" si="533"/>
        <v/>
      </c>
      <c r="T3188" s="147" t="str">
        <f t="shared" ca="1" si="534"/>
        <v/>
      </c>
      <c r="U3188" s="146"/>
      <c r="V3188" s="51"/>
      <c r="W3188" s="51"/>
      <c r="X3188" s="51"/>
      <c r="Y3188" s="51"/>
      <c r="Z3188" s="51"/>
      <c r="AA3188" s="145"/>
    </row>
    <row r="3189" spans="1:27" s="2" customFormat="1" ht="15.6" customHeight="1" x14ac:dyDescent="0.3">
      <c r="A3189" s="555">
        <v>45502</v>
      </c>
      <c r="B3189" s="48" t="s">
        <v>3078</v>
      </c>
      <c r="C3189" s="45" t="s">
        <v>494</v>
      </c>
      <c r="D3189" s="45">
        <v>5</v>
      </c>
      <c r="E3189" s="45" t="s">
        <v>28</v>
      </c>
      <c r="F3189" s="106">
        <v>21</v>
      </c>
      <c r="G3189" s="46" t="s">
        <v>3088</v>
      </c>
      <c r="H3189" s="47" t="s">
        <v>30</v>
      </c>
      <c r="I3189" s="48"/>
      <c r="J3189" s="513"/>
      <c r="K3189" s="42" t="s">
        <v>31</v>
      </c>
      <c r="L3189" s="544">
        <v>45481</v>
      </c>
      <c r="M3189" s="55"/>
      <c r="N3189" s="513">
        <v>45489</v>
      </c>
      <c r="O3189" s="51" t="s">
        <v>3081</v>
      </c>
      <c r="P3189" s="70" t="str">
        <f t="shared" ca="1" si="530"/>
        <v/>
      </c>
      <c r="Q3189" s="70" t="str">
        <f t="shared" ca="1" si="531"/>
        <v/>
      </c>
      <c r="R3189" s="70" t="str">
        <f t="shared" ca="1" si="532"/>
        <v/>
      </c>
      <c r="S3189" s="70" t="str">
        <f t="shared" ca="1" si="533"/>
        <v/>
      </c>
      <c r="T3189" s="147" t="str">
        <f t="shared" ca="1" si="534"/>
        <v/>
      </c>
      <c r="U3189" s="146"/>
      <c r="V3189" s="51"/>
      <c r="W3189" s="51"/>
      <c r="X3189" s="51"/>
      <c r="Y3189" s="51"/>
      <c r="Z3189" s="51"/>
      <c r="AA3189" s="145"/>
    </row>
    <row r="3190" spans="1:27" s="2" customFormat="1" ht="15.6" x14ac:dyDescent="0.3">
      <c r="A3190" s="555">
        <v>45502</v>
      </c>
      <c r="B3190" s="48" t="s">
        <v>3078</v>
      </c>
      <c r="C3190" s="48" t="s">
        <v>494</v>
      </c>
      <c r="D3190" s="48">
        <v>5</v>
      </c>
      <c r="E3190" s="48" t="s">
        <v>28</v>
      </c>
      <c r="F3190" s="106">
        <v>20</v>
      </c>
      <c r="G3190" s="46" t="s">
        <v>3089</v>
      </c>
      <c r="H3190" s="47" t="s">
        <v>57</v>
      </c>
      <c r="I3190" s="48"/>
      <c r="J3190" s="513">
        <v>45531</v>
      </c>
      <c r="K3190" s="42" t="s">
        <v>31</v>
      </c>
      <c r="L3190" s="544">
        <v>45481</v>
      </c>
      <c r="M3190" s="78"/>
      <c r="N3190" s="513">
        <v>45632</v>
      </c>
      <c r="O3190" s="51" t="s">
        <v>3081</v>
      </c>
      <c r="P3190" s="70" t="str">
        <f t="shared" ca="1" si="530"/>
        <v/>
      </c>
      <c r="Q3190" s="70" t="str">
        <f t="shared" ca="1" si="531"/>
        <v/>
      </c>
      <c r="R3190" s="70" t="str">
        <f t="shared" ca="1" si="532"/>
        <v/>
      </c>
      <c r="S3190" s="70" t="str">
        <f t="shared" ca="1" si="533"/>
        <v/>
      </c>
      <c r="T3190" s="147" t="str">
        <f t="shared" ca="1" si="534"/>
        <v/>
      </c>
      <c r="U3190" s="146"/>
      <c r="V3190" s="51"/>
      <c r="W3190" s="51"/>
      <c r="X3190" s="51"/>
      <c r="Y3190" s="51"/>
      <c r="Z3190" s="51"/>
      <c r="AA3190" s="145"/>
    </row>
    <row r="3191" spans="1:27" s="2" customFormat="1" ht="15.6" x14ac:dyDescent="0.3">
      <c r="A3191" s="555">
        <v>45502</v>
      </c>
      <c r="B3191" s="48" t="s">
        <v>3078</v>
      </c>
      <c r="C3191" s="45" t="s">
        <v>494</v>
      </c>
      <c r="D3191" s="45">
        <v>5</v>
      </c>
      <c r="E3191" s="45" t="s">
        <v>28</v>
      </c>
      <c r="F3191" s="106">
        <v>19</v>
      </c>
      <c r="G3191" s="46" t="s">
        <v>3090</v>
      </c>
      <c r="H3191" s="47" t="s">
        <v>30</v>
      </c>
      <c r="I3191" s="48"/>
      <c r="J3191" s="513"/>
      <c r="K3191" s="42" t="s">
        <v>31</v>
      </c>
      <c r="L3191" s="544">
        <v>45481</v>
      </c>
      <c r="M3191" s="55"/>
      <c r="N3191" s="513">
        <v>45489</v>
      </c>
      <c r="O3191" s="51" t="s">
        <v>3081</v>
      </c>
      <c r="P3191" s="70" t="str">
        <f t="shared" ca="1" si="530"/>
        <v/>
      </c>
      <c r="Q3191" s="70" t="str">
        <f t="shared" ca="1" si="531"/>
        <v/>
      </c>
      <c r="R3191" s="70" t="str">
        <f t="shared" ca="1" si="532"/>
        <v/>
      </c>
      <c r="S3191" s="70" t="str">
        <f t="shared" ca="1" si="533"/>
        <v/>
      </c>
      <c r="T3191" s="147" t="str">
        <f t="shared" ca="1" si="534"/>
        <v/>
      </c>
      <c r="U3191" s="146"/>
      <c r="V3191" s="51"/>
      <c r="W3191" s="51"/>
      <c r="X3191" s="51"/>
      <c r="Y3191" s="51"/>
      <c r="Z3191" s="51"/>
      <c r="AA3191" s="145"/>
    </row>
    <row r="3192" spans="1:27" s="2" customFormat="1" ht="15.6" x14ac:dyDescent="0.3">
      <c r="A3192" s="555">
        <v>45502</v>
      </c>
      <c r="B3192" s="48" t="s">
        <v>3078</v>
      </c>
      <c r="C3192" s="48" t="s">
        <v>494</v>
      </c>
      <c r="D3192" s="48">
        <v>5</v>
      </c>
      <c r="E3192" s="48" t="s">
        <v>28</v>
      </c>
      <c r="F3192" s="106">
        <v>18</v>
      </c>
      <c r="G3192" s="46" t="s">
        <v>3091</v>
      </c>
      <c r="H3192" s="47" t="s">
        <v>30</v>
      </c>
      <c r="I3192" s="48"/>
      <c r="J3192" s="513">
        <v>45531</v>
      </c>
      <c r="K3192" s="42" t="s">
        <v>31</v>
      </c>
      <c r="L3192" s="544">
        <v>45481</v>
      </c>
      <c r="M3192" s="55"/>
      <c r="N3192" s="513">
        <v>45632</v>
      </c>
      <c r="O3192" s="51" t="s">
        <v>3081</v>
      </c>
      <c r="P3192" s="70" t="str">
        <f t="shared" ca="1" si="530"/>
        <v/>
      </c>
      <c r="Q3192" s="70" t="str">
        <f t="shared" ca="1" si="531"/>
        <v/>
      </c>
      <c r="R3192" s="70" t="str">
        <f t="shared" ca="1" si="532"/>
        <v/>
      </c>
      <c r="S3192" s="70" t="str">
        <f t="shared" ca="1" si="533"/>
        <v/>
      </c>
      <c r="T3192" s="147" t="str">
        <f t="shared" ca="1" si="534"/>
        <v/>
      </c>
      <c r="U3192" s="146"/>
      <c r="V3192" s="51"/>
      <c r="W3192" s="51"/>
      <c r="X3192" s="51"/>
      <c r="Y3192" s="51"/>
      <c r="Z3192" s="51"/>
      <c r="AA3192" s="145"/>
    </row>
    <row r="3193" spans="1:27" s="2" customFormat="1" ht="15.6" x14ac:dyDescent="0.3">
      <c r="A3193" s="555">
        <v>45502</v>
      </c>
      <c r="B3193" s="48" t="s">
        <v>3078</v>
      </c>
      <c r="C3193" s="45" t="s">
        <v>494</v>
      </c>
      <c r="D3193" s="45">
        <v>5</v>
      </c>
      <c r="E3193" s="45" t="s">
        <v>28</v>
      </c>
      <c r="F3193" s="106">
        <v>17</v>
      </c>
      <c r="G3193" s="46" t="s">
        <v>3092</v>
      </c>
      <c r="H3193" s="47" t="s">
        <v>30</v>
      </c>
      <c r="I3193" s="48"/>
      <c r="J3193" s="513"/>
      <c r="K3193" s="42" t="s">
        <v>31</v>
      </c>
      <c r="L3193" s="544">
        <v>45481</v>
      </c>
      <c r="M3193" s="55"/>
      <c r="N3193" s="513">
        <v>45489</v>
      </c>
      <c r="O3193" s="51" t="s">
        <v>3081</v>
      </c>
      <c r="P3193" s="70" t="str">
        <f t="shared" ca="1" si="530"/>
        <v/>
      </c>
      <c r="Q3193" s="70" t="str">
        <f t="shared" ca="1" si="531"/>
        <v/>
      </c>
      <c r="R3193" s="70" t="str">
        <f t="shared" ca="1" si="532"/>
        <v/>
      </c>
      <c r="S3193" s="70" t="str">
        <f t="shared" ca="1" si="533"/>
        <v/>
      </c>
      <c r="T3193" s="147" t="str">
        <f t="shared" ca="1" si="534"/>
        <v/>
      </c>
      <c r="U3193" s="146"/>
      <c r="V3193" s="51"/>
      <c r="W3193" s="51"/>
      <c r="X3193" s="51"/>
      <c r="Y3193" s="51"/>
      <c r="Z3193" s="51"/>
      <c r="AA3193" s="145"/>
    </row>
    <row r="3194" spans="1:27" s="2" customFormat="1" ht="15.6" x14ac:dyDescent="0.3">
      <c r="A3194" s="555">
        <v>45502</v>
      </c>
      <c r="B3194" s="48" t="s">
        <v>3078</v>
      </c>
      <c r="C3194" s="45" t="s">
        <v>494</v>
      </c>
      <c r="D3194" s="45">
        <v>5</v>
      </c>
      <c r="E3194" s="45" t="s">
        <v>28</v>
      </c>
      <c r="F3194" s="106">
        <v>16</v>
      </c>
      <c r="G3194" s="46" t="s">
        <v>3093</v>
      </c>
      <c r="H3194" s="47" t="s">
        <v>30</v>
      </c>
      <c r="I3194" s="48"/>
      <c r="J3194" s="513"/>
      <c r="K3194" s="42" t="s">
        <v>31</v>
      </c>
      <c r="L3194" s="544">
        <v>45481</v>
      </c>
      <c r="M3194" s="55"/>
      <c r="N3194" s="513">
        <v>45489</v>
      </c>
      <c r="O3194" s="51" t="s">
        <v>3081</v>
      </c>
      <c r="P3194" s="70" t="str">
        <f t="shared" ca="1" si="530"/>
        <v/>
      </c>
      <c r="Q3194" s="70" t="str">
        <f t="shared" ca="1" si="531"/>
        <v/>
      </c>
      <c r="R3194" s="70" t="str">
        <f t="shared" ca="1" si="532"/>
        <v/>
      </c>
      <c r="S3194" s="70" t="str">
        <f t="shared" ca="1" si="533"/>
        <v/>
      </c>
      <c r="T3194" s="147" t="str">
        <f t="shared" ca="1" si="534"/>
        <v/>
      </c>
      <c r="U3194" s="146"/>
      <c r="V3194" s="51"/>
      <c r="W3194" s="51"/>
      <c r="X3194" s="51"/>
      <c r="Y3194" s="51"/>
      <c r="Z3194" s="51"/>
      <c r="AA3194" s="145"/>
    </row>
    <row r="3195" spans="1:27" s="2" customFormat="1" ht="15.6" x14ac:dyDescent="0.3">
      <c r="A3195" s="555">
        <v>45502</v>
      </c>
      <c r="B3195" s="48" t="s">
        <v>3078</v>
      </c>
      <c r="C3195" s="48" t="s">
        <v>494</v>
      </c>
      <c r="D3195" s="48">
        <v>5</v>
      </c>
      <c r="E3195" s="48" t="s">
        <v>28</v>
      </c>
      <c r="F3195" s="106">
        <v>15</v>
      </c>
      <c r="G3195" s="46" t="s">
        <v>3094</v>
      </c>
      <c r="H3195" s="47" t="s">
        <v>30</v>
      </c>
      <c r="I3195" s="48"/>
      <c r="J3195" s="513">
        <v>45531</v>
      </c>
      <c r="K3195" s="42" t="s">
        <v>31</v>
      </c>
      <c r="L3195" s="544">
        <v>45481</v>
      </c>
      <c r="M3195" s="55"/>
      <c r="N3195" s="513">
        <v>45632</v>
      </c>
      <c r="O3195" s="51" t="s">
        <v>3081</v>
      </c>
      <c r="P3195" s="70" t="str">
        <f t="shared" ca="1" si="530"/>
        <v/>
      </c>
      <c r="Q3195" s="70" t="str">
        <f t="shared" ca="1" si="531"/>
        <v/>
      </c>
      <c r="R3195" s="70" t="str">
        <f t="shared" ca="1" si="532"/>
        <v/>
      </c>
      <c r="S3195" s="70" t="str">
        <f t="shared" ca="1" si="533"/>
        <v/>
      </c>
      <c r="T3195" s="147" t="str">
        <f t="shared" ca="1" si="534"/>
        <v/>
      </c>
      <c r="U3195" s="146"/>
      <c r="V3195" s="51"/>
      <c r="W3195" s="51"/>
      <c r="X3195" s="51"/>
      <c r="Y3195" s="51"/>
      <c r="Z3195" s="51"/>
      <c r="AA3195" s="145"/>
    </row>
    <row r="3196" spans="1:27" s="2" customFormat="1" ht="15.6" x14ac:dyDescent="0.3">
      <c r="A3196" s="555">
        <v>45502</v>
      </c>
      <c r="B3196" s="48" t="s">
        <v>3078</v>
      </c>
      <c r="C3196" s="45" t="s">
        <v>494</v>
      </c>
      <c r="D3196" s="45">
        <v>5</v>
      </c>
      <c r="E3196" s="45" t="s">
        <v>28</v>
      </c>
      <c r="F3196" s="106">
        <v>14</v>
      </c>
      <c r="G3196" s="46" t="s">
        <v>3095</v>
      </c>
      <c r="H3196" s="47" t="s">
        <v>30</v>
      </c>
      <c r="I3196" s="48"/>
      <c r="J3196" s="513"/>
      <c r="K3196" s="42" t="s">
        <v>31</v>
      </c>
      <c r="L3196" s="544">
        <v>45481</v>
      </c>
      <c r="M3196" s="55"/>
      <c r="N3196" s="513">
        <v>45489</v>
      </c>
      <c r="O3196" s="51" t="s">
        <v>3081</v>
      </c>
      <c r="P3196" s="70" t="str">
        <f t="shared" ca="1" si="530"/>
        <v/>
      </c>
      <c r="Q3196" s="70" t="str">
        <f t="shared" ca="1" si="531"/>
        <v/>
      </c>
      <c r="R3196" s="70" t="str">
        <f t="shared" ca="1" si="532"/>
        <v/>
      </c>
      <c r="S3196" s="70" t="str">
        <f t="shared" ca="1" si="533"/>
        <v/>
      </c>
      <c r="T3196" s="147" t="str">
        <f t="shared" ca="1" si="534"/>
        <v/>
      </c>
      <c r="U3196" s="146"/>
      <c r="V3196" s="51"/>
      <c r="W3196" s="51"/>
      <c r="X3196" s="51"/>
      <c r="Y3196" s="51"/>
      <c r="Z3196" s="51"/>
      <c r="AA3196" s="145"/>
    </row>
    <row r="3197" spans="1:27" s="2" customFormat="1" ht="15.6" x14ac:dyDescent="0.3">
      <c r="A3197" s="555">
        <v>45502</v>
      </c>
      <c r="B3197" s="48" t="s">
        <v>3078</v>
      </c>
      <c r="C3197" s="48" t="s">
        <v>494</v>
      </c>
      <c r="D3197" s="48">
        <v>5</v>
      </c>
      <c r="E3197" s="48" t="s">
        <v>28</v>
      </c>
      <c r="F3197" s="106">
        <v>13</v>
      </c>
      <c r="G3197" s="46" t="s">
        <v>3096</v>
      </c>
      <c r="H3197" s="47" t="s">
        <v>30</v>
      </c>
      <c r="I3197" s="48"/>
      <c r="J3197" s="513">
        <v>45531</v>
      </c>
      <c r="K3197" s="42" t="s">
        <v>31</v>
      </c>
      <c r="L3197" s="544">
        <v>45481</v>
      </c>
      <c r="M3197" s="55"/>
      <c r="N3197" s="513">
        <v>45632</v>
      </c>
      <c r="O3197" s="51" t="s">
        <v>3081</v>
      </c>
      <c r="P3197" s="70" t="str">
        <f t="shared" ca="1" si="530"/>
        <v/>
      </c>
      <c r="Q3197" s="70" t="str">
        <f t="shared" ca="1" si="531"/>
        <v/>
      </c>
      <c r="R3197" s="70" t="str">
        <f t="shared" ca="1" si="532"/>
        <v/>
      </c>
      <c r="S3197" s="70" t="str">
        <f t="shared" ca="1" si="533"/>
        <v/>
      </c>
      <c r="T3197" s="147" t="str">
        <f t="shared" ca="1" si="534"/>
        <v/>
      </c>
      <c r="U3197" s="146"/>
      <c r="V3197" s="51"/>
      <c r="W3197" s="51"/>
      <c r="X3197" s="51"/>
      <c r="Y3197" s="51"/>
      <c r="Z3197" s="51"/>
      <c r="AA3197" s="145"/>
    </row>
    <row r="3198" spans="1:27" s="2" customFormat="1" ht="15.6" x14ac:dyDescent="0.3">
      <c r="A3198" s="555">
        <v>45502</v>
      </c>
      <c r="B3198" s="48" t="s">
        <v>3078</v>
      </c>
      <c r="C3198" s="45" t="s">
        <v>494</v>
      </c>
      <c r="D3198" s="45">
        <v>5</v>
      </c>
      <c r="E3198" s="45" t="s">
        <v>28</v>
      </c>
      <c r="F3198" s="106">
        <v>12</v>
      </c>
      <c r="G3198" s="46" t="s">
        <v>3097</v>
      </c>
      <c r="H3198" s="47" t="s">
        <v>54</v>
      </c>
      <c r="I3198" s="48"/>
      <c r="J3198" s="513"/>
      <c r="K3198" s="42" t="s">
        <v>31</v>
      </c>
      <c r="L3198" s="544">
        <v>45481</v>
      </c>
      <c r="M3198" s="44"/>
      <c r="N3198" s="513">
        <v>45491</v>
      </c>
      <c r="O3198" s="51" t="s">
        <v>3081</v>
      </c>
      <c r="P3198" s="70" t="str">
        <f t="shared" ca="1" si="530"/>
        <v/>
      </c>
      <c r="Q3198" s="70" t="str">
        <f t="shared" ca="1" si="531"/>
        <v/>
      </c>
      <c r="R3198" s="70" t="str">
        <f t="shared" ca="1" si="532"/>
        <v/>
      </c>
      <c r="S3198" s="70" t="str">
        <f t="shared" ca="1" si="533"/>
        <v/>
      </c>
      <c r="T3198" s="147" t="str">
        <f t="shared" ca="1" si="534"/>
        <v/>
      </c>
      <c r="U3198" s="146"/>
      <c r="V3198" s="51"/>
      <c r="W3198" s="51"/>
      <c r="X3198" s="51"/>
      <c r="Y3198" s="51"/>
      <c r="Z3198" s="51"/>
      <c r="AA3198" s="145"/>
    </row>
    <row r="3199" spans="1:27" s="2" customFormat="1" ht="15.6" x14ac:dyDescent="0.3">
      <c r="A3199" s="555">
        <v>45502</v>
      </c>
      <c r="B3199" s="48" t="s">
        <v>3078</v>
      </c>
      <c r="C3199" s="45" t="s">
        <v>494</v>
      </c>
      <c r="D3199" s="45">
        <v>5</v>
      </c>
      <c r="E3199" s="45" t="s">
        <v>28</v>
      </c>
      <c r="F3199" s="106">
        <v>11</v>
      </c>
      <c r="G3199" s="46" t="s">
        <v>3098</v>
      </c>
      <c r="H3199" s="47" t="s">
        <v>30</v>
      </c>
      <c r="I3199" s="48"/>
      <c r="J3199" s="513"/>
      <c r="K3199" s="42" t="s">
        <v>31</v>
      </c>
      <c r="L3199" s="544">
        <v>45481</v>
      </c>
      <c r="M3199" s="55"/>
      <c r="N3199" s="513">
        <v>45489</v>
      </c>
      <c r="O3199" s="51" t="s">
        <v>3081</v>
      </c>
      <c r="P3199" s="70" t="str">
        <f t="shared" ca="1" si="530"/>
        <v/>
      </c>
      <c r="Q3199" s="70" t="str">
        <f t="shared" ca="1" si="531"/>
        <v/>
      </c>
      <c r="R3199" s="70" t="str">
        <f t="shared" ca="1" si="532"/>
        <v/>
      </c>
      <c r="S3199" s="70" t="str">
        <f t="shared" ca="1" si="533"/>
        <v/>
      </c>
      <c r="T3199" s="147" t="str">
        <f t="shared" ca="1" si="534"/>
        <v/>
      </c>
      <c r="U3199" s="146"/>
      <c r="V3199" s="51"/>
      <c r="W3199" s="51"/>
      <c r="X3199" s="51"/>
      <c r="Y3199" s="51"/>
      <c r="Z3199" s="51"/>
      <c r="AA3199" s="145"/>
    </row>
    <row r="3200" spans="1:27" s="2" customFormat="1" ht="15.6" x14ac:dyDescent="0.3">
      <c r="A3200" s="555">
        <v>45502</v>
      </c>
      <c r="B3200" s="48" t="s">
        <v>3078</v>
      </c>
      <c r="C3200" s="45" t="s">
        <v>494</v>
      </c>
      <c r="D3200" s="45">
        <v>5</v>
      </c>
      <c r="E3200" s="45" t="s">
        <v>28</v>
      </c>
      <c r="F3200" s="106">
        <v>10</v>
      </c>
      <c r="G3200" s="46" t="s">
        <v>3099</v>
      </c>
      <c r="H3200" s="53" t="s">
        <v>44</v>
      </c>
      <c r="I3200" s="48"/>
      <c r="J3200" s="513"/>
      <c r="K3200" s="42" t="s">
        <v>31</v>
      </c>
      <c r="L3200" s="544">
        <v>45481</v>
      </c>
      <c r="M3200" s="45"/>
      <c r="N3200" s="513">
        <v>45489</v>
      </c>
      <c r="O3200" s="51" t="s">
        <v>3081</v>
      </c>
      <c r="P3200" s="70" t="str">
        <f t="shared" ca="1" si="530"/>
        <v/>
      </c>
      <c r="Q3200" s="70" t="str">
        <f t="shared" ca="1" si="531"/>
        <v/>
      </c>
      <c r="R3200" s="70" t="str">
        <f t="shared" ca="1" si="532"/>
        <v/>
      </c>
      <c r="S3200" s="70" t="str">
        <f t="shared" ca="1" si="533"/>
        <v/>
      </c>
      <c r="T3200" s="147" t="str">
        <f t="shared" ca="1" si="534"/>
        <v/>
      </c>
      <c r="U3200" s="146"/>
      <c r="V3200" s="51"/>
      <c r="W3200" s="51"/>
      <c r="X3200" s="51"/>
      <c r="Y3200" s="51"/>
      <c r="Z3200" s="51"/>
      <c r="AA3200" s="145"/>
    </row>
    <row r="3201" spans="1:27" s="2" customFormat="1" ht="15.6" x14ac:dyDescent="0.3">
      <c r="A3201" s="555">
        <v>45502</v>
      </c>
      <c r="B3201" s="48" t="s">
        <v>3078</v>
      </c>
      <c r="C3201" s="45" t="s">
        <v>494</v>
      </c>
      <c r="D3201" s="45">
        <v>5</v>
      </c>
      <c r="E3201" s="45" t="s">
        <v>28</v>
      </c>
      <c r="F3201" s="106">
        <v>9</v>
      </c>
      <c r="G3201" s="46" t="s">
        <v>3100</v>
      </c>
      <c r="H3201" s="47" t="s">
        <v>30</v>
      </c>
      <c r="I3201" s="48"/>
      <c r="J3201" s="513"/>
      <c r="K3201" s="42" t="s">
        <v>31</v>
      </c>
      <c r="L3201" s="544">
        <v>45481</v>
      </c>
      <c r="M3201" s="55"/>
      <c r="N3201" s="513">
        <v>45489</v>
      </c>
      <c r="O3201" s="51" t="s">
        <v>3081</v>
      </c>
      <c r="P3201" s="70" t="str">
        <f t="shared" ca="1" si="530"/>
        <v/>
      </c>
      <c r="Q3201" s="70" t="str">
        <f t="shared" ca="1" si="531"/>
        <v/>
      </c>
      <c r="R3201" s="70" t="str">
        <f t="shared" ca="1" si="532"/>
        <v/>
      </c>
      <c r="S3201" s="70" t="str">
        <f t="shared" ca="1" si="533"/>
        <v/>
      </c>
      <c r="T3201" s="147" t="str">
        <f t="shared" ca="1" si="534"/>
        <v/>
      </c>
      <c r="U3201" s="146"/>
      <c r="V3201" s="51"/>
      <c r="W3201" s="51"/>
      <c r="X3201" s="51"/>
      <c r="Y3201" s="51"/>
      <c r="Z3201" s="51"/>
      <c r="AA3201" s="145"/>
    </row>
    <row r="3202" spans="1:27" s="2" customFormat="1" ht="15.6" x14ac:dyDescent="0.3">
      <c r="A3202" s="555">
        <v>45502</v>
      </c>
      <c r="B3202" s="48" t="s">
        <v>3078</v>
      </c>
      <c r="C3202" s="45" t="s">
        <v>494</v>
      </c>
      <c r="D3202" s="45">
        <v>5</v>
      </c>
      <c r="E3202" s="45" t="s">
        <v>28</v>
      </c>
      <c r="F3202" s="106">
        <v>8</v>
      </c>
      <c r="G3202" s="46" t="s">
        <v>3101</v>
      </c>
      <c r="H3202" s="47" t="s">
        <v>30</v>
      </c>
      <c r="I3202" s="48"/>
      <c r="J3202" s="513"/>
      <c r="K3202" s="42" t="s">
        <v>31</v>
      </c>
      <c r="L3202" s="544">
        <v>45481</v>
      </c>
      <c r="M3202" s="55"/>
      <c r="N3202" s="513">
        <v>45623</v>
      </c>
      <c r="O3202" s="51" t="s">
        <v>3081</v>
      </c>
      <c r="P3202" s="70" t="str">
        <f t="shared" ca="1" si="530"/>
        <v/>
      </c>
      <c r="Q3202" s="70" t="str">
        <f t="shared" ca="1" si="531"/>
        <v/>
      </c>
      <c r="R3202" s="70" t="str">
        <f t="shared" ca="1" si="532"/>
        <v/>
      </c>
      <c r="S3202" s="70" t="str">
        <f t="shared" ca="1" si="533"/>
        <v/>
      </c>
      <c r="T3202" s="147" t="str">
        <f t="shared" ca="1" si="534"/>
        <v/>
      </c>
      <c r="U3202" s="146"/>
      <c r="V3202" s="51"/>
      <c r="W3202" s="51"/>
      <c r="X3202" s="51"/>
      <c r="Y3202" s="51"/>
      <c r="Z3202" s="51"/>
      <c r="AA3202" s="145"/>
    </row>
    <row r="3203" spans="1:27" s="2" customFormat="1" ht="15.6" x14ac:dyDescent="0.3">
      <c r="A3203" s="555">
        <v>45502</v>
      </c>
      <c r="B3203" s="48" t="s">
        <v>3078</v>
      </c>
      <c r="C3203" s="45" t="s">
        <v>494</v>
      </c>
      <c r="D3203" s="45">
        <v>5</v>
      </c>
      <c r="E3203" s="45" t="s">
        <v>28</v>
      </c>
      <c r="F3203" s="106">
        <v>7</v>
      </c>
      <c r="G3203" s="46" t="s">
        <v>3102</v>
      </c>
      <c r="H3203" s="47" t="s">
        <v>30</v>
      </c>
      <c r="I3203" s="48"/>
      <c r="J3203" s="513"/>
      <c r="K3203" s="42" t="s">
        <v>31</v>
      </c>
      <c r="L3203" s="544">
        <v>45481</v>
      </c>
      <c r="M3203" s="55"/>
      <c r="N3203" s="513">
        <v>45489</v>
      </c>
      <c r="O3203" s="51" t="s">
        <v>3081</v>
      </c>
      <c r="P3203" s="70" t="str">
        <f t="shared" ca="1" si="530"/>
        <v/>
      </c>
      <c r="Q3203" s="70" t="str">
        <f t="shared" ca="1" si="531"/>
        <v/>
      </c>
      <c r="R3203" s="70" t="str">
        <f t="shared" ca="1" si="532"/>
        <v/>
      </c>
      <c r="S3203" s="70" t="str">
        <f t="shared" ca="1" si="533"/>
        <v/>
      </c>
      <c r="T3203" s="147" t="str">
        <f t="shared" ca="1" si="534"/>
        <v/>
      </c>
      <c r="U3203" s="146"/>
      <c r="V3203" s="51"/>
      <c r="W3203" s="51"/>
      <c r="X3203" s="51"/>
      <c r="Y3203" s="51"/>
      <c r="Z3203" s="51"/>
      <c r="AA3203" s="145"/>
    </row>
    <row r="3204" spans="1:27" s="2" customFormat="1" ht="15.6" x14ac:dyDescent="0.3">
      <c r="A3204" s="555">
        <v>45502</v>
      </c>
      <c r="B3204" s="48" t="s">
        <v>3078</v>
      </c>
      <c r="C3204" s="45" t="s">
        <v>494</v>
      </c>
      <c r="D3204" s="45">
        <v>5</v>
      </c>
      <c r="E3204" s="45" t="s">
        <v>28</v>
      </c>
      <c r="F3204" s="106">
        <v>6</v>
      </c>
      <c r="G3204" s="46" t="s">
        <v>3103</v>
      </c>
      <c r="H3204" s="47" t="s">
        <v>30</v>
      </c>
      <c r="I3204" s="48"/>
      <c r="J3204" s="513"/>
      <c r="K3204" s="42" t="s">
        <v>31</v>
      </c>
      <c r="L3204" s="544">
        <v>45481</v>
      </c>
      <c r="M3204" s="55"/>
      <c r="N3204" s="513">
        <v>45489</v>
      </c>
      <c r="O3204" s="51" t="s">
        <v>3081</v>
      </c>
      <c r="P3204" s="70" t="str">
        <f t="shared" ca="1" si="530"/>
        <v/>
      </c>
      <c r="Q3204" s="70" t="str">
        <f t="shared" ca="1" si="531"/>
        <v/>
      </c>
      <c r="R3204" s="70" t="str">
        <f t="shared" ca="1" si="532"/>
        <v/>
      </c>
      <c r="S3204" s="70" t="str">
        <f t="shared" ca="1" si="533"/>
        <v/>
      </c>
      <c r="T3204" s="147" t="str">
        <f t="shared" ca="1" si="534"/>
        <v/>
      </c>
      <c r="U3204" s="146"/>
      <c r="V3204" s="51"/>
      <c r="W3204" s="51"/>
      <c r="X3204" s="51"/>
      <c r="Y3204" s="51"/>
      <c r="Z3204" s="51"/>
      <c r="AA3204" s="145"/>
    </row>
    <row r="3205" spans="1:27" s="2" customFormat="1" ht="15.6" x14ac:dyDescent="0.3">
      <c r="A3205" s="555">
        <v>45502</v>
      </c>
      <c r="B3205" s="48" t="s">
        <v>3078</v>
      </c>
      <c r="C3205" s="45" t="s">
        <v>494</v>
      </c>
      <c r="D3205" s="45">
        <v>5</v>
      </c>
      <c r="E3205" s="45" t="s">
        <v>28</v>
      </c>
      <c r="F3205" s="106">
        <v>5</v>
      </c>
      <c r="G3205" s="46" t="s">
        <v>3104</v>
      </c>
      <c r="H3205" s="47" t="s">
        <v>30</v>
      </c>
      <c r="I3205" s="48"/>
      <c r="J3205" s="513"/>
      <c r="K3205" s="42" t="s">
        <v>31</v>
      </c>
      <c r="L3205" s="544">
        <v>45481</v>
      </c>
      <c r="M3205" s="55"/>
      <c r="N3205" s="513">
        <v>45489</v>
      </c>
      <c r="O3205" s="51" t="s">
        <v>3081</v>
      </c>
      <c r="P3205" s="70" t="str">
        <f t="shared" ca="1" si="530"/>
        <v/>
      </c>
      <c r="Q3205" s="70" t="str">
        <f t="shared" ca="1" si="531"/>
        <v/>
      </c>
      <c r="R3205" s="70" t="str">
        <f t="shared" ca="1" si="532"/>
        <v/>
      </c>
      <c r="S3205" s="70" t="str">
        <f t="shared" ca="1" si="533"/>
        <v/>
      </c>
      <c r="T3205" s="147" t="str">
        <f t="shared" ca="1" si="534"/>
        <v/>
      </c>
      <c r="U3205" s="146"/>
      <c r="V3205" s="51"/>
      <c r="W3205" s="51"/>
      <c r="X3205" s="51"/>
      <c r="Y3205" s="51"/>
      <c r="Z3205" s="51"/>
      <c r="AA3205" s="145"/>
    </row>
    <row r="3206" spans="1:27" s="2" customFormat="1" ht="15.6" x14ac:dyDescent="0.3">
      <c r="A3206" s="555">
        <v>45502</v>
      </c>
      <c r="B3206" s="48" t="s">
        <v>3078</v>
      </c>
      <c r="C3206" s="45" t="s">
        <v>494</v>
      </c>
      <c r="D3206" s="45">
        <v>5</v>
      </c>
      <c r="E3206" s="45" t="s">
        <v>28</v>
      </c>
      <c r="F3206" s="106">
        <v>4</v>
      </c>
      <c r="G3206" s="46" t="s">
        <v>3105</v>
      </c>
      <c r="H3206" s="47" t="s">
        <v>30</v>
      </c>
      <c r="I3206" s="48"/>
      <c r="J3206" s="513"/>
      <c r="K3206" s="42" t="s">
        <v>31</v>
      </c>
      <c r="L3206" s="544">
        <v>45481</v>
      </c>
      <c r="M3206" s="55"/>
      <c r="N3206" s="513">
        <v>45489</v>
      </c>
      <c r="O3206" s="51" t="s">
        <v>3081</v>
      </c>
      <c r="P3206" s="70" t="str">
        <f t="shared" ca="1" si="530"/>
        <v/>
      </c>
      <c r="Q3206" s="70" t="str">
        <f t="shared" ca="1" si="531"/>
        <v/>
      </c>
      <c r="R3206" s="70" t="str">
        <f t="shared" ca="1" si="532"/>
        <v/>
      </c>
      <c r="S3206" s="70" t="str">
        <f t="shared" ca="1" si="533"/>
        <v/>
      </c>
      <c r="T3206" s="147" t="str">
        <f t="shared" ca="1" si="534"/>
        <v/>
      </c>
      <c r="U3206" s="146"/>
      <c r="V3206" s="51"/>
      <c r="W3206" s="51"/>
      <c r="X3206" s="51"/>
      <c r="Y3206" s="51"/>
      <c r="Z3206" s="51"/>
      <c r="AA3206" s="145"/>
    </row>
    <row r="3207" spans="1:27" s="2" customFormat="1" ht="15.6" x14ac:dyDescent="0.3">
      <c r="A3207" s="555">
        <v>45502</v>
      </c>
      <c r="B3207" s="48" t="s">
        <v>3078</v>
      </c>
      <c r="C3207" s="45" t="s">
        <v>494</v>
      </c>
      <c r="D3207" s="45">
        <v>5</v>
      </c>
      <c r="E3207" s="45" t="s">
        <v>28</v>
      </c>
      <c r="F3207" s="106">
        <v>3</v>
      </c>
      <c r="G3207" s="46" t="s">
        <v>3106</v>
      </c>
      <c r="H3207" s="47" t="s">
        <v>30</v>
      </c>
      <c r="I3207" s="48"/>
      <c r="J3207" s="513"/>
      <c r="K3207" s="42" t="s">
        <v>31</v>
      </c>
      <c r="L3207" s="544">
        <v>45481</v>
      </c>
      <c r="M3207" s="55"/>
      <c r="N3207" s="513">
        <v>45489</v>
      </c>
      <c r="O3207" s="51" t="s">
        <v>3081</v>
      </c>
      <c r="P3207" s="70" t="str">
        <f t="shared" ca="1" si="530"/>
        <v/>
      </c>
      <c r="Q3207" s="70" t="str">
        <f t="shared" ca="1" si="531"/>
        <v/>
      </c>
      <c r="R3207" s="70" t="str">
        <f t="shared" ca="1" si="532"/>
        <v/>
      </c>
      <c r="S3207" s="70" t="str">
        <f t="shared" ca="1" si="533"/>
        <v/>
      </c>
      <c r="T3207" s="147" t="str">
        <f t="shared" ca="1" si="534"/>
        <v/>
      </c>
      <c r="U3207" s="146"/>
      <c r="V3207" s="51"/>
      <c r="W3207" s="51"/>
      <c r="X3207" s="51"/>
      <c r="Y3207" s="51"/>
      <c r="Z3207" s="51"/>
      <c r="AA3207" s="145"/>
    </row>
    <row r="3208" spans="1:27" s="2" customFormat="1" ht="15.6" x14ac:dyDescent="0.3">
      <c r="A3208" s="555">
        <v>45502</v>
      </c>
      <c r="B3208" s="48" t="s">
        <v>3078</v>
      </c>
      <c r="C3208" s="45" t="s">
        <v>494</v>
      </c>
      <c r="D3208" s="45">
        <v>5</v>
      </c>
      <c r="E3208" s="45" t="s">
        <v>28</v>
      </c>
      <c r="F3208" s="106">
        <v>2</v>
      </c>
      <c r="G3208" s="46" t="s">
        <v>3107</v>
      </c>
      <c r="H3208" s="47" t="s">
        <v>30</v>
      </c>
      <c r="I3208" s="48"/>
      <c r="J3208" s="513"/>
      <c r="K3208" s="42" t="s">
        <v>31</v>
      </c>
      <c r="L3208" s="544">
        <v>45481</v>
      </c>
      <c r="M3208" s="55"/>
      <c r="N3208" s="513">
        <v>45489</v>
      </c>
      <c r="O3208" s="51" t="s">
        <v>3081</v>
      </c>
      <c r="P3208" s="70" t="str">
        <f t="shared" ca="1" si="530"/>
        <v/>
      </c>
      <c r="Q3208" s="70" t="str">
        <f t="shared" ca="1" si="531"/>
        <v/>
      </c>
      <c r="R3208" s="70" t="str">
        <f t="shared" ca="1" si="532"/>
        <v/>
      </c>
      <c r="S3208" s="70" t="str">
        <f t="shared" ca="1" si="533"/>
        <v/>
      </c>
      <c r="T3208" s="147" t="str">
        <f t="shared" ca="1" si="534"/>
        <v/>
      </c>
      <c r="U3208" s="146"/>
      <c r="V3208" s="51"/>
      <c r="W3208" s="51"/>
      <c r="X3208" s="51"/>
      <c r="Y3208" s="51"/>
      <c r="Z3208" s="51"/>
      <c r="AA3208" s="145"/>
    </row>
    <row r="3209" spans="1:27" s="2" customFormat="1" ht="15.6" x14ac:dyDescent="0.3">
      <c r="A3209" s="555">
        <v>45502</v>
      </c>
      <c r="B3209" s="48" t="s">
        <v>3078</v>
      </c>
      <c r="C3209" s="45" t="s">
        <v>494</v>
      </c>
      <c r="D3209" s="45">
        <v>5</v>
      </c>
      <c r="E3209" s="45" t="s">
        <v>28</v>
      </c>
      <c r="F3209" s="106">
        <v>1</v>
      </c>
      <c r="G3209" s="46" t="s">
        <v>3108</v>
      </c>
      <c r="H3209" s="47" t="s">
        <v>30</v>
      </c>
      <c r="I3209" s="48"/>
      <c r="J3209" s="513"/>
      <c r="K3209" s="42" t="s">
        <v>31</v>
      </c>
      <c r="L3209" s="544">
        <v>45481</v>
      </c>
      <c r="M3209" s="55"/>
      <c r="N3209" s="513">
        <v>45489</v>
      </c>
      <c r="O3209" s="51" t="s">
        <v>3081</v>
      </c>
      <c r="P3209" s="70" t="str">
        <f t="shared" ca="1" si="530"/>
        <v/>
      </c>
      <c r="Q3209" s="70" t="str">
        <f t="shared" ca="1" si="531"/>
        <v/>
      </c>
      <c r="R3209" s="70" t="str">
        <f t="shared" ca="1" si="532"/>
        <v/>
      </c>
      <c r="S3209" s="70" t="str">
        <f t="shared" ca="1" si="533"/>
        <v/>
      </c>
      <c r="T3209" s="147" t="str">
        <f t="shared" ca="1" si="534"/>
        <v/>
      </c>
      <c r="U3209" s="146"/>
      <c r="V3209" s="51"/>
      <c r="W3209" s="51"/>
      <c r="X3209" s="51"/>
      <c r="Y3209" s="51"/>
      <c r="Z3209" s="51"/>
      <c r="AA3209" s="145"/>
    </row>
    <row r="3210" spans="1:27" s="2" customFormat="1" ht="15.6" x14ac:dyDescent="0.3">
      <c r="A3210" s="555">
        <v>45510</v>
      </c>
      <c r="B3210" s="48" t="s">
        <v>3109</v>
      </c>
      <c r="C3210" s="48" t="s">
        <v>494</v>
      </c>
      <c r="D3210" s="48">
        <v>5</v>
      </c>
      <c r="E3210" s="48" t="s">
        <v>66</v>
      </c>
      <c r="F3210" s="45">
        <v>10</v>
      </c>
      <c r="G3210" s="134" t="s">
        <v>2800</v>
      </c>
      <c r="H3210" s="95" t="s">
        <v>84</v>
      </c>
      <c r="I3210" s="95"/>
      <c r="J3210" s="570">
        <v>45624</v>
      </c>
      <c r="K3210" s="42" t="s">
        <v>31</v>
      </c>
      <c r="L3210" s="543">
        <v>45482</v>
      </c>
      <c r="M3210" s="51"/>
      <c r="N3210" s="513">
        <v>45635</v>
      </c>
      <c r="O3210" s="128" t="s">
        <v>3110</v>
      </c>
      <c r="P3210" s="70" t="str">
        <f t="shared" ca="1" si="530"/>
        <v/>
      </c>
      <c r="Q3210" s="70" t="str">
        <f t="shared" ca="1" si="531"/>
        <v/>
      </c>
      <c r="R3210" s="70" t="str">
        <f t="shared" ca="1" si="532"/>
        <v/>
      </c>
      <c r="S3210" s="70" t="str">
        <f t="shared" ca="1" si="533"/>
        <v/>
      </c>
      <c r="T3210" s="147" t="str">
        <f t="shared" ca="1" si="534"/>
        <v/>
      </c>
      <c r="U3210" s="146"/>
      <c r="V3210" s="51"/>
      <c r="W3210" s="51"/>
      <c r="X3210" s="51"/>
      <c r="Y3210" s="51"/>
      <c r="Z3210" s="51"/>
      <c r="AA3210" s="145"/>
    </row>
    <row r="3211" spans="1:27" s="2" customFormat="1" ht="15.6" x14ac:dyDescent="0.3">
      <c r="A3211" s="555">
        <v>45510</v>
      </c>
      <c r="B3211" s="48" t="s">
        <v>3109</v>
      </c>
      <c r="C3211" s="48" t="s">
        <v>494</v>
      </c>
      <c r="D3211" s="48">
        <v>5</v>
      </c>
      <c r="E3211" s="48" t="s">
        <v>66</v>
      </c>
      <c r="F3211" s="45">
        <v>9</v>
      </c>
      <c r="G3211" s="67" t="s">
        <v>3111</v>
      </c>
      <c r="H3211" s="47" t="s">
        <v>111</v>
      </c>
      <c r="I3211" s="48"/>
      <c r="J3211" s="513">
        <v>45575</v>
      </c>
      <c r="K3211" s="42" t="s">
        <v>31</v>
      </c>
      <c r="L3211" s="543">
        <v>45482</v>
      </c>
      <c r="M3211" s="51"/>
      <c r="N3211" s="525">
        <v>45656</v>
      </c>
      <c r="O3211" s="128" t="s">
        <v>3110</v>
      </c>
      <c r="P3211" s="70" t="str">
        <f t="shared" ca="1" si="530"/>
        <v/>
      </c>
      <c r="Q3211" s="70" t="str">
        <f t="shared" ca="1" si="531"/>
        <v/>
      </c>
      <c r="R3211" s="70" t="str">
        <f t="shared" ca="1" si="532"/>
        <v/>
      </c>
      <c r="S3211" s="70" t="str">
        <f t="shared" ca="1" si="533"/>
        <v/>
      </c>
      <c r="T3211" s="147" t="str">
        <f t="shared" ca="1" si="534"/>
        <v/>
      </c>
      <c r="U3211" s="146"/>
      <c r="V3211" s="51"/>
      <c r="W3211" s="51"/>
      <c r="X3211" s="51"/>
      <c r="Y3211" s="51"/>
      <c r="Z3211" s="51"/>
      <c r="AA3211" s="145"/>
    </row>
    <row r="3212" spans="1:27" s="2" customFormat="1" ht="15.6" x14ac:dyDescent="0.3">
      <c r="A3212" s="555">
        <v>45510</v>
      </c>
      <c r="B3212" s="48" t="s">
        <v>3109</v>
      </c>
      <c r="C3212" s="48" t="s">
        <v>494</v>
      </c>
      <c r="D3212" s="48">
        <v>5</v>
      </c>
      <c r="E3212" s="48" t="s">
        <v>66</v>
      </c>
      <c r="F3212" s="45">
        <v>8</v>
      </c>
      <c r="G3212" s="68" t="s">
        <v>3112</v>
      </c>
      <c r="H3212" s="47" t="s">
        <v>104</v>
      </c>
      <c r="I3212" s="48"/>
      <c r="J3212" s="513">
        <v>45624</v>
      </c>
      <c r="K3212" s="42" t="s">
        <v>31</v>
      </c>
      <c r="L3212" s="543">
        <v>45482</v>
      </c>
      <c r="M3212" s="58"/>
      <c r="N3212" s="513">
        <v>45630</v>
      </c>
      <c r="O3212" s="51"/>
      <c r="P3212" s="70" t="str">
        <f t="shared" ca="1" si="530"/>
        <v/>
      </c>
      <c r="Q3212" s="70" t="str">
        <f ca="1">IF(K3212="ENCOMENDADO",TODAY()-L3212,"")</f>
        <v/>
      </c>
      <c r="R3212" s="70" t="str">
        <f t="shared" ca="1" si="532"/>
        <v/>
      </c>
      <c r="S3212" s="70" t="str">
        <f t="shared" ca="1" si="533"/>
        <v/>
      </c>
      <c r="T3212" s="147" t="str">
        <f t="shared" ca="1" si="534"/>
        <v/>
      </c>
      <c r="U3212" s="146"/>
      <c r="V3212" s="51"/>
      <c r="W3212" s="51"/>
      <c r="X3212" s="51"/>
      <c r="Y3212" s="51"/>
      <c r="Z3212" s="51"/>
      <c r="AA3212" s="145"/>
    </row>
    <row r="3213" spans="1:27" s="2" customFormat="1" ht="15.6" x14ac:dyDescent="0.3">
      <c r="A3213" s="555">
        <v>45510</v>
      </c>
      <c r="B3213" s="48" t="s">
        <v>3109</v>
      </c>
      <c r="C3213" s="48" t="s">
        <v>494</v>
      </c>
      <c r="D3213" s="48">
        <v>5</v>
      </c>
      <c r="E3213" s="48" t="s">
        <v>66</v>
      </c>
      <c r="F3213" s="45">
        <v>7</v>
      </c>
      <c r="G3213" s="127" t="s">
        <v>3113</v>
      </c>
      <c r="H3213" s="53" t="s">
        <v>44</v>
      </c>
      <c r="I3213" s="48"/>
      <c r="J3213" s="513"/>
      <c r="K3213" s="42" t="s">
        <v>31</v>
      </c>
      <c r="L3213" s="543">
        <v>45482</v>
      </c>
      <c r="M3213" s="58"/>
      <c r="N3213" s="513">
        <v>45687</v>
      </c>
      <c r="O3213" s="51"/>
      <c r="P3213" s="70" t="str">
        <f t="shared" ref="P3213:P3235" ca="1" si="535">IF(K3213="NÃO INTERVENCIONADO",TODAY()-J3213,"")</f>
        <v/>
      </c>
      <c r="Q3213" s="70" t="str">
        <f t="shared" ref="Q3213:Q3220" ca="1" si="536">IF(K3213="ENCOMENDADO",TODAY()-J3213,"")</f>
        <v/>
      </c>
      <c r="R3213" s="70" t="str">
        <f t="shared" ca="1" si="532"/>
        <v/>
      </c>
      <c r="S3213" s="70" t="str">
        <f t="shared" ref="S3213:S3244" ca="1" si="537">IF(K3213="CORREÇÃO NÃO ACEITE",TODAY()-J3213,"")</f>
        <v/>
      </c>
      <c r="T3213" s="147" t="str">
        <f t="shared" ref="T3213:T3244" ca="1" si="538">IF(K3213="A VERIFICAR",TODAY()-J3213,"")</f>
        <v/>
      </c>
      <c r="U3213" s="146"/>
      <c r="V3213" s="51"/>
      <c r="W3213" s="51"/>
      <c r="X3213" s="51"/>
      <c r="Y3213" s="51"/>
      <c r="Z3213" s="51"/>
      <c r="AA3213" s="145"/>
    </row>
    <row r="3214" spans="1:27" s="2" customFormat="1" ht="15.6" x14ac:dyDescent="0.3">
      <c r="A3214" s="555">
        <v>45510</v>
      </c>
      <c r="B3214" s="48" t="s">
        <v>3109</v>
      </c>
      <c r="C3214" s="48" t="s">
        <v>494</v>
      </c>
      <c r="D3214" s="48">
        <v>5</v>
      </c>
      <c r="E3214" s="48" t="s">
        <v>66</v>
      </c>
      <c r="F3214" s="45">
        <v>6</v>
      </c>
      <c r="G3214" s="73" t="s">
        <v>3114</v>
      </c>
      <c r="H3214" s="65" t="s">
        <v>30</v>
      </c>
      <c r="I3214" s="48"/>
      <c r="J3214" s="513">
        <v>45574</v>
      </c>
      <c r="K3214" s="42" t="s">
        <v>31</v>
      </c>
      <c r="L3214" s="543">
        <v>45482</v>
      </c>
      <c r="M3214" s="51"/>
      <c r="N3214" s="514">
        <v>45684</v>
      </c>
      <c r="O3214" s="51"/>
      <c r="P3214" s="70" t="str">
        <f t="shared" ca="1" si="535"/>
        <v/>
      </c>
      <c r="Q3214" s="70" t="str">
        <f t="shared" ca="1" si="536"/>
        <v/>
      </c>
      <c r="R3214" s="70" t="str">
        <f t="shared" ca="1" si="532"/>
        <v/>
      </c>
      <c r="S3214" s="70" t="str">
        <f t="shared" ca="1" si="537"/>
        <v/>
      </c>
      <c r="T3214" s="147" t="str">
        <f t="shared" ca="1" si="538"/>
        <v/>
      </c>
      <c r="U3214" s="146"/>
      <c r="V3214" s="51"/>
      <c r="W3214" s="51"/>
      <c r="X3214" s="51"/>
      <c r="Y3214" s="51"/>
      <c r="Z3214" s="51"/>
      <c r="AA3214" s="145"/>
    </row>
    <row r="3215" spans="1:27" s="2" customFormat="1" ht="15.6" x14ac:dyDescent="0.3">
      <c r="A3215" s="555">
        <v>45510</v>
      </c>
      <c r="B3215" s="48" t="s">
        <v>3109</v>
      </c>
      <c r="C3215" s="48" t="s">
        <v>494</v>
      </c>
      <c r="D3215" s="48">
        <v>5</v>
      </c>
      <c r="E3215" s="48" t="s">
        <v>66</v>
      </c>
      <c r="F3215" s="45">
        <v>5</v>
      </c>
      <c r="G3215" s="67" t="s">
        <v>3115</v>
      </c>
      <c r="H3215" s="47" t="s">
        <v>30</v>
      </c>
      <c r="I3215" s="48"/>
      <c r="J3215" s="513"/>
      <c r="K3215" s="42" t="s">
        <v>31</v>
      </c>
      <c r="L3215" s="543">
        <v>45482</v>
      </c>
      <c r="M3215" s="51"/>
      <c r="N3215" s="513">
        <v>45656</v>
      </c>
      <c r="O3215" s="51"/>
      <c r="P3215" s="70" t="str">
        <f t="shared" ca="1" si="535"/>
        <v/>
      </c>
      <c r="Q3215" s="70" t="str">
        <f t="shared" ca="1" si="536"/>
        <v/>
      </c>
      <c r="R3215" s="70" t="str">
        <f t="shared" ca="1" si="532"/>
        <v/>
      </c>
      <c r="S3215" s="70" t="str">
        <f t="shared" ca="1" si="537"/>
        <v/>
      </c>
      <c r="T3215" s="147" t="str">
        <f t="shared" ca="1" si="538"/>
        <v/>
      </c>
      <c r="U3215" s="146"/>
      <c r="V3215" s="51"/>
      <c r="W3215" s="51"/>
      <c r="X3215" s="51"/>
      <c r="Y3215" s="51"/>
      <c r="Z3215" s="51"/>
      <c r="AA3215" s="145"/>
    </row>
    <row r="3216" spans="1:27" s="2" customFormat="1" ht="15.6" x14ac:dyDescent="0.3">
      <c r="A3216" s="555">
        <v>45510</v>
      </c>
      <c r="B3216" s="48" t="s">
        <v>3109</v>
      </c>
      <c r="C3216" s="48" t="s">
        <v>494</v>
      </c>
      <c r="D3216" s="48">
        <v>5</v>
      </c>
      <c r="E3216" s="48" t="s">
        <v>66</v>
      </c>
      <c r="F3216" s="45">
        <v>4</v>
      </c>
      <c r="G3216" s="67" t="s">
        <v>3116</v>
      </c>
      <c r="H3216" s="47" t="s">
        <v>785</v>
      </c>
      <c r="I3216" s="48"/>
      <c r="J3216" s="513"/>
      <c r="K3216" s="42" t="s">
        <v>31</v>
      </c>
      <c r="L3216" s="543">
        <v>45482</v>
      </c>
      <c r="M3216" s="51"/>
      <c r="N3216" s="513">
        <v>45552</v>
      </c>
      <c r="O3216" s="128" t="s">
        <v>3110</v>
      </c>
      <c r="P3216" s="70" t="str">
        <f t="shared" ca="1" si="535"/>
        <v/>
      </c>
      <c r="Q3216" s="70" t="str">
        <f t="shared" ca="1" si="536"/>
        <v/>
      </c>
      <c r="R3216" s="70" t="str">
        <f t="shared" ca="1" si="532"/>
        <v/>
      </c>
      <c r="S3216" s="70" t="str">
        <f t="shared" ca="1" si="537"/>
        <v/>
      </c>
      <c r="T3216" s="147" t="str">
        <f t="shared" ca="1" si="538"/>
        <v/>
      </c>
      <c r="U3216" s="146"/>
      <c r="V3216" s="51"/>
      <c r="W3216" s="51"/>
      <c r="X3216" s="51"/>
      <c r="Y3216" s="51"/>
      <c r="Z3216" s="51"/>
      <c r="AA3216" s="145"/>
    </row>
    <row r="3217" spans="1:27" s="2" customFormat="1" ht="15.6" x14ac:dyDescent="0.3">
      <c r="A3217" s="555">
        <v>45510</v>
      </c>
      <c r="B3217" s="48" t="s">
        <v>3109</v>
      </c>
      <c r="C3217" s="48" t="s">
        <v>494</v>
      </c>
      <c r="D3217" s="48">
        <v>5</v>
      </c>
      <c r="E3217" s="48" t="s">
        <v>66</v>
      </c>
      <c r="F3217" s="45">
        <v>3</v>
      </c>
      <c r="G3217" s="67" t="s">
        <v>3117</v>
      </c>
      <c r="H3217" s="47" t="s">
        <v>30</v>
      </c>
      <c r="I3217" s="48"/>
      <c r="J3217" s="513"/>
      <c r="K3217" s="42" t="s">
        <v>31</v>
      </c>
      <c r="L3217" s="543">
        <v>45482</v>
      </c>
      <c r="M3217" s="51"/>
      <c r="N3217" s="513">
        <v>45656</v>
      </c>
      <c r="O3217" s="51"/>
      <c r="P3217" s="70" t="str">
        <f t="shared" ca="1" si="535"/>
        <v/>
      </c>
      <c r="Q3217" s="70" t="str">
        <f t="shared" ca="1" si="536"/>
        <v/>
      </c>
      <c r="R3217" s="70" t="str">
        <f t="shared" ca="1" si="532"/>
        <v/>
      </c>
      <c r="S3217" s="70" t="str">
        <f t="shared" ca="1" si="537"/>
        <v/>
      </c>
      <c r="T3217" s="147" t="str">
        <f t="shared" ca="1" si="538"/>
        <v/>
      </c>
      <c r="U3217" s="146"/>
      <c r="V3217" s="51"/>
      <c r="W3217" s="51"/>
      <c r="X3217" s="51"/>
      <c r="Y3217" s="51"/>
      <c r="Z3217" s="51"/>
      <c r="AA3217" s="145"/>
    </row>
    <row r="3218" spans="1:27" s="2" customFormat="1" ht="15.6" x14ac:dyDescent="0.3">
      <c r="A3218" s="555">
        <v>45510</v>
      </c>
      <c r="B3218" s="48" t="s">
        <v>3109</v>
      </c>
      <c r="C3218" s="48" t="s">
        <v>494</v>
      </c>
      <c r="D3218" s="48">
        <v>5</v>
      </c>
      <c r="E3218" s="48" t="s">
        <v>66</v>
      </c>
      <c r="F3218" s="45">
        <v>2</v>
      </c>
      <c r="G3218" s="67" t="s">
        <v>3118</v>
      </c>
      <c r="H3218" s="47" t="s">
        <v>30</v>
      </c>
      <c r="I3218" s="48"/>
      <c r="J3218" s="513"/>
      <c r="K3218" s="42" t="s">
        <v>31</v>
      </c>
      <c r="L3218" s="543">
        <v>45482</v>
      </c>
      <c r="M3218" s="51"/>
      <c r="N3218" s="513">
        <v>45656</v>
      </c>
      <c r="O3218" s="51"/>
      <c r="P3218" s="70" t="str">
        <f t="shared" ca="1" si="535"/>
        <v/>
      </c>
      <c r="Q3218" s="70" t="str">
        <f t="shared" ca="1" si="536"/>
        <v/>
      </c>
      <c r="R3218" s="70" t="str">
        <f t="shared" ca="1" si="532"/>
        <v/>
      </c>
      <c r="S3218" s="70" t="str">
        <f t="shared" ca="1" si="537"/>
        <v/>
      </c>
      <c r="T3218" s="147" t="str">
        <f t="shared" ca="1" si="538"/>
        <v/>
      </c>
      <c r="U3218" s="146"/>
      <c r="V3218" s="51"/>
      <c r="W3218" s="51"/>
      <c r="X3218" s="51"/>
      <c r="Y3218" s="51"/>
      <c r="Z3218" s="51"/>
      <c r="AA3218" s="145"/>
    </row>
    <row r="3219" spans="1:27" s="2" customFormat="1" ht="15.6" x14ac:dyDescent="0.3">
      <c r="A3219" s="555">
        <v>45510</v>
      </c>
      <c r="B3219" s="48" t="s">
        <v>3109</v>
      </c>
      <c r="C3219" s="48" t="s">
        <v>494</v>
      </c>
      <c r="D3219" s="48">
        <v>5</v>
      </c>
      <c r="E3219" s="48" t="s">
        <v>66</v>
      </c>
      <c r="F3219" s="45">
        <v>1</v>
      </c>
      <c r="G3219" s="67" t="s">
        <v>3119</v>
      </c>
      <c r="H3219" s="47" t="s">
        <v>30</v>
      </c>
      <c r="I3219" s="48"/>
      <c r="J3219" s="513"/>
      <c r="K3219" s="42" t="s">
        <v>31</v>
      </c>
      <c r="L3219" s="543">
        <v>45482</v>
      </c>
      <c r="M3219" s="51"/>
      <c r="N3219" s="513">
        <v>45656</v>
      </c>
      <c r="O3219" s="51"/>
      <c r="P3219" s="70" t="str">
        <f t="shared" ca="1" si="535"/>
        <v/>
      </c>
      <c r="Q3219" s="70" t="str">
        <f t="shared" ca="1" si="536"/>
        <v/>
      </c>
      <c r="R3219" s="70" t="str">
        <f t="shared" ca="1" si="532"/>
        <v/>
      </c>
      <c r="S3219" s="70" t="str">
        <f t="shared" ca="1" si="537"/>
        <v/>
      </c>
      <c r="T3219" s="147" t="str">
        <f t="shared" ca="1" si="538"/>
        <v/>
      </c>
      <c r="U3219" s="146"/>
      <c r="V3219" s="51"/>
      <c r="W3219" s="51"/>
      <c r="X3219" s="51"/>
      <c r="Y3219" s="51"/>
      <c r="Z3219" s="51"/>
      <c r="AA3219" s="145"/>
    </row>
    <row r="3220" spans="1:27" s="2" customFormat="1" ht="15.6" x14ac:dyDescent="0.3">
      <c r="A3220" s="555">
        <v>45510</v>
      </c>
      <c r="B3220" s="48" t="s">
        <v>3120</v>
      </c>
      <c r="C3220" s="45" t="s">
        <v>494</v>
      </c>
      <c r="D3220" s="45">
        <v>6</v>
      </c>
      <c r="E3220" s="45" t="s">
        <v>494</v>
      </c>
      <c r="F3220" s="45">
        <v>1</v>
      </c>
      <c r="G3220" s="64" t="s">
        <v>3121</v>
      </c>
      <c r="H3220" s="65" t="s">
        <v>68</v>
      </c>
      <c r="I3220" s="47"/>
      <c r="J3220" s="580">
        <v>45684</v>
      </c>
      <c r="K3220" s="42" t="s">
        <v>31</v>
      </c>
      <c r="L3220" s="544">
        <v>45448</v>
      </c>
      <c r="M3220" s="57"/>
      <c r="N3220" s="516">
        <v>45686</v>
      </c>
      <c r="O3220" s="51"/>
      <c r="P3220" s="70" t="str">
        <f t="shared" ca="1" si="535"/>
        <v/>
      </c>
      <c r="Q3220" s="70" t="str">
        <f t="shared" ca="1" si="536"/>
        <v/>
      </c>
      <c r="R3220" s="70" t="str">
        <f t="shared" ca="1" si="532"/>
        <v/>
      </c>
      <c r="S3220" s="70" t="str">
        <f t="shared" ca="1" si="537"/>
        <v/>
      </c>
      <c r="T3220" s="147" t="str">
        <f t="shared" ca="1" si="538"/>
        <v/>
      </c>
      <c r="U3220" s="146"/>
      <c r="V3220" s="51"/>
      <c r="W3220" s="51"/>
      <c r="X3220" s="51"/>
      <c r="Y3220" s="51"/>
      <c r="Z3220" s="51"/>
      <c r="AA3220" s="145"/>
    </row>
    <row r="3221" spans="1:27" s="2" customFormat="1" ht="15.6" x14ac:dyDescent="0.3">
      <c r="A3221" s="555">
        <v>45510</v>
      </c>
      <c r="B3221" s="48" t="s">
        <v>3120</v>
      </c>
      <c r="C3221" s="48" t="s">
        <v>494</v>
      </c>
      <c r="D3221" s="48">
        <v>6</v>
      </c>
      <c r="E3221" s="48" t="s">
        <v>108</v>
      </c>
      <c r="F3221" s="45">
        <v>12</v>
      </c>
      <c r="G3221" s="61" t="s">
        <v>3122</v>
      </c>
      <c r="H3221" s="65" t="s">
        <v>3123</v>
      </c>
      <c r="I3221" s="95"/>
      <c r="J3221" s="526">
        <v>45537</v>
      </c>
      <c r="K3221" s="42" t="s">
        <v>31</v>
      </c>
      <c r="L3221" s="544">
        <v>45448</v>
      </c>
      <c r="M3221" s="48"/>
      <c r="N3221" s="513">
        <v>45565</v>
      </c>
      <c r="O3221" s="51"/>
      <c r="P3221" s="70" t="str">
        <f t="shared" ca="1" si="535"/>
        <v/>
      </c>
      <c r="Q3221" s="70" t="str">
        <f ca="1">IF(K3221="ENCOMENDADO",TODAY()-L3221,"")</f>
        <v/>
      </c>
      <c r="R3221" s="70" t="str">
        <f t="shared" ca="1" si="532"/>
        <v/>
      </c>
      <c r="S3221" s="70" t="str">
        <f t="shared" ca="1" si="537"/>
        <v/>
      </c>
      <c r="T3221" s="147" t="str">
        <f t="shared" ca="1" si="538"/>
        <v/>
      </c>
      <c r="U3221" s="146"/>
      <c r="V3221" s="51"/>
      <c r="W3221" s="51"/>
      <c r="X3221" s="51"/>
      <c r="Y3221" s="51"/>
      <c r="Z3221" s="51"/>
      <c r="AA3221" s="145"/>
    </row>
    <row r="3222" spans="1:27" s="2" customFormat="1" ht="15.6" x14ac:dyDescent="0.3">
      <c r="A3222" s="555">
        <v>45510</v>
      </c>
      <c r="B3222" s="48" t="s">
        <v>3120</v>
      </c>
      <c r="C3222" s="48" t="s">
        <v>494</v>
      </c>
      <c r="D3222" s="48">
        <v>6</v>
      </c>
      <c r="E3222" s="48" t="s">
        <v>108</v>
      </c>
      <c r="F3222" s="45">
        <v>18</v>
      </c>
      <c r="G3222" s="64" t="s">
        <v>3124</v>
      </c>
      <c r="H3222" s="65" t="s">
        <v>158</v>
      </c>
      <c r="I3222" s="59"/>
      <c r="J3222" s="526">
        <v>45567</v>
      </c>
      <c r="K3222" s="42" t="s">
        <v>31</v>
      </c>
      <c r="L3222" s="544">
        <v>45448</v>
      </c>
      <c r="M3222" s="48"/>
      <c r="N3222" s="513">
        <v>45679</v>
      </c>
      <c r="O3222" s="51"/>
      <c r="P3222" s="70" t="str">
        <f t="shared" ca="1" si="535"/>
        <v/>
      </c>
      <c r="Q3222" s="70" t="str">
        <f t="shared" ref="Q3222:Q3248" ca="1" si="539">IF(K3222="ENCOMENDADO",TODAY()-J3222,"")</f>
        <v/>
      </c>
      <c r="R3222" s="70" t="str">
        <f t="shared" ca="1" si="532"/>
        <v/>
      </c>
      <c r="S3222" s="70" t="str">
        <f t="shared" ca="1" si="537"/>
        <v/>
      </c>
      <c r="T3222" s="147" t="str">
        <f t="shared" ca="1" si="538"/>
        <v/>
      </c>
      <c r="U3222" s="146"/>
      <c r="V3222" s="51"/>
      <c r="W3222" s="51"/>
      <c r="X3222" s="51"/>
      <c r="Y3222" s="51"/>
      <c r="Z3222" s="51"/>
      <c r="AA3222" s="145"/>
    </row>
    <row r="3223" spans="1:27" s="2" customFormat="1" ht="15.6" x14ac:dyDescent="0.3">
      <c r="A3223" s="555">
        <v>45510</v>
      </c>
      <c r="B3223" s="48" t="s">
        <v>3120</v>
      </c>
      <c r="C3223" s="48" t="s">
        <v>494</v>
      </c>
      <c r="D3223" s="48">
        <v>6</v>
      </c>
      <c r="E3223" s="48" t="s">
        <v>108</v>
      </c>
      <c r="F3223" s="45">
        <v>17</v>
      </c>
      <c r="G3223" s="64" t="s">
        <v>3125</v>
      </c>
      <c r="H3223" s="65" t="s">
        <v>30</v>
      </c>
      <c r="I3223" s="59"/>
      <c r="J3223" s="526">
        <v>45567</v>
      </c>
      <c r="K3223" s="42" t="s">
        <v>31</v>
      </c>
      <c r="L3223" s="544">
        <v>45448</v>
      </c>
      <c r="M3223" s="48"/>
      <c r="N3223" s="513">
        <v>45679</v>
      </c>
      <c r="O3223" s="51"/>
      <c r="P3223" s="70" t="str">
        <f t="shared" ca="1" si="535"/>
        <v/>
      </c>
      <c r="Q3223" s="70" t="str">
        <f t="shared" ca="1" si="539"/>
        <v/>
      </c>
      <c r="R3223" s="70" t="str">
        <f t="shared" ca="1" si="532"/>
        <v/>
      </c>
      <c r="S3223" s="70" t="str">
        <f t="shared" ca="1" si="537"/>
        <v/>
      </c>
      <c r="T3223" s="147" t="str">
        <f t="shared" ca="1" si="538"/>
        <v/>
      </c>
      <c r="U3223" s="146"/>
      <c r="V3223" s="51"/>
      <c r="W3223" s="51"/>
      <c r="X3223" s="51"/>
      <c r="Y3223" s="51"/>
      <c r="Z3223" s="51"/>
      <c r="AA3223" s="145"/>
    </row>
    <row r="3224" spans="1:27" s="2" customFormat="1" ht="15.6" x14ac:dyDescent="0.3">
      <c r="A3224" s="555">
        <v>45510</v>
      </c>
      <c r="B3224" s="48" t="s">
        <v>3120</v>
      </c>
      <c r="C3224" s="48" t="s">
        <v>494</v>
      </c>
      <c r="D3224" s="48">
        <v>6</v>
      </c>
      <c r="E3224" s="48" t="s">
        <v>108</v>
      </c>
      <c r="F3224" s="45">
        <v>16</v>
      </c>
      <c r="G3224" s="64" t="s">
        <v>3126</v>
      </c>
      <c r="H3224" s="65" t="s">
        <v>111</v>
      </c>
      <c r="I3224" s="59"/>
      <c r="J3224" s="526">
        <v>45567</v>
      </c>
      <c r="K3224" s="42" t="s">
        <v>31</v>
      </c>
      <c r="L3224" s="544">
        <v>45448</v>
      </c>
      <c r="M3224" s="48"/>
      <c r="N3224" s="513">
        <v>45618</v>
      </c>
      <c r="O3224" s="51"/>
      <c r="P3224" s="70" t="str">
        <f t="shared" ca="1" si="535"/>
        <v/>
      </c>
      <c r="Q3224" s="70" t="str">
        <f t="shared" ca="1" si="539"/>
        <v/>
      </c>
      <c r="R3224" s="70" t="str">
        <f t="shared" ca="1" si="532"/>
        <v/>
      </c>
      <c r="S3224" s="70" t="str">
        <f t="shared" ca="1" si="537"/>
        <v/>
      </c>
      <c r="T3224" s="147" t="str">
        <f t="shared" ca="1" si="538"/>
        <v/>
      </c>
      <c r="U3224" s="146"/>
      <c r="V3224" s="51"/>
      <c r="W3224" s="51"/>
      <c r="X3224" s="51"/>
      <c r="Y3224" s="51"/>
      <c r="Z3224" s="51"/>
      <c r="AA3224" s="145"/>
    </row>
    <row r="3225" spans="1:27" s="2" customFormat="1" ht="15.6" x14ac:dyDescent="0.3">
      <c r="A3225" s="555">
        <v>45510</v>
      </c>
      <c r="B3225" s="48" t="s">
        <v>3120</v>
      </c>
      <c r="C3225" s="48" t="s">
        <v>494</v>
      </c>
      <c r="D3225" s="48">
        <v>6</v>
      </c>
      <c r="E3225" s="48" t="s">
        <v>108</v>
      </c>
      <c r="F3225" s="45">
        <v>15</v>
      </c>
      <c r="G3225" s="64" t="s">
        <v>3127</v>
      </c>
      <c r="H3225" s="65" t="s">
        <v>30</v>
      </c>
      <c r="I3225" s="59"/>
      <c r="J3225" s="526">
        <v>45567</v>
      </c>
      <c r="K3225" s="42" t="s">
        <v>31</v>
      </c>
      <c r="L3225" s="544">
        <v>45448</v>
      </c>
      <c r="M3225" s="48"/>
      <c r="N3225" s="513">
        <v>45679</v>
      </c>
      <c r="O3225" s="51"/>
      <c r="P3225" s="70" t="str">
        <f t="shared" ca="1" si="535"/>
        <v/>
      </c>
      <c r="Q3225" s="70" t="str">
        <f t="shared" ca="1" si="539"/>
        <v/>
      </c>
      <c r="R3225" s="70" t="str">
        <f t="shared" ca="1" si="532"/>
        <v/>
      </c>
      <c r="S3225" s="70" t="str">
        <f t="shared" ca="1" si="537"/>
        <v/>
      </c>
      <c r="T3225" s="147" t="str">
        <f t="shared" ca="1" si="538"/>
        <v/>
      </c>
      <c r="U3225" s="146"/>
      <c r="V3225" s="51"/>
      <c r="W3225" s="51"/>
      <c r="X3225" s="51"/>
      <c r="Y3225" s="51"/>
      <c r="Z3225" s="51"/>
      <c r="AA3225" s="145"/>
    </row>
    <row r="3226" spans="1:27" s="2" customFormat="1" ht="15.6" x14ac:dyDescent="0.3">
      <c r="A3226" s="555">
        <v>45510</v>
      </c>
      <c r="B3226" s="48" t="s">
        <v>3120</v>
      </c>
      <c r="C3226" s="48" t="s">
        <v>494</v>
      </c>
      <c r="D3226" s="48">
        <v>6</v>
      </c>
      <c r="E3226" s="48" t="s">
        <v>108</v>
      </c>
      <c r="F3226" s="45">
        <v>14</v>
      </c>
      <c r="G3226" s="77" t="s">
        <v>3128</v>
      </c>
      <c r="H3226" s="65" t="s">
        <v>68</v>
      </c>
      <c r="I3226" s="59"/>
      <c r="J3226" s="526">
        <v>45567</v>
      </c>
      <c r="K3226" s="42" t="s">
        <v>31</v>
      </c>
      <c r="L3226" s="544">
        <v>45448</v>
      </c>
      <c r="M3226" s="48"/>
      <c r="N3226" s="514">
        <v>45684</v>
      </c>
      <c r="O3226" s="51"/>
      <c r="P3226" s="70" t="str">
        <f t="shared" ca="1" si="535"/>
        <v/>
      </c>
      <c r="Q3226" s="70" t="str">
        <f t="shared" ca="1" si="539"/>
        <v/>
      </c>
      <c r="R3226" s="70" t="str">
        <f t="shared" ca="1" si="532"/>
        <v/>
      </c>
      <c r="S3226" s="70" t="str">
        <f t="shared" ca="1" si="537"/>
        <v/>
      </c>
      <c r="T3226" s="147" t="str">
        <f t="shared" ca="1" si="538"/>
        <v/>
      </c>
      <c r="U3226" s="146"/>
      <c r="V3226" s="51"/>
      <c r="W3226" s="51"/>
      <c r="X3226" s="51"/>
      <c r="Y3226" s="51"/>
      <c r="Z3226" s="51"/>
      <c r="AA3226" s="145"/>
    </row>
    <row r="3227" spans="1:27" s="2" customFormat="1" ht="31.2" x14ac:dyDescent="0.3">
      <c r="A3227" s="555">
        <v>45510</v>
      </c>
      <c r="B3227" s="48" t="s">
        <v>3120</v>
      </c>
      <c r="C3227" s="48" t="s">
        <v>494</v>
      </c>
      <c r="D3227" s="48">
        <v>6</v>
      </c>
      <c r="E3227" s="48" t="s">
        <v>108</v>
      </c>
      <c r="F3227" s="45">
        <v>13</v>
      </c>
      <c r="G3227" s="64" t="s">
        <v>3129</v>
      </c>
      <c r="H3227" s="65"/>
      <c r="I3227" s="48"/>
      <c r="J3227" s="526">
        <v>45537</v>
      </c>
      <c r="K3227" s="188" t="s">
        <v>227</v>
      </c>
      <c r="L3227" s="544">
        <v>45448</v>
      </c>
      <c r="M3227" s="48"/>
      <c r="N3227" s="513">
        <v>45538</v>
      </c>
      <c r="O3227" s="51"/>
      <c r="P3227" s="70" t="str">
        <f t="shared" ca="1" si="535"/>
        <v/>
      </c>
      <c r="Q3227" s="70" t="str">
        <f t="shared" ca="1" si="539"/>
        <v/>
      </c>
      <c r="R3227" s="70" t="str">
        <f ca="1">IF(K3227="EM OBRA",TODAY()-L3227,"")</f>
        <v/>
      </c>
      <c r="S3227" s="70" t="str">
        <f t="shared" ca="1" si="537"/>
        <v/>
      </c>
      <c r="T3227" s="147" t="str">
        <f t="shared" ca="1" si="538"/>
        <v/>
      </c>
      <c r="U3227" s="146"/>
      <c r="V3227" s="51"/>
      <c r="W3227" s="51"/>
      <c r="X3227" s="51"/>
      <c r="Y3227" s="51"/>
      <c r="Z3227" s="51"/>
      <c r="AA3227" s="145"/>
    </row>
    <row r="3228" spans="1:27" s="2" customFormat="1" ht="15.6" x14ac:dyDescent="0.3">
      <c r="A3228" s="555">
        <v>45510</v>
      </c>
      <c r="B3228" s="48" t="s">
        <v>3120</v>
      </c>
      <c r="C3228" s="48" t="s">
        <v>494</v>
      </c>
      <c r="D3228" s="48">
        <v>6</v>
      </c>
      <c r="E3228" s="48" t="s">
        <v>108</v>
      </c>
      <c r="F3228" s="45">
        <v>11</v>
      </c>
      <c r="G3228" s="61" t="s">
        <v>3130</v>
      </c>
      <c r="H3228" s="65" t="s">
        <v>44</v>
      </c>
      <c r="I3228" s="53"/>
      <c r="J3228" s="526">
        <v>45538</v>
      </c>
      <c r="K3228" s="42" t="s">
        <v>31</v>
      </c>
      <c r="L3228" s="544">
        <v>45448</v>
      </c>
      <c r="M3228" s="43"/>
      <c r="N3228" s="525">
        <v>45656</v>
      </c>
      <c r="O3228" s="51"/>
      <c r="P3228" s="70" t="str">
        <f t="shared" ca="1" si="535"/>
        <v/>
      </c>
      <c r="Q3228" s="70" t="str">
        <f t="shared" ca="1" si="539"/>
        <v/>
      </c>
      <c r="R3228" s="70" t="str">
        <f t="shared" ref="R3228:R3261" ca="1" si="540">IF(K3228="EM OBRA",TODAY()-J3228,"")</f>
        <v/>
      </c>
      <c r="S3228" s="70" t="str">
        <f t="shared" ca="1" si="537"/>
        <v/>
      </c>
      <c r="T3228" s="147" t="str">
        <f t="shared" ca="1" si="538"/>
        <v/>
      </c>
      <c r="U3228" s="146"/>
      <c r="V3228" s="51"/>
      <c r="W3228" s="51"/>
      <c r="X3228" s="51"/>
      <c r="Y3228" s="51"/>
      <c r="Z3228" s="51"/>
      <c r="AA3228" s="145"/>
    </row>
    <row r="3229" spans="1:27" s="2" customFormat="1" ht="15.6" x14ac:dyDescent="0.3">
      <c r="A3229" s="555">
        <v>45510</v>
      </c>
      <c r="B3229" s="48" t="s">
        <v>3120</v>
      </c>
      <c r="C3229" s="48" t="s">
        <v>494</v>
      </c>
      <c r="D3229" s="48">
        <v>6</v>
      </c>
      <c r="E3229" s="48" t="s">
        <v>108</v>
      </c>
      <c r="F3229" s="45">
        <v>10</v>
      </c>
      <c r="G3229" s="61" t="s">
        <v>3131</v>
      </c>
      <c r="H3229" s="65" t="s">
        <v>44</v>
      </c>
      <c r="I3229" s="48"/>
      <c r="J3229" s="526"/>
      <c r="K3229" s="42" t="s">
        <v>31</v>
      </c>
      <c r="L3229" s="544">
        <v>45448</v>
      </c>
      <c r="M3229" s="48"/>
      <c r="N3229" s="513">
        <v>45656</v>
      </c>
      <c r="O3229" s="51"/>
      <c r="P3229" s="70" t="str">
        <f t="shared" ca="1" si="535"/>
        <v/>
      </c>
      <c r="Q3229" s="70" t="str">
        <f t="shared" ca="1" si="539"/>
        <v/>
      </c>
      <c r="R3229" s="70" t="str">
        <f t="shared" ca="1" si="540"/>
        <v/>
      </c>
      <c r="S3229" s="70" t="str">
        <f t="shared" ca="1" si="537"/>
        <v/>
      </c>
      <c r="T3229" s="147" t="str">
        <f t="shared" ca="1" si="538"/>
        <v/>
      </c>
      <c r="U3229" s="146"/>
      <c r="V3229" s="51"/>
      <c r="W3229" s="51"/>
      <c r="X3229" s="51"/>
      <c r="Y3229" s="51"/>
      <c r="Z3229" s="51"/>
      <c r="AA3229" s="145"/>
    </row>
    <row r="3230" spans="1:27" s="2" customFormat="1" ht="15.6" x14ac:dyDescent="0.3">
      <c r="A3230" s="555">
        <v>45510</v>
      </c>
      <c r="B3230" s="48" t="s">
        <v>3120</v>
      </c>
      <c r="C3230" s="48" t="s">
        <v>494</v>
      </c>
      <c r="D3230" s="48">
        <v>6</v>
      </c>
      <c r="E3230" s="48" t="s">
        <v>108</v>
      </c>
      <c r="F3230" s="45">
        <v>9</v>
      </c>
      <c r="G3230" s="61" t="s">
        <v>3132</v>
      </c>
      <c r="H3230" s="65" t="s">
        <v>30</v>
      </c>
      <c r="I3230" s="48"/>
      <c r="J3230" s="526"/>
      <c r="K3230" s="42" t="s">
        <v>31</v>
      </c>
      <c r="L3230" s="544">
        <v>45448</v>
      </c>
      <c r="M3230" s="48"/>
      <c r="N3230" s="513">
        <v>45520</v>
      </c>
      <c r="O3230" s="51"/>
      <c r="P3230" s="70" t="str">
        <f t="shared" ca="1" si="535"/>
        <v/>
      </c>
      <c r="Q3230" s="70" t="str">
        <f t="shared" ca="1" si="539"/>
        <v/>
      </c>
      <c r="R3230" s="70" t="str">
        <f t="shared" ca="1" si="540"/>
        <v/>
      </c>
      <c r="S3230" s="70" t="str">
        <f t="shared" ca="1" si="537"/>
        <v/>
      </c>
      <c r="T3230" s="147" t="str">
        <f t="shared" ca="1" si="538"/>
        <v/>
      </c>
      <c r="U3230" s="146"/>
      <c r="V3230" s="51"/>
      <c r="W3230" s="51"/>
      <c r="X3230" s="51"/>
      <c r="Y3230" s="51"/>
      <c r="Z3230" s="51"/>
      <c r="AA3230" s="145"/>
    </row>
    <row r="3231" spans="1:27" s="2" customFormat="1" ht="15.6" x14ac:dyDescent="0.3">
      <c r="A3231" s="555">
        <v>45510</v>
      </c>
      <c r="B3231" s="48" t="s">
        <v>3120</v>
      </c>
      <c r="C3231" s="48" t="s">
        <v>494</v>
      </c>
      <c r="D3231" s="48">
        <v>6</v>
      </c>
      <c r="E3231" s="48" t="s">
        <v>108</v>
      </c>
      <c r="F3231" s="45">
        <v>8</v>
      </c>
      <c r="G3231" s="61" t="s">
        <v>3133</v>
      </c>
      <c r="H3231" s="65" t="s">
        <v>30</v>
      </c>
      <c r="I3231" s="48"/>
      <c r="J3231" s="526"/>
      <c r="K3231" s="42" t="s">
        <v>31</v>
      </c>
      <c r="L3231" s="544">
        <v>45448</v>
      </c>
      <c r="M3231" s="48"/>
      <c r="N3231" s="513">
        <v>45520</v>
      </c>
      <c r="O3231" s="51"/>
      <c r="P3231" s="70" t="str">
        <f t="shared" ca="1" si="535"/>
        <v/>
      </c>
      <c r="Q3231" s="70" t="str">
        <f t="shared" ca="1" si="539"/>
        <v/>
      </c>
      <c r="R3231" s="70" t="str">
        <f t="shared" ca="1" si="540"/>
        <v/>
      </c>
      <c r="S3231" s="70" t="str">
        <f t="shared" ca="1" si="537"/>
        <v/>
      </c>
      <c r="T3231" s="147" t="str">
        <f t="shared" ca="1" si="538"/>
        <v/>
      </c>
      <c r="U3231" s="146"/>
      <c r="V3231" s="51"/>
      <c r="W3231" s="51"/>
      <c r="X3231" s="51"/>
      <c r="Y3231" s="51"/>
      <c r="Z3231" s="51"/>
      <c r="AA3231" s="145"/>
    </row>
    <row r="3232" spans="1:27" s="2" customFormat="1" ht="15.6" x14ac:dyDescent="0.3">
      <c r="A3232" s="555">
        <v>45510</v>
      </c>
      <c r="B3232" s="48" t="s">
        <v>3120</v>
      </c>
      <c r="C3232" s="48" t="s">
        <v>494</v>
      </c>
      <c r="D3232" s="48">
        <v>6</v>
      </c>
      <c r="E3232" s="48" t="s">
        <v>108</v>
      </c>
      <c r="F3232" s="45">
        <v>7</v>
      </c>
      <c r="G3232" s="61" t="s">
        <v>3134</v>
      </c>
      <c r="H3232" s="65" t="s">
        <v>30</v>
      </c>
      <c r="I3232" s="48"/>
      <c r="J3232" s="526"/>
      <c r="K3232" s="42" t="s">
        <v>31</v>
      </c>
      <c r="L3232" s="544">
        <v>45448</v>
      </c>
      <c r="M3232" s="48"/>
      <c r="N3232" s="513">
        <v>45520</v>
      </c>
      <c r="O3232" s="51"/>
      <c r="P3232" s="70" t="str">
        <f t="shared" ca="1" si="535"/>
        <v/>
      </c>
      <c r="Q3232" s="70" t="str">
        <f t="shared" ca="1" si="539"/>
        <v/>
      </c>
      <c r="R3232" s="70" t="str">
        <f t="shared" ca="1" si="540"/>
        <v/>
      </c>
      <c r="S3232" s="70" t="str">
        <f t="shared" ca="1" si="537"/>
        <v/>
      </c>
      <c r="T3232" s="147" t="str">
        <f t="shared" ca="1" si="538"/>
        <v/>
      </c>
      <c r="U3232" s="146"/>
      <c r="V3232" s="51"/>
      <c r="W3232" s="51"/>
      <c r="X3232" s="51"/>
      <c r="Y3232" s="51"/>
      <c r="Z3232" s="51"/>
      <c r="AA3232" s="145"/>
    </row>
    <row r="3233" spans="1:27" s="2" customFormat="1" ht="15.6" x14ac:dyDescent="0.3">
      <c r="A3233" s="555">
        <v>45510</v>
      </c>
      <c r="B3233" s="48" t="s">
        <v>3120</v>
      </c>
      <c r="C3233" s="48" t="s">
        <v>494</v>
      </c>
      <c r="D3233" s="48">
        <v>6</v>
      </c>
      <c r="E3233" s="48" t="s">
        <v>108</v>
      </c>
      <c r="F3233" s="45">
        <v>6</v>
      </c>
      <c r="G3233" s="61" t="s">
        <v>3135</v>
      </c>
      <c r="H3233" s="65" t="s">
        <v>57</v>
      </c>
      <c r="I3233" s="53"/>
      <c r="J3233" s="526"/>
      <c r="K3233" s="42" t="s">
        <v>31</v>
      </c>
      <c r="L3233" s="544">
        <v>45448</v>
      </c>
      <c r="M3233" s="48"/>
      <c r="N3233" s="513">
        <v>45520</v>
      </c>
      <c r="O3233" s="51"/>
      <c r="P3233" s="70" t="str">
        <f t="shared" ca="1" si="535"/>
        <v/>
      </c>
      <c r="Q3233" s="70" t="str">
        <f t="shared" ca="1" si="539"/>
        <v/>
      </c>
      <c r="R3233" s="70" t="str">
        <f t="shared" ca="1" si="540"/>
        <v/>
      </c>
      <c r="S3233" s="70" t="str">
        <f t="shared" ca="1" si="537"/>
        <v/>
      </c>
      <c r="T3233" s="147" t="str">
        <f t="shared" ca="1" si="538"/>
        <v/>
      </c>
      <c r="U3233" s="146"/>
      <c r="V3233" s="51"/>
      <c r="W3233" s="51"/>
      <c r="X3233" s="51"/>
      <c r="Y3233" s="51"/>
      <c r="Z3233" s="51"/>
      <c r="AA3233" s="145"/>
    </row>
    <row r="3234" spans="1:27" s="2" customFormat="1" ht="15.6" x14ac:dyDescent="0.3">
      <c r="A3234" s="555">
        <v>45510</v>
      </c>
      <c r="B3234" s="48" t="s">
        <v>3120</v>
      </c>
      <c r="C3234" s="48" t="s">
        <v>494</v>
      </c>
      <c r="D3234" s="48">
        <v>6</v>
      </c>
      <c r="E3234" s="48" t="s">
        <v>108</v>
      </c>
      <c r="F3234" s="45">
        <v>5</v>
      </c>
      <c r="G3234" s="61" t="s">
        <v>3136</v>
      </c>
      <c r="H3234" s="65" t="s">
        <v>30</v>
      </c>
      <c r="I3234" s="48"/>
      <c r="J3234" s="526"/>
      <c r="K3234" s="42" t="s">
        <v>31</v>
      </c>
      <c r="L3234" s="544">
        <v>45448</v>
      </c>
      <c r="M3234" s="48"/>
      <c r="N3234" s="513">
        <v>45520</v>
      </c>
      <c r="O3234" s="51"/>
      <c r="P3234" s="70" t="str">
        <f t="shared" ca="1" si="535"/>
        <v/>
      </c>
      <c r="Q3234" s="70" t="str">
        <f t="shared" ca="1" si="539"/>
        <v/>
      </c>
      <c r="R3234" s="70" t="str">
        <f t="shared" ca="1" si="540"/>
        <v/>
      </c>
      <c r="S3234" s="70" t="str">
        <f t="shared" ca="1" si="537"/>
        <v/>
      </c>
      <c r="T3234" s="147" t="str">
        <f t="shared" ca="1" si="538"/>
        <v/>
      </c>
      <c r="U3234" s="146"/>
      <c r="V3234" s="51"/>
      <c r="W3234" s="51"/>
      <c r="X3234" s="51"/>
      <c r="Y3234" s="51"/>
      <c r="Z3234" s="51"/>
      <c r="AA3234" s="145"/>
    </row>
    <row r="3235" spans="1:27" s="2" customFormat="1" ht="15.6" x14ac:dyDescent="0.3">
      <c r="A3235" s="555">
        <v>45510</v>
      </c>
      <c r="B3235" s="48" t="s">
        <v>3120</v>
      </c>
      <c r="C3235" s="48" t="s">
        <v>494</v>
      </c>
      <c r="D3235" s="48">
        <v>6</v>
      </c>
      <c r="E3235" s="48" t="s">
        <v>108</v>
      </c>
      <c r="F3235" s="45">
        <v>4</v>
      </c>
      <c r="G3235" s="61" t="s">
        <v>1716</v>
      </c>
      <c r="H3235" s="65" t="s">
        <v>44</v>
      </c>
      <c r="I3235" s="53"/>
      <c r="J3235" s="526"/>
      <c r="K3235" s="42" t="s">
        <v>31</v>
      </c>
      <c r="L3235" s="544">
        <v>45448</v>
      </c>
      <c r="M3235" s="48"/>
      <c r="N3235" s="513">
        <v>45520</v>
      </c>
      <c r="O3235" s="51"/>
      <c r="P3235" s="70" t="str">
        <f t="shared" ca="1" si="535"/>
        <v/>
      </c>
      <c r="Q3235" s="70" t="str">
        <f t="shared" ca="1" si="539"/>
        <v/>
      </c>
      <c r="R3235" s="70" t="str">
        <f t="shared" ca="1" si="540"/>
        <v/>
      </c>
      <c r="S3235" s="70" t="str">
        <f t="shared" ca="1" si="537"/>
        <v/>
      </c>
      <c r="T3235" s="147" t="str">
        <f t="shared" ca="1" si="538"/>
        <v/>
      </c>
      <c r="U3235" s="146"/>
      <c r="V3235" s="51"/>
      <c r="W3235" s="51"/>
      <c r="X3235" s="51"/>
      <c r="Y3235" s="51"/>
      <c r="Z3235" s="51"/>
      <c r="AA3235" s="145"/>
    </row>
    <row r="3236" spans="1:27" s="2" customFormat="1" ht="15.6" x14ac:dyDescent="0.3">
      <c r="A3236" s="555">
        <v>45510</v>
      </c>
      <c r="B3236" s="48" t="s">
        <v>3120</v>
      </c>
      <c r="C3236" s="48" t="s">
        <v>494</v>
      </c>
      <c r="D3236" s="48">
        <v>6</v>
      </c>
      <c r="E3236" s="48" t="s">
        <v>108</v>
      </c>
      <c r="F3236" s="45">
        <v>3</v>
      </c>
      <c r="G3236" s="61" t="s">
        <v>3137</v>
      </c>
      <c r="H3236" s="65" t="s">
        <v>54</v>
      </c>
      <c r="I3236" s="53"/>
      <c r="J3236" s="526"/>
      <c r="K3236" s="42" t="s">
        <v>31</v>
      </c>
      <c r="L3236" s="544">
        <v>45448</v>
      </c>
      <c r="M3236" s="48"/>
      <c r="N3236" s="513">
        <v>45520</v>
      </c>
      <c r="O3236" s="51"/>
      <c r="P3236" s="70" t="str">
        <f ca="1">IF(K3236="NÃO INTERVENCIONADO",TODAY()-L3236,"")</f>
        <v/>
      </c>
      <c r="Q3236" s="70" t="str">
        <f t="shared" ca="1" si="539"/>
        <v/>
      </c>
      <c r="R3236" s="70" t="str">
        <f t="shared" ca="1" si="540"/>
        <v/>
      </c>
      <c r="S3236" s="70" t="str">
        <f t="shared" ca="1" si="537"/>
        <v/>
      </c>
      <c r="T3236" s="147" t="str">
        <f t="shared" ca="1" si="538"/>
        <v/>
      </c>
      <c r="U3236" s="146"/>
      <c r="V3236" s="51"/>
      <c r="W3236" s="51"/>
      <c r="X3236" s="51"/>
      <c r="Y3236" s="51"/>
      <c r="Z3236" s="51"/>
      <c r="AA3236" s="145"/>
    </row>
    <row r="3237" spans="1:27" s="2" customFormat="1" ht="46.8" x14ac:dyDescent="0.3">
      <c r="A3237" s="555">
        <v>45510</v>
      </c>
      <c r="B3237" s="48" t="s">
        <v>3120</v>
      </c>
      <c r="C3237" s="48" t="s">
        <v>494</v>
      </c>
      <c r="D3237" s="48">
        <v>6</v>
      </c>
      <c r="E3237" s="48" t="s">
        <v>108</v>
      </c>
      <c r="F3237" s="45">
        <v>2</v>
      </c>
      <c r="G3237" s="61" t="s">
        <v>3138</v>
      </c>
      <c r="H3237" s="65" t="s">
        <v>30</v>
      </c>
      <c r="I3237" s="48"/>
      <c r="J3237" s="526"/>
      <c r="K3237" s="42" t="s">
        <v>31</v>
      </c>
      <c r="L3237" s="544">
        <v>45448</v>
      </c>
      <c r="M3237" s="48"/>
      <c r="N3237" s="513">
        <v>45520</v>
      </c>
      <c r="O3237" s="115" t="s">
        <v>3139</v>
      </c>
      <c r="P3237" s="70" t="str">
        <f t="shared" ref="P3237:P3247" ca="1" si="541">IF(K3237="NÃO INTERVENCIONADO",TODAY()-J3237,"")</f>
        <v/>
      </c>
      <c r="Q3237" s="70" t="str">
        <f t="shared" ca="1" si="539"/>
        <v/>
      </c>
      <c r="R3237" s="70" t="str">
        <f t="shared" ca="1" si="540"/>
        <v/>
      </c>
      <c r="S3237" s="70" t="str">
        <f t="shared" ca="1" si="537"/>
        <v/>
      </c>
      <c r="T3237" s="147" t="str">
        <f t="shared" ca="1" si="538"/>
        <v/>
      </c>
      <c r="U3237" s="146"/>
      <c r="V3237" s="51"/>
      <c r="W3237" s="51"/>
      <c r="X3237" s="51"/>
      <c r="Y3237" s="51"/>
      <c r="Z3237" s="51"/>
      <c r="AA3237" s="145"/>
    </row>
    <row r="3238" spans="1:27" s="2" customFormat="1" ht="46.8" x14ac:dyDescent="0.3">
      <c r="A3238" s="555">
        <v>45510</v>
      </c>
      <c r="B3238" s="48" t="s">
        <v>3120</v>
      </c>
      <c r="C3238" s="48" t="s">
        <v>494</v>
      </c>
      <c r="D3238" s="48">
        <v>6</v>
      </c>
      <c r="E3238" s="48" t="s">
        <v>108</v>
      </c>
      <c r="F3238" s="45">
        <v>1</v>
      </c>
      <c r="G3238" s="61" t="s">
        <v>2086</v>
      </c>
      <c r="H3238" s="65" t="s">
        <v>30</v>
      </c>
      <c r="I3238" s="48"/>
      <c r="J3238" s="526"/>
      <c r="K3238" s="42" t="s">
        <v>31</v>
      </c>
      <c r="L3238" s="544">
        <v>45448</v>
      </c>
      <c r="M3238" s="48"/>
      <c r="N3238" s="513">
        <v>45520</v>
      </c>
      <c r="O3238" s="115" t="s">
        <v>3139</v>
      </c>
      <c r="P3238" s="70" t="str">
        <f t="shared" ca="1" si="541"/>
        <v/>
      </c>
      <c r="Q3238" s="70" t="str">
        <f t="shared" ca="1" si="539"/>
        <v/>
      </c>
      <c r="R3238" s="70" t="str">
        <f t="shared" ca="1" si="540"/>
        <v/>
      </c>
      <c r="S3238" s="70" t="str">
        <f t="shared" ca="1" si="537"/>
        <v/>
      </c>
      <c r="T3238" s="147" t="str">
        <f t="shared" ca="1" si="538"/>
        <v/>
      </c>
      <c r="U3238" s="146"/>
      <c r="V3238" s="51"/>
      <c r="W3238" s="51"/>
      <c r="X3238" s="51"/>
      <c r="Y3238" s="51"/>
      <c r="Z3238" s="51"/>
      <c r="AA3238" s="145"/>
    </row>
    <row r="3239" spans="1:27" s="2" customFormat="1" ht="15.6" x14ac:dyDescent="0.3">
      <c r="A3239" s="555">
        <v>45569</v>
      </c>
      <c r="B3239" s="48" t="s">
        <v>3140</v>
      </c>
      <c r="C3239" s="48" t="s">
        <v>494</v>
      </c>
      <c r="D3239" s="48">
        <v>6</v>
      </c>
      <c r="E3239" s="48" t="s">
        <v>278</v>
      </c>
      <c r="F3239" s="45">
        <v>1</v>
      </c>
      <c r="G3239" s="46" t="s">
        <v>3141</v>
      </c>
      <c r="H3239" s="47" t="s">
        <v>30</v>
      </c>
      <c r="I3239" s="48"/>
      <c r="J3239" s="513"/>
      <c r="K3239" s="42" t="s">
        <v>31</v>
      </c>
      <c r="L3239" s="543">
        <v>45495</v>
      </c>
      <c r="M3239" s="70"/>
      <c r="N3239" s="513">
        <v>45656</v>
      </c>
      <c r="O3239" s="51"/>
      <c r="P3239" s="70" t="str">
        <f t="shared" ca="1" si="541"/>
        <v/>
      </c>
      <c r="Q3239" s="70" t="str">
        <f t="shared" ca="1" si="539"/>
        <v/>
      </c>
      <c r="R3239" s="70" t="str">
        <f t="shared" ca="1" si="540"/>
        <v/>
      </c>
      <c r="S3239" s="70" t="str">
        <f t="shared" ca="1" si="537"/>
        <v/>
      </c>
      <c r="T3239" s="147" t="str">
        <f t="shared" ca="1" si="538"/>
        <v/>
      </c>
      <c r="U3239" s="146"/>
      <c r="V3239" s="51"/>
      <c r="W3239" s="51"/>
      <c r="X3239" s="51"/>
      <c r="Y3239" s="51"/>
      <c r="Z3239" s="51"/>
      <c r="AA3239" s="145"/>
    </row>
    <row r="3240" spans="1:27" s="2" customFormat="1" ht="15.6" x14ac:dyDescent="0.3">
      <c r="A3240" s="555">
        <v>45569</v>
      </c>
      <c r="B3240" s="48" t="s">
        <v>3140</v>
      </c>
      <c r="C3240" s="48" t="s">
        <v>494</v>
      </c>
      <c r="D3240" s="48">
        <v>6</v>
      </c>
      <c r="E3240" s="48" t="s">
        <v>278</v>
      </c>
      <c r="F3240" s="45">
        <v>2</v>
      </c>
      <c r="G3240" s="66" t="s">
        <v>3142</v>
      </c>
      <c r="H3240" s="47" t="s">
        <v>52</v>
      </c>
      <c r="I3240" s="47"/>
      <c r="J3240" s="513">
        <v>45714</v>
      </c>
      <c r="K3240" s="190" t="s">
        <v>205</v>
      </c>
      <c r="L3240" s="543">
        <v>45495</v>
      </c>
      <c r="M3240" s="131">
        <v>45722</v>
      </c>
      <c r="N3240" s="513">
        <v>45737</v>
      </c>
      <c r="O3240" s="51"/>
      <c r="P3240" s="70" t="str">
        <f t="shared" ca="1" si="541"/>
        <v/>
      </c>
      <c r="Q3240" s="70" t="str">
        <f t="shared" ca="1" si="539"/>
        <v/>
      </c>
      <c r="R3240" s="70" t="str">
        <f t="shared" ca="1" si="540"/>
        <v/>
      </c>
      <c r="S3240" s="70" t="str">
        <f t="shared" ca="1" si="537"/>
        <v/>
      </c>
      <c r="T3240" s="147" t="str">
        <f t="shared" ca="1" si="538"/>
        <v/>
      </c>
      <c r="U3240" s="146"/>
      <c r="V3240" s="51"/>
      <c r="W3240" s="51"/>
      <c r="X3240" s="51"/>
      <c r="Y3240" s="51"/>
      <c r="Z3240" s="51"/>
      <c r="AA3240" s="145"/>
    </row>
    <row r="3241" spans="1:27" s="2" customFormat="1" ht="15.6" x14ac:dyDescent="0.3">
      <c r="A3241" s="555">
        <v>45569</v>
      </c>
      <c r="B3241" s="48" t="s">
        <v>3140</v>
      </c>
      <c r="C3241" s="48" t="s">
        <v>494</v>
      </c>
      <c r="D3241" s="48">
        <v>6</v>
      </c>
      <c r="E3241" s="48" t="s">
        <v>278</v>
      </c>
      <c r="F3241" s="45">
        <v>3</v>
      </c>
      <c r="G3241" s="46" t="s">
        <v>3143</v>
      </c>
      <c r="H3241" s="47" t="s">
        <v>30</v>
      </c>
      <c r="I3241" s="48"/>
      <c r="J3241" s="513"/>
      <c r="K3241" s="42" t="s">
        <v>31</v>
      </c>
      <c r="L3241" s="543">
        <v>45495</v>
      </c>
      <c r="M3241" s="70"/>
      <c r="N3241" s="513">
        <v>45656</v>
      </c>
      <c r="O3241" s="51"/>
      <c r="P3241" s="70" t="str">
        <f t="shared" ca="1" si="541"/>
        <v/>
      </c>
      <c r="Q3241" s="70" t="str">
        <f t="shared" ca="1" si="539"/>
        <v/>
      </c>
      <c r="R3241" s="70" t="str">
        <f t="shared" ca="1" si="540"/>
        <v/>
      </c>
      <c r="S3241" s="70" t="str">
        <f t="shared" ca="1" si="537"/>
        <v/>
      </c>
      <c r="T3241" s="147" t="str">
        <f t="shared" ca="1" si="538"/>
        <v/>
      </c>
      <c r="U3241" s="146"/>
      <c r="V3241" s="51"/>
      <c r="W3241" s="51"/>
      <c r="X3241" s="51"/>
      <c r="Y3241" s="51"/>
      <c r="Z3241" s="51"/>
      <c r="AA3241" s="145"/>
    </row>
    <row r="3242" spans="1:27" s="2" customFormat="1" ht="15.6" x14ac:dyDescent="0.3">
      <c r="A3242" s="555">
        <v>45569</v>
      </c>
      <c r="B3242" s="48" t="s">
        <v>3140</v>
      </c>
      <c r="C3242" s="48" t="s">
        <v>494</v>
      </c>
      <c r="D3242" s="48">
        <v>6</v>
      </c>
      <c r="E3242" s="48" t="s">
        <v>278</v>
      </c>
      <c r="F3242" s="45">
        <v>4</v>
      </c>
      <c r="G3242" s="52" t="s">
        <v>3144</v>
      </c>
      <c r="H3242" s="53" t="s">
        <v>44</v>
      </c>
      <c r="I3242" s="53"/>
      <c r="J3242" s="569"/>
      <c r="K3242" s="42" t="s">
        <v>31</v>
      </c>
      <c r="L3242" s="543">
        <v>45495</v>
      </c>
      <c r="M3242" s="58"/>
      <c r="N3242" s="513">
        <v>45656</v>
      </c>
      <c r="O3242" s="51"/>
      <c r="P3242" s="70" t="str">
        <f t="shared" ca="1" si="541"/>
        <v/>
      </c>
      <c r="Q3242" s="70" t="str">
        <f t="shared" ca="1" si="539"/>
        <v/>
      </c>
      <c r="R3242" s="70" t="str">
        <f t="shared" ca="1" si="540"/>
        <v/>
      </c>
      <c r="S3242" s="70" t="str">
        <f t="shared" ca="1" si="537"/>
        <v/>
      </c>
      <c r="T3242" s="147" t="str">
        <f t="shared" ca="1" si="538"/>
        <v/>
      </c>
      <c r="U3242" s="146"/>
      <c r="V3242" s="51"/>
      <c r="W3242" s="51"/>
      <c r="X3242" s="51"/>
      <c r="Y3242" s="51"/>
      <c r="Z3242" s="51"/>
      <c r="AA3242" s="145"/>
    </row>
    <row r="3243" spans="1:27" s="2" customFormat="1" ht="15.6" x14ac:dyDescent="0.3">
      <c r="A3243" s="555">
        <v>45569</v>
      </c>
      <c r="B3243" s="48" t="s">
        <v>3140</v>
      </c>
      <c r="C3243" s="48" t="s">
        <v>494</v>
      </c>
      <c r="D3243" s="48">
        <v>6</v>
      </c>
      <c r="E3243" s="48" t="s">
        <v>278</v>
      </c>
      <c r="F3243" s="45">
        <v>5</v>
      </c>
      <c r="G3243" s="46" t="s">
        <v>238</v>
      </c>
      <c r="H3243" s="47" t="s">
        <v>30</v>
      </c>
      <c r="I3243" s="48"/>
      <c r="J3243" s="513"/>
      <c r="K3243" s="42" t="s">
        <v>31</v>
      </c>
      <c r="L3243" s="543">
        <v>45495</v>
      </c>
      <c r="M3243" s="70"/>
      <c r="N3243" s="513">
        <v>45572</v>
      </c>
      <c r="O3243" s="51"/>
      <c r="P3243" s="70" t="str">
        <f t="shared" ca="1" si="541"/>
        <v/>
      </c>
      <c r="Q3243" s="70" t="str">
        <f t="shared" ca="1" si="539"/>
        <v/>
      </c>
      <c r="R3243" s="70" t="str">
        <f t="shared" ca="1" si="540"/>
        <v/>
      </c>
      <c r="S3243" s="70" t="str">
        <f t="shared" ca="1" si="537"/>
        <v/>
      </c>
      <c r="T3243" s="147" t="str">
        <f t="shared" ca="1" si="538"/>
        <v/>
      </c>
      <c r="U3243" s="146"/>
      <c r="V3243" s="51"/>
      <c r="W3243" s="51"/>
      <c r="X3243" s="51"/>
      <c r="Y3243" s="51"/>
      <c r="Z3243" s="51"/>
      <c r="AA3243" s="145"/>
    </row>
    <row r="3244" spans="1:27" s="2" customFormat="1" ht="15.6" x14ac:dyDescent="0.3">
      <c r="A3244" s="555">
        <v>45569</v>
      </c>
      <c r="B3244" s="48" t="s">
        <v>3140</v>
      </c>
      <c r="C3244" s="48" t="s">
        <v>494</v>
      </c>
      <c r="D3244" s="48">
        <v>6</v>
      </c>
      <c r="E3244" s="48" t="s">
        <v>278</v>
      </c>
      <c r="F3244" s="45">
        <v>6</v>
      </c>
      <c r="G3244" s="46" t="s">
        <v>3145</v>
      </c>
      <c r="H3244" s="47" t="s">
        <v>104</v>
      </c>
      <c r="I3244" s="48"/>
      <c r="J3244" s="513"/>
      <c r="K3244" s="42" t="s">
        <v>31</v>
      </c>
      <c r="L3244" s="543">
        <v>45495</v>
      </c>
      <c r="M3244" s="70"/>
      <c r="N3244" s="513">
        <v>45615</v>
      </c>
      <c r="O3244" s="51"/>
      <c r="P3244" s="70" t="str">
        <f t="shared" ca="1" si="541"/>
        <v/>
      </c>
      <c r="Q3244" s="70" t="str">
        <f t="shared" ca="1" si="539"/>
        <v/>
      </c>
      <c r="R3244" s="70" t="str">
        <f t="shared" ca="1" si="540"/>
        <v/>
      </c>
      <c r="S3244" s="70" t="str">
        <f t="shared" ca="1" si="537"/>
        <v/>
      </c>
      <c r="T3244" s="147" t="str">
        <f t="shared" ca="1" si="538"/>
        <v/>
      </c>
      <c r="U3244" s="146"/>
      <c r="V3244" s="51"/>
      <c r="W3244" s="51"/>
      <c r="X3244" s="51"/>
      <c r="Y3244" s="51"/>
      <c r="Z3244" s="51"/>
      <c r="AA3244" s="145"/>
    </row>
    <row r="3245" spans="1:27" s="2" customFormat="1" ht="15.6" x14ac:dyDescent="0.3">
      <c r="A3245" s="555">
        <v>45569</v>
      </c>
      <c r="B3245" s="48" t="s">
        <v>3140</v>
      </c>
      <c r="C3245" s="48" t="s">
        <v>494</v>
      </c>
      <c r="D3245" s="48">
        <v>6</v>
      </c>
      <c r="E3245" s="48" t="s">
        <v>278</v>
      </c>
      <c r="F3245" s="45">
        <v>7</v>
      </c>
      <c r="G3245" s="46" t="s">
        <v>2070</v>
      </c>
      <c r="H3245" s="47" t="s">
        <v>30</v>
      </c>
      <c r="I3245" s="48"/>
      <c r="J3245" s="513"/>
      <c r="K3245" s="42" t="s">
        <v>31</v>
      </c>
      <c r="L3245" s="543">
        <v>45495</v>
      </c>
      <c r="M3245" s="70"/>
      <c r="N3245" s="513">
        <v>45656</v>
      </c>
      <c r="O3245" s="51"/>
      <c r="P3245" s="70" t="str">
        <f t="shared" ca="1" si="541"/>
        <v/>
      </c>
      <c r="Q3245" s="70" t="str">
        <f t="shared" ca="1" si="539"/>
        <v/>
      </c>
      <c r="R3245" s="70" t="str">
        <f t="shared" ca="1" si="540"/>
        <v/>
      </c>
      <c r="S3245" s="70" t="str">
        <f t="shared" ref="S3245:S3262" ca="1" si="542">IF(K3245="CORREÇÃO NÃO ACEITE",TODAY()-J3245,"")</f>
        <v/>
      </c>
      <c r="T3245" s="147" t="str">
        <f t="shared" ref="T3245:T3262" ca="1" si="543">IF(K3245="A VERIFICAR",TODAY()-J3245,"")</f>
        <v/>
      </c>
      <c r="U3245" s="146"/>
      <c r="V3245" s="51"/>
      <c r="W3245" s="51"/>
      <c r="X3245" s="51"/>
      <c r="Y3245" s="51"/>
      <c r="Z3245" s="51"/>
      <c r="AA3245" s="145"/>
    </row>
    <row r="3246" spans="1:27" s="2" customFormat="1" ht="15.6" x14ac:dyDescent="0.3">
      <c r="A3246" s="555">
        <v>45569</v>
      </c>
      <c r="B3246" s="48" t="s">
        <v>3140</v>
      </c>
      <c r="C3246" s="48" t="s">
        <v>494</v>
      </c>
      <c r="D3246" s="48">
        <v>6</v>
      </c>
      <c r="E3246" s="48" t="s">
        <v>278</v>
      </c>
      <c r="F3246" s="45">
        <v>8</v>
      </c>
      <c r="G3246" s="46" t="s">
        <v>3146</v>
      </c>
      <c r="H3246" s="47" t="s">
        <v>30</v>
      </c>
      <c r="I3246" s="48"/>
      <c r="J3246" s="513"/>
      <c r="K3246" s="42" t="s">
        <v>31</v>
      </c>
      <c r="L3246" s="543">
        <v>45495</v>
      </c>
      <c r="M3246" s="70"/>
      <c r="N3246" s="513">
        <v>45656</v>
      </c>
      <c r="O3246" s="51"/>
      <c r="P3246" s="70" t="str">
        <f t="shared" ca="1" si="541"/>
        <v/>
      </c>
      <c r="Q3246" s="70" t="str">
        <f t="shared" ca="1" si="539"/>
        <v/>
      </c>
      <c r="R3246" s="70" t="str">
        <f t="shared" ca="1" si="540"/>
        <v/>
      </c>
      <c r="S3246" s="70" t="str">
        <f t="shared" ca="1" si="542"/>
        <v/>
      </c>
      <c r="T3246" s="147" t="str">
        <f t="shared" ca="1" si="543"/>
        <v/>
      </c>
      <c r="U3246" s="146"/>
      <c r="V3246" s="51"/>
      <c r="W3246" s="51"/>
      <c r="X3246" s="51"/>
      <c r="Y3246" s="51"/>
      <c r="Z3246" s="51"/>
      <c r="AA3246" s="145"/>
    </row>
    <row r="3247" spans="1:27" s="2" customFormat="1" ht="15.6" x14ac:dyDescent="0.3">
      <c r="A3247" s="555">
        <v>45569</v>
      </c>
      <c r="B3247" s="48" t="s">
        <v>3140</v>
      </c>
      <c r="C3247" s="48" t="s">
        <v>494</v>
      </c>
      <c r="D3247" s="48">
        <v>6</v>
      </c>
      <c r="E3247" s="48" t="s">
        <v>278</v>
      </c>
      <c r="F3247" s="45">
        <v>9</v>
      </c>
      <c r="G3247" s="46" t="s">
        <v>3147</v>
      </c>
      <c r="H3247" s="47" t="s">
        <v>54</v>
      </c>
      <c r="I3247" s="48"/>
      <c r="J3247" s="513"/>
      <c r="K3247" s="42" t="s">
        <v>31</v>
      </c>
      <c r="L3247" s="543">
        <v>45495</v>
      </c>
      <c r="M3247" s="70"/>
      <c r="N3247" s="513">
        <v>45534</v>
      </c>
      <c r="O3247" s="51"/>
      <c r="P3247" s="70" t="str">
        <f t="shared" ca="1" si="541"/>
        <v/>
      </c>
      <c r="Q3247" s="70" t="str">
        <f t="shared" ca="1" si="539"/>
        <v/>
      </c>
      <c r="R3247" s="70" t="str">
        <f t="shared" ca="1" si="540"/>
        <v/>
      </c>
      <c r="S3247" s="70" t="str">
        <f t="shared" ca="1" si="542"/>
        <v/>
      </c>
      <c r="T3247" s="147" t="str">
        <f t="shared" ca="1" si="543"/>
        <v/>
      </c>
      <c r="U3247" s="146"/>
      <c r="V3247" s="51"/>
      <c r="W3247" s="51"/>
      <c r="X3247" s="51"/>
      <c r="Y3247" s="51"/>
      <c r="Z3247" s="51"/>
      <c r="AA3247" s="145"/>
    </row>
    <row r="3248" spans="1:27" s="2" customFormat="1" ht="15.6" x14ac:dyDescent="0.3">
      <c r="A3248" s="555">
        <v>45569</v>
      </c>
      <c r="B3248" s="48" t="s">
        <v>3140</v>
      </c>
      <c r="C3248" s="48" t="s">
        <v>494</v>
      </c>
      <c r="D3248" s="48">
        <v>6</v>
      </c>
      <c r="E3248" s="48" t="s">
        <v>278</v>
      </c>
      <c r="F3248" s="45">
        <v>10</v>
      </c>
      <c r="G3248" s="46" t="s">
        <v>3148</v>
      </c>
      <c r="H3248" s="47" t="s">
        <v>30</v>
      </c>
      <c r="I3248" s="48"/>
      <c r="J3248" s="513"/>
      <c r="K3248" s="42" t="s">
        <v>31</v>
      </c>
      <c r="L3248" s="543">
        <v>45495</v>
      </c>
      <c r="M3248" s="70"/>
      <c r="N3248" s="513">
        <v>45656</v>
      </c>
      <c r="O3248" s="51"/>
      <c r="P3248" s="70" t="str">
        <f ca="1">IF(K3248="NÃO INTERVENCIONADO",TODAY()-L3248,"")</f>
        <v/>
      </c>
      <c r="Q3248" s="70" t="str">
        <f t="shared" ca="1" si="539"/>
        <v/>
      </c>
      <c r="R3248" s="70" t="str">
        <f t="shared" ca="1" si="540"/>
        <v/>
      </c>
      <c r="S3248" s="70" t="str">
        <f t="shared" ca="1" si="542"/>
        <v/>
      </c>
      <c r="T3248" s="147" t="str">
        <f t="shared" ca="1" si="543"/>
        <v/>
      </c>
      <c r="U3248" s="146"/>
      <c r="V3248" s="51"/>
      <c r="W3248" s="51"/>
      <c r="X3248" s="51"/>
      <c r="Y3248" s="51"/>
      <c r="Z3248" s="51"/>
      <c r="AA3248" s="145"/>
    </row>
    <row r="3249" spans="1:27" s="2" customFormat="1" ht="15.6" x14ac:dyDescent="0.3">
      <c r="A3249" s="555">
        <v>45569</v>
      </c>
      <c r="B3249" s="48" t="s">
        <v>3140</v>
      </c>
      <c r="C3249" s="48" t="s">
        <v>494</v>
      </c>
      <c r="D3249" s="48">
        <v>6</v>
      </c>
      <c r="E3249" s="48" t="s">
        <v>278</v>
      </c>
      <c r="F3249" s="45">
        <v>11</v>
      </c>
      <c r="G3249" s="46" t="s">
        <v>3149</v>
      </c>
      <c r="H3249" s="47" t="s">
        <v>54</v>
      </c>
      <c r="I3249" s="48"/>
      <c r="J3249" s="513"/>
      <c r="K3249" s="42" t="s">
        <v>31</v>
      </c>
      <c r="L3249" s="543">
        <v>45495</v>
      </c>
      <c r="M3249" s="70"/>
      <c r="N3249" s="513">
        <v>45534</v>
      </c>
      <c r="O3249" s="51"/>
      <c r="P3249" s="70" t="str">
        <f ca="1">IF(K3249="NÃO INTERVENCIONADO",TODAY()-J3249,"")</f>
        <v/>
      </c>
      <c r="Q3249" s="70" t="str">
        <f ca="1">IF(K3249="ENCOMENDADO",TODAY()-L3249,"")</f>
        <v/>
      </c>
      <c r="R3249" s="70" t="str">
        <f t="shared" ca="1" si="540"/>
        <v/>
      </c>
      <c r="S3249" s="70" t="str">
        <f t="shared" ca="1" si="542"/>
        <v/>
      </c>
      <c r="T3249" s="147" t="str">
        <f t="shared" ca="1" si="543"/>
        <v/>
      </c>
      <c r="U3249" s="146"/>
      <c r="V3249" s="51"/>
      <c r="W3249" s="51"/>
      <c r="X3249" s="51"/>
      <c r="Y3249" s="51"/>
      <c r="Z3249" s="51"/>
      <c r="AA3249" s="145"/>
    </row>
    <row r="3250" spans="1:27" s="2" customFormat="1" ht="15.6" x14ac:dyDescent="0.3">
      <c r="A3250" s="555">
        <v>45569</v>
      </c>
      <c r="B3250" s="48" t="s">
        <v>3140</v>
      </c>
      <c r="C3250" s="48" t="s">
        <v>494</v>
      </c>
      <c r="D3250" s="48">
        <v>6</v>
      </c>
      <c r="E3250" s="48" t="s">
        <v>278</v>
      </c>
      <c r="F3250" s="45">
        <v>12</v>
      </c>
      <c r="G3250" s="46" t="s">
        <v>3150</v>
      </c>
      <c r="H3250" s="47" t="s">
        <v>30</v>
      </c>
      <c r="I3250" s="48"/>
      <c r="J3250" s="513"/>
      <c r="K3250" s="42" t="s">
        <v>31</v>
      </c>
      <c r="L3250" s="543">
        <v>45495</v>
      </c>
      <c r="M3250" s="70"/>
      <c r="N3250" s="513">
        <v>45656</v>
      </c>
      <c r="O3250" s="51"/>
      <c r="P3250" s="70" t="str">
        <f ca="1">IF(K3250="NÃO INTERVENCIONADO",TODAY()-J3250,"")</f>
        <v/>
      </c>
      <c r="Q3250" s="70" t="str">
        <f t="shared" ref="Q3250:Q3262" ca="1" si="544">IF(K3250="ENCOMENDADO",TODAY()-J3250,"")</f>
        <v/>
      </c>
      <c r="R3250" s="70" t="str">
        <f t="shared" ca="1" si="540"/>
        <v/>
      </c>
      <c r="S3250" s="70" t="str">
        <f t="shared" ca="1" si="542"/>
        <v/>
      </c>
      <c r="T3250" s="147" t="str">
        <f t="shared" ca="1" si="543"/>
        <v/>
      </c>
      <c r="U3250" s="146"/>
      <c r="V3250" s="51"/>
      <c r="W3250" s="51"/>
      <c r="X3250" s="51"/>
      <c r="Y3250" s="51"/>
      <c r="Z3250" s="51"/>
      <c r="AA3250" s="145"/>
    </row>
    <row r="3251" spans="1:27" s="2" customFormat="1" ht="15.6" x14ac:dyDescent="0.3">
      <c r="A3251" s="555">
        <v>45569</v>
      </c>
      <c r="B3251" s="48" t="s">
        <v>3140</v>
      </c>
      <c r="C3251" s="48" t="s">
        <v>494</v>
      </c>
      <c r="D3251" s="48">
        <v>6</v>
      </c>
      <c r="E3251" s="48" t="s">
        <v>278</v>
      </c>
      <c r="F3251" s="45">
        <v>13</v>
      </c>
      <c r="G3251" s="46" t="s">
        <v>3151</v>
      </c>
      <c r="H3251" s="47" t="s">
        <v>30</v>
      </c>
      <c r="I3251" s="48"/>
      <c r="J3251" s="513"/>
      <c r="K3251" s="42" t="s">
        <v>31</v>
      </c>
      <c r="L3251" s="543">
        <v>45495</v>
      </c>
      <c r="M3251" s="70"/>
      <c r="N3251" s="513">
        <v>45656</v>
      </c>
      <c r="O3251" s="51"/>
      <c r="P3251" s="70" t="str">
        <f ca="1">IF(K3251="NÃO INTERVENCIONADO",TODAY()-J3251,"")</f>
        <v/>
      </c>
      <c r="Q3251" s="70" t="str">
        <f t="shared" ca="1" si="544"/>
        <v/>
      </c>
      <c r="R3251" s="70" t="str">
        <f t="shared" ca="1" si="540"/>
        <v/>
      </c>
      <c r="S3251" s="70" t="str">
        <f t="shared" ca="1" si="542"/>
        <v/>
      </c>
      <c r="T3251" s="147" t="str">
        <f t="shared" ca="1" si="543"/>
        <v/>
      </c>
      <c r="U3251" s="146"/>
      <c r="V3251" s="51"/>
      <c r="W3251" s="51"/>
      <c r="X3251" s="51"/>
      <c r="Y3251" s="51"/>
      <c r="Z3251" s="51"/>
      <c r="AA3251" s="145"/>
    </row>
    <row r="3252" spans="1:27" s="2" customFormat="1" ht="15.6" x14ac:dyDescent="0.3">
      <c r="A3252" s="555">
        <v>45569</v>
      </c>
      <c r="B3252" s="48" t="s">
        <v>3140</v>
      </c>
      <c r="C3252" s="48" t="s">
        <v>494</v>
      </c>
      <c r="D3252" s="48">
        <v>6</v>
      </c>
      <c r="E3252" s="48" t="s">
        <v>278</v>
      </c>
      <c r="F3252" s="45">
        <v>14</v>
      </c>
      <c r="G3252" s="46" t="s">
        <v>3152</v>
      </c>
      <c r="H3252" s="47" t="s">
        <v>30</v>
      </c>
      <c r="I3252" s="48"/>
      <c r="J3252" s="513"/>
      <c r="K3252" s="42" t="s">
        <v>31</v>
      </c>
      <c r="L3252" s="543">
        <v>45495</v>
      </c>
      <c r="M3252" s="70"/>
      <c r="N3252" s="513">
        <v>45656</v>
      </c>
      <c r="O3252" s="51"/>
      <c r="P3252" s="70" t="str">
        <f ca="1">IF(K3252="NÃO INTERVENCIONADO",TODAY()-L3252,"")</f>
        <v/>
      </c>
      <c r="Q3252" s="70" t="str">
        <f t="shared" ca="1" si="544"/>
        <v/>
      </c>
      <c r="R3252" s="70" t="str">
        <f t="shared" ca="1" si="540"/>
        <v/>
      </c>
      <c r="S3252" s="70" t="str">
        <f t="shared" ca="1" si="542"/>
        <v/>
      </c>
      <c r="T3252" s="147" t="str">
        <f t="shared" ca="1" si="543"/>
        <v/>
      </c>
      <c r="U3252" s="146"/>
      <c r="V3252" s="51"/>
      <c r="W3252" s="51"/>
      <c r="X3252" s="51"/>
      <c r="Y3252" s="51"/>
      <c r="Z3252" s="51"/>
      <c r="AA3252" s="145"/>
    </row>
    <row r="3253" spans="1:27" s="2" customFormat="1" ht="15.6" x14ac:dyDescent="0.3">
      <c r="A3253" s="555">
        <v>45569</v>
      </c>
      <c r="B3253" s="48" t="s">
        <v>3140</v>
      </c>
      <c r="C3253" s="48" t="s">
        <v>494</v>
      </c>
      <c r="D3253" s="48">
        <v>6</v>
      </c>
      <c r="E3253" s="48" t="s">
        <v>278</v>
      </c>
      <c r="F3253" s="45">
        <v>15</v>
      </c>
      <c r="G3253" s="46" t="s">
        <v>3153</v>
      </c>
      <c r="H3253" s="47" t="s">
        <v>481</v>
      </c>
      <c r="I3253" s="48"/>
      <c r="J3253" s="568"/>
      <c r="K3253" s="42" t="s">
        <v>31</v>
      </c>
      <c r="L3253" s="543">
        <v>45495</v>
      </c>
      <c r="M3253" s="70"/>
      <c r="N3253" s="513">
        <v>45656</v>
      </c>
      <c r="O3253" s="51"/>
      <c r="P3253" s="70" t="str">
        <f t="shared" ref="P3253:P3262" ca="1" si="545">IF(K3253="NÃO INTERVENCIONADO",TODAY()-J3253,"")</f>
        <v/>
      </c>
      <c r="Q3253" s="70" t="str">
        <f t="shared" ca="1" si="544"/>
        <v/>
      </c>
      <c r="R3253" s="70" t="str">
        <f t="shared" ca="1" si="540"/>
        <v/>
      </c>
      <c r="S3253" s="70" t="str">
        <f t="shared" ca="1" si="542"/>
        <v/>
      </c>
      <c r="T3253" s="147" t="str">
        <f t="shared" ca="1" si="543"/>
        <v/>
      </c>
      <c r="U3253" s="146"/>
      <c r="V3253" s="51"/>
      <c r="W3253" s="51"/>
      <c r="X3253" s="51"/>
      <c r="Y3253" s="51"/>
      <c r="Z3253" s="51"/>
      <c r="AA3253" s="145"/>
    </row>
    <row r="3254" spans="1:27" s="2" customFormat="1" ht="15.6" x14ac:dyDescent="0.3">
      <c r="A3254" s="555">
        <v>45569</v>
      </c>
      <c r="B3254" s="48" t="s">
        <v>3140</v>
      </c>
      <c r="C3254" s="48" t="s">
        <v>494</v>
      </c>
      <c r="D3254" s="48">
        <v>6</v>
      </c>
      <c r="E3254" s="48" t="s">
        <v>278</v>
      </c>
      <c r="F3254" s="45">
        <v>16</v>
      </c>
      <c r="G3254" s="46" t="s">
        <v>3154</v>
      </c>
      <c r="H3254" s="47" t="s">
        <v>30</v>
      </c>
      <c r="I3254" s="48"/>
      <c r="J3254" s="513"/>
      <c r="K3254" s="42" t="s">
        <v>31</v>
      </c>
      <c r="L3254" s="543">
        <v>45495</v>
      </c>
      <c r="M3254" s="70"/>
      <c r="N3254" s="513">
        <v>45656</v>
      </c>
      <c r="O3254" s="51"/>
      <c r="P3254" s="70" t="str">
        <f t="shared" ca="1" si="545"/>
        <v/>
      </c>
      <c r="Q3254" s="70" t="str">
        <f t="shared" ca="1" si="544"/>
        <v/>
      </c>
      <c r="R3254" s="70" t="str">
        <f t="shared" ca="1" si="540"/>
        <v/>
      </c>
      <c r="S3254" s="70" t="str">
        <f t="shared" ca="1" si="542"/>
        <v/>
      </c>
      <c r="T3254" s="147" t="str">
        <f t="shared" ca="1" si="543"/>
        <v/>
      </c>
      <c r="U3254" s="146"/>
      <c r="V3254" s="51"/>
      <c r="W3254" s="51"/>
      <c r="X3254" s="51"/>
      <c r="Y3254" s="51"/>
      <c r="Z3254" s="51"/>
      <c r="AA3254" s="145"/>
    </row>
    <row r="3255" spans="1:27" s="2" customFormat="1" ht="15.6" x14ac:dyDescent="0.3">
      <c r="A3255" s="555">
        <v>45569</v>
      </c>
      <c r="B3255" s="48" t="s">
        <v>3140</v>
      </c>
      <c r="C3255" s="48" t="s">
        <v>494</v>
      </c>
      <c r="D3255" s="48">
        <v>6</v>
      </c>
      <c r="E3255" s="48" t="s">
        <v>278</v>
      </c>
      <c r="F3255" s="45">
        <v>17</v>
      </c>
      <c r="G3255" s="46" t="s">
        <v>3155</v>
      </c>
      <c r="H3255" s="47" t="s">
        <v>30</v>
      </c>
      <c r="I3255" s="48"/>
      <c r="J3255" s="513"/>
      <c r="K3255" s="42" t="s">
        <v>31</v>
      </c>
      <c r="L3255" s="543">
        <v>45495</v>
      </c>
      <c r="M3255" s="70"/>
      <c r="N3255" s="513">
        <v>45656</v>
      </c>
      <c r="O3255" s="51"/>
      <c r="P3255" s="70" t="str">
        <f t="shared" ca="1" si="545"/>
        <v/>
      </c>
      <c r="Q3255" s="70" t="str">
        <f t="shared" ca="1" si="544"/>
        <v/>
      </c>
      <c r="R3255" s="70" t="str">
        <f t="shared" ca="1" si="540"/>
        <v/>
      </c>
      <c r="S3255" s="70" t="str">
        <f t="shared" ca="1" si="542"/>
        <v/>
      </c>
      <c r="T3255" s="147" t="str">
        <f t="shared" ca="1" si="543"/>
        <v/>
      </c>
      <c r="U3255" s="146"/>
      <c r="V3255" s="51"/>
      <c r="W3255" s="51"/>
      <c r="X3255" s="51"/>
      <c r="Y3255" s="51"/>
      <c r="Z3255" s="51"/>
      <c r="AA3255" s="145"/>
    </row>
    <row r="3256" spans="1:27" s="2" customFormat="1" ht="15.6" x14ac:dyDescent="0.3">
      <c r="A3256" s="555">
        <v>45569</v>
      </c>
      <c r="B3256" s="48" t="s">
        <v>3140</v>
      </c>
      <c r="C3256" s="48" t="s">
        <v>494</v>
      </c>
      <c r="D3256" s="48">
        <v>6</v>
      </c>
      <c r="E3256" s="48" t="s">
        <v>278</v>
      </c>
      <c r="F3256" s="45">
        <v>18</v>
      </c>
      <c r="G3256" s="52" t="s">
        <v>3156</v>
      </c>
      <c r="H3256" s="48"/>
      <c r="I3256" s="48"/>
      <c r="J3256" s="513"/>
      <c r="K3256" s="188" t="s">
        <v>227</v>
      </c>
      <c r="L3256" s="543">
        <v>45495</v>
      </c>
      <c r="M3256" s="70"/>
      <c r="N3256" s="513"/>
      <c r="O3256" s="51"/>
      <c r="P3256" s="70" t="str">
        <f t="shared" ca="1" si="545"/>
        <v/>
      </c>
      <c r="Q3256" s="70" t="str">
        <f t="shared" ca="1" si="544"/>
        <v/>
      </c>
      <c r="R3256" s="70" t="str">
        <f t="shared" ca="1" si="540"/>
        <v/>
      </c>
      <c r="S3256" s="70" t="str">
        <f t="shared" ca="1" si="542"/>
        <v/>
      </c>
      <c r="T3256" s="147" t="str">
        <f t="shared" ca="1" si="543"/>
        <v/>
      </c>
      <c r="U3256" s="146"/>
      <c r="V3256" s="51"/>
      <c r="W3256" s="51"/>
      <c r="X3256" s="51"/>
      <c r="Y3256" s="51"/>
      <c r="Z3256" s="51"/>
      <c r="AA3256" s="145"/>
    </row>
    <row r="3257" spans="1:27" s="2" customFormat="1" ht="15.6" x14ac:dyDescent="0.3">
      <c r="A3257" s="555">
        <v>45569</v>
      </c>
      <c r="B3257" s="48" t="s">
        <v>3140</v>
      </c>
      <c r="C3257" s="48" t="s">
        <v>494</v>
      </c>
      <c r="D3257" s="48">
        <v>6</v>
      </c>
      <c r="E3257" s="48" t="s">
        <v>278</v>
      </c>
      <c r="F3257" s="45">
        <v>19</v>
      </c>
      <c r="G3257" s="46" t="s">
        <v>3157</v>
      </c>
      <c r="H3257" s="47" t="s">
        <v>57</v>
      </c>
      <c r="I3257" s="48"/>
      <c r="J3257" s="513"/>
      <c r="K3257" s="190" t="s">
        <v>205</v>
      </c>
      <c r="L3257" s="543">
        <v>45495</v>
      </c>
      <c r="M3257" s="70"/>
      <c r="N3257" s="513">
        <v>45646</v>
      </c>
      <c r="O3257" s="51"/>
      <c r="P3257" s="70" t="str">
        <f t="shared" ca="1" si="545"/>
        <v/>
      </c>
      <c r="Q3257" s="70" t="str">
        <f t="shared" ca="1" si="544"/>
        <v/>
      </c>
      <c r="R3257" s="70" t="str">
        <f t="shared" ca="1" si="540"/>
        <v/>
      </c>
      <c r="S3257" s="70" t="str">
        <f t="shared" ca="1" si="542"/>
        <v/>
      </c>
      <c r="T3257" s="147" t="str">
        <f t="shared" ca="1" si="543"/>
        <v/>
      </c>
      <c r="U3257" s="146"/>
      <c r="V3257" s="51"/>
      <c r="W3257" s="51"/>
      <c r="X3257" s="51"/>
      <c r="Y3257" s="51"/>
      <c r="Z3257" s="51"/>
      <c r="AA3257" s="145"/>
    </row>
    <row r="3258" spans="1:27" s="2" customFormat="1" ht="15.6" x14ac:dyDescent="0.3">
      <c r="A3258" s="555">
        <v>45569</v>
      </c>
      <c r="B3258" s="48" t="s">
        <v>3140</v>
      </c>
      <c r="C3258" s="48" t="s">
        <v>494</v>
      </c>
      <c r="D3258" s="48">
        <v>6</v>
      </c>
      <c r="E3258" s="48" t="s">
        <v>278</v>
      </c>
      <c r="F3258" s="45">
        <v>20</v>
      </c>
      <c r="G3258" s="63" t="s">
        <v>3158</v>
      </c>
      <c r="H3258" s="47" t="s">
        <v>3071</v>
      </c>
      <c r="I3258" s="47"/>
      <c r="J3258" s="513">
        <v>45733</v>
      </c>
      <c r="K3258" s="42" t="s">
        <v>31</v>
      </c>
      <c r="L3258" s="543">
        <v>45495</v>
      </c>
      <c r="M3258" s="131">
        <v>45716</v>
      </c>
      <c r="N3258" s="513">
        <v>45736</v>
      </c>
      <c r="O3258" s="51"/>
      <c r="P3258" s="70" t="str">
        <f t="shared" ca="1" si="545"/>
        <v/>
      </c>
      <c r="Q3258" s="70" t="str">
        <f t="shared" ca="1" si="544"/>
        <v/>
      </c>
      <c r="R3258" s="70" t="str">
        <f t="shared" ca="1" si="540"/>
        <v/>
      </c>
      <c r="S3258" s="70" t="str">
        <f t="shared" ca="1" si="542"/>
        <v/>
      </c>
      <c r="T3258" s="147" t="str">
        <f t="shared" ca="1" si="543"/>
        <v/>
      </c>
      <c r="U3258" s="146"/>
      <c r="V3258" s="51"/>
      <c r="W3258" s="51"/>
      <c r="X3258" s="51"/>
      <c r="Y3258" s="51"/>
      <c r="Z3258" s="51"/>
      <c r="AA3258" s="145"/>
    </row>
    <row r="3259" spans="1:27" s="2" customFormat="1" ht="15.6" x14ac:dyDescent="0.3">
      <c r="A3259" s="555">
        <v>45569</v>
      </c>
      <c r="B3259" s="48" t="s">
        <v>3140</v>
      </c>
      <c r="C3259" s="48" t="s">
        <v>494</v>
      </c>
      <c r="D3259" s="48">
        <v>6</v>
      </c>
      <c r="E3259" s="48" t="s">
        <v>278</v>
      </c>
      <c r="F3259" s="45">
        <v>21</v>
      </c>
      <c r="G3259" s="46" t="s">
        <v>3159</v>
      </c>
      <c r="H3259" s="47" t="s">
        <v>104</v>
      </c>
      <c r="I3259" s="45"/>
      <c r="J3259" s="516"/>
      <c r="K3259" s="42" t="s">
        <v>31</v>
      </c>
      <c r="L3259" s="543">
        <v>45495</v>
      </c>
      <c r="M3259" s="70"/>
      <c r="N3259" s="513">
        <v>45586</v>
      </c>
      <c r="O3259" s="51"/>
      <c r="P3259" s="70" t="str">
        <f t="shared" ca="1" si="545"/>
        <v/>
      </c>
      <c r="Q3259" s="70" t="str">
        <f t="shared" ca="1" si="544"/>
        <v/>
      </c>
      <c r="R3259" s="70" t="str">
        <f t="shared" ca="1" si="540"/>
        <v/>
      </c>
      <c r="S3259" s="70" t="str">
        <f t="shared" ca="1" si="542"/>
        <v/>
      </c>
      <c r="T3259" s="147" t="str">
        <f t="shared" ca="1" si="543"/>
        <v/>
      </c>
      <c r="U3259" s="146"/>
      <c r="V3259" s="51"/>
      <c r="W3259" s="51"/>
      <c r="X3259" s="51"/>
      <c r="Y3259" s="51"/>
      <c r="Z3259" s="51"/>
      <c r="AA3259" s="145"/>
    </row>
    <row r="3260" spans="1:27" s="2" customFormat="1" ht="15.6" x14ac:dyDescent="0.3">
      <c r="A3260" s="555">
        <v>45569</v>
      </c>
      <c r="B3260" s="48" t="s">
        <v>3140</v>
      </c>
      <c r="C3260" s="48" t="s">
        <v>494</v>
      </c>
      <c r="D3260" s="48">
        <v>6</v>
      </c>
      <c r="E3260" s="48" t="s">
        <v>278</v>
      </c>
      <c r="F3260" s="45">
        <v>22</v>
      </c>
      <c r="G3260" s="94" t="s">
        <v>3160</v>
      </c>
      <c r="H3260" s="94" t="s">
        <v>84</v>
      </c>
      <c r="I3260" s="94"/>
      <c r="J3260" s="570">
        <v>45572</v>
      </c>
      <c r="K3260" s="42" t="s">
        <v>31</v>
      </c>
      <c r="L3260" s="543">
        <v>45495</v>
      </c>
      <c r="M3260" s="70"/>
      <c r="N3260" s="513">
        <v>45677</v>
      </c>
      <c r="O3260" s="51"/>
      <c r="P3260" s="70" t="str">
        <f t="shared" ca="1" si="545"/>
        <v/>
      </c>
      <c r="Q3260" s="70" t="str">
        <f t="shared" ca="1" si="544"/>
        <v/>
      </c>
      <c r="R3260" s="70" t="str">
        <f t="shared" ca="1" si="540"/>
        <v/>
      </c>
      <c r="S3260" s="70" t="str">
        <f t="shared" ca="1" si="542"/>
        <v/>
      </c>
      <c r="T3260" s="147" t="str">
        <f t="shared" ca="1" si="543"/>
        <v/>
      </c>
      <c r="U3260" s="146"/>
      <c r="V3260" s="51"/>
      <c r="W3260" s="51"/>
      <c r="X3260" s="51"/>
      <c r="Y3260" s="51"/>
      <c r="Z3260" s="51"/>
      <c r="AA3260" s="145"/>
    </row>
    <row r="3261" spans="1:27" s="2" customFormat="1" ht="15.6" x14ac:dyDescent="0.3">
      <c r="A3261" s="555">
        <v>45569</v>
      </c>
      <c r="B3261" s="48" t="s">
        <v>3140</v>
      </c>
      <c r="C3261" s="48" t="s">
        <v>494</v>
      </c>
      <c r="D3261" s="48">
        <v>6</v>
      </c>
      <c r="E3261" s="48" t="s">
        <v>278</v>
      </c>
      <c r="F3261" s="45">
        <v>23</v>
      </c>
      <c r="G3261" s="46" t="s">
        <v>3161</v>
      </c>
      <c r="H3261" s="46" t="s">
        <v>30</v>
      </c>
      <c r="I3261" s="45"/>
      <c r="J3261" s="537">
        <v>45572</v>
      </c>
      <c r="K3261" s="42" t="s">
        <v>31</v>
      </c>
      <c r="L3261" s="543">
        <v>45495</v>
      </c>
      <c r="M3261" s="70"/>
      <c r="N3261" s="513">
        <v>45645</v>
      </c>
      <c r="O3261" s="51"/>
      <c r="P3261" s="70" t="str">
        <f t="shared" ca="1" si="545"/>
        <v/>
      </c>
      <c r="Q3261" s="70" t="str">
        <f t="shared" ca="1" si="544"/>
        <v/>
      </c>
      <c r="R3261" s="70" t="str">
        <f t="shared" ca="1" si="540"/>
        <v/>
      </c>
      <c r="S3261" s="70" t="str">
        <f t="shared" ca="1" si="542"/>
        <v/>
      </c>
      <c r="T3261" s="147" t="str">
        <f t="shared" ca="1" si="543"/>
        <v/>
      </c>
      <c r="U3261" s="146"/>
      <c r="V3261" s="51"/>
      <c r="W3261" s="51"/>
      <c r="X3261" s="51"/>
      <c r="Y3261" s="51"/>
      <c r="Z3261" s="51"/>
      <c r="AA3261" s="145"/>
    </row>
    <row r="3262" spans="1:27" s="2" customFormat="1" ht="15.6" x14ac:dyDescent="0.3">
      <c r="A3262" s="555">
        <v>45569</v>
      </c>
      <c r="B3262" s="48" t="s">
        <v>3140</v>
      </c>
      <c r="C3262" s="48" t="s">
        <v>494</v>
      </c>
      <c r="D3262" s="48">
        <v>6</v>
      </c>
      <c r="E3262" s="48" t="s">
        <v>278</v>
      </c>
      <c r="F3262" s="45">
        <v>24</v>
      </c>
      <c r="G3262" s="46" t="s">
        <v>3162</v>
      </c>
      <c r="H3262" s="47" t="s">
        <v>54</v>
      </c>
      <c r="I3262" s="45"/>
      <c r="J3262" s="537">
        <v>45583</v>
      </c>
      <c r="K3262" s="42" t="s">
        <v>31</v>
      </c>
      <c r="L3262" s="543">
        <v>45495</v>
      </c>
      <c r="M3262" s="70"/>
      <c r="N3262" s="513">
        <v>45625</v>
      </c>
      <c r="O3262" s="51"/>
      <c r="P3262" s="70" t="str">
        <f t="shared" ca="1" si="545"/>
        <v/>
      </c>
      <c r="Q3262" s="70" t="str">
        <f t="shared" ca="1" si="544"/>
        <v/>
      </c>
      <c r="R3262" s="70" t="str">
        <f ca="1">IF(K3262="EM OBRA",TODAY()-L3262,"")</f>
        <v/>
      </c>
      <c r="S3262" s="70" t="str">
        <f t="shared" ca="1" si="542"/>
        <v/>
      </c>
      <c r="T3262" s="147" t="str">
        <f t="shared" ca="1" si="543"/>
        <v/>
      </c>
      <c r="U3262" s="146"/>
      <c r="V3262" s="51"/>
      <c r="W3262" s="51"/>
      <c r="X3262" s="51"/>
      <c r="Y3262" s="51"/>
      <c r="Z3262" s="51"/>
      <c r="AA3262" s="145"/>
    </row>
    <row r="3263" spans="1:27" s="2" customFormat="1" ht="15.6" x14ac:dyDescent="0.3">
      <c r="A3263" s="555">
        <v>45569</v>
      </c>
      <c r="B3263" s="48" t="s">
        <v>3140</v>
      </c>
      <c r="C3263" s="48" t="s">
        <v>494</v>
      </c>
      <c r="D3263" s="48">
        <v>6</v>
      </c>
      <c r="E3263" s="48" t="s">
        <v>278</v>
      </c>
      <c r="F3263" s="45">
        <v>26</v>
      </c>
      <c r="G3263" s="46" t="s">
        <v>3163</v>
      </c>
      <c r="H3263" s="46" t="s">
        <v>30</v>
      </c>
      <c r="I3263" s="45"/>
      <c r="J3263" s="537">
        <v>45734</v>
      </c>
      <c r="K3263" s="42" t="s">
        <v>31</v>
      </c>
      <c r="L3263" s="543">
        <v>45495</v>
      </c>
      <c r="M3263" s="70"/>
      <c r="N3263" s="513">
        <v>45757</v>
      </c>
      <c r="O3263" s="51"/>
      <c r="P3263" s="70"/>
      <c r="Q3263" s="70"/>
      <c r="R3263" s="70"/>
      <c r="S3263" s="70"/>
      <c r="T3263" s="147"/>
      <c r="U3263" s="146"/>
      <c r="V3263" s="51"/>
      <c r="W3263" s="51"/>
      <c r="X3263" s="51"/>
      <c r="Y3263" s="51"/>
      <c r="Z3263" s="51"/>
      <c r="AA3263" s="145"/>
    </row>
    <row r="3264" spans="1:27" s="2" customFormat="1" ht="15.6" x14ac:dyDescent="0.3">
      <c r="A3264" s="555">
        <v>45569</v>
      </c>
      <c r="B3264" s="48" t="s">
        <v>3140</v>
      </c>
      <c r="C3264" s="48" t="s">
        <v>494</v>
      </c>
      <c r="D3264" s="48">
        <v>6</v>
      </c>
      <c r="E3264" s="48" t="s">
        <v>278</v>
      </c>
      <c r="F3264" s="45">
        <v>27</v>
      </c>
      <c r="G3264" s="46" t="s">
        <v>3164</v>
      </c>
      <c r="H3264" s="46" t="s">
        <v>30</v>
      </c>
      <c r="I3264" s="45"/>
      <c r="J3264" s="537">
        <v>45734</v>
      </c>
      <c r="K3264" s="42" t="s">
        <v>31</v>
      </c>
      <c r="L3264" s="543">
        <v>45495</v>
      </c>
      <c r="M3264" s="70"/>
      <c r="N3264" s="513">
        <v>45757</v>
      </c>
      <c r="O3264" s="51"/>
      <c r="P3264" s="70"/>
      <c r="Q3264" s="70"/>
      <c r="R3264" s="70"/>
      <c r="S3264" s="70"/>
      <c r="T3264" s="147"/>
      <c r="U3264" s="146"/>
      <c r="V3264" s="51"/>
      <c r="W3264" s="51"/>
      <c r="X3264" s="51"/>
      <c r="Y3264" s="51"/>
      <c r="Z3264" s="51"/>
      <c r="AA3264" s="145"/>
    </row>
    <row r="3265" spans="1:27" s="2" customFormat="1" ht="15.6" x14ac:dyDescent="0.3">
      <c r="A3265" s="555">
        <v>45569</v>
      </c>
      <c r="B3265" s="48" t="s">
        <v>3140</v>
      </c>
      <c r="C3265" s="48" t="s">
        <v>494</v>
      </c>
      <c r="D3265" s="48">
        <v>6</v>
      </c>
      <c r="E3265" s="48" t="s">
        <v>278</v>
      </c>
      <c r="F3265" s="45">
        <v>28</v>
      </c>
      <c r="G3265" s="46" t="s">
        <v>3165</v>
      </c>
      <c r="H3265" s="46" t="s">
        <v>30</v>
      </c>
      <c r="I3265" s="101"/>
      <c r="J3265" s="537">
        <v>45734</v>
      </c>
      <c r="K3265" s="42" t="s">
        <v>31</v>
      </c>
      <c r="L3265" s="543">
        <v>45495</v>
      </c>
      <c r="M3265" s="70"/>
      <c r="N3265" s="513">
        <v>45757</v>
      </c>
      <c r="O3265" s="51"/>
      <c r="P3265" s="70"/>
      <c r="Q3265" s="70"/>
      <c r="R3265" s="70"/>
      <c r="S3265" s="70"/>
      <c r="T3265" s="147"/>
      <c r="U3265" s="146"/>
      <c r="V3265" s="51"/>
      <c r="W3265" s="51"/>
      <c r="X3265" s="51"/>
      <c r="Y3265" s="51"/>
      <c r="Z3265" s="51"/>
      <c r="AA3265" s="145"/>
    </row>
    <row r="3266" spans="1:27" s="2" customFormat="1" ht="15.6" x14ac:dyDescent="0.3">
      <c r="A3266" s="555">
        <v>45569</v>
      </c>
      <c r="B3266" s="48" t="s">
        <v>3140</v>
      </c>
      <c r="C3266" s="48" t="s">
        <v>494</v>
      </c>
      <c r="D3266" s="48">
        <v>6</v>
      </c>
      <c r="E3266" s="48" t="s">
        <v>278</v>
      </c>
      <c r="F3266" s="45">
        <v>29</v>
      </c>
      <c r="G3266" s="46" t="s">
        <v>3166</v>
      </c>
      <c r="H3266" s="46" t="s">
        <v>30</v>
      </c>
      <c r="I3266" s="101"/>
      <c r="J3266" s="537">
        <v>45734</v>
      </c>
      <c r="K3266" s="42" t="s">
        <v>31</v>
      </c>
      <c r="L3266" s="543">
        <v>45495</v>
      </c>
      <c r="M3266" s="70"/>
      <c r="N3266" s="513">
        <v>45757</v>
      </c>
      <c r="O3266" s="51"/>
      <c r="P3266" s="70"/>
      <c r="Q3266" s="70"/>
      <c r="R3266" s="70"/>
      <c r="S3266" s="70"/>
      <c r="T3266" s="147"/>
      <c r="U3266" s="146"/>
      <c r="V3266" s="51"/>
      <c r="W3266" s="51"/>
      <c r="X3266" s="51"/>
      <c r="Y3266" s="51"/>
      <c r="Z3266" s="51"/>
      <c r="AA3266" s="145"/>
    </row>
    <row r="3267" spans="1:27" s="2" customFormat="1" ht="15.6" x14ac:dyDescent="0.3">
      <c r="A3267" s="555">
        <v>45569</v>
      </c>
      <c r="B3267" s="48" t="s">
        <v>3140</v>
      </c>
      <c r="C3267" s="48" t="s">
        <v>494</v>
      </c>
      <c r="D3267" s="48">
        <v>6</v>
      </c>
      <c r="E3267" s="48" t="s">
        <v>278</v>
      </c>
      <c r="F3267" s="45">
        <v>30</v>
      </c>
      <c r="G3267" s="46" t="s">
        <v>3167</v>
      </c>
      <c r="H3267" s="46" t="s">
        <v>30</v>
      </c>
      <c r="I3267" s="101"/>
      <c r="J3267" s="537">
        <v>45734</v>
      </c>
      <c r="K3267" s="42" t="s">
        <v>31</v>
      </c>
      <c r="L3267" s="543">
        <v>45495</v>
      </c>
      <c r="M3267" s="70"/>
      <c r="N3267" s="513">
        <v>45757</v>
      </c>
      <c r="O3267" s="51"/>
      <c r="P3267" s="70"/>
      <c r="Q3267" s="70"/>
      <c r="R3267" s="70"/>
      <c r="S3267" s="70"/>
      <c r="T3267" s="147"/>
      <c r="U3267" s="146"/>
      <c r="V3267" s="51"/>
      <c r="W3267" s="51"/>
      <c r="X3267" s="51"/>
      <c r="Y3267" s="51"/>
      <c r="Z3267" s="51"/>
      <c r="AA3267" s="145"/>
    </row>
    <row r="3268" spans="1:27" s="2" customFormat="1" ht="15.6" x14ac:dyDescent="0.3">
      <c r="A3268" s="555">
        <v>45569</v>
      </c>
      <c r="B3268" s="48" t="s">
        <v>3140</v>
      </c>
      <c r="C3268" s="48" t="s">
        <v>494</v>
      </c>
      <c r="D3268" s="48">
        <v>6</v>
      </c>
      <c r="E3268" s="48" t="s">
        <v>278</v>
      </c>
      <c r="F3268" s="45">
        <v>31</v>
      </c>
      <c r="G3268" s="46" t="s">
        <v>3168</v>
      </c>
      <c r="H3268" s="46" t="s">
        <v>30</v>
      </c>
      <c r="I3268" s="101"/>
      <c r="J3268" s="537">
        <v>45734</v>
      </c>
      <c r="K3268" s="42" t="s">
        <v>31</v>
      </c>
      <c r="L3268" s="543">
        <v>45495</v>
      </c>
      <c r="M3268" s="70"/>
      <c r="N3268" s="513">
        <v>45757</v>
      </c>
      <c r="O3268" s="51"/>
      <c r="P3268" s="70"/>
      <c r="Q3268" s="70"/>
      <c r="R3268" s="70"/>
      <c r="S3268" s="70"/>
      <c r="T3268" s="147"/>
      <c r="U3268" s="146"/>
      <c r="V3268" s="51"/>
      <c r="W3268" s="51"/>
      <c r="X3268" s="51"/>
      <c r="Y3268" s="51"/>
      <c r="Z3268" s="51"/>
      <c r="AA3268" s="145"/>
    </row>
    <row r="3269" spans="1:27" s="2" customFormat="1" ht="15.6" x14ac:dyDescent="0.3">
      <c r="A3269" s="555">
        <v>45569</v>
      </c>
      <c r="B3269" s="48" t="s">
        <v>3140</v>
      </c>
      <c r="C3269" s="48" t="s">
        <v>494</v>
      </c>
      <c r="D3269" s="48">
        <v>6</v>
      </c>
      <c r="E3269" s="48" t="s">
        <v>278</v>
      </c>
      <c r="F3269" s="45">
        <v>25</v>
      </c>
      <c r="G3269" s="46" t="s">
        <v>3169</v>
      </c>
      <c r="H3269" s="46" t="s">
        <v>481</v>
      </c>
      <c r="I3269" s="45"/>
      <c r="J3269" s="537">
        <v>45588</v>
      </c>
      <c r="K3269" s="42" t="s">
        <v>31</v>
      </c>
      <c r="L3269" s="543">
        <v>45495</v>
      </c>
      <c r="M3269" s="70"/>
      <c r="N3269" s="513">
        <v>45594</v>
      </c>
      <c r="O3269" s="51"/>
      <c r="P3269" s="70" t="str">
        <f t="shared" ref="P3269:P3308" ca="1" si="546">IF(K3269="NÃO INTERVENCIONADO",TODAY()-J3269,"")</f>
        <v/>
      </c>
      <c r="Q3269" s="70" t="str">
        <f t="shared" ref="Q3269:Q3309" ca="1" si="547">IF(K3269="ENCOMENDADO",TODAY()-J3269,"")</f>
        <v/>
      </c>
      <c r="R3269" s="70" t="str">
        <f t="shared" ref="R3269:R3300" ca="1" si="548">IF(K3269="EM OBRA",TODAY()-J3269,"")</f>
        <v/>
      </c>
      <c r="S3269" s="70" t="str">
        <f t="shared" ref="S3269:S3300" ca="1" si="549">IF(K3269="CORREÇÃO NÃO ACEITE",TODAY()-J3269,"")</f>
        <v/>
      </c>
      <c r="T3269" s="147" t="str">
        <f t="shared" ref="T3269:T3300" ca="1" si="550">IF(K3269="A VERIFICAR",TODAY()-J3269,"")</f>
        <v/>
      </c>
      <c r="U3269" s="146"/>
      <c r="V3269" s="51"/>
      <c r="W3269" s="51"/>
      <c r="X3269" s="51"/>
      <c r="Y3269" s="51"/>
      <c r="Z3269" s="51"/>
      <c r="AA3269" s="145"/>
    </row>
    <row r="3270" spans="1:27" s="2" customFormat="1" ht="15.6" x14ac:dyDescent="0.3">
      <c r="A3270" s="555">
        <v>45511</v>
      </c>
      <c r="B3270" s="83" t="s">
        <v>3170</v>
      </c>
      <c r="C3270" s="129" t="s">
        <v>494</v>
      </c>
      <c r="D3270" s="129">
        <v>6</v>
      </c>
      <c r="E3270" s="129" t="s">
        <v>308</v>
      </c>
      <c r="F3270" s="106">
        <v>1</v>
      </c>
      <c r="G3270" s="46" t="s">
        <v>3171</v>
      </c>
      <c r="H3270" s="47" t="s">
        <v>30</v>
      </c>
      <c r="I3270" s="48"/>
      <c r="J3270" s="513"/>
      <c r="K3270" s="42" t="s">
        <v>31</v>
      </c>
      <c r="L3270" s="543">
        <v>45502</v>
      </c>
      <c r="M3270" s="51"/>
      <c r="N3270" s="513">
        <v>45656</v>
      </c>
      <c r="O3270" s="51"/>
      <c r="P3270" s="70" t="str">
        <f t="shared" ca="1" si="546"/>
        <v/>
      </c>
      <c r="Q3270" s="70" t="str">
        <f t="shared" ca="1" si="547"/>
        <v/>
      </c>
      <c r="R3270" s="70" t="str">
        <f t="shared" ca="1" si="548"/>
        <v/>
      </c>
      <c r="S3270" s="70" t="str">
        <f t="shared" ca="1" si="549"/>
        <v/>
      </c>
      <c r="T3270" s="147" t="str">
        <f t="shared" ca="1" si="550"/>
        <v/>
      </c>
      <c r="U3270" s="146"/>
      <c r="V3270" s="51"/>
      <c r="W3270" s="51"/>
      <c r="X3270" s="51"/>
      <c r="Y3270" s="51"/>
      <c r="Z3270" s="51"/>
      <c r="AA3270" s="145"/>
    </row>
    <row r="3271" spans="1:27" s="2" customFormat="1" ht="15.6" x14ac:dyDescent="0.3">
      <c r="A3271" s="555">
        <v>45511</v>
      </c>
      <c r="B3271" s="83" t="s">
        <v>3170</v>
      </c>
      <c r="C3271" s="129" t="s">
        <v>494</v>
      </c>
      <c r="D3271" s="129">
        <v>6</v>
      </c>
      <c r="E3271" s="129" t="s">
        <v>308</v>
      </c>
      <c r="F3271" s="106">
        <v>2</v>
      </c>
      <c r="G3271" s="46" t="s">
        <v>3172</v>
      </c>
      <c r="H3271" s="47" t="s">
        <v>30</v>
      </c>
      <c r="I3271" s="48"/>
      <c r="J3271" s="513"/>
      <c r="K3271" s="42" t="s">
        <v>31</v>
      </c>
      <c r="L3271" s="543">
        <v>45502</v>
      </c>
      <c r="M3271" s="51"/>
      <c r="N3271" s="513">
        <v>45656</v>
      </c>
      <c r="O3271" s="51"/>
      <c r="P3271" s="70" t="str">
        <f t="shared" ca="1" si="546"/>
        <v/>
      </c>
      <c r="Q3271" s="70" t="str">
        <f t="shared" ca="1" si="547"/>
        <v/>
      </c>
      <c r="R3271" s="70" t="str">
        <f t="shared" ca="1" si="548"/>
        <v/>
      </c>
      <c r="S3271" s="70" t="str">
        <f t="shared" ca="1" si="549"/>
        <v/>
      </c>
      <c r="T3271" s="147" t="str">
        <f t="shared" ca="1" si="550"/>
        <v/>
      </c>
      <c r="U3271" s="146"/>
      <c r="V3271" s="51"/>
      <c r="W3271" s="51"/>
      <c r="X3271" s="51"/>
      <c r="Y3271" s="51"/>
      <c r="Z3271" s="51"/>
      <c r="AA3271" s="145"/>
    </row>
    <row r="3272" spans="1:27" s="2" customFormat="1" ht="15.6" x14ac:dyDescent="0.3">
      <c r="A3272" s="555">
        <v>45511</v>
      </c>
      <c r="B3272" s="83" t="s">
        <v>3170</v>
      </c>
      <c r="C3272" s="129" t="s">
        <v>494</v>
      </c>
      <c r="D3272" s="129">
        <v>6</v>
      </c>
      <c r="E3272" s="129" t="s">
        <v>308</v>
      </c>
      <c r="F3272" s="106">
        <v>3</v>
      </c>
      <c r="G3272" s="46" t="s">
        <v>3173</v>
      </c>
      <c r="H3272" s="47" t="s">
        <v>30</v>
      </c>
      <c r="I3272" s="48"/>
      <c r="J3272" s="513"/>
      <c r="K3272" s="42" t="s">
        <v>31</v>
      </c>
      <c r="L3272" s="543">
        <v>45502</v>
      </c>
      <c r="M3272" s="51"/>
      <c r="N3272" s="513">
        <v>45656</v>
      </c>
      <c r="O3272" s="51"/>
      <c r="P3272" s="70" t="str">
        <f t="shared" ca="1" si="546"/>
        <v/>
      </c>
      <c r="Q3272" s="70" t="str">
        <f t="shared" ca="1" si="547"/>
        <v/>
      </c>
      <c r="R3272" s="70" t="str">
        <f t="shared" ca="1" si="548"/>
        <v/>
      </c>
      <c r="S3272" s="70" t="str">
        <f t="shared" ca="1" si="549"/>
        <v/>
      </c>
      <c r="T3272" s="147" t="str">
        <f t="shared" ca="1" si="550"/>
        <v/>
      </c>
      <c r="U3272" s="146"/>
      <c r="V3272" s="51"/>
      <c r="W3272" s="51"/>
      <c r="X3272" s="51"/>
      <c r="Y3272" s="51"/>
      <c r="Z3272" s="51"/>
      <c r="AA3272" s="145"/>
    </row>
    <row r="3273" spans="1:27" s="2" customFormat="1" ht="15.6" x14ac:dyDescent="0.3">
      <c r="A3273" s="555">
        <v>45511</v>
      </c>
      <c r="B3273" s="83" t="s">
        <v>3170</v>
      </c>
      <c r="C3273" s="129" t="s">
        <v>494</v>
      </c>
      <c r="D3273" s="129">
        <v>6</v>
      </c>
      <c r="E3273" s="129" t="s">
        <v>308</v>
      </c>
      <c r="F3273" s="106">
        <v>4</v>
      </c>
      <c r="G3273" s="46" t="s">
        <v>3174</v>
      </c>
      <c r="H3273" s="47" t="s">
        <v>30</v>
      </c>
      <c r="I3273" s="48"/>
      <c r="J3273" s="513"/>
      <c r="K3273" s="42" t="s">
        <v>31</v>
      </c>
      <c r="L3273" s="543">
        <v>45502</v>
      </c>
      <c r="M3273" s="51"/>
      <c r="N3273" s="513">
        <v>45656</v>
      </c>
      <c r="O3273" s="51"/>
      <c r="P3273" s="70" t="str">
        <f t="shared" ca="1" si="546"/>
        <v/>
      </c>
      <c r="Q3273" s="70" t="str">
        <f t="shared" ca="1" si="547"/>
        <v/>
      </c>
      <c r="R3273" s="70" t="str">
        <f t="shared" ca="1" si="548"/>
        <v/>
      </c>
      <c r="S3273" s="70" t="str">
        <f t="shared" ca="1" si="549"/>
        <v/>
      </c>
      <c r="T3273" s="147" t="str">
        <f t="shared" ca="1" si="550"/>
        <v/>
      </c>
      <c r="U3273" s="146"/>
      <c r="V3273" s="51"/>
      <c r="W3273" s="51"/>
      <c r="X3273" s="51"/>
      <c r="Y3273" s="51"/>
      <c r="Z3273" s="51"/>
      <c r="AA3273" s="145"/>
    </row>
    <row r="3274" spans="1:27" s="2" customFormat="1" ht="15.6" x14ac:dyDescent="0.3">
      <c r="A3274" s="555">
        <v>45511</v>
      </c>
      <c r="B3274" s="83" t="s">
        <v>3170</v>
      </c>
      <c r="C3274" s="83" t="s">
        <v>494</v>
      </c>
      <c r="D3274" s="83">
        <v>6</v>
      </c>
      <c r="E3274" s="83" t="s">
        <v>308</v>
      </c>
      <c r="F3274" s="106">
        <v>5</v>
      </c>
      <c r="G3274" s="46" t="s">
        <v>3175</v>
      </c>
      <c r="H3274" s="48" t="s">
        <v>30</v>
      </c>
      <c r="I3274" s="48"/>
      <c r="J3274" s="513"/>
      <c r="K3274" s="42" t="s">
        <v>31</v>
      </c>
      <c r="L3274" s="543">
        <v>45502</v>
      </c>
      <c r="M3274" s="51"/>
      <c r="N3274" s="513">
        <v>45632</v>
      </c>
      <c r="O3274" s="51"/>
      <c r="P3274" s="70" t="str">
        <f t="shared" ca="1" si="546"/>
        <v/>
      </c>
      <c r="Q3274" s="70" t="str">
        <f t="shared" ca="1" si="547"/>
        <v/>
      </c>
      <c r="R3274" s="70" t="str">
        <f t="shared" ca="1" si="548"/>
        <v/>
      </c>
      <c r="S3274" s="70" t="str">
        <f t="shared" ca="1" si="549"/>
        <v/>
      </c>
      <c r="T3274" s="147" t="str">
        <f t="shared" ca="1" si="550"/>
        <v/>
      </c>
      <c r="U3274" s="146"/>
      <c r="V3274" s="51"/>
      <c r="W3274" s="51"/>
      <c r="X3274" s="51"/>
      <c r="Y3274" s="51"/>
      <c r="Z3274" s="51"/>
      <c r="AA3274" s="145"/>
    </row>
    <row r="3275" spans="1:27" s="2" customFormat="1" ht="15.6" x14ac:dyDescent="0.3">
      <c r="A3275" s="555">
        <v>45511</v>
      </c>
      <c r="B3275" s="83" t="s">
        <v>3170</v>
      </c>
      <c r="C3275" s="129" t="s">
        <v>494</v>
      </c>
      <c r="D3275" s="129">
        <v>6</v>
      </c>
      <c r="E3275" s="129" t="s">
        <v>308</v>
      </c>
      <c r="F3275" s="106">
        <v>6</v>
      </c>
      <c r="G3275" s="46" t="s">
        <v>3176</v>
      </c>
      <c r="H3275" s="47" t="s">
        <v>30</v>
      </c>
      <c r="I3275" s="48"/>
      <c r="J3275" s="513"/>
      <c r="K3275" s="42" t="s">
        <v>31</v>
      </c>
      <c r="L3275" s="543">
        <v>45502</v>
      </c>
      <c r="M3275" s="51"/>
      <c r="N3275" s="513">
        <v>45656</v>
      </c>
      <c r="O3275" s="51"/>
      <c r="P3275" s="70" t="str">
        <f t="shared" ca="1" si="546"/>
        <v/>
      </c>
      <c r="Q3275" s="70" t="str">
        <f t="shared" ca="1" si="547"/>
        <v/>
      </c>
      <c r="R3275" s="70" t="str">
        <f t="shared" ca="1" si="548"/>
        <v/>
      </c>
      <c r="S3275" s="70" t="str">
        <f t="shared" ca="1" si="549"/>
        <v/>
      </c>
      <c r="T3275" s="147" t="str">
        <f t="shared" ca="1" si="550"/>
        <v/>
      </c>
      <c r="U3275" s="146"/>
      <c r="V3275" s="51"/>
      <c r="W3275" s="51"/>
      <c r="X3275" s="51"/>
      <c r="Y3275" s="51"/>
      <c r="Z3275" s="51"/>
      <c r="AA3275" s="145"/>
    </row>
    <row r="3276" spans="1:27" s="2" customFormat="1" ht="15.6" x14ac:dyDescent="0.3">
      <c r="A3276" s="555">
        <v>45511</v>
      </c>
      <c r="B3276" s="83" t="s">
        <v>3170</v>
      </c>
      <c r="C3276" s="129" t="s">
        <v>494</v>
      </c>
      <c r="D3276" s="129">
        <v>6</v>
      </c>
      <c r="E3276" s="129" t="s">
        <v>308</v>
      </c>
      <c r="F3276" s="106">
        <v>7</v>
      </c>
      <c r="G3276" s="46" t="s">
        <v>3177</v>
      </c>
      <c r="H3276" s="47" t="s">
        <v>30</v>
      </c>
      <c r="I3276" s="48"/>
      <c r="J3276" s="513"/>
      <c r="K3276" s="42" t="s">
        <v>31</v>
      </c>
      <c r="L3276" s="543">
        <v>45502</v>
      </c>
      <c r="M3276" s="51"/>
      <c r="N3276" s="513">
        <v>45656</v>
      </c>
      <c r="O3276" s="51"/>
      <c r="P3276" s="70" t="str">
        <f t="shared" ca="1" si="546"/>
        <v/>
      </c>
      <c r="Q3276" s="70" t="str">
        <f t="shared" ca="1" si="547"/>
        <v/>
      </c>
      <c r="R3276" s="70" t="str">
        <f t="shared" ca="1" si="548"/>
        <v/>
      </c>
      <c r="S3276" s="70" t="str">
        <f t="shared" ca="1" si="549"/>
        <v/>
      </c>
      <c r="T3276" s="147" t="str">
        <f t="shared" ca="1" si="550"/>
        <v/>
      </c>
      <c r="U3276" s="146"/>
      <c r="V3276" s="51"/>
      <c r="W3276" s="51"/>
      <c r="X3276" s="51"/>
      <c r="Y3276" s="51"/>
      <c r="Z3276" s="51"/>
      <c r="AA3276" s="145"/>
    </row>
    <row r="3277" spans="1:27" s="2" customFormat="1" ht="15.6" x14ac:dyDescent="0.3">
      <c r="A3277" s="555">
        <v>45511</v>
      </c>
      <c r="B3277" s="83" t="s">
        <v>3170</v>
      </c>
      <c r="C3277" s="129" t="s">
        <v>494</v>
      </c>
      <c r="D3277" s="129">
        <v>6</v>
      </c>
      <c r="E3277" s="129" t="s">
        <v>308</v>
      </c>
      <c r="F3277" s="106">
        <v>8</v>
      </c>
      <c r="G3277" s="46" t="s">
        <v>3178</v>
      </c>
      <c r="H3277" s="47" t="s">
        <v>30</v>
      </c>
      <c r="I3277" s="48"/>
      <c r="J3277" s="513"/>
      <c r="K3277" s="42" t="s">
        <v>31</v>
      </c>
      <c r="L3277" s="543">
        <v>45502</v>
      </c>
      <c r="M3277" s="51"/>
      <c r="N3277" s="513">
        <v>45656</v>
      </c>
      <c r="O3277" s="51"/>
      <c r="P3277" s="70" t="str">
        <f t="shared" ca="1" si="546"/>
        <v/>
      </c>
      <c r="Q3277" s="70" t="str">
        <f t="shared" ca="1" si="547"/>
        <v/>
      </c>
      <c r="R3277" s="70" t="str">
        <f t="shared" ca="1" si="548"/>
        <v/>
      </c>
      <c r="S3277" s="70" t="str">
        <f t="shared" ca="1" si="549"/>
        <v/>
      </c>
      <c r="T3277" s="147" t="str">
        <f t="shared" ca="1" si="550"/>
        <v/>
      </c>
      <c r="U3277" s="146"/>
      <c r="V3277" s="51"/>
      <c r="W3277" s="51"/>
      <c r="X3277" s="51"/>
      <c r="Y3277" s="51"/>
      <c r="Z3277" s="51"/>
      <c r="AA3277" s="145"/>
    </row>
    <row r="3278" spans="1:27" s="2" customFormat="1" ht="15.6" x14ac:dyDescent="0.3">
      <c r="A3278" s="555">
        <v>45511</v>
      </c>
      <c r="B3278" s="83" t="s">
        <v>3170</v>
      </c>
      <c r="C3278" s="83" t="s">
        <v>494</v>
      </c>
      <c r="D3278" s="83">
        <v>6</v>
      </c>
      <c r="E3278" s="83" t="s">
        <v>308</v>
      </c>
      <c r="F3278" s="106">
        <v>9</v>
      </c>
      <c r="G3278" s="46" t="s">
        <v>3179</v>
      </c>
      <c r="H3278" s="48" t="s">
        <v>30</v>
      </c>
      <c r="I3278" s="48"/>
      <c r="J3278" s="513"/>
      <c r="K3278" s="42" t="s">
        <v>31</v>
      </c>
      <c r="L3278" s="543">
        <v>45502</v>
      </c>
      <c r="M3278" s="51"/>
      <c r="N3278" s="513">
        <v>45632</v>
      </c>
      <c r="O3278" s="51"/>
      <c r="P3278" s="70" t="str">
        <f t="shared" ca="1" si="546"/>
        <v/>
      </c>
      <c r="Q3278" s="70" t="str">
        <f t="shared" ca="1" si="547"/>
        <v/>
      </c>
      <c r="R3278" s="70" t="str">
        <f t="shared" ca="1" si="548"/>
        <v/>
      </c>
      <c r="S3278" s="70" t="str">
        <f t="shared" ca="1" si="549"/>
        <v/>
      </c>
      <c r="T3278" s="147" t="str">
        <f t="shared" ca="1" si="550"/>
        <v/>
      </c>
      <c r="U3278" s="146"/>
      <c r="V3278" s="51"/>
      <c r="W3278" s="51"/>
      <c r="X3278" s="51"/>
      <c r="Y3278" s="51"/>
      <c r="Z3278" s="51"/>
      <c r="AA3278" s="145"/>
    </row>
    <row r="3279" spans="1:27" s="2" customFormat="1" ht="15.6" x14ac:dyDescent="0.3">
      <c r="A3279" s="555">
        <v>45511</v>
      </c>
      <c r="B3279" s="83" t="s">
        <v>3170</v>
      </c>
      <c r="C3279" s="83" t="s">
        <v>494</v>
      </c>
      <c r="D3279" s="83">
        <v>6</v>
      </c>
      <c r="E3279" s="83" t="s">
        <v>308</v>
      </c>
      <c r="F3279" s="106">
        <v>10</v>
      </c>
      <c r="G3279" s="46" t="s">
        <v>3180</v>
      </c>
      <c r="H3279" s="47" t="s">
        <v>30</v>
      </c>
      <c r="I3279" s="48"/>
      <c r="J3279" s="513"/>
      <c r="K3279" s="42" t="s">
        <v>31</v>
      </c>
      <c r="L3279" s="543">
        <v>45502</v>
      </c>
      <c r="M3279" s="51"/>
      <c r="N3279" s="513">
        <v>45632</v>
      </c>
      <c r="O3279" s="51"/>
      <c r="P3279" s="70" t="str">
        <f t="shared" ca="1" si="546"/>
        <v/>
      </c>
      <c r="Q3279" s="70" t="str">
        <f t="shared" ca="1" si="547"/>
        <v/>
      </c>
      <c r="R3279" s="70" t="str">
        <f t="shared" ca="1" si="548"/>
        <v/>
      </c>
      <c r="S3279" s="70" t="str">
        <f t="shared" ca="1" si="549"/>
        <v/>
      </c>
      <c r="T3279" s="147" t="str">
        <f t="shared" ca="1" si="550"/>
        <v/>
      </c>
      <c r="U3279" s="146"/>
      <c r="V3279" s="51"/>
      <c r="W3279" s="51"/>
      <c r="X3279" s="51"/>
      <c r="Y3279" s="51"/>
      <c r="Z3279" s="51"/>
      <c r="AA3279" s="145"/>
    </row>
    <row r="3280" spans="1:27" s="2" customFormat="1" ht="15.6" x14ac:dyDescent="0.3">
      <c r="A3280" s="555">
        <v>45511</v>
      </c>
      <c r="B3280" s="83" t="s">
        <v>3170</v>
      </c>
      <c r="C3280" s="129" t="s">
        <v>494</v>
      </c>
      <c r="D3280" s="129">
        <v>6</v>
      </c>
      <c r="E3280" s="129" t="s">
        <v>308</v>
      </c>
      <c r="F3280" s="106">
        <v>11</v>
      </c>
      <c r="G3280" s="46" t="s">
        <v>3181</v>
      </c>
      <c r="H3280" s="47" t="s">
        <v>30</v>
      </c>
      <c r="I3280" s="48"/>
      <c r="J3280" s="513"/>
      <c r="K3280" s="42" t="s">
        <v>31</v>
      </c>
      <c r="L3280" s="543">
        <v>45502</v>
      </c>
      <c r="M3280" s="51"/>
      <c r="N3280" s="513">
        <v>45656</v>
      </c>
      <c r="O3280" s="51"/>
      <c r="P3280" s="70" t="str">
        <f t="shared" ca="1" si="546"/>
        <v/>
      </c>
      <c r="Q3280" s="70" t="str">
        <f t="shared" ca="1" si="547"/>
        <v/>
      </c>
      <c r="R3280" s="70" t="str">
        <f t="shared" ca="1" si="548"/>
        <v/>
      </c>
      <c r="S3280" s="70" t="str">
        <f t="shared" ca="1" si="549"/>
        <v/>
      </c>
      <c r="T3280" s="147" t="str">
        <f t="shared" ca="1" si="550"/>
        <v/>
      </c>
      <c r="U3280" s="146"/>
      <c r="V3280" s="51"/>
      <c r="W3280" s="51"/>
      <c r="X3280" s="51"/>
      <c r="Y3280" s="51"/>
      <c r="Z3280" s="51"/>
      <c r="AA3280" s="145"/>
    </row>
    <row r="3281" spans="1:27" s="2" customFormat="1" ht="15.6" x14ac:dyDescent="0.3">
      <c r="A3281" s="555">
        <v>45511</v>
      </c>
      <c r="B3281" s="83" t="s">
        <v>3170</v>
      </c>
      <c r="C3281" s="129" t="s">
        <v>494</v>
      </c>
      <c r="D3281" s="129">
        <v>6</v>
      </c>
      <c r="E3281" s="129" t="s">
        <v>308</v>
      </c>
      <c r="F3281" s="106">
        <v>12</v>
      </c>
      <c r="G3281" s="46" t="s">
        <v>2088</v>
      </c>
      <c r="H3281" s="47" t="s">
        <v>30</v>
      </c>
      <c r="I3281" s="48"/>
      <c r="J3281" s="513"/>
      <c r="K3281" s="42" t="s">
        <v>31</v>
      </c>
      <c r="L3281" s="543">
        <v>45502</v>
      </c>
      <c r="M3281" s="51"/>
      <c r="N3281" s="513">
        <v>45656</v>
      </c>
      <c r="O3281" s="51"/>
      <c r="P3281" s="70" t="str">
        <f t="shared" ca="1" si="546"/>
        <v/>
      </c>
      <c r="Q3281" s="70" t="str">
        <f t="shared" ca="1" si="547"/>
        <v/>
      </c>
      <c r="R3281" s="70" t="str">
        <f t="shared" ca="1" si="548"/>
        <v/>
      </c>
      <c r="S3281" s="70" t="str">
        <f t="shared" ca="1" si="549"/>
        <v/>
      </c>
      <c r="T3281" s="147" t="str">
        <f t="shared" ca="1" si="550"/>
        <v/>
      </c>
      <c r="U3281" s="146"/>
      <c r="V3281" s="51"/>
      <c r="W3281" s="51"/>
      <c r="X3281" s="51"/>
      <c r="Y3281" s="51"/>
      <c r="Z3281" s="51"/>
      <c r="AA3281" s="145"/>
    </row>
    <row r="3282" spans="1:27" s="2" customFormat="1" ht="15.6" x14ac:dyDescent="0.3">
      <c r="A3282" s="555">
        <v>45511</v>
      </c>
      <c r="B3282" s="83" t="s">
        <v>3170</v>
      </c>
      <c r="C3282" s="129" t="s">
        <v>494</v>
      </c>
      <c r="D3282" s="129">
        <v>6</v>
      </c>
      <c r="E3282" s="129" t="s">
        <v>308</v>
      </c>
      <c r="F3282" s="106">
        <v>13</v>
      </c>
      <c r="G3282" s="46" t="s">
        <v>3182</v>
      </c>
      <c r="H3282" s="47" t="s">
        <v>30</v>
      </c>
      <c r="I3282" s="48"/>
      <c r="J3282" s="513"/>
      <c r="K3282" s="42" t="s">
        <v>31</v>
      </c>
      <c r="L3282" s="543">
        <v>45502</v>
      </c>
      <c r="M3282" s="51"/>
      <c r="N3282" s="513">
        <v>45656</v>
      </c>
      <c r="O3282" s="51"/>
      <c r="P3282" s="70" t="str">
        <f t="shared" ca="1" si="546"/>
        <v/>
      </c>
      <c r="Q3282" s="70" t="str">
        <f t="shared" ca="1" si="547"/>
        <v/>
      </c>
      <c r="R3282" s="70" t="str">
        <f t="shared" ca="1" si="548"/>
        <v/>
      </c>
      <c r="S3282" s="70" t="str">
        <f t="shared" ca="1" si="549"/>
        <v/>
      </c>
      <c r="T3282" s="147" t="str">
        <f t="shared" ca="1" si="550"/>
        <v/>
      </c>
      <c r="U3282" s="146"/>
      <c r="V3282" s="51"/>
      <c r="W3282" s="51"/>
      <c r="X3282" s="51"/>
      <c r="Y3282" s="51"/>
      <c r="Z3282" s="51"/>
      <c r="AA3282" s="145"/>
    </row>
    <row r="3283" spans="1:27" s="2" customFormat="1" ht="15.6" x14ac:dyDescent="0.3">
      <c r="A3283" s="555">
        <v>45511</v>
      </c>
      <c r="B3283" s="83" t="s">
        <v>3170</v>
      </c>
      <c r="C3283" s="129" t="s">
        <v>494</v>
      </c>
      <c r="D3283" s="129">
        <v>6</v>
      </c>
      <c r="E3283" s="129" t="s">
        <v>308</v>
      </c>
      <c r="F3283" s="106">
        <v>14</v>
      </c>
      <c r="G3283" s="46" t="s">
        <v>3183</v>
      </c>
      <c r="H3283" s="47" t="s">
        <v>30</v>
      </c>
      <c r="I3283" s="48"/>
      <c r="J3283" s="513"/>
      <c r="K3283" s="42" t="s">
        <v>31</v>
      </c>
      <c r="L3283" s="543">
        <v>45502</v>
      </c>
      <c r="M3283" s="51"/>
      <c r="N3283" s="513">
        <v>45656</v>
      </c>
      <c r="O3283" s="51"/>
      <c r="P3283" s="70" t="str">
        <f t="shared" ca="1" si="546"/>
        <v/>
      </c>
      <c r="Q3283" s="70" t="str">
        <f t="shared" ca="1" si="547"/>
        <v/>
      </c>
      <c r="R3283" s="70" t="str">
        <f t="shared" ca="1" si="548"/>
        <v/>
      </c>
      <c r="S3283" s="70" t="str">
        <f t="shared" ca="1" si="549"/>
        <v/>
      </c>
      <c r="T3283" s="147" t="str">
        <f t="shared" ca="1" si="550"/>
        <v/>
      </c>
      <c r="U3283" s="146"/>
      <c r="V3283" s="51"/>
      <c r="W3283" s="51"/>
      <c r="X3283" s="51"/>
      <c r="Y3283" s="51"/>
      <c r="Z3283" s="51"/>
      <c r="AA3283" s="145"/>
    </row>
    <row r="3284" spans="1:27" s="2" customFormat="1" ht="15.6" x14ac:dyDescent="0.3">
      <c r="A3284" s="555">
        <v>45511</v>
      </c>
      <c r="B3284" s="83" t="s">
        <v>3170</v>
      </c>
      <c r="C3284" s="129" t="s">
        <v>494</v>
      </c>
      <c r="D3284" s="129">
        <v>6</v>
      </c>
      <c r="E3284" s="129" t="s">
        <v>308</v>
      </c>
      <c r="F3284" s="106">
        <v>15</v>
      </c>
      <c r="G3284" s="46" t="s">
        <v>3184</v>
      </c>
      <c r="H3284" s="47" t="s">
        <v>30</v>
      </c>
      <c r="I3284" s="48"/>
      <c r="J3284" s="513"/>
      <c r="K3284" s="42" t="s">
        <v>31</v>
      </c>
      <c r="L3284" s="543">
        <v>45502</v>
      </c>
      <c r="M3284" s="51"/>
      <c r="N3284" s="513">
        <v>45656</v>
      </c>
      <c r="O3284" s="51"/>
      <c r="P3284" s="70" t="str">
        <f t="shared" ca="1" si="546"/>
        <v/>
      </c>
      <c r="Q3284" s="70" t="str">
        <f t="shared" ca="1" si="547"/>
        <v/>
      </c>
      <c r="R3284" s="70" t="str">
        <f t="shared" ca="1" si="548"/>
        <v/>
      </c>
      <c r="S3284" s="70" t="str">
        <f t="shared" ca="1" si="549"/>
        <v/>
      </c>
      <c r="T3284" s="147" t="str">
        <f t="shared" ca="1" si="550"/>
        <v/>
      </c>
      <c r="U3284" s="146"/>
      <c r="V3284" s="51"/>
      <c r="W3284" s="51"/>
      <c r="X3284" s="51"/>
      <c r="Y3284" s="51"/>
      <c r="Z3284" s="51"/>
      <c r="AA3284" s="145"/>
    </row>
    <row r="3285" spans="1:27" s="2" customFormat="1" ht="15.6" x14ac:dyDescent="0.3">
      <c r="A3285" s="555">
        <v>45511</v>
      </c>
      <c r="B3285" s="83" t="s">
        <v>3170</v>
      </c>
      <c r="C3285" s="129" t="s">
        <v>494</v>
      </c>
      <c r="D3285" s="129">
        <v>6</v>
      </c>
      <c r="E3285" s="129" t="s">
        <v>308</v>
      </c>
      <c r="F3285" s="106">
        <v>16</v>
      </c>
      <c r="G3285" s="46" t="s">
        <v>3185</v>
      </c>
      <c r="H3285" s="47" t="s">
        <v>30</v>
      </c>
      <c r="I3285" s="48"/>
      <c r="J3285" s="513"/>
      <c r="K3285" s="42" t="s">
        <v>31</v>
      </c>
      <c r="L3285" s="543">
        <v>45502</v>
      </c>
      <c r="M3285" s="51"/>
      <c r="N3285" s="513">
        <v>45656</v>
      </c>
      <c r="O3285" s="51"/>
      <c r="P3285" s="70" t="str">
        <f t="shared" ca="1" si="546"/>
        <v/>
      </c>
      <c r="Q3285" s="70" t="str">
        <f t="shared" ca="1" si="547"/>
        <v/>
      </c>
      <c r="R3285" s="70" t="str">
        <f t="shared" ca="1" si="548"/>
        <v/>
      </c>
      <c r="S3285" s="70" t="str">
        <f t="shared" ca="1" si="549"/>
        <v/>
      </c>
      <c r="T3285" s="147" t="str">
        <f t="shared" ca="1" si="550"/>
        <v/>
      </c>
      <c r="U3285" s="146"/>
      <c r="V3285" s="51"/>
      <c r="W3285" s="51"/>
      <c r="X3285" s="51"/>
      <c r="Y3285" s="51"/>
      <c r="Z3285" s="51"/>
      <c r="AA3285" s="145"/>
    </row>
    <row r="3286" spans="1:27" s="2" customFormat="1" ht="15.6" x14ac:dyDescent="0.3">
      <c r="A3286" s="555">
        <v>45511</v>
      </c>
      <c r="B3286" s="83" t="s">
        <v>3170</v>
      </c>
      <c r="C3286" s="129" t="s">
        <v>494</v>
      </c>
      <c r="D3286" s="129">
        <v>6</v>
      </c>
      <c r="E3286" s="129" t="s">
        <v>308</v>
      </c>
      <c r="F3286" s="106">
        <v>17</v>
      </c>
      <c r="G3286" s="46" t="s">
        <v>3186</v>
      </c>
      <c r="H3286" s="47" t="s">
        <v>30</v>
      </c>
      <c r="I3286" s="48"/>
      <c r="J3286" s="513"/>
      <c r="K3286" s="42" t="s">
        <v>31</v>
      </c>
      <c r="L3286" s="543">
        <v>45502</v>
      </c>
      <c r="M3286" s="51"/>
      <c r="N3286" s="513">
        <v>45656</v>
      </c>
      <c r="O3286" s="51"/>
      <c r="P3286" s="70" t="str">
        <f t="shared" ca="1" si="546"/>
        <v/>
      </c>
      <c r="Q3286" s="70" t="str">
        <f t="shared" ca="1" si="547"/>
        <v/>
      </c>
      <c r="R3286" s="70" t="str">
        <f t="shared" ca="1" si="548"/>
        <v/>
      </c>
      <c r="S3286" s="70" t="str">
        <f t="shared" ca="1" si="549"/>
        <v/>
      </c>
      <c r="T3286" s="147" t="str">
        <f t="shared" ca="1" si="550"/>
        <v/>
      </c>
      <c r="U3286" s="146"/>
      <c r="V3286" s="51"/>
      <c r="W3286" s="51"/>
      <c r="X3286" s="51"/>
      <c r="Y3286" s="51"/>
      <c r="Z3286" s="51"/>
      <c r="AA3286" s="145"/>
    </row>
    <row r="3287" spans="1:27" s="2" customFormat="1" ht="15.6" x14ac:dyDescent="0.3">
      <c r="A3287" s="555">
        <v>45511</v>
      </c>
      <c r="B3287" s="83" t="s">
        <v>3170</v>
      </c>
      <c r="C3287" s="83" t="s">
        <v>494</v>
      </c>
      <c r="D3287" s="83">
        <v>6</v>
      </c>
      <c r="E3287" s="83" t="s">
        <v>308</v>
      </c>
      <c r="F3287" s="106">
        <v>18</v>
      </c>
      <c r="G3287" s="46" t="s">
        <v>3187</v>
      </c>
      <c r="H3287" s="48" t="s">
        <v>30</v>
      </c>
      <c r="I3287" s="48"/>
      <c r="J3287" s="513"/>
      <c r="K3287" s="42" t="s">
        <v>31</v>
      </c>
      <c r="L3287" s="543">
        <v>45502</v>
      </c>
      <c r="M3287" s="51"/>
      <c r="N3287" s="513">
        <v>45632</v>
      </c>
      <c r="O3287" s="51"/>
      <c r="P3287" s="70" t="str">
        <f t="shared" ca="1" si="546"/>
        <v/>
      </c>
      <c r="Q3287" s="70" t="str">
        <f t="shared" ca="1" si="547"/>
        <v/>
      </c>
      <c r="R3287" s="70" t="str">
        <f t="shared" ca="1" si="548"/>
        <v/>
      </c>
      <c r="S3287" s="70" t="str">
        <f t="shared" ca="1" si="549"/>
        <v/>
      </c>
      <c r="T3287" s="147" t="str">
        <f t="shared" ca="1" si="550"/>
        <v/>
      </c>
      <c r="U3287" s="146"/>
      <c r="V3287" s="51"/>
      <c r="W3287" s="51"/>
      <c r="X3287" s="51"/>
      <c r="Y3287" s="51"/>
      <c r="Z3287" s="51"/>
      <c r="AA3287" s="145"/>
    </row>
    <row r="3288" spans="1:27" s="2" customFormat="1" ht="15.6" x14ac:dyDescent="0.3">
      <c r="A3288" s="555">
        <v>45511</v>
      </c>
      <c r="B3288" s="83" t="s">
        <v>3170</v>
      </c>
      <c r="C3288" s="129" t="s">
        <v>494</v>
      </c>
      <c r="D3288" s="129">
        <v>6</v>
      </c>
      <c r="E3288" s="129" t="s">
        <v>308</v>
      </c>
      <c r="F3288" s="106">
        <v>19</v>
      </c>
      <c r="G3288" s="46" t="s">
        <v>3188</v>
      </c>
      <c r="H3288" s="47" t="s">
        <v>30</v>
      </c>
      <c r="I3288" s="48"/>
      <c r="J3288" s="513"/>
      <c r="K3288" s="42" t="s">
        <v>31</v>
      </c>
      <c r="L3288" s="543">
        <v>45502</v>
      </c>
      <c r="M3288" s="51"/>
      <c r="N3288" s="513">
        <v>45656</v>
      </c>
      <c r="O3288" s="51"/>
      <c r="P3288" s="70" t="str">
        <f t="shared" ca="1" si="546"/>
        <v/>
      </c>
      <c r="Q3288" s="70" t="str">
        <f t="shared" ca="1" si="547"/>
        <v/>
      </c>
      <c r="R3288" s="70" t="str">
        <f t="shared" ca="1" si="548"/>
        <v/>
      </c>
      <c r="S3288" s="70" t="str">
        <f t="shared" ca="1" si="549"/>
        <v/>
      </c>
      <c r="T3288" s="147" t="str">
        <f t="shared" ca="1" si="550"/>
        <v/>
      </c>
      <c r="U3288" s="146"/>
      <c r="V3288" s="51"/>
      <c r="W3288" s="51"/>
      <c r="X3288" s="51"/>
      <c r="Y3288" s="51"/>
      <c r="Z3288" s="51"/>
      <c r="AA3288" s="145"/>
    </row>
    <row r="3289" spans="1:27" s="2" customFormat="1" ht="15.6" x14ac:dyDescent="0.3">
      <c r="A3289" s="555">
        <v>45511</v>
      </c>
      <c r="B3289" s="83" t="s">
        <v>3170</v>
      </c>
      <c r="C3289" s="83" t="s">
        <v>494</v>
      </c>
      <c r="D3289" s="83">
        <v>6</v>
      </c>
      <c r="E3289" s="83" t="s">
        <v>308</v>
      </c>
      <c r="F3289" s="106">
        <v>20</v>
      </c>
      <c r="G3289" s="46" t="s">
        <v>3189</v>
      </c>
      <c r="H3289" s="47" t="s">
        <v>30</v>
      </c>
      <c r="I3289" s="48"/>
      <c r="J3289" s="513"/>
      <c r="K3289" s="42" t="s">
        <v>31</v>
      </c>
      <c r="L3289" s="543">
        <v>45502</v>
      </c>
      <c r="M3289" s="51"/>
      <c r="N3289" s="513">
        <v>45632</v>
      </c>
      <c r="O3289" s="51"/>
      <c r="P3289" s="70" t="str">
        <f t="shared" ca="1" si="546"/>
        <v/>
      </c>
      <c r="Q3289" s="70" t="str">
        <f t="shared" ca="1" si="547"/>
        <v/>
      </c>
      <c r="R3289" s="70" t="str">
        <f t="shared" ca="1" si="548"/>
        <v/>
      </c>
      <c r="S3289" s="70" t="str">
        <f t="shared" ca="1" si="549"/>
        <v/>
      </c>
      <c r="T3289" s="147" t="str">
        <f t="shared" ca="1" si="550"/>
        <v/>
      </c>
      <c r="U3289" s="146"/>
      <c r="V3289" s="51"/>
      <c r="W3289" s="51"/>
      <c r="X3289" s="51"/>
      <c r="Y3289" s="51"/>
      <c r="Z3289" s="51"/>
      <c r="AA3289" s="145"/>
    </row>
    <row r="3290" spans="1:27" s="2" customFormat="1" ht="15.6" x14ac:dyDescent="0.3">
      <c r="A3290" s="555">
        <v>45511</v>
      </c>
      <c r="B3290" s="83" t="s">
        <v>3170</v>
      </c>
      <c r="C3290" s="129" t="s">
        <v>494</v>
      </c>
      <c r="D3290" s="129">
        <v>6</v>
      </c>
      <c r="E3290" s="129" t="s">
        <v>308</v>
      </c>
      <c r="F3290" s="106">
        <v>21</v>
      </c>
      <c r="G3290" s="46" t="s">
        <v>3190</v>
      </c>
      <c r="H3290" s="47" t="s">
        <v>30</v>
      </c>
      <c r="I3290" s="48"/>
      <c r="J3290" s="513"/>
      <c r="K3290" s="42" t="s">
        <v>31</v>
      </c>
      <c r="L3290" s="543">
        <v>45502</v>
      </c>
      <c r="M3290" s="51"/>
      <c r="N3290" s="513">
        <v>45656</v>
      </c>
      <c r="O3290" s="51"/>
      <c r="P3290" s="70" t="str">
        <f t="shared" ca="1" si="546"/>
        <v/>
      </c>
      <c r="Q3290" s="70" t="str">
        <f t="shared" ca="1" si="547"/>
        <v/>
      </c>
      <c r="R3290" s="70" t="str">
        <f t="shared" ca="1" si="548"/>
        <v/>
      </c>
      <c r="S3290" s="70" t="str">
        <f t="shared" ca="1" si="549"/>
        <v/>
      </c>
      <c r="T3290" s="147" t="str">
        <f t="shared" ca="1" si="550"/>
        <v/>
      </c>
      <c r="U3290" s="146"/>
      <c r="V3290" s="51"/>
      <c r="W3290" s="51"/>
      <c r="X3290" s="51"/>
      <c r="Y3290" s="51"/>
      <c r="Z3290" s="51"/>
      <c r="AA3290" s="145"/>
    </row>
    <row r="3291" spans="1:27" s="2" customFormat="1" ht="15.6" x14ac:dyDescent="0.3">
      <c r="A3291" s="555">
        <v>45511</v>
      </c>
      <c r="B3291" s="83" t="s">
        <v>3170</v>
      </c>
      <c r="C3291" s="129" t="s">
        <v>494</v>
      </c>
      <c r="D3291" s="129">
        <v>6</v>
      </c>
      <c r="E3291" s="129" t="s">
        <v>308</v>
      </c>
      <c r="F3291" s="106">
        <v>22</v>
      </c>
      <c r="G3291" s="46" t="s">
        <v>3191</v>
      </c>
      <c r="H3291" s="47" t="s">
        <v>30</v>
      </c>
      <c r="I3291" s="48"/>
      <c r="J3291" s="513"/>
      <c r="K3291" s="42" t="s">
        <v>31</v>
      </c>
      <c r="L3291" s="543">
        <v>45502</v>
      </c>
      <c r="M3291" s="51"/>
      <c r="N3291" s="513">
        <v>45656</v>
      </c>
      <c r="O3291" s="51"/>
      <c r="P3291" s="70" t="str">
        <f t="shared" ca="1" si="546"/>
        <v/>
      </c>
      <c r="Q3291" s="70" t="str">
        <f t="shared" ca="1" si="547"/>
        <v/>
      </c>
      <c r="R3291" s="70" t="str">
        <f t="shared" ca="1" si="548"/>
        <v/>
      </c>
      <c r="S3291" s="70" t="str">
        <f t="shared" ca="1" si="549"/>
        <v/>
      </c>
      <c r="T3291" s="147" t="str">
        <f t="shared" ca="1" si="550"/>
        <v/>
      </c>
      <c r="U3291" s="146"/>
      <c r="V3291" s="51"/>
      <c r="W3291" s="51"/>
      <c r="X3291" s="51"/>
      <c r="Y3291" s="51"/>
      <c r="Z3291" s="51"/>
      <c r="AA3291" s="145"/>
    </row>
    <row r="3292" spans="1:27" s="2" customFormat="1" ht="15.6" x14ac:dyDescent="0.3">
      <c r="A3292" s="555">
        <v>45511</v>
      </c>
      <c r="B3292" s="83" t="s">
        <v>3170</v>
      </c>
      <c r="C3292" s="129" t="s">
        <v>494</v>
      </c>
      <c r="D3292" s="129">
        <v>6</v>
      </c>
      <c r="E3292" s="129" t="s">
        <v>308</v>
      </c>
      <c r="F3292" s="106">
        <v>23</v>
      </c>
      <c r="G3292" s="46" t="s">
        <v>3192</v>
      </c>
      <c r="H3292" s="47" t="s">
        <v>30</v>
      </c>
      <c r="I3292" s="48"/>
      <c r="J3292" s="513"/>
      <c r="K3292" s="42" t="s">
        <v>31</v>
      </c>
      <c r="L3292" s="543">
        <v>45502</v>
      </c>
      <c r="M3292" s="51"/>
      <c r="N3292" s="513">
        <v>45656</v>
      </c>
      <c r="O3292" s="51"/>
      <c r="P3292" s="70" t="str">
        <f t="shared" ca="1" si="546"/>
        <v/>
      </c>
      <c r="Q3292" s="70" t="str">
        <f t="shared" ca="1" si="547"/>
        <v/>
      </c>
      <c r="R3292" s="70" t="str">
        <f t="shared" ca="1" si="548"/>
        <v/>
      </c>
      <c r="S3292" s="70" t="str">
        <f t="shared" ca="1" si="549"/>
        <v/>
      </c>
      <c r="T3292" s="147" t="str">
        <f t="shared" ca="1" si="550"/>
        <v/>
      </c>
      <c r="U3292" s="146"/>
      <c r="V3292" s="51"/>
      <c r="W3292" s="51"/>
      <c r="X3292" s="51"/>
      <c r="Y3292" s="51"/>
      <c r="Z3292" s="51"/>
      <c r="AA3292" s="145"/>
    </row>
    <row r="3293" spans="1:27" s="2" customFormat="1" ht="15.6" x14ac:dyDescent="0.3">
      <c r="A3293" s="555">
        <v>45511</v>
      </c>
      <c r="B3293" s="83" t="s">
        <v>3170</v>
      </c>
      <c r="C3293" s="129" t="s">
        <v>494</v>
      </c>
      <c r="D3293" s="129">
        <v>6</v>
      </c>
      <c r="E3293" s="129" t="s">
        <v>308</v>
      </c>
      <c r="F3293" s="106">
        <v>24</v>
      </c>
      <c r="G3293" s="46" t="s">
        <v>3193</v>
      </c>
      <c r="H3293" s="47" t="s">
        <v>30</v>
      </c>
      <c r="I3293" s="48"/>
      <c r="J3293" s="513"/>
      <c r="K3293" s="42" t="s">
        <v>31</v>
      </c>
      <c r="L3293" s="543">
        <v>45502</v>
      </c>
      <c r="M3293" s="51"/>
      <c r="N3293" s="513">
        <v>45656</v>
      </c>
      <c r="O3293" s="51"/>
      <c r="P3293" s="70" t="str">
        <f t="shared" ca="1" si="546"/>
        <v/>
      </c>
      <c r="Q3293" s="70" t="str">
        <f t="shared" ca="1" si="547"/>
        <v/>
      </c>
      <c r="R3293" s="70" t="str">
        <f t="shared" ca="1" si="548"/>
        <v/>
      </c>
      <c r="S3293" s="70" t="str">
        <f t="shared" ca="1" si="549"/>
        <v/>
      </c>
      <c r="T3293" s="147" t="str">
        <f t="shared" ca="1" si="550"/>
        <v/>
      </c>
      <c r="U3293" s="146"/>
      <c r="V3293" s="51"/>
      <c r="W3293" s="51"/>
      <c r="X3293" s="51"/>
      <c r="Y3293" s="51"/>
      <c r="Z3293" s="51"/>
      <c r="AA3293" s="145"/>
    </row>
    <row r="3294" spans="1:27" s="2" customFormat="1" ht="15.6" x14ac:dyDescent="0.3">
      <c r="A3294" s="555">
        <v>45511</v>
      </c>
      <c r="B3294" s="83" t="s">
        <v>3170</v>
      </c>
      <c r="C3294" s="129" t="s">
        <v>494</v>
      </c>
      <c r="D3294" s="129">
        <v>6</v>
      </c>
      <c r="E3294" s="129" t="s">
        <v>308</v>
      </c>
      <c r="F3294" s="106">
        <v>25</v>
      </c>
      <c r="G3294" s="46" t="s">
        <v>3194</v>
      </c>
      <c r="H3294" s="47" t="s">
        <v>592</v>
      </c>
      <c r="I3294" s="83"/>
      <c r="J3294" s="525"/>
      <c r="K3294" s="42" t="s">
        <v>31</v>
      </c>
      <c r="L3294" s="543">
        <v>45502</v>
      </c>
      <c r="M3294" s="51"/>
      <c r="N3294" s="513">
        <v>45656</v>
      </c>
      <c r="O3294" s="51"/>
      <c r="P3294" s="70" t="str">
        <f t="shared" ca="1" si="546"/>
        <v/>
      </c>
      <c r="Q3294" s="70" t="str">
        <f t="shared" ca="1" si="547"/>
        <v/>
      </c>
      <c r="R3294" s="70" t="str">
        <f t="shared" ca="1" si="548"/>
        <v/>
      </c>
      <c r="S3294" s="70" t="str">
        <f t="shared" ca="1" si="549"/>
        <v/>
      </c>
      <c r="T3294" s="147" t="str">
        <f t="shared" ca="1" si="550"/>
        <v/>
      </c>
      <c r="U3294" s="146"/>
      <c r="V3294" s="51"/>
      <c r="W3294" s="51"/>
      <c r="X3294" s="51"/>
      <c r="Y3294" s="51"/>
      <c r="Z3294" s="51"/>
      <c r="AA3294" s="145"/>
    </row>
    <row r="3295" spans="1:27" s="2" customFormat="1" ht="15.6" x14ac:dyDescent="0.3">
      <c r="A3295" s="555">
        <v>45511</v>
      </c>
      <c r="B3295" s="83" t="s">
        <v>3170</v>
      </c>
      <c r="C3295" s="129" t="s">
        <v>494</v>
      </c>
      <c r="D3295" s="129">
        <v>6</v>
      </c>
      <c r="E3295" s="129" t="s">
        <v>308</v>
      </c>
      <c r="F3295" s="106">
        <v>26</v>
      </c>
      <c r="G3295" s="46" t="s">
        <v>3195</v>
      </c>
      <c r="H3295" s="47" t="s">
        <v>30</v>
      </c>
      <c r="I3295" s="48"/>
      <c r="J3295" s="513"/>
      <c r="K3295" s="42" t="s">
        <v>31</v>
      </c>
      <c r="L3295" s="543">
        <v>45502</v>
      </c>
      <c r="M3295" s="51"/>
      <c r="N3295" s="513">
        <v>45656</v>
      </c>
      <c r="O3295" s="51"/>
      <c r="P3295" s="70" t="str">
        <f t="shared" ca="1" si="546"/>
        <v/>
      </c>
      <c r="Q3295" s="70" t="str">
        <f t="shared" ca="1" si="547"/>
        <v/>
      </c>
      <c r="R3295" s="70" t="str">
        <f t="shared" ca="1" si="548"/>
        <v/>
      </c>
      <c r="S3295" s="70" t="str">
        <f t="shared" ca="1" si="549"/>
        <v/>
      </c>
      <c r="T3295" s="147" t="str">
        <f t="shared" ca="1" si="550"/>
        <v/>
      </c>
      <c r="U3295" s="146"/>
      <c r="V3295" s="51"/>
      <c r="W3295" s="51"/>
      <c r="X3295" s="51"/>
      <c r="Y3295" s="51"/>
      <c r="Z3295" s="51"/>
      <c r="AA3295" s="145"/>
    </row>
    <row r="3296" spans="1:27" s="2" customFormat="1" ht="15.6" x14ac:dyDescent="0.3">
      <c r="A3296" s="555">
        <v>45511</v>
      </c>
      <c r="B3296" s="83" t="s">
        <v>3170</v>
      </c>
      <c r="C3296" s="83" t="s">
        <v>494</v>
      </c>
      <c r="D3296" s="83">
        <v>6</v>
      </c>
      <c r="E3296" s="83" t="s">
        <v>308</v>
      </c>
      <c r="F3296" s="106">
        <v>27</v>
      </c>
      <c r="G3296" s="52" t="s">
        <v>3196</v>
      </c>
      <c r="H3296" s="47" t="s">
        <v>57</v>
      </c>
      <c r="I3296" s="83"/>
      <c r="J3296" s="525"/>
      <c r="K3296" s="42" t="s">
        <v>31</v>
      </c>
      <c r="L3296" s="543">
        <v>45502</v>
      </c>
      <c r="M3296" s="51"/>
      <c r="N3296" s="513">
        <v>45545</v>
      </c>
      <c r="O3296" s="51"/>
      <c r="P3296" s="70" t="str">
        <f t="shared" ca="1" si="546"/>
        <v/>
      </c>
      <c r="Q3296" s="70" t="str">
        <f t="shared" ca="1" si="547"/>
        <v/>
      </c>
      <c r="R3296" s="70" t="str">
        <f t="shared" ca="1" si="548"/>
        <v/>
      </c>
      <c r="S3296" s="70" t="str">
        <f t="shared" ca="1" si="549"/>
        <v/>
      </c>
      <c r="T3296" s="147" t="str">
        <f t="shared" ca="1" si="550"/>
        <v/>
      </c>
      <c r="U3296" s="146"/>
      <c r="V3296" s="51"/>
      <c r="W3296" s="51"/>
      <c r="X3296" s="51"/>
      <c r="Y3296" s="51"/>
      <c r="Z3296" s="51"/>
      <c r="AA3296" s="145"/>
    </row>
    <row r="3297" spans="1:27" s="2" customFormat="1" ht="15.6" x14ac:dyDescent="0.3">
      <c r="A3297" s="555">
        <v>45511</v>
      </c>
      <c r="B3297" s="83" t="s">
        <v>3170</v>
      </c>
      <c r="C3297" s="129" t="s">
        <v>494</v>
      </c>
      <c r="D3297" s="129">
        <v>6</v>
      </c>
      <c r="E3297" s="129" t="s">
        <v>308</v>
      </c>
      <c r="F3297" s="106">
        <v>28</v>
      </c>
      <c r="G3297" s="46" t="s">
        <v>3197</v>
      </c>
      <c r="H3297" s="47" t="s">
        <v>30</v>
      </c>
      <c r="I3297" s="48"/>
      <c r="J3297" s="513"/>
      <c r="K3297" s="42" t="s">
        <v>31</v>
      </c>
      <c r="L3297" s="543">
        <v>45502</v>
      </c>
      <c r="M3297" s="51"/>
      <c r="N3297" s="513">
        <v>45656</v>
      </c>
      <c r="O3297" s="51"/>
      <c r="P3297" s="70" t="str">
        <f t="shared" ca="1" si="546"/>
        <v/>
      </c>
      <c r="Q3297" s="70" t="str">
        <f t="shared" ca="1" si="547"/>
        <v/>
      </c>
      <c r="R3297" s="70" t="str">
        <f t="shared" ca="1" si="548"/>
        <v/>
      </c>
      <c r="S3297" s="70" t="str">
        <f t="shared" ca="1" si="549"/>
        <v/>
      </c>
      <c r="T3297" s="147" t="str">
        <f t="shared" ca="1" si="550"/>
        <v/>
      </c>
      <c r="U3297" s="146"/>
      <c r="V3297" s="51"/>
      <c r="W3297" s="51"/>
      <c r="X3297" s="51"/>
      <c r="Y3297" s="51"/>
      <c r="Z3297" s="51"/>
      <c r="AA3297" s="145"/>
    </row>
    <row r="3298" spans="1:27" s="2" customFormat="1" ht="15.6" x14ac:dyDescent="0.3">
      <c r="A3298" s="555">
        <v>45511</v>
      </c>
      <c r="B3298" s="83" t="s">
        <v>3170</v>
      </c>
      <c r="C3298" s="129" t="s">
        <v>494</v>
      </c>
      <c r="D3298" s="129">
        <v>6</v>
      </c>
      <c r="E3298" s="129" t="s">
        <v>308</v>
      </c>
      <c r="F3298" s="106">
        <v>29</v>
      </c>
      <c r="G3298" s="46" t="s">
        <v>3198</v>
      </c>
      <c r="H3298" s="47" t="s">
        <v>30</v>
      </c>
      <c r="I3298" s="48"/>
      <c r="J3298" s="513"/>
      <c r="K3298" s="42" t="s">
        <v>31</v>
      </c>
      <c r="L3298" s="543">
        <v>45502</v>
      </c>
      <c r="M3298" s="51"/>
      <c r="N3298" s="513">
        <v>45656</v>
      </c>
      <c r="O3298" s="51"/>
      <c r="P3298" s="70" t="str">
        <f t="shared" ca="1" si="546"/>
        <v/>
      </c>
      <c r="Q3298" s="70" t="str">
        <f t="shared" ca="1" si="547"/>
        <v/>
      </c>
      <c r="R3298" s="70" t="str">
        <f t="shared" ca="1" si="548"/>
        <v/>
      </c>
      <c r="S3298" s="70" t="str">
        <f t="shared" ca="1" si="549"/>
        <v/>
      </c>
      <c r="T3298" s="147" t="str">
        <f t="shared" ca="1" si="550"/>
        <v/>
      </c>
      <c r="U3298" s="146"/>
      <c r="V3298" s="51"/>
      <c r="W3298" s="51"/>
      <c r="X3298" s="51"/>
      <c r="Y3298" s="51"/>
      <c r="Z3298" s="51"/>
      <c r="AA3298" s="145"/>
    </row>
    <row r="3299" spans="1:27" s="2" customFormat="1" ht="15.6" x14ac:dyDescent="0.3">
      <c r="A3299" s="555">
        <v>45511</v>
      </c>
      <c r="B3299" s="83" t="s">
        <v>3170</v>
      </c>
      <c r="C3299" s="129" t="s">
        <v>494</v>
      </c>
      <c r="D3299" s="129">
        <v>6</v>
      </c>
      <c r="E3299" s="129" t="s">
        <v>308</v>
      </c>
      <c r="F3299" s="106">
        <v>30</v>
      </c>
      <c r="G3299" s="46" t="s">
        <v>804</v>
      </c>
      <c r="H3299" s="47" t="s">
        <v>30</v>
      </c>
      <c r="I3299" s="48"/>
      <c r="J3299" s="513"/>
      <c r="K3299" s="42" t="s">
        <v>31</v>
      </c>
      <c r="L3299" s="543">
        <v>45502</v>
      </c>
      <c r="M3299" s="51"/>
      <c r="N3299" s="513">
        <v>45656</v>
      </c>
      <c r="O3299" s="51"/>
      <c r="P3299" s="70" t="str">
        <f t="shared" ca="1" si="546"/>
        <v/>
      </c>
      <c r="Q3299" s="70" t="str">
        <f t="shared" ca="1" si="547"/>
        <v/>
      </c>
      <c r="R3299" s="70" t="str">
        <f t="shared" ca="1" si="548"/>
        <v/>
      </c>
      <c r="S3299" s="70" t="str">
        <f t="shared" ca="1" si="549"/>
        <v/>
      </c>
      <c r="T3299" s="147" t="str">
        <f t="shared" ca="1" si="550"/>
        <v/>
      </c>
      <c r="U3299" s="146"/>
      <c r="V3299" s="51"/>
      <c r="W3299" s="51"/>
      <c r="X3299" s="51"/>
      <c r="Y3299" s="51"/>
      <c r="Z3299" s="51"/>
      <c r="AA3299" s="145"/>
    </row>
    <row r="3300" spans="1:27" s="2" customFormat="1" ht="15.6" x14ac:dyDescent="0.3">
      <c r="A3300" s="555">
        <v>45511</v>
      </c>
      <c r="B3300" s="83" t="s">
        <v>3170</v>
      </c>
      <c r="C3300" s="129" t="s">
        <v>494</v>
      </c>
      <c r="D3300" s="129">
        <v>6</v>
      </c>
      <c r="E3300" s="129" t="s">
        <v>308</v>
      </c>
      <c r="F3300" s="106">
        <v>31</v>
      </c>
      <c r="G3300" s="46" t="s">
        <v>1546</v>
      </c>
      <c r="H3300" s="47" t="s">
        <v>30</v>
      </c>
      <c r="I3300" s="48"/>
      <c r="J3300" s="513"/>
      <c r="K3300" s="42" t="s">
        <v>31</v>
      </c>
      <c r="L3300" s="543">
        <v>45502</v>
      </c>
      <c r="M3300" s="51"/>
      <c r="N3300" s="513">
        <v>45656</v>
      </c>
      <c r="O3300" s="51"/>
      <c r="P3300" s="70" t="str">
        <f t="shared" ca="1" si="546"/>
        <v/>
      </c>
      <c r="Q3300" s="70" t="str">
        <f t="shared" ca="1" si="547"/>
        <v/>
      </c>
      <c r="R3300" s="70" t="str">
        <f t="shared" ca="1" si="548"/>
        <v/>
      </c>
      <c r="S3300" s="70" t="str">
        <f t="shared" ca="1" si="549"/>
        <v/>
      </c>
      <c r="T3300" s="147" t="str">
        <f t="shared" ca="1" si="550"/>
        <v/>
      </c>
      <c r="U3300" s="146"/>
      <c r="V3300" s="51"/>
      <c r="W3300" s="51"/>
      <c r="X3300" s="51"/>
      <c r="Y3300" s="51"/>
      <c r="Z3300" s="51"/>
      <c r="AA3300" s="145"/>
    </row>
    <row r="3301" spans="1:27" s="2" customFormat="1" ht="15.6" x14ac:dyDescent="0.3">
      <c r="A3301" s="555">
        <v>45511</v>
      </c>
      <c r="B3301" s="83" t="s">
        <v>3170</v>
      </c>
      <c r="C3301" s="129" t="s">
        <v>494</v>
      </c>
      <c r="D3301" s="129">
        <v>6</v>
      </c>
      <c r="E3301" s="129" t="s">
        <v>308</v>
      </c>
      <c r="F3301" s="106">
        <v>32</v>
      </c>
      <c r="G3301" s="46" t="s">
        <v>631</v>
      </c>
      <c r="H3301" s="47" t="s">
        <v>30</v>
      </c>
      <c r="I3301" s="48"/>
      <c r="J3301" s="513"/>
      <c r="K3301" s="42" t="s">
        <v>31</v>
      </c>
      <c r="L3301" s="543">
        <v>45502</v>
      </c>
      <c r="M3301" s="51"/>
      <c r="N3301" s="513">
        <v>45656</v>
      </c>
      <c r="O3301" s="51"/>
      <c r="P3301" s="70" t="str">
        <f t="shared" ca="1" si="546"/>
        <v/>
      </c>
      <c r="Q3301" s="70" t="str">
        <f t="shared" ca="1" si="547"/>
        <v/>
      </c>
      <c r="R3301" s="70" t="str">
        <f t="shared" ref="R3301:R3318" ca="1" si="551">IF(K3301="EM OBRA",TODAY()-J3301,"")</f>
        <v/>
      </c>
      <c r="S3301" s="70" t="str">
        <f t="shared" ref="S3301:S3318" ca="1" si="552">IF(K3301="CORREÇÃO NÃO ACEITE",TODAY()-J3301,"")</f>
        <v/>
      </c>
      <c r="T3301" s="147" t="str">
        <f t="shared" ref="T3301:T3318" ca="1" si="553">IF(K3301="A VERIFICAR",TODAY()-J3301,"")</f>
        <v/>
      </c>
      <c r="U3301" s="146"/>
      <c r="V3301" s="51"/>
      <c r="W3301" s="51"/>
      <c r="X3301" s="51"/>
      <c r="Y3301" s="51"/>
      <c r="Z3301" s="51"/>
      <c r="AA3301" s="145"/>
    </row>
    <row r="3302" spans="1:27" s="2" customFormat="1" ht="15.6" x14ac:dyDescent="0.3">
      <c r="A3302" s="555">
        <v>45511</v>
      </c>
      <c r="B3302" s="83" t="s">
        <v>3170</v>
      </c>
      <c r="C3302" s="129" t="s">
        <v>494</v>
      </c>
      <c r="D3302" s="129">
        <v>6</v>
      </c>
      <c r="E3302" s="129" t="s">
        <v>308</v>
      </c>
      <c r="F3302" s="106">
        <v>33</v>
      </c>
      <c r="G3302" s="46" t="s">
        <v>3199</v>
      </c>
      <c r="H3302" s="47" t="s">
        <v>30</v>
      </c>
      <c r="I3302" s="48"/>
      <c r="J3302" s="513"/>
      <c r="K3302" s="42" t="s">
        <v>31</v>
      </c>
      <c r="L3302" s="543">
        <v>45502</v>
      </c>
      <c r="M3302" s="51"/>
      <c r="N3302" s="513">
        <v>45656</v>
      </c>
      <c r="O3302" s="51"/>
      <c r="P3302" s="70" t="str">
        <f t="shared" ca="1" si="546"/>
        <v/>
      </c>
      <c r="Q3302" s="70" t="str">
        <f t="shared" ca="1" si="547"/>
        <v/>
      </c>
      <c r="R3302" s="70" t="str">
        <f t="shared" ca="1" si="551"/>
        <v/>
      </c>
      <c r="S3302" s="70" t="str">
        <f t="shared" ca="1" si="552"/>
        <v/>
      </c>
      <c r="T3302" s="147" t="str">
        <f t="shared" ca="1" si="553"/>
        <v/>
      </c>
      <c r="U3302" s="146"/>
      <c r="V3302" s="51"/>
      <c r="W3302" s="51"/>
      <c r="X3302" s="51"/>
      <c r="Y3302" s="51"/>
      <c r="Z3302" s="51"/>
      <c r="AA3302" s="145"/>
    </row>
    <row r="3303" spans="1:27" s="2" customFormat="1" ht="15.6" x14ac:dyDescent="0.3">
      <c r="A3303" s="555">
        <v>45511</v>
      </c>
      <c r="B3303" s="83" t="s">
        <v>3170</v>
      </c>
      <c r="C3303" s="129" t="s">
        <v>494</v>
      </c>
      <c r="D3303" s="129">
        <v>6</v>
      </c>
      <c r="E3303" s="129" t="s">
        <v>308</v>
      </c>
      <c r="F3303" s="106">
        <v>34</v>
      </c>
      <c r="G3303" s="46" t="s">
        <v>2946</v>
      </c>
      <c r="H3303" s="47" t="s">
        <v>30</v>
      </c>
      <c r="I3303" s="48"/>
      <c r="J3303" s="513"/>
      <c r="K3303" s="42" t="s">
        <v>31</v>
      </c>
      <c r="L3303" s="543">
        <v>45502</v>
      </c>
      <c r="M3303" s="51"/>
      <c r="N3303" s="513">
        <v>45656</v>
      </c>
      <c r="O3303" s="51"/>
      <c r="P3303" s="70" t="str">
        <f t="shared" ca="1" si="546"/>
        <v/>
      </c>
      <c r="Q3303" s="70" t="str">
        <f t="shared" ca="1" si="547"/>
        <v/>
      </c>
      <c r="R3303" s="70" t="str">
        <f t="shared" ca="1" si="551"/>
        <v/>
      </c>
      <c r="S3303" s="70" t="str">
        <f t="shared" ca="1" si="552"/>
        <v/>
      </c>
      <c r="T3303" s="147" t="str">
        <f t="shared" ca="1" si="553"/>
        <v/>
      </c>
      <c r="U3303" s="146"/>
      <c r="V3303" s="51"/>
      <c r="W3303" s="51"/>
      <c r="X3303" s="51"/>
      <c r="Y3303" s="51"/>
      <c r="Z3303" s="51"/>
      <c r="AA3303" s="145"/>
    </row>
    <row r="3304" spans="1:27" s="2" customFormat="1" ht="15.6" x14ac:dyDescent="0.3">
      <c r="A3304" s="555">
        <v>45511</v>
      </c>
      <c r="B3304" s="83" t="s">
        <v>3170</v>
      </c>
      <c r="C3304" s="129" t="s">
        <v>494</v>
      </c>
      <c r="D3304" s="129">
        <v>6</v>
      </c>
      <c r="E3304" s="129" t="s">
        <v>308</v>
      </c>
      <c r="F3304" s="106">
        <v>35</v>
      </c>
      <c r="G3304" s="46" t="s">
        <v>3200</v>
      </c>
      <c r="H3304" s="47" t="s">
        <v>30</v>
      </c>
      <c r="I3304" s="48"/>
      <c r="J3304" s="513"/>
      <c r="K3304" s="42" t="s">
        <v>31</v>
      </c>
      <c r="L3304" s="543">
        <v>45502</v>
      </c>
      <c r="M3304" s="51"/>
      <c r="N3304" s="513">
        <v>45656</v>
      </c>
      <c r="O3304" s="51"/>
      <c r="P3304" s="70" t="str">
        <f t="shared" ca="1" si="546"/>
        <v/>
      </c>
      <c r="Q3304" s="70" t="str">
        <f t="shared" ca="1" si="547"/>
        <v/>
      </c>
      <c r="R3304" s="70" t="str">
        <f t="shared" ca="1" si="551"/>
        <v/>
      </c>
      <c r="S3304" s="70" t="str">
        <f t="shared" ca="1" si="552"/>
        <v/>
      </c>
      <c r="T3304" s="147" t="str">
        <f t="shared" ca="1" si="553"/>
        <v/>
      </c>
      <c r="U3304" s="146"/>
      <c r="V3304" s="51"/>
      <c r="W3304" s="51"/>
      <c r="X3304" s="51"/>
      <c r="Y3304" s="51"/>
      <c r="Z3304" s="51"/>
      <c r="AA3304" s="145"/>
    </row>
    <row r="3305" spans="1:27" s="2" customFormat="1" ht="15.6" x14ac:dyDescent="0.3">
      <c r="A3305" s="555">
        <v>45511</v>
      </c>
      <c r="B3305" s="83" t="s">
        <v>3170</v>
      </c>
      <c r="C3305" s="129" t="s">
        <v>494</v>
      </c>
      <c r="D3305" s="129">
        <v>6</v>
      </c>
      <c r="E3305" s="129" t="s">
        <v>308</v>
      </c>
      <c r="F3305" s="106">
        <v>36</v>
      </c>
      <c r="G3305" s="46" t="s">
        <v>3201</v>
      </c>
      <c r="H3305" s="47" t="s">
        <v>30</v>
      </c>
      <c r="I3305" s="48"/>
      <c r="J3305" s="513"/>
      <c r="K3305" s="42" t="s">
        <v>31</v>
      </c>
      <c r="L3305" s="543">
        <v>45502</v>
      </c>
      <c r="M3305" s="51"/>
      <c r="N3305" s="513">
        <v>45656</v>
      </c>
      <c r="O3305" s="51"/>
      <c r="P3305" s="70" t="str">
        <f t="shared" ca="1" si="546"/>
        <v/>
      </c>
      <c r="Q3305" s="70" t="str">
        <f t="shared" ca="1" si="547"/>
        <v/>
      </c>
      <c r="R3305" s="70" t="str">
        <f t="shared" ca="1" si="551"/>
        <v/>
      </c>
      <c r="S3305" s="70" t="str">
        <f t="shared" ca="1" si="552"/>
        <v/>
      </c>
      <c r="T3305" s="147" t="str">
        <f t="shared" ca="1" si="553"/>
        <v/>
      </c>
      <c r="U3305" s="146"/>
      <c r="V3305" s="51"/>
      <c r="W3305" s="51"/>
      <c r="X3305" s="51"/>
      <c r="Y3305" s="51"/>
      <c r="Z3305" s="51"/>
      <c r="AA3305" s="145"/>
    </row>
    <row r="3306" spans="1:27" s="2" customFormat="1" ht="15.6" x14ac:dyDescent="0.3">
      <c r="A3306" s="555">
        <v>45511</v>
      </c>
      <c r="B3306" s="83" t="s">
        <v>3170</v>
      </c>
      <c r="C3306" s="129" t="s">
        <v>494</v>
      </c>
      <c r="D3306" s="129">
        <v>6</v>
      </c>
      <c r="E3306" s="129" t="s">
        <v>308</v>
      </c>
      <c r="F3306" s="106">
        <v>37</v>
      </c>
      <c r="G3306" s="46" t="s">
        <v>3202</v>
      </c>
      <c r="H3306" s="47" t="s">
        <v>30</v>
      </c>
      <c r="I3306" s="48"/>
      <c r="J3306" s="513"/>
      <c r="K3306" s="42" t="s">
        <v>31</v>
      </c>
      <c r="L3306" s="543">
        <v>45502</v>
      </c>
      <c r="M3306" s="51"/>
      <c r="N3306" s="513">
        <v>45656</v>
      </c>
      <c r="O3306" s="51"/>
      <c r="P3306" s="70" t="str">
        <f t="shared" ca="1" si="546"/>
        <v/>
      </c>
      <c r="Q3306" s="70" t="str">
        <f t="shared" ca="1" si="547"/>
        <v/>
      </c>
      <c r="R3306" s="70" t="str">
        <f t="shared" ca="1" si="551"/>
        <v/>
      </c>
      <c r="S3306" s="70" t="str">
        <f t="shared" ca="1" si="552"/>
        <v/>
      </c>
      <c r="T3306" s="147" t="str">
        <f t="shared" ca="1" si="553"/>
        <v/>
      </c>
      <c r="U3306" s="146"/>
      <c r="V3306" s="51"/>
      <c r="W3306" s="51"/>
      <c r="X3306" s="51"/>
      <c r="Y3306" s="51"/>
      <c r="Z3306" s="51"/>
      <c r="AA3306" s="145"/>
    </row>
    <row r="3307" spans="1:27" s="2" customFormat="1" ht="15.6" x14ac:dyDescent="0.3">
      <c r="A3307" s="555">
        <v>45511</v>
      </c>
      <c r="B3307" s="83" t="s">
        <v>3170</v>
      </c>
      <c r="C3307" s="83" t="s">
        <v>494</v>
      </c>
      <c r="D3307" s="83">
        <v>6</v>
      </c>
      <c r="E3307" s="83" t="s">
        <v>308</v>
      </c>
      <c r="F3307" s="106">
        <v>38</v>
      </c>
      <c r="G3307" s="46" t="s">
        <v>3203</v>
      </c>
      <c r="H3307" s="47" t="s">
        <v>30</v>
      </c>
      <c r="I3307" s="48"/>
      <c r="J3307" s="513"/>
      <c r="K3307" s="42" t="s">
        <v>31</v>
      </c>
      <c r="L3307" s="543">
        <v>45502</v>
      </c>
      <c r="M3307" s="51"/>
      <c r="N3307" s="513">
        <v>45632</v>
      </c>
      <c r="O3307" s="51"/>
      <c r="P3307" s="70" t="str">
        <f t="shared" ca="1" si="546"/>
        <v/>
      </c>
      <c r="Q3307" s="70" t="str">
        <f t="shared" ca="1" si="547"/>
        <v/>
      </c>
      <c r="R3307" s="70" t="str">
        <f t="shared" ca="1" si="551"/>
        <v/>
      </c>
      <c r="S3307" s="70" t="str">
        <f t="shared" ca="1" si="552"/>
        <v/>
      </c>
      <c r="T3307" s="147" t="str">
        <f t="shared" ca="1" si="553"/>
        <v/>
      </c>
      <c r="U3307" s="146"/>
      <c r="V3307" s="51"/>
      <c r="W3307" s="51"/>
      <c r="X3307" s="51"/>
      <c r="Y3307" s="51"/>
      <c r="Z3307" s="51"/>
      <c r="AA3307" s="145"/>
    </row>
    <row r="3308" spans="1:27" s="2" customFormat="1" ht="15.6" x14ac:dyDescent="0.3">
      <c r="A3308" s="555">
        <v>45511</v>
      </c>
      <c r="B3308" s="83" t="s">
        <v>3170</v>
      </c>
      <c r="C3308" s="129" t="s">
        <v>494</v>
      </c>
      <c r="D3308" s="129">
        <v>6</v>
      </c>
      <c r="E3308" s="129" t="s">
        <v>308</v>
      </c>
      <c r="F3308" s="106">
        <v>39</v>
      </c>
      <c r="G3308" s="46" t="s">
        <v>379</v>
      </c>
      <c r="H3308" s="47" t="s">
        <v>30</v>
      </c>
      <c r="I3308" s="48"/>
      <c r="J3308" s="513"/>
      <c r="K3308" s="42" t="s">
        <v>31</v>
      </c>
      <c r="L3308" s="543">
        <v>45502</v>
      </c>
      <c r="M3308" s="51"/>
      <c r="N3308" s="513">
        <v>45656</v>
      </c>
      <c r="O3308" s="51"/>
      <c r="P3308" s="70" t="str">
        <f t="shared" ca="1" si="546"/>
        <v/>
      </c>
      <c r="Q3308" s="70" t="str">
        <f t="shared" ca="1" si="547"/>
        <v/>
      </c>
      <c r="R3308" s="70" t="str">
        <f t="shared" ca="1" si="551"/>
        <v/>
      </c>
      <c r="S3308" s="70" t="str">
        <f t="shared" ca="1" si="552"/>
        <v/>
      </c>
      <c r="T3308" s="147" t="str">
        <f t="shared" ca="1" si="553"/>
        <v/>
      </c>
      <c r="U3308" s="146"/>
      <c r="V3308" s="51"/>
      <c r="W3308" s="51"/>
      <c r="X3308" s="51"/>
      <c r="Y3308" s="51"/>
      <c r="Z3308" s="51"/>
      <c r="AA3308" s="145"/>
    </row>
    <row r="3309" spans="1:27" s="2" customFormat="1" ht="15.6" x14ac:dyDescent="0.3">
      <c r="A3309" s="555">
        <v>45511</v>
      </c>
      <c r="B3309" s="83" t="s">
        <v>3170</v>
      </c>
      <c r="C3309" s="129" t="s">
        <v>494</v>
      </c>
      <c r="D3309" s="129">
        <v>6</v>
      </c>
      <c r="E3309" s="129" t="s">
        <v>308</v>
      </c>
      <c r="F3309" s="106">
        <v>40</v>
      </c>
      <c r="G3309" s="46" t="s">
        <v>3204</v>
      </c>
      <c r="H3309" s="47" t="s">
        <v>30</v>
      </c>
      <c r="I3309" s="48"/>
      <c r="J3309" s="513"/>
      <c r="K3309" s="42" t="s">
        <v>31</v>
      </c>
      <c r="L3309" s="543">
        <v>45502</v>
      </c>
      <c r="M3309" s="51"/>
      <c r="N3309" s="513">
        <v>45656</v>
      </c>
      <c r="O3309" s="51"/>
      <c r="P3309" s="70" t="str">
        <f ca="1">IF(K3309="NÃO INTERVENCIONADO",TODAY()-L3309,"")</f>
        <v/>
      </c>
      <c r="Q3309" s="70" t="str">
        <f t="shared" ca="1" si="547"/>
        <v/>
      </c>
      <c r="R3309" s="70" t="str">
        <f t="shared" ca="1" si="551"/>
        <v/>
      </c>
      <c r="S3309" s="70" t="str">
        <f t="shared" ca="1" si="552"/>
        <v/>
      </c>
      <c r="T3309" s="147" t="str">
        <f t="shared" ca="1" si="553"/>
        <v/>
      </c>
      <c r="U3309" s="146"/>
      <c r="V3309" s="51"/>
      <c r="W3309" s="51"/>
      <c r="X3309" s="51"/>
      <c r="Y3309" s="51"/>
      <c r="Z3309" s="51"/>
      <c r="AA3309" s="145"/>
    </row>
    <row r="3310" spans="1:27" s="2" customFormat="1" ht="15.6" x14ac:dyDescent="0.3">
      <c r="A3310" s="555">
        <v>45511</v>
      </c>
      <c r="B3310" s="83" t="s">
        <v>3170</v>
      </c>
      <c r="C3310" s="83" t="s">
        <v>494</v>
      </c>
      <c r="D3310" s="83">
        <v>6</v>
      </c>
      <c r="E3310" s="83" t="s">
        <v>308</v>
      </c>
      <c r="F3310" s="106">
        <v>41</v>
      </c>
      <c r="G3310" s="46" t="s">
        <v>3205</v>
      </c>
      <c r="H3310" s="47" t="s">
        <v>30</v>
      </c>
      <c r="I3310" s="48"/>
      <c r="J3310" s="513"/>
      <c r="K3310" s="42" t="s">
        <v>31</v>
      </c>
      <c r="L3310" s="543">
        <v>45502</v>
      </c>
      <c r="M3310" s="51"/>
      <c r="N3310" s="513">
        <v>45632</v>
      </c>
      <c r="O3310" s="51"/>
      <c r="P3310" s="70" t="str">
        <f t="shared" ref="P3310:P3318" ca="1" si="554">IF(K3310="NÃO INTERVENCIONADO",TODAY()-J3310,"")</f>
        <v/>
      </c>
      <c r="Q3310" s="70" t="str">
        <f ca="1">IF(K3310="ENCOMENDADO",TODAY()-L3310,"")</f>
        <v/>
      </c>
      <c r="R3310" s="70" t="str">
        <f t="shared" ca="1" si="551"/>
        <v/>
      </c>
      <c r="S3310" s="70" t="str">
        <f t="shared" ca="1" si="552"/>
        <v/>
      </c>
      <c r="T3310" s="147" t="str">
        <f t="shared" ca="1" si="553"/>
        <v/>
      </c>
      <c r="U3310" s="146"/>
      <c r="V3310" s="51"/>
      <c r="W3310" s="51"/>
      <c r="X3310" s="51"/>
      <c r="Y3310" s="51"/>
      <c r="Z3310" s="51"/>
      <c r="AA3310" s="145"/>
    </row>
    <row r="3311" spans="1:27" s="2" customFormat="1" ht="15.6" x14ac:dyDescent="0.3">
      <c r="A3311" s="555">
        <v>45511</v>
      </c>
      <c r="B3311" s="83" t="s">
        <v>3170</v>
      </c>
      <c r="C3311" s="129" t="s">
        <v>494</v>
      </c>
      <c r="D3311" s="129">
        <v>6</v>
      </c>
      <c r="E3311" s="129" t="s">
        <v>308</v>
      </c>
      <c r="F3311" s="106">
        <v>42</v>
      </c>
      <c r="G3311" s="46" t="s">
        <v>3206</v>
      </c>
      <c r="H3311" s="47" t="s">
        <v>30</v>
      </c>
      <c r="I3311" s="48"/>
      <c r="J3311" s="513"/>
      <c r="K3311" s="42" t="s">
        <v>31</v>
      </c>
      <c r="L3311" s="543">
        <v>45502</v>
      </c>
      <c r="M3311" s="51"/>
      <c r="N3311" s="513">
        <v>45656</v>
      </c>
      <c r="O3311" s="51"/>
      <c r="P3311" s="70" t="str">
        <f t="shared" ca="1" si="554"/>
        <v/>
      </c>
      <c r="Q3311" s="70" t="str">
        <f t="shared" ref="Q3311:Q3318" ca="1" si="555">IF(K3311="ENCOMENDADO",TODAY()-J3311,"")</f>
        <v/>
      </c>
      <c r="R3311" s="70" t="str">
        <f t="shared" ca="1" si="551"/>
        <v/>
      </c>
      <c r="S3311" s="70" t="str">
        <f t="shared" ca="1" si="552"/>
        <v/>
      </c>
      <c r="T3311" s="147" t="str">
        <f t="shared" ca="1" si="553"/>
        <v/>
      </c>
      <c r="U3311" s="146"/>
      <c r="V3311" s="51"/>
      <c r="W3311" s="51"/>
      <c r="X3311" s="51"/>
      <c r="Y3311" s="51"/>
      <c r="Z3311" s="51"/>
      <c r="AA3311" s="145"/>
    </row>
    <row r="3312" spans="1:27" s="2" customFormat="1" ht="15.6" x14ac:dyDescent="0.3">
      <c r="A3312" s="555">
        <v>45511</v>
      </c>
      <c r="B3312" s="83" t="s">
        <v>3170</v>
      </c>
      <c r="C3312" s="83" t="s">
        <v>494</v>
      </c>
      <c r="D3312" s="83">
        <v>6</v>
      </c>
      <c r="E3312" s="83" t="s">
        <v>308</v>
      </c>
      <c r="F3312" s="106">
        <v>43</v>
      </c>
      <c r="G3312" s="46" t="s">
        <v>3207</v>
      </c>
      <c r="H3312" s="47" t="s">
        <v>30</v>
      </c>
      <c r="I3312" s="48"/>
      <c r="J3312" s="513"/>
      <c r="K3312" s="42" t="s">
        <v>31</v>
      </c>
      <c r="L3312" s="543">
        <v>45502</v>
      </c>
      <c r="M3312" s="51"/>
      <c r="N3312" s="513">
        <v>45632</v>
      </c>
      <c r="O3312" s="51"/>
      <c r="P3312" s="70" t="str">
        <f t="shared" ca="1" si="554"/>
        <v/>
      </c>
      <c r="Q3312" s="70" t="str">
        <f t="shared" ca="1" si="555"/>
        <v/>
      </c>
      <c r="R3312" s="70" t="str">
        <f t="shared" ca="1" si="551"/>
        <v/>
      </c>
      <c r="S3312" s="70" t="str">
        <f t="shared" ca="1" si="552"/>
        <v/>
      </c>
      <c r="T3312" s="147" t="str">
        <f t="shared" ca="1" si="553"/>
        <v/>
      </c>
      <c r="U3312" s="146"/>
      <c r="V3312" s="51"/>
      <c r="W3312" s="51"/>
      <c r="X3312" s="51"/>
      <c r="Y3312" s="51"/>
      <c r="Z3312" s="51"/>
      <c r="AA3312" s="145"/>
    </row>
    <row r="3313" spans="1:27" s="2" customFormat="1" ht="15.6" x14ac:dyDescent="0.3">
      <c r="A3313" s="555">
        <v>45511</v>
      </c>
      <c r="B3313" s="83" t="s">
        <v>3170</v>
      </c>
      <c r="C3313" s="129" t="s">
        <v>494</v>
      </c>
      <c r="D3313" s="129">
        <v>6</v>
      </c>
      <c r="E3313" s="129" t="s">
        <v>308</v>
      </c>
      <c r="F3313" s="106">
        <v>44</v>
      </c>
      <c r="G3313" s="46" t="s">
        <v>3208</v>
      </c>
      <c r="H3313" s="47" t="s">
        <v>30</v>
      </c>
      <c r="I3313" s="48"/>
      <c r="J3313" s="513"/>
      <c r="K3313" s="42" t="s">
        <v>31</v>
      </c>
      <c r="L3313" s="543">
        <v>45502</v>
      </c>
      <c r="M3313" s="51"/>
      <c r="N3313" s="513">
        <v>45656</v>
      </c>
      <c r="O3313" s="51"/>
      <c r="P3313" s="70" t="str">
        <f t="shared" ca="1" si="554"/>
        <v/>
      </c>
      <c r="Q3313" s="70" t="str">
        <f t="shared" ca="1" si="555"/>
        <v/>
      </c>
      <c r="R3313" s="70" t="str">
        <f t="shared" ca="1" si="551"/>
        <v/>
      </c>
      <c r="S3313" s="70" t="str">
        <f t="shared" ca="1" si="552"/>
        <v/>
      </c>
      <c r="T3313" s="147" t="str">
        <f t="shared" ca="1" si="553"/>
        <v/>
      </c>
      <c r="U3313" s="146"/>
      <c r="V3313" s="51"/>
      <c r="W3313" s="51"/>
      <c r="X3313" s="51"/>
      <c r="Y3313" s="51"/>
      <c r="Z3313" s="51"/>
      <c r="AA3313" s="145"/>
    </row>
    <row r="3314" spans="1:27" s="2" customFormat="1" ht="46.8" x14ac:dyDescent="0.3">
      <c r="A3314" s="555">
        <v>45511</v>
      </c>
      <c r="B3314" s="83" t="s">
        <v>3170</v>
      </c>
      <c r="C3314" s="83" t="s">
        <v>494</v>
      </c>
      <c r="D3314" s="83">
        <v>6</v>
      </c>
      <c r="E3314" s="83" t="s">
        <v>308</v>
      </c>
      <c r="F3314" s="106">
        <v>45</v>
      </c>
      <c r="G3314" s="64" t="s">
        <v>3209</v>
      </c>
      <c r="H3314" s="47" t="s">
        <v>54</v>
      </c>
      <c r="I3314" s="48"/>
      <c r="J3314" s="526">
        <v>45806</v>
      </c>
      <c r="K3314" s="42" t="s">
        <v>31</v>
      </c>
      <c r="L3314" s="543">
        <v>45502</v>
      </c>
      <c r="M3314" s="51"/>
      <c r="N3314" s="513">
        <v>45834</v>
      </c>
      <c r="O3314" s="51"/>
      <c r="P3314" s="70" t="str">
        <f t="shared" ca="1" si="554"/>
        <v/>
      </c>
      <c r="Q3314" s="70" t="str">
        <f t="shared" ca="1" si="555"/>
        <v/>
      </c>
      <c r="R3314" s="70" t="str">
        <f t="shared" ca="1" si="551"/>
        <v/>
      </c>
      <c r="S3314" s="70" t="str">
        <f t="shared" ca="1" si="552"/>
        <v/>
      </c>
      <c r="T3314" s="147" t="str">
        <f t="shared" ca="1" si="553"/>
        <v/>
      </c>
      <c r="U3314" s="146"/>
      <c r="V3314" s="51"/>
      <c r="W3314" s="51"/>
      <c r="X3314" s="51"/>
      <c r="Y3314" s="51"/>
      <c r="Z3314" s="51"/>
      <c r="AA3314" s="145"/>
    </row>
    <row r="3315" spans="1:27" s="2" customFormat="1" ht="15.6" x14ac:dyDescent="0.3">
      <c r="A3315" s="555">
        <v>45511</v>
      </c>
      <c r="B3315" s="83" t="s">
        <v>3170</v>
      </c>
      <c r="C3315" s="48" t="s">
        <v>494</v>
      </c>
      <c r="D3315" s="48">
        <v>6</v>
      </c>
      <c r="E3315" s="48" t="s">
        <v>308</v>
      </c>
      <c r="F3315" s="45">
        <v>46</v>
      </c>
      <c r="G3315" s="61" t="s">
        <v>5231</v>
      </c>
      <c r="H3315" s="65" t="s">
        <v>30</v>
      </c>
      <c r="I3315" s="65"/>
      <c r="J3315" s="526">
        <v>45806</v>
      </c>
      <c r="K3315" s="42" t="s">
        <v>31</v>
      </c>
      <c r="L3315" s="543">
        <v>45502</v>
      </c>
      <c r="M3315" s="51"/>
      <c r="N3315" s="513">
        <v>45926</v>
      </c>
      <c r="O3315" s="51"/>
      <c r="P3315" s="70" t="str">
        <f t="shared" ca="1" si="554"/>
        <v/>
      </c>
      <c r="Q3315" s="70" t="str">
        <f t="shared" ca="1" si="555"/>
        <v/>
      </c>
      <c r="R3315" s="70" t="str">
        <f t="shared" ca="1" si="551"/>
        <v/>
      </c>
      <c r="S3315" s="70" t="str">
        <f t="shared" ca="1" si="552"/>
        <v/>
      </c>
      <c r="T3315" s="147" t="str">
        <f t="shared" ca="1" si="553"/>
        <v/>
      </c>
      <c r="U3315" s="146"/>
      <c r="V3315" s="51"/>
      <c r="W3315" s="51"/>
      <c r="X3315" s="51"/>
      <c r="Y3315" s="51"/>
      <c r="Z3315" s="51"/>
      <c r="AA3315" s="145"/>
    </row>
    <row r="3316" spans="1:27" s="2" customFormat="1" ht="15.6" x14ac:dyDescent="0.3">
      <c r="A3316" s="555">
        <v>45511</v>
      </c>
      <c r="B3316" s="83" t="s">
        <v>3170</v>
      </c>
      <c r="C3316" s="83" t="s">
        <v>494</v>
      </c>
      <c r="D3316" s="83">
        <v>6</v>
      </c>
      <c r="E3316" s="83" t="s">
        <v>308</v>
      </c>
      <c r="F3316" s="106">
        <v>47</v>
      </c>
      <c r="G3316" s="61" t="s">
        <v>3210</v>
      </c>
      <c r="H3316" s="65" t="s">
        <v>44</v>
      </c>
      <c r="I3316" s="48"/>
      <c r="J3316" s="526">
        <v>45806</v>
      </c>
      <c r="K3316" s="42" t="s">
        <v>31</v>
      </c>
      <c r="L3316" s="543">
        <v>45502</v>
      </c>
      <c r="M3316" s="51"/>
      <c r="N3316" s="513">
        <v>45834</v>
      </c>
      <c r="O3316" s="51"/>
      <c r="P3316" s="70" t="str">
        <f t="shared" ca="1" si="554"/>
        <v/>
      </c>
      <c r="Q3316" s="70" t="str">
        <f t="shared" ca="1" si="555"/>
        <v/>
      </c>
      <c r="R3316" s="70" t="str">
        <f t="shared" ca="1" si="551"/>
        <v/>
      </c>
      <c r="S3316" s="70" t="str">
        <f t="shared" ca="1" si="552"/>
        <v/>
      </c>
      <c r="T3316" s="147" t="str">
        <f t="shared" ca="1" si="553"/>
        <v/>
      </c>
      <c r="U3316" s="146"/>
      <c r="V3316" s="51"/>
      <c r="W3316" s="51"/>
      <c r="X3316" s="51"/>
      <c r="Y3316" s="51"/>
      <c r="Z3316" s="51"/>
      <c r="AA3316" s="145"/>
    </row>
    <row r="3317" spans="1:27" s="2" customFormat="1" ht="15.6" x14ac:dyDescent="0.3">
      <c r="A3317" s="555">
        <v>45511</v>
      </c>
      <c r="B3317" s="83" t="s">
        <v>3170</v>
      </c>
      <c r="C3317" s="83" t="s">
        <v>494</v>
      </c>
      <c r="D3317" s="83">
        <v>6</v>
      </c>
      <c r="E3317" s="83" t="s">
        <v>308</v>
      </c>
      <c r="F3317" s="106">
        <v>48</v>
      </c>
      <c r="G3317" s="61" t="s">
        <v>3211</v>
      </c>
      <c r="H3317" s="65" t="s">
        <v>44</v>
      </c>
      <c r="I3317" s="48"/>
      <c r="J3317" s="526">
        <v>45806</v>
      </c>
      <c r="K3317" s="42" t="s">
        <v>31</v>
      </c>
      <c r="L3317" s="543">
        <v>45502</v>
      </c>
      <c r="M3317" s="51"/>
      <c r="N3317" s="513">
        <v>45834</v>
      </c>
      <c r="O3317" s="51"/>
      <c r="P3317" s="70" t="str">
        <f t="shared" ca="1" si="554"/>
        <v/>
      </c>
      <c r="Q3317" s="70" t="str">
        <f t="shared" ca="1" si="555"/>
        <v/>
      </c>
      <c r="R3317" s="70" t="str">
        <f t="shared" ca="1" si="551"/>
        <v/>
      </c>
      <c r="S3317" s="70" t="str">
        <f t="shared" ca="1" si="552"/>
        <v/>
      </c>
      <c r="T3317" s="147" t="str">
        <f t="shared" ca="1" si="553"/>
        <v/>
      </c>
      <c r="U3317" s="146"/>
      <c r="V3317" s="51"/>
      <c r="W3317" s="51"/>
      <c r="X3317" s="51"/>
      <c r="Y3317" s="51"/>
      <c r="Z3317" s="51"/>
      <c r="AA3317" s="145"/>
    </row>
    <row r="3318" spans="1:27" s="2" customFormat="1" ht="31.2" x14ac:dyDescent="0.3">
      <c r="A3318" s="555">
        <v>45511</v>
      </c>
      <c r="B3318" s="83" t="s">
        <v>3170</v>
      </c>
      <c r="C3318" s="83" t="s">
        <v>494</v>
      </c>
      <c r="D3318" s="83">
        <v>6</v>
      </c>
      <c r="E3318" s="83" t="s">
        <v>308</v>
      </c>
      <c r="F3318" s="106">
        <v>49</v>
      </c>
      <c r="G3318" s="400" t="s">
        <v>5414</v>
      </c>
      <c r="H3318" s="690" t="s">
        <v>44</v>
      </c>
      <c r="I3318" s="690"/>
      <c r="J3318" s="576">
        <v>46027</v>
      </c>
      <c r="K3318" s="642" t="s">
        <v>5552</v>
      </c>
      <c r="L3318" s="543">
        <v>45502</v>
      </c>
      <c r="M3318" s="51"/>
      <c r="N3318" s="513"/>
      <c r="O3318" s="51"/>
      <c r="P3318" s="70" t="str">
        <f t="shared" ca="1" si="554"/>
        <v/>
      </c>
      <c r="Q3318" s="70" t="str">
        <f t="shared" ca="1" si="555"/>
        <v/>
      </c>
      <c r="R3318" s="70" t="str">
        <f t="shared" ca="1" si="551"/>
        <v/>
      </c>
      <c r="S3318" s="70" t="str">
        <f t="shared" ca="1" si="552"/>
        <v/>
      </c>
      <c r="T3318" s="147" t="str">
        <f t="shared" ca="1" si="553"/>
        <v/>
      </c>
      <c r="U3318" s="146"/>
      <c r="V3318" s="51"/>
      <c r="W3318" s="51"/>
      <c r="X3318" s="51"/>
      <c r="Y3318" s="51"/>
      <c r="Z3318" s="51"/>
      <c r="AA3318" s="145"/>
    </row>
    <row r="3319" spans="1:27" s="2" customFormat="1" ht="15.6" x14ac:dyDescent="0.3">
      <c r="A3319" s="555">
        <v>45511</v>
      </c>
      <c r="B3319" s="83" t="s">
        <v>3170</v>
      </c>
      <c r="C3319" s="83" t="s">
        <v>494</v>
      </c>
      <c r="D3319" s="83">
        <v>6</v>
      </c>
      <c r="E3319" s="83" t="s">
        <v>308</v>
      </c>
      <c r="F3319" s="106">
        <v>50</v>
      </c>
      <c r="G3319" s="45" t="s">
        <v>5611</v>
      </c>
      <c r="H3319" s="48" t="s">
        <v>5586</v>
      </c>
      <c r="I3319" s="48"/>
      <c r="J3319" s="513">
        <v>46176</v>
      </c>
      <c r="K3319" s="642" t="s">
        <v>5552</v>
      </c>
      <c r="L3319" s="543">
        <v>45502</v>
      </c>
      <c r="M3319" s="125" t="s">
        <v>5638</v>
      </c>
      <c r="N3319" s="513"/>
      <c r="O3319" s="51"/>
      <c r="P3319" s="70"/>
      <c r="Q3319" s="70"/>
      <c r="R3319" s="70"/>
      <c r="S3319" s="70"/>
      <c r="T3319" s="147"/>
      <c r="U3319" s="146"/>
      <c r="V3319" s="51"/>
      <c r="W3319" s="51"/>
      <c r="X3319" s="51"/>
      <c r="Y3319" s="51"/>
      <c r="Z3319" s="51"/>
      <c r="AA3319" s="145"/>
    </row>
    <row r="3320" spans="1:27" s="2" customFormat="1" ht="15.6" x14ac:dyDescent="0.3">
      <c r="A3320" s="555">
        <v>45561</v>
      </c>
      <c r="B3320" s="48" t="s">
        <v>3212</v>
      </c>
      <c r="C3320" s="45" t="s">
        <v>494</v>
      </c>
      <c r="D3320" s="45">
        <v>6</v>
      </c>
      <c r="E3320" s="45" t="s">
        <v>361</v>
      </c>
      <c r="F3320" s="45">
        <v>42</v>
      </c>
      <c r="G3320" s="67" t="s">
        <v>3213</v>
      </c>
      <c r="H3320" s="81" t="s">
        <v>30</v>
      </c>
      <c r="I3320" s="130"/>
      <c r="J3320" s="577">
        <v>45586</v>
      </c>
      <c r="K3320" s="42" t="s">
        <v>31</v>
      </c>
      <c r="L3320" s="544">
        <v>45509</v>
      </c>
      <c r="M3320" s="48"/>
      <c r="N3320" s="513">
        <v>45616</v>
      </c>
      <c r="O3320" s="51"/>
      <c r="P3320" s="70" t="str">
        <f ca="1">IF(K3320="NÃO INTERVENCIONADO",TODAY()-J3320,"")</f>
        <v/>
      </c>
      <c r="Q3320" s="70" t="str">
        <f ca="1">IF(K3320="ENCOMENDADO",TODAY()-J3320,"")</f>
        <v/>
      </c>
      <c r="R3320" s="70" t="str">
        <f ca="1">IF(K3320="EM OBRA",TODAY()-J3320,"")</f>
        <v/>
      </c>
      <c r="S3320" s="70" t="str">
        <f ca="1">IF(K3320="CORREÇÃO NÃO ACEITE",TODAY()-J3320,"")</f>
        <v/>
      </c>
      <c r="T3320" s="147" t="str">
        <f ca="1">IF(K3320="A VERIFICAR",TODAY()-J3320,"")</f>
        <v/>
      </c>
      <c r="U3320" s="146"/>
      <c r="V3320" s="51"/>
      <c r="W3320" s="51"/>
      <c r="X3320" s="51"/>
      <c r="Y3320" s="51"/>
      <c r="Z3320" s="51"/>
      <c r="AA3320" s="145"/>
    </row>
    <row r="3321" spans="1:27" s="2" customFormat="1" ht="15.6" x14ac:dyDescent="0.3">
      <c r="A3321" s="555">
        <v>45561</v>
      </c>
      <c r="B3321" s="48" t="s">
        <v>3212</v>
      </c>
      <c r="C3321" s="45" t="s">
        <v>494</v>
      </c>
      <c r="D3321" s="45">
        <v>6</v>
      </c>
      <c r="E3321" s="45" t="s">
        <v>361</v>
      </c>
      <c r="F3321" s="45">
        <v>43</v>
      </c>
      <c r="G3321" s="67" t="s">
        <v>3214</v>
      </c>
      <c r="H3321" s="81" t="s">
        <v>30</v>
      </c>
      <c r="I3321" s="130"/>
      <c r="J3321" s="577">
        <v>45732</v>
      </c>
      <c r="K3321" s="42" t="s">
        <v>31</v>
      </c>
      <c r="L3321" s="544">
        <v>45509</v>
      </c>
      <c r="M3321" s="48"/>
      <c r="N3321" s="513">
        <v>45754</v>
      </c>
      <c r="O3321" s="51"/>
      <c r="P3321" s="70"/>
      <c r="Q3321" s="70"/>
      <c r="R3321" s="70"/>
      <c r="S3321" s="70"/>
      <c r="T3321" s="147"/>
      <c r="U3321" s="146"/>
      <c r="V3321" s="51"/>
      <c r="W3321" s="51"/>
      <c r="X3321" s="51"/>
      <c r="Y3321" s="51"/>
      <c r="Z3321" s="51"/>
      <c r="AA3321" s="145"/>
    </row>
    <row r="3322" spans="1:27" s="2" customFormat="1" ht="15.6" x14ac:dyDescent="0.3">
      <c r="A3322" s="555">
        <v>45561</v>
      </c>
      <c r="B3322" s="48" t="s">
        <v>3212</v>
      </c>
      <c r="C3322" s="45" t="s">
        <v>494</v>
      </c>
      <c r="D3322" s="45">
        <v>6</v>
      </c>
      <c r="E3322" s="45" t="s">
        <v>361</v>
      </c>
      <c r="F3322" s="45">
        <v>44</v>
      </c>
      <c r="G3322" s="67" t="s">
        <v>3215</v>
      </c>
      <c r="H3322" s="81" t="s">
        <v>30</v>
      </c>
      <c r="I3322" s="130"/>
      <c r="J3322" s="577">
        <v>45732</v>
      </c>
      <c r="K3322" s="187" t="s">
        <v>31</v>
      </c>
      <c r="L3322" s="544">
        <v>45509</v>
      </c>
      <c r="M3322" s="48"/>
      <c r="N3322" s="513">
        <v>45754</v>
      </c>
      <c r="O3322" s="51"/>
      <c r="P3322" s="70"/>
      <c r="Q3322" s="70"/>
      <c r="R3322" s="70"/>
      <c r="S3322" s="70"/>
      <c r="T3322" s="147"/>
      <c r="U3322" s="146"/>
      <c r="V3322" s="51"/>
      <c r="W3322" s="51"/>
      <c r="X3322" s="51"/>
      <c r="Y3322" s="51"/>
      <c r="Z3322" s="51"/>
      <c r="AA3322" s="145"/>
    </row>
    <row r="3323" spans="1:27" s="2" customFormat="1" ht="15.6" x14ac:dyDescent="0.3">
      <c r="A3323" s="555">
        <v>45561</v>
      </c>
      <c r="B3323" s="48" t="s">
        <v>3212</v>
      </c>
      <c r="C3323" s="45" t="s">
        <v>494</v>
      </c>
      <c r="D3323" s="45">
        <v>6</v>
      </c>
      <c r="E3323" s="45" t="s">
        <v>361</v>
      </c>
      <c r="F3323" s="45">
        <v>45</v>
      </c>
      <c r="G3323" s="67" t="s">
        <v>3216</v>
      </c>
      <c r="H3323" s="81" t="s">
        <v>30</v>
      </c>
      <c r="I3323" s="130"/>
      <c r="J3323" s="577">
        <v>45732</v>
      </c>
      <c r="K3323" s="42" t="s">
        <v>31</v>
      </c>
      <c r="L3323" s="544">
        <v>45509</v>
      </c>
      <c r="M3323" s="48"/>
      <c r="N3323" s="513">
        <v>45754</v>
      </c>
      <c r="O3323" s="51"/>
      <c r="P3323" s="70"/>
      <c r="Q3323" s="70"/>
      <c r="R3323" s="70"/>
      <c r="S3323" s="70"/>
      <c r="T3323" s="147"/>
      <c r="U3323" s="146"/>
      <c r="V3323" s="51"/>
      <c r="W3323" s="51"/>
      <c r="X3323" s="51"/>
      <c r="Y3323" s="51"/>
      <c r="Z3323" s="51"/>
      <c r="AA3323" s="145"/>
    </row>
    <row r="3324" spans="1:27" s="2" customFormat="1" ht="31.2" x14ac:dyDescent="0.3">
      <c r="A3324" s="555">
        <v>45561</v>
      </c>
      <c r="B3324" s="48" t="s">
        <v>3212</v>
      </c>
      <c r="C3324" s="45" t="s">
        <v>494</v>
      </c>
      <c r="D3324" s="45">
        <v>6</v>
      </c>
      <c r="E3324" s="45" t="s">
        <v>361</v>
      </c>
      <c r="F3324" s="45">
        <v>41</v>
      </c>
      <c r="G3324" s="67" t="s">
        <v>3217</v>
      </c>
      <c r="H3324" s="47" t="s">
        <v>57</v>
      </c>
      <c r="I3324" s="130"/>
      <c r="J3324" s="582">
        <v>45604</v>
      </c>
      <c r="K3324" s="42" t="s">
        <v>31</v>
      </c>
      <c r="L3324" s="544">
        <v>45509</v>
      </c>
      <c r="M3324" s="48"/>
      <c r="N3324" s="513">
        <v>45636</v>
      </c>
      <c r="O3324" s="115" t="s">
        <v>3218</v>
      </c>
      <c r="P3324" s="70" t="str">
        <f t="shared" ref="P3324:P3355" ca="1" si="556">IF(K3324="NÃO INTERVENCIONADO",TODAY()-J3324,"")</f>
        <v/>
      </c>
      <c r="Q3324" s="70" t="str">
        <f t="shared" ref="Q3324:Q3355" ca="1" si="557">IF(K3324="ENCOMENDADO",TODAY()-J3324,"")</f>
        <v/>
      </c>
      <c r="R3324" s="70" t="str">
        <f t="shared" ref="R3324:R3355" ca="1" si="558">IF(K3324="EM OBRA",TODAY()-J3324,"")</f>
        <v/>
      </c>
      <c r="S3324" s="70" t="str">
        <f t="shared" ref="S3324:S3355" ca="1" si="559">IF(K3324="CORREÇÃO NÃO ACEITE",TODAY()-J3324,"")</f>
        <v/>
      </c>
      <c r="T3324" s="147" t="str">
        <f t="shared" ref="T3324:T3355" ca="1" si="560">IF(K3324="A VERIFICAR",TODAY()-J3324,"")</f>
        <v/>
      </c>
      <c r="U3324" s="146"/>
      <c r="V3324" s="51"/>
      <c r="W3324" s="51"/>
      <c r="X3324" s="51"/>
      <c r="Y3324" s="51"/>
      <c r="Z3324" s="51"/>
      <c r="AA3324" s="145"/>
    </row>
    <row r="3325" spans="1:27" s="2" customFormat="1" ht="31.2" x14ac:dyDescent="0.3">
      <c r="A3325" s="555">
        <v>45561</v>
      </c>
      <c r="B3325" s="48" t="s">
        <v>3212</v>
      </c>
      <c r="C3325" s="45" t="s">
        <v>494</v>
      </c>
      <c r="D3325" s="45">
        <v>6</v>
      </c>
      <c r="E3325" s="45" t="s">
        <v>361</v>
      </c>
      <c r="F3325" s="45">
        <v>40</v>
      </c>
      <c r="G3325" s="67" t="s">
        <v>3219</v>
      </c>
      <c r="H3325" s="47" t="s">
        <v>57</v>
      </c>
      <c r="I3325" s="130"/>
      <c r="J3325" s="582">
        <v>45604</v>
      </c>
      <c r="K3325" s="42" t="s">
        <v>31</v>
      </c>
      <c r="L3325" s="544">
        <v>45509</v>
      </c>
      <c r="M3325" s="48"/>
      <c r="N3325" s="513">
        <v>45636</v>
      </c>
      <c r="O3325" s="115" t="s">
        <v>3218</v>
      </c>
      <c r="P3325" s="70" t="str">
        <f t="shared" ca="1" si="556"/>
        <v/>
      </c>
      <c r="Q3325" s="70" t="str">
        <f t="shared" ca="1" si="557"/>
        <v/>
      </c>
      <c r="R3325" s="70" t="str">
        <f t="shared" ca="1" si="558"/>
        <v/>
      </c>
      <c r="S3325" s="70" t="str">
        <f t="shared" ca="1" si="559"/>
        <v/>
      </c>
      <c r="T3325" s="147" t="str">
        <f t="shared" ca="1" si="560"/>
        <v/>
      </c>
      <c r="U3325" s="146"/>
      <c r="V3325" s="51"/>
      <c r="W3325" s="51"/>
      <c r="X3325" s="51"/>
      <c r="Y3325" s="51"/>
      <c r="Z3325" s="51"/>
      <c r="AA3325" s="145"/>
    </row>
    <row r="3326" spans="1:27" s="2" customFormat="1" ht="31.2" x14ac:dyDescent="0.3">
      <c r="A3326" s="555">
        <v>45561</v>
      </c>
      <c r="B3326" s="48" t="s">
        <v>3212</v>
      </c>
      <c r="C3326" s="45" t="s">
        <v>494</v>
      </c>
      <c r="D3326" s="45">
        <v>6</v>
      </c>
      <c r="E3326" s="45" t="s">
        <v>361</v>
      </c>
      <c r="F3326" s="45">
        <v>39</v>
      </c>
      <c r="G3326" s="67" t="s">
        <v>3220</v>
      </c>
      <c r="H3326" s="47" t="s">
        <v>57</v>
      </c>
      <c r="I3326" s="130"/>
      <c r="J3326" s="582">
        <v>45586</v>
      </c>
      <c r="K3326" s="42" t="s">
        <v>31</v>
      </c>
      <c r="L3326" s="544">
        <v>45509</v>
      </c>
      <c r="M3326" s="48"/>
      <c r="N3326" s="513">
        <v>45636</v>
      </c>
      <c r="O3326" s="115" t="s">
        <v>3218</v>
      </c>
      <c r="P3326" s="70" t="str">
        <f t="shared" ca="1" si="556"/>
        <v/>
      </c>
      <c r="Q3326" s="70" t="str">
        <f t="shared" ca="1" si="557"/>
        <v/>
      </c>
      <c r="R3326" s="70" t="str">
        <f t="shared" ca="1" si="558"/>
        <v/>
      </c>
      <c r="S3326" s="70" t="str">
        <f t="shared" ca="1" si="559"/>
        <v/>
      </c>
      <c r="T3326" s="147" t="str">
        <f t="shared" ca="1" si="560"/>
        <v/>
      </c>
      <c r="U3326" s="146"/>
      <c r="V3326" s="51"/>
      <c r="W3326" s="51"/>
      <c r="X3326" s="51"/>
      <c r="Y3326" s="51"/>
      <c r="Z3326" s="51"/>
      <c r="AA3326" s="145"/>
    </row>
    <row r="3327" spans="1:27" s="2" customFormat="1" ht="31.2" x14ac:dyDescent="0.3">
      <c r="A3327" s="555">
        <v>45561</v>
      </c>
      <c r="B3327" s="48" t="s">
        <v>3212</v>
      </c>
      <c r="C3327" s="45" t="s">
        <v>494</v>
      </c>
      <c r="D3327" s="45">
        <v>6</v>
      </c>
      <c r="E3327" s="45" t="s">
        <v>361</v>
      </c>
      <c r="F3327" s="45">
        <v>38</v>
      </c>
      <c r="G3327" s="67" t="s">
        <v>3221</v>
      </c>
      <c r="H3327" s="81" t="s">
        <v>30</v>
      </c>
      <c r="I3327" s="130"/>
      <c r="J3327" s="582">
        <v>45586</v>
      </c>
      <c r="K3327" s="42" t="s">
        <v>31</v>
      </c>
      <c r="L3327" s="544">
        <v>45509</v>
      </c>
      <c r="M3327" s="48"/>
      <c r="N3327" s="513">
        <v>45686</v>
      </c>
      <c r="O3327" s="115" t="s">
        <v>3218</v>
      </c>
      <c r="P3327" s="70" t="str">
        <f t="shared" ca="1" si="556"/>
        <v/>
      </c>
      <c r="Q3327" s="70" t="str">
        <f t="shared" ca="1" si="557"/>
        <v/>
      </c>
      <c r="R3327" s="70" t="str">
        <f t="shared" ca="1" si="558"/>
        <v/>
      </c>
      <c r="S3327" s="70" t="str">
        <f t="shared" ca="1" si="559"/>
        <v/>
      </c>
      <c r="T3327" s="147" t="str">
        <f t="shared" ca="1" si="560"/>
        <v/>
      </c>
      <c r="U3327" s="146"/>
      <c r="V3327" s="51"/>
      <c r="W3327" s="51"/>
      <c r="X3327" s="51"/>
      <c r="Y3327" s="51"/>
      <c r="Z3327" s="51"/>
      <c r="AA3327" s="145"/>
    </row>
    <row r="3328" spans="1:27" s="2" customFormat="1" ht="46.8" x14ac:dyDescent="0.3">
      <c r="A3328" s="555">
        <v>45561</v>
      </c>
      <c r="B3328" s="48" t="s">
        <v>3212</v>
      </c>
      <c r="C3328" s="45" t="s">
        <v>494</v>
      </c>
      <c r="D3328" s="45">
        <v>6</v>
      </c>
      <c r="E3328" s="45" t="s">
        <v>361</v>
      </c>
      <c r="F3328" s="45">
        <v>37</v>
      </c>
      <c r="G3328" s="66" t="s">
        <v>3222</v>
      </c>
      <c r="H3328" s="47" t="s">
        <v>54</v>
      </c>
      <c r="I3328" s="70"/>
      <c r="J3328" s="577">
        <v>45586</v>
      </c>
      <c r="K3328" s="42" t="s">
        <v>31</v>
      </c>
      <c r="L3328" s="544">
        <v>45509</v>
      </c>
      <c r="M3328" s="48"/>
      <c r="N3328" s="513">
        <v>45616</v>
      </c>
      <c r="O3328" s="115" t="s">
        <v>3218</v>
      </c>
      <c r="P3328" s="70" t="str">
        <f t="shared" ca="1" si="556"/>
        <v/>
      </c>
      <c r="Q3328" s="70" t="str">
        <f t="shared" ca="1" si="557"/>
        <v/>
      </c>
      <c r="R3328" s="70" t="str">
        <f t="shared" ca="1" si="558"/>
        <v/>
      </c>
      <c r="S3328" s="70" t="str">
        <f t="shared" ca="1" si="559"/>
        <v/>
      </c>
      <c r="T3328" s="147" t="str">
        <f t="shared" ca="1" si="560"/>
        <v/>
      </c>
      <c r="U3328" s="146"/>
      <c r="V3328" s="51"/>
      <c r="W3328" s="51"/>
      <c r="X3328" s="51"/>
      <c r="Y3328" s="51"/>
      <c r="Z3328" s="51"/>
      <c r="AA3328" s="145"/>
    </row>
    <row r="3329" spans="1:27" s="2" customFormat="1" ht="46.8" x14ac:dyDescent="0.3">
      <c r="A3329" s="555">
        <v>45561</v>
      </c>
      <c r="B3329" s="48" t="s">
        <v>3212</v>
      </c>
      <c r="C3329" s="45" t="s">
        <v>494</v>
      </c>
      <c r="D3329" s="45">
        <v>6</v>
      </c>
      <c r="E3329" s="45" t="s">
        <v>361</v>
      </c>
      <c r="F3329" s="45">
        <v>36</v>
      </c>
      <c r="G3329" s="66" t="s">
        <v>3223</v>
      </c>
      <c r="H3329" s="47" t="s">
        <v>54</v>
      </c>
      <c r="I3329" s="130"/>
      <c r="J3329" s="577">
        <v>45586</v>
      </c>
      <c r="K3329" s="42" t="s">
        <v>31</v>
      </c>
      <c r="L3329" s="544">
        <v>45509</v>
      </c>
      <c r="M3329" s="48"/>
      <c r="N3329" s="513">
        <v>45616</v>
      </c>
      <c r="O3329" s="115" t="s">
        <v>3218</v>
      </c>
      <c r="P3329" s="70" t="str">
        <f t="shared" ca="1" si="556"/>
        <v/>
      </c>
      <c r="Q3329" s="70" t="str">
        <f t="shared" ca="1" si="557"/>
        <v/>
      </c>
      <c r="R3329" s="70" t="str">
        <f t="shared" ca="1" si="558"/>
        <v/>
      </c>
      <c r="S3329" s="70" t="str">
        <f t="shared" ca="1" si="559"/>
        <v/>
      </c>
      <c r="T3329" s="147" t="str">
        <f t="shared" ca="1" si="560"/>
        <v/>
      </c>
      <c r="U3329" s="146"/>
      <c r="V3329" s="51"/>
      <c r="W3329" s="51"/>
      <c r="X3329" s="51"/>
      <c r="Y3329" s="51"/>
      <c r="Z3329" s="51"/>
      <c r="AA3329" s="145"/>
    </row>
    <row r="3330" spans="1:27" s="2" customFormat="1" ht="31.2" x14ac:dyDescent="0.3">
      <c r="A3330" s="555">
        <v>45561</v>
      </c>
      <c r="B3330" s="48" t="s">
        <v>3212</v>
      </c>
      <c r="C3330" s="45" t="s">
        <v>494</v>
      </c>
      <c r="D3330" s="45">
        <v>6</v>
      </c>
      <c r="E3330" s="45" t="s">
        <v>361</v>
      </c>
      <c r="F3330" s="45">
        <v>35</v>
      </c>
      <c r="G3330" s="67" t="s">
        <v>3224</v>
      </c>
      <c r="H3330" s="47" t="s">
        <v>68</v>
      </c>
      <c r="I3330" s="70"/>
      <c r="J3330" s="522"/>
      <c r="K3330" s="42" t="s">
        <v>31</v>
      </c>
      <c r="L3330" s="544">
        <v>45509</v>
      </c>
      <c r="M3330" s="48"/>
      <c r="N3330" s="513">
        <v>45656</v>
      </c>
      <c r="O3330" s="115" t="s">
        <v>3218</v>
      </c>
      <c r="P3330" s="70" t="str">
        <f t="shared" ca="1" si="556"/>
        <v/>
      </c>
      <c r="Q3330" s="70" t="str">
        <f t="shared" ca="1" si="557"/>
        <v/>
      </c>
      <c r="R3330" s="70" t="str">
        <f t="shared" ca="1" si="558"/>
        <v/>
      </c>
      <c r="S3330" s="70" t="str">
        <f t="shared" ca="1" si="559"/>
        <v/>
      </c>
      <c r="T3330" s="147" t="str">
        <f t="shared" ca="1" si="560"/>
        <v/>
      </c>
      <c r="U3330" s="146"/>
      <c r="V3330" s="51"/>
      <c r="W3330" s="51"/>
      <c r="X3330" s="51"/>
      <c r="Y3330" s="51"/>
      <c r="Z3330" s="51"/>
      <c r="AA3330" s="145"/>
    </row>
    <row r="3331" spans="1:27" s="2" customFormat="1" ht="31.2" x14ac:dyDescent="0.3">
      <c r="A3331" s="555">
        <v>45561</v>
      </c>
      <c r="B3331" s="48" t="s">
        <v>3212</v>
      </c>
      <c r="C3331" s="45" t="s">
        <v>494</v>
      </c>
      <c r="D3331" s="45">
        <v>6</v>
      </c>
      <c r="E3331" s="45" t="s">
        <v>361</v>
      </c>
      <c r="F3331" s="45">
        <v>34</v>
      </c>
      <c r="G3331" s="67" t="s">
        <v>3225</v>
      </c>
      <c r="H3331" s="47" t="s">
        <v>30</v>
      </c>
      <c r="I3331" s="47"/>
      <c r="J3331" s="568"/>
      <c r="K3331" s="42" t="s">
        <v>31</v>
      </c>
      <c r="L3331" s="544">
        <v>45509</v>
      </c>
      <c r="M3331" s="48"/>
      <c r="N3331" s="513">
        <v>45510</v>
      </c>
      <c r="O3331" s="115" t="s">
        <v>3218</v>
      </c>
      <c r="P3331" s="70" t="str">
        <f t="shared" ca="1" si="556"/>
        <v/>
      </c>
      <c r="Q3331" s="70" t="str">
        <f t="shared" ca="1" si="557"/>
        <v/>
      </c>
      <c r="R3331" s="70" t="str">
        <f t="shared" ca="1" si="558"/>
        <v/>
      </c>
      <c r="S3331" s="70" t="str">
        <f t="shared" ca="1" si="559"/>
        <v/>
      </c>
      <c r="T3331" s="147" t="str">
        <f t="shared" ca="1" si="560"/>
        <v/>
      </c>
      <c r="U3331" s="146"/>
      <c r="V3331" s="51"/>
      <c r="W3331" s="51"/>
      <c r="X3331" s="51"/>
      <c r="Y3331" s="51"/>
      <c r="Z3331" s="51"/>
      <c r="AA3331" s="145"/>
    </row>
    <row r="3332" spans="1:27" s="2" customFormat="1" ht="31.2" x14ac:dyDescent="0.3">
      <c r="A3332" s="555">
        <v>45561</v>
      </c>
      <c r="B3332" s="48" t="s">
        <v>3212</v>
      </c>
      <c r="C3332" s="45" t="s">
        <v>494</v>
      </c>
      <c r="D3332" s="45">
        <v>6</v>
      </c>
      <c r="E3332" s="45" t="s">
        <v>361</v>
      </c>
      <c r="F3332" s="106">
        <v>33</v>
      </c>
      <c r="G3332" s="46" t="s">
        <v>3226</v>
      </c>
      <c r="H3332" s="47" t="s">
        <v>30</v>
      </c>
      <c r="I3332" s="47"/>
      <c r="J3332" s="568"/>
      <c r="K3332" s="42" t="s">
        <v>31</v>
      </c>
      <c r="L3332" s="544">
        <v>45509</v>
      </c>
      <c r="M3332" s="48"/>
      <c r="N3332" s="513">
        <v>45510</v>
      </c>
      <c r="O3332" s="115" t="s">
        <v>3218</v>
      </c>
      <c r="P3332" s="70" t="str">
        <f t="shared" ca="1" si="556"/>
        <v/>
      </c>
      <c r="Q3332" s="70" t="str">
        <f t="shared" ca="1" si="557"/>
        <v/>
      </c>
      <c r="R3332" s="70" t="str">
        <f t="shared" ca="1" si="558"/>
        <v/>
      </c>
      <c r="S3332" s="70" t="str">
        <f t="shared" ca="1" si="559"/>
        <v/>
      </c>
      <c r="T3332" s="147" t="str">
        <f t="shared" ca="1" si="560"/>
        <v/>
      </c>
      <c r="U3332" s="146"/>
      <c r="V3332" s="51"/>
      <c r="W3332" s="51"/>
      <c r="X3332" s="51"/>
      <c r="Y3332" s="51"/>
      <c r="Z3332" s="51"/>
      <c r="AA3332" s="145"/>
    </row>
    <row r="3333" spans="1:27" s="2" customFormat="1" ht="31.2" x14ac:dyDescent="0.3">
      <c r="A3333" s="555">
        <v>45561</v>
      </c>
      <c r="B3333" s="48" t="s">
        <v>3212</v>
      </c>
      <c r="C3333" s="45" t="s">
        <v>494</v>
      </c>
      <c r="D3333" s="45">
        <v>6</v>
      </c>
      <c r="E3333" s="45" t="s">
        <v>361</v>
      </c>
      <c r="F3333" s="45">
        <v>32</v>
      </c>
      <c r="G3333" s="46" t="s">
        <v>3227</v>
      </c>
      <c r="H3333" s="47" t="s">
        <v>30</v>
      </c>
      <c r="I3333" s="47"/>
      <c r="J3333" s="568"/>
      <c r="K3333" s="42" t="s">
        <v>31</v>
      </c>
      <c r="L3333" s="544">
        <v>45509</v>
      </c>
      <c r="M3333" s="48"/>
      <c r="N3333" s="513">
        <v>45510</v>
      </c>
      <c r="O3333" s="115" t="s">
        <v>3218</v>
      </c>
      <c r="P3333" s="70" t="str">
        <f t="shared" ca="1" si="556"/>
        <v/>
      </c>
      <c r="Q3333" s="70" t="str">
        <f t="shared" ca="1" si="557"/>
        <v/>
      </c>
      <c r="R3333" s="70" t="str">
        <f t="shared" ca="1" si="558"/>
        <v/>
      </c>
      <c r="S3333" s="70" t="str">
        <f t="shared" ca="1" si="559"/>
        <v/>
      </c>
      <c r="T3333" s="147" t="str">
        <f t="shared" ca="1" si="560"/>
        <v/>
      </c>
      <c r="U3333" s="146"/>
      <c r="V3333" s="51"/>
      <c r="W3333" s="51"/>
      <c r="X3333" s="51"/>
      <c r="Y3333" s="51"/>
      <c r="Z3333" s="51"/>
      <c r="AA3333" s="145"/>
    </row>
    <row r="3334" spans="1:27" s="2" customFormat="1" ht="31.2" x14ac:dyDescent="0.3">
      <c r="A3334" s="555">
        <v>45561</v>
      </c>
      <c r="B3334" s="48" t="s">
        <v>3212</v>
      </c>
      <c r="C3334" s="45" t="s">
        <v>494</v>
      </c>
      <c r="D3334" s="45">
        <v>6</v>
      </c>
      <c r="E3334" s="45" t="s">
        <v>361</v>
      </c>
      <c r="F3334" s="106">
        <v>31</v>
      </c>
      <c r="G3334" s="46" t="s">
        <v>3228</v>
      </c>
      <c r="H3334" s="47" t="s">
        <v>30</v>
      </c>
      <c r="I3334" s="47"/>
      <c r="J3334" s="568"/>
      <c r="K3334" s="42" t="s">
        <v>31</v>
      </c>
      <c r="L3334" s="544">
        <v>45509</v>
      </c>
      <c r="M3334" s="48"/>
      <c r="N3334" s="513">
        <v>45510</v>
      </c>
      <c r="O3334" s="115" t="s">
        <v>3218</v>
      </c>
      <c r="P3334" s="70" t="str">
        <f t="shared" ca="1" si="556"/>
        <v/>
      </c>
      <c r="Q3334" s="70" t="str">
        <f t="shared" ca="1" si="557"/>
        <v/>
      </c>
      <c r="R3334" s="70" t="str">
        <f t="shared" ca="1" si="558"/>
        <v/>
      </c>
      <c r="S3334" s="70" t="str">
        <f t="shared" ca="1" si="559"/>
        <v/>
      </c>
      <c r="T3334" s="147" t="str">
        <f t="shared" ca="1" si="560"/>
        <v/>
      </c>
      <c r="U3334" s="146"/>
      <c r="V3334" s="51"/>
      <c r="W3334" s="51"/>
      <c r="X3334" s="51"/>
      <c r="Y3334" s="51"/>
      <c r="Z3334" s="51"/>
      <c r="AA3334" s="145"/>
    </row>
    <row r="3335" spans="1:27" s="2" customFormat="1" ht="31.2" x14ac:dyDescent="0.3">
      <c r="A3335" s="555">
        <v>45561</v>
      </c>
      <c r="B3335" s="48" t="s">
        <v>3212</v>
      </c>
      <c r="C3335" s="45" t="s">
        <v>494</v>
      </c>
      <c r="D3335" s="45">
        <v>6</v>
      </c>
      <c r="E3335" s="45" t="s">
        <v>361</v>
      </c>
      <c r="F3335" s="45">
        <v>30</v>
      </c>
      <c r="G3335" s="46" t="s">
        <v>3229</v>
      </c>
      <c r="H3335" s="47" t="s">
        <v>30</v>
      </c>
      <c r="I3335" s="47"/>
      <c r="J3335" s="568"/>
      <c r="K3335" s="42" t="s">
        <v>31</v>
      </c>
      <c r="L3335" s="544">
        <v>45509</v>
      </c>
      <c r="M3335" s="48"/>
      <c r="N3335" s="513">
        <v>45510</v>
      </c>
      <c r="O3335" s="115" t="s">
        <v>3218</v>
      </c>
      <c r="P3335" s="70" t="str">
        <f t="shared" ca="1" si="556"/>
        <v/>
      </c>
      <c r="Q3335" s="70" t="str">
        <f t="shared" ca="1" si="557"/>
        <v/>
      </c>
      <c r="R3335" s="70" t="str">
        <f t="shared" ca="1" si="558"/>
        <v/>
      </c>
      <c r="S3335" s="70" t="str">
        <f t="shared" ca="1" si="559"/>
        <v/>
      </c>
      <c r="T3335" s="147" t="str">
        <f t="shared" ca="1" si="560"/>
        <v/>
      </c>
      <c r="U3335" s="146"/>
      <c r="V3335" s="51"/>
      <c r="W3335" s="51"/>
      <c r="X3335" s="51"/>
      <c r="Y3335" s="51"/>
      <c r="Z3335" s="51"/>
      <c r="AA3335" s="145"/>
    </row>
    <row r="3336" spans="1:27" s="2" customFormat="1" ht="31.2" x14ac:dyDescent="0.3">
      <c r="A3336" s="555">
        <v>45561</v>
      </c>
      <c r="B3336" s="48" t="s">
        <v>3212</v>
      </c>
      <c r="C3336" s="45" t="s">
        <v>494</v>
      </c>
      <c r="D3336" s="45">
        <v>6</v>
      </c>
      <c r="E3336" s="45" t="s">
        <v>361</v>
      </c>
      <c r="F3336" s="106">
        <v>29</v>
      </c>
      <c r="G3336" s="46" t="s">
        <v>3230</v>
      </c>
      <c r="H3336" s="47" t="s">
        <v>30</v>
      </c>
      <c r="I3336" s="47"/>
      <c r="J3336" s="568"/>
      <c r="K3336" s="42" t="s">
        <v>31</v>
      </c>
      <c r="L3336" s="544">
        <v>45509</v>
      </c>
      <c r="M3336" s="48"/>
      <c r="N3336" s="513">
        <v>45510</v>
      </c>
      <c r="O3336" s="115" t="s">
        <v>3218</v>
      </c>
      <c r="P3336" s="70" t="str">
        <f t="shared" ca="1" si="556"/>
        <v/>
      </c>
      <c r="Q3336" s="70" t="str">
        <f t="shared" ca="1" si="557"/>
        <v/>
      </c>
      <c r="R3336" s="70" t="str">
        <f t="shared" ca="1" si="558"/>
        <v/>
      </c>
      <c r="S3336" s="70" t="str">
        <f t="shared" ca="1" si="559"/>
        <v/>
      </c>
      <c r="T3336" s="147" t="str">
        <f t="shared" ca="1" si="560"/>
        <v/>
      </c>
      <c r="U3336" s="146"/>
      <c r="V3336" s="51"/>
      <c r="W3336" s="51"/>
      <c r="X3336" s="51"/>
      <c r="Y3336" s="51"/>
      <c r="Z3336" s="51"/>
      <c r="AA3336" s="145"/>
    </row>
    <row r="3337" spans="1:27" s="2" customFormat="1" ht="31.2" x14ac:dyDescent="0.3">
      <c r="A3337" s="555">
        <v>45561</v>
      </c>
      <c r="B3337" s="48" t="s">
        <v>3212</v>
      </c>
      <c r="C3337" s="45" t="s">
        <v>494</v>
      </c>
      <c r="D3337" s="45">
        <v>6</v>
      </c>
      <c r="E3337" s="45" t="s">
        <v>361</v>
      </c>
      <c r="F3337" s="45">
        <v>28</v>
      </c>
      <c r="G3337" s="46" t="s">
        <v>3231</v>
      </c>
      <c r="H3337" s="47" t="s">
        <v>30</v>
      </c>
      <c r="I3337" s="47"/>
      <c r="J3337" s="568"/>
      <c r="K3337" s="42" t="s">
        <v>31</v>
      </c>
      <c r="L3337" s="544">
        <v>45509</v>
      </c>
      <c r="M3337" s="48"/>
      <c r="N3337" s="513">
        <v>45510</v>
      </c>
      <c r="O3337" s="115" t="s">
        <v>3218</v>
      </c>
      <c r="P3337" s="70" t="str">
        <f t="shared" ca="1" si="556"/>
        <v/>
      </c>
      <c r="Q3337" s="70" t="str">
        <f t="shared" ca="1" si="557"/>
        <v/>
      </c>
      <c r="R3337" s="70" t="str">
        <f t="shared" ca="1" si="558"/>
        <v/>
      </c>
      <c r="S3337" s="70" t="str">
        <f t="shared" ca="1" si="559"/>
        <v/>
      </c>
      <c r="T3337" s="147" t="str">
        <f t="shared" ca="1" si="560"/>
        <v/>
      </c>
      <c r="U3337" s="146"/>
      <c r="V3337" s="51"/>
      <c r="W3337" s="51"/>
      <c r="X3337" s="51"/>
      <c r="Y3337" s="51"/>
      <c r="Z3337" s="51"/>
      <c r="AA3337" s="145"/>
    </row>
    <row r="3338" spans="1:27" s="2" customFormat="1" ht="31.2" x14ac:dyDescent="0.3">
      <c r="A3338" s="555">
        <v>45561</v>
      </c>
      <c r="B3338" s="48" t="s">
        <v>3212</v>
      </c>
      <c r="C3338" s="45" t="s">
        <v>494</v>
      </c>
      <c r="D3338" s="45">
        <v>6</v>
      </c>
      <c r="E3338" s="45" t="s">
        <v>361</v>
      </c>
      <c r="F3338" s="106">
        <v>27</v>
      </c>
      <c r="G3338" s="46" t="s">
        <v>3232</v>
      </c>
      <c r="H3338" s="47" t="s">
        <v>30</v>
      </c>
      <c r="I3338" s="47"/>
      <c r="J3338" s="568"/>
      <c r="K3338" s="187" t="s">
        <v>31</v>
      </c>
      <c r="L3338" s="544">
        <v>45509</v>
      </c>
      <c r="M3338" s="48"/>
      <c r="N3338" s="513">
        <v>45510</v>
      </c>
      <c r="O3338" s="115" t="s">
        <v>3218</v>
      </c>
      <c r="P3338" s="70" t="str">
        <f t="shared" ca="1" si="556"/>
        <v/>
      </c>
      <c r="Q3338" s="70" t="str">
        <f t="shared" ca="1" si="557"/>
        <v/>
      </c>
      <c r="R3338" s="70" t="str">
        <f t="shared" ca="1" si="558"/>
        <v/>
      </c>
      <c r="S3338" s="70" t="str">
        <f t="shared" ca="1" si="559"/>
        <v/>
      </c>
      <c r="T3338" s="147" t="str">
        <f t="shared" ca="1" si="560"/>
        <v/>
      </c>
      <c r="U3338" s="146"/>
      <c r="V3338" s="51"/>
      <c r="W3338" s="51"/>
      <c r="X3338" s="51"/>
      <c r="Y3338" s="51"/>
      <c r="Z3338" s="51"/>
      <c r="AA3338" s="145"/>
    </row>
    <row r="3339" spans="1:27" s="2" customFormat="1" ht="31.2" x14ac:dyDescent="0.3">
      <c r="A3339" s="555">
        <v>45561</v>
      </c>
      <c r="B3339" s="48" t="s">
        <v>3212</v>
      </c>
      <c r="C3339" s="45" t="s">
        <v>494</v>
      </c>
      <c r="D3339" s="45">
        <v>6</v>
      </c>
      <c r="E3339" s="45" t="s">
        <v>361</v>
      </c>
      <c r="F3339" s="45">
        <v>26</v>
      </c>
      <c r="G3339" s="46" t="s">
        <v>3233</v>
      </c>
      <c r="H3339" s="47" t="s">
        <v>30</v>
      </c>
      <c r="I3339" s="47"/>
      <c r="J3339" s="568"/>
      <c r="K3339" s="42" t="s">
        <v>31</v>
      </c>
      <c r="L3339" s="544">
        <v>45509</v>
      </c>
      <c r="M3339" s="48"/>
      <c r="N3339" s="513">
        <v>45510</v>
      </c>
      <c r="O3339" s="115" t="s">
        <v>3218</v>
      </c>
      <c r="P3339" s="70" t="str">
        <f t="shared" ca="1" si="556"/>
        <v/>
      </c>
      <c r="Q3339" s="70" t="str">
        <f t="shared" ca="1" si="557"/>
        <v/>
      </c>
      <c r="R3339" s="70" t="str">
        <f t="shared" ca="1" si="558"/>
        <v/>
      </c>
      <c r="S3339" s="70" t="str">
        <f t="shared" ca="1" si="559"/>
        <v/>
      </c>
      <c r="T3339" s="147" t="str">
        <f t="shared" ca="1" si="560"/>
        <v/>
      </c>
      <c r="U3339" s="146"/>
      <c r="V3339" s="51"/>
      <c r="W3339" s="51"/>
      <c r="X3339" s="51"/>
      <c r="Y3339" s="51"/>
      <c r="Z3339" s="51"/>
      <c r="AA3339" s="145"/>
    </row>
    <row r="3340" spans="1:27" s="2" customFormat="1" ht="31.2" x14ac:dyDescent="0.3">
      <c r="A3340" s="555">
        <v>45561</v>
      </c>
      <c r="B3340" s="48" t="s">
        <v>3212</v>
      </c>
      <c r="C3340" s="45" t="s">
        <v>494</v>
      </c>
      <c r="D3340" s="45">
        <v>6</v>
      </c>
      <c r="E3340" s="45" t="s">
        <v>361</v>
      </c>
      <c r="F3340" s="106">
        <v>25</v>
      </c>
      <c r="G3340" s="46" t="s">
        <v>3234</v>
      </c>
      <c r="H3340" s="47" t="s">
        <v>30</v>
      </c>
      <c r="I3340" s="47"/>
      <c r="J3340" s="568"/>
      <c r="K3340" s="42" t="s">
        <v>31</v>
      </c>
      <c r="L3340" s="544">
        <v>45509</v>
      </c>
      <c r="M3340" s="48"/>
      <c r="N3340" s="513">
        <v>45510</v>
      </c>
      <c r="O3340" s="115" t="s">
        <v>3218</v>
      </c>
      <c r="P3340" s="70" t="str">
        <f t="shared" ca="1" si="556"/>
        <v/>
      </c>
      <c r="Q3340" s="70" t="str">
        <f t="shared" ca="1" si="557"/>
        <v/>
      </c>
      <c r="R3340" s="70" t="str">
        <f t="shared" ca="1" si="558"/>
        <v/>
      </c>
      <c r="S3340" s="70" t="str">
        <f t="shared" ca="1" si="559"/>
        <v/>
      </c>
      <c r="T3340" s="147" t="str">
        <f t="shared" ca="1" si="560"/>
        <v/>
      </c>
      <c r="U3340" s="146"/>
      <c r="V3340" s="51"/>
      <c r="W3340" s="51"/>
      <c r="X3340" s="51"/>
      <c r="Y3340" s="51"/>
      <c r="Z3340" s="51"/>
      <c r="AA3340" s="145"/>
    </row>
    <row r="3341" spans="1:27" s="2" customFormat="1" ht="31.2" x14ac:dyDescent="0.3">
      <c r="A3341" s="555">
        <v>45561</v>
      </c>
      <c r="B3341" s="48" t="s">
        <v>3212</v>
      </c>
      <c r="C3341" s="45" t="s">
        <v>494</v>
      </c>
      <c r="D3341" s="45">
        <v>6</v>
      </c>
      <c r="E3341" s="45" t="s">
        <v>361</v>
      </c>
      <c r="F3341" s="45">
        <v>24</v>
      </c>
      <c r="G3341" s="46" t="s">
        <v>3235</v>
      </c>
      <c r="H3341" s="47" t="s">
        <v>30</v>
      </c>
      <c r="I3341" s="47"/>
      <c r="J3341" s="568"/>
      <c r="K3341" s="42" t="s">
        <v>31</v>
      </c>
      <c r="L3341" s="544">
        <v>45509</v>
      </c>
      <c r="M3341" s="48"/>
      <c r="N3341" s="513">
        <v>45510</v>
      </c>
      <c r="O3341" s="115" t="s">
        <v>3218</v>
      </c>
      <c r="P3341" s="70" t="str">
        <f t="shared" ca="1" si="556"/>
        <v/>
      </c>
      <c r="Q3341" s="70" t="str">
        <f t="shared" ca="1" si="557"/>
        <v/>
      </c>
      <c r="R3341" s="70" t="str">
        <f t="shared" ca="1" si="558"/>
        <v/>
      </c>
      <c r="S3341" s="70" t="str">
        <f t="shared" ca="1" si="559"/>
        <v/>
      </c>
      <c r="T3341" s="147" t="str">
        <f t="shared" ca="1" si="560"/>
        <v/>
      </c>
      <c r="U3341" s="146"/>
      <c r="V3341" s="51"/>
      <c r="W3341" s="51"/>
      <c r="X3341" s="51"/>
      <c r="Y3341" s="51"/>
      <c r="Z3341" s="51"/>
      <c r="AA3341" s="145"/>
    </row>
    <row r="3342" spans="1:27" s="2" customFormat="1" ht="31.2" x14ac:dyDescent="0.3">
      <c r="A3342" s="555">
        <v>45561</v>
      </c>
      <c r="B3342" s="48" t="s">
        <v>3212</v>
      </c>
      <c r="C3342" s="45" t="s">
        <v>494</v>
      </c>
      <c r="D3342" s="45">
        <v>6</v>
      </c>
      <c r="E3342" s="45" t="s">
        <v>361</v>
      </c>
      <c r="F3342" s="106">
        <v>23</v>
      </c>
      <c r="G3342" s="46" t="s">
        <v>3236</v>
      </c>
      <c r="H3342" s="47" t="s">
        <v>30</v>
      </c>
      <c r="I3342" s="47"/>
      <c r="J3342" s="568"/>
      <c r="K3342" s="42" t="s">
        <v>31</v>
      </c>
      <c r="L3342" s="544">
        <v>45509</v>
      </c>
      <c r="M3342" s="48"/>
      <c r="N3342" s="513">
        <v>45510</v>
      </c>
      <c r="O3342" s="115" t="s">
        <v>3218</v>
      </c>
      <c r="P3342" s="70" t="str">
        <f t="shared" ca="1" si="556"/>
        <v/>
      </c>
      <c r="Q3342" s="70" t="str">
        <f t="shared" ca="1" si="557"/>
        <v/>
      </c>
      <c r="R3342" s="70" t="str">
        <f t="shared" ca="1" si="558"/>
        <v/>
      </c>
      <c r="S3342" s="70" t="str">
        <f t="shared" ca="1" si="559"/>
        <v/>
      </c>
      <c r="T3342" s="147" t="str">
        <f t="shared" ca="1" si="560"/>
        <v/>
      </c>
      <c r="U3342" s="146"/>
      <c r="V3342" s="51"/>
      <c r="W3342" s="51"/>
      <c r="X3342" s="51"/>
      <c r="Y3342" s="51"/>
      <c r="Z3342" s="51"/>
      <c r="AA3342" s="145"/>
    </row>
    <row r="3343" spans="1:27" s="2" customFormat="1" ht="31.2" x14ac:dyDescent="0.3">
      <c r="A3343" s="555">
        <v>45561</v>
      </c>
      <c r="B3343" s="48" t="s">
        <v>3212</v>
      </c>
      <c r="C3343" s="45" t="s">
        <v>494</v>
      </c>
      <c r="D3343" s="45">
        <v>6</v>
      </c>
      <c r="E3343" s="45" t="s">
        <v>361</v>
      </c>
      <c r="F3343" s="45">
        <v>22</v>
      </c>
      <c r="G3343" s="46" t="s">
        <v>3237</v>
      </c>
      <c r="H3343" s="47" t="s">
        <v>30</v>
      </c>
      <c r="I3343" s="47"/>
      <c r="J3343" s="568"/>
      <c r="K3343" s="42" t="s">
        <v>31</v>
      </c>
      <c r="L3343" s="544">
        <v>45509</v>
      </c>
      <c r="M3343" s="48"/>
      <c r="N3343" s="513">
        <v>45510</v>
      </c>
      <c r="O3343" s="115" t="s">
        <v>3218</v>
      </c>
      <c r="P3343" s="70" t="str">
        <f t="shared" ca="1" si="556"/>
        <v/>
      </c>
      <c r="Q3343" s="70" t="str">
        <f t="shared" ca="1" si="557"/>
        <v/>
      </c>
      <c r="R3343" s="70" t="str">
        <f t="shared" ca="1" si="558"/>
        <v/>
      </c>
      <c r="S3343" s="70" t="str">
        <f t="shared" ca="1" si="559"/>
        <v/>
      </c>
      <c r="T3343" s="147" t="str">
        <f t="shared" ca="1" si="560"/>
        <v/>
      </c>
      <c r="U3343" s="146"/>
      <c r="V3343" s="51"/>
      <c r="W3343" s="51"/>
      <c r="X3343" s="51"/>
      <c r="Y3343" s="51"/>
      <c r="Z3343" s="51"/>
      <c r="AA3343" s="145"/>
    </row>
    <row r="3344" spans="1:27" s="2" customFormat="1" ht="31.2" x14ac:dyDescent="0.3">
      <c r="A3344" s="555">
        <v>45561</v>
      </c>
      <c r="B3344" s="48" t="s">
        <v>3212</v>
      </c>
      <c r="C3344" s="45" t="s">
        <v>494</v>
      </c>
      <c r="D3344" s="45">
        <v>6</v>
      </c>
      <c r="E3344" s="45" t="s">
        <v>361</v>
      </c>
      <c r="F3344" s="106">
        <v>21</v>
      </c>
      <c r="G3344" s="46" t="s">
        <v>3238</v>
      </c>
      <c r="H3344" s="47" t="s">
        <v>30</v>
      </c>
      <c r="I3344" s="47"/>
      <c r="J3344" s="568"/>
      <c r="K3344" s="42" t="s">
        <v>31</v>
      </c>
      <c r="L3344" s="544">
        <v>45509</v>
      </c>
      <c r="M3344" s="48"/>
      <c r="N3344" s="513">
        <v>45510</v>
      </c>
      <c r="O3344" s="115" t="s">
        <v>3218</v>
      </c>
      <c r="P3344" s="70" t="str">
        <f t="shared" ca="1" si="556"/>
        <v/>
      </c>
      <c r="Q3344" s="70" t="str">
        <f t="shared" ca="1" si="557"/>
        <v/>
      </c>
      <c r="R3344" s="70" t="str">
        <f t="shared" ca="1" si="558"/>
        <v/>
      </c>
      <c r="S3344" s="70" t="str">
        <f t="shared" ca="1" si="559"/>
        <v/>
      </c>
      <c r="T3344" s="147" t="str">
        <f t="shared" ca="1" si="560"/>
        <v/>
      </c>
      <c r="U3344" s="146"/>
      <c r="V3344" s="51"/>
      <c r="W3344" s="51"/>
      <c r="X3344" s="51"/>
      <c r="Y3344" s="51"/>
      <c r="Z3344" s="51"/>
      <c r="AA3344" s="145"/>
    </row>
    <row r="3345" spans="1:27" s="2" customFormat="1" ht="31.2" x14ac:dyDescent="0.3">
      <c r="A3345" s="555">
        <v>45561</v>
      </c>
      <c r="B3345" s="48" t="s">
        <v>3212</v>
      </c>
      <c r="C3345" s="45" t="s">
        <v>494</v>
      </c>
      <c r="D3345" s="45">
        <v>6</v>
      </c>
      <c r="E3345" s="45" t="s">
        <v>361</v>
      </c>
      <c r="F3345" s="45">
        <v>20</v>
      </c>
      <c r="G3345" s="46" t="s">
        <v>3239</v>
      </c>
      <c r="H3345" s="47" t="s">
        <v>30</v>
      </c>
      <c r="I3345" s="47"/>
      <c r="J3345" s="568"/>
      <c r="K3345" s="42" t="s">
        <v>31</v>
      </c>
      <c r="L3345" s="544">
        <v>45509</v>
      </c>
      <c r="M3345" s="48"/>
      <c r="N3345" s="513">
        <v>45510</v>
      </c>
      <c r="O3345" s="115" t="s">
        <v>3218</v>
      </c>
      <c r="P3345" s="70" t="str">
        <f t="shared" ca="1" si="556"/>
        <v/>
      </c>
      <c r="Q3345" s="70" t="str">
        <f t="shared" ca="1" si="557"/>
        <v/>
      </c>
      <c r="R3345" s="70" t="str">
        <f t="shared" ca="1" si="558"/>
        <v/>
      </c>
      <c r="S3345" s="70" t="str">
        <f t="shared" ca="1" si="559"/>
        <v/>
      </c>
      <c r="T3345" s="147" t="str">
        <f t="shared" ca="1" si="560"/>
        <v/>
      </c>
      <c r="U3345" s="146"/>
      <c r="V3345" s="51"/>
      <c r="W3345" s="51"/>
      <c r="X3345" s="51"/>
      <c r="Y3345" s="51"/>
      <c r="Z3345" s="51"/>
      <c r="AA3345" s="145"/>
    </row>
    <row r="3346" spans="1:27" s="2" customFormat="1" ht="31.2" x14ac:dyDescent="0.3">
      <c r="A3346" s="555">
        <v>45561</v>
      </c>
      <c r="B3346" s="48" t="s">
        <v>3212</v>
      </c>
      <c r="C3346" s="48" t="s">
        <v>494</v>
      </c>
      <c r="D3346" s="48">
        <v>6</v>
      </c>
      <c r="E3346" s="48" t="s">
        <v>361</v>
      </c>
      <c r="F3346" s="106">
        <v>19</v>
      </c>
      <c r="G3346" s="46" t="s">
        <v>3240</v>
      </c>
      <c r="H3346" s="47" t="s">
        <v>1488</v>
      </c>
      <c r="I3346" s="59"/>
      <c r="J3346" s="528"/>
      <c r="K3346" s="42" t="s">
        <v>31</v>
      </c>
      <c r="L3346" s="544">
        <v>45509</v>
      </c>
      <c r="M3346" s="48"/>
      <c r="N3346" s="513">
        <v>45616</v>
      </c>
      <c r="O3346" s="115" t="s">
        <v>3218</v>
      </c>
      <c r="P3346" s="70" t="str">
        <f t="shared" ca="1" si="556"/>
        <v/>
      </c>
      <c r="Q3346" s="70" t="str">
        <f t="shared" ca="1" si="557"/>
        <v/>
      </c>
      <c r="R3346" s="70" t="str">
        <f t="shared" ca="1" si="558"/>
        <v/>
      </c>
      <c r="S3346" s="70" t="str">
        <f t="shared" ca="1" si="559"/>
        <v/>
      </c>
      <c r="T3346" s="147" t="str">
        <f t="shared" ca="1" si="560"/>
        <v/>
      </c>
      <c r="U3346" s="146"/>
      <c r="V3346" s="51"/>
      <c r="W3346" s="51"/>
      <c r="X3346" s="51"/>
      <c r="Y3346" s="51"/>
      <c r="Z3346" s="51"/>
      <c r="AA3346" s="145"/>
    </row>
    <row r="3347" spans="1:27" s="2" customFormat="1" ht="31.2" x14ac:dyDescent="0.3">
      <c r="A3347" s="555">
        <v>45561</v>
      </c>
      <c r="B3347" s="48" t="s">
        <v>3212</v>
      </c>
      <c r="C3347" s="45" t="s">
        <v>494</v>
      </c>
      <c r="D3347" s="45">
        <v>6</v>
      </c>
      <c r="E3347" s="45" t="s">
        <v>361</v>
      </c>
      <c r="F3347" s="45">
        <v>18</v>
      </c>
      <c r="G3347" s="46" t="s">
        <v>3241</v>
      </c>
      <c r="H3347" s="47" t="s">
        <v>30</v>
      </c>
      <c r="I3347" s="47"/>
      <c r="J3347" s="568"/>
      <c r="K3347" s="42" t="s">
        <v>31</v>
      </c>
      <c r="L3347" s="544">
        <v>45509</v>
      </c>
      <c r="M3347" s="48"/>
      <c r="N3347" s="513">
        <v>45510</v>
      </c>
      <c r="O3347" s="115" t="s">
        <v>3218</v>
      </c>
      <c r="P3347" s="70" t="str">
        <f t="shared" ca="1" si="556"/>
        <v/>
      </c>
      <c r="Q3347" s="70" t="str">
        <f t="shared" ca="1" si="557"/>
        <v/>
      </c>
      <c r="R3347" s="70" t="str">
        <f t="shared" ca="1" si="558"/>
        <v/>
      </c>
      <c r="S3347" s="70" t="str">
        <f t="shared" ca="1" si="559"/>
        <v/>
      </c>
      <c r="T3347" s="147" t="str">
        <f t="shared" ca="1" si="560"/>
        <v/>
      </c>
      <c r="U3347" s="146"/>
      <c r="V3347" s="51"/>
      <c r="W3347" s="51"/>
      <c r="X3347" s="51"/>
      <c r="Y3347" s="51"/>
      <c r="Z3347" s="51"/>
      <c r="AA3347" s="145"/>
    </row>
    <row r="3348" spans="1:27" s="2" customFormat="1" ht="31.2" x14ac:dyDescent="0.3">
      <c r="A3348" s="555">
        <v>45561</v>
      </c>
      <c r="B3348" s="48" t="s">
        <v>3212</v>
      </c>
      <c r="C3348" s="45" t="s">
        <v>494</v>
      </c>
      <c r="D3348" s="45">
        <v>6</v>
      </c>
      <c r="E3348" s="45" t="s">
        <v>361</v>
      </c>
      <c r="F3348" s="106">
        <v>17</v>
      </c>
      <c r="G3348" s="46" t="s">
        <v>3242</v>
      </c>
      <c r="H3348" s="47" t="s">
        <v>30</v>
      </c>
      <c r="I3348" s="47"/>
      <c r="J3348" s="568"/>
      <c r="K3348" s="42" t="s">
        <v>31</v>
      </c>
      <c r="L3348" s="544">
        <v>45509</v>
      </c>
      <c r="M3348" s="48"/>
      <c r="N3348" s="513">
        <v>45510</v>
      </c>
      <c r="O3348" s="115" t="s">
        <v>3218</v>
      </c>
      <c r="P3348" s="70" t="str">
        <f t="shared" ca="1" si="556"/>
        <v/>
      </c>
      <c r="Q3348" s="70" t="str">
        <f t="shared" ca="1" si="557"/>
        <v/>
      </c>
      <c r="R3348" s="70" t="str">
        <f t="shared" ca="1" si="558"/>
        <v/>
      </c>
      <c r="S3348" s="70" t="str">
        <f t="shared" ca="1" si="559"/>
        <v/>
      </c>
      <c r="T3348" s="147" t="str">
        <f t="shared" ca="1" si="560"/>
        <v/>
      </c>
      <c r="U3348" s="146"/>
      <c r="V3348" s="51"/>
      <c r="W3348" s="51"/>
      <c r="X3348" s="51"/>
      <c r="Y3348" s="51"/>
      <c r="Z3348" s="51"/>
      <c r="AA3348" s="145"/>
    </row>
    <row r="3349" spans="1:27" s="2" customFormat="1" ht="31.2" x14ac:dyDescent="0.3">
      <c r="A3349" s="555">
        <v>45561</v>
      </c>
      <c r="B3349" s="48" t="s">
        <v>3212</v>
      </c>
      <c r="C3349" s="48" t="s">
        <v>494</v>
      </c>
      <c r="D3349" s="48">
        <v>6</v>
      </c>
      <c r="E3349" s="48" t="s">
        <v>361</v>
      </c>
      <c r="F3349" s="45">
        <v>16</v>
      </c>
      <c r="G3349" s="46" t="s">
        <v>3243</v>
      </c>
      <c r="H3349" s="47" t="s">
        <v>54</v>
      </c>
      <c r="I3349" s="59"/>
      <c r="J3349" s="528"/>
      <c r="K3349" s="42" t="s">
        <v>31</v>
      </c>
      <c r="L3349" s="544">
        <v>45509</v>
      </c>
      <c r="M3349" s="48"/>
      <c r="N3349" s="513">
        <v>45561</v>
      </c>
      <c r="O3349" s="115" t="s">
        <v>3218</v>
      </c>
      <c r="P3349" s="70" t="str">
        <f t="shared" ca="1" si="556"/>
        <v/>
      </c>
      <c r="Q3349" s="70" t="str">
        <f t="shared" ca="1" si="557"/>
        <v/>
      </c>
      <c r="R3349" s="70" t="str">
        <f t="shared" ca="1" si="558"/>
        <v/>
      </c>
      <c r="S3349" s="70" t="str">
        <f t="shared" ca="1" si="559"/>
        <v/>
      </c>
      <c r="T3349" s="147" t="str">
        <f t="shared" ca="1" si="560"/>
        <v/>
      </c>
      <c r="U3349" s="146"/>
      <c r="V3349" s="51"/>
      <c r="W3349" s="51"/>
      <c r="X3349" s="51"/>
      <c r="Y3349" s="51"/>
      <c r="Z3349" s="51"/>
      <c r="AA3349" s="145"/>
    </row>
    <row r="3350" spans="1:27" s="2" customFormat="1" ht="31.2" x14ac:dyDescent="0.3">
      <c r="A3350" s="555">
        <v>45561</v>
      </c>
      <c r="B3350" s="48" t="s">
        <v>3212</v>
      </c>
      <c r="C3350" s="45" t="s">
        <v>494</v>
      </c>
      <c r="D3350" s="45">
        <v>6</v>
      </c>
      <c r="E3350" s="45" t="s">
        <v>361</v>
      </c>
      <c r="F3350" s="106">
        <v>15</v>
      </c>
      <c r="G3350" s="46" t="s">
        <v>3244</v>
      </c>
      <c r="H3350" s="47" t="s">
        <v>30</v>
      </c>
      <c r="I3350" s="47"/>
      <c r="J3350" s="568"/>
      <c r="K3350" s="42" t="s">
        <v>31</v>
      </c>
      <c r="L3350" s="544">
        <v>45509</v>
      </c>
      <c r="M3350" s="48"/>
      <c r="N3350" s="513">
        <v>45510</v>
      </c>
      <c r="O3350" s="115" t="s">
        <v>3218</v>
      </c>
      <c r="P3350" s="70" t="str">
        <f t="shared" ca="1" si="556"/>
        <v/>
      </c>
      <c r="Q3350" s="70" t="str">
        <f t="shared" ca="1" si="557"/>
        <v/>
      </c>
      <c r="R3350" s="70" t="str">
        <f t="shared" ca="1" si="558"/>
        <v/>
      </c>
      <c r="S3350" s="70" t="str">
        <f t="shared" ca="1" si="559"/>
        <v/>
      </c>
      <c r="T3350" s="147" t="str">
        <f t="shared" ca="1" si="560"/>
        <v/>
      </c>
      <c r="U3350" s="146"/>
      <c r="V3350" s="51"/>
      <c r="W3350" s="51"/>
      <c r="X3350" s="51"/>
      <c r="Y3350" s="51"/>
      <c r="Z3350" s="51"/>
      <c r="AA3350" s="145"/>
    </row>
    <row r="3351" spans="1:27" s="2" customFormat="1" ht="31.2" x14ac:dyDescent="0.3">
      <c r="A3351" s="555">
        <v>45561</v>
      </c>
      <c r="B3351" s="48" t="s">
        <v>3212</v>
      </c>
      <c r="C3351" s="45" t="s">
        <v>494</v>
      </c>
      <c r="D3351" s="45">
        <v>6</v>
      </c>
      <c r="E3351" s="45" t="s">
        <v>361</v>
      </c>
      <c r="F3351" s="45">
        <v>14</v>
      </c>
      <c r="G3351" s="46" t="s">
        <v>3245</v>
      </c>
      <c r="H3351" s="47" t="s">
        <v>30</v>
      </c>
      <c r="I3351" s="47"/>
      <c r="J3351" s="568"/>
      <c r="K3351" s="42" t="s">
        <v>31</v>
      </c>
      <c r="L3351" s="544">
        <v>45509</v>
      </c>
      <c r="M3351" s="48"/>
      <c r="N3351" s="513">
        <v>45510</v>
      </c>
      <c r="O3351" s="115" t="s">
        <v>3218</v>
      </c>
      <c r="P3351" s="70" t="str">
        <f t="shared" ca="1" si="556"/>
        <v/>
      </c>
      <c r="Q3351" s="70" t="str">
        <f t="shared" ca="1" si="557"/>
        <v/>
      </c>
      <c r="R3351" s="70" t="str">
        <f t="shared" ca="1" si="558"/>
        <v/>
      </c>
      <c r="S3351" s="70" t="str">
        <f t="shared" ca="1" si="559"/>
        <v/>
      </c>
      <c r="T3351" s="147" t="str">
        <f t="shared" ca="1" si="560"/>
        <v/>
      </c>
      <c r="U3351" s="146"/>
      <c r="V3351" s="51"/>
      <c r="W3351" s="51"/>
      <c r="X3351" s="51"/>
      <c r="Y3351" s="51"/>
      <c r="Z3351" s="51"/>
      <c r="AA3351" s="145"/>
    </row>
    <row r="3352" spans="1:27" s="2" customFormat="1" ht="31.2" x14ac:dyDescent="0.3">
      <c r="A3352" s="555">
        <v>45561</v>
      </c>
      <c r="B3352" s="48" t="s">
        <v>3212</v>
      </c>
      <c r="C3352" s="45" t="s">
        <v>494</v>
      </c>
      <c r="D3352" s="45">
        <v>6</v>
      </c>
      <c r="E3352" s="45" t="s">
        <v>361</v>
      </c>
      <c r="F3352" s="106">
        <v>13</v>
      </c>
      <c r="G3352" s="46" t="s">
        <v>3246</v>
      </c>
      <c r="H3352" s="47" t="s">
        <v>30</v>
      </c>
      <c r="I3352" s="47"/>
      <c r="J3352" s="568"/>
      <c r="K3352" s="42" t="s">
        <v>31</v>
      </c>
      <c r="L3352" s="544">
        <v>45509</v>
      </c>
      <c r="M3352" s="48"/>
      <c r="N3352" s="513">
        <v>45510</v>
      </c>
      <c r="O3352" s="115" t="s">
        <v>3218</v>
      </c>
      <c r="P3352" s="70" t="str">
        <f t="shared" ca="1" si="556"/>
        <v/>
      </c>
      <c r="Q3352" s="70" t="str">
        <f t="shared" ca="1" si="557"/>
        <v/>
      </c>
      <c r="R3352" s="70" t="str">
        <f t="shared" ca="1" si="558"/>
        <v/>
      </c>
      <c r="S3352" s="70" t="str">
        <f t="shared" ca="1" si="559"/>
        <v/>
      </c>
      <c r="T3352" s="147" t="str">
        <f t="shared" ca="1" si="560"/>
        <v/>
      </c>
      <c r="U3352" s="146"/>
      <c r="V3352" s="51"/>
      <c r="W3352" s="51"/>
      <c r="X3352" s="51"/>
      <c r="Y3352" s="51"/>
      <c r="Z3352" s="51"/>
      <c r="AA3352" s="145"/>
    </row>
    <row r="3353" spans="1:27" s="2" customFormat="1" ht="31.2" x14ac:dyDescent="0.3">
      <c r="A3353" s="555">
        <v>45561</v>
      </c>
      <c r="B3353" s="48" t="s">
        <v>3212</v>
      </c>
      <c r="C3353" s="45" t="s">
        <v>494</v>
      </c>
      <c r="D3353" s="45">
        <v>6</v>
      </c>
      <c r="E3353" s="45" t="s">
        <v>361</v>
      </c>
      <c r="F3353" s="45">
        <v>12</v>
      </c>
      <c r="G3353" s="46" t="s">
        <v>3247</v>
      </c>
      <c r="H3353" s="47" t="s">
        <v>30</v>
      </c>
      <c r="I3353" s="47"/>
      <c r="J3353" s="568"/>
      <c r="K3353" s="42" t="s">
        <v>31</v>
      </c>
      <c r="L3353" s="544">
        <v>45509</v>
      </c>
      <c r="M3353" s="48"/>
      <c r="N3353" s="513">
        <v>45510</v>
      </c>
      <c r="O3353" s="115" t="s">
        <v>3218</v>
      </c>
      <c r="P3353" s="70" t="str">
        <f t="shared" ca="1" si="556"/>
        <v/>
      </c>
      <c r="Q3353" s="70" t="str">
        <f t="shared" ca="1" si="557"/>
        <v/>
      </c>
      <c r="R3353" s="70" t="str">
        <f t="shared" ca="1" si="558"/>
        <v/>
      </c>
      <c r="S3353" s="70" t="str">
        <f t="shared" ca="1" si="559"/>
        <v/>
      </c>
      <c r="T3353" s="147" t="str">
        <f t="shared" ca="1" si="560"/>
        <v/>
      </c>
      <c r="U3353" s="146"/>
      <c r="V3353" s="51"/>
      <c r="W3353" s="51"/>
      <c r="X3353" s="51"/>
      <c r="Y3353" s="51"/>
      <c r="Z3353" s="51"/>
      <c r="AA3353" s="145"/>
    </row>
    <row r="3354" spans="1:27" customFormat="1" ht="31.2" x14ac:dyDescent="0.3">
      <c r="A3354" s="555">
        <v>45561</v>
      </c>
      <c r="B3354" s="48" t="s">
        <v>3212</v>
      </c>
      <c r="C3354" s="45" t="s">
        <v>494</v>
      </c>
      <c r="D3354" s="45">
        <v>6</v>
      </c>
      <c r="E3354" s="45" t="s">
        <v>361</v>
      </c>
      <c r="F3354" s="106">
        <v>11</v>
      </c>
      <c r="G3354" s="46" t="s">
        <v>3248</v>
      </c>
      <c r="H3354" s="47" t="s">
        <v>30</v>
      </c>
      <c r="I3354" s="47"/>
      <c r="J3354" s="568"/>
      <c r="K3354" s="42" t="s">
        <v>31</v>
      </c>
      <c r="L3354" s="544">
        <v>45509</v>
      </c>
      <c r="M3354" s="48"/>
      <c r="N3354" s="513">
        <v>45510</v>
      </c>
      <c r="O3354" s="115" t="s">
        <v>3218</v>
      </c>
      <c r="P3354" s="70" t="str">
        <f t="shared" ca="1" si="556"/>
        <v/>
      </c>
      <c r="Q3354" s="70" t="str">
        <f t="shared" ca="1" si="557"/>
        <v/>
      </c>
      <c r="R3354" s="70" t="str">
        <f t="shared" ca="1" si="558"/>
        <v/>
      </c>
      <c r="S3354" s="70" t="str">
        <f t="shared" ca="1" si="559"/>
        <v/>
      </c>
      <c r="T3354" s="147" t="str">
        <f t="shared" ca="1" si="560"/>
        <v/>
      </c>
      <c r="U3354" s="146"/>
      <c r="V3354" s="51"/>
      <c r="W3354" s="51"/>
      <c r="X3354" s="51"/>
      <c r="Y3354" s="51"/>
      <c r="Z3354" s="51"/>
      <c r="AA3354" s="145"/>
    </row>
    <row r="3355" spans="1:27" customFormat="1" ht="31.2" x14ac:dyDescent="0.3">
      <c r="A3355" s="555">
        <v>45561</v>
      </c>
      <c r="B3355" s="48" t="s">
        <v>3212</v>
      </c>
      <c r="C3355" s="45" t="s">
        <v>494</v>
      </c>
      <c r="D3355" s="45">
        <v>6</v>
      </c>
      <c r="E3355" s="45" t="s">
        <v>361</v>
      </c>
      <c r="F3355" s="45">
        <v>10</v>
      </c>
      <c r="G3355" s="46" t="s">
        <v>3249</v>
      </c>
      <c r="H3355" s="47" t="s">
        <v>30</v>
      </c>
      <c r="I3355" s="47"/>
      <c r="J3355" s="568"/>
      <c r="K3355" s="42" t="s">
        <v>31</v>
      </c>
      <c r="L3355" s="544">
        <v>45509</v>
      </c>
      <c r="M3355" s="48"/>
      <c r="N3355" s="513">
        <v>45510</v>
      </c>
      <c r="O3355" s="115" t="s">
        <v>3218</v>
      </c>
      <c r="P3355" s="70" t="str">
        <f t="shared" ca="1" si="556"/>
        <v/>
      </c>
      <c r="Q3355" s="70" t="str">
        <f t="shared" ca="1" si="557"/>
        <v/>
      </c>
      <c r="R3355" s="70" t="str">
        <f t="shared" ca="1" si="558"/>
        <v/>
      </c>
      <c r="S3355" s="70" t="str">
        <f t="shared" ca="1" si="559"/>
        <v/>
      </c>
      <c r="T3355" s="147" t="str">
        <f t="shared" ca="1" si="560"/>
        <v/>
      </c>
      <c r="U3355" s="146"/>
      <c r="V3355" s="51"/>
      <c r="W3355" s="51"/>
      <c r="X3355" s="51"/>
      <c r="Y3355" s="51"/>
      <c r="Z3355" s="51"/>
      <c r="AA3355" s="145"/>
    </row>
    <row r="3356" spans="1:27" customFormat="1" ht="31.2" x14ac:dyDescent="0.3">
      <c r="A3356" s="555">
        <v>45561</v>
      </c>
      <c r="B3356" s="48" t="s">
        <v>3212</v>
      </c>
      <c r="C3356" s="48" t="s">
        <v>494</v>
      </c>
      <c r="D3356" s="48">
        <v>6</v>
      </c>
      <c r="E3356" s="48" t="s">
        <v>361</v>
      </c>
      <c r="F3356" s="106">
        <v>9</v>
      </c>
      <c r="G3356" s="46" t="s">
        <v>3250</v>
      </c>
      <c r="H3356" s="47" t="s">
        <v>57</v>
      </c>
      <c r="I3356" s="59"/>
      <c r="J3356" s="528">
        <v>45604</v>
      </c>
      <c r="K3356" s="42" t="s">
        <v>31</v>
      </c>
      <c r="L3356" s="544">
        <v>45509</v>
      </c>
      <c r="M3356" s="48"/>
      <c r="N3356" s="513">
        <v>45636</v>
      </c>
      <c r="O3356" s="115" t="s">
        <v>3218</v>
      </c>
      <c r="P3356" s="70" t="str">
        <f t="shared" ref="P3356:P3387" ca="1" si="561">IF(K3356="NÃO INTERVENCIONADO",TODAY()-J3356,"")</f>
        <v/>
      </c>
      <c r="Q3356" s="70" t="str">
        <f t="shared" ref="Q3356:Q3387" ca="1" si="562">IF(K3356="ENCOMENDADO",TODAY()-J3356,"")</f>
        <v/>
      </c>
      <c r="R3356" s="70" t="str">
        <f t="shared" ref="R3356:R3387" ca="1" si="563">IF(K3356="EM OBRA",TODAY()-J3356,"")</f>
        <v/>
      </c>
      <c r="S3356" s="70" t="str">
        <f t="shared" ref="S3356:S3387" ca="1" si="564">IF(K3356="CORREÇÃO NÃO ACEITE",TODAY()-J3356,"")</f>
        <v/>
      </c>
      <c r="T3356" s="147" t="str">
        <f t="shared" ref="T3356:T3387" ca="1" si="565">IF(K3356="A VERIFICAR",TODAY()-J3356,"")</f>
        <v/>
      </c>
      <c r="U3356" s="146"/>
      <c r="V3356" s="51"/>
      <c r="W3356" s="51"/>
      <c r="X3356" s="51"/>
      <c r="Y3356" s="51"/>
      <c r="Z3356" s="51"/>
      <c r="AA3356" s="145"/>
    </row>
    <row r="3357" spans="1:27" customFormat="1" ht="31.2" x14ac:dyDescent="0.3">
      <c r="A3357" s="555">
        <v>45561</v>
      </c>
      <c r="B3357" s="48" t="s">
        <v>3212</v>
      </c>
      <c r="C3357" s="45" t="s">
        <v>494</v>
      </c>
      <c r="D3357" s="45">
        <v>6</v>
      </c>
      <c r="E3357" s="45" t="s">
        <v>361</v>
      </c>
      <c r="F3357" s="45">
        <v>8</v>
      </c>
      <c r="G3357" s="46" t="s">
        <v>3251</v>
      </c>
      <c r="H3357" s="47" t="s">
        <v>30</v>
      </c>
      <c r="I3357" s="47"/>
      <c r="J3357" s="568"/>
      <c r="K3357" s="42" t="s">
        <v>31</v>
      </c>
      <c r="L3357" s="544">
        <v>45509</v>
      </c>
      <c r="M3357" s="48"/>
      <c r="N3357" s="513">
        <v>45510</v>
      </c>
      <c r="O3357" s="115" t="s">
        <v>3218</v>
      </c>
      <c r="P3357" s="70" t="str">
        <f t="shared" ca="1" si="561"/>
        <v/>
      </c>
      <c r="Q3357" s="70" t="str">
        <f t="shared" ca="1" si="562"/>
        <v/>
      </c>
      <c r="R3357" s="70" t="str">
        <f t="shared" ca="1" si="563"/>
        <v/>
      </c>
      <c r="S3357" s="70" t="str">
        <f t="shared" ca="1" si="564"/>
        <v/>
      </c>
      <c r="T3357" s="147" t="str">
        <f t="shared" ca="1" si="565"/>
        <v/>
      </c>
      <c r="U3357" s="146"/>
      <c r="V3357" s="51"/>
      <c r="W3357" s="51"/>
      <c r="X3357" s="51"/>
      <c r="Y3357" s="51"/>
      <c r="Z3357" s="51"/>
      <c r="AA3357" s="145"/>
    </row>
    <row r="3358" spans="1:27" customFormat="1" ht="31.2" x14ac:dyDescent="0.3">
      <c r="A3358" s="555">
        <v>45561</v>
      </c>
      <c r="B3358" s="48" t="s">
        <v>3212</v>
      </c>
      <c r="C3358" s="45" t="s">
        <v>494</v>
      </c>
      <c r="D3358" s="45">
        <v>6</v>
      </c>
      <c r="E3358" s="45" t="s">
        <v>361</v>
      </c>
      <c r="F3358" s="106">
        <v>7</v>
      </c>
      <c r="G3358" s="46" t="s">
        <v>3252</v>
      </c>
      <c r="H3358" s="47" t="s">
        <v>30</v>
      </c>
      <c r="I3358" s="47"/>
      <c r="J3358" s="568"/>
      <c r="K3358" s="42" t="s">
        <v>31</v>
      </c>
      <c r="L3358" s="544">
        <v>45509</v>
      </c>
      <c r="M3358" s="48"/>
      <c r="N3358" s="513">
        <v>45510</v>
      </c>
      <c r="O3358" s="115" t="s">
        <v>3218</v>
      </c>
      <c r="P3358" s="70" t="str">
        <f t="shared" ca="1" si="561"/>
        <v/>
      </c>
      <c r="Q3358" s="70" t="str">
        <f t="shared" ca="1" si="562"/>
        <v/>
      </c>
      <c r="R3358" s="70" t="str">
        <f t="shared" ca="1" si="563"/>
        <v/>
      </c>
      <c r="S3358" s="70" t="str">
        <f t="shared" ca="1" si="564"/>
        <v/>
      </c>
      <c r="T3358" s="147" t="str">
        <f t="shared" ca="1" si="565"/>
        <v/>
      </c>
      <c r="U3358" s="146"/>
      <c r="V3358" s="51"/>
      <c r="W3358" s="51"/>
      <c r="X3358" s="51"/>
      <c r="Y3358" s="51"/>
      <c r="Z3358" s="51"/>
      <c r="AA3358" s="145"/>
    </row>
    <row r="3359" spans="1:27" customFormat="1" ht="31.2" x14ac:dyDescent="0.3">
      <c r="A3359" s="555">
        <v>45561</v>
      </c>
      <c r="B3359" s="48" t="s">
        <v>3212</v>
      </c>
      <c r="C3359" s="45" t="s">
        <v>494</v>
      </c>
      <c r="D3359" s="45">
        <v>6</v>
      </c>
      <c r="E3359" s="45" t="s">
        <v>361</v>
      </c>
      <c r="F3359" s="45">
        <v>6</v>
      </c>
      <c r="G3359" s="46" t="s">
        <v>3253</v>
      </c>
      <c r="H3359" s="47" t="s">
        <v>30</v>
      </c>
      <c r="I3359" s="47"/>
      <c r="J3359" s="568"/>
      <c r="K3359" s="42" t="s">
        <v>31</v>
      </c>
      <c r="L3359" s="544">
        <v>45509</v>
      </c>
      <c r="M3359" s="48"/>
      <c r="N3359" s="513">
        <v>45510</v>
      </c>
      <c r="O3359" s="115" t="s">
        <v>3218</v>
      </c>
      <c r="P3359" s="70" t="str">
        <f t="shared" ca="1" si="561"/>
        <v/>
      </c>
      <c r="Q3359" s="70" t="str">
        <f t="shared" ca="1" si="562"/>
        <v/>
      </c>
      <c r="R3359" s="70" t="str">
        <f t="shared" ca="1" si="563"/>
        <v/>
      </c>
      <c r="S3359" s="70" t="str">
        <f t="shared" ca="1" si="564"/>
        <v/>
      </c>
      <c r="T3359" s="147" t="str">
        <f t="shared" ca="1" si="565"/>
        <v/>
      </c>
      <c r="U3359" s="146"/>
      <c r="V3359" s="51"/>
      <c r="W3359" s="51"/>
      <c r="X3359" s="51"/>
      <c r="Y3359" s="51"/>
      <c r="Z3359" s="51"/>
      <c r="AA3359" s="145"/>
    </row>
    <row r="3360" spans="1:27" customFormat="1" ht="31.2" x14ac:dyDescent="0.3">
      <c r="A3360" s="555">
        <v>45561</v>
      </c>
      <c r="B3360" s="48" t="s">
        <v>3212</v>
      </c>
      <c r="C3360" s="45" t="s">
        <v>494</v>
      </c>
      <c r="D3360" s="45">
        <v>6</v>
      </c>
      <c r="E3360" s="45" t="s">
        <v>361</v>
      </c>
      <c r="F3360" s="106">
        <v>5</v>
      </c>
      <c r="G3360" s="46" t="s">
        <v>3254</v>
      </c>
      <c r="H3360" s="47" t="s">
        <v>30</v>
      </c>
      <c r="I3360" s="47"/>
      <c r="J3360" s="568"/>
      <c r="K3360" s="42" t="s">
        <v>31</v>
      </c>
      <c r="L3360" s="544">
        <v>45509</v>
      </c>
      <c r="M3360" s="48"/>
      <c r="N3360" s="513">
        <v>45510</v>
      </c>
      <c r="O3360" s="115" t="s">
        <v>3218</v>
      </c>
      <c r="P3360" s="70" t="str">
        <f t="shared" ca="1" si="561"/>
        <v/>
      </c>
      <c r="Q3360" s="70" t="str">
        <f t="shared" ca="1" si="562"/>
        <v/>
      </c>
      <c r="R3360" s="70" t="str">
        <f t="shared" ca="1" si="563"/>
        <v/>
      </c>
      <c r="S3360" s="70" t="str">
        <f t="shared" ca="1" si="564"/>
        <v/>
      </c>
      <c r="T3360" s="147" t="str">
        <f t="shared" ca="1" si="565"/>
        <v/>
      </c>
      <c r="U3360" s="146"/>
      <c r="V3360" s="51"/>
      <c r="W3360" s="51"/>
      <c r="X3360" s="51"/>
      <c r="Y3360" s="51"/>
      <c r="Z3360" s="51"/>
      <c r="AA3360" s="145"/>
    </row>
    <row r="3361" spans="1:27" customFormat="1" ht="31.2" x14ac:dyDescent="0.3">
      <c r="A3361" s="555">
        <v>45561</v>
      </c>
      <c r="B3361" s="48" t="s">
        <v>3212</v>
      </c>
      <c r="C3361" s="45" t="s">
        <v>494</v>
      </c>
      <c r="D3361" s="45">
        <v>6</v>
      </c>
      <c r="E3361" s="45" t="s">
        <v>361</v>
      </c>
      <c r="F3361" s="45">
        <v>4</v>
      </c>
      <c r="G3361" s="46" t="s">
        <v>3255</v>
      </c>
      <c r="H3361" s="47" t="s">
        <v>30</v>
      </c>
      <c r="I3361" s="47"/>
      <c r="J3361" s="568"/>
      <c r="K3361" s="42" t="s">
        <v>31</v>
      </c>
      <c r="L3361" s="544">
        <v>45509</v>
      </c>
      <c r="M3361" s="48"/>
      <c r="N3361" s="513">
        <v>45510</v>
      </c>
      <c r="O3361" s="115" t="s">
        <v>3218</v>
      </c>
      <c r="P3361" s="70" t="str">
        <f t="shared" ca="1" si="561"/>
        <v/>
      </c>
      <c r="Q3361" s="70" t="str">
        <f t="shared" ca="1" si="562"/>
        <v/>
      </c>
      <c r="R3361" s="70" t="str">
        <f t="shared" ca="1" si="563"/>
        <v/>
      </c>
      <c r="S3361" s="70" t="str">
        <f t="shared" ca="1" si="564"/>
        <v/>
      </c>
      <c r="T3361" s="147" t="str">
        <f t="shared" ca="1" si="565"/>
        <v/>
      </c>
      <c r="U3361" s="146"/>
      <c r="V3361" s="51"/>
      <c r="W3361" s="51"/>
      <c r="X3361" s="51"/>
      <c r="Y3361" s="51"/>
      <c r="Z3361" s="51"/>
      <c r="AA3361" s="145"/>
    </row>
    <row r="3362" spans="1:27" customFormat="1" ht="31.2" x14ac:dyDescent="0.3">
      <c r="A3362" s="555">
        <v>45561</v>
      </c>
      <c r="B3362" s="48" t="s">
        <v>3212</v>
      </c>
      <c r="C3362" s="45" t="s">
        <v>494</v>
      </c>
      <c r="D3362" s="45">
        <v>6</v>
      </c>
      <c r="E3362" s="45" t="s">
        <v>361</v>
      </c>
      <c r="F3362" s="106">
        <v>3</v>
      </c>
      <c r="G3362" s="46" t="s">
        <v>3256</v>
      </c>
      <c r="H3362" s="47" t="s">
        <v>30</v>
      </c>
      <c r="I3362" s="47"/>
      <c r="J3362" s="568"/>
      <c r="K3362" s="42" t="s">
        <v>31</v>
      </c>
      <c r="L3362" s="544">
        <v>45509</v>
      </c>
      <c r="M3362" s="48"/>
      <c r="N3362" s="513">
        <v>45510</v>
      </c>
      <c r="O3362" s="115" t="s">
        <v>3218</v>
      </c>
      <c r="P3362" s="70" t="str">
        <f t="shared" ca="1" si="561"/>
        <v/>
      </c>
      <c r="Q3362" s="70" t="str">
        <f t="shared" ca="1" si="562"/>
        <v/>
      </c>
      <c r="R3362" s="70" t="str">
        <f t="shared" ca="1" si="563"/>
        <v/>
      </c>
      <c r="S3362" s="70" t="str">
        <f t="shared" ca="1" si="564"/>
        <v/>
      </c>
      <c r="T3362" s="147" t="str">
        <f t="shared" ca="1" si="565"/>
        <v/>
      </c>
      <c r="U3362" s="146"/>
      <c r="V3362" s="51"/>
      <c r="W3362" s="51"/>
      <c r="X3362" s="51"/>
      <c r="Y3362" s="51"/>
      <c r="Z3362" s="51"/>
      <c r="AA3362" s="145"/>
    </row>
    <row r="3363" spans="1:27" customFormat="1" ht="31.2" x14ac:dyDescent="0.3">
      <c r="A3363" s="555">
        <v>45561</v>
      </c>
      <c r="B3363" s="48" t="s">
        <v>3212</v>
      </c>
      <c r="C3363" s="45" t="s">
        <v>494</v>
      </c>
      <c r="D3363" s="45">
        <v>6</v>
      </c>
      <c r="E3363" s="45" t="s">
        <v>361</v>
      </c>
      <c r="F3363" s="45">
        <v>2</v>
      </c>
      <c r="G3363" s="46" t="s">
        <v>3257</v>
      </c>
      <c r="H3363" s="47" t="s">
        <v>30</v>
      </c>
      <c r="I3363" s="47"/>
      <c r="J3363" s="568"/>
      <c r="K3363" s="42" t="s">
        <v>31</v>
      </c>
      <c r="L3363" s="544">
        <v>45509</v>
      </c>
      <c r="M3363" s="48"/>
      <c r="N3363" s="513">
        <v>45510</v>
      </c>
      <c r="O3363" s="115" t="s">
        <v>3218</v>
      </c>
      <c r="P3363" s="70" t="str">
        <f t="shared" ca="1" si="561"/>
        <v/>
      </c>
      <c r="Q3363" s="70" t="str">
        <f t="shared" ca="1" si="562"/>
        <v/>
      </c>
      <c r="R3363" s="70" t="str">
        <f t="shared" ca="1" si="563"/>
        <v/>
      </c>
      <c r="S3363" s="70" t="str">
        <f t="shared" ca="1" si="564"/>
        <v/>
      </c>
      <c r="T3363" s="147" t="str">
        <f t="shared" ca="1" si="565"/>
        <v/>
      </c>
      <c r="U3363" s="146"/>
      <c r="V3363" s="51"/>
      <c r="W3363" s="51"/>
      <c r="X3363" s="51"/>
      <c r="Y3363" s="51"/>
      <c r="Z3363" s="51"/>
      <c r="AA3363" s="145"/>
    </row>
    <row r="3364" spans="1:27" customFormat="1" ht="31.2" x14ac:dyDescent="0.3">
      <c r="A3364" s="555">
        <v>45561</v>
      </c>
      <c r="B3364" s="48" t="s">
        <v>3212</v>
      </c>
      <c r="C3364" s="45" t="s">
        <v>494</v>
      </c>
      <c r="D3364" s="45">
        <v>6</v>
      </c>
      <c r="E3364" s="45" t="s">
        <v>361</v>
      </c>
      <c r="F3364" s="106">
        <v>1</v>
      </c>
      <c r="G3364" s="46" t="s">
        <v>3258</v>
      </c>
      <c r="H3364" s="47" t="s">
        <v>30</v>
      </c>
      <c r="I3364" s="47"/>
      <c r="J3364" s="568"/>
      <c r="K3364" s="42" t="s">
        <v>31</v>
      </c>
      <c r="L3364" s="544">
        <v>45509</v>
      </c>
      <c r="M3364" s="48"/>
      <c r="N3364" s="513">
        <v>45510</v>
      </c>
      <c r="O3364" s="115" t="s">
        <v>3218</v>
      </c>
      <c r="P3364" s="70" t="str">
        <f t="shared" ca="1" si="561"/>
        <v/>
      </c>
      <c r="Q3364" s="70" t="str">
        <f t="shared" ca="1" si="562"/>
        <v/>
      </c>
      <c r="R3364" s="70" t="str">
        <f t="shared" ca="1" si="563"/>
        <v/>
      </c>
      <c r="S3364" s="70" t="str">
        <f t="shared" ca="1" si="564"/>
        <v/>
      </c>
      <c r="T3364" s="147" t="str">
        <f t="shared" ca="1" si="565"/>
        <v/>
      </c>
      <c r="U3364" s="146"/>
      <c r="V3364" s="51"/>
      <c r="W3364" s="51"/>
      <c r="X3364" s="51"/>
      <c r="Y3364" s="51"/>
      <c r="Z3364" s="51"/>
      <c r="AA3364" s="145"/>
    </row>
    <row r="3365" spans="1:27" customFormat="1" ht="15.6" x14ac:dyDescent="0.3">
      <c r="A3365" s="555">
        <v>45489</v>
      </c>
      <c r="B3365" s="48" t="s">
        <v>3259</v>
      </c>
      <c r="C3365" s="45" t="s">
        <v>494</v>
      </c>
      <c r="D3365" s="45">
        <v>6</v>
      </c>
      <c r="E3365" s="45" t="s">
        <v>28</v>
      </c>
      <c r="F3365" s="45">
        <v>9</v>
      </c>
      <c r="G3365" s="80" t="s">
        <v>3260</v>
      </c>
      <c r="H3365" s="75" t="s">
        <v>30</v>
      </c>
      <c r="I3365" s="48"/>
      <c r="J3365" s="513">
        <v>45623</v>
      </c>
      <c r="K3365" s="42" t="s">
        <v>31</v>
      </c>
      <c r="L3365" s="544">
        <v>45450</v>
      </c>
      <c r="M3365" s="43"/>
      <c r="N3365" s="513">
        <v>45679</v>
      </c>
      <c r="O3365" s="51" t="s">
        <v>3261</v>
      </c>
      <c r="P3365" s="70" t="str">
        <f t="shared" ca="1" si="561"/>
        <v/>
      </c>
      <c r="Q3365" s="70" t="str">
        <f t="shared" ca="1" si="562"/>
        <v/>
      </c>
      <c r="R3365" s="70" t="str">
        <f t="shared" ca="1" si="563"/>
        <v/>
      </c>
      <c r="S3365" s="70" t="str">
        <f t="shared" ca="1" si="564"/>
        <v/>
      </c>
      <c r="T3365" s="147" t="str">
        <f t="shared" ca="1" si="565"/>
        <v/>
      </c>
      <c r="U3365" s="146"/>
      <c r="V3365" s="51"/>
      <c r="W3365" s="51"/>
      <c r="X3365" s="51"/>
      <c r="Y3365" s="51"/>
      <c r="Z3365" s="51"/>
      <c r="AA3365" s="145"/>
    </row>
    <row r="3366" spans="1:27" customFormat="1" ht="15.6" x14ac:dyDescent="0.3">
      <c r="A3366" s="555">
        <v>45489</v>
      </c>
      <c r="B3366" s="48" t="s">
        <v>3259</v>
      </c>
      <c r="C3366" s="45" t="s">
        <v>494</v>
      </c>
      <c r="D3366" s="45">
        <v>6</v>
      </c>
      <c r="E3366" s="45" t="s">
        <v>28</v>
      </c>
      <c r="F3366" s="45">
        <v>8</v>
      </c>
      <c r="G3366" s="52" t="s">
        <v>3262</v>
      </c>
      <c r="H3366" s="53" t="s">
        <v>44</v>
      </c>
      <c r="I3366" s="48"/>
      <c r="J3366" s="569"/>
      <c r="K3366" s="42" t="s">
        <v>31</v>
      </c>
      <c r="L3366" s="544">
        <v>45450</v>
      </c>
      <c r="M3366" s="43"/>
      <c r="N3366" s="513">
        <v>45656</v>
      </c>
      <c r="O3366" s="51" t="s">
        <v>3261</v>
      </c>
      <c r="P3366" s="70" t="str">
        <f t="shared" ca="1" si="561"/>
        <v/>
      </c>
      <c r="Q3366" s="70" t="str">
        <f t="shared" ca="1" si="562"/>
        <v/>
      </c>
      <c r="R3366" s="70" t="str">
        <f t="shared" ca="1" si="563"/>
        <v/>
      </c>
      <c r="S3366" s="70" t="str">
        <f t="shared" ca="1" si="564"/>
        <v/>
      </c>
      <c r="T3366" s="147" t="str">
        <f t="shared" ca="1" si="565"/>
        <v/>
      </c>
      <c r="U3366" s="146"/>
      <c r="V3366" s="51"/>
      <c r="W3366" s="51"/>
      <c r="X3366" s="51"/>
      <c r="Y3366" s="51"/>
      <c r="Z3366" s="51"/>
      <c r="AA3366" s="145"/>
    </row>
    <row r="3367" spans="1:27" customFormat="1" ht="31.2" x14ac:dyDescent="0.3">
      <c r="A3367" s="555">
        <v>45489</v>
      </c>
      <c r="B3367" s="48" t="s">
        <v>3259</v>
      </c>
      <c r="C3367" s="48" t="s">
        <v>494</v>
      </c>
      <c r="D3367" s="48">
        <v>6</v>
      </c>
      <c r="E3367" s="48" t="s">
        <v>28</v>
      </c>
      <c r="F3367" s="45">
        <v>7</v>
      </c>
      <c r="G3367" s="63" t="s">
        <v>3263</v>
      </c>
      <c r="H3367" s="47" t="s">
        <v>533</v>
      </c>
      <c r="I3367" s="48"/>
      <c r="J3367" s="568"/>
      <c r="K3367" s="42" t="s">
        <v>31</v>
      </c>
      <c r="L3367" s="544">
        <v>45450</v>
      </c>
      <c r="M3367" s="43"/>
      <c r="N3367" s="513">
        <v>45656</v>
      </c>
      <c r="O3367" s="51" t="s">
        <v>3261</v>
      </c>
      <c r="P3367" s="70" t="str">
        <f t="shared" ca="1" si="561"/>
        <v/>
      </c>
      <c r="Q3367" s="70" t="str">
        <f t="shared" ca="1" si="562"/>
        <v/>
      </c>
      <c r="R3367" s="70" t="str">
        <f t="shared" ca="1" si="563"/>
        <v/>
      </c>
      <c r="S3367" s="70" t="str">
        <f t="shared" ca="1" si="564"/>
        <v/>
      </c>
      <c r="T3367" s="147" t="str">
        <f t="shared" ca="1" si="565"/>
        <v/>
      </c>
      <c r="U3367" s="146"/>
      <c r="V3367" s="51"/>
      <c r="W3367" s="51"/>
      <c r="X3367" s="51"/>
      <c r="Y3367" s="51"/>
      <c r="Z3367" s="51"/>
      <c r="AA3367" s="145"/>
    </row>
    <row r="3368" spans="1:27" customFormat="1" ht="15.6" x14ac:dyDescent="0.3">
      <c r="A3368" s="555">
        <v>45489</v>
      </c>
      <c r="B3368" s="48" t="s">
        <v>3259</v>
      </c>
      <c r="C3368" s="48" t="s">
        <v>494</v>
      </c>
      <c r="D3368" s="48">
        <v>6</v>
      </c>
      <c r="E3368" s="48" t="s">
        <v>28</v>
      </c>
      <c r="F3368" s="45">
        <v>6</v>
      </c>
      <c r="G3368" s="52" t="s">
        <v>3264</v>
      </c>
      <c r="H3368" s="47" t="s">
        <v>57</v>
      </c>
      <c r="I3368" s="48"/>
      <c r="J3368" s="513"/>
      <c r="K3368" s="42" t="s">
        <v>31</v>
      </c>
      <c r="L3368" s="544">
        <v>45450</v>
      </c>
      <c r="M3368" s="48"/>
      <c r="N3368" s="513">
        <v>45632</v>
      </c>
      <c r="O3368" s="51" t="s">
        <v>3261</v>
      </c>
      <c r="P3368" s="70" t="str">
        <f t="shared" ca="1" si="561"/>
        <v/>
      </c>
      <c r="Q3368" s="70" t="str">
        <f t="shared" ca="1" si="562"/>
        <v/>
      </c>
      <c r="R3368" s="70" t="str">
        <f t="shared" ca="1" si="563"/>
        <v/>
      </c>
      <c r="S3368" s="70" t="str">
        <f t="shared" ca="1" si="564"/>
        <v/>
      </c>
      <c r="T3368" s="147" t="str">
        <f t="shared" ca="1" si="565"/>
        <v/>
      </c>
      <c r="U3368" s="146"/>
      <c r="V3368" s="51"/>
      <c r="W3368" s="51"/>
      <c r="X3368" s="51"/>
      <c r="Y3368" s="51"/>
      <c r="Z3368" s="51"/>
      <c r="AA3368" s="145"/>
    </row>
    <row r="3369" spans="1:27" s="2" customFormat="1" ht="15.6" x14ac:dyDescent="0.3">
      <c r="A3369" s="555">
        <v>45489</v>
      </c>
      <c r="B3369" s="48" t="s">
        <v>3259</v>
      </c>
      <c r="C3369" s="45" t="s">
        <v>494</v>
      </c>
      <c r="D3369" s="45">
        <v>6</v>
      </c>
      <c r="E3369" s="45" t="s">
        <v>28</v>
      </c>
      <c r="F3369" s="45">
        <v>5</v>
      </c>
      <c r="G3369" s="52" t="s">
        <v>1727</v>
      </c>
      <c r="H3369" s="53" t="s">
        <v>44</v>
      </c>
      <c r="I3369" s="47"/>
      <c r="J3369" s="568"/>
      <c r="K3369" s="42" t="s">
        <v>31</v>
      </c>
      <c r="L3369" s="544">
        <v>45450</v>
      </c>
      <c r="M3369" s="43"/>
      <c r="N3369" s="513">
        <v>45517</v>
      </c>
      <c r="O3369" s="51" t="s">
        <v>3261</v>
      </c>
      <c r="P3369" s="70" t="str">
        <f t="shared" ca="1" si="561"/>
        <v/>
      </c>
      <c r="Q3369" s="70" t="str">
        <f t="shared" ca="1" si="562"/>
        <v/>
      </c>
      <c r="R3369" s="70" t="str">
        <f t="shared" ca="1" si="563"/>
        <v/>
      </c>
      <c r="S3369" s="70" t="str">
        <f t="shared" ca="1" si="564"/>
        <v/>
      </c>
      <c r="T3369" s="147" t="str">
        <f t="shared" ca="1" si="565"/>
        <v/>
      </c>
      <c r="U3369" s="146"/>
      <c r="V3369" s="51"/>
      <c r="W3369" s="51"/>
      <c r="X3369" s="51"/>
      <c r="Y3369" s="51"/>
      <c r="Z3369" s="51"/>
      <c r="AA3369" s="145"/>
    </row>
    <row r="3370" spans="1:27" s="2" customFormat="1" ht="15.6" x14ac:dyDescent="0.3">
      <c r="A3370" s="555">
        <v>45489</v>
      </c>
      <c r="B3370" s="48" t="s">
        <v>3259</v>
      </c>
      <c r="C3370" s="45" t="s">
        <v>494</v>
      </c>
      <c r="D3370" s="45">
        <v>6</v>
      </c>
      <c r="E3370" s="45" t="s">
        <v>28</v>
      </c>
      <c r="F3370" s="45">
        <v>4</v>
      </c>
      <c r="G3370" s="52" t="s">
        <v>3265</v>
      </c>
      <c r="H3370" s="47" t="s">
        <v>30</v>
      </c>
      <c r="I3370" s="48"/>
      <c r="J3370" s="513"/>
      <c r="K3370" s="42" t="s">
        <v>31</v>
      </c>
      <c r="L3370" s="544">
        <v>45450</v>
      </c>
      <c r="M3370" s="48"/>
      <c r="N3370" s="513">
        <v>45656</v>
      </c>
      <c r="O3370" s="51" t="s">
        <v>3261</v>
      </c>
      <c r="P3370" s="70" t="str">
        <f t="shared" ca="1" si="561"/>
        <v/>
      </c>
      <c r="Q3370" s="70" t="str">
        <f t="shared" ca="1" si="562"/>
        <v/>
      </c>
      <c r="R3370" s="70" t="str">
        <f t="shared" ca="1" si="563"/>
        <v/>
      </c>
      <c r="S3370" s="70" t="str">
        <f t="shared" ca="1" si="564"/>
        <v/>
      </c>
      <c r="T3370" s="147" t="str">
        <f t="shared" ca="1" si="565"/>
        <v/>
      </c>
      <c r="U3370" s="146"/>
      <c r="V3370" s="51"/>
      <c r="W3370" s="51"/>
      <c r="X3370" s="51"/>
      <c r="Y3370" s="51"/>
      <c r="Z3370" s="51"/>
      <c r="AA3370" s="145"/>
    </row>
    <row r="3371" spans="1:27" s="2" customFormat="1" ht="15.6" x14ac:dyDescent="0.3">
      <c r="A3371" s="555">
        <v>45489</v>
      </c>
      <c r="B3371" s="48" t="s">
        <v>3259</v>
      </c>
      <c r="C3371" s="45" t="s">
        <v>494</v>
      </c>
      <c r="D3371" s="45">
        <v>6</v>
      </c>
      <c r="E3371" s="45" t="s">
        <v>28</v>
      </c>
      <c r="F3371" s="45">
        <v>3</v>
      </c>
      <c r="G3371" s="52" t="s">
        <v>2844</v>
      </c>
      <c r="H3371" s="47" t="s">
        <v>30</v>
      </c>
      <c r="I3371" s="48"/>
      <c r="J3371" s="513"/>
      <c r="K3371" s="42" t="s">
        <v>31</v>
      </c>
      <c r="L3371" s="544">
        <v>45450</v>
      </c>
      <c r="M3371" s="48"/>
      <c r="N3371" s="513">
        <v>45656</v>
      </c>
      <c r="O3371" s="51" t="s">
        <v>3261</v>
      </c>
      <c r="P3371" s="70" t="str">
        <f t="shared" ca="1" si="561"/>
        <v/>
      </c>
      <c r="Q3371" s="70" t="str">
        <f t="shared" ca="1" si="562"/>
        <v/>
      </c>
      <c r="R3371" s="70" t="str">
        <f t="shared" ca="1" si="563"/>
        <v/>
      </c>
      <c r="S3371" s="70" t="str">
        <f t="shared" ca="1" si="564"/>
        <v/>
      </c>
      <c r="T3371" s="147" t="str">
        <f t="shared" ca="1" si="565"/>
        <v/>
      </c>
      <c r="U3371" s="146"/>
      <c r="V3371" s="51"/>
      <c r="W3371" s="51"/>
      <c r="X3371" s="51"/>
      <c r="Y3371" s="51"/>
      <c r="Z3371" s="51"/>
      <c r="AA3371" s="145"/>
    </row>
    <row r="3372" spans="1:27" s="2" customFormat="1" ht="15.6" x14ac:dyDescent="0.3">
      <c r="A3372" s="555">
        <v>45489</v>
      </c>
      <c r="B3372" s="48" t="s">
        <v>3259</v>
      </c>
      <c r="C3372" s="45" t="s">
        <v>494</v>
      </c>
      <c r="D3372" s="45">
        <v>6</v>
      </c>
      <c r="E3372" s="45" t="s">
        <v>28</v>
      </c>
      <c r="F3372" s="45">
        <v>2</v>
      </c>
      <c r="G3372" s="52" t="s">
        <v>3266</v>
      </c>
      <c r="H3372" s="47" t="s">
        <v>30</v>
      </c>
      <c r="I3372" s="48"/>
      <c r="J3372" s="513"/>
      <c r="K3372" s="42" t="s">
        <v>31</v>
      </c>
      <c r="L3372" s="544">
        <v>45450</v>
      </c>
      <c r="M3372" s="48"/>
      <c r="N3372" s="513">
        <v>45656</v>
      </c>
      <c r="O3372" s="51" t="s">
        <v>3261</v>
      </c>
      <c r="P3372" s="70" t="str">
        <f t="shared" ca="1" si="561"/>
        <v/>
      </c>
      <c r="Q3372" s="70" t="str">
        <f t="shared" ca="1" si="562"/>
        <v/>
      </c>
      <c r="R3372" s="70" t="str">
        <f t="shared" ca="1" si="563"/>
        <v/>
      </c>
      <c r="S3372" s="70" t="str">
        <f t="shared" ca="1" si="564"/>
        <v/>
      </c>
      <c r="T3372" s="147" t="str">
        <f t="shared" ca="1" si="565"/>
        <v/>
      </c>
      <c r="U3372" s="146"/>
      <c r="V3372" s="51"/>
      <c r="W3372" s="51"/>
      <c r="X3372" s="51"/>
      <c r="Y3372" s="51"/>
      <c r="Z3372" s="51"/>
      <c r="AA3372" s="145"/>
    </row>
    <row r="3373" spans="1:27" s="2" customFormat="1" ht="15.6" x14ac:dyDescent="0.3">
      <c r="A3373" s="555">
        <v>45489</v>
      </c>
      <c r="B3373" s="48" t="s">
        <v>3259</v>
      </c>
      <c r="C3373" s="45" t="s">
        <v>494</v>
      </c>
      <c r="D3373" s="45">
        <v>6</v>
      </c>
      <c r="E3373" s="45" t="s">
        <v>28</v>
      </c>
      <c r="F3373" s="45">
        <v>1</v>
      </c>
      <c r="G3373" s="52" t="s">
        <v>3267</v>
      </c>
      <c r="H3373" s="47" t="s">
        <v>30</v>
      </c>
      <c r="I3373" s="48"/>
      <c r="J3373" s="513"/>
      <c r="K3373" s="187" t="s">
        <v>31</v>
      </c>
      <c r="L3373" s="544">
        <v>45450</v>
      </c>
      <c r="M3373" s="48"/>
      <c r="N3373" s="513">
        <v>45656</v>
      </c>
      <c r="O3373" s="51" t="s">
        <v>3261</v>
      </c>
      <c r="P3373" s="70" t="str">
        <f t="shared" ca="1" si="561"/>
        <v/>
      </c>
      <c r="Q3373" s="70" t="str">
        <f t="shared" ca="1" si="562"/>
        <v/>
      </c>
      <c r="R3373" s="70" t="str">
        <f t="shared" ca="1" si="563"/>
        <v/>
      </c>
      <c r="S3373" s="70" t="str">
        <f t="shared" ca="1" si="564"/>
        <v/>
      </c>
      <c r="T3373" s="147" t="str">
        <f t="shared" ca="1" si="565"/>
        <v/>
      </c>
      <c r="U3373" s="146"/>
      <c r="V3373" s="51"/>
      <c r="W3373" s="51"/>
      <c r="X3373" s="51"/>
      <c r="Y3373" s="51"/>
      <c r="Z3373" s="51"/>
      <c r="AA3373" s="145"/>
    </row>
    <row r="3374" spans="1:27" s="2" customFormat="1" ht="15.6" x14ac:dyDescent="0.3">
      <c r="A3374" s="555">
        <v>45516</v>
      </c>
      <c r="B3374" s="48" t="s">
        <v>3268</v>
      </c>
      <c r="C3374" s="45" t="s">
        <v>494</v>
      </c>
      <c r="D3374" s="45">
        <v>6</v>
      </c>
      <c r="E3374" s="45" t="s">
        <v>66</v>
      </c>
      <c r="F3374" s="106">
        <v>1</v>
      </c>
      <c r="G3374" s="67" t="s">
        <v>3285</v>
      </c>
      <c r="H3374" s="47" t="s">
        <v>30</v>
      </c>
      <c r="I3374" s="48"/>
      <c r="J3374" s="513"/>
      <c r="K3374" s="42" t="s">
        <v>31</v>
      </c>
      <c r="L3374" s="544">
        <v>45483</v>
      </c>
      <c r="M3374" s="51"/>
      <c r="N3374" s="513">
        <v>45656</v>
      </c>
      <c r="O3374" s="51" t="s">
        <v>3286</v>
      </c>
      <c r="P3374" s="70" t="str">
        <f t="shared" ca="1" si="561"/>
        <v/>
      </c>
      <c r="Q3374" s="70" t="str">
        <f t="shared" ca="1" si="562"/>
        <v/>
      </c>
      <c r="R3374" s="70" t="str">
        <f t="shared" ca="1" si="563"/>
        <v/>
      </c>
      <c r="S3374" s="70" t="str">
        <f t="shared" ca="1" si="564"/>
        <v/>
      </c>
      <c r="T3374" s="147" t="str">
        <f t="shared" ca="1" si="565"/>
        <v/>
      </c>
      <c r="U3374" s="146"/>
      <c r="V3374" s="51"/>
      <c r="W3374" s="51"/>
      <c r="X3374" s="51"/>
      <c r="Y3374" s="51"/>
      <c r="Z3374" s="51"/>
      <c r="AA3374" s="145"/>
    </row>
    <row r="3375" spans="1:27" s="2" customFormat="1" ht="15.6" x14ac:dyDescent="0.3">
      <c r="A3375" s="555">
        <v>45516</v>
      </c>
      <c r="B3375" s="48" t="s">
        <v>3268</v>
      </c>
      <c r="C3375" s="45" t="s">
        <v>494</v>
      </c>
      <c r="D3375" s="45">
        <v>6</v>
      </c>
      <c r="E3375" s="45" t="s">
        <v>66</v>
      </c>
      <c r="F3375" s="106">
        <v>2</v>
      </c>
      <c r="G3375" s="67" t="s">
        <v>3284</v>
      </c>
      <c r="H3375" s="47" t="s">
        <v>57</v>
      </c>
      <c r="I3375" s="48"/>
      <c r="J3375" s="513"/>
      <c r="K3375" s="42" t="s">
        <v>31</v>
      </c>
      <c r="L3375" s="544">
        <v>45483</v>
      </c>
      <c r="M3375" s="51"/>
      <c r="N3375" s="513">
        <v>45656</v>
      </c>
      <c r="O3375" s="51"/>
      <c r="P3375" s="70" t="str">
        <f t="shared" ca="1" si="561"/>
        <v/>
      </c>
      <c r="Q3375" s="70" t="str">
        <f t="shared" ca="1" si="562"/>
        <v/>
      </c>
      <c r="R3375" s="70" t="str">
        <f t="shared" ca="1" si="563"/>
        <v/>
      </c>
      <c r="S3375" s="70" t="str">
        <f t="shared" ca="1" si="564"/>
        <v/>
      </c>
      <c r="T3375" s="147" t="str">
        <f t="shared" ca="1" si="565"/>
        <v/>
      </c>
      <c r="U3375" s="146"/>
      <c r="V3375" s="51"/>
      <c r="W3375" s="51"/>
      <c r="X3375" s="51"/>
      <c r="Y3375" s="51"/>
      <c r="Z3375" s="51"/>
      <c r="AA3375" s="145"/>
    </row>
    <row r="3376" spans="1:27" s="2" customFormat="1" ht="15.6" x14ac:dyDescent="0.3">
      <c r="A3376" s="555">
        <v>45516</v>
      </c>
      <c r="B3376" s="48" t="s">
        <v>3268</v>
      </c>
      <c r="C3376" s="45" t="s">
        <v>494</v>
      </c>
      <c r="D3376" s="45">
        <v>6</v>
      </c>
      <c r="E3376" s="45" t="s">
        <v>66</v>
      </c>
      <c r="F3376" s="106">
        <v>3</v>
      </c>
      <c r="G3376" s="67" t="s">
        <v>2636</v>
      </c>
      <c r="H3376" s="47" t="s">
        <v>30</v>
      </c>
      <c r="I3376" s="48"/>
      <c r="J3376" s="513"/>
      <c r="K3376" s="42" t="s">
        <v>31</v>
      </c>
      <c r="L3376" s="544">
        <v>45483</v>
      </c>
      <c r="M3376" s="51"/>
      <c r="N3376" s="513">
        <v>45656</v>
      </c>
      <c r="O3376" s="51"/>
      <c r="P3376" s="70" t="str">
        <f t="shared" ca="1" si="561"/>
        <v/>
      </c>
      <c r="Q3376" s="70" t="str">
        <f t="shared" ca="1" si="562"/>
        <v/>
      </c>
      <c r="R3376" s="70" t="str">
        <f t="shared" ca="1" si="563"/>
        <v/>
      </c>
      <c r="S3376" s="70" t="str">
        <f t="shared" ca="1" si="564"/>
        <v/>
      </c>
      <c r="T3376" s="147" t="str">
        <f t="shared" ca="1" si="565"/>
        <v/>
      </c>
      <c r="U3376" s="146"/>
      <c r="V3376" s="51"/>
      <c r="W3376" s="51"/>
      <c r="X3376" s="51"/>
      <c r="Y3376" s="51"/>
      <c r="Z3376" s="51"/>
      <c r="AA3376" s="145"/>
    </row>
    <row r="3377" spans="1:27" s="2" customFormat="1" ht="15.6" x14ac:dyDescent="0.3">
      <c r="A3377" s="555">
        <v>45516</v>
      </c>
      <c r="B3377" s="48" t="s">
        <v>3268</v>
      </c>
      <c r="C3377" s="45" t="s">
        <v>494</v>
      </c>
      <c r="D3377" s="45">
        <v>6</v>
      </c>
      <c r="E3377" s="45" t="s">
        <v>66</v>
      </c>
      <c r="F3377" s="106">
        <v>4</v>
      </c>
      <c r="G3377" s="67" t="s">
        <v>2384</v>
      </c>
      <c r="H3377" s="53" t="s">
        <v>44</v>
      </c>
      <c r="I3377" s="48"/>
      <c r="J3377" s="513"/>
      <c r="K3377" s="42" t="s">
        <v>31</v>
      </c>
      <c r="L3377" s="544">
        <v>45483</v>
      </c>
      <c r="M3377" s="51"/>
      <c r="N3377" s="513">
        <v>45656</v>
      </c>
      <c r="O3377" s="51"/>
      <c r="P3377" s="70" t="str">
        <f t="shared" ca="1" si="561"/>
        <v/>
      </c>
      <c r="Q3377" s="70" t="str">
        <f t="shared" ca="1" si="562"/>
        <v/>
      </c>
      <c r="R3377" s="70" t="str">
        <f t="shared" ca="1" si="563"/>
        <v/>
      </c>
      <c r="S3377" s="70" t="str">
        <f t="shared" ca="1" si="564"/>
        <v/>
      </c>
      <c r="T3377" s="147" t="str">
        <f t="shared" ca="1" si="565"/>
        <v/>
      </c>
      <c r="U3377" s="146"/>
      <c r="V3377" s="51"/>
      <c r="W3377" s="51"/>
      <c r="X3377" s="51"/>
      <c r="Y3377" s="51"/>
      <c r="Z3377" s="51"/>
      <c r="AA3377" s="145"/>
    </row>
    <row r="3378" spans="1:27" s="2" customFormat="1" ht="15.6" x14ac:dyDescent="0.3">
      <c r="A3378" s="555">
        <v>45516</v>
      </c>
      <c r="B3378" s="48" t="s">
        <v>3268</v>
      </c>
      <c r="C3378" s="45" t="s">
        <v>494</v>
      </c>
      <c r="D3378" s="45">
        <v>6</v>
      </c>
      <c r="E3378" s="45" t="s">
        <v>66</v>
      </c>
      <c r="F3378" s="106">
        <v>5</v>
      </c>
      <c r="G3378" s="67" t="s">
        <v>3283</v>
      </c>
      <c r="H3378" s="47" t="s">
        <v>40</v>
      </c>
      <c r="I3378" s="48"/>
      <c r="J3378" s="513"/>
      <c r="K3378" s="187" t="s">
        <v>31</v>
      </c>
      <c r="L3378" s="544">
        <v>45483</v>
      </c>
      <c r="M3378" s="51"/>
      <c r="N3378" s="513">
        <v>45656</v>
      </c>
      <c r="O3378" s="51"/>
      <c r="P3378" s="70" t="str">
        <f t="shared" ca="1" si="561"/>
        <v/>
      </c>
      <c r="Q3378" s="70" t="str">
        <f t="shared" ca="1" si="562"/>
        <v/>
      </c>
      <c r="R3378" s="70" t="str">
        <f t="shared" ca="1" si="563"/>
        <v/>
      </c>
      <c r="S3378" s="70" t="str">
        <f t="shared" ca="1" si="564"/>
        <v/>
      </c>
      <c r="T3378" s="147" t="str">
        <f t="shared" ca="1" si="565"/>
        <v/>
      </c>
      <c r="U3378" s="146"/>
      <c r="V3378" s="51"/>
      <c r="W3378" s="51"/>
      <c r="X3378" s="51"/>
      <c r="Y3378" s="51"/>
      <c r="Z3378" s="51"/>
      <c r="AA3378" s="145"/>
    </row>
    <row r="3379" spans="1:27" s="2" customFormat="1" ht="15.6" x14ac:dyDescent="0.3">
      <c r="A3379" s="555">
        <v>45516</v>
      </c>
      <c r="B3379" s="48" t="s">
        <v>3268</v>
      </c>
      <c r="C3379" s="45" t="s">
        <v>494</v>
      </c>
      <c r="D3379" s="45">
        <v>6</v>
      </c>
      <c r="E3379" s="45" t="s">
        <v>66</v>
      </c>
      <c r="F3379" s="106">
        <v>6</v>
      </c>
      <c r="G3379" s="67" t="s">
        <v>233</v>
      </c>
      <c r="H3379" s="47" t="s">
        <v>30</v>
      </c>
      <c r="I3379" s="48"/>
      <c r="J3379" s="513"/>
      <c r="K3379" s="42" t="s">
        <v>31</v>
      </c>
      <c r="L3379" s="544">
        <v>45483</v>
      </c>
      <c r="M3379" s="51"/>
      <c r="N3379" s="513">
        <v>45656</v>
      </c>
      <c r="O3379" s="51"/>
      <c r="P3379" s="70" t="str">
        <f t="shared" ca="1" si="561"/>
        <v/>
      </c>
      <c r="Q3379" s="70" t="str">
        <f t="shared" ca="1" si="562"/>
        <v/>
      </c>
      <c r="R3379" s="70" t="str">
        <f t="shared" ca="1" si="563"/>
        <v/>
      </c>
      <c r="S3379" s="70" t="str">
        <f t="shared" ca="1" si="564"/>
        <v/>
      </c>
      <c r="T3379" s="147" t="str">
        <f t="shared" ca="1" si="565"/>
        <v/>
      </c>
      <c r="U3379" s="146"/>
      <c r="V3379" s="51"/>
      <c r="W3379" s="51"/>
      <c r="X3379" s="51"/>
      <c r="Y3379" s="51"/>
      <c r="Z3379" s="51"/>
      <c r="AA3379" s="145"/>
    </row>
    <row r="3380" spans="1:27" s="2" customFormat="1" ht="15.6" x14ac:dyDescent="0.3">
      <c r="A3380" s="555">
        <v>45516</v>
      </c>
      <c r="B3380" s="48" t="s">
        <v>3268</v>
      </c>
      <c r="C3380" s="45" t="s">
        <v>494</v>
      </c>
      <c r="D3380" s="45">
        <v>6</v>
      </c>
      <c r="E3380" s="45" t="s">
        <v>66</v>
      </c>
      <c r="F3380" s="106">
        <v>7</v>
      </c>
      <c r="G3380" s="67" t="s">
        <v>3282</v>
      </c>
      <c r="H3380" s="47" t="s">
        <v>30</v>
      </c>
      <c r="I3380" s="48"/>
      <c r="J3380" s="513"/>
      <c r="K3380" s="42" t="s">
        <v>31</v>
      </c>
      <c r="L3380" s="544">
        <v>45483</v>
      </c>
      <c r="M3380" s="51"/>
      <c r="N3380" s="513">
        <v>45656</v>
      </c>
      <c r="O3380" s="51"/>
      <c r="P3380" s="70" t="str">
        <f t="shared" ca="1" si="561"/>
        <v/>
      </c>
      <c r="Q3380" s="70" t="str">
        <f t="shared" ca="1" si="562"/>
        <v/>
      </c>
      <c r="R3380" s="70" t="str">
        <f t="shared" ca="1" si="563"/>
        <v/>
      </c>
      <c r="S3380" s="70" t="str">
        <f t="shared" ca="1" si="564"/>
        <v/>
      </c>
      <c r="T3380" s="147" t="str">
        <f t="shared" ca="1" si="565"/>
        <v/>
      </c>
      <c r="U3380" s="146"/>
      <c r="V3380" s="51"/>
      <c r="W3380" s="51"/>
      <c r="X3380" s="51"/>
      <c r="Y3380" s="51"/>
      <c r="Z3380" s="51"/>
      <c r="AA3380" s="145"/>
    </row>
    <row r="3381" spans="1:27" s="2" customFormat="1" ht="15.6" x14ac:dyDescent="0.3">
      <c r="A3381" s="555">
        <v>45516</v>
      </c>
      <c r="B3381" s="48" t="s">
        <v>3268</v>
      </c>
      <c r="C3381" s="45" t="s">
        <v>494</v>
      </c>
      <c r="D3381" s="45">
        <v>6</v>
      </c>
      <c r="E3381" s="45" t="s">
        <v>66</v>
      </c>
      <c r="F3381" s="106">
        <v>8</v>
      </c>
      <c r="G3381" s="67" t="s">
        <v>3281</v>
      </c>
      <c r="H3381" s="47" t="s">
        <v>30</v>
      </c>
      <c r="I3381" s="48"/>
      <c r="J3381" s="513"/>
      <c r="K3381" s="187" t="s">
        <v>31</v>
      </c>
      <c r="L3381" s="544">
        <v>45483</v>
      </c>
      <c r="M3381" s="51"/>
      <c r="N3381" s="513">
        <v>45656</v>
      </c>
      <c r="O3381" s="51"/>
      <c r="P3381" s="70" t="str">
        <f t="shared" ca="1" si="561"/>
        <v/>
      </c>
      <c r="Q3381" s="70" t="str">
        <f t="shared" ca="1" si="562"/>
        <v/>
      </c>
      <c r="R3381" s="70" t="str">
        <f t="shared" ca="1" si="563"/>
        <v/>
      </c>
      <c r="S3381" s="70" t="str">
        <f t="shared" ca="1" si="564"/>
        <v/>
      </c>
      <c r="T3381" s="147" t="str">
        <f t="shared" ca="1" si="565"/>
        <v/>
      </c>
      <c r="U3381" s="146"/>
      <c r="V3381" s="51"/>
      <c r="W3381" s="51"/>
      <c r="X3381" s="51"/>
      <c r="Y3381" s="51"/>
      <c r="Z3381" s="51"/>
      <c r="AA3381" s="145"/>
    </row>
    <row r="3382" spans="1:27" s="2" customFormat="1" ht="15.6" x14ac:dyDescent="0.3">
      <c r="A3382" s="555">
        <v>45516</v>
      </c>
      <c r="B3382" s="48" t="s">
        <v>3268</v>
      </c>
      <c r="C3382" s="45" t="s">
        <v>494</v>
      </c>
      <c r="D3382" s="45">
        <v>6</v>
      </c>
      <c r="E3382" s="45" t="s">
        <v>66</v>
      </c>
      <c r="F3382" s="106">
        <v>9</v>
      </c>
      <c r="G3382" s="67" t="s">
        <v>1708</v>
      </c>
      <c r="H3382" s="47" t="s">
        <v>30</v>
      </c>
      <c r="I3382" s="48"/>
      <c r="J3382" s="513"/>
      <c r="K3382" s="42" t="s">
        <v>31</v>
      </c>
      <c r="L3382" s="544">
        <v>45483</v>
      </c>
      <c r="M3382" s="51"/>
      <c r="N3382" s="513">
        <v>45656</v>
      </c>
      <c r="O3382" s="51"/>
      <c r="P3382" s="70" t="str">
        <f t="shared" ca="1" si="561"/>
        <v/>
      </c>
      <c r="Q3382" s="70" t="str">
        <f t="shared" ca="1" si="562"/>
        <v/>
      </c>
      <c r="R3382" s="70" t="str">
        <f t="shared" ca="1" si="563"/>
        <v/>
      </c>
      <c r="S3382" s="70" t="str">
        <f t="shared" ca="1" si="564"/>
        <v/>
      </c>
      <c r="T3382" s="147" t="str">
        <f t="shared" ca="1" si="565"/>
        <v/>
      </c>
      <c r="U3382" s="146"/>
      <c r="V3382" s="51"/>
      <c r="W3382" s="51"/>
      <c r="X3382" s="51"/>
      <c r="Y3382" s="51"/>
      <c r="Z3382" s="51"/>
      <c r="AA3382" s="145"/>
    </row>
    <row r="3383" spans="1:27" s="2" customFormat="1" ht="15.6" x14ac:dyDescent="0.3">
      <c r="A3383" s="555">
        <v>45516</v>
      </c>
      <c r="B3383" s="48" t="s">
        <v>3268</v>
      </c>
      <c r="C3383" s="45" t="s">
        <v>494</v>
      </c>
      <c r="D3383" s="45">
        <v>6</v>
      </c>
      <c r="E3383" s="45" t="s">
        <v>66</v>
      </c>
      <c r="F3383" s="106">
        <v>10</v>
      </c>
      <c r="G3383" s="67" t="s">
        <v>3280</v>
      </c>
      <c r="H3383" s="47" t="s">
        <v>54</v>
      </c>
      <c r="I3383" s="48"/>
      <c r="J3383" s="513"/>
      <c r="K3383" s="42" t="s">
        <v>31</v>
      </c>
      <c r="L3383" s="544">
        <v>45483</v>
      </c>
      <c r="M3383" s="51"/>
      <c r="N3383" s="513">
        <v>45491</v>
      </c>
      <c r="O3383" s="51"/>
      <c r="P3383" s="70" t="str">
        <f t="shared" ca="1" si="561"/>
        <v/>
      </c>
      <c r="Q3383" s="70" t="str">
        <f t="shared" ca="1" si="562"/>
        <v/>
      </c>
      <c r="R3383" s="70" t="str">
        <f t="shared" ca="1" si="563"/>
        <v/>
      </c>
      <c r="S3383" s="70" t="str">
        <f t="shared" ca="1" si="564"/>
        <v/>
      </c>
      <c r="T3383" s="147" t="str">
        <f t="shared" ca="1" si="565"/>
        <v/>
      </c>
      <c r="U3383" s="146"/>
      <c r="V3383" s="51"/>
      <c r="W3383" s="51"/>
      <c r="X3383" s="51"/>
      <c r="Y3383" s="51"/>
      <c r="Z3383" s="51"/>
      <c r="AA3383" s="145"/>
    </row>
    <row r="3384" spans="1:27" s="2" customFormat="1" ht="15.6" x14ac:dyDescent="0.3">
      <c r="A3384" s="555">
        <v>45516</v>
      </c>
      <c r="B3384" s="48" t="s">
        <v>3268</v>
      </c>
      <c r="C3384" s="45" t="s">
        <v>494</v>
      </c>
      <c r="D3384" s="45">
        <v>6</v>
      </c>
      <c r="E3384" s="45" t="s">
        <v>66</v>
      </c>
      <c r="F3384" s="106">
        <v>11</v>
      </c>
      <c r="G3384" s="67" t="s">
        <v>3279</v>
      </c>
      <c r="H3384" s="47" t="s">
        <v>30</v>
      </c>
      <c r="I3384" s="48"/>
      <c r="J3384" s="513"/>
      <c r="K3384" s="42" t="s">
        <v>31</v>
      </c>
      <c r="L3384" s="544">
        <v>45483</v>
      </c>
      <c r="M3384" s="51"/>
      <c r="N3384" s="513">
        <v>45656</v>
      </c>
      <c r="O3384" s="51"/>
      <c r="P3384" s="70" t="str">
        <f t="shared" ca="1" si="561"/>
        <v/>
      </c>
      <c r="Q3384" s="70" t="str">
        <f t="shared" ca="1" si="562"/>
        <v/>
      </c>
      <c r="R3384" s="70" t="str">
        <f t="shared" ca="1" si="563"/>
        <v/>
      </c>
      <c r="S3384" s="70" t="str">
        <f t="shared" ca="1" si="564"/>
        <v/>
      </c>
      <c r="T3384" s="147" t="str">
        <f t="shared" ca="1" si="565"/>
        <v/>
      </c>
      <c r="U3384" s="146"/>
      <c r="V3384" s="51"/>
      <c r="W3384" s="51"/>
      <c r="X3384" s="51"/>
      <c r="Y3384" s="51"/>
      <c r="Z3384" s="51"/>
      <c r="AA3384" s="145"/>
    </row>
    <row r="3385" spans="1:27" s="2" customFormat="1" ht="15.6" x14ac:dyDescent="0.3">
      <c r="A3385" s="555">
        <v>45516</v>
      </c>
      <c r="B3385" s="48" t="s">
        <v>3268</v>
      </c>
      <c r="C3385" s="48" t="s">
        <v>494</v>
      </c>
      <c r="D3385" s="48">
        <v>6</v>
      </c>
      <c r="E3385" s="48" t="s">
        <v>66</v>
      </c>
      <c r="F3385" s="106">
        <v>12</v>
      </c>
      <c r="G3385" s="67" t="s">
        <v>3278</v>
      </c>
      <c r="H3385" s="47" t="s">
        <v>30</v>
      </c>
      <c r="I3385" s="48"/>
      <c r="J3385" s="513"/>
      <c r="K3385" s="42" t="s">
        <v>31</v>
      </c>
      <c r="L3385" s="544">
        <v>45483</v>
      </c>
      <c r="M3385" s="51"/>
      <c r="N3385" s="513">
        <v>45608</v>
      </c>
      <c r="O3385" s="51"/>
      <c r="P3385" s="70" t="str">
        <f t="shared" ca="1" si="561"/>
        <v/>
      </c>
      <c r="Q3385" s="70" t="str">
        <f t="shared" ca="1" si="562"/>
        <v/>
      </c>
      <c r="R3385" s="70" t="str">
        <f t="shared" ca="1" si="563"/>
        <v/>
      </c>
      <c r="S3385" s="70" t="str">
        <f t="shared" ca="1" si="564"/>
        <v/>
      </c>
      <c r="T3385" s="147" t="str">
        <f t="shared" ca="1" si="565"/>
        <v/>
      </c>
      <c r="U3385" s="146"/>
      <c r="V3385" s="51"/>
      <c r="W3385" s="51"/>
      <c r="X3385" s="51"/>
      <c r="Y3385" s="51"/>
      <c r="Z3385" s="51"/>
      <c r="AA3385" s="145"/>
    </row>
    <row r="3386" spans="1:27" s="2" customFormat="1" ht="15.6" x14ac:dyDescent="0.3">
      <c r="A3386" s="555">
        <v>45516</v>
      </c>
      <c r="B3386" s="48" t="s">
        <v>3268</v>
      </c>
      <c r="C3386" s="45" t="s">
        <v>494</v>
      </c>
      <c r="D3386" s="45">
        <v>6</v>
      </c>
      <c r="E3386" s="45" t="s">
        <v>66</v>
      </c>
      <c r="F3386" s="106">
        <v>13</v>
      </c>
      <c r="G3386" s="67" t="s">
        <v>3277</v>
      </c>
      <c r="H3386" s="47" t="s">
        <v>30</v>
      </c>
      <c r="I3386" s="48"/>
      <c r="J3386" s="513"/>
      <c r="K3386" s="42" t="s">
        <v>31</v>
      </c>
      <c r="L3386" s="544">
        <v>45483</v>
      </c>
      <c r="M3386" s="51"/>
      <c r="N3386" s="513">
        <v>45656</v>
      </c>
      <c r="O3386" s="51"/>
      <c r="P3386" s="70" t="str">
        <f t="shared" ca="1" si="561"/>
        <v/>
      </c>
      <c r="Q3386" s="70" t="str">
        <f t="shared" ca="1" si="562"/>
        <v/>
      </c>
      <c r="R3386" s="70" t="str">
        <f t="shared" ca="1" si="563"/>
        <v/>
      </c>
      <c r="S3386" s="70" t="str">
        <f t="shared" ca="1" si="564"/>
        <v/>
      </c>
      <c r="T3386" s="147" t="str">
        <f t="shared" ca="1" si="565"/>
        <v/>
      </c>
      <c r="U3386" s="146"/>
      <c r="V3386" s="51"/>
      <c r="W3386" s="51"/>
      <c r="X3386" s="51"/>
      <c r="Y3386" s="51"/>
      <c r="Z3386" s="51"/>
      <c r="AA3386" s="145"/>
    </row>
    <row r="3387" spans="1:27" s="2" customFormat="1" ht="15.6" x14ac:dyDescent="0.3">
      <c r="A3387" s="555">
        <v>45516</v>
      </c>
      <c r="B3387" s="48" t="s">
        <v>3268</v>
      </c>
      <c r="C3387" s="45" t="s">
        <v>494</v>
      </c>
      <c r="D3387" s="45">
        <v>6</v>
      </c>
      <c r="E3387" s="45" t="s">
        <v>66</v>
      </c>
      <c r="F3387" s="106">
        <v>14</v>
      </c>
      <c r="G3387" s="67" t="s">
        <v>3276</v>
      </c>
      <c r="H3387" s="47" t="s">
        <v>30</v>
      </c>
      <c r="I3387" s="48"/>
      <c r="J3387" s="513"/>
      <c r="K3387" s="42" t="s">
        <v>31</v>
      </c>
      <c r="L3387" s="544">
        <v>45483</v>
      </c>
      <c r="M3387" s="51"/>
      <c r="N3387" s="513">
        <v>45656</v>
      </c>
      <c r="O3387" s="51"/>
      <c r="P3387" s="70" t="str">
        <f t="shared" ca="1" si="561"/>
        <v/>
      </c>
      <c r="Q3387" s="70" t="str">
        <f t="shared" ca="1" si="562"/>
        <v/>
      </c>
      <c r="R3387" s="70" t="str">
        <f t="shared" ca="1" si="563"/>
        <v/>
      </c>
      <c r="S3387" s="70" t="str">
        <f t="shared" ca="1" si="564"/>
        <v/>
      </c>
      <c r="T3387" s="147" t="str">
        <f t="shared" ca="1" si="565"/>
        <v/>
      </c>
      <c r="U3387" s="146"/>
      <c r="V3387" s="51"/>
      <c r="W3387" s="51"/>
      <c r="X3387" s="51"/>
      <c r="Y3387" s="51"/>
      <c r="Z3387" s="51"/>
      <c r="AA3387" s="145"/>
    </row>
    <row r="3388" spans="1:27" s="2" customFormat="1" ht="15.6" x14ac:dyDescent="0.3">
      <c r="A3388" s="555">
        <v>45516</v>
      </c>
      <c r="B3388" s="48" t="s">
        <v>3268</v>
      </c>
      <c r="C3388" s="45" t="s">
        <v>494</v>
      </c>
      <c r="D3388" s="45">
        <v>6</v>
      </c>
      <c r="E3388" s="45" t="s">
        <v>66</v>
      </c>
      <c r="F3388" s="106">
        <v>15</v>
      </c>
      <c r="G3388" s="67" t="s">
        <v>3275</v>
      </c>
      <c r="H3388" s="47" t="s">
        <v>57</v>
      </c>
      <c r="I3388" s="48"/>
      <c r="J3388" s="513"/>
      <c r="K3388" s="42" t="s">
        <v>31</v>
      </c>
      <c r="L3388" s="544">
        <v>45483</v>
      </c>
      <c r="M3388" s="51"/>
      <c r="N3388" s="513">
        <v>45656</v>
      </c>
      <c r="O3388" s="51"/>
      <c r="P3388" s="70" t="str">
        <f t="shared" ref="P3388:P3394" ca="1" si="566">IF(K3388="NÃO INTERVENCIONADO",TODAY()-J3388,"")</f>
        <v/>
      </c>
      <c r="Q3388" s="70" t="str">
        <f t="shared" ref="Q3388:Q3394" ca="1" si="567">IF(K3388="ENCOMENDADO",TODAY()-J3388,"")</f>
        <v/>
      </c>
      <c r="R3388" s="70" t="str">
        <f t="shared" ref="R3388:R3394" ca="1" si="568">IF(K3388="EM OBRA",TODAY()-J3388,"")</f>
        <v/>
      </c>
      <c r="S3388" s="70" t="str">
        <f t="shared" ref="S3388:S3394" ca="1" si="569">IF(K3388="CORREÇÃO NÃO ACEITE",TODAY()-J3388,"")</f>
        <v/>
      </c>
      <c r="T3388" s="147" t="str">
        <f t="shared" ref="T3388:T3394" ca="1" si="570">IF(K3388="A VERIFICAR",TODAY()-J3388,"")</f>
        <v/>
      </c>
      <c r="U3388" s="146"/>
      <c r="V3388" s="51"/>
      <c r="W3388" s="51"/>
      <c r="X3388" s="51"/>
      <c r="Y3388" s="51"/>
      <c r="Z3388" s="51"/>
      <c r="AA3388" s="145"/>
    </row>
    <row r="3389" spans="1:27" s="2" customFormat="1" ht="15.6" customHeight="1" x14ac:dyDescent="0.3">
      <c r="A3389" s="555">
        <v>45516</v>
      </c>
      <c r="B3389" s="48" t="s">
        <v>3268</v>
      </c>
      <c r="C3389" s="45" t="s">
        <v>494</v>
      </c>
      <c r="D3389" s="45">
        <v>6</v>
      </c>
      <c r="E3389" s="45" t="s">
        <v>66</v>
      </c>
      <c r="F3389" s="106">
        <v>16</v>
      </c>
      <c r="G3389" s="67" t="s">
        <v>3274</v>
      </c>
      <c r="H3389" s="53" t="s">
        <v>44</v>
      </c>
      <c r="I3389" s="48"/>
      <c r="J3389" s="513"/>
      <c r="K3389" s="42" t="s">
        <v>31</v>
      </c>
      <c r="L3389" s="544">
        <v>45483</v>
      </c>
      <c r="M3389" s="51"/>
      <c r="N3389" s="513">
        <v>45656</v>
      </c>
      <c r="O3389" s="51"/>
      <c r="P3389" s="70" t="str">
        <f t="shared" ca="1" si="566"/>
        <v/>
      </c>
      <c r="Q3389" s="70" t="str">
        <f t="shared" ca="1" si="567"/>
        <v/>
      </c>
      <c r="R3389" s="70" t="str">
        <f t="shared" ca="1" si="568"/>
        <v/>
      </c>
      <c r="S3389" s="70" t="str">
        <f t="shared" ca="1" si="569"/>
        <v/>
      </c>
      <c r="T3389" s="147" t="str">
        <f t="shared" ca="1" si="570"/>
        <v/>
      </c>
      <c r="U3389" s="146"/>
      <c r="V3389" s="51"/>
      <c r="W3389" s="51"/>
      <c r="X3389" s="51"/>
      <c r="Y3389" s="51"/>
      <c r="Z3389" s="51"/>
      <c r="AA3389" s="145"/>
    </row>
    <row r="3390" spans="1:27" s="2" customFormat="1" ht="15.6" x14ac:dyDescent="0.3">
      <c r="A3390" s="555">
        <v>45516</v>
      </c>
      <c r="B3390" s="48" t="s">
        <v>3268</v>
      </c>
      <c r="C3390" s="48" t="s">
        <v>494</v>
      </c>
      <c r="D3390" s="48">
        <v>6</v>
      </c>
      <c r="E3390" s="48" t="s">
        <v>66</v>
      </c>
      <c r="F3390" s="106">
        <v>17</v>
      </c>
      <c r="G3390" s="67" t="s">
        <v>3273</v>
      </c>
      <c r="H3390" s="47" t="s">
        <v>113</v>
      </c>
      <c r="I3390" s="48"/>
      <c r="J3390" s="513"/>
      <c r="K3390" s="42" t="s">
        <v>31</v>
      </c>
      <c r="L3390" s="544">
        <v>45483</v>
      </c>
      <c r="M3390" s="51"/>
      <c r="N3390" s="513">
        <v>45559</v>
      </c>
      <c r="O3390" s="51"/>
      <c r="P3390" s="70" t="str">
        <f t="shared" ca="1" si="566"/>
        <v/>
      </c>
      <c r="Q3390" s="70" t="str">
        <f t="shared" ca="1" si="567"/>
        <v/>
      </c>
      <c r="R3390" s="70" t="str">
        <f t="shared" ca="1" si="568"/>
        <v/>
      </c>
      <c r="S3390" s="70" t="str">
        <f t="shared" ca="1" si="569"/>
        <v/>
      </c>
      <c r="T3390" s="147" t="str">
        <f t="shared" ca="1" si="570"/>
        <v/>
      </c>
      <c r="U3390" s="146"/>
      <c r="V3390" s="51"/>
      <c r="W3390" s="51"/>
      <c r="X3390" s="51"/>
      <c r="Y3390" s="51"/>
      <c r="Z3390" s="51"/>
      <c r="AA3390" s="145"/>
    </row>
    <row r="3391" spans="1:27" s="2" customFormat="1" ht="31.2" x14ac:dyDescent="0.3">
      <c r="A3391" s="555">
        <v>45516</v>
      </c>
      <c r="B3391" s="48" t="s">
        <v>3268</v>
      </c>
      <c r="C3391" s="48" t="s">
        <v>494</v>
      </c>
      <c r="D3391" s="48">
        <v>6</v>
      </c>
      <c r="E3391" s="48" t="s">
        <v>66</v>
      </c>
      <c r="F3391" s="106">
        <v>18</v>
      </c>
      <c r="G3391" s="66" t="s">
        <v>3272</v>
      </c>
      <c r="H3391" s="47" t="s">
        <v>30</v>
      </c>
      <c r="I3391" s="48"/>
      <c r="J3391" s="568">
        <v>45575</v>
      </c>
      <c r="K3391" s="42" t="s">
        <v>31</v>
      </c>
      <c r="L3391" s="544">
        <v>45483</v>
      </c>
      <c r="M3391" s="51"/>
      <c r="N3391" s="513">
        <v>45608</v>
      </c>
      <c r="O3391" s="51"/>
      <c r="P3391" s="70" t="str">
        <f t="shared" ca="1" si="566"/>
        <v/>
      </c>
      <c r="Q3391" s="70" t="str">
        <f t="shared" ca="1" si="567"/>
        <v/>
      </c>
      <c r="R3391" s="70" t="str">
        <f t="shared" ca="1" si="568"/>
        <v/>
      </c>
      <c r="S3391" s="70" t="str">
        <f t="shared" ca="1" si="569"/>
        <v/>
      </c>
      <c r="T3391" s="147" t="str">
        <f t="shared" ca="1" si="570"/>
        <v/>
      </c>
      <c r="U3391" s="146"/>
      <c r="V3391" s="51"/>
      <c r="W3391" s="51"/>
      <c r="X3391" s="51"/>
      <c r="Y3391" s="51"/>
      <c r="Z3391" s="51"/>
      <c r="AA3391" s="145"/>
    </row>
    <row r="3392" spans="1:27" s="2" customFormat="1" ht="15.6" x14ac:dyDescent="0.3">
      <c r="A3392" s="555">
        <v>45516</v>
      </c>
      <c r="B3392" s="48" t="s">
        <v>3268</v>
      </c>
      <c r="C3392" s="48" t="s">
        <v>494</v>
      </c>
      <c r="D3392" s="48">
        <v>6</v>
      </c>
      <c r="E3392" s="48" t="s">
        <v>66</v>
      </c>
      <c r="F3392" s="106">
        <v>19</v>
      </c>
      <c r="G3392" s="67" t="s">
        <v>3271</v>
      </c>
      <c r="H3392" s="47" t="s">
        <v>40</v>
      </c>
      <c r="I3392" s="48"/>
      <c r="J3392" s="568">
        <v>45575</v>
      </c>
      <c r="K3392" s="187" t="s">
        <v>31</v>
      </c>
      <c r="L3392" s="544">
        <v>45483</v>
      </c>
      <c r="M3392" s="51"/>
      <c r="N3392" s="513">
        <v>45615</v>
      </c>
      <c r="O3392" s="51"/>
      <c r="P3392" s="70" t="str">
        <f t="shared" ca="1" si="566"/>
        <v/>
      </c>
      <c r="Q3392" s="70" t="str">
        <f t="shared" ca="1" si="567"/>
        <v/>
      </c>
      <c r="R3392" s="70" t="str">
        <f t="shared" ca="1" si="568"/>
        <v/>
      </c>
      <c r="S3392" s="70" t="str">
        <f t="shared" ca="1" si="569"/>
        <v/>
      </c>
      <c r="T3392" s="147" t="str">
        <f t="shared" ca="1" si="570"/>
        <v/>
      </c>
      <c r="U3392" s="146"/>
      <c r="V3392" s="51"/>
      <c r="W3392" s="51"/>
      <c r="X3392" s="51"/>
      <c r="Y3392" s="51"/>
      <c r="Z3392" s="51"/>
      <c r="AA3392" s="145"/>
    </row>
    <row r="3393" spans="1:27" s="2" customFormat="1" ht="15.6" x14ac:dyDescent="0.3">
      <c r="A3393" s="555">
        <v>45516</v>
      </c>
      <c r="B3393" s="48" t="s">
        <v>3268</v>
      </c>
      <c r="C3393" s="48" t="s">
        <v>494</v>
      </c>
      <c r="D3393" s="48">
        <v>6</v>
      </c>
      <c r="E3393" s="48" t="s">
        <v>66</v>
      </c>
      <c r="F3393" s="106">
        <v>20</v>
      </c>
      <c r="G3393" s="67" t="s">
        <v>3270</v>
      </c>
      <c r="H3393" s="47" t="s">
        <v>40</v>
      </c>
      <c r="I3393" s="48"/>
      <c r="J3393" s="568">
        <v>45575</v>
      </c>
      <c r="K3393" s="42" t="s">
        <v>31</v>
      </c>
      <c r="L3393" s="544">
        <v>45483</v>
      </c>
      <c r="M3393" s="51"/>
      <c r="N3393" s="513">
        <v>45615</v>
      </c>
      <c r="O3393" s="51"/>
      <c r="P3393" s="70" t="str">
        <f t="shared" ca="1" si="566"/>
        <v/>
      </c>
      <c r="Q3393" s="70" t="str">
        <f t="shared" ca="1" si="567"/>
        <v/>
      </c>
      <c r="R3393" s="70" t="str">
        <f t="shared" ca="1" si="568"/>
        <v/>
      </c>
      <c r="S3393" s="70" t="str">
        <f t="shared" ca="1" si="569"/>
        <v/>
      </c>
      <c r="T3393" s="147" t="str">
        <f t="shared" ca="1" si="570"/>
        <v/>
      </c>
      <c r="U3393" s="146"/>
      <c r="V3393" s="51"/>
      <c r="W3393" s="51"/>
      <c r="X3393" s="51"/>
      <c r="Y3393" s="51"/>
      <c r="Z3393" s="51"/>
      <c r="AA3393" s="145"/>
    </row>
    <row r="3394" spans="1:27" s="2" customFormat="1" ht="15.6" x14ac:dyDescent="0.3">
      <c r="A3394" s="555">
        <v>45516</v>
      </c>
      <c r="B3394" s="48" t="s">
        <v>3268</v>
      </c>
      <c r="C3394" s="48" t="s">
        <v>494</v>
      </c>
      <c r="D3394" s="48">
        <v>6</v>
      </c>
      <c r="E3394" s="48" t="s">
        <v>66</v>
      </c>
      <c r="F3394" s="106">
        <v>21</v>
      </c>
      <c r="G3394" s="67" t="s">
        <v>3269</v>
      </c>
      <c r="H3394" s="65" t="s">
        <v>116</v>
      </c>
      <c r="I3394" s="48"/>
      <c r="J3394" s="568">
        <v>45716</v>
      </c>
      <c r="K3394" s="42" t="s">
        <v>31</v>
      </c>
      <c r="L3394" s="544">
        <v>45483</v>
      </c>
      <c r="M3394" s="51"/>
      <c r="N3394" s="513">
        <v>45722</v>
      </c>
      <c r="O3394" s="51"/>
      <c r="P3394" s="70" t="str">
        <f t="shared" ca="1" si="566"/>
        <v/>
      </c>
      <c r="Q3394" s="70" t="str">
        <f t="shared" ca="1" si="567"/>
        <v/>
      </c>
      <c r="R3394" s="70" t="str">
        <f t="shared" ca="1" si="568"/>
        <v/>
      </c>
      <c r="S3394" s="70" t="str">
        <f t="shared" ca="1" si="569"/>
        <v/>
      </c>
      <c r="T3394" s="147" t="str">
        <f t="shared" ca="1" si="570"/>
        <v/>
      </c>
      <c r="U3394" s="146"/>
      <c r="V3394" s="51"/>
      <c r="W3394" s="51"/>
      <c r="X3394" s="51"/>
      <c r="Y3394" s="51"/>
      <c r="Z3394" s="51"/>
      <c r="AA3394" s="145"/>
    </row>
    <row r="3395" spans="1:27" s="2" customFormat="1" ht="31.2" x14ac:dyDescent="0.3">
      <c r="A3395" s="555">
        <v>45516</v>
      </c>
      <c r="B3395" s="48" t="s">
        <v>3268</v>
      </c>
      <c r="C3395" s="45" t="s">
        <v>494</v>
      </c>
      <c r="D3395" s="45">
        <v>6</v>
      </c>
      <c r="E3395" s="45" t="s">
        <v>66</v>
      </c>
      <c r="F3395" s="106">
        <v>22</v>
      </c>
      <c r="G3395" s="45" t="s">
        <v>5488</v>
      </c>
      <c r="H3395" s="48" t="s">
        <v>57</v>
      </c>
      <c r="I3395" s="48"/>
      <c r="J3395" s="513">
        <v>46030</v>
      </c>
      <c r="K3395" s="642" t="s">
        <v>5552</v>
      </c>
      <c r="L3395" s="544">
        <v>45483</v>
      </c>
      <c r="M3395" s="51"/>
      <c r="N3395" s="513"/>
      <c r="O3395" s="115" t="s">
        <v>5490</v>
      </c>
      <c r="P3395" s="70"/>
      <c r="Q3395" s="70"/>
      <c r="R3395" s="70"/>
      <c r="S3395" s="70"/>
      <c r="T3395" s="147"/>
      <c r="U3395" s="146"/>
      <c r="V3395" s="51"/>
      <c r="W3395" s="51"/>
      <c r="X3395" s="51"/>
      <c r="Y3395" s="51"/>
      <c r="Z3395" s="51"/>
      <c r="AA3395" s="145"/>
    </row>
    <row r="3396" spans="1:27" s="2" customFormat="1" ht="31.2" x14ac:dyDescent="0.3">
      <c r="A3396" s="555">
        <v>45516</v>
      </c>
      <c r="B3396" s="48" t="s">
        <v>3268</v>
      </c>
      <c r="C3396" s="45" t="s">
        <v>494</v>
      </c>
      <c r="D3396" s="45">
        <v>6</v>
      </c>
      <c r="E3396" s="45" t="s">
        <v>66</v>
      </c>
      <c r="F3396" s="106">
        <v>23</v>
      </c>
      <c r="G3396" s="45" t="s">
        <v>5489</v>
      </c>
      <c r="H3396" s="689" t="s">
        <v>44</v>
      </c>
      <c r="I3396" s="48"/>
      <c r="J3396" s="513">
        <v>46048</v>
      </c>
      <c r="K3396" s="642" t="s">
        <v>5552</v>
      </c>
      <c r="L3396" s="544">
        <v>45483</v>
      </c>
      <c r="M3396" s="417" t="s">
        <v>5637</v>
      </c>
      <c r="N3396" s="513"/>
      <c r="O3396" s="51"/>
      <c r="P3396" s="70"/>
      <c r="Q3396" s="70"/>
      <c r="R3396" s="70"/>
      <c r="S3396" s="70"/>
      <c r="T3396" s="147"/>
      <c r="U3396" s="146"/>
      <c r="V3396" s="51"/>
      <c r="W3396" s="51"/>
      <c r="X3396" s="51"/>
      <c r="Y3396" s="51"/>
      <c r="Z3396" s="51"/>
      <c r="AA3396" s="145"/>
    </row>
    <row r="3397" spans="1:27" s="2" customFormat="1" ht="15.6" x14ac:dyDescent="0.3">
      <c r="A3397" s="555">
        <v>45569</v>
      </c>
      <c r="B3397" s="48" t="s">
        <v>3287</v>
      </c>
      <c r="C3397" s="48" t="s">
        <v>494</v>
      </c>
      <c r="D3397" s="48">
        <v>7</v>
      </c>
      <c r="E3397" s="48" t="s">
        <v>28</v>
      </c>
      <c r="F3397" s="45">
        <v>1</v>
      </c>
      <c r="G3397" s="67" t="s">
        <v>3288</v>
      </c>
      <c r="H3397" s="47" t="s">
        <v>30</v>
      </c>
      <c r="I3397" s="48"/>
      <c r="J3397" s="568">
        <v>45586</v>
      </c>
      <c r="K3397" s="42" t="s">
        <v>31</v>
      </c>
      <c r="L3397" s="543">
        <v>45484</v>
      </c>
      <c r="M3397" s="51"/>
      <c r="N3397" s="513">
        <v>45664</v>
      </c>
      <c r="O3397" s="51"/>
      <c r="P3397" s="70" t="str">
        <f t="shared" ref="P3397:P3439" ca="1" si="571">IF(K3397="NÃO INTERVENCIONADO",TODAY()-J3397,"")</f>
        <v/>
      </c>
      <c r="Q3397" s="70" t="str">
        <f t="shared" ref="Q3397:Q3439" ca="1" si="572">IF(K3397="ENCOMENDADO",TODAY()-J3397,"")</f>
        <v/>
      </c>
      <c r="R3397" s="70" t="str">
        <f t="shared" ref="R3397:R3439" ca="1" si="573">IF(K3397="EM OBRA",TODAY()-J3397,"")</f>
        <v/>
      </c>
      <c r="S3397" s="70" t="str">
        <f t="shared" ref="S3397:S3439" ca="1" si="574">IF(K3397="CORREÇÃO NÃO ACEITE",TODAY()-J3397,"")</f>
        <v/>
      </c>
      <c r="T3397" s="147" t="str">
        <f t="shared" ref="T3397:T3439" ca="1" si="575">IF(K3397="A VERIFICAR",TODAY()-J3397,"")</f>
        <v/>
      </c>
      <c r="U3397" s="146"/>
      <c r="V3397" s="51"/>
      <c r="W3397" s="51"/>
      <c r="X3397" s="51"/>
      <c r="Y3397" s="51"/>
      <c r="Z3397" s="51"/>
      <c r="AA3397" s="145"/>
    </row>
    <row r="3398" spans="1:27" s="2" customFormat="1" ht="15.6" x14ac:dyDescent="0.3">
      <c r="A3398" s="555">
        <v>45569</v>
      </c>
      <c r="B3398" s="48" t="s">
        <v>3287</v>
      </c>
      <c r="C3398" s="48" t="s">
        <v>494</v>
      </c>
      <c r="D3398" s="48">
        <v>7</v>
      </c>
      <c r="E3398" s="48" t="s">
        <v>28</v>
      </c>
      <c r="F3398" s="45">
        <v>2</v>
      </c>
      <c r="G3398" s="67" t="s">
        <v>2636</v>
      </c>
      <c r="H3398" s="47" t="s">
        <v>30</v>
      </c>
      <c r="I3398" s="48"/>
      <c r="J3398" s="513"/>
      <c r="K3398" s="42" t="s">
        <v>31</v>
      </c>
      <c r="L3398" s="543">
        <v>45484</v>
      </c>
      <c r="M3398" s="51"/>
      <c r="N3398" s="513">
        <v>45656</v>
      </c>
      <c r="O3398" s="51"/>
      <c r="P3398" s="70" t="str">
        <f t="shared" ca="1" si="571"/>
        <v/>
      </c>
      <c r="Q3398" s="70" t="str">
        <f t="shared" ca="1" si="572"/>
        <v/>
      </c>
      <c r="R3398" s="70" t="str">
        <f t="shared" ca="1" si="573"/>
        <v/>
      </c>
      <c r="S3398" s="70" t="str">
        <f t="shared" ca="1" si="574"/>
        <v/>
      </c>
      <c r="T3398" s="147" t="str">
        <f t="shared" ca="1" si="575"/>
        <v/>
      </c>
      <c r="U3398" s="146"/>
      <c r="V3398" s="51"/>
      <c r="W3398" s="51"/>
      <c r="X3398" s="51"/>
      <c r="Y3398" s="51"/>
      <c r="Z3398" s="51"/>
      <c r="AA3398" s="145"/>
    </row>
    <row r="3399" spans="1:27" s="2" customFormat="1" ht="15.6" x14ac:dyDescent="0.3">
      <c r="A3399" s="555">
        <v>45569</v>
      </c>
      <c r="B3399" s="48" t="s">
        <v>3287</v>
      </c>
      <c r="C3399" s="48" t="s">
        <v>494</v>
      </c>
      <c r="D3399" s="48">
        <v>7</v>
      </c>
      <c r="E3399" s="48" t="s">
        <v>28</v>
      </c>
      <c r="F3399" s="45">
        <v>3</v>
      </c>
      <c r="G3399" s="67" t="s">
        <v>3289</v>
      </c>
      <c r="H3399" s="47" t="s">
        <v>30</v>
      </c>
      <c r="I3399" s="48"/>
      <c r="J3399" s="513"/>
      <c r="K3399" s="42" t="s">
        <v>31</v>
      </c>
      <c r="L3399" s="543">
        <v>45484</v>
      </c>
      <c r="M3399" s="51"/>
      <c r="N3399" s="513">
        <v>45656</v>
      </c>
      <c r="O3399" s="51"/>
      <c r="P3399" s="70" t="str">
        <f t="shared" ca="1" si="571"/>
        <v/>
      </c>
      <c r="Q3399" s="70" t="str">
        <f t="shared" ca="1" si="572"/>
        <v/>
      </c>
      <c r="R3399" s="70" t="str">
        <f t="shared" ca="1" si="573"/>
        <v/>
      </c>
      <c r="S3399" s="70" t="str">
        <f t="shared" ca="1" si="574"/>
        <v/>
      </c>
      <c r="T3399" s="147" t="str">
        <f t="shared" ca="1" si="575"/>
        <v/>
      </c>
      <c r="U3399" s="146"/>
      <c r="V3399" s="51"/>
      <c r="W3399" s="51"/>
      <c r="X3399" s="51"/>
      <c r="Y3399" s="51"/>
      <c r="Z3399" s="51"/>
      <c r="AA3399" s="145"/>
    </row>
    <row r="3400" spans="1:27" s="2" customFormat="1" ht="15.6" x14ac:dyDescent="0.3">
      <c r="A3400" s="555">
        <v>45569</v>
      </c>
      <c r="B3400" s="48" t="s">
        <v>3287</v>
      </c>
      <c r="C3400" s="48" t="s">
        <v>494</v>
      </c>
      <c r="D3400" s="48">
        <v>7</v>
      </c>
      <c r="E3400" s="48" t="s">
        <v>28</v>
      </c>
      <c r="F3400" s="45">
        <v>4</v>
      </c>
      <c r="G3400" s="67" t="s">
        <v>3290</v>
      </c>
      <c r="H3400" s="47" t="s">
        <v>30</v>
      </c>
      <c r="I3400" s="48"/>
      <c r="J3400" s="513"/>
      <c r="K3400" s="187" t="s">
        <v>31</v>
      </c>
      <c r="L3400" s="543">
        <v>45484</v>
      </c>
      <c r="M3400" s="51"/>
      <c r="N3400" s="513">
        <v>45656</v>
      </c>
      <c r="O3400" s="51"/>
      <c r="P3400" s="70" t="str">
        <f t="shared" ca="1" si="571"/>
        <v/>
      </c>
      <c r="Q3400" s="70" t="str">
        <f t="shared" ca="1" si="572"/>
        <v/>
      </c>
      <c r="R3400" s="70" t="str">
        <f t="shared" ca="1" si="573"/>
        <v/>
      </c>
      <c r="S3400" s="70" t="str">
        <f t="shared" ca="1" si="574"/>
        <v/>
      </c>
      <c r="T3400" s="147" t="str">
        <f t="shared" ca="1" si="575"/>
        <v/>
      </c>
      <c r="U3400" s="146"/>
      <c r="V3400" s="51"/>
      <c r="W3400" s="51"/>
      <c r="X3400" s="51"/>
      <c r="Y3400" s="51"/>
      <c r="Z3400" s="51"/>
      <c r="AA3400" s="145"/>
    </row>
    <row r="3401" spans="1:27" s="2" customFormat="1" ht="15.6" x14ac:dyDescent="0.3">
      <c r="A3401" s="555">
        <v>45569</v>
      </c>
      <c r="B3401" s="48" t="s">
        <v>3287</v>
      </c>
      <c r="C3401" s="48" t="s">
        <v>494</v>
      </c>
      <c r="D3401" s="48">
        <v>7</v>
      </c>
      <c r="E3401" s="48" t="s">
        <v>28</v>
      </c>
      <c r="F3401" s="45">
        <v>5</v>
      </c>
      <c r="G3401" s="73" t="s">
        <v>3291</v>
      </c>
      <c r="H3401" s="65" t="s">
        <v>450</v>
      </c>
      <c r="I3401" s="48"/>
      <c r="J3401" s="513">
        <v>45610</v>
      </c>
      <c r="K3401" s="42" t="s">
        <v>31</v>
      </c>
      <c r="L3401" s="543">
        <v>45484</v>
      </c>
      <c r="M3401" s="51"/>
      <c r="N3401" s="514">
        <v>45684</v>
      </c>
      <c r="O3401" s="51"/>
      <c r="P3401" s="70" t="str">
        <f t="shared" ca="1" si="571"/>
        <v/>
      </c>
      <c r="Q3401" s="70" t="str">
        <f t="shared" ca="1" si="572"/>
        <v/>
      </c>
      <c r="R3401" s="70" t="str">
        <f t="shared" ca="1" si="573"/>
        <v/>
      </c>
      <c r="S3401" s="70" t="str">
        <f t="shared" ca="1" si="574"/>
        <v/>
      </c>
      <c r="T3401" s="147" t="str">
        <f t="shared" ca="1" si="575"/>
        <v/>
      </c>
      <c r="U3401" s="146"/>
      <c r="V3401" s="51"/>
      <c r="W3401" s="51"/>
      <c r="X3401" s="51"/>
      <c r="Y3401" s="51"/>
      <c r="Z3401" s="51"/>
      <c r="AA3401" s="145"/>
    </row>
    <row r="3402" spans="1:27" s="2" customFormat="1" ht="15.6" x14ac:dyDescent="0.3">
      <c r="A3402" s="555">
        <v>45569</v>
      </c>
      <c r="B3402" s="48" t="s">
        <v>3287</v>
      </c>
      <c r="C3402" s="48" t="s">
        <v>494</v>
      </c>
      <c r="D3402" s="48">
        <v>7</v>
      </c>
      <c r="E3402" s="48" t="s">
        <v>28</v>
      </c>
      <c r="F3402" s="45">
        <v>6</v>
      </c>
      <c r="G3402" s="67" t="s">
        <v>3292</v>
      </c>
      <c r="H3402" s="47" t="s">
        <v>30</v>
      </c>
      <c r="I3402" s="48"/>
      <c r="J3402" s="513"/>
      <c r="K3402" s="42" t="s">
        <v>31</v>
      </c>
      <c r="L3402" s="543">
        <v>45484</v>
      </c>
      <c r="M3402" s="51"/>
      <c r="N3402" s="513">
        <v>45656</v>
      </c>
      <c r="O3402" s="51"/>
      <c r="P3402" s="70" t="str">
        <f t="shared" ca="1" si="571"/>
        <v/>
      </c>
      <c r="Q3402" s="70" t="str">
        <f t="shared" ca="1" si="572"/>
        <v/>
      </c>
      <c r="R3402" s="70" t="str">
        <f t="shared" ca="1" si="573"/>
        <v/>
      </c>
      <c r="S3402" s="70" t="str">
        <f t="shared" ca="1" si="574"/>
        <v/>
      </c>
      <c r="T3402" s="147" t="str">
        <f t="shared" ca="1" si="575"/>
        <v/>
      </c>
      <c r="U3402" s="146"/>
      <c r="V3402" s="51"/>
      <c r="W3402" s="51"/>
      <c r="X3402" s="51"/>
      <c r="Y3402" s="51"/>
      <c r="Z3402" s="51"/>
      <c r="AA3402" s="145"/>
    </row>
    <row r="3403" spans="1:27" s="2" customFormat="1" ht="15.6" x14ac:dyDescent="0.3">
      <c r="A3403" s="555">
        <v>45569</v>
      </c>
      <c r="B3403" s="48" t="s">
        <v>3287</v>
      </c>
      <c r="C3403" s="48" t="s">
        <v>494</v>
      </c>
      <c r="D3403" s="48">
        <v>7</v>
      </c>
      <c r="E3403" s="48" t="s">
        <v>28</v>
      </c>
      <c r="F3403" s="45">
        <v>7</v>
      </c>
      <c r="G3403" s="67" t="s">
        <v>3293</v>
      </c>
      <c r="H3403" s="47" t="s">
        <v>30</v>
      </c>
      <c r="I3403" s="48"/>
      <c r="J3403" s="513"/>
      <c r="K3403" s="42" t="s">
        <v>31</v>
      </c>
      <c r="L3403" s="543">
        <v>45484</v>
      </c>
      <c r="M3403" s="51"/>
      <c r="N3403" s="513">
        <v>45656</v>
      </c>
      <c r="O3403" s="51"/>
      <c r="P3403" s="70" t="str">
        <f t="shared" ca="1" si="571"/>
        <v/>
      </c>
      <c r="Q3403" s="70" t="str">
        <f t="shared" ca="1" si="572"/>
        <v/>
      </c>
      <c r="R3403" s="70" t="str">
        <f t="shared" ca="1" si="573"/>
        <v/>
      </c>
      <c r="S3403" s="70" t="str">
        <f t="shared" ca="1" si="574"/>
        <v/>
      </c>
      <c r="T3403" s="147" t="str">
        <f t="shared" ca="1" si="575"/>
        <v/>
      </c>
      <c r="U3403" s="146"/>
      <c r="V3403" s="51"/>
      <c r="W3403" s="51"/>
      <c r="X3403" s="51"/>
      <c r="Y3403" s="51"/>
      <c r="Z3403" s="51"/>
      <c r="AA3403" s="145"/>
    </row>
    <row r="3404" spans="1:27" s="2" customFormat="1" ht="15.6" x14ac:dyDescent="0.3">
      <c r="A3404" s="555">
        <v>45569</v>
      </c>
      <c r="B3404" s="48" t="s">
        <v>3287</v>
      </c>
      <c r="C3404" s="48" t="s">
        <v>494</v>
      </c>
      <c r="D3404" s="48">
        <v>7</v>
      </c>
      <c r="E3404" s="48" t="s">
        <v>28</v>
      </c>
      <c r="F3404" s="45">
        <v>8</v>
      </c>
      <c r="G3404" s="67" t="s">
        <v>3294</v>
      </c>
      <c r="H3404" s="47" t="s">
        <v>30</v>
      </c>
      <c r="I3404" s="48"/>
      <c r="J3404" s="513"/>
      <c r="K3404" s="42" t="s">
        <v>31</v>
      </c>
      <c r="L3404" s="543">
        <v>45484</v>
      </c>
      <c r="M3404" s="51"/>
      <c r="N3404" s="513">
        <v>45608</v>
      </c>
      <c r="O3404" s="51"/>
      <c r="P3404" s="70" t="str">
        <f t="shared" ca="1" si="571"/>
        <v/>
      </c>
      <c r="Q3404" s="70" t="str">
        <f t="shared" ca="1" si="572"/>
        <v/>
      </c>
      <c r="R3404" s="70" t="str">
        <f t="shared" ca="1" si="573"/>
        <v/>
      </c>
      <c r="S3404" s="70" t="str">
        <f t="shared" ca="1" si="574"/>
        <v/>
      </c>
      <c r="T3404" s="147" t="str">
        <f t="shared" ca="1" si="575"/>
        <v/>
      </c>
      <c r="U3404" s="146"/>
      <c r="V3404" s="51"/>
      <c r="W3404" s="51"/>
      <c r="X3404" s="51"/>
      <c r="Y3404" s="51"/>
      <c r="Z3404" s="51"/>
      <c r="AA3404" s="145"/>
    </row>
    <row r="3405" spans="1:27" s="2" customFormat="1" ht="15.6" x14ac:dyDescent="0.3">
      <c r="A3405" s="555">
        <v>45569</v>
      </c>
      <c r="B3405" s="48" t="s">
        <v>3287</v>
      </c>
      <c r="C3405" s="48" t="s">
        <v>494</v>
      </c>
      <c r="D3405" s="48">
        <v>7</v>
      </c>
      <c r="E3405" s="48" t="s">
        <v>28</v>
      </c>
      <c r="F3405" s="45">
        <v>9</v>
      </c>
      <c r="G3405" s="68" t="s">
        <v>3295</v>
      </c>
      <c r="H3405" s="48"/>
      <c r="I3405" s="48"/>
      <c r="J3405" s="513"/>
      <c r="K3405" s="188" t="s">
        <v>227</v>
      </c>
      <c r="L3405" s="543">
        <v>45484</v>
      </c>
      <c r="M3405" s="51"/>
      <c r="N3405" s="513"/>
      <c r="O3405" s="51"/>
      <c r="P3405" s="70" t="str">
        <f t="shared" ca="1" si="571"/>
        <v/>
      </c>
      <c r="Q3405" s="70" t="str">
        <f t="shared" ca="1" si="572"/>
        <v/>
      </c>
      <c r="R3405" s="70" t="str">
        <f t="shared" ca="1" si="573"/>
        <v/>
      </c>
      <c r="S3405" s="70" t="str">
        <f t="shared" ca="1" si="574"/>
        <v/>
      </c>
      <c r="T3405" s="147" t="str">
        <f t="shared" ca="1" si="575"/>
        <v/>
      </c>
      <c r="U3405" s="146"/>
      <c r="V3405" s="51"/>
      <c r="W3405" s="51"/>
      <c r="X3405" s="51"/>
      <c r="Y3405" s="51"/>
      <c r="Z3405" s="51"/>
      <c r="AA3405" s="145"/>
    </row>
    <row r="3406" spans="1:27" s="2" customFormat="1" ht="15.6" x14ac:dyDescent="0.3">
      <c r="A3406" s="555">
        <v>45569</v>
      </c>
      <c r="B3406" s="48" t="s">
        <v>3287</v>
      </c>
      <c r="C3406" s="48" t="s">
        <v>494</v>
      </c>
      <c r="D3406" s="48">
        <v>7</v>
      </c>
      <c r="E3406" s="48" t="s">
        <v>28</v>
      </c>
      <c r="F3406" s="45">
        <v>10</v>
      </c>
      <c r="G3406" s="67" t="s">
        <v>3296</v>
      </c>
      <c r="H3406" s="47" t="s">
        <v>30</v>
      </c>
      <c r="I3406" s="48"/>
      <c r="J3406" s="513"/>
      <c r="K3406" s="42" t="s">
        <v>31</v>
      </c>
      <c r="L3406" s="543">
        <v>45484</v>
      </c>
      <c r="M3406" s="51"/>
      <c r="N3406" s="513">
        <v>45656</v>
      </c>
      <c r="O3406" s="51"/>
      <c r="P3406" s="70" t="str">
        <f t="shared" ca="1" si="571"/>
        <v/>
      </c>
      <c r="Q3406" s="70" t="str">
        <f t="shared" ca="1" si="572"/>
        <v/>
      </c>
      <c r="R3406" s="70" t="str">
        <f t="shared" ca="1" si="573"/>
        <v/>
      </c>
      <c r="S3406" s="70" t="str">
        <f t="shared" ca="1" si="574"/>
        <v/>
      </c>
      <c r="T3406" s="147" t="str">
        <f t="shared" ca="1" si="575"/>
        <v/>
      </c>
      <c r="U3406" s="146"/>
      <c r="V3406" s="51"/>
      <c r="W3406" s="51"/>
      <c r="X3406" s="51"/>
      <c r="Y3406" s="51"/>
      <c r="Z3406" s="51"/>
      <c r="AA3406" s="145"/>
    </row>
    <row r="3407" spans="1:27" s="2" customFormat="1" ht="15.6" x14ac:dyDescent="0.3">
      <c r="A3407" s="555">
        <v>45569</v>
      </c>
      <c r="B3407" s="48" t="s">
        <v>3287</v>
      </c>
      <c r="C3407" s="48" t="s">
        <v>494</v>
      </c>
      <c r="D3407" s="48">
        <v>7</v>
      </c>
      <c r="E3407" s="48" t="s">
        <v>28</v>
      </c>
      <c r="F3407" s="45">
        <v>11</v>
      </c>
      <c r="G3407" s="67" t="s">
        <v>3297</v>
      </c>
      <c r="H3407" s="47" t="s">
        <v>54</v>
      </c>
      <c r="I3407" s="48"/>
      <c r="J3407" s="513"/>
      <c r="K3407" s="42" t="s">
        <v>31</v>
      </c>
      <c r="L3407" s="543">
        <v>45484</v>
      </c>
      <c r="M3407" s="51"/>
      <c r="N3407" s="513">
        <v>45534</v>
      </c>
      <c r="O3407" s="51"/>
      <c r="P3407" s="70" t="str">
        <f t="shared" ca="1" si="571"/>
        <v/>
      </c>
      <c r="Q3407" s="70" t="str">
        <f t="shared" ca="1" si="572"/>
        <v/>
      </c>
      <c r="R3407" s="70" t="str">
        <f t="shared" ca="1" si="573"/>
        <v/>
      </c>
      <c r="S3407" s="70" t="str">
        <f t="shared" ca="1" si="574"/>
        <v/>
      </c>
      <c r="T3407" s="147" t="str">
        <f t="shared" ca="1" si="575"/>
        <v/>
      </c>
      <c r="U3407" s="146"/>
      <c r="V3407" s="51"/>
      <c r="W3407" s="51"/>
      <c r="X3407" s="51"/>
      <c r="Y3407" s="51"/>
      <c r="Z3407" s="51"/>
      <c r="AA3407" s="145"/>
    </row>
    <row r="3408" spans="1:27" s="2" customFormat="1" ht="15.6" x14ac:dyDescent="0.3">
      <c r="A3408" s="555">
        <v>45569</v>
      </c>
      <c r="B3408" s="48" t="s">
        <v>3287</v>
      </c>
      <c r="C3408" s="48" t="s">
        <v>494</v>
      </c>
      <c r="D3408" s="48">
        <v>7</v>
      </c>
      <c r="E3408" s="48" t="s">
        <v>28</v>
      </c>
      <c r="F3408" s="45">
        <v>12</v>
      </c>
      <c r="G3408" s="68" t="s">
        <v>3298</v>
      </c>
      <c r="H3408" s="53" t="s">
        <v>44</v>
      </c>
      <c r="I3408" s="53"/>
      <c r="J3408" s="569"/>
      <c r="K3408" s="42" t="s">
        <v>31</v>
      </c>
      <c r="L3408" s="543">
        <v>45484</v>
      </c>
      <c r="M3408" s="58"/>
      <c r="N3408" s="513">
        <v>45656</v>
      </c>
      <c r="O3408" s="51"/>
      <c r="P3408" s="70" t="str">
        <f t="shared" ca="1" si="571"/>
        <v/>
      </c>
      <c r="Q3408" s="70" t="str">
        <f t="shared" ca="1" si="572"/>
        <v/>
      </c>
      <c r="R3408" s="70" t="str">
        <f t="shared" ca="1" si="573"/>
        <v/>
      </c>
      <c r="S3408" s="70" t="str">
        <f t="shared" ca="1" si="574"/>
        <v/>
      </c>
      <c r="T3408" s="147" t="str">
        <f t="shared" ca="1" si="575"/>
        <v/>
      </c>
      <c r="U3408" s="146"/>
      <c r="V3408" s="51"/>
      <c r="W3408" s="51"/>
      <c r="X3408" s="51"/>
      <c r="Y3408" s="51"/>
      <c r="Z3408" s="51"/>
      <c r="AA3408" s="145"/>
    </row>
    <row r="3409" spans="1:27" s="2" customFormat="1" ht="15.6" x14ac:dyDescent="0.3">
      <c r="A3409" s="555">
        <v>45569</v>
      </c>
      <c r="B3409" s="48" t="s">
        <v>3287</v>
      </c>
      <c r="C3409" s="48" t="s">
        <v>494</v>
      </c>
      <c r="D3409" s="48">
        <v>7</v>
      </c>
      <c r="E3409" s="48" t="s">
        <v>28</v>
      </c>
      <c r="F3409" s="45">
        <v>13</v>
      </c>
      <c r="G3409" s="68" t="s">
        <v>3299</v>
      </c>
      <c r="H3409" s="47" t="s">
        <v>57</v>
      </c>
      <c r="I3409" s="48"/>
      <c r="J3409" s="513"/>
      <c r="K3409" s="42" t="s">
        <v>31</v>
      </c>
      <c r="L3409" s="543">
        <v>45484</v>
      </c>
      <c r="M3409" s="51"/>
      <c r="N3409" s="513">
        <v>45545</v>
      </c>
      <c r="O3409" s="51"/>
      <c r="P3409" s="70" t="str">
        <f t="shared" ca="1" si="571"/>
        <v/>
      </c>
      <c r="Q3409" s="70" t="str">
        <f t="shared" ca="1" si="572"/>
        <v/>
      </c>
      <c r="R3409" s="70" t="str">
        <f t="shared" ca="1" si="573"/>
        <v/>
      </c>
      <c r="S3409" s="70" t="str">
        <f t="shared" ca="1" si="574"/>
        <v/>
      </c>
      <c r="T3409" s="147" t="str">
        <f t="shared" ca="1" si="575"/>
        <v/>
      </c>
      <c r="U3409" s="146"/>
      <c r="V3409" s="51"/>
      <c r="W3409" s="51"/>
      <c r="X3409" s="51"/>
      <c r="Y3409" s="51"/>
      <c r="Z3409" s="51"/>
      <c r="AA3409" s="145"/>
    </row>
    <row r="3410" spans="1:27" s="2" customFormat="1" ht="15.6" x14ac:dyDescent="0.3">
      <c r="A3410" s="555">
        <v>45569</v>
      </c>
      <c r="B3410" s="48" t="s">
        <v>3287</v>
      </c>
      <c r="C3410" s="48" t="s">
        <v>494</v>
      </c>
      <c r="D3410" s="48">
        <v>7</v>
      </c>
      <c r="E3410" s="48" t="s">
        <v>28</v>
      </c>
      <c r="F3410" s="45">
        <v>14</v>
      </c>
      <c r="G3410" s="67" t="s">
        <v>3300</v>
      </c>
      <c r="H3410" s="47" t="s">
        <v>30</v>
      </c>
      <c r="I3410" s="48"/>
      <c r="J3410" s="513"/>
      <c r="K3410" s="42" t="s">
        <v>31</v>
      </c>
      <c r="L3410" s="543">
        <v>45484</v>
      </c>
      <c r="M3410" s="51"/>
      <c r="N3410" s="513">
        <v>45656</v>
      </c>
      <c r="O3410" s="51"/>
      <c r="P3410" s="70" t="str">
        <f t="shared" ca="1" si="571"/>
        <v/>
      </c>
      <c r="Q3410" s="70" t="str">
        <f t="shared" ca="1" si="572"/>
        <v/>
      </c>
      <c r="R3410" s="70" t="str">
        <f t="shared" ca="1" si="573"/>
        <v/>
      </c>
      <c r="S3410" s="70" t="str">
        <f t="shared" ca="1" si="574"/>
        <v/>
      </c>
      <c r="T3410" s="147" t="str">
        <f t="shared" ca="1" si="575"/>
        <v/>
      </c>
      <c r="U3410" s="146"/>
      <c r="V3410" s="51"/>
      <c r="W3410" s="51"/>
      <c r="X3410" s="51"/>
      <c r="Y3410" s="51"/>
      <c r="Z3410" s="51"/>
      <c r="AA3410" s="145"/>
    </row>
    <row r="3411" spans="1:27" s="2" customFormat="1" ht="15.6" x14ac:dyDescent="0.3">
      <c r="A3411" s="555">
        <v>45569</v>
      </c>
      <c r="B3411" s="48" t="s">
        <v>3287</v>
      </c>
      <c r="C3411" s="48" t="s">
        <v>494</v>
      </c>
      <c r="D3411" s="48">
        <v>7</v>
      </c>
      <c r="E3411" s="48" t="s">
        <v>28</v>
      </c>
      <c r="F3411" s="45">
        <v>15</v>
      </c>
      <c r="G3411" s="67" t="s">
        <v>3301</v>
      </c>
      <c r="H3411" s="47" t="s">
        <v>30</v>
      </c>
      <c r="I3411" s="48"/>
      <c r="J3411" s="513"/>
      <c r="K3411" s="42" t="s">
        <v>31</v>
      </c>
      <c r="L3411" s="543">
        <v>45484</v>
      </c>
      <c r="M3411" s="51"/>
      <c r="N3411" s="513">
        <v>45656</v>
      </c>
      <c r="O3411" s="51"/>
      <c r="P3411" s="70" t="str">
        <f t="shared" ca="1" si="571"/>
        <v/>
      </c>
      <c r="Q3411" s="70" t="str">
        <f t="shared" ca="1" si="572"/>
        <v/>
      </c>
      <c r="R3411" s="70" t="str">
        <f t="shared" ca="1" si="573"/>
        <v/>
      </c>
      <c r="S3411" s="70" t="str">
        <f t="shared" ca="1" si="574"/>
        <v/>
      </c>
      <c r="T3411" s="147" t="str">
        <f t="shared" ca="1" si="575"/>
        <v/>
      </c>
      <c r="U3411" s="146"/>
      <c r="V3411" s="51"/>
      <c r="W3411" s="51"/>
      <c r="X3411" s="51"/>
      <c r="Y3411" s="51"/>
      <c r="Z3411" s="51"/>
      <c r="AA3411" s="145"/>
    </row>
    <row r="3412" spans="1:27" s="2" customFormat="1" ht="15.6" x14ac:dyDescent="0.3">
      <c r="A3412" s="555">
        <v>45569</v>
      </c>
      <c r="B3412" s="48" t="s">
        <v>3287</v>
      </c>
      <c r="C3412" s="48" t="s">
        <v>494</v>
      </c>
      <c r="D3412" s="48">
        <v>7</v>
      </c>
      <c r="E3412" s="48" t="s">
        <v>28</v>
      </c>
      <c r="F3412" s="45">
        <v>16</v>
      </c>
      <c r="G3412" s="67" t="s">
        <v>3302</v>
      </c>
      <c r="H3412" s="47" t="s">
        <v>30</v>
      </c>
      <c r="I3412" s="48"/>
      <c r="J3412" s="513"/>
      <c r="K3412" s="42" t="s">
        <v>31</v>
      </c>
      <c r="L3412" s="543">
        <v>45484</v>
      </c>
      <c r="M3412" s="51"/>
      <c r="N3412" s="513">
        <v>45656</v>
      </c>
      <c r="O3412" s="51"/>
      <c r="P3412" s="70" t="str">
        <f t="shared" ca="1" si="571"/>
        <v/>
      </c>
      <c r="Q3412" s="70" t="str">
        <f t="shared" ca="1" si="572"/>
        <v/>
      </c>
      <c r="R3412" s="70" t="str">
        <f t="shared" ca="1" si="573"/>
        <v/>
      </c>
      <c r="S3412" s="70" t="str">
        <f t="shared" ca="1" si="574"/>
        <v/>
      </c>
      <c r="T3412" s="147" t="str">
        <f t="shared" ca="1" si="575"/>
        <v/>
      </c>
      <c r="U3412" s="146"/>
      <c r="V3412" s="51"/>
      <c r="W3412" s="51"/>
      <c r="X3412" s="51"/>
      <c r="Y3412" s="51"/>
      <c r="Z3412" s="51"/>
      <c r="AA3412" s="145"/>
    </row>
    <row r="3413" spans="1:27" s="2" customFormat="1" ht="15.6" x14ac:dyDescent="0.3">
      <c r="A3413" s="555">
        <v>45569</v>
      </c>
      <c r="B3413" s="48" t="s">
        <v>3287</v>
      </c>
      <c r="C3413" s="48" t="s">
        <v>494</v>
      </c>
      <c r="D3413" s="48">
        <v>7</v>
      </c>
      <c r="E3413" s="48" t="s">
        <v>28</v>
      </c>
      <c r="F3413" s="45">
        <v>17</v>
      </c>
      <c r="G3413" s="67" t="s">
        <v>3303</v>
      </c>
      <c r="H3413" s="47" t="s">
        <v>30</v>
      </c>
      <c r="I3413" s="48"/>
      <c r="J3413" s="513"/>
      <c r="K3413" s="42" t="s">
        <v>31</v>
      </c>
      <c r="L3413" s="543">
        <v>45484</v>
      </c>
      <c r="M3413" s="51"/>
      <c r="N3413" s="513">
        <v>45656</v>
      </c>
      <c r="O3413" s="51"/>
      <c r="P3413" s="70" t="str">
        <f t="shared" ca="1" si="571"/>
        <v/>
      </c>
      <c r="Q3413" s="70" t="str">
        <f t="shared" ca="1" si="572"/>
        <v/>
      </c>
      <c r="R3413" s="70" t="str">
        <f t="shared" ca="1" si="573"/>
        <v/>
      </c>
      <c r="S3413" s="70" t="str">
        <f t="shared" ca="1" si="574"/>
        <v/>
      </c>
      <c r="T3413" s="147" t="str">
        <f t="shared" ca="1" si="575"/>
        <v/>
      </c>
      <c r="U3413" s="146"/>
      <c r="V3413" s="51"/>
      <c r="W3413" s="51"/>
      <c r="X3413" s="51"/>
      <c r="Y3413" s="51"/>
      <c r="Z3413" s="51"/>
      <c r="AA3413" s="145"/>
    </row>
    <row r="3414" spans="1:27" s="2" customFormat="1" ht="15.6" x14ac:dyDescent="0.3">
      <c r="A3414" s="555">
        <v>45569</v>
      </c>
      <c r="B3414" s="48" t="s">
        <v>3287</v>
      </c>
      <c r="C3414" s="48" t="s">
        <v>494</v>
      </c>
      <c r="D3414" s="48">
        <v>7</v>
      </c>
      <c r="E3414" s="48" t="s">
        <v>28</v>
      </c>
      <c r="F3414" s="45">
        <v>18</v>
      </c>
      <c r="G3414" s="67" t="s">
        <v>3304</v>
      </c>
      <c r="H3414" s="47" t="s">
        <v>30</v>
      </c>
      <c r="I3414" s="48"/>
      <c r="J3414" s="513"/>
      <c r="K3414" s="42" t="s">
        <v>31</v>
      </c>
      <c r="L3414" s="543">
        <v>45484</v>
      </c>
      <c r="M3414" s="51"/>
      <c r="N3414" s="513">
        <v>45656</v>
      </c>
      <c r="O3414" s="51"/>
      <c r="P3414" s="70" t="str">
        <f t="shared" ca="1" si="571"/>
        <v/>
      </c>
      <c r="Q3414" s="70" t="str">
        <f t="shared" ca="1" si="572"/>
        <v/>
      </c>
      <c r="R3414" s="70" t="str">
        <f t="shared" ca="1" si="573"/>
        <v/>
      </c>
      <c r="S3414" s="70" t="str">
        <f t="shared" ca="1" si="574"/>
        <v/>
      </c>
      <c r="T3414" s="147" t="str">
        <f t="shared" ca="1" si="575"/>
        <v/>
      </c>
      <c r="U3414" s="146"/>
      <c r="V3414" s="51"/>
      <c r="W3414" s="51"/>
      <c r="X3414" s="51"/>
      <c r="Y3414" s="51"/>
      <c r="Z3414" s="51"/>
      <c r="AA3414" s="145"/>
    </row>
    <row r="3415" spans="1:27" s="2" customFormat="1" ht="15.6" x14ac:dyDescent="0.3">
      <c r="A3415" s="555">
        <v>45569</v>
      </c>
      <c r="B3415" s="48" t="s">
        <v>3287</v>
      </c>
      <c r="C3415" s="48" t="s">
        <v>494</v>
      </c>
      <c r="D3415" s="48">
        <v>7</v>
      </c>
      <c r="E3415" s="48" t="s">
        <v>28</v>
      </c>
      <c r="F3415" s="45">
        <v>19</v>
      </c>
      <c r="G3415" s="67" t="s">
        <v>3305</v>
      </c>
      <c r="H3415" s="47" t="s">
        <v>30</v>
      </c>
      <c r="I3415" s="48"/>
      <c r="J3415" s="513"/>
      <c r="K3415" s="42" t="s">
        <v>31</v>
      </c>
      <c r="L3415" s="543">
        <v>45484</v>
      </c>
      <c r="M3415" s="51"/>
      <c r="N3415" s="513">
        <v>45656</v>
      </c>
      <c r="O3415" s="51"/>
      <c r="P3415" s="70" t="str">
        <f t="shared" ca="1" si="571"/>
        <v/>
      </c>
      <c r="Q3415" s="70" t="str">
        <f t="shared" ca="1" si="572"/>
        <v/>
      </c>
      <c r="R3415" s="70" t="str">
        <f t="shared" ca="1" si="573"/>
        <v/>
      </c>
      <c r="S3415" s="70" t="str">
        <f t="shared" ca="1" si="574"/>
        <v/>
      </c>
      <c r="T3415" s="147" t="str">
        <f t="shared" ca="1" si="575"/>
        <v/>
      </c>
      <c r="U3415" s="146"/>
      <c r="V3415" s="51"/>
      <c r="W3415" s="51"/>
      <c r="X3415" s="51"/>
      <c r="Y3415" s="51"/>
      <c r="Z3415" s="51"/>
      <c r="AA3415" s="145"/>
    </row>
    <row r="3416" spans="1:27" s="2" customFormat="1" ht="15.6" x14ac:dyDescent="0.3">
      <c r="A3416" s="555">
        <v>45569</v>
      </c>
      <c r="B3416" s="48" t="s">
        <v>3287</v>
      </c>
      <c r="C3416" s="48" t="s">
        <v>494</v>
      </c>
      <c r="D3416" s="48">
        <v>7</v>
      </c>
      <c r="E3416" s="48" t="s">
        <v>28</v>
      </c>
      <c r="F3416" s="45">
        <v>20</v>
      </c>
      <c r="G3416" s="67" t="s">
        <v>3306</v>
      </c>
      <c r="H3416" s="47" t="s">
        <v>30</v>
      </c>
      <c r="I3416" s="48"/>
      <c r="J3416" s="513"/>
      <c r="K3416" s="42" t="s">
        <v>31</v>
      </c>
      <c r="L3416" s="543">
        <v>45484</v>
      </c>
      <c r="M3416" s="51"/>
      <c r="N3416" s="513">
        <v>45656</v>
      </c>
      <c r="O3416" s="51"/>
      <c r="P3416" s="70" t="str">
        <f t="shared" ca="1" si="571"/>
        <v/>
      </c>
      <c r="Q3416" s="70" t="str">
        <f t="shared" ca="1" si="572"/>
        <v/>
      </c>
      <c r="R3416" s="70" t="str">
        <f t="shared" ca="1" si="573"/>
        <v/>
      </c>
      <c r="S3416" s="70" t="str">
        <f t="shared" ca="1" si="574"/>
        <v/>
      </c>
      <c r="T3416" s="147" t="str">
        <f t="shared" ca="1" si="575"/>
        <v/>
      </c>
      <c r="U3416" s="146"/>
      <c r="V3416" s="51"/>
      <c r="W3416" s="51"/>
      <c r="X3416" s="51"/>
      <c r="Y3416" s="51"/>
      <c r="Z3416" s="51"/>
      <c r="AA3416" s="145"/>
    </row>
    <row r="3417" spans="1:27" s="2" customFormat="1" ht="15.6" x14ac:dyDescent="0.3">
      <c r="A3417" s="555">
        <v>45569</v>
      </c>
      <c r="B3417" s="48" t="s">
        <v>3287</v>
      </c>
      <c r="C3417" s="48" t="s">
        <v>494</v>
      </c>
      <c r="D3417" s="48">
        <v>7</v>
      </c>
      <c r="E3417" s="48" t="s">
        <v>28</v>
      </c>
      <c r="F3417" s="45">
        <v>21</v>
      </c>
      <c r="G3417" s="134" t="s">
        <v>3307</v>
      </c>
      <c r="H3417" s="95" t="s">
        <v>84</v>
      </c>
      <c r="I3417" s="95"/>
      <c r="J3417" s="570">
        <v>45574</v>
      </c>
      <c r="K3417" s="42" t="s">
        <v>31</v>
      </c>
      <c r="L3417" s="543">
        <v>45484</v>
      </c>
      <c r="M3417" s="51"/>
      <c r="N3417" s="513">
        <v>45586</v>
      </c>
      <c r="O3417" s="51"/>
      <c r="P3417" s="70" t="str">
        <f t="shared" ca="1" si="571"/>
        <v/>
      </c>
      <c r="Q3417" s="70" t="str">
        <f t="shared" ca="1" si="572"/>
        <v/>
      </c>
      <c r="R3417" s="70" t="str">
        <f t="shared" ca="1" si="573"/>
        <v/>
      </c>
      <c r="S3417" s="70" t="str">
        <f t="shared" ca="1" si="574"/>
        <v/>
      </c>
      <c r="T3417" s="147" t="str">
        <f t="shared" ca="1" si="575"/>
        <v/>
      </c>
      <c r="U3417" s="146"/>
      <c r="V3417" s="51"/>
      <c r="W3417" s="51"/>
      <c r="X3417" s="51"/>
      <c r="Y3417" s="51"/>
      <c r="Z3417" s="51"/>
      <c r="AA3417" s="145"/>
    </row>
    <row r="3418" spans="1:27" s="2" customFormat="1" ht="15.6" x14ac:dyDescent="0.3">
      <c r="A3418" s="555">
        <v>45569</v>
      </c>
      <c r="B3418" s="48" t="s">
        <v>3287</v>
      </c>
      <c r="C3418" s="48" t="s">
        <v>494</v>
      </c>
      <c r="D3418" s="48">
        <v>7</v>
      </c>
      <c r="E3418" s="48" t="s">
        <v>28</v>
      </c>
      <c r="F3418" s="45">
        <v>22</v>
      </c>
      <c r="G3418" s="67" t="s">
        <v>3308</v>
      </c>
      <c r="H3418" s="47" t="s">
        <v>30</v>
      </c>
      <c r="I3418" s="48"/>
      <c r="J3418" s="568">
        <v>45574</v>
      </c>
      <c r="K3418" s="187" t="s">
        <v>31</v>
      </c>
      <c r="L3418" s="543">
        <v>45484</v>
      </c>
      <c r="M3418" s="51"/>
      <c r="N3418" s="513">
        <v>45671</v>
      </c>
      <c r="O3418" s="51"/>
      <c r="P3418" s="70" t="str">
        <f t="shared" ca="1" si="571"/>
        <v/>
      </c>
      <c r="Q3418" s="70" t="str">
        <f t="shared" ca="1" si="572"/>
        <v/>
      </c>
      <c r="R3418" s="70" t="str">
        <f t="shared" ca="1" si="573"/>
        <v/>
      </c>
      <c r="S3418" s="70" t="str">
        <f t="shared" ca="1" si="574"/>
        <v/>
      </c>
      <c r="T3418" s="147" t="str">
        <f t="shared" ca="1" si="575"/>
        <v/>
      </c>
      <c r="U3418" s="146"/>
      <c r="V3418" s="51"/>
      <c r="W3418" s="51"/>
      <c r="X3418" s="51"/>
      <c r="Y3418" s="51"/>
      <c r="Z3418" s="51"/>
      <c r="AA3418" s="145"/>
    </row>
    <row r="3419" spans="1:27" s="2" customFormat="1" ht="15.6" x14ac:dyDescent="0.3">
      <c r="A3419" s="555">
        <v>45569</v>
      </c>
      <c r="B3419" s="48" t="s">
        <v>3287</v>
      </c>
      <c r="C3419" s="48" t="s">
        <v>494</v>
      </c>
      <c r="D3419" s="48">
        <v>7</v>
      </c>
      <c r="E3419" s="48" t="s">
        <v>28</v>
      </c>
      <c r="F3419" s="45">
        <v>23</v>
      </c>
      <c r="G3419" s="67" t="s">
        <v>3309</v>
      </c>
      <c r="H3419" s="47" t="s">
        <v>111</v>
      </c>
      <c r="I3419" s="47"/>
      <c r="J3419" s="568">
        <v>45574</v>
      </c>
      <c r="K3419" s="42" t="s">
        <v>31</v>
      </c>
      <c r="L3419" s="543">
        <v>45484</v>
      </c>
      <c r="M3419" s="51"/>
      <c r="N3419" s="513">
        <v>45574</v>
      </c>
      <c r="O3419" s="51"/>
      <c r="P3419" s="70" t="str">
        <f t="shared" ca="1" si="571"/>
        <v/>
      </c>
      <c r="Q3419" s="70" t="str">
        <f t="shared" ca="1" si="572"/>
        <v/>
      </c>
      <c r="R3419" s="70" t="str">
        <f t="shared" ca="1" si="573"/>
        <v/>
      </c>
      <c r="S3419" s="70" t="str">
        <f t="shared" ca="1" si="574"/>
        <v/>
      </c>
      <c r="T3419" s="147" t="str">
        <f t="shared" ca="1" si="575"/>
        <v/>
      </c>
      <c r="U3419" s="146"/>
      <c r="V3419" s="51"/>
      <c r="W3419" s="51"/>
      <c r="X3419" s="51"/>
      <c r="Y3419" s="51"/>
      <c r="Z3419" s="51"/>
      <c r="AA3419" s="145"/>
    </row>
    <row r="3420" spans="1:27" s="2" customFormat="1" ht="15.6" x14ac:dyDescent="0.3">
      <c r="A3420" s="555">
        <v>45569</v>
      </c>
      <c r="B3420" s="48" t="s">
        <v>3287</v>
      </c>
      <c r="C3420" s="48" t="s">
        <v>494</v>
      </c>
      <c r="D3420" s="48">
        <v>7</v>
      </c>
      <c r="E3420" s="48" t="s">
        <v>28</v>
      </c>
      <c r="F3420" s="45">
        <v>24</v>
      </c>
      <c r="G3420" s="67" t="s">
        <v>3310</v>
      </c>
      <c r="H3420" s="65" t="s">
        <v>116</v>
      </c>
      <c r="I3420" s="47"/>
      <c r="J3420" s="568">
        <v>45576</v>
      </c>
      <c r="K3420" s="42" t="s">
        <v>31</v>
      </c>
      <c r="L3420" s="543">
        <v>45484</v>
      </c>
      <c r="M3420" s="51"/>
      <c r="N3420" s="513">
        <v>45576</v>
      </c>
      <c r="O3420" s="51"/>
      <c r="P3420" s="70" t="str">
        <f t="shared" ca="1" si="571"/>
        <v/>
      </c>
      <c r="Q3420" s="70" t="str">
        <f t="shared" ca="1" si="572"/>
        <v/>
      </c>
      <c r="R3420" s="70" t="str">
        <f t="shared" ca="1" si="573"/>
        <v/>
      </c>
      <c r="S3420" s="70" t="str">
        <f t="shared" ca="1" si="574"/>
        <v/>
      </c>
      <c r="T3420" s="147" t="str">
        <f t="shared" ca="1" si="575"/>
        <v/>
      </c>
      <c r="U3420" s="146"/>
      <c r="V3420" s="51"/>
      <c r="W3420" s="51"/>
      <c r="X3420" s="51"/>
      <c r="Y3420" s="51"/>
      <c r="Z3420" s="51"/>
      <c r="AA3420" s="145"/>
    </row>
    <row r="3421" spans="1:27" s="2" customFormat="1" ht="15.6" x14ac:dyDescent="0.3">
      <c r="A3421" s="555">
        <v>45569</v>
      </c>
      <c r="B3421" s="48" t="s">
        <v>3287</v>
      </c>
      <c r="C3421" s="48" t="s">
        <v>494</v>
      </c>
      <c r="D3421" s="48">
        <v>7</v>
      </c>
      <c r="E3421" s="48" t="s">
        <v>28</v>
      </c>
      <c r="F3421" s="45">
        <v>25</v>
      </c>
      <c r="G3421" s="67" t="s">
        <v>3311</v>
      </c>
      <c r="H3421" s="47" t="s">
        <v>30</v>
      </c>
      <c r="I3421" s="47"/>
      <c r="J3421" s="568">
        <v>45586</v>
      </c>
      <c r="K3421" s="69" t="s">
        <v>227</v>
      </c>
      <c r="L3421" s="543">
        <v>45484</v>
      </c>
      <c r="M3421" s="51"/>
      <c r="N3421" s="513">
        <v>45576</v>
      </c>
      <c r="O3421" s="51"/>
      <c r="P3421" s="70" t="str">
        <f t="shared" ca="1" si="571"/>
        <v/>
      </c>
      <c r="Q3421" s="70" t="str">
        <f t="shared" ca="1" si="572"/>
        <v/>
      </c>
      <c r="R3421" s="70" t="str">
        <f t="shared" ca="1" si="573"/>
        <v/>
      </c>
      <c r="S3421" s="70" t="str">
        <f t="shared" ca="1" si="574"/>
        <v/>
      </c>
      <c r="T3421" s="147" t="str">
        <f t="shared" ca="1" si="575"/>
        <v/>
      </c>
      <c r="U3421" s="146"/>
      <c r="V3421" s="51"/>
      <c r="W3421" s="51"/>
      <c r="X3421" s="51"/>
      <c r="Y3421" s="51"/>
      <c r="Z3421" s="51"/>
      <c r="AA3421" s="145"/>
    </row>
    <row r="3422" spans="1:27" s="2" customFormat="1" ht="15.6" x14ac:dyDescent="0.3">
      <c r="A3422" s="555">
        <v>45569</v>
      </c>
      <c r="B3422" s="48" t="s">
        <v>3287</v>
      </c>
      <c r="C3422" s="48" t="s">
        <v>494</v>
      </c>
      <c r="D3422" s="48">
        <v>7</v>
      </c>
      <c r="E3422" s="48" t="s">
        <v>28</v>
      </c>
      <c r="F3422" s="45">
        <v>26</v>
      </c>
      <c r="G3422" s="127" t="s">
        <v>3312</v>
      </c>
      <c r="H3422" s="65" t="s">
        <v>30</v>
      </c>
      <c r="I3422" s="59"/>
      <c r="J3422" s="528">
        <v>45586</v>
      </c>
      <c r="K3422" s="187" t="s">
        <v>31</v>
      </c>
      <c r="L3422" s="543">
        <v>45484</v>
      </c>
      <c r="M3422" s="51"/>
      <c r="N3422" s="514">
        <v>45684</v>
      </c>
      <c r="O3422" s="51"/>
      <c r="P3422" s="70" t="str">
        <f t="shared" ca="1" si="571"/>
        <v/>
      </c>
      <c r="Q3422" s="70" t="str">
        <f t="shared" ca="1" si="572"/>
        <v/>
      </c>
      <c r="R3422" s="70" t="str">
        <f t="shared" ca="1" si="573"/>
        <v/>
      </c>
      <c r="S3422" s="70" t="str">
        <f t="shared" ca="1" si="574"/>
        <v/>
      </c>
      <c r="T3422" s="147" t="str">
        <f t="shared" ca="1" si="575"/>
        <v/>
      </c>
      <c r="U3422" s="146"/>
      <c r="V3422" s="51"/>
      <c r="W3422" s="51"/>
      <c r="X3422" s="51"/>
      <c r="Y3422" s="51"/>
      <c r="Z3422" s="51"/>
      <c r="AA3422" s="145"/>
    </row>
    <row r="3423" spans="1:27" s="2" customFormat="1" ht="15.6" x14ac:dyDescent="0.3">
      <c r="A3423" s="555">
        <v>45569</v>
      </c>
      <c r="B3423" s="48" t="s">
        <v>3287</v>
      </c>
      <c r="C3423" s="48" t="s">
        <v>494</v>
      </c>
      <c r="D3423" s="48">
        <v>7</v>
      </c>
      <c r="E3423" s="48" t="s">
        <v>28</v>
      </c>
      <c r="F3423" s="45">
        <v>28</v>
      </c>
      <c r="G3423" s="306" t="s">
        <v>3313</v>
      </c>
      <c r="H3423" s="95" t="s">
        <v>44</v>
      </c>
      <c r="I3423" s="59"/>
      <c r="J3423" s="570">
        <v>45771</v>
      </c>
      <c r="K3423" s="356" t="s">
        <v>31</v>
      </c>
      <c r="L3423" s="543">
        <v>45484</v>
      </c>
      <c r="M3423" s="51"/>
      <c r="N3423" s="513">
        <v>45834</v>
      </c>
      <c r="O3423" s="51"/>
      <c r="P3423" s="70" t="str">
        <f t="shared" ca="1" si="571"/>
        <v/>
      </c>
      <c r="Q3423" s="70" t="str">
        <f t="shared" ca="1" si="572"/>
        <v/>
      </c>
      <c r="R3423" s="70" t="str">
        <f t="shared" ca="1" si="573"/>
        <v/>
      </c>
      <c r="S3423" s="70" t="str">
        <f t="shared" ca="1" si="574"/>
        <v/>
      </c>
      <c r="T3423" s="147" t="str">
        <f t="shared" ca="1" si="575"/>
        <v/>
      </c>
      <c r="U3423" s="146"/>
      <c r="V3423" s="51"/>
      <c r="W3423" s="51"/>
      <c r="X3423" s="51"/>
      <c r="Y3423" s="51"/>
      <c r="Z3423" s="51"/>
      <c r="AA3423" s="145"/>
    </row>
    <row r="3424" spans="1:27" s="2" customFormat="1" ht="15.6" x14ac:dyDescent="0.3">
      <c r="A3424" s="555">
        <v>45569</v>
      </c>
      <c r="B3424" s="48" t="s">
        <v>3287</v>
      </c>
      <c r="C3424" s="48" t="s">
        <v>494</v>
      </c>
      <c r="D3424" s="48">
        <v>7</v>
      </c>
      <c r="E3424" s="48" t="s">
        <v>28</v>
      </c>
      <c r="F3424" s="45">
        <v>27</v>
      </c>
      <c r="G3424" s="66" t="s">
        <v>2972</v>
      </c>
      <c r="H3424" s="53" t="s">
        <v>44</v>
      </c>
      <c r="I3424" s="59"/>
      <c r="J3424" s="528">
        <v>45632</v>
      </c>
      <c r="K3424" s="42" t="s">
        <v>31</v>
      </c>
      <c r="L3424" s="543">
        <v>45484</v>
      </c>
      <c r="M3424" s="51"/>
      <c r="N3424" s="513">
        <v>45632</v>
      </c>
      <c r="O3424" s="51"/>
      <c r="P3424" s="70" t="str">
        <f t="shared" ca="1" si="571"/>
        <v/>
      </c>
      <c r="Q3424" s="70" t="str">
        <f t="shared" ca="1" si="572"/>
        <v/>
      </c>
      <c r="R3424" s="70" t="str">
        <f t="shared" ca="1" si="573"/>
        <v/>
      </c>
      <c r="S3424" s="70" t="str">
        <f t="shared" ca="1" si="574"/>
        <v/>
      </c>
      <c r="T3424" s="147" t="str">
        <f t="shared" ca="1" si="575"/>
        <v/>
      </c>
      <c r="U3424" s="146"/>
      <c r="V3424" s="51"/>
      <c r="W3424" s="51"/>
      <c r="X3424" s="51"/>
      <c r="Y3424" s="51"/>
      <c r="Z3424" s="51"/>
      <c r="AA3424" s="145"/>
    </row>
    <row r="3425" spans="1:27" s="2" customFormat="1" ht="15.6" x14ac:dyDescent="0.3">
      <c r="A3425" s="555">
        <v>45482</v>
      </c>
      <c r="B3425" s="48" t="s">
        <v>3314</v>
      </c>
      <c r="C3425" s="45" t="s">
        <v>27</v>
      </c>
      <c r="D3425" s="45">
        <v>0</v>
      </c>
      <c r="E3425" s="45" t="s">
        <v>28</v>
      </c>
      <c r="F3425" s="45">
        <v>1</v>
      </c>
      <c r="G3425" s="52" t="s">
        <v>3315</v>
      </c>
      <c r="H3425" s="53" t="s">
        <v>30</v>
      </c>
      <c r="I3425" s="53"/>
      <c r="J3425" s="569"/>
      <c r="K3425" s="42" t="s">
        <v>31</v>
      </c>
      <c r="L3425" s="544">
        <v>45359</v>
      </c>
      <c r="M3425" s="48"/>
      <c r="N3425" s="513">
        <v>45656</v>
      </c>
      <c r="O3425" s="51"/>
      <c r="P3425" s="70" t="str">
        <f t="shared" ca="1" si="571"/>
        <v/>
      </c>
      <c r="Q3425" s="70" t="str">
        <f t="shared" ca="1" si="572"/>
        <v/>
      </c>
      <c r="R3425" s="70" t="str">
        <f t="shared" ca="1" si="573"/>
        <v/>
      </c>
      <c r="S3425" s="70" t="str">
        <f t="shared" ca="1" si="574"/>
        <v/>
      </c>
      <c r="T3425" s="147" t="str">
        <f t="shared" ca="1" si="575"/>
        <v/>
      </c>
      <c r="U3425" s="146"/>
      <c r="V3425" s="51"/>
      <c r="W3425" s="51"/>
      <c r="X3425" s="51"/>
      <c r="Y3425" s="51"/>
      <c r="Z3425" s="51"/>
      <c r="AA3425" s="145"/>
    </row>
    <row r="3426" spans="1:27" s="2" customFormat="1" ht="15.6" x14ac:dyDescent="0.3">
      <c r="A3426" s="555">
        <v>45482</v>
      </c>
      <c r="B3426" s="48" t="s">
        <v>3314</v>
      </c>
      <c r="C3426" s="45" t="s">
        <v>27</v>
      </c>
      <c r="D3426" s="45">
        <v>0</v>
      </c>
      <c r="E3426" s="45" t="s">
        <v>28</v>
      </c>
      <c r="F3426" s="45">
        <v>11</v>
      </c>
      <c r="G3426" s="46" t="s">
        <v>3316</v>
      </c>
      <c r="H3426" s="47" t="s">
        <v>30</v>
      </c>
      <c r="I3426" s="59"/>
      <c r="J3426" s="568">
        <v>45576</v>
      </c>
      <c r="K3426" s="42" t="s">
        <v>31</v>
      </c>
      <c r="L3426" s="544">
        <v>45359</v>
      </c>
      <c r="M3426" s="48"/>
      <c r="N3426" s="513">
        <v>45601</v>
      </c>
      <c r="O3426" s="51"/>
      <c r="P3426" s="70" t="str">
        <f t="shared" ca="1" si="571"/>
        <v/>
      </c>
      <c r="Q3426" s="70" t="str">
        <f t="shared" ca="1" si="572"/>
        <v/>
      </c>
      <c r="R3426" s="70" t="str">
        <f t="shared" ca="1" si="573"/>
        <v/>
      </c>
      <c r="S3426" s="70" t="str">
        <f t="shared" ca="1" si="574"/>
        <v/>
      </c>
      <c r="T3426" s="147" t="str">
        <f t="shared" ca="1" si="575"/>
        <v/>
      </c>
      <c r="U3426" s="146"/>
      <c r="V3426" s="51"/>
      <c r="W3426" s="51"/>
      <c r="X3426" s="51"/>
      <c r="Y3426" s="51"/>
      <c r="Z3426" s="51"/>
      <c r="AA3426" s="145"/>
    </row>
    <row r="3427" spans="1:27" s="2" customFormat="1" ht="15.6" x14ac:dyDescent="0.3">
      <c r="A3427" s="555">
        <v>45482</v>
      </c>
      <c r="B3427" s="48" t="s">
        <v>3314</v>
      </c>
      <c r="C3427" s="45" t="s">
        <v>27</v>
      </c>
      <c r="D3427" s="45">
        <v>0</v>
      </c>
      <c r="E3427" s="45" t="s">
        <v>28</v>
      </c>
      <c r="F3427" s="45">
        <v>10</v>
      </c>
      <c r="G3427" s="52" t="s">
        <v>3317</v>
      </c>
      <c r="H3427" s="53" t="s">
        <v>76</v>
      </c>
      <c r="I3427" s="53"/>
      <c r="J3427" s="569"/>
      <c r="K3427" s="42" t="s">
        <v>31</v>
      </c>
      <c r="L3427" s="544">
        <v>45359</v>
      </c>
      <c r="M3427" s="48"/>
      <c r="N3427" s="513">
        <v>45656</v>
      </c>
      <c r="O3427" s="51"/>
      <c r="P3427" s="70" t="str">
        <f t="shared" ca="1" si="571"/>
        <v/>
      </c>
      <c r="Q3427" s="70" t="str">
        <f t="shared" ca="1" si="572"/>
        <v/>
      </c>
      <c r="R3427" s="70" t="str">
        <f t="shared" ca="1" si="573"/>
        <v/>
      </c>
      <c r="S3427" s="70" t="str">
        <f t="shared" ca="1" si="574"/>
        <v/>
      </c>
      <c r="T3427" s="147" t="str">
        <f t="shared" ca="1" si="575"/>
        <v/>
      </c>
      <c r="U3427" s="146"/>
      <c r="V3427" s="51"/>
      <c r="W3427" s="51"/>
      <c r="X3427" s="51"/>
      <c r="Y3427" s="51"/>
      <c r="Z3427" s="51"/>
      <c r="AA3427" s="145"/>
    </row>
    <row r="3428" spans="1:27" s="2" customFormat="1" ht="15.6" x14ac:dyDescent="0.3">
      <c r="A3428" s="555">
        <v>45482</v>
      </c>
      <c r="B3428" s="48" t="s">
        <v>3314</v>
      </c>
      <c r="C3428" s="45" t="s">
        <v>27</v>
      </c>
      <c r="D3428" s="45">
        <v>0</v>
      </c>
      <c r="E3428" s="45" t="s">
        <v>28</v>
      </c>
      <c r="F3428" s="45">
        <v>9</v>
      </c>
      <c r="G3428" s="52" t="s">
        <v>3318</v>
      </c>
      <c r="H3428" s="53" t="s">
        <v>30</v>
      </c>
      <c r="I3428" s="53"/>
      <c r="J3428" s="569"/>
      <c r="K3428" s="42" t="s">
        <v>31</v>
      </c>
      <c r="L3428" s="544">
        <v>45359</v>
      </c>
      <c r="M3428" s="48"/>
      <c r="N3428" s="513">
        <v>45656</v>
      </c>
      <c r="O3428" s="51"/>
      <c r="P3428" s="70" t="str">
        <f t="shared" ca="1" si="571"/>
        <v/>
      </c>
      <c r="Q3428" s="70" t="str">
        <f t="shared" ca="1" si="572"/>
        <v/>
      </c>
      <c r="R3428" s="70" t="str">
        <f t="shared" ca="1" si="573"/>
        <v/>
      </c>
      <c r="S3428" s="70" t="str">
        <f t="shared" ca="1" si="574"/>
        <v/>
      </c>
      <c r="T3428" s="147" t="str">
        <f t="shared" ca="1" si="575"/>
        <v/>
      </c>
      <c r="U3428" s="146"/>
      <c r="V3428" s="51"/>
      <c r="W3428" s="51"/>
      <c r="X3428" s="51"/>
      <c r="Y3428" s="51"/>
      <c r="Z3428" s="51"/>
      <c r="AA3428" s="145"/>
    </row>
    <row r="3429" spans="1:27" s="2" customFormat="1" ht="15.6" x14ac:dyDescent="0.3">
      <c r="A3429" s="555">
        <v>45482</v>
      </c>
      <c r="B3429" s="48" t="s">
        <v>3314</v>
      </c>
      <c r="C3429" s="45" t="s">
        <v>27</v>
      </c>
      <c r="D3429" s="45">
        <v>0</v>
      </c>
      <c r="E3429" s="45" t="s">
        <v>28</v>
      </c>
      <c r="F3429" s="45">
        <v>8</v>
      </c>
      <c r="G3429" s="94" t="s">
        <v>3319</v>
      </c>
      <c r="H3429" s="95" t="s">
        <v>84</v>
      </c>
      <c r="I3429" s="95"/>
      <c r="J3429" s="570"/>
      <c r="K3429" s="42" t="s">
        <v>31</v>
      </c>
      <c r="L3429" s="544">
        <v>45359</v>
      </c>
      <c r="M3429" s="48"/>
      <c r="N3429" s="513">
        <v>45656</v>
      </c>
      <c r="O3429" s="51"/>
      <c r="P3429" s="70" t="str">
        <f t="shared" ca="1" si="571"/>
        <v/>
      </c>
      <c r="Q3429" s="70" t="str">
        <f t="shared" ca="1" si="572"/>
        <v/>
      </c>
      <c r="R3429" s="70" t="str">
        <f t="shared" ca="1" si="573"/>
        <v/>
      </c>
      <c r="S3429" s="70" t="str">
        <f t="shared" ca="1" si="574"/>
        <v/>
      </c>
      <c r="T3429" s="147" t="str">
        <f t="shared" ca="1" si="575"/>
        <v/>
      </c>
      <c r="U3429" s="146"/>
      <c r="V3429" s="51"/>
      <c r="W3429" s="51"/>
      <c r="X3429" s="51"/>
      <c r="Y3429" s="51"/>
      <c r="Z3429" s="51"/>
      <c r="AA3429" s="145"/>
    </row>
    <row r="3430" spans="1:27" s="2" customFormat="1" ht="15.6" x14ac:dyDescent="0.3">
      <c r="A3430" s="555">
        <v>45482</v>
      </c>
      <c r="B3430" s="48" t="s">
        <v>3314</v>
      </c>
      <c r="C3430" s="45" t="s">
        <v>27</v>
      </c>
      <c r="D3430" s="45">
        <v>0</v>
      </c>
      <c r="E3430" s="45" t="s">
        <v>28</v>
      </c>
      <c r="F3430" s="45">
        <v>7</v>
      </c>
      <c r="G3430" s="52" t="s">
        <v>3320</v>
      </c>
      <c r="H3430" s="53" t="s">
        <v>30</v>
      </c>
      <c r="I3430" s="53"/>
      <c r="J3430" s="569"/>
      <c r="K3430" s="42" t="s">
        <v>31</v>
      </c>
      <c r="L3430" s="544">
        <v>45359</v>
      </c>
      <c r="M3430" s="48"/>
      <c r="N3430" s="513">
        <v>45656</v>
      </c>
      <c r="O3430" s="51"/>
      <c r="P3430" s="70" t="str">
        <f t="shared" ca="1" si="571"/>
        <v/>
      </c>
      <c r="Q3430" s="70" t="str">
        <f t="shared" ca="1" si="572"/>
        <v/>
      </c>
      <c r="R3430" s="70" t="str">
        <f t="shared" ca="1" si="573"/>
        <v/>
      </c>
      <c r="S3430" s="70" t="str">
        <f t="shared" ca="1" si="574"/>
        <v/>
      </c>
      <c r="T3430" s="147" t="str">
        <f t="shared" ca="1" si="575"/>
        <v/>
      </c>
      <c r="U3430" s="146"/>
      <c r="V3430" s="51"/>
      <c r="W3430" s="51"/>
      <c r="X3430" s="51"/>
      <c r="Y3430" s="51"/>
      <c r="Z3430" s="51"/>
      <c r="AA3430" s="145"/>
    </row>
    <row r="3431" spans="1:27" s="2" customFormat="1" ht="15.6" x14ac:dyDescent="0.3">
      <c r="A3431" s="555">
        <v>45482</v>
      </c>
      <c r="B3431" s="48" t="s">
        <v>3314</v>
      </c>
      <c r="C3431" s="48" t="s">
        <v>27</v>
      </c>
      <c r="D3431" s="48">
        <v>0</v>
      </c>
      <c r="E3431" s="48" t="s">
        <v>28</v>
      </c>
      <c r="F3431" s="45">
        <v>6</v>
      </c>
      <c r="G3431" s="46" t="s">
        <v>1160</v>
      </c>
      <c r="H3431" s="53" t="s">
        <v>44</v>
      </c>
      <c r="I3431" s="70"/>
      <c r="J3431" s="522"/>
      <c r="K3431" s="42" t="s">
        <v>31</v>
      </c>
      <c r="L3431" s="544">
        <v>45359</v>
      </c>
      <c r="M3431" s="48"/>
      <c r="N3431" s="513">
        <v>45621</v>
      </c>
      <c r="O3431" s="51"/>
      <c r="P3431" s="70" t="str">
        <f t="shared" ca="1" si="571"/>
        <v/>
      </c>
      <c r="Q3431" s="70" t="str">
        <f t="shared" ca="1" si="572"/>
        <v/>
      </c>
      <c r="R3431" s="70" t="str">
        <f t="shared" ca="1" si="573"/>
        <v/>
      </c>
      <c r="S3431" s="70" t="str">
        <f t="shared" ca="1" si="574"/>
        <v/>
      </c>
      <c r="T3431" s="147" t="str">
        <f t="shared" ca="1" si="575"/>
        <v/>
      </c>
      <c r="U3431" s="146"/>
      <c r="V3431" s="51"/>
      <c r="W3431" s="51"/>
      <c r="X3431" s="51"/>
      <c r="Y3431" s="51"/>
      <c r="Z3431" s="51"/>
      <c r="AA3431" s="145"/>
    </row>
    <row r="3432" spans="1:27" s="2" customFormat="1" ht="15.6" x14ac:dyDescent="0.3">
      <c r="A3432" s="555">
        <v>45482</v>
      </c>
      <c r="B3432" s="48" t="s">
        <v>3314</v>
      </c>
      <c r="C3432" s="48" t="s">
        <v>27</v>
      </c>
      <c r="D3432" s="48">
        <v>0</v>
      </c>
      <c r="E3432" s="48" t="s">
        <v>28</v>
      </c>
      <c r="F3432" s="45">
        <v>5</v>
      </c>
      <c r="G3432" s="52" t="s">
        <v>3321</v>
      </c>
      <c r="H3432" s="47" t="s">
        <v>54</v>
      </c>
      <c r="I3432" s="53"/>
      <c r="J3432" s="513"/>
      <c r="K3432" s="42" t="s">
        <v>31</v>
      </c>
      <c r="L3432" s="544">
        <v>45359</v>
      </c>
      <c r="M3432" s="48"/>
      <c r="N3432" s="513">
        <v>45572</v>
      </c>
      <c r="O3432" s="51"/>
      <c r="P3432" s="70" t="str">
        <f t="shared" ca="1" si="571"/>
        <v/>
      </c>
      <c r="Q3432" s="70" t="str">
        <f t="shared" ca="1" si="572"/>
        <v/>
      </c>
      <c r="R3432" s="70" t="str">
        <f t="shared" ca="1" si="573"/>
        <v/>
      </c>
      <c r="S3432" s="70" t="str">
        <f t="shared" ca="1" si="574"/>
        <v/>
      </c>
      <c r="T3432" s="147" t="str">
        <f t="shared" ca="1" si="575"/>
        <v/>
      </c>
      <c r="U3432" s="146"/>
      <c r="V3432" s="51"/>
      <c r="W3432" s="51"/>
      <c r="X3432" s="51"/>
      <c r="Y3432" s="51"/>
      <c r="Z3432" s="51"/>
      <c r="AA3432" s="145"/>
    </row>
    <row r="3433" spans="1:27" s="2" customFormat="1" ht="15.6" x14ac:dyDescent="0.3">
      <c r="A3433" s="555">
        <v>45482</v>
      </c>
      <c r="B3433" s="48" t="s">
        <v>3314</v>
      </c>
      <c r="C3433" s="45" t="s">
        <v>27</v>
      </c>
      <c r="D3433" s="45">
        <v>0</v>
      </c>
      <c r="E3433" s="45" t="s">
        <v>28</v>
      </c>
      <c r="F3433" s="45">
        <v>4</v>
      </c>
      <c r="G3433" s="52" t="s">
        <v>3322</v>
      </c>
      <c r="H3433" s="53" t="s">
        <v>30</v>
      </c>
      <c r="I3433" s="53"/>
      <c r="J3433" s="569"/>
      <c r="K3433" s="42" t="s">
        <v>31</v>
      </c>
      <c r="L3433" s="544">
        <v>45359</v>
      </c>
      <c r="M3433" s="48"/>
      <c r="N3433" s="513">
        <v>45656</v>
      </c>
      <c r="O3433" s="51"/>
      <c r="P3433" s="70" t="str">
        <f t="shared" ca="1" si="571"/>
        <v/>
      </c>
      <c r="Q3433" s="70" t="str">
        <f t="shared" ca="1" si="572"/>
        <v/>
      </c>
      <c r="R3433" s="70" t="str">
        <f t="shared" ca="1" si="573"/>
        <v/>
      </c>
      <c r="S3433" s="70" t="str">
        <f t="shared" ca="1" si="574"/>
        <v/>
      </c>
      <c r="T3433" s="147" t="str">
        <f t="shared" ca="1" si="575"/>
        <v/>
      </c>
      <c r="U3433" s="146"/>
      <c r="V3433" s="51"/>
      <c r="W3433" s="51"/>
      <c r="X3433" s="51"/>
      <c r="Y3433" s="51"/>
      <c r="Z3433" s="51"/>
      <c r="AA3433" s="145"/>
    </row>
    <row r="3434" spans="1:27" s="2" customFormat="1" ht="15.6" x14ac:dyDescent="0.3">
      <c r="A3434" s="555">
        <v>45482</v>
      </c>
      <c r="B3434" s="48" t="s">
        <v>3314</v>
      </c>
      <c r="C3434" s="45" t="s">
        <v>27</v>
      </c>
      <c r="D3434" s="45">
        <v>0</v>
      </c>
      <c r="E3434" s="45" t="s">
        <v>28</v>
      </c>
      <c r="F3434" s="45">
        <v>3</v>
      </c>
      <c r="G3434" s="52" t="s">
        <v>3323</v>
      </c>
      <c r="H3434" s="53" t="s">
        <v>30</v>
      </c>
      <c r="I3434" s="53"/>
      <c r="J3434" s="569"/>
      <c r="K3434" s="42" t="s">
        <v>31</v>
      </c>
      <c r="L3434" s="544">
        <v>45359</v>
      </c>
      <c r="M3434" s="48"/>
      <c r="N3434" s="513">
        <v>45656</v>
      </c>
      <c r="O3434" s="51"/>
      <c r="P3434" s="70" t="str">
        <f t="shared" ca="1" si="571"/>
        <v/>
      </c>
      <c r="Q3434" s="70" t="str">
        <f t="shared" ca="1" si="572"/>
        <v/>
      </c>
      <c r="R3434" s="70" t="str">
        <f t="shared" ca="1" si="573"/>
        <v/>
      </c>
      <c r="S3434" s="70" t="str">
        <f t="shared" ca="1" si="574"/>
        <v/>
      </c>
      <c r="T3434" s="147" t="str">
        <f t="shared" ca="1" si="575"/>
        <v/>
      </c>
      <c r="U3434" s="146"/>
      <c r="V3434" s="51"/>
      <c r="W3434" s="51"/>
      <c r="X3434" s="51"/>
      <c r="Y3434" s="51"/>
      <c r="Z3434" s="51"/>
      <c r="AA3434" s="145"/>
    </row>
    <row r="3435" spans="1:27" s="2" customFormat="1" ht="15.6" x14ac:dyDescent="0.3">
      <c r="A3435" s="555">
        <v>45482</v>
      </c>
      <c r="B3435" s="48" t="s">
        <v>3314</v>
      </c>
      <c r="C3435" s="45" t="s">
        <v>27</v>
      </c>
      <c r="D3435" s="45">
        <v>0</v>
      </c>
      <c r="E3435" s="45" t="s">
        <v>28</v>
      </c>
      <c r="F3435" s="45">
        <v>2</v>
      </c>
      <c r="G3435" s="52" t="s">
        <v>3324</v>
      </c>
      <c r="H3435" s="53" t="s">
        <v>30</v>
      </c>
      <c r="I3435" s="53"/>
      <c r="J3435" s="569"/>
      <c r="K3435" s="42" t="s">
        <v>31</v>
      </c>
      <c r="L3435" s="544">
        <v>45359</v>
      </c>
      <c r="M3435" s="48"/>
      <c r="N3435" s="513">
        <v>45656</v>
      </c>
      <c r="O3435" s="51"/>
      <c r="P3435" s="70" t="str">
        <f t="shared" ca="1" si="571"/>
        <v/>
      </c>
      <c r="Q3435" s="70" t="str">
        <f t="shared" ca="1" si="572"/>
        <v/>
      </c>
      <c r="R3435" s="70" t="str">
        <f t="shared" ca="1" si="573"/>
        <v/>
      </c>
      <c r="S3435" s="70" t="str">
        <f t="shared" ca="1" si="574"/>
        <v/>
      </c>
      <c r="T3435" s="147" t="str">
        <f t="shared" ca="1" si="575"/>
        <v/>
      </c>
      <c r="U3435" s="146"/>
      <c r="V3435" s="51"/>
      <c r="W3435" s="51"/>
      <c r="X3435" s="51"/>
      <c r="Y3435" s="51"/>
      <c r="Z3435" s="51"/>
      <c r="AA3435" s="145"/>
    </row>
    <row r="3436" spans="1:27" s="2" customFormat="1" ht="28.8" x14ac:dyDescent="0.3">
      <c r="A3436" s="555">
        <v>45497</v>
      </c>
      <c r="B3436" s="48" t="s">
        <v>3325</v>
      </c>
      <c r="C3436" s="45" t="s">
        <v>494</v>
      </c>
      <c r="D3436" s="45">
        <v>7</v>
      </c>
      <c r="E3436" s="45" t="s">
        <v>66</v>
      </c>
      <c r="F3436" s="45">
        <v>1</v>
      </c>
      <c r="G3436" s="61" t="s">
        <v>3331</v>
      </c>
      <c r="H3436" s="65" t="s">
        <v>44</v>
      </c>
      <c r="I3436" s="65"/>
      <c r="J3436" s="526">
        <v>45602</v>
      </c>
      <c r="K3436" s="42" t="s">
        <v>31</v>
      </c>
      <c r="L3436" s="548" t="s">
        <v>3327</v>
      </c>
      <c r="M3436" s="43"/>
      <c r="N3436" s="513">
        <v>45674</v>
      </c>
      <c r="O3436" s="51"/>
      <c r="P3436" s="70" t="str">
        <f t="shared" ca="1" si="571"/>
        <v/>
      </c>
      <c r="Q3436" s="70" t="str">
        <f t="shared" ca="1" si="572"/>
        <v/>
      </c>
      <c r="R3436" s="70" t="str">
        <f t="shared" ca="1" si="573"/>
        <v/>
      </c>
      <c r="S3436" s="70" t="str">
        <f t="shared" ca="1" si="574"/>
        <v/>
      </c>
      <c r="T3436" s="147" t="str">
        <f t="shared" ca="1" si="575"/>
        <v/>
      </c>
      <c r="U3436" s="146"/>
      <c r="V3436" s="51"/>
      <c r="W3436" s="51"/>
      <c r="X3436" s="51"/>
      <c r="Y3436" s="51"/>
      <c r="Z3436" s="51"/>
      <c r="AA3436" s="145"/>
    </row>
    <row r="3437" spans="1:27" s="2" customFormat="1" ht="28.8" x14ac:dyDescent="0.3">
      <c r="A3437" s="555">
        <v>45497</v>
      </c>
      <c r="B3437" s="48" t="s">
        <v>3325</v>
      </c>
      <c r="C3437" s="45" t="s">
        <v>494</v>
      </c>
      <c r="D3437" s="45">
        <v>7</v>
      </c>
      <c r="E3437" s="45" t="s">
        <v>66</v>
      </c>
      <c r="F3437" s="45">
        <v>2</v>
      </c>
      <c r="G3437" s="64" t="s">
        <v>3332</v>
      </c>
      <c r="H3437" s="65" t="s">
        <v>57</v>
      </c>
      <c r="I3437" s="65"/>
      <c r="J3437" s="526">
        <v>45601</v>
      </c>
      <c r="K3437" s="42" t="s">
        <v>31</v>
      </c>
      <c r="L3437" s="548" t="s">
        <v>3327</v>
      </c>
      <c r="M3437" s="48"/>
      <c r="N3437" s="513">
        <v>45693</v>
      </c>
      <c r="O3437" s="51"/>
      <c r="P3437" s="70" t="str">
        <f t="shared" ca="1" si="571"/>
        <v/>
      </c>
      <c r="Q3437" s="70" t="str">
        <f t="shared" ca="1" si="572"/>
        <v/>
      </c>
      <c r="R3437" s="70" t="str">
        <f t="shared" ca="1" si="573"/>
        <v/>
      </c>
      <c r="S3437" s="70" t="str">
        <f t="shared" ca="1" si="574"/>
        <v/>
      </c>
      <c r="T3437" s="147" t="str">
        <f t="shared" ca="1" si="575"/>
        <v/>
      </c>
      <c r="U3437" s="146"/>
      <c r="V3437" s="51"/>
      <c r="W3437" s="51"/>
      <c r="X3437" s="51"/>
      <c r="Y3437" s="51"/>
      <c r="Z3437" s="51"/>
      <c r="AA3437" s="145"/>
    </row>
    <row r="3438" spans="1:27" s="2" customFormat="1" ht="28.8" x14ac:dyDescent="0.3">
      <c r="A3438" s="555">
        <v>45497</v>
      </c>
      <c r="B3438" s="48" t="s">
        <v>3325</v>
      </c>
      <c r="C3438" s="45" t="s">
        <v>494</v>
      </c>
      <c r="D3438" s="45">
        <v>7</v>
      </c>
      <c r="E3438" s="45" t="s">
        <v>66</v>
      </c>
      <c r="F3438" s="45">
        <v>3</v>
      </c>
      <c r="G3438" s="61" t="s">
        <v>3329</v>
      </c>
      <c r="H3438" s="65" t="s">
        <v>30</v>
      </c>
      <c r="I3438" s="65"/>
      <c r="J3438" s="526">
        <v>45601</v>
      </c>
      <c r="K3438" s="42" t="s">
        <v>31</v>
      </c>
      <c r="L3438" s="548" t="s">
        <v>3327</v>
      </c>
      <c r="M3438" s="48"/>
      <c r="N3438" s="513">
        <v>45644</v>
      </c>
      <c r="O3438" s="51"/>
      <c r="P3438" s="70" t="str">
        <f t="shared" ca="1" si="571"/>
        <v/>
      </c>
      <c r="Q3438" s="70" t="str">
        <f t="shared" ca="1" si="572"/>
        <v/>
      </c>
      <c r="R3438" s="70" t="str">
        <f t="shared" ca="1" si="573"/>
        <v/>
      </c>
      <c r="S3438" s="70" t="str">
        <f t="shared" ca="1" si="574"/>
        <v/>
      </c>
      <c r="T3438" s="147" t="str">
        <f t="shared" ca="1" si="575"/>
        <v/>
      </c>
      <c r="U3438" s="146"/>
      <c r="V3438" s="51"/>
      <c r="W3438" s="51"/>
      <c r="X3438" s="51"/>
      <c r="Y3438" s="51"/>
      <c r="Z3438" s="51"/>
      <c r="AA3438" s="145"/>
    </row>
    <row r="3439" spans="1:27" s="2" customFormat="1" ht="28.8" x14ac:dyDescent="0.3">
      <c r="A3439" s="555">
        <v>45497</v>
      </c>
      <c r="B3439" s="235" t="s">
        <v>3325</v>
      </c>
      <c r="C3439" s="236" t="s">
        <v>494</v>
      </c>
      <c r="D3439" s="236">
        <v>7</v>
      </c>
      <c r="E3439" s="236" t="s">
        <v>66</v>
      </c>
      <c r="F3439" s="236">
        <v>4</v>
      </c>
      <c r="G3439" s="383" t="s">
        <v>5290</v>
      </c>
      <c r="H3439" s="364" t="s">
        <v>52</v>
      </c>
      <c r="I3439" s="364"/>
      <c r="J3439" s="571">
        <v>45614</v>
      </c>
      <c r="K3439" s="42" t="s">
        <v>31</v>
      </c>
      <c r="L3439" s="548" t="s">
        <v>3327</v>
      </c>
      <c r="M3439" s="241">
        <v>45726</v>
      </c>
      <c r="N3439" s="515">
        <v>45749</v>
      </c>
      <c r="O3439" s="115" t="s">
        <v>3330</v>
      </c>
      <c r="P3439" s="70" t="str">
        <f t="shared" ca="1" si="571"/>
        <v/>
      </c>
      <c r="Q3439" s="70" t="str">
        <f t="shared" ca="1" si="572"/>
        <v/>
      </c>
      <c r="R3439" s="70" t="str">
        <f t="shared" ca="1" si="573"/>
        <v/>
      </c>
      <c r="S3439" s="70" t="str">
        <f t="shared" ca="1" si="574"/>
        <v/>
      </c>
      <c r="T3439" s="147" t="str">
        <f t="shared" ca="1" si="575"/>
        <v/>
      </c>
      <c r="U3439" s="146"/>
      <c r="V3439" s="51"/>
      <c r="W3439" s="51"/>
      <c r="X3439" s="51"/>
      <c r="Y3439" s="51"/>
      <c r="Z3439" s="51"/>
      <c r="AA3439" s="145"/>
    </row>
    <row r="3440" spans="1:27" s="2" customFormat="1" ht="28.8" x14ac:dyDescent="0.3">
      <c r="A3440" s="555">
        <v>45497</v>
      </c>
      <c r="B3440" s="48" t="s">
        <v>3325</v>
      </c>
      <c r="C3440" s="48" t="s">
        <v>494</v>
      </c>
      <c r="D3440" s="48">
        <v>7</v>
      </c>
      <c r="E3440" s="48" t="s">
        <v>66</v>
      </c>
      <c r="F3440" s="48">
        <v>5</v>
      </c>
      <c r="G3440" s="65" t="s">
        <v>3326</v>
      </c>
      <c r="H3440" s="47" t="s">
        <v>104</v>
      </c>
      <c r="I3440" s="364"/>
      <c r="J3440" s="526">
        <v>45702</v>
      </c>
      <c r="K3440" s="42" t="s">
        <v>31</v>
      </c>
      <c r="L3440" s="548" t="s">
        <v>3327</v>
      </c>
      <c r="M3440" s="235"/>
      <c r="N3440" s="515">
        <v>45789</v>
      </c>
      <c r="O3440" s="252" t="s">
        <v>3328</v>
      </c>
      <c r="P3440" s="256"/>
      <c r="Q3440" s="256"/>
      <c r="R3440" s="256"/>
      <c r="S3440" s="256"/>
      <c r="T3440" s="275"/>
      <c r="U3440" s="276"/>
      <c r="V3440" s="252"/>
      <c r="W3440" s="252"/>
      <c r="X3440" s="252"/>
      <c r="Y3440" s="252"/>
      <c r="Z3440" s="252"/>
      <c r="AA3440" s="277"/>
    </row>
    <row r="3441" spans="1:27" s="2" customFormat="1" ht="28.8" x14ac:dyDescent="0.3">
      <c r="A3441" s="555">
        <v>45497</v>
      </c>
      <c r="B3441" s="48" t="s">
        <v>3325</v>
      </c>
      <c r="C3441" s="45" t="s">
        <v>494</v>
      </c>
      <c r="D3441" s="45">
        <v>7</v>
      </c>
      <c r="E3441" s="45" t="s">
        <v>66</v>
      </c>
      <c r="F3441" s="45">
        <v>6</v>
      </c>
      <c r="G3441" s="61" t="s">
        <v>5289</v>
      </c>
      <c r="H3441" s="65" t="s">
        <v>30</v>
      </c>
      <c r="I3441" s="65"/>
      <c r="J3441" s="526">
        <v>45946</v>
      </c>
      <c r="K3441" s="42" t="s">
        <v>31</v>
      </c>
      <c r="L3441" s="548" t="s">
        <v>3327</v>
      </c>
      <c r="M3441" s="43"/>
      <c r="N3441" s="513">
        <v>45952</v>
      </c>
      <c r="O3441" s="51"/>
      <c r="P3441" s="70"/>
      <c r="Q3441" s="70"/>
      <c r="R3441" s="70"/>
      <c r="S3441" s="70"/>
      <c r="T3441" s="147"/>
      <c r="U3441" s="146"/>
      <c r="V3441" s="51"/>
      <c r="W3441" s="51"/>
      <c r="X3441" s="51"/>
      <c r="Y3441" s="51"/>
      <c r="Z3441" s="51"/>
      <c r="AA3441" s="145"/>
    </row>
    <row r="3442" spans="1:27" s="2" customFormat="1" ht="28.8" x14ac:dyDescent="0.3">
      <c r="A3442" s="555">
        <v>45497</v>
      </c>
      <c r="B3442" s="48" t="s">
        <v>3325</v>
      </c>
      <c r="C3442" s="45" t="s">
        <v>494</v>
      </c>
      <c r="D3442" s="45">
        <v>7</v>
      </c>
      <c r="E3442" s="45" t="s">
        <v>66</v>
      </c>
      <c r="F3442" s="48">
        <v>7</v>
      </c>
      <c r="G3442" s="65" t="s">
        <v>5296</v>
      </c>
      <c r="H3442" s="65" t="s">
        <v>30</v>
      </c>
      <c r="I3442" s="364"/>
      <c r="J3442" s="526">
        <v>45946</v>
      </c>
      <c r="K3442" s="42" t="s">
        <v>31</v>
      </c>
      <c r="L3442" s="548" t="s">
        <v>3327</v>
      </c>
      <c r="M3442" s="43"/>
      <c r="N3442" s="513">
        <v>45952</v>
      </c>
      <c r="O3442" s="252"/>
      <c r="P3442" s="256"/>
      <c r="Q3442" s="256"/>
      <c r="R3442" s="256"/>
      <c r="S3442" s="256"/>
      <c r="T3442" s="275"/>
      <c r="U3442" s="276"/>
      <c r="V3442" s="252"/>
      <c r="W3442" s="252"/>
      <c r="X3442" s="252"/>
      <c r="Y3442" s="252"/>
      <c r="Z3442" s="252"/>
      <c r="AA3442" s="277"/>
    </row>
    <row r="3443" spans="1:27" s="2" customFormat="1" ht="15.6" x14ac:dyDescent="0.3">
      <c r="A3443" s="555">
        <v>45838</v>
      </c>
      <c r="B3443" s="48" t="s">
        <v>3333</v>
      </c>
      <c r="C3443" s="45" t="s">
        <v>5480</v>
      </c>
      <c r="D3443" s="45">
        <v>7</v>
      </c>
      <c r="E3443" s="45" t="s">
        <v>108</v>
      </c>
      <c r="F3443" s="45">
        <v>1</v>
      </c>
      <c r="G3443" s="111" t="s">
        <v>163</v>
      </c>
      <c r="H3443" s="65" t="s">
        <v>116</v>
      </c>
      <c r="I3443" s="47"/>
      <c r="J3443" s="568">
        <v>45645</v>
      </c>
      <c r="K3443" s="42" t="s">
        <v>31</v>
      </c>
      <c r="L3443" s="544">
        <v>45793</v>
      </c>
      <c r="M3443" s="57"/>
      <c r="N3443" s="516">
        <v>45645</v>
      </c>
      <c r="O3443" s="51"/>
      <c r="P3443" s="70" t="str">
        <f ca="1">IF(K3443="NÃO INTERVENCIONADO",TODAY()-J3443,"")</f>
        <v/>
      </c>
      <c r="Q3443" s="70" t="str">
        <f ca="1">IF(K3443="ENCOMENDADO",TODAY()-J3443,"")</f>
        <v/>
      </c>
      <c r="R3443" s="70" t="str">
        <f ca="1">IF(K3443="EM OBRA",TODAY()-J3443,"")</f>
        <v/>
      </c>
      <c r="S3443" s="70" t="str">
        <f ca="1">IF(K3443="CORREÇÃO NÃO ACEITE",TODAY()-J3443,"")</f>
        <v/>
      </c>
      <c r="T3443" s="147" t="str">
        <f ca="1">IF(K3443="A VERIFICAR",TODAY()-J3443,"")</f>
        <v/>
      </c>
      <c r="U3443" s="146"/>
      <c r="V3443" s="51"/>
      <c r="W3443" s="51"/>
      <c r="X3443" s="51"/>
      <c r="Y3443" s="51"/>
      <c r="Z3443" s="51"/>
      <c r="AA3443" s="145"/>
    </row>
    <row r="3444" spans="1:27" s="2" customFormat="1" ht="15.6" x14ac:dyDescent="0.3">
      <c r="A3444" s="555">
        <v>45838</v>
      </c>
      <c r="B3444" s="48" t="s">
        <v>3333</v>
      </c>
      <c r="C3444" s="45" t="s">
        <v>494</v>
      </c>
      <c r="D3444" s="45">
        <v>7</v>
      </c>
      <c r="E3444" s="45" t="s">
        <v>108</v>
      </c>
      <c r="F3444" s="45">
        <v>2</v>
      </c>
      <c r="G3444" s="63" t="s">
        <v>3334</v>
      </c>
      <c r="H3444" s="47" t="s">
        <v>44</v>
      </c>
      <c r="I3444" s="48"/>
      <c r="J3444" s="513">
        <v>45726</v>
      </c>
      <c r="K3444" s="42" t="s">
        <v>31</v>
      </c>
      <c r="L3444" s="544">
        <v>45793</v>
      </c>
      <c r="M3444" s="48"/>
      <c r="N3444" s="513">
        <v>45730</v>
      </c>
      <c r="O3444" s="51"/>
      <c r="P3444" s="70" t="str">
        <f ca="1">IF(K3444="NÃO INTERVENCIONADO",TODAY()-J3444,"")</f>
        <v/>
      </c>
      <c r="Q3444" s="70" t="str">
        <f ca="1">IF(K3444="ENCOMENDADO",TODAY()-J3444,"")</f>
        <v/>
      </c>
      <c r="R3444" s="70" t="str">
        <f ca="1">IF(K3444="EM OBRA",TODAY()-J3444,"")</f>
        <v/>
      </c>
      <c r="S3444" s="70" t="str">
        <f ca="1">IF(K3444="CORREÇÃO NÃO ACEITE",TODAY()-J3444,"")</f>
        <v/>
      </c>
      <c r="T3444" s="147" t="str">
        <f ca="1">IF(K3444="A VERIFICAR",TODAY()-J3444,"")</f>
        <v/>
      </c>
      <c r="U3444" s="146"/>
      <c r="V3444" s="51"/>
      <c r="W3444" s="51"/>
      <c r="X3444" s="51"/>
      <c r="Y3444" s="51"/>
      <c r="Z3444" s="51"/>
      <c r="AA3444" s="145"/>
    </row>
    <row r="3445" spans="1:27" s="2" customFormat="1" ht="15.6" x14ac:dyDescent="0.3">
      <c r="A3445" s="555">
        <v>45838</v>
      </c>
      <c r="B3445" s="48" t="s">
        <v>3333</v>
      </c>
      <c r="C3445" s="45" t="s">
        <v>494</v>
      </c>
      <c r="D3445" s="45">
        <v>7</v>
      </c>
      <c r="E3445" s="45" t="s">
        <v>108</v>
      </c>
      <c r="F3445" s="45">
        <v>3</v>
      </c>
      <c r="G3445" s="64" t="s">
        <v>3335</v>
      </c>
      <c r="H3445" s="47" t="s">
        <v>44</v>
      </c>
      <c r="I3445" s="48"/>
      <c r="J3445" s="513">
        <v>45729</v>
      </c>
      <c r="K3445" s="42" t="s">
        <v>31</v>
      </c>
      <c r="L3445" s="544">
        <v>45793</v>
      </c>
      <c r="M3445" s="48"/>
      <c r="N3445" s="513">
        <v>45730</v>
      </c>
      <c r="O3445" s="51"/>
      <c r="P3445" s="70"/>
      <c r="Q3445" s="70"/>
      <c r="R3445" s="70"/>
      <c r="S3445" s="70"/>
      <c r="T3445" s="147"/>
      <c r="U3445" s="146"/>
      <c r="V3445" s="51"/>
      <c r="W3445" s="51"/>
      <c r="X3445" s="51"/>
      <c r="Y3445" s="51"/>
      <c r="Z3445" s="51"/>
      <c r="AA3445" s="145"/>
    </row>
    <row r="3446" spans="1:27" s="2" customFormat="1" ht="15.6" x14ac:dyDescent="0.3">
      <c r="A3446" s="555">
        <v>45838</v>
      </c>
      <c r="B3446" s="48" t="s">
        <v>3333</v>
      </c>
      <c r="C3446" s="45" t="s">
        <v>494</v>
      </c>
      <c r="D3446" s="45">
        <v>7</v>
      </c>
      <c r="E3446" s="45" t="s">
        <v>108</v>
      </c>
      <c r="F3446" s="45">
        <v>4</v>
      </c>
      <c r="G3446" s="64" t="s">
        <v>3336</v>
      </c>
      <c r="H3446" s="47" t="s">
        <v>44</v>
      </c>
      <c r="I3446" s="43"/>
      <c r="J3446" s="513">
        <v>45729</v>
      </c>
      <c r="K3446" s="42" t="s">
        <v>31</v>
      </c>
      <c r="L3446" s="544">
        <v>45793</v>
      </c>
      <c r="M3446" s="48"/>
      <c r="N3446" s="513">
        <v>45730</v>
      </c>
      <c r="O3446" s="51"/>
      <c r="P3446" s="70"/>
      <c r="Q3446" s="70"/>
      <c r="R3446" s="70"/>
      <c r="S3446" s="70"/>
      <c r="T3446" s="147"/>
      <c r="U3446" s="146"/>
      <c r="V3446" s="51"/>
      <c r="W3446" s="51"/>
      <c r="X3446" s="51"/>
      <c r="Y3446" s="51"/>
      <c r="Z3446" s="51"/>
      <c r="AA3446" s="145"/>
    </row>
    <row r="3447" spans="1:27" s="2" customFormat="1" ht="15.6" x14ac:dyDescent="0.3">
      <c r="A3447" s="555">
        <v>45838</v>
      </c>
      <c r="B3447" s="48" t="s">
        <v>3333</v>
      </c>
      <c r="C3447" s="45" t="s">
        <v>494</v>
      </c>
      <c r="D3447" s="45">
        <v>7</v>
      </c>
      <c r="E3447" s="45" t="s">
        <v>108</v>
      </c>
      <c r="F3447" s="45">
        <v>5</v>
      </c>
      <c r="G3447" s="64" t="s">
        <v>3337</v>
      </c>
      <c r="H3447" s="47" t="s">
        <v>44</v>
      </c>
      <c r="I3447" s="43"/>
      <c r="J3447" s="513">
        <v>45729</v>
      </c>
      <c r="K3447" s="42" t="s">
        <v>31</v>
      </c>
      <c r="L3447" s="544">
        <v>45793</v>
      </c>
      <c r="M3447" s="48"/>
      <c r="N3447" s="513">
        <v>45730</v>
      </c>
      <c r="O3447" s="51"/>
      <c r="P3447" s="70"/>
      <c r="Q3447" s="70"/>
      <c r="R3447" s="70"/>
      <c r="S3447" s="70"/>
      <c r="T3447" s="147"/>
      <c r="U3447" s="146"/>
      <c r="V3447" s="51"/>
      <c r="W3447" s="51"/>
      <c r="X3447" s="51"/>
      <c r="Y3447" s="51"/>
      <c r="Z3447" s="51"/>
      <c r="AA3447" s="145"/>
    </row>
    <row r="3448" spans="1:27" s="2" customFormat="1" ht="15.6" x14ac:dyDescent="0.3">
      <c r="A3448" s="555">
        <v>45838</v>
      </c>
      <c r="B3448" s="48" t="s">
        <v>3333</v>
      </c>
      <c r="C3448" s="45" t="s">
        <v>494</v>
      </c>
      <c r="D3448" s="45">
        <v>7</v>
      </c>
      <c r="E3448" s="45" t="s">
        <v>108</v>
      </c>
      <c r="F3448" s="45">
        <v>6</v>
      </c>
      <c r="G3448" s="64" t="s">
        <v>3338</v>
      </c>
      <c r="H3448" s="65" t="s">
        <v>30</v>
      </c>
      <c r="I3448" s="48"/>
      <c r="J3448" s="513">
        <v>45729</v>
      </c>
      <c r="K3448" s="42" t="s">
        <v>31</v>
      </c>
      <c r="L3448" s="544">
        <v>45793</v>
      </c>
      <c r="M3448" s="48"/>
      <c r="N3448" s="513">
        <v>45730</v>
      </c>
      <c r="O3448" s="51"/>
      <c r="P3448" s="70"/>
      <c r="Q3448" s="70"/>
      <c r="R3448" s="70"/>
      <c r="S3448" s="70"/>
      <c r="T3448" s="147"/>
      <c r="U3448" s="146"/>
      <c r="V3448" s="51"/>
      <c r="W3448" s="51"/>
      <c r="X3448" s="51"/>
      <c r="Y3448" s="51"/>
      <c r="Z3448" s="51"/>
      <c r="AA3448" s="145"/>
    </row>
    <row r="3449" spans="1:27" s="2" customFormat="1" ht="15.6" x14ac:dyDescent="0.3">
      <c r="A3449" s="555">
        <v>45838</v>
      </c>
      <c r="B3449" s="48" t="s">
        <v>3333</v>
      </c>
      <c r="C3449" s="45" t="s">
        <v>494</v>
      </c>
      <c r="D3449" s="45">
        <v>7</v>
      </c>
      <c r="E3449" s="45" t="s">
        <v>108</v>
      </c>
      <c r="F3449" s="45">
        <v>7</v>
      </c>
      <c r="G3449" s="63" t="s">
        <v>3339</v>
      </c>
      <c r="H3449" s="47" t="s">
        <v>30</v>
      </c>
      <c r="I3449" s="47"/>
      <c r="J3449" s="513">
        <v>45804</v>
      </c>
      <c r="K3449" s="42" t="s">
        <v>31</v>
      </c>
      <c r="L3449" s="544">
        <v>45793</v>
      </c>
      <c r="M3449" s="48"/>
      <c r="N3449" s="513">
        <v>45804</v>
      </c>
      <c r="O3449" s="51"/>
      <c r="P3449" s="70"/>
      <c r="Q3449" s="70"/>
      <c r="R3449" s="70"/>
      <c r="S3449" s="70"/>
      <c r="T3449" s="147"/>
      <c r="U3449" s="146"/>
      <c r="V3449" s="51"/>
      <c r="W3449" s="51"/>
      <c r="X3449" s="51"/>
      <c r="Y3449" s="51"/>
      <c r="Z3449" s="51"/>
      <c r="AA3449" s="145"/>
    </row>
    <row r="3450" spans="1:27" s="2" customFormat="1" ht="15.6" x14ac:dyDescent="0.3">
      <c r="A3450" s="555">
        <v>45838</v>
      </c>
      <c r="B3450" s="48" t="s">
        <v>3333</v>
      </c>
      <c r="C3450" s="45" t="s">
        <v>494</v>
      </c>
      <c r="D3450" s="45">
        <v>7</v>
      </c>
      <c r="E3450" s="45" t="s">
        <v>108</v>
      </c>
      <c r="F3450" s="45">
        <v>8</v>
      </c>
      <c r="G3450" s="77" t="s">
        <v>3340</v>
      </c>
      <c r="H3450" s="65" t="s">
        <v>116</v>
      </c>
      <c r="I3450" s="65"/>
      <c r="J3450" s="526">
        <v>45804</v>
      </c>
      <c r="K3450" s="365" t="s">
        <v>31</v>
      </c>
      <c r="L3450" s="544">
        <v>45793</v>
      </c>
      <c r="M3450" s="48"/>
      <c r="N3450" s="513">
        <v>45833</v>
      </c>
      <c r="O3450" s="51"/>
      <c r="P3450" s="70"/>
      <c r="Q3450" s="70"/>
      <c r="R3450" s="70"/>
      <c r="S3450" s="70"/>
      <c r="T3450" s="147"/>
      <c r="U3450" s="146"/>
      <c r="V3450" s="51"/>
      <c r="W3450" s="51"/>
      <c r="X3450" s="51"/>
      <c r="Y3450" s="51"/>
      <c r="Z3450" s="51"/>
      <c r="AA3450" s="145"/>
    </row>
    <row r="3451" spans="1:27" s="2" customFormat="1" ht="15.6" x14ac:dyDescent="0.3">
      <c r="A3451" s="555">
        <v>45838</v>
      </c>
      <c r="B3451" s="48" t="s">
        <v>3333</v>
      </c>
      <c r="C3451" s="45" t="s">
        <v>494</v>
      </c>
      <c r="D3451" s="45">
        <v>7</v>
      </c>
      <c r="E3451" s="45" t="s">
        <v>108</v>
      </c>
      <c r="F3451" s="45">
        <v>9</v>
      </c>
      <c r="G3451" s="63" t="s">
        <v>3341</v>
      </c>
      <c r="H3451" s="47" t="s">
        <v>30</v>
      </c>
      <c r="I3451" s="47"/>
      <c r="J3451" s="513">
        <v>45804</v>
      </c>
      <c r="K3451" s="42" t="s">
        <v>31</v>
      </c>
      <c r="L3451" s="544">
        <v>45793</v>
      </c>
      <c r="M3451" s="48"/>
      <c r="N3451" s="513">
        <v>45804</v>
      </c>
      <c r="O3451" s="51"/>
      <c r="P3451" s="70"/>
      <c r="Q3451" s="70"/>
      <c r="R3451" s="70"/>
      <c r="S3451" s="70"/>
      <c r="T3451" s="147"/>
      <c r="U3451" s="146"/>
      <c r="V3451" s="51"/>
      <c r="W3451" s="51"/>
      <c r="X3451" s="51"/>
      <c r="Y3451" s="51"/>
      <c r="Z3451" s="51"/>
      <c r="AA3451" s="145"/>
    </row>
    <row r="3452" spans="1:27" s="2" customFormat="1" ht="15.6" x14ac:dyDescent="0.3">
      <c r="A3452" s="555">
        <v>45838</v>
      </c>
      <c r="B3452" s="48" t="s">
        <v>3333</v>
      </c>
      <c r="C3452" s="45" t="s">
        <v>494</v>
      </c>
      <c r="D3452" s="45">
        <v>7</v>
      </c>
      <c r="E3452" s="45" t="s">
        <v>108</v>
      </c>
      <c r="F3452" s="45">
        <v>10</v>
      </c>
      <c r="G3452" s="63" t="s">
        <v>3342</v>
      </c>
      <c r="H3452" s="47" t="s">
        <v>30</v>
      </c>
      <c r="I3452" s="47"/>
      <c r="J3452" s="513">
        <v>45804</v>
      </c>
      <c r="K3452" s="42" t="s">
        <v>31</v>
      </c>
      <c r="L3452" s="544">
        <v>45793</v>
      </c>
      <c r="M3452" s="48"/>
      <c r="N3452" s="513">
        <v>45804</v>
      </c>
      <c r="O3452" s="51"/>
      <c r="P3452" s="70"/>
      <c r="Q3452" s="70"/>
      <c r="R3452" s="70"/>
      <c r="S3452" s="70"/>
      <c r="T3452" s="147"/>
      <c r="U3452" s="146"/>
      <c r="V3452" s="51"/>
      <c r="W3452" s="51"/>
      <c r="X3452" s="51"/>
      <c r="Y3452" s="51"/>
      <c r="Z3452" s="51"/>
      <c r="AA3452" s="145"/>
    </row>
    <row r="3453" spans="1:27" s="2" customFormat="1" ht="15.6" x14ac:dyDescent="0.3">
      <c r="A3453" s="555">
        <v>45838</v>
      </c>
      <c r="B3453" s="48" t="s">
        <v>3333</v>
      </c>
      <c r="C3453" s="45" t="s">
        <v>494</v>
      </c>
      <c r="D3453" s="45">
        <v>7</v>
      </c>
      <c r="E3453" s="45" t="s">
        <v>108</v>
      </c>
      <c r="F3453" s="45">
        <v>11</v>
      </c>
      <c r="G3453" s="63" t="s">
        <v>3343</v>
      </c>
      <c r="H3453" s="47" t="s">
        <v>30</v>
      </c>
      <c r="I3453" s="47"/>
      <c r="J3453" s="513">
        <v>45804</v>
      </c>
      <c r="K3453" s="42" t="s">
        <v>31</v>
      </c>
      <c r="L3453" s="544">
        <v>45793</v>
      </c>
      <c r="M3453" s="48"/>
      <c r="N3453" s="513">
        <v>45804</v>
      </c>
      <c r="O3453" s="51"/>
      <c r="P3453" s="70"/>
      <c r="Q3453" s="70"/>
      <c r="R3453" s="70"/>
      <c r="S3453" s="70"/>
      <c r="T3453" s="147"/>
      <c r="U3453" s="146"/>
      <c r="V3453" s="51"/>
      <c r="W3453" s="51"/>
      <c r="X3453" s="51"/>
      <c r="Y3453" s="51"/>
      <c r="Z3453" s="51"/>
      <c r="AA3453" s="145"/>
    </row>
    <row r="3454" spans="1:27" s="2" customFormat="1" ht="15.6" x14ac:dyDescent="0.3">
      <c r="A3454" s="555">
        <v>45838</v>
      </c>
      <c r="B3454" s="48" t="s">
        <v>3333</v>
      </c>
      <c r="C3454" s="45" t="s">
        <v>494</v>
      </c>
      <c r="D3454" s="45">
        <v>7</v>
      </c>
      <c r="E3454" s="45" t="s">
        <v>108</v>
      </c>
      <c r="F3454" s="45">
        <v>12</v>
      </c>
      <c r="G3454" s="63" t="s">
        <v>3344</v>
      </c>
      <c r="H3454" s="47" t="s">
        <v>30</v>
      </c>
      <c r="I3454" s="47"/>
      <c r="J3454" s="513">
        <v>45804</v>
      </c>
      <c r="K3454" s="42" t="s">
        <v>31</v>
      </c>
      <c r="L3454" s="544">
        <v>45793</v>
      </c>
      <c r="M3454" s="48"/>
      <c r="N3454" s="513">
        <v>45804</v>
      </c>
      <c r="O3454" s="51"/>
      <c r="P3454" s="70"/>
      <c r="Q3454" s="70"/>
      <c r="R3454" s="70"/>
      <c r="S3454" s="70"/>
      <c r="T3454" s="147"/>
      <c r="U3454" s="146"/>
      <c r="V3454" s="51"/>
      <c r="W3454" s="51"/>
      <c r="X3454" s="51"/>
      <c r="Y3454" s="51"/>
      <c r="Z3454" s="51"/>
      <c r="AA3454" s="145"/>
    </row>
    <row r="3455" spans="1:27" s="2" customFormat="1" ht="15.6" x14ac:dyDescent="0.3">
      <c r="A3455" s="555">
        <v>45838</v>
      </c>
      <c r="B3455" s="48" t="s">
        <v>3333</v>
      </c>
      <c r="C3455" s="45" t="s">
        <v>494</v>
      </c>
      <c r="D3455" s="45">
        <v>7</v>
      </c>
      <c r="E3455" s="45" t="s">
        <v>108</v>
      </c>
      <c r="F3455" s="45">
        <v>13</v>
      </c>
      <c r="G3455" s="63" t="s">
        <v>3345</v>
      </c>
      <c r="H3455" s="47" t="s">
        <v>30</v>
      </c>
      <c r="I3455" s="47"/>
      <c r="J3455" s="513">
        <v>45804</v>
      </c>
      <c r="K3455" s="42" t="s">
        <v>31</v>
      </c>
      <c r="L3455" s="544">
        <v>45793</v>
      </c>
      <c r="M3455" s="48"/>
      <c r="N3455" s="513">
        <v>45804</v>
      </c>
      <c r="O3455" s="51"/>
      <c r="P3455" s="70"/>
      <c r="Q3455" s="70"/>
      <c r="R3455" s="70"/>
      <c r="S3455" s="70"/>
      <c r="T3455" s="147"/>
      <c r="U3455" s="146"/>
      <c r="V3455" s="51"/>
      <c r="W3455" s="51"/>
      <c r="X3455" s="51"/>
      <c r="Y3455" s="51"/>
      <c r="Z3455" s="51"/>
      <c r="AA3455" s="145"/>
    </row>
    <row r="3456" spans="1:27" s="2" customFormat="1" ht="15.6" x14ac:dyDescent="0.3">
      <c r="A3456" s="555">
        <v>45838</v>
      </c>
      <c r="B3456" s="48" t="s">
        <v>3333</v>
      </c>
      <c r="C3456" s="45" t="s">
        <v>494</v>
      </c>
      <c r="D3456" s="45">
        <v>7</v>
      </c>
      <c r="E3456" s="45" t="s">
        <v>108</v>
      </c>
      <c r="F3456" s="45">
        <v>14</v>
      </c>
      <c r="G3456" s="63" t="s">
        <v>3346</v>
      </c>
      <c r="H3456" s="47" t="s">
        <v>30</v>
      </c>
      <c r="I3456" s="47"/>
      <c r="J3456" s="513">
        <v>45804</v>
      </c>
      <c r="K3456" s="42" t="s">
        <v>31</v>
      </c>
      <c r="L3456" s="544">
        <v>45793</v>
      </c>
      <c r="M3456" s="48"/>
      <c r="N3456" s="513">
        <v>45804</v>
      </c>
      <c r="O3456" s="51"/>
      <c r="P3456" s="70"/>
      <c r="Q3456" s="70"/>
      <c r="R3456" s="70"/>
      <c r="S3456" s="70"/>
      <c r="T3456" s="147"/>
      <c r="U3456" s="146"/>
      <c r="V3456" s="51"/>
      <c r="W3456" s="51"/>
      <c r="X3456" s="51"/>
      <c r="Y3456" s="51"/>
      <c r="Z3456" s="51"/>
      <c r="AA3456" s="145"/>
    </row>
    <row r="3457" spans="1:27" s="2" customFormat="1" ht="15.6" x14ac:dyDescent="0.3">
      <c r="A3457" s="555">
        <v>45838</v>
      </c>
      <c r="B3457" s="48" t="s">
        <v>3333</v>
      </c>
      <c r="C3457" s="45" t="s">
        <v>494</v>
      </c>
      <c r="D3457" s="45">
        <v>7</v>
      </c>
      <c r="E3457" s="45" t="s">
        <v>108</v>
      </c>
      <c r="F3457" s="45">
        <v>15</v>
      </c>
      <c r="G3457" s="63" t="s">
        <v>3347</v>
      </c>
      <c r="H3457" s="47" t="s">
        <v>30</v>
      </c>
      <c r="I3457" s="47"/>
      <c r="J3457" s="513">
        <v>45804</v>
      </c>
      <c r="K3457" s="42" t="s">
        <v>31</v>
      </c>
      <c r="L3457" s="544">
        <v>45793</v>
      </c>
      <c r="M3457" s="48"/>
      <c r="N3457" s="513">
        <v>45804</v>
      </c>
      <c r="O3457" s="51"/>
      <c r="P3457" s="70"/>
      <c r="Q3457" s="70"/>
      <c r="R3457" s="70"/>
      <c r="S3457" s="70"/>
      <c r="T3457" s="147"/>
      <c r="U3457" s="146"/>
      <c r="V3457" s="51"/>
      <c r="W3457" s="51"/>
      <c r="X3457" s="51"/>
      <c r="Y3457" s="51"/>
      <c r="Z3457" s="51"/>
      <c r="AA3457" s="145"/>
    </row>
    <row r="3458" spans="1:27" s="2" customFormat="1" ht="15.6" x14ac:dyDescent="0.3">
      <c r="A3458" s="555">
        <v>45838</v>
      </c>
      <c r="B3458" s="48" t="s">
        <v>3333</v>
      </c>
      <c r="C3458" s="45" t="s">
        <v>494</v>
      </c>
      <c r="D3458" s="45">
        <v>7</v>
      </c>
      <c r="E3458" s="45" t="s">
        <v>108</v>
      </c>
      <c r="F3458" s="45">
        <v>16</v>
      </c>
      <c r="G3458" s="64" t="s">
        <v>5251</v>
      </c>
      <c r="H3458" s="65" t="s">
        <v>30</v>
      </c>
      <c r="I3458" s="65"/>
      <c r="J3458" s="526">
        <v>45804</v>
      </c>
      <c r="K3458" s="42" t="s">
        <v>31</v>
      </c>
      <c r="L3458" s="544">
        <v>45793</v>
      </c>
      <c r="M3458" s="48"/>
      <c r="N3458" s="513">
        <v>45833</v>
      </c>
      <c r="O3458" s="51"/>
      <c r="P3458" s="70"/>
      <c r="Q3458" s="70"/>
      <c r="R3458" s="70"/>
      <c r="S3458" s="70"/>
      <c r="T3458" s="147"/>
      <c r="U3458" s="146"/>
      <c r="V3458" s="51"/>
      <c r="W3458" s="51"/>
      <c r="X3458" s="51"/>
      <c r="Y3458" s="51"/>
      <c r="Z3458" s="51"/>
      <c r="AA3458" s="145"/>
    </row>
    <row r="3459" spans="1:27" s="2" customFormat="1" ht="15.6" x14ac:dyDescent="0.3">
      <c r="A3459" s="555">
        <v>45838</v>
      </c>
      <c r="B3459" s="48" t="s">
        <v>3333</v>
      </c>
      <c r="C3459" s="45" t="s">
        <v>494</v>
      </c>
      <c r="D3459" s="45">
        <v>7</v>
      </c>
      <c r="E3459" s="45" t="s">
        <v>108</v>
      </c>
      <c r="F3459" s="45">
        <v>17</v>
      </c>
      <c r="G3459" s="64" t="s">
        <v>3348</v>
      </c>
      <c r="H3459" s="47" t="s">
        <v>30</v>
      </c>
      <c r="I3459" s="47"/>
      <c r="J3459" s="513">
        <v>45804</v>
      </c>
      <c r="K3459" s="42" t="s">
        <v>31</v>
      </c>
      <c r="L3459" s="544">
        <v>45793</v>
      </c>
      <c r="M3459" s="48"/>
      <c r="N3459" s="513">
        <v>45804</v>
      </c>
      <c r="O3459" s="51"/>
      <c r="P3459" s="70"/>
      <c r="Q3459" s="70"/>
      <c r="R3459" s="70"/>
      <c r="S3459" s="70"/>
      <c r="T3459" s="147"/>
      <c r="U3459" s="146"/>
      <c r="V3459" s="51"/>
      <c r="W3459" s="51"/>
      <c r="X3459" s="51"/>
      <c r="Y3459" s="51"/>
      <c r="Z3459" s="51"/>
      <c r="AA3459" s="145"/>
    </row>
    <row r="3460" spans="1:27" s="2" customFormat="1" ht="15.6" x14ac:dyDescent="0.3">
      <c r="A3460" s="555">
        <v>45838</v>
      </c>
      <c r="B3460" s="48" t="s">
        <v>3333</v>
      </c>
      <c r="C3460" s="45" t="s">
        <v>494</v>
      </c>
      <c r="D3460" s="45">
        <v>7</v>
      </c>
      <c r="E3460" s="45" t="s">
        <v>108</v>
      </c>
      <c r="F3460" s="45">
        <v>18</v>
      </c>
      <c r="G3460" s="64" t="s">
        <v>3349</v>
      </c>
      <c r="H3460" s="47" t="s">
        <v>30</v>
      </c>
      <c r="I3460" s="47"/>
      <c r="J3460" s="513">
        <v>45804</v>
      </c>
      <c r="K3460" s="42" t="s">
        <v>31</v>
      </c>
      <c r="L3460" s="544">
        <v>45793</v>
      </c>
      <c r="M3460" s="48"/>
      <c r="N3460" s="513">
        <v>45804</v>
      </c>
      <c r="O3460" s="51"/>
      <c r="P3460" s="70"/>
      <c r="Q3460" s="70"/>
      <c r="R3460" s="70"/>
      <c r="S3460" s="70"/>
      <c r="T3460" s="147"/>
      <c r="U3460" s="146"/>
      <c r="V3460" s="51"/>
      <c r="W3460" s="51"/>
      <c r="X3460" s="51"/>
      <c r="Y3460" s="51"/>
      <c r="Z3460" s="51"/>
      <c r="AA3460" s="145"/>
    </row>
    <row r="3461" spans="1:27" s="2" customFormat="1" ht="31.2" x14ac:dyDescent="0.3">
      <c r="A3461" s="555">
        <v>45838</v>
      </c>
      <c r="B3461" s="48" t="s">
        <v>3333</v>
      </c>
      <c r="C3461" s="45" t="s">
        <v>494</v>
      </c>
      <c r="D3461" s="45">
        <v>7</v>
      </c>
      <c r="E3461" s="45" t="s">
        <v>108</v>
      </c>
      <c r="F3461" s="45">
        <v>19</v>
      </c>
      <c r="G3461" s="64" t="s">
        <v>5189</v>
      </c>
      <c r="H3461" s="47" t="s">
        <v>54</v>
      </c>
      <c r="I3461" s="65"/>
      <c r="J3461" s="526">
        <v>45804</v>
      </c>
      <c r="K3461" s="42" t="s">
        <v>31</v>
      </c>
      <c r="L3461" s="544">
        <v>45793</v>
      </c>
      <c r="M3461" s="48"/>
      <c r="N3461" s="513">
        <v>45898</v>
      </c>
      <c r="O3461" s="51"/>
      <c r="P3461" s="70"/>
      <c r="Q3461" s="70"/>
      <c r="R3461" s="70"/>
      <c r="S3461" s="70"/>
      <c r="T3461" s="147"/>
      <c r="U3461" s="146"/>
      <c r="V3461" s="51"/>
      <c r="W3461" s="51"/>
      <c r="X3461" s="51"/>
      <c r="Y3461" s="51"/>
      <c r="Z3461" s="51"/>
      <c r="AA3461" s="145"/>
    </row>
    <row r="3462" spans="1:27" s="2" customFormat="1" ht="15.6" x14ac:dyDescent="0.3">
      <c r="A3462" s="555">
        <v>45838</v>
      </c>
      <c r="B3462" s="48" t="s">
        <v>3333</v>
      </c>
      <c r="C3462" s="45" t="s">
        <v>494</v>
      </c>
      <c r="D3462" s="45">
        <v>7</v>
      </c>
      <c r="E3462" s="45" t="s">
        <v>108</v>
      </c>
      <c r="F3462" s="45">
        <v>20</v>
      </c>
      <c r="G3462" s="64" t="s">
        <v>3350</v>
      </c>
      <c r="H3462" s="47" t="s">
        <v>30</v>
      </c>
      <c r="I3462" s="47"/>
      <c r="J3462" s="513">
        <v>45804</v>
      </c>
      <c r="K3462" s="42" t="s">
        <v>31</v>
      </c>
      <c r="L3462" s="544">
        <v>45793</v>
      </c>
      <c r="M3462" s="48"/>
      <c r="N3462" s="513">
        <v>45804</v>
      </c>
      <c r="O3462" s="51"/>
      <c r="P3462" s="70"/>
      <c r="Q3462" s="70"/>
      <c r="R3462" s="70"/>
      <c r="S3462" s="70"/>
      <c r="T3462" s="147"/>
      <c r="U3462" s="146"/>
      <c r="V3462" s="51"/>
      <c r="W3462" s="51"/>
      <c r="X3462" s="51"/>
      <c r="Y3462" s="51"/>
      <c r="Z3462" s="51"/>
      <c r="AA3462" s="145"/>
    </row>
    <row r="3463" spans="1:27" s="2" customFormat="1" ht="15.6" x14ac:dyDescent="0.3">
      <c r="A3463" s="555">
        <v>45838</v>
      </c>
      <c r="B3463" s="48" t="s">
        <v>3333</v>
      </c>
      <c r="C3463" s="45" t="s">
        <v>494</v>
      </c>
      <c r="D3463" s="45">
        <v>7</v>
      </c>
      <c r="E3463" s="45" t="s">
        <v>108</v>
      </c>
      <c r="F3463" s="45">
        <v>21</v>
      </c>
      <c r="G3463" s="64" t="s">
        <v>5252</v>
      </c>
      <c r="H3463" s="65" t="s">
        <v>3351</v>
      </c>
      <c r="I3463" s="47"/>
      <c r="J3463" s="526">
        <v>45804</v>
      </c>
      <c r="K3463" s="191" t="s">
        <v>31</v>
      </c>
      <c r="L3463" s="544">
        <v>45793</v>
      </c>
      <c r="M3463" s="48"/>
      <c r="N3463" s="513">
        <v>45834</v>
      </c>
      <c r="O3463" s="51"/>
      <c r="P3463" s="70"/>
      <c r="Q3463" s="70"/>
      <c r="R3463" s="70"/>
      <c r="S3463" s="70"/>
      <c r="T3463" s="147"/>
      <c r="U3463" s="146"/>
      <c r="V3463" s="51"/>
      <c r="W3463" s="51"/>
      <c r="X3463" s="51"/>
      <c r="Y3463" s="51"/>
      <c r="Z3463" s="51"/>
      <c r="AA3463" s="145"/>
    </row>
    <row r="3464" spans="1:27" s="2" customFormat="1" ht="15.6" x14ac:dyDescent="0.3">
      <c r="A3464" s="555">
        <v>45838</v>
      </c>
      <c r="B3464" s="48" t="s">
        <v>3333</v>
      </c>
      <c r="C3464" s="45" t="s">
        <v>494</v>
      </c>
      <c r="D3464" s="45">
        <v>7</v>
      </c>
      <c r="E3464" s="45" t="s">
        <v>108</v>
      </c>
      <c r="F3464" s="45">
        <v>22</v>
      </c>
      <c r="G3464" s="64" t="s">
        <v>3352</v>
      </c>
      <c r="H3464" s="47" t="s">
        <v>30</v>
      </c>
      <c r="I3464" s="47"/>
      <c r="J3464" s="513">
        <v>45804</v>
      </c>
      <c r="K3464" s="42" t="s">
        <v>31</v>
      </c>
      <c r="L3464" s="544">
        <v>45793</v>
      </c>
      <c r="M3464" s="48"/>
      <c r="N3464" s="513">
        <v>45804</v>
      </c>
      <c r="O3464" s="51"/>
      <c r="P3464" s="70"/>
      <c r="Q3464" s="70"/>
      <c r="R3464" s="70"/>
      <c r="S3464" s="70"/>
      <c r="T3464" s="147"/>
      <c r="U3464" s="146"/>
      <c r="V3464" s="51"/>
      <c r="W3464" s="51"/>
      <c r="X3464" s="51"/>
      <c r="Y3464" s="51"/>
      <c r="Z3464" s="51"/>
      <c r="AA3464" s="145"/>
    </row>
    <row r="3465" spans="1:27" s="2" customFormat="1" ht="15.6" x14ac:dyDescent="0.3">
      <c r="A3465" s="555">
        <v>45838</v>
      </c>
      <c r="B3465" s="48" t="s">
        <v>3333</v>
      </c>
      <c r="C3465" s="45" t="s">
        <v>494</v>
      </c>
      <c r="D3465" s="45">
        <v>7</v>
      </c>
      <c r="E3465" s="45" t="s">
        <v>108</v>
      </c>
      <c r="F3465" s="45">
        <v>23</v>
      </c>
      <c r="G3465" s="64" t="s">
        <v>3353</v>
      </c>
      <c r="H3465" s="47" t="s">
        <v>30</v>
      </c>
      <c r="I3465" s="47"/>
      <c r="J3465" s="513">
        <v>45804</v>
      </c>
      <c r="K3465" s="42" t="s">
        <v>31</v>
      </c>
      <c r="L3465" s="544">
        <v>45793</v>
      </c>
      <c r="M3465" s="48"/>
      <c r="N3465" s="513">
        <v>45804</v>
      </c>
      <c r="O3465" s="51"/>
      <c r="P3465" s="70"/>
      <c r="Q3465" s="70"/>
      <c r="R3465" s="70"/>
      <c r="S3465" s="70"/>
      <c r="T3465" s="147"/>
      <c r="U3465" s="146"/>
      <c r="V3465" s="51"/>
      <c r="W3465" s="51"/>
      <c r="X3465" s="51"/>
      <c r="Y3465" s="51"/>
      <c r="Z3465" s="51"/>
      <c r="AA3465" s="145"/>
    </row>
    <row r="3466" spans="1:27" s="2" customFormat="1" ht="15.6" x14ac:dyDescent="0.3">
      <c r="A3466" s="555">
        <v>45838</v>
      </c>
      <c r="B3466" s="48" t="s">
        <v>3333</v>
      </c>
      <c r="C3466" s="45" t="s">
        <v>494</v>
      </c>
      <c r="D3466" s="45">
        <v>7</v>
      </c>
      <c r="E3466" s="45" t="s">
        <v>108</v>
      </c>
      <c r="F3466" s="45">
        <v>24</v>
      </c>
      <c r="G3466" s="64" t="s">
        <v>3354</v>
      </c>
      <c r="H3466" s="47" t="s">
        <v>30</v>
      </c>
      <c r="I3466" s="47"/>
      <c r="J3466" s="513">
        <v>45804</v>
      </c>
      <c r="K3466" s="42" t="s">
        <v>31</v>
      </c>
      <c r="L3466" s="544">
        <v>45793</v>
      </c>
      <c r="M3466" s="48"/>
      <c r="N3466" s="513">
        <v>45804</v>
      </c>
      <c r="O3466" s="51"/>
      <c r="P3466" s="70"/>
      <c r="Q3466" s="70"/>
      <c r="R3466" s="70"/>
      <c r="S3466" s="70"/>
      <c r="T3466" s="147"/>
      <c r="U3466" s="146"/>
      <c r="V3466" s="51"/>
      <c r="W3466" s="51"/>
      <c r="X3466" s="51"/>
      <c r="Y3466" s="51"/>
      <c r="Z3466" s="51"/>
      <c r="AA3466" s="145"/>
    </row>
    <row r="3467" spans="1:27" s="2" customFormat="1" ht="15.6" x14ac:dyDescent="0.3">
      <c r="A3467" s="555">
        <v>45838</v>
      </c>
      <c r="B3467" s="48" t="s">
        <v>3333</v>
      </c>
      <c r="C3467" s="45" t="s">
        <v>494</v>
      </c>
      <c r="D3467" s="45">
        <v>7</v>
      </c>
      <c r="E3467" s="45" t="s">
        <v>108</v>
      </c>
      <c r="F3467" s="45">
        <v>25</v>
      </c>
      <c r="G3467" s="64" t="s">
        <v>3355</v>
      </c>
      <c r="H3467" s="47" t="s">
        <v>30</v>
      </c>
      <c r="I3467" s="47"/>
      <c r="J3467" s="513">
        <v>45804</v>
      </c>
      <c r="K3467" s="42" t="s">
        <v>31</v>
      </c>
      <c r="L3467" s="544">
        <v>45793</v>
      </c>
      <c r="M3467" s="48"/>
      <c r="N3467" s="513">
        <v>45804</v>
      </c>
      <c r="O3467" s="51"/>
      <c r="P3467" s="70"/>
      <c r="Q3467" s="70"/>
      <c r="R3467" s="70"/>
      <c r="S3467" s="70"/>
      <c r="T3467" s="147"/>
      <c r="U3467" s="146"/>
      <c r="V3467" s="51"/>
      <c r="W3467" s="51"/>
      <c r="X3467" s="51"/>
      <c r="Y3467" s="51"/>
      <c r="Z3467" s="51"/>
      <c r="AA3467" s="145"/>
    </row>
    <row r="3468" spans="1:27" s="2" customFormat="1" ht="15.6" x14ac:dyDescent="0.3">
      <c r="A3468" s="555">
        <v>45838</v>
      </c>
      <c r="B3468" s="48" t="s">
        <v>3333</v>
      </c>
      <c r="C3468" s="45" t="s">
        <v>494</v>
      </c>
      <c r="D3468" s="45">
        <v>7</v>
      </c>
      <c r="E3468" s="45" t="s">
        <v>108</v>
      </c>
      <c r="F3468" s="45">
        <v>26</v>
      </c>
      <c r="G3468" s="64" t="s">
        <v>3356</v>
      </c>
      <c r="H3468" s="47" t="s">
        <v>30</v>
      </c>
      <c r="I3468" s="47"/>
      <c r="J3468" s="513">
        <v>45804</v>
      </c>
      <c r="K3468" s="42" t="s">
        <v>31</v>
      </c>
      <c r="L3468" s="544">
        <v>45793</v>
      </c>
      <c r="M3468" s="48"/>
      <c r="N3468" s="513">
        <v>45804</v>
      </c>
      <c r="O3468" s="51"/>
      <c r="P3468" s="70"/>
      <c r="Q3468" s="70"/>
      <c r="R3468" s="70"/>
      <c r="S3468" s="70"/>
      <c r="T3468" s="147"/>
      <c r="U3468" s="146"/>
      <c r="V3468" s="51"/>
      <c r="W3468" s="51"/>
      <c r="X3468" s="51"/>
      <c r="Y3468" s="51"/>
      <c r="Z3468" s="51"/>
      <c r="AA3468" s="145"/>
    </row>
    <row r="3469" spans="1:27" s="2" customFormat="1" ht="15.6" x14ac:dyDescent="0.3">
      <c r="A3469" s="555">
        <v>45838</v>
      </c>
      <c r="B3469" s="48" t="s">
        <v>3333</v>
      </c>
      <c r="C3469" s="45" t="s">
        <v>494</v>
      </c>
      <c r="D3469" s="45">
        <v>7</v>
      </c>
      <c r="E3469" s="45" t="s">
        <v>108</v>
      </c>
      <c r="F3469" s="45">
        <v>27</v>
      </c>
      <c r="G3469" s="64" t="s">
        <v>3357</v>
      </c>
      <c r="H3469" s="47" t="s">
        <v>30</v>
      </c>
      <c r="I3469" s="47"/>
      <c r="J3469" s="513">
        <v>45804</v>
      </c>
      <c r="K3469" s="191" t="s">
        <v>31</v>
      </c>
      <c r="L3469" s="544">
        <v>45793</v>
      </c>
      <c r="M3469" s="48"/>
      <c r="N3469" s="513">
        <v>45804</v>
      </c>
      <c r="O3469" s="51"/>
      <c r="P3469" s="70"/>
      <c r="Q3469" s="70"/>
      <c r="R3469" s="70"/>
      <c r="S3469" s="70"/>
      <c r="T3469" s="147"/>
      <c r="U3469" s="146"/>
      <c r="V3469" s="51"/>
      <c r="W3469" s="51"/>
      <c r="X3469" s="51"/>
      <c r="Y3469" s="51"/>
      <c r="Z3469" s="51"/>
      <c r="AA3469" s="145"/>
    </row>
    <row r="3470" spans="1:27" s="2" customFormat="1" ht="15.6" x14ac:dyDescent="0.3">
      <c r="A3470" s="555">
        <v>45838</v>
      </c>
      <c r="B3470" s="48" t="s">
        <v>3333</v>
      </c>
      <c r="C3470" s="45" t="s">
        <v>494</v>
      </c>
      <c r="D3470" s="45">
        <v>7</v>
      </c>
      <c r="E3470" s="45" t="s">
        <v>108</v>
      </c>
      <c r="F3470" s="45">
        <v>28</v>
      </c>
      <c r="G3470" s="64" t="s">
        <v>3358</v>
      </c>
      <c r="H3470" s="47" t="s">
        <v>30</v>
      </c>
      <c r="I3470" s="47"/>
      <c r="J3470" s="513">
        <v>45804</v>
      </c>
      <c r="K3470" s="191" t="s">
        <v>31</v>
      </c>
      <c r="L3470" s="544">
        <v>45793</v>
      </c>
      <c r="M3470" s="48"/>
      <c r="N3470" s="513">
        <v>45804</v>
      </c>
      <c r="O3470" s="51"/>
      <c r="P3470" s="70"/>
      <c r="Q3470" s="70"/>
      <c r="R3470" s="70"/>
      <c r="S3470" s="70"/>
      <c r="T3470" s="147"/>
      <c r="U3470" s="146"/>
      <c r="V3470" s="51"/>
      <c r="W3470" s="51"/>
      <c r="X3470" s="51"/>
      <c r="Y3470" s="51"/>
      <c r="Z3470" s="51"/>
      <c r="AA3470" s="145"/>
    </row>
    <row r="3471" spans="1:27" s="2" customFormat="1" ht="15.6" x14ac:dyDescent="0.3">
      <c r="A3471" s="555">
        <v>45838</v>
      </c>
      <c r="B3471" s="48" t="s">
        <v>3333</v>
      </c>
      <c r="C3471" s="45" t="s">
        <v>494</v>
      </c>
      <c r="D3471" s="45">
        <v>7</v>
      </c>
      <c r="E3471" s="45" t="s">
        <v>108</v>
      </c>
      <c r="F3471" s="45">
        <v>29</v>
      </c>
      <c r="G3471" s="64" t="s">
        <v>3359</v>
      </c>
      <c r="H3471" s="47" t="s">
        <v>30</v>
      </c>
      <c r="I3471" s="47"/>
      <c r="J3471" s="513">
        <v>45804</v>
      </c>
      <c r="K3471" s="191" t="s">
        <v>31</v>
      </c>
      <c r="L3471" s="544">
        <v>45793</v>
      </c>
      <c r="M3471" s="48"/>
      <c r="N3471" s="513">
        <v>45804</v>
      </c>
      <c r="O3471" s="51"/>
      <c r="P3471" s="70"/>
      <c r="Q3471" s="70"/>
      <c r="R3471" s="70"/>
      <c r="S3471" s="70"/>
      <c r="T3471" s="147"/>
      <c r="U3471" s="146"/>
      <c r="V3471" s="51"/>
      <c r="W3471" s="51"/>
      <c r="X3471" s="51"/>
      <c r="Y3471" s="51"/>
      <c r="Z3471" s="51"/>
      <c r="AA3471" s="145"/>
    </row>
    <row r="3472" spans="1:27" s="2" customFormat="1" ht="15.6" x14ac:dyDescent="0.3">
      <c r="A3472" s="555">
        <v>45838</v>
      </c>
      <c r="B3472" s="48" t="s">
        <v>3333</v>
      </c>
      <c r="C3472" s="45" t="s">
        <v>494</v>
      </c>
      <c r="D3472" s="45">
        <v>7</v>
      </c>
      <c r="E3472" s="45" t="s">
        <v>108</v>
      </c>
      <c r="F3472" s="45">
        <v>30</v>
      </c>
      <c r="G3472" s="64" t="s">
        <v>3360</v>
      </c>
      <c r="H3472" s="47" t="s">
        <v>30</v>
      </c>
      <c r="I3472" s="47"/>
      <c r="J3472" s="513">
        <v>45804</v>
      </c>
      <c r="K3472" s="191" t="s">
        <v>31</v>
      </c>
      <c r="L3472" s="544">
        <v>45793</v>
      </c>
      <c r="M3472" s="48"/>
      <c r="N3472" s="513">
        <v>45804</v>
      </c>
      <c r="O3472" s="51"/>
      <c r="P3472" s="70"/>
      <c r="Q3472" s="70"/>
      <c r="R3472" s="70"/>
      <c r="S3472" s="70"/>
      <c r="T3472" s="147"/>
      <c r="U3472" s="146"/>
      <c r="V3472" s="51"/>
      <c r="W3472" s="51"/>
      <c r="X3472" s="51"/>
      <c r="Y3472" s="51"/>
      <c r="Z3472" s="51"/>
      <c r="AA3472" s="145"/>
    </row>
    <row r="3473" spans="1:27" s="2" customFormat="1" ht="15.6" x14ac:dyDescent="0.3">
      <c r="A3473" s="555">
        <v>45838</v>
      </c>
      <c r="B3473" s="48" t="s">
        <v>3333</v>
      </c>
      <c r="C3473" s="45" t="s">
        <v>494</v>
      </c>
      <c r="D3473" s="45">
        <v>7</v>
      </c>
      <c r="E3473" s="45" t="s">
        <v>108</v>
      </c>
      <c r="F3473" s="45">
        <v>31</v>
      </c>
      <c r="G3473" s="64" t="s">
        <v>3361</v>
      </c>
      <c r="H3473" s="47" t="s">
        <v>30</v>
      </c>
      <c r="I3473" s="47"/>
      <c r="J3473" s="513">
        <v>45804</v>
      </c>
      <c r="K3473" s="191" t="s">
        <v>31</v>
      </c>
      <c r="L3473" s="544">
        <v>45793</v>
      </c>
      <c r="M3473" s="48"/>
      <c r="N3473" s="513">
        <v>45804</v>
      </c>
      <c r="O3473" s="51"/>
      <c r="P3473" s="70"/>
      <c r="Q3473" s="70"/>
      <c r="R3473" s="70"/>
      <c r="S3473" s="70"/>
      <c r="T3473" s="147"/>
      <c r="U3473" s="146"/>
      <c r="V3473" s="51"/>
      <c r="W3473" s="51"/>
      <c r="X3473" s="51"/>
      <c r="Y3473" s="51"/>
      <c r="Z3473" s="51"/>
      <c r="AA3473" s="145"/>
    </row>
    <row r="3474" spans="1:27" s="2" customFormat="1" ht="15.6" x14ac:dyDescent="0.3">
      <c r="A3474" s="555">
        <v>45838</v>
      </c>
      <c r="B3474" s="48" t="s">
        <v>3333</v>
      </c>
      <c r="C3474" s="45" t="s">
        <v>494</v>
      </c>
      <c r="D3474" s="45">
        <v>7</v>
      </c>
      <c r="E3474" s="45" t="s">
        <v>108</v>
      </c>
      <c r="F3474" s="45">
        <v>32</v>
      </c>
      <c r="G3474" s="64" t="s">
        <v>3362</v>
      </c>
      <c r="H3474" s="47" t="s">
        <v>30</v>
      </c>
      <c r="I3474" s="47"/>
      <c r="J3474" s="513">
        <v>45804</v>
      </c>
      <c r="K3474" s="191" t="s">
        <v>31</v>
      </c>
      <c r="L3474" s="544">
        <v>45793</v>
      </c>
      <c r="M3474" s="48"/>
      <c r="N3474" s="513">
        <v>45804</v>
      </c>
      <c r="O3474" s="51"/>
      <c r="P3474" s="70"/>
      <c r="Q3474" s="70"/>
      <c r="R3474" s="70"/>
      <c r="S3474" s="70"/>
      <c r="T3474" s="147"/>
      <c r="U3474" s="146"/>
      <c r="V3474" s="51"/>
      <c r="W3474" s="51"/>
      <c r="X3474" s="51"/>
      <c r="Y3474" s="51"/>
      <c r="Z3474" s="51"/>
      <c r="AA3474" s="145"/>
    </row>
    <row r="3475" spans="1:27" s="2" customFormat="1" ht="15.6" x14ac:dyDescent="0.3">
      <c r="A3475" s="555">
        <v>45838</v>
      </c>
      <c r="B3475" s="48" t="s">
        <v>3333</v>
      </c>
      <c r="C3475" s="45" t="s">
        <v>494</v>
      </c>
      <c r="D3475" s="45">
        <v>7</v>
      </c>
      <c r="E3475" s="45" t="s">
        <v>108</v>
      </c>
      <c r="F3475" s="45">
        <v>33</v>
      </c>
      <c r="G3475" s="64" t="s">
        <v>5253</v>
      </c>
      <c r="H3475" s="65" t="s">
        <v>44</v>
      </c>
      <c r="I3475" s="47"/>
      <c r="J3475" s="526">
        <v>45804</v>
      </c>
      <c r="K3475" s="191" t="s">
        <v>31</v>
      </c>
      <c r="L3475" s="544">
        <v>45793</v>
      </c>
      <c r="M3475" s="48"/>
      <c r="N3475" s="513">
        <v>45832</v>
      </c>
      <c r="O3475" s="51"/>
      <c r="P3475" s="70"/>
      <c r="Q3475" s="70"/>
      <c r="R3475" s="70"/>
      <c r="S3475" s="70"/>
      <c r="T3475" s="147"/>
      <c r="U3475" s="146"/>
      <c r="V3475" s="51"/>
      <c r="W3475" s="51"/>
      <c r="X3475" s="51"/>
      <c r="Y3475" s="51"/>
      <c r="Z3475" s="51"/>
      <c r="AA3475" s="145"/>
    </row>
    <row r="3476" spans="1:27" s="2" customFormat="1" ht="15.6" x14ac:dyDescent="0.3">
      <c r="A3476" s="555">
        <v>45838</v>
      </c>
      <c r="B3476" s="48" t="s">
        <v>3333</v>
      </c>
      <c r="C3476" s="45" t="s">
        <v>494</v>
      </c>
      <c r="D3476" s="45">
        <v>7</v>
      </c>
      <c r="E3476" s="45" t="s">
        <v>108</v>
      </c>
      <c r="F3476" s="45">
        <v>34</v>
      </c>
      <c r="G3476" s="64" t="s">
        <v>3363</v>
      </c>
      <c r="H3476" s="47" t="s">
        <v>30</v>
      </c>
      <c r="I3476" s="47"/>
      <c r="J3476" s="568">
        <v>45804</v>
      </c>
      <c r="K3476" s="365" t="s">
        <v>31</v>
      </c>
      <c r="L3476" s="544">
        <v>45793</v>
      </c>
      <c r="M3476" s="48"/>
      <c r="N3476" s="513">
        <v>45820</v>
      </c>
      <c r="O3476" s="51"/>
      <c r="P3476" s="70"/>
      <c r="Q3476" s="70"/>
      <c r="R3476" s="70"/>
      <c r="S3476" s="70"/>
      <c r="T3476" s="147"/>
      <c r="U3476" s="146"/>
      <c r="V3476" s="51"/>
      <c r="W3476" s="51"/>
      <c r="X3476" s="51"/>
      <c r="Y3476" s="51"/>
      <c r="Z3476" s="51"/>
      <c r="AA3476" s="145"/>
    </row>
    <row r="3477" spans="1:27" s="2" customFormat="1" ht="46.8" x14ac:dyDescent="0.3">
      <c r="A3477" s="555">
        <v>45838</v>
      </c>
      <c r="B3477" s="48" t="s">
        <v>3333</v>
      </c>
      <c r="C3477" s="45" t="s">
        <v>494</v>
      </c>
      <c r="D3477" s="45">
        <v>7</v>
      </c>
      <c r="E3477" s="45" t="s">
        <v>108</v>
      </c>
      <c r="F3477" s="45">
        <v>35</v>
      </c>
      <c r="G3477" s="64" t="s">
        <v>3364</v>
      </c>
      <c r="H3477" s="65" t="s">
        <v>44</v>
      </c>
      <c r="I3477" s="65"/>
      <c r="J3477" s="526">
        <v>45832</v>
      </c>
      <c r="K3477" s="365" t="s">
        <v>31</v>
      </c>
      <c r="L3477" s="544">
        <v>45793</v>
      </c>
      <c r="M3477" s="48"/>
      <c r="N3477" s="513">
        <v>45834</v>
      </c>
      <c r="O3477" s="51"/>
      <c r="P3477" s="70"/>
      <c r="Q3477" s="70"/>
      <c r="R3477" s="70"/>
      <c r="S3477" s="70"/>
      <c r="T3477" s="147"/>
      <c r="U3477" s="146"/>
      <c r="V3477" s="51"/>
      <c r="W3477" s="51"/>
      <c r="X3477" s="51"/>
      <c r="Y3477" s="51"/>
      <c r="Z3477" s="51"/>
      <c r="AA3477" s="145"/>
    </row>
    <row r="3478" spans="1:27" s="2" customFormat="1" ht="31.2" x14ac:dyDescent="0.3">
      <c r="A3478" s="555">
        <v>45838</v>
      </c>
      <c r="B3478" s="48" t="s">
        <v>3333</v>
      </c>
      <c r="C3478" s="45" t="s">
        <v>494</v>
      </c>
      <c r="D3478" s="45">
        <v>7</v>
      </c>
      <c r="E3478" s="45" t="s">
        <v>108</v>
      </c>
      <c r="F3478" s="45">
        <v>36</v>
      </c>
      <c r="G3478" s="64" t="s">
        <v>3365</v>
      </c>
      <c r="H3478" s="65" t="s">
        <v>30</v>
      </c>
      <c r="I3478" s="65"/>
      <c r="J3478" s="526">
        <v>45832</v>
      </c>
      <c r="K3478" s="365" t="s">
        <v>31</v>
      </c>
      <c r="L3478" s="544">
        <v>45793</v>
      </c>
      <c r="M3478" s="48"/>
      <c r="N3478" s="513">
        <v>45833</v>
      </c>
      <c r="O3478" s="51"/>
      <c r="P3478" s="70"/>
      <c r="Q3478" s="70"/>
      <c r="R3478" s="70"/>
      <c r="S3478" s="70"/>
      <c r="T3478" s="147"/>
      <c r="U3478" s="146"/>
      <c r="V3478" s="51"/>
      <c r="W3478" s="51"/>
      <c r="X3478" s="51"/>
      <c r="Y3478" s="51"/>
      <c r="Z3478" s="51"/>
      <c r="AA3478" s="145"/>
    </row>
    <row r="3479" spans="1:27" s="2" customFormat="1" ht="15.6" x14ac:dyDescent="0.3">
      <c r="A3479" s="555">
        <v>45838</v>
      </c>
      <c r="B3479" s="48" t="s">
        <v>3333</v>
      </c>
      <c r="C3479" s="45" t="s">
        <v>494</v>
      </c>
      <c r="D3479" s="45">
        <v>7</v>
      </c>
      <c r="E3479" s="45" t="s">
        <v>108</v>
      </c>
      <c r="F3479" s="45">
        <v>37</v>
      </c>
      <c r="G3479" s="64" t="s">
        <v>3366</v>
      </c>
      <c r="H3479" s="65" t="s">
        <v>30</v>
      </c>
      <c r="I3479" s="65"/>
      <c r="J3479" s="526">
        <v>45832</v>
      </c>
      <c r="K3479" s="365" t="s">
        <v>31</v>
      </c>
      <c r="L3479" s="544">
        <v>45793</v>
      </c>
      <c r="M3479" s="48"/>
      <c r="N3479" s="513">
        <v>45833</v>
      </c>
      <c r="O3479" s="51"/>
      <c r="P3479" s="70"/>
      <c r="Q3479" s="70"/>
      <c r="R3479" s="70"/>
      <c r="S3479" s="70"/>
      <c r="T3479" s="147"/>
      <c r="U3479" s="146"/>
      <c r="V3479" s="51"/>
      <c r="W3479" s="51"/>
      <c r="X3479" s="51"/>
      <c r="Y3479" s="51"/>
      <c r="Z3479" s="51"/>
      <c r="AA3479" s="145"/>
    </row>
    <row r="3480" spans="1:27" s="2" customFormat="1" ht="46.8" x14ac:dyDescent="0.3">
      <c r="A3480" s="555">
        <v>45838</v>
      </c>
      <c r="B3480" s="48" t="s">
        <v>3333</v>
      </c>
      <c r="C3480" s="45" t="s">
        <v>494</v>
      </c>
      <c r="D3480" s="45">
        <v>7</v>
      </c>
      <c r="E3480" s="45" t="s">
        <v>108</v>
      </c>
      <c r="F3480" s="45">
        <v>38</v>
      </c>
      <c r="G3480" s="64" t="s">
        <v>5350</v>
      </c>
      <c r="H3480" s="65" t="s">
        <v>211</v>
      </c>
      <c r="I3480" s="65"/>
      <c r="J3480" s="526">
        <v>45832</v>
      </c>
      <c r="K3480" s="365" t="s">
        <v>31</v>
      </c>
      <c r="L3480" s="544">
        <v>45793</v>
      </c>
      <c r="M3480" s="417"/>
      <c r="N3480" s="513">
        <v>46147</v>
      </c>
      <c r="O3480" s="470" t="s">
        <v>5477</v>
      </c>
      <c r="P3480" s="70"/>
      <c r="Q3480" s="70"/>
      <c r="R3480" s="70"/>
      <c r="S3480" s="70"/>
      <c r="T3480" s="147"/>
      <c r="U3480" s="146"/>
      <c r="V3480" s="51"/>
      <c r="W3480" s="51"/>
      <c r="X3480" s="51"/>
      <c r="Y3480" s="51"/>
      <c r="Z3480" s="51"/>
      <c r="AA3480" s="145"/>
    </row>
    <row r="3481" spans="1:27" s="2" customFormat="1" ht="15.6" x14ac:dyDescent="0.3">
      <c r="A3481" s="555">
        <v>45838</v>
      </c>
      <c r="B3481" s="48" t="s">
        <v>3333</v>
      </c>
      <c r="C3481" s="45" t="s">
        <v>494</v>
      </c>
      <c r="D3481" s="45">
        <v>7</v>
      </c>
      <c r="E3481" s="45" t="s">
        <v>108</v>
      </c>
      <c r="F3481" s="45">
        <v>39</v>
      </c>
      <c r="G3481" s="64" t="s">
        <v>3367</v>
      </c>
      <c r="H3481" s="65" t="s">
        <v>52</v>
      </c>
      <c r="I3481" s="65"/>
      <c r="J3481" s="526">
        <v>45845</v>
      </c>
      <c r="K3481" s="365" t="s">
        <v>31</v>
      </c>
      <c r="L3481" s="544">
        <v>45793</v>
      </c>
      <c r="M3481" s="48"/>
      <c r="N3481" s="513"/>
      <c r="O3481" s="51"/>
      <c r="P3481" s="70"/>
      <c r="Q3481" s="70"/>
      <c r="R3481" s="70"/>
      <c r="S3481" s="70"/>
      <c r="T3481" s="147"/>
      <c r="U3481" s="146"/>
      <c r="V3481" s="51"/>
      <c r="W3481" s="51"/>
      <c r="X3481" s="51"/>
      <c r="Y3481" s="51"/>
      <c r="Z3481" s="51"/>
      <c r="AA3481" s="145"/>
    </row>
    <row r="3482" spans="1:27" s="2" customFormat="1" ht="78" x14ac:dyDescent="0.3">
      <c r="A3482" s="555">
        <v>45838</v>
      </c>
      <c r="B3482" s="48" t="s">
        <v>3333</v>
      </c>
      <c r="C3482" s="45" t="s">
        <v>494</v>
      </c>
      <c r="D3482" s="45">
        <v>7</v>
      </c>
      <c r="E3482" s="45" t="s">
        <v>108</v>
      </c>
      <c r="F3482" s="45">
        <v>40</v>
      </c>
      <c r="G3482" s="64" t="s">
        <v>5437</v>
      </c>
      <c r="H3482" s="65" t="s">
        <v>30</v>
      </c>
      <c r="I3482" s="389"/>
      <c r="J3482" s="526">
        <v>45845</v>
      </c>
      <c r="K3482" s="365" t="s">
        <v>31</v>
      </c>
      <c r="L3482" s="544">
        <v>45793</v>
      </c>
      <c r="M3482" s="48"/>
      <c r="N3482" s="513">
        <v>46043</v>
      </c>
      <c r="O3482" s="627" t="s">
        <v>5478</v>
      </c>
      <c r="P3482" s="70"/>
      <c r="Q3482" s="70"/>
      <c r="R3482" s="70"/>
      <c r="S3482" s="70"/>
      <c r="T3482" s="147"/>
      <c r="U3482" s="146"/>
      <c r="V3482" s="51"/>
      <c r="W3482" s="51"/>
      <c r="X3482" s="51"/>
      <c r="Y3482" s="51"/>
      <c r="Z3482" s="51"/>
      <c r="AA3482" s="145"/>
    </row>
    <row r="3483" spans="1:27" s="2" customFormat="1" ht="31.2" x14ac:dyDescent="0.3">
      <c r="A3483" s="555">
        <v>45838</v>
      </c>
      <c r="B3483" s="48" t="s">
        <v>3333</v>
      </c>
      <c r="C3483" s="45" t="s">
        <v>494</v>
      </c>
      <c r="D3483" s="45">
        <v>7</v>
      </c>
      <c r="E3483" s="45" t="s">
        <v>108</v>
      </c>
      <c r="F3483" s="45">
        <v>41</v>
      </c>
      <c r="G3483" s="64" t="s">
        <v>3369</v>
      </c>
      <c r="H3483" s="47" t="s">
        <v>104</v>
      </c>
      <c r="I3483" s="65"/>
      <c r="J3483" s="526">
        <v>45845</v>
      </c>
      <c r="K3483" s="365" t="s">
        <v>31</v>
      </c>
      <c r="L3483" s="544">
        <v>45793</v>
      </c>
      <c r="M3483" s="48"/>
      <c r="N3483" s="513">
        <v>45856</v>
      </c>
      <c r="O3483" s="51"/>
      <c r="P3483" s="70"/>
      <c r="Q3483" s="70"/>
      <c r="R3483" s="70"/>
      <c r="S3483" s="70"/>
      <c r="T3483" s="147"/>
      <c r="U3483" s="146"/>
      <c r="V3483" s="51"/>
      <c r="W3483" s="51"/>
      <c r="X3483" s="51"/>
      <c r="Y3483" s="51"/>
      <c r="Z3483" s="51"/>
      <c r="AA3483" s="145"/>
    </row>
    <row r="3484" spans="1:27" s="2" customFormat="1" ht="15.6" x14ac:dyDescent="0.3">
      <c r="A3484" s="555">
        <v>45838</v>
      </c>
      <c r="B3484" s="48" t="s">
        <v>3333</v>
      </c>
      <c r="C3484" s="45" t="s">
        <v>494</v>
      </c>
      <c r="D3484" s="45">
        <v>7</v>
      </c>
      <c r="E3484" s="45" t="s">
        <v>108</v>
      </c>
      <c r="F3484" s="45">
        <v>42</v>
      </c>
      <c r="G3484" s="64" t="s">
        <v>3370</v>
      </c>
      <c r="H3484" s="65" t="s">
        <v>30</v>
      </c>
      <c r="I3484" s="65"/>
      <c r="J3484" s="526">
        <v>45845</v>
      </c>
      <c r="K3484" s="365" t="s">
        <v>31</v>
      </c>
      <c r="L3484" s="544">
        <v>45793</v>
      </c>
      <c r="M3484" s="48"/>
      <c r="N3484" s="513">
        <v>45847</v>
      </c>
      <c r="O3484" s="51"/>
      <c r="P3484" s="70"/>
      <c r="Q3484" s="70"/>
      <c r="R3484" s="70"/>
      <c r="S3484" s="70"/>
      <c r="T3484" s="147"/>
      <c r="U3484" s="146"/>
      <c r="V3484" s="51"/>
      <c r="W3484" s="51"/>
      <c r="X3484" s="51"/>
      <c r="Y3484" s="51"/>
      <c r="Z3484" s="51"/>
      <c r="AA3484" s="145"/>
    </row>
    <row r="3485" spans="1:27" s="2" customFormat="1" ht="15.6" x14ac:dyDescent="0.3">
      <c r="A3485" s="555">
        <v>45838</v>
      </c>
      <c r="B3485" s="48" t="s">
        <v>3333</v>
      </c>
      <c r="C3485" s="45" t="s">
        <v>494</v>
      </c>
      <c r="D3485" s="45">
        <v>7</v>
      </c>
      <c r="E3485" s="45" t="s">
        <v>108</v>
      </c>
      <c r="F3485" s="45">
        <v>43</v>
      </c>
      <c r="G3485" s="64" t="s">
        <v>3371</v>
      </c>
      <c r="H3485" s="65" t="s">
        <v>30</v>
      </c>
      <c r="I3485" s="65"/>
      <c r="J3485" s="526">
        <v>45845</v>
      </c>
      <c r="K3485" s="365" t="s">
        <v>31</v>
      </c>
      <c r="L3485" s="544">
        <v>45793</v>
      </c>
      <c r="M3485" s="48"/>
      <c r="N3485" s="513">
        <v>45847</v>
      </c>
      <c r="O3485" s="51"/>
      <c r="P3485" s="70"/>
      <c r="Q3485" s="70"/>
      <c r="R3485" s="70"/>
      <c r="S3485" s="70"/>
      <c r="T3485" s="147"/>
      <c r="U3485" s="146"/>
      <c r="V3485" s="51"/>
      <c r="W3485" s="51"/>
      <c r="X3485" s="51"/>
      <c r="Y3485" s="51"/>
      <c r="Z3485" s="51"/>
      <c r="AA3485" s="145"/>
    </row>
    <row r="3486" spans="1:27" s="2" customFormat="1" ht="15.6" x14ac:dyDescent="0.3">
      <c r="A3486" s="555">
        <v>45838</v>
      </c>
      <c r="B3486" s="48" t="s">
        <v>3333</v>
      </c>
      <c r="C3486" s="45" t="s">
        <v>494</v>
      </c>
      <c r="D3486" s="45">
        <v>7</v>
      </c>
      <c r="E3486" s="45" t="s">
        <v>108</v>
      </c>
      <c r="F3486" s="45">
        <v>44</v>
      </c>
      <c r="G3486" s="64" t="s">
        <v>3372</v>
      </c>
      <c r="H3486" s="65" t="s">
        <v>30</v>
      </c>
      <c r="I3486" s="65"/>
      <c r="J3486" s="526">
        <v>45852</v>
      </c>
      <c r="K3486" s="365" t="s">
        <v>31</v>
      </c>
      <c r="L3486" s="544">
        <v>45793</v>
      </c>
      <c r="M3486" s="48"/>
      <c r="N3486" s="513">
        <v>45853</v>
      </c>
      <c r="O3486" s="51"/>
      <c r="P3486" s="70"/>
      <c r="Q3486" s="70"/>
      <c r="R3486" s="70"/>
      <c r="S3486" s="70"/>
      <c r="T3486" s="147"/>
      <c r="U3486" s="146"/>
      <c r="V3486" s="51"/>
      <c r="W3486" s="51"/>
      <c r="X3486" s="51"/>
      <c r="Y3486" s="51"/>
      <c r="Z3486" s="51"/>
      <c r="AA3486" s="145"/>
    </row>
    <row r="3487" spans="1:27" s="2" customFormat="1" ht="15.6" x14ac:dyDescent="0.3">
      <c r="A3487" s="555">
        <v>45838</v>
      </c>
      <c r="B3487" s="48" t="s">
        <v>3333</v>
      </c>
      <c r="C3487" s="45" t="s">
        <v>494</v>
      </c>
      <c r="D3487" s="45">
        <v>7</v>
      </c>
      <c r="E3487" s="45" t="s">
        <v>108</v>
      </c>
      <c r="F3487" s="45">
        <v>45</v>
      </c>
      <c r="G3487" s="64" t="s">
        <v>5182</v>
      </c>
      <c r="H3487" s="65" t="s">
        <v>30</v>
      </c>
      <c r="I3487" s="65"/>
      <c r="J3487" s="526">
        <v>45894</v>
      </c>
      <c r="K3487" s="365" t="s">
        <v>31</v>
      </c>
      <c r="L3487" s="544">
        <v>45793</v>
      </c>
      <c r="M3487" s="48"/>
      <c r="N3487" s="513">
        <v>45933</v>
      </c>
      <c r="O3487" s="51"/>
      <c r="P3487" s="70"/>
      <c r="Q3487" s="70"/>
      <c r="R3487" s="70"/>
      <c r="S3487" s="70"/>
      <c r="T3487" s="147"/>
      <c r="U3487" s="146"/>
      <c r="V3487" s="51"/>
      <c r="W3487" s="51"/>
      <c r="X3487" s="51"/>
      <c r="Y3487" s="51"/>
      <c r="Z3487" s="51"/>
      <c r="AA3487" s="145"/>
    </row>
    <row r="3488" spans="1:27" s="2" customFormat="1" ht="78" customHeight="1" x14ac:dyDescent="0.35">
      <c r="A3488" s="555">
        <v>45838</v>
      </c>
      <c r="B3488" s="48" t="s">
        <v>3333</v>
      </c>
      <c r="C3488" s="45" t="s">
        <v>494</v>
      </c>
      <c r="D3488" s="45">
        <v>7</v>
      </c>
      <c r="E3488" s="45" t="s">
        <v>108</v>
      </c>
      <c r="F3488" s="45">
        <v>46</v>
      </c>
      <c r="G3488" s="44" t="s">
        <v>5311</v>
      </c>
      <c r="H3488" s="48" t="s">
        <v>44</v>
      </c>
      <c r="I3488" s="48"/>
      <c r="J3488" s="513">
        <v>45844</v>
      </c>
      <c r="K3488" s="312" t="s">
        <v>5254</v>
      </c>
      <c r="L3488" s="544">
        <v>45793</v>
      </c>
      <c r="M3488" s="405" t="s">
        <v>5291</v>
      </c>
      <c r="N3488" s="513"/>
      <c r="O3488" s="475"/>
      <c r="P3488" s="70"/>
      <c r="Q3488" s="70"/>
      <c r="R3488" s="70"/>
      <c r="S3488" s="70"/>
      <c r="T3488" s="147"/>
      <c r="U3488" s="146"/>
      <c r="V3488" s="51"/>
      <c r="W3488" s="51"/>
      <c r="X3488" s="51"/>
      <c r="Y3488" s="51"/>
      <c r="Z3488" s="51"/>
      <c r="AA3488" s="145"/>
    </row>
    <row r="3489" spans="1:27" s="2" customFormat="1" ht="15.6" x14ac:dyDescent="0.3">
      <c r="A3489" s="555">
        <v>45838</v>
      </c>
      <c r="B3489" s="48" t="s">
        <v>3333</v>
      </c>
      <c r="C3489" s="45" t="s">
        <v>494</v>
      </c>
      <c r="D3489" s="45">
        <v>7</v>
      </c>
      <c r="E3489" s="45" t="s">
        <v>108</v>
      </c>
      <c r="F3489" s="45">
        <v>47</v>
      </c>
      <c r="G3489" s="64" t="s">
        <v>5237</v>
      </c>
      <c r="H3489" s="65" t="s">
        <v>30</v>
      </c>
      <c r="I3489" s="65"/>
      <c r="J3489" s="526">
        <v>45928</v>
      </c>
      <c r="K3489" s="191" t="s">
        <v>31</v>
      </c>
      <c r="L3489" s="544">
        <v>45793</v>
      </c>
      <c r="M3489" s="125"/>
      <c r="N3489" s="513">
        <v>45989</v>
      </c>
      <c r="O3489" s="51"/>
      <c r="P3489" s="70"/>
      <c r="Q3489" s="70"/>
      <c r="R3489" s="70"/>
      <c r="S3489" s="70"/>
      <c r="T3489" s="147"/>
      <c r="U3489" s="146"/>
      <c r="V3489" s="51"/>
      <c r="W3489" s="51"/>
      <c r="X3489" s="51"/>
      <c r="Y3489" s="51"/>
      <c r="Z3489" s="51"/>
      <c r="AA3489" s="145"/>
    </row>
    <row r="3490" spans="1:27" s="2" customFormat="1" ht="31.2" x14ac:dyDescent="0.3">
      <c r="A3490" s="555">
        <v>45838</v>
      </c>
      <c r="B3490" s="48" t="s">
        <v>3333</v>
      </c>
      <c r="C3490" s="45" t="s">
        <v>494</v>
      </c>
      <c r="D3490" s="45">
        <v>7</v>
      </c>
      <c r="E3490" s="45" t="s">
        <v>108</v>
      </c>
      <c r="F3490" s="45">
        <v>48</v>
      </c>
      <c r="G3490" s="64" t="s">
        <v>5314</v>
      </c>
      <c r="H3490" s="65" t="s">
        <v>54</v>
      </c>
      <c r="I3490" s="48"/>
      <c r="J3490" s="526">
        <v>45971</v>
      </c>
      <c r="K3490" s="191" t="s">
        <v>31</v>
      </c>
      <c r="L3490" s="544">
        <v>45793</v>
      </c>
      <c r="M3490" s="462"/>
      <c r="N3490" s="513">
        <v>46003</v>
      </c>
      <c r="O3490" s="51"/>
      <c r="P3490" s="70"/>
      <c r="Q3490" s="70"/>
      <c r="R3490" s="70"/>
      <c r="S3490" s="70"/>
      <c r="T3490" s="147"/>
      <c r="U3490" s="146"/>
      <c r="V3490" s="51"/>
      <c r="W3490" s="51"/>
      <c r="X3490" s="51"/>
      <c r="Y3490" s="51"/>
      <c r="Z3490" s="51"/>
      <c r="AA3490" s="145"/>
    </row>
    <row r="3491" spans="1:27" s="2" customFormat="1" ht="15.6" x14ac:dyDescent="0.3">
      <c r="A3491" s="555">
        <v>45838</v>
      </c>
      <c r="B3491" s="48" t="s">
        <v>3333</v>
      </c>
      <c r="C3491" s="45" t="s">
        <v>494</v>
      </c>
      <c r="D3491" s="45">
        <v>7</v>
      </c>
      <c r="E3491" s="45" t="s">
        <v>108</v>
      </c>
      <c r="F3491" s="45">
        <v>49</v>
      </c>
      <c r="G3491" s="44" t="s">
        <v>5454</v>
      </c>
      <c r="H3491" s="48" t="s">
        <v>111</v>
      </c>
      <c r="I3491" s="48"/>
      <c r="J3491" s="513">
        <v>46036</v>
      </c>
      <c r="K3491" s="642" t="s">
        <v>5552</v>
      </c>
      <c r="L3491" s="544">
        <v>45793</v>
      </c>
      <c r="M3491" s="125"/>
      <c r="N3491" s="513"/>
      <c r="O3491" s="51"/>
      <c r="P3491" s="70"/>
      <c r="Q3491" s="70"/>
      <c r="R3491" s="70"/>
      <c r="S3491" s="70"/>
      <c r="T3491" s="147"/>
      <c r="U3491" s="146"/>
      <c r="V3491" s="51"/>
      <c r="W3491" s="51"/>
      <c r="X3491" s="51"/>
      <c r="Y3491" s="51"/>
      <c r="Z3491" s="51"/>
      <c r="AA3491" s="145"/>
    </row>
    <row r="3492" spans="1:27" s="2" customFormat="1" ht="31.2" x14ac:dyDescent="0.3">
      <c r="A3492" s="555">
        <v>45838</v>
      </c>
      <c r="B3492" s="48" t="s">
        <v>3333</v>
      </c>
      <c r="C3492" s="45" t="s">
        <v>494</v>
      </c>
      <c r="D3492" s="45">
        <v>7</v>
      </c>
      <c r="E3492" s="45" t="s">
        <v>108</v>
      </c>
      <c r="F3492" s="45">
        <v>50</v>
      </c>
      <c r="G3492" s="64" t="s">
        <v>5455</v>
      </c>
      <c r="H3492" s="65" t="s">
        <v>158</v>
      </c>
      <c r="I3492" s="65"/>
      <c r="J3492" s="526">
        <v>46055</v>
      </c>
      <c r="K3492" s="191" t="s">
        <v>31</v>
      </c>
      <c r="L3492" s="544">
        <v>45793</v>
      </c>
      <c r="M3492" s="462"/>
      <c r="N3492" s="513">
        <v>46056</v>
      </c>
      <c r="O3492" s="422" t="s">
        <v>5476</v>
      </c>
      <c r="P3492" s="70"/>
      <c r="Q3492" s="70"/>
      <c r="R3492" s="70"/>
      <c r="S3492" s="70"/>
      <c r="T3492" s="147"/>
      <c r="U3492" s="146"/>
      <c r="V3492" s="51"/>
      <c r="W3492" s="51"/>
      <c r="X3492" s="51"/>
      <c r="Y3492" s="51"/>
      <c r="Z3492" s="51"/>
      <c r="AA3492" s="145"/>
    </row>
    <row r="3493" spans="1:27" s="2" customFormat="1" ht="15.6" x14ac:dyDescent="0.3">
      <c r="A3493" s="555">
        <v>45838</v>
      </c>
      <c r="B3493" s="48" t="s">
        <v>3333</v>
      </c>
      <c r="C3493" s="45" t="s">
        <v>494</v>
      </c>
      <c r="D3493" s="45">
        <v>7</v>
      </c>
      <c r="E3493" s="45" t="s">
        <v>108</v>
      </c>
      <c r="F3493" s="45">
        <v>51</v>
      </c>
      <c r="G3493" s="64" t="s">
        <v>5459</v>
      </c>
      <c r="H3493" s="65" t="s">
        <v>116</v>
      </c>
      <c r="I3493" s="65"/>
      <c r="J3493" s="526">
        <v>46056</v>
      </c>
      <c r="K3493" s="191" t="s">
        <v>31</v>
      </c>
      <c r="L3493" s="544">
        <v>45793</v>
      </c>
      <c r="M3493" s="125"/>
      <c r="N3493" s="513">
        <v>46062</v>
      </c>
      <c r="O3493" s="51"/>
      <c r="P3493" s="70"/>
      <c r="Q3493" s="70"/>
      <c r="R3493" s="70"/>
      <c r="S3493" s="70"/>
      <c r="T3493" s="147"/>
      <c r="U3493" s="146"/>
      <c r="V3493" s="51"/>
      <c r="W3493" s="51"/>
      <c r="X3493" s="51"/>
      <c r="Y3493" s="51"/>
      <c r="Z3493" s="51"/>
      <c r="AA3493" s="145"/>
    </row>
    <row r="3494" spans="1:27" s="2" customFormat="1" x14ac:dyDescent="0.3">
      <c r="A3494" s="555">
        <v>45838</v>
      </c>
      <c r="B3494" s="48" t="s">
        <v>3333</v>
      </c>
      <c r="C3494" s="45" t="s">
        <v>494</v>
      </c>
      <c r="D3494" s="45">
        <v>7</v>
      </c>
      <c r="E3494" s="45" t="s">
        <v>108</v>
      </c>
      <c r="F3494" s="45">
        <v>52</v>
      </c>
      <c r="G3494" s="64" t="s">
        <v>5498</v>
      </c>
      <c r="H3494" s="65" t="s">
        <v>30</v>
      </c>
      <c r="I3494" s="65"/>
      <c r="J3494" s="526">
        <v>46061</v>
      </c>
      <c r="K3494" s="191" t="s">
        <v>31</v>
      </c>
      <c r="L3494" s="544">
        <v>45793</v>
      </c>
      <c r="M3494" s="405"/>
      <c r="N3494" s="513">
        <v>46098</v>
      </c>
      <c r="O3494" s="478" t="s">
        <v>5536</v>
      </c>
      <c r="P3494" s="70"/>
      <c r="Q3494" s="70"/>
      <c r="R3494" s="70"/>
      <c r="S3494" s="70"/>
      <c r="T3494" s="147"/>
      <c r="U3494" s="146"/>
      <c r="V3494" s="51"/>
      <c r="W3494" s="51"/>
      <c r="X3494" s="51"/>
      <c r="Y3494" s="51"/>
      <c r="Z3494" s="51"/>
      <c r="AA3494" s="145"/>
    </row>
    <row r="3495" spans="1:27" s="2" customFormat="1" ht="31.2" x14ac:dyDescent="0.3">
      <c r="A3495" s="555">
        <v>45838</v>
      </c>
      <c r="B3495" s="48" t="s">
        <v>3333</v>
      </c>
      <c r="C3495" s="45" t="s">
        <v>494</v>
      </c>
      <c r="D3495" s="45">
        <v>7</v>
      </c>
      <c r="E3495" s="45" t="s">
        <v>108</v>
      </c>
      <c r="F3495" s="45">
        <v>53</v>
      </c>
      <c r="G3495" s="44" t="s">
        <v>5514</v>
      </c>
      <c r="H3495" s="689" t="s">
        <v>44</v>
      </c>
      <c r="I3495" s="48"/>
      <c r="J3495" s="513">
        <v>46066</v>
      </c>
      <c r="K3495" s="642" t="s">
        <v>5552</v>
      </c>
      <c r="L3495" s="544">
        <v>45793</v>
      </c>
      <c r="M3495" s="125"/>
      <c r="N3495" s="513"/>
      <c r="O3495" s="51"/>
      <c r="P3495" s="70"/>
      <c r="Q3495" s="70"/>
      <c r="R3495" s="70"/>
      <c r="S3495" s="70"/>
      <c r="T3495" s="147"/>
      <c r="U3495" s="146"/>
      <c r="V3495" s="51"/>
      <c r="W3495" s="51"/>
      <c r="X3495" s="51"/>
      <c r="Y3495" s="51"/>
      <c r="Z3495" s="51"/>
      <c r="AA3495" s="145"/>
    </row>
    <row r="3496" spans="1:27" s="2" customFormat="1" ht="31.2" x14ac:dyDescent="0.3">
      <c r="A3496" s="555">
        <v>45838</v>
      </c>
      <c r="B3496" s="48" t="s">
        <v>3333</v>
      </c>
      <c r="C3496" s="45" t="s">
        <v>494</v>
      </c>
      <c r="D3496" s="45">
        <v>7</v>
      </c>
      <c r="E3496" s="45" t="s">
        <v>108</v>
      </c>
      <c r="F3496" s="45">
        <v>54</v>
      </c>
      <c r="G3496" s="64" t="s">
        <v>5485</v>
      </c>
      <c r="H3496" s="65" t="s">
        <v>158</v>
      </c>
      <c r="I3496" s="65"/>
      <c r="J3496" s="526">
        <v>46067</v>
      </c>
      <c r="K3496" s="191" t="s">
        <v>31</v>
      </c>
      <c r="L3496" s="544">
        <v>45793</v>
      </c>
      <c r="M3496" s="405"/>
      <c r="N3496" s="513">
        <v>46073</v>
      </c>
      <c r="O3496" s="51"/>
      <c r="P3496" s="70"/>
      <c r="Q3496" s="70"/>
      <c r="R3496" s="70"/>
      <c r="S3496" s="70"/>
      <c r="T3496" s="147"/>
      <c r="U3496" s="146"/>
      <c r="V3496" s="51"/>
      <c r="W3496" s="51"/>
      <c r="X3496" s="51"/>
      <c r="Y3496" s="51"/>
      <c r="Z3496" s="51"/>
      <c r="AA3496" s="145"/>
    </row>
    <row r="3497" spans="1:27" s="2" customFormat="1" ht="46.8" x14ac:dyDescent="0.3">
      <c r="A3497" s="555">
        <v>45838</v>
      </c>
      <c r="B3497" s="48" t="s">
        <v>3333</v>
      </c>
      <c r="C3497" s="45" t="s">
        <v>494</v>
      </c>
      <c r="D3497" s="45">
        <v>7</v>
      </c>
      <c r="E3497" s="45" t="s">
        <v>108</v>
      </c>
      <c r="F3497" s="45">
        <v>55</v>
      </c>
      <c r="G3497" s="64" t="s">
        <v>5548</v>
      </c>
      <c r="H3497" s="65" t="s">
        <v>30</v>
      </c>
      <c r="I3497" s="65"/>
      <c r="J3497" s="526">
        <v>46087</v>
      </c>
      <c r="K3497" s="191" t="s">
        <v>31</v>
      </c>
      <c r="L3497" s="544">
        <v>45793</v>
      </c>
      <c r="M3497" s="423"/>
      <c r="N3497" s="513">
        <v>46104</v>
      </c>
      <c r="O3497" s="641" t="s">
        <v>5535</v>
      </c>
      <c r="P3497" s="70"/>
      <c r="Q3497" s="70"/>
      <c r="R3497" s="70"/>
      <c r="S3497" s="70"/>
      <c r="T3497" s="147"/>
      <c r="U3497" s="146"/>
      <c r="V3497" s="51"/>
      <c r="W3497" s="51"/>
      <c r="X3497" s="51"/>
      <c r="Y3497" s="51"/>
      <c r="Z3497" s="51"/>
      <c r="AA3497" s="145"/>
    </row>
    <row r="3498" spans="1:27" s="2" customFormat="1" ht="15.6" x14ac:dyDescent="0.3">
      <c r="A3498" s="555">
        <v>45838</v>
      </c>
      <c r="B3498" s="48" t="s">
        <v>3333</v>
      </c>
      <c r="C3498" s="45" t="s">
        <v>494</v>
      </c>
      <c r="D3498" s="45">
        <v>7</v>
      </c>
      <c r="E3498" s="45" t="s">
        <v>108</v>
      </c>
      <c r="F3498" s="45">
        <v>56</v>
      </c>
      <c r="G3498" s="44" t="s">
        <v>5537</v>
      </c>
      <c r="H3498" s="48" t="s">
        <v>54</v>
      </c>
      <c r="I3498" s="48"/>
      <c r="J3498" s="513">
        <v>46087</v>
      </c>
      <c r="K3498" s="642" t="s">
        <v>5552</v>
      </c>
      <c r="L3498" s="544">
        <v>45793</v>
      </c>
      <c r="M3498" s="405"/>
      <c r="N3498" s="513"/>
      <c r="O3498" s="51"/>
      <c r="P3498" s="70"/>
      <c r="Q3498" s="70"/>
      <c r="R3498" s="70"/>
      <c r="S3498" s="70"/>
      <c r="T3498" s="147"/>
      <c r="U3498" s="146"/>
      <c r="V3498" s="51"/>
      <c r="W3498" s="51"/>
      <c r="X3498" s="51"/>
      <c r="Y3498" s="51"/>
      <c r="Z3498" s="51"/>
      <c r="AA3498" s="145"/>
    </row>
    <row r="3499" spans="1:27" s="2" customFormat="1" ht="15.6" x14ac:dyDescent="0.3">
      <c r="A3499" s="555">
        <v>45881</v>
      </c>
      <c r="B3499" s="48" t="s">
        <v>3373</v>
      </c>
      <c r="C3499" s="45" t="s">
        <v>494</v>
      </c>
      <c r="D3499" s="45">
        <v>8</v>
      </c>
      <c r="E3499" s="45" t="s">
        <v>28</v>
      </c>
      <c r="F3499" s="45">
        <v>1</v>
      </c>
      <c r="G3499" s="64" t="s">
        <v>3374</v>
      </c>
      <c r="H3499" s="65" t="s">
        <v>30</v>
      </c>
      <c r="I3499" s="65"/>
      <c r="J3499" s="580"/>
      <c r="K3499" s="186" t="s">
        <v>31</v>
      </c>
      <c r="L3499" s="527" t="s">
        <v>164</v>
      </c>
      <c r="M3499" s="57"/>
      <c r="N3499" s="522">
        <v>45694</v>
      </c>
      <c r="O3499" s="51"/>
      <c r="P3499" s="70" t="str">
        <f t="shared" ref="P3499:P3504" ca="1" si="576">IF(K3499="NÃO INTERVENCIONADO",TODAY()-J3499,"")</f>
        <v/>
      </c>
      <c r="Q3499" s="70" t="str">
        <f t="shared" ref="Q3499:Q3504" ca="1" si="577">IF(K3499="ENCOMENDADO",TODAY()-J3499,"")</f>
        <v/>
      </c>
      <c r="R3499" s="70" t="str">
        <f t="shared" ref="R3499:R3504" ca="1" si="578">IF(K3499="EM OBRA",TODAY()-J3499,"")</f>
        <v/>
      </c>
      <c r="S3499" s="70" t="str">
        <f t="shared" ref="S3499:S3504" ca="1" si="579">IF(K3499="CORREÇÃO NÃO ACEITE",TODAY()-J3499,"")</f>
        <v/>
      </c>
      <c r="T3499" s="147" t="str">
        <f t="shared" ref="T3499:T3504" ca="1" si="580">IF(K3499="A VERIFICAR",TODAY()-J3499,"")</f>
        <v/>
      </c>
      <c r="U3499" s="146"/>
      <c r="V3499" s="51"/>
      <c r="W3499" s="51"/>
      <c r="X3499" s="51"/>
      <c r="Y3499" s="51"/>
      <c r="Z3499" s="51"/>
      <c r="AA3499" s="145"/>
    </row>
    <row r="3500" spans="1:27" s="2" customFormat="1" ht="15.6" x14ac:dyDescent="0.3">
      <c r="A3500" s="555">
        <v>45881</v>
      </c>
      <c r="B3500" s="48" t="s">
        <v>3373</v>
      </c>
      <c r="C3500" s="45" t="s">
        <v>494</v>
      </c>
      <c r="D3500" s="45">
        <v>8</v>
      </c>
      <c r="E3500" s="45" t="s">
        <v>28</v>
      </c>
      <c r="F3500" s="45">
        <v>2</v>
      </c>
      <c r="G3500" s="64" t="s">
        <v>3375</v>
      </c>
      <c r="H3500" s="61" t="s">
        <v>44</v>
      </c>
      <c r="I3500" s="65"/>
      <c r="J3500" s="580">
        <v>45709</v>
      </c>
      <c r="K3500" s="42" t="s">
        <v>31</v>
      </c>
      <c r="L3500" s="527" t="s">
        <v>164</v>
      </c>
      <c r="M3500" s="57"/>
      <c r="N3500" s="522">
        <v>45712</v>
      </c>
      <c r="O3500" s="51"/>
      <c r="P3500" s="70" t="str">
        <f t="shared" ca="1" si="576"/>
        <v/>
      </c>
      <c r="Q3500" s="70" t="str">
        <f t="shared" ca="1" si="577"/>
        <v/>
      </c>
      <c r="R3500" s="70" t="str">
        <f t="shared" ca="1" si="578"/>
        <v/>
      </c>
      <c r="S3500" s="70" t="str">
        <f t="shared" ca="1" si="579"/>
        <v/>
      </c>
      <c r="T3500" s="147" t="str">
        <f t="shared" ca="1" si="580"/>
        <v/>
      </c>
      <c r="U3500" s="146"/>
      <c r="V3500" s="51"/>
      <c r="W3500" s="51"/>
      <c r="X3500" s="51"/>
      <c r="Y3500" s="51"/>
      <c r="Z3500" s="51"/>
      <c r="AA3500" s="145"/>
    </row>
    <row r="3501" spans="1:27" s="2" customFormat="1" ht="15.6" x14ac:dyDescent="0.3">
      <c r="A3501" s="555">
        <v>45881</v>
      </c>
      <c r="B3501" s="48" t="s">
        <v>3373</v>
      </c>
      <c r="C3501" s="45" t="s">
        <v>494</v>
      </c>
      <c r="D3501" s="45">
        <v>8</v>
      </c>
      <c r="E3501" s="45" t="s">
        <v>28</v>
      </c>
      <c r="F3501" s="45">
        <v>3</v>
      </c>
      <c r="G3501" s="64" t="s">
        <v>3376</v>
      </c>
      <c r="H3501" s="47" t="s">
        <v>54</v>
      </c>
      <c r="I3501" s="65"/>
      <c r="J3501" s="580">
        <v>45709</v>
      </c>
      <c r="K3501" s="42" t="s">
        <v>31</v>
      </c>
      <c r="L3501" s="527" t="s">
        <v>164</v>
      </c>
      <c r="M3501" s="57"/>
      <c r="N3501" s="522">
        <v>45722</v>
      </c>
      <c r="O3501" s="51"/>
      <c r="P3501" s="70" t="str">
        <f t="shared" ca="1" si="576"/>
        <v/>
      </c>
      <c r="Q3501" s="70" t="str">
        <f t="shared" ca="1" si="577"/>
        <v/>
      </c>
      <c r="R3501" s="70" t="str">
        <f t="shared" ca="1" si="578"/>
        <v/>
      </c>
      <c r="S3501" s="70" t="str">
        <f t="shared" ca="1" si="579"/>
        <v/>
      </c>
      <c r="T3501" s="147" t="str">
        <f t="shared" ca="1" si="580"/>
        <v/>
      </c>
      <c r="U3501" s="146"/>
      <c r="V3501" s="51"/>
      <c r="W3501" s="51"/>
      <c r="X3501" s="51"/>
      <c r="Y3501" s="51"/>
      <c r="Z3501" s="51"/>
      <c r="AA3501" s="145"/>
    </row>
    <row r="3502" spans="1:27" s="2" customFormat="1" ht="15.6" x14ac:dyDescent="0.3">
      <c r="A3502" s="555">
        <v>45881</v>
      </c>
      <c r="B3502" s="48" t="s">
        <v>3373</v>
      </c>
      <c r="C3502" s="45" t="s">
        <v>494</v>
      </c>
      <c r="D3502" s="45">
        <v>8</v>
      </c>
      <c r="E3502" s="45" t="s">
        <v>28</v>
      </c>
      <c r="F3502" s="45">
        <v>4</v>
      </c>
      <c r="G3502" s="64" t="s">
        <v>3377</v>
      </c>
      <c r="H3502" s="61" t="s">
        <v>44</v>
      </c>
      <c r="I3502" s="65"/>
      <c r="J3502" s="580">
        <v>45709</v>
      </c>
      <c r="K3502" s="42" t="s">
        <v>31</v>
      </c>
      <c r="L3502" s="527" t="s">
        <v>164</v>
      </c>
      <c r="M3502" s="57"/>
      <c r="N3502" s="522">
        <v>45709</v>
      </c>
      <c r="O3502" s="51"/>
      <c r="P3502" s="70" t="str">
        <f t="shared" ca="1" si="576"/>
        <v/>
      </c>
      <c r="Q3502" s="70" t="str">
        <f t="shared" ca="1" si="577"/>
        <v/>
      </c>
      <c r="R3502" s="70" t="str">
        <f t="shared" ca="1" si="578"/>
        <v/>
      </c>
      <c r="S3502" s="70" t="str">
        <f t="shared" ca="1" si="579"/>
        <v/>
      </c>
      <c r="T3502" s="147" t="str">
        <f t="shared" ca="1" si="580"/>
        <v/>
      </c>
      <c r="U3502" s="146"/>
      <c r="V3502" s="51"/>
      <c r="W3502" s="51"/>
      <c r="X3502" s="51"/>
      <c r="Y3502" s="51"/>
      <c r="Z3502" s="51"/>
      <c r="AA3502" s="145"/>
    </row>
    <row r="3503" spans="1:27" s="2" customFormat="1" ht="15.6" x14ac:dyDescent="0.3">
      <c r="A3503" s="555">
        <v>45881</v>
      </c>
      <c r="B3503" s="48" t="s">
        <v>3373</v>
      </c>
      <c r="C3503" s="45" t="s">
        <v>494</v>
      </c>
      <c r="D3503" s="45">
        <v>8</v>
      </c>
      <c r="E3503" s="45" t="s">
        <v>28</v>
      </c>
      <c r="F3503" s="45">
        <v>5</v>
      </c>
      <c r="G3503" s="64" t="s">
        <v>3378</v>
      </c>
      <c r="H3503" s="61" t="s">
        <v>3379</v>
      </c>
      <c r="I3503" s="65"/>
      <c r="J3503" s="580">
        <v>45709</v>
      </c>
      <c r="K3503" s="42" t="s">
        <v>31</v>
      </c>
      <c r="L3503" s="527" t="s">
        <v>164</v>
      </c>
      <c r="M3503" s="57"/>
      <c r="N3503" s="516">
        <v>45710</v>
      </c>
      <c r="O3503" s="51"/>
      <c r="P3503" s="70" t="str">
        <f t="shared" ca="1" si="576"/>
        <v/>
      </c>
      <c r="Q3503" s="70" t="str">
        <f t="shared" ca="1" si="577"/>
        <v/>
      </c>
      <c r="R3503" s="70" t="str">
        <f t="shared" ca="1" si="578"/>
        <v/>
      </c>
      <c r="S3503" s="70" t="str">
        <f t="shared" ca="1" si="579"/>
        <v/>
      </c>
      <c r="T3503" s="147" t="str">
        <f t="shared" ca="1" si="580"/>
        <v/>
      </c>
      <c r="U3503" s="146"/>
      <c r="V3503" s="51"/>
      <c r="W3503" s="51"/>
      <c r="X3503" s="51"/>
      <c r="Y3503" s="51"/>
      <c r="Z3503" s="51"/>
      <c r="AA3503" s="145"/>
    </row>
    <row r="3504" spans="1:27" s="2" customFormat="1" ht="46.8" x14ac:dyDescent="0.3">
      <c r="A3504" s="555">
        <v>45881</v>
      </c>
      <c r="B3504" s="48" t="s">
        <v>3373</v>
      </c>
      <c r="C3504" s="45" t="s">
        <v>494</v>
      </c>
      <c r="D3504" s="45">
        <v>8</v>
      </c>
      <c r="E3504" s="45" t="s">
        <v>28</v>
      </c>
      <c r="F3504" s="45">
        <v>6</v>
      </c>
      <c r="G3504" s="64" t="s">
        <v>3380</v>
      </c>
      <c r="H3504" s="47" t="s">
        <v>54</v>
      </c>
      <c r="I3504" s="65"/>
      <c r="J3504" s="580">
        <v>45785</v>
      </c>
      <c r="K3504" s="42" t="s">
        <v>31</v>
      </c>
      <c r="L3504" s="527" t="s">
        <v>164</v>
      </c>
      <c r="M3504" s="57"/>
      <c r="N3504" s="516">
        <v>45792</v>
      </c>
      <c r="O3504" s="51"/>
      <c r="P3504" s="70" t="str">
        <f t="shared" ca="1" si="576"/>
        <v/>
      </c>
      <c r="Q3504" s="70" t="str">
        <f t="shared" ca="1" si="577"/>
        <v/>
      </c>
      <c r="R3504" s="70" t="str">
        <f t="shared" ca="1" si="578"/>
        <v/>
      </c>
      <c r="S3504" s="70" t="str">
        <f t="shared" ca="1" si="579"/>
        <v/>
      </c>
      <c r="T3504" s="147" t="str">
        <f t="shared" ca="1" si="580"/>
        <v/>
      </c>
      <c r="U3504" s="146"/>
      <c r="V3504" s="51"/>
      <c r="W3504" s="51"/>
      <c r="X3504" s="51"/>
      <c r="Y3504" s="51"/>
      <c r="Z3504" s="51"/>
      <c r="AA3504" s="145"/>
    </row>
    <row r="3505" spans="1:27" s="2" customFormat="1" ht="15.6" x14ac:dyDescent="0.3">
      <c r="A3505" s="555">
        <v>45881</v>
      </c>
      <c r="B3505" s="48" t="s">
        <v>3373</v>
      </c>
      <c r="C3505" s="45" t="s">
        <v>494</v>
      </c>
      <c r="D3505" s="45">
        <v>8</v>
      </c>
      <c r="E3505" s="45" t="s">
        <v>28</v>
      </c>
      <c r="F3505" s="45">
        <v>7</v>
      </c>
      <c r="G3505" s="64" t="s">
        <v>1869</v>
      </c>
      <c r="H3505" s="65" t="s">
        <v>44</v>
      </c>
      <c r="I3505" s="65"/>
      <c r="J3505" s="580">
        <v>45709</v>
      </c>
      <c r="K3505" s="42" t="s">
        <v>31</v>
      </c>
      <c r="L3505" s="527" t="s">
        <v>164</v>
      </c>
      <c r="M3505" s="57"/>
      <c r="N3505" s="522">
        <v>45709</v>
      </c>
      <c r="O3505" s="51"/>
      <c r="P3505" s="70"/>
      <c r="Q3505" s="70"/>
      <c r="R3505" s="70"/>
      <c r="S3505" s="70"/>
      <c r="T3505" s="147"/>
      <c r="U3505" s="146"/>
      <c r="V3505" s="51"/>
      <c r="W3505" s="51"/>
      <c r="X3505" s="51"/>
      <c r="Y3505" s="51"/>
      <c r="Z3505" s="51"/>
      <c r="AA3505" s="145"/>
    </row>
    <row r="3506" spans="1:27" s="2" customFormat="1" ht="15.6" x14ac:dyDescent="0.3">
      <c r="A3506" s="555">
        <v>45881</v>
      </c>
      <c r="B3506" s="48" t="s">
        <v>3373</v>
      </c>
      <c r="C3506" s="45" t="s">
        <v>494</v>
      </c>
      <c r="D3506" s="45">
        <v>8</v>
      </c>
      <c r="E3506" s="45" t="s">
        <v>28</v>
      </c>
      <c r="F3506" s="45">
        <v>8</v>
      </c>
      <c r="G3506" s="64" t="s">
        <v>3381</v>
      </c>
      <c r="H3506" s="64" t="s">
        <v>30</v>
      </c>
      <c r="I3506" s="65"/>
      <c r="J3506" s="580">
        <v>45798</v>
      </c>
      <c r="K3506" s="356" t="s">
        <v>31</v>
      </c>
      <c r="L3506" s="527" t="s">
        <v>164</v>
      </c>
      <c r="M3506" s="57"/>
      <c r="N3506" s="516">
        <v>45820</v>
      </c>
      <c r="O3506" s="51"/>
      <c r="P3506" s="70"/>
      <c r="Q3506" s="70"/>
      <c r="R3506" s="70"/>
      <c r="S3506" s="70"/>
      <c r="T3506" s="147"/>
      <c r="U3506" s="146"/>
      <c r="V3506" s="51"/>
      <c r="W3506" s="51"/>
      <c r="X3506" s="51"/>
      <c r="Y3506" s="51"/>
      <c r="Z3506" s="51"/>
      <c r="AA3506" s="145"/>
    </row>
    <row r="3507" spans="1:27" s="2" customFormat="1" ht="15.6" x14ac:dyDescent="0.3">
      <c r="A3507" s="555">
        <v>45881</v>
      </c>
      <c r="B3507" s="48" t="s">
        <v>3373</v>
      </c>
      <c r="C3507" s="45" t="s">
        <v>494</v>
      </c>
      <c r="D3507" s="45">
        <v>8</v>
      </c>
      <c r="E3507" s="45" t="s">
        <v>28</v>
      </c>
      <c r="F3507" s="45">
        <v>9</v>
      </c>
      <c r="G3507" s="64" t="s">
        <v>3382</v>
      </c>
      <c r="H3507" s="65" t="s">
        <v>30</v>
      </c>
      <c r="I3507" s="65"/>
      <c r="J3507" s="580">
        <v>45798</v>
      </c>
      <c r="K3507" s="42" t="s">
        <v>31</v>
      </c>
      <c r="L3507" s="527" t="s">
        <v>164</v>
      </c>
      <c r="M3507" s="57"/>
      <c r="N3507" s="516">
        <v>45798</v>
      </c>
      <c r="O3507" s="51"/>
      <c r="P3507" s="70"/>
      <c r="Q3507" s="70"/>
      <c r="R3507" s="70"/>
      <c r="S3507" s="70"/>
      <c r="T3507" s="147"/>
      <c r="U3507" s="146"/>
      <c r="V3507" s="51"/>
      <c r="W3507" s="51"/>
      <c r="X3507" s="51"/>
      <c r="Y3507" s="51"/>
      <c r="Z3507" s="51"/>
      <c r="AA3507" s="145"/>
    </row>
    <row r="3508" spans="1:27" s="2" customFormat="1" ht="15.6" x14ac:dyDescent="0.3">
      <c r="A3508" s="555">
        <v>45881</v>
      </c>
      <c r="B3508" s="48" t="s">
        <v>3373</v>
      </c>
      <c r="C3508" s="45" t="s">
        <v>494</v>
      </c>
      <c r="D3508" s="45">
        <v>8</v>
      </c>
      <c r="E3508" s="45" t="s">
        <v>28</v>
      </c>
      <c r="F3508" s="45">
        <v>10</v>
      </c>
      <c r="G3508" s="64" t="s">
        <v>3383</v>
      </c>
      <c r="H3508" s="47" t="s">
        <v>54</v>
      </c>
      <c r="I3508" s="65"/>
      <c r="J3508" s="580">
        <v>45798</v>
      </c>
      <c r="K3508" s="42" t="s">
        <v>31</v>
      </c>
      <c r="L3508" s="527" t="s">
        <v>164</v>
      </c>
      <c r="M3508" s="57"/>
      <c r="N3508" s="516">
        <v>45834</v>
      </c>
      <c r="O3508" s="51"/>
      <c r="P3508" s="70"/>
      <c r="Q3508" s="70"/>
      <c r="R3508" s="70"/>
      <c r="S3508" s="70"/>
      <c r="T3508" s="147"/>
      <c r="U3508" s="146"/>
      <c r="V3508" s="51"/>
      <c r="W3508" s="51"/>
      <c r="X3508" s="51"/>
      <c r="Y3508" s="51"/>
      <c r="Z3508" s="51"/>
      <c r="AA3508" s="145"/>
    </row>
    <row r="3509" spans="1:27" s="2" customFormat="1" ht="15.6" x14ac:dyDescent="0.3">
      <c r="A3509" s="555">
        <v>45881</v>
      </c>
      <c r="B3509" s="48" t="s">
        <v>3373</v>
      </c>
      <c r="C3509" s="45" t="s">
        <v>494</v>
      </c>
      <c r="D3509" s="45">
        <v>8</v>
      </c>
      <c r="E3509" s="45" t="s">
        <v>28</v>
      </c>
      <c r="F3509" s="45">
        <v>11</v>
      </c>
      <c r="G3509" s="64" t="s">
        <v>3384</v>
      </c>
      <c r="H3509" s="47" t="s">
        <v>54</v>
      </c>
      <c r="I3509" s="65"/>
      <c r="J3509" s="580">
        <v>45798</v>
      </c>
      <c r="K3509" s="42" t="s">
        <v>31</v>
      </c>
      <c r="L3509" s="527" t="s">
        <v>164</v>
      </c>
      <c r="M3509" s="57"/>
      <c r="N3509" s="516">
        <v>45834</v>
      </c>
      <c r="O3509" s="51"/>
      <c r="P3509" s="70"/>
      <c r="Q3509" s="70"/>
      <c r="R3509" s="70"/>
      <c r="S3509" s="70"/>
      <c r="T3509" s="147"/>
      <c r="U3509" s="146"/>
      <c r="V3509" s="51"/>
      <c r="W3509" s="51"/>
      <c r="X3509" s="51"/>
      <c r="Y3509" s="51"/>
      <c r="Z3509" s="51"/>
      <c r="AA3509" s="145"/>
    </row>
    <row r="3510" spans="1:27" s="2" customFormat="1" ht="15.6" x14ac:dyDescent="0.3">
      <c r="A3510" s="555">
        <v>45881</v>
      </c>
      <c r="B3510" s="48" t="s">
        <v>3373</v>
      </c>
      <c r="C3510" s="45" t="s">
        <v>494</v>
      </c>
      <c r="D3510" s="45">
        <v>8</v>
      </c>
      <c r="E3510" s="45" t="s">
        <v>28</v>
      </c>
      <c r="F3510" s="45">
        <v>12</v>
      </c>
      <c r="G3510" s="64" t="s">
        <v>3385</v>
      </c>
      <c r="H3510" s="64" t="s">
        <v>30</v>
      </c>
      <c r="I3510" s="65"/>
      <c r="J3510" s="580">
        <v>45798</v>
      </c>
      <c r="K3510" s="42" t="s">
        <v>31</v>
      </c>
      <c r="L3510" s="527" t="s">
        <v>164</v>
      </c>
      <c r="M3510" s="57"/>
      <c r="N3510" s="516">
        <v>45798</v>
      </c>
      <c r="O3510" s="51"/>
      <c r="P3510" s="70"/>
      <c r="Q3510" s="70"/>
      <c r="R3510" s="70"/>
      <c r="S3510" s="70"/>
      <c r="T3510" s="147"/>
      <c r="U3510" s="146"/>
      <c r="V3510" s="51"/>
      <c r="W3510" s="51"/>
      <c r="X3510" s="51"/>
      <c r="Y3510" s="51"/>
      <c r="Z3510" s="51"/>
      <c r="AA3510" s="145"/>
    </row>
    <row r="3511" spans="1:27" s="2" customFormat="1" ht="15.6" x14ac:dyDescent="0.3">
      <c r="A3511" s="555">
        <v>45881</v>
      </c>
      <c r="B3511" s="48" t="s">
        <v>3373</v>
      </c>
      <c r="C3511" s="45" t="s">
        <v>494</v>
      </c>
      <c r="D3511" s="45">
        <v>8</v>
      </c>
      <c r="E3511" s="45" t="s">
        <v>28</v>
      </c>
      <c r="F3511" s="45">
        <v>13</v>
      </c>
      <c r="G3511" s="64" t="s">
        <v>5232</v>
      </c>
      <c r="H3511" s="64" t="s">
        <v>1104</v>
      </c>
      <c r="I3511" s="65"/>
      <c r="J3511" s="580">
        <v>45798</v>
      </c>
      <c r="K3511" s="42" t="s">
        <v>31</v>
      </c>
      <c r="L3511" s="527" t="s">
        <v>164</v>
      </c>
      <c r="M3511" s="57"/>
      <c r="N3511" s="516">
        <v>45838</v>
      </c>
      <c r="O3511" s="51"/>
      <c r="P3511" s="70"/>
      <c r="Q3511" s="70"/>
      <c r="R3511" s="70"/>
      <c r="S3511" s="70"/>
      <c r="T3511" s="147"/>
      <c r="U3511" s="146"/>
      <c r="V3511" s="51"/>
      <c r="W3511" s="51"/>
      <c r="X3511" s="51"/>
      <c r="Y3511" s="51"/>
      <c r="Z3511" s="51"/>
      <c r="AA3511" s="145"/>
    </row>
    <row r="3512" spans="1:27" s="2" customFormat="1" ht="31.2" x14ac:dyDescent="0.3">
      <c r="A3512" s="555">
        <v>45881</v>
      </c>
      <c r="B3512" s="48" t="s">
        <v>3373</v>
      </c>
      <c r="C3512" s="45" t="s">
        <v>494</v>
      </c>
      <c r="D3512" s="45">
        <v>8</v>
      </c>
      <c r="E3512" s="45" t="s">
        <v>28</v>
      </c>
      <c r="F3512" s="45">
        <v>14</v>
      </c>
      <c r="G3512" s="64" t="s">
        <v>5303</v>
      </c>
      <c r="H3512" s="64" t="s">
        <v>30</v>
      </c>
      <c r="I3512" s="65"/>
      <c r="J3512" s="580">
        <v>45798</v>
      </c>
      <c r="K3512" s="42" t="s">
        <v>31</v>
      </c>
      <c r="L3512" s="527" t="s">
        <v>164</v>
      </c>
      <c r="M3512" s="405"/>
      <c r="N3512" s="516">
        <v>45958</v>
      </c>
      <c r="O3512" s="51"/>
      <c r="P3512" s="70"/>
      <c r="Q3512" s="70"/>
      <c r="R3512" s="70"/>
      <c r="S3512" s="70"/>
      <c r="T3512" s="147"/>
      <c r="U3512" s="146"/>
      <c r="V3512" s="51"/>
      <c r="W3512" s="51"/>
      <c r="X3512" s="51"/>
      <c r="Y3512" s="51"/>
      <c r="Z3512" s="51"/>
      <c r="AA3512" s="145"/>
    </row>
    <row r="3513" spans="1:27" s="2" customFormat="1" ht="72" x14ac:dyDescent="0.3">
      <c r="A3513" s="555">
        <v>45881</v>
      </c>
      <c r="B3513" s="48" t="s">
        <v>3373</v>
      </c>
      <c r="C3513" s="45" t="s">
        <v>494</v>
      </c>
      <c r="D3513" s="45">
        <v>8</v>
      </c>
      <c r="E3513" s="45" t="s">
        <v>28</v>
      </c>
      <c r="F3513" s="45">
        <v>15</v>
      </c>
      <c r="G3513" s="44" t="s">
        <v>5422</v>
      </c>
      <c r="H3513" s="44" t="s">
        <v>44</v>
      </c>
      <c r="I3513" s="95"/>
      <c r="J3513" s="522">
        <v>45798</v>
      </c>
      <c r="K3513" s="312" t="s">
        <v>5254</v>
      </c>
      <c r="L3513" s="527">
        <v>45798</v>
      </c>
      <c r="M3513" s="405" t="s">
        <v>5301</v>
      </c>
      <c r="N3513" s="516"/>
      <c r="O3513" s="470" t="s">
        <v>5423</v>
      </c>
      <c r="P3513" s="70"/>
      <c r="Q3513" s="70"/>
      <c r="R3513" s="70"/>
      <c r="S3513" s="70"/>
      <c r="T3513" s="147"/>
      <c r="U3513" s="146"/>
      <c r="V3513" s="51"/>
      <c r="W3513" s="51"/>
      <c r="X3513" s="51"/>
      <c r="Y3513" s="51"/>
      <c r="Z3513" s="51"/>
      <c r="AA3513" s="145"/>
    </row>
    <row r="3514" spans="1:27" s="2" customFormat="1" ht="15.6" x14ac:dyDescent="0.3">
      <c r="A3514" s="555">
        <v>45881</v>
      </c>
      <c r="B3514" s="48" t="s">
        <v>3373</v>
      </c>
      <c r="C3514" s="45" t="s">
        <v>494</v>
      </c>
      <c r="D3514" s="45">
        <v>8</v>
      </c>
      <c r="E3514" s="45" t="s">
        <v>28</v>
      </c>
      <c r="F3514" s="45">
        <v>16</v>
      </c>
      <c r="G3514" s="64" t="s">
        <v>3386</v>
      </c>
      <c r="H3514" s="64" t="s">
        <v>30</v>
      </c>
      <c r="I3514" s="65"/>
      <c r="J3514" s="580">
        <v>45798</v>
      </c>
      <c r="K3514" s="42" t="s">
        <v>31</v>
      </c>
      <c r="L3514" s="527" t="s">
        <v>164</v>
      </c>
      <c r="M3514" s="57"/>
      <c r="N3514" s="516">
        <v>45798</v>
      </c>
      <c r="O3514" s="51"/>
      <c r="P3514" s="70"/>
      <c r="Q3514" s="70"/>
      <c r="R3514" s="70"/>
      <c r="S3514" s="70"/>
      <c r="T3514" s="147"/>
      <c r="U3514" s="146"/>
      <c r="V3514" s="51"/>
      <c r="W3514" s="51"/>
      <c r="X3514" s="51"/>
      <c r="Y3514" s="51"/>
      <c r="Z3514" s="51"/>
      <c r="AA3514" s="145"/>
    </row>
    <row r="3515" spans="1:27" s="2" customFormat="1" ht="15.6" x14ac:dyDescent="0.3">
      <c r="A3515" s="555">
        <v>45881</v>
      </c>
      <c r="B3515" s="48" t="s">
        <v>3373</v>
      </c>
      <c r="C3515" s="45" t="s">
        <v>494</v>
      </c>
      <c r="D3515" s="45">
        <v>8</v>
      </c>
      <c r="E3515" s="45" t="s">
        <v>28</v>
      </c>
      <c r="F3515" s="45">
        <v>17</v>
      </c>
      <c r="G3515" s="64" t="s">
        <v>3387</v>
      </c>
      <c r="H3515" s="64" t="s">
        <v>30</v>
      </c>
      <c r="I3515" s="65"/>
      <c r="J3515" s="580">
        <v>45798</v>
      </c>
      <c r="K3515" s="42" t="s">
        <v>31</v>
      </c>
      <c r="L3515" s="527" t="s">
        <v>164</v>
      </c>
      <c r="M3515" s="57"/>
      <c r="N3515" s="516">
        <v>45798</v>
      </c>
      <c r="O3515" s="51"/>
      <c r="P3515" s="70"/>
      <c r="Q3515" s="70"/>
      <c r="R3515" s="70"/>
      <c r="S3515" s="70"/>
      <c r="T3515" s="147"/>
      <c r="U3515" s="146"/>
      <c r="V3515" s="51"/>
      <c r="W3515" s="51"/>
      <c r="X3515" s="51"/>
      <c r="Y3515" s="51"/>
      <c r="Z3515" s="51"/>
      <c r="AA3515" s="145"/>
    </row>
    <row r="3516" spans="1:27" s="2" customFormat="1" ht="31.2" x14ac:dyDescent="0.3">
      <c r="A3516" s="555">
        <v>45881</v>
      </c>
      <c r="B3516" s="48" t="s">
        <v>3373</v>
      </c>
      <c r="C3516" s="45" t="s">
        <v>494</v>
      </c>
      <c r="D3516" s="45">
        <v>8</v>
      </c>
      <c r="E3516" s="45" t="s">
        <v>28</v>
      </c>
      <c r="F3516" s="45">
        <v>18</v>
      </c>
      <c r="G3516" s="64" t="s">
        <v>5233</v>
      </c>
      <c r="H3516" s="64" t="s">
        <v>57</v>
      </c>
      <c r="I3516" s="65"/>
      <c r="J3516" s="580">
        <v>45798</v>
      </c>
      <c r="K3516" s="42" t="s">
        <v>31</v>
      </c>
      <c r="L3516" s="527" t="s">
        <v>164</v>
      </c>
      <c r="M3516" s="57"/>
      <c r="N3516" s="516">
        <v>45929</v>
      </c>
      <c r="O3516" s="51"/>
      <c r="P3516" s="70"/>
      <c r="Q3516" s="70"/>
      <c r="R3516" s="70"/>
      <c r="S3516" s="70"/>
      <c r="T3516" s="147"/>
      <c r="U3516" s="146"/>
      <c r="V3516" s="51"/>
      <c r="W3516" s="51"/>
      <c r="X3516" s="51"/>
      <c r="Y3516" s="51"/>
      <c r="Z3516" s="51"/>
      <c r="AA3516" s="145"/>
    </row>
    <row r="3517" spans="1:27" s="2" customFormat="1" ht="15.6" x14ac:dyDescent="0.3">
      <c r="A3517" s="555">
        <v>45881</v>
      </c>
      <c r="B3517" s="48" t="s">
        <v>3373</v>
      </c>
      <c r="C3517" s="45" t="s">
        <v>494</v>
      </c>
      <c r="D3517" s="45">
        <v>8</v>
      </c>
      <c r="E3517" s="45" t="s">
        <v>28</v>
      </c>
      <c r="F3517" s="45">
        <v>19</v>
      </c>
      <c r="G3517" s="64" t="s">
        <v>3388</v>
      </c>
      <c r="H3517" s="64" t="s">
        <v>30</v>
      </c>
      <c r="I3517" s="65"/>
      <c r="J3517" s="580">
        <v>45798</v>
      </c>
      <c r="K3517" s="42" t="s">
        <v>31</v>
      </c>
      <c r="L3517" s="527" t="s">
        <v>164</v>
      </c>
      <c r="M3517" s="57"/>
      <c r="N3517" s="516">
        <v>45798</v>
      </c>
      <c r="O3517" s="51"/>
      <c r="P3517" s="70"/>
      <c r="Q3517" s="70"/>
      <c r="R3517" s="70"/>
      <c r="S3517" s="70"/>
      <c r="T3517" s="147"/>
      <c r="U3517" s="146"/>
      <c r="V3517" s="51"/>
      <c r="W3517" s="51"/>
      <c r="X3517" s="51"/>
      <c r="Y3517" s="51"/>
      <c r="Z3517" s="51"/>
      <c r="AA3517" s="145"/>
    </row>
    <row r="3518" spans="1:27" s="2" customFormat="1" ht="15.6" x14ac:dyDescent="0.3">
      <c r="A3518" s="555">
        <v>45881</v>
      </c>
      <c r="B3518" s="48" t="s">
        <v>3373</v>
      </c>
      <c r="C3518" s="45" t="s">
        <v>494</v>
      </c>
      <c r="D3518" s="45">
        <v>8</v>
      </c>
      <c r="E3518" s="45" t="s">
        <v>28</v>
      </c>
      <c r="F3518" s="45">
        <v>20</v>
      </c>
      <c r="G3518" s="64" t="s">
        <v>3389</v>
      </c>
      <c r="H3518" s="64" t="s">
        <v>30</v>
      </c>
      <c r="I3518" s="65"/>
      <c r="J3518" s="580">
        <v>45798</v>
      </c>
      <c r="K3518" s="42" t="s">
        <v>31</v>
      </c>
      <c r="L3518" s="527" t="s">
        <v>164</v>
      </c>
      <c r="M3518" s="57"/>
      <c r="N3518" s="516"/>
      <c r="O3518" s="51"/>
      <c r="P3518" s="70"/>
      <c r="Q3518" s="70"/>
      <c r="R3518" s="70"/>
      <c r="S3518" s="70"/>
      <c r="T3518" s="147"/>
      <c r="U3518" s="146"/>
      <c r="V3518" s="51"/>
      <c r="W3518" s="51"/>
      <c r="X3518" s="51"/>
      <c r="Y3518" s="51"/>
      <c r="Z3518" s="51"/>
      <c r="AA3518" s="145"/>
    </row>
    <row r="3519" spans="1:27" s="2" customFormat="1" ht="15.6" x14ac:dyDescent="0.3">
      <c r="A3519" s="555">
        <v>45881</v>
      </c>
      <c r="B3519" s="48" t="s">
        <v>3373</v>
      </c>
      <c r="C3519" s="45" t="s">
        <v>494</v>
      </c>
      <c r="D3519" s="45">
        <v>8</v>
      </c>
      <c r="E3519" s="45" t="s">
        <v>28</v>
      </c>
      <c r="F3519" s="45">
        <v>21</v>
      </c>
      <c r="G3519" s="64" t="s">
        <v>3390</v>
      </c>
      <c r="H3519" s="64" t="s">
        <v>30</v>
      </c>
      <c r="I3519" s="65"/>
      <c r="J3519" s="580">
        <v>45798</v>
      </c>
      <c r="K3519" s="42" t="s">
        <v>31</v>
      </c>
      <c r="L3519" s="527" t="s">
        <v>164</v>
      </c>
      <c r="M3519" s="57"/>
      <c r="N3519" s="516">
        <v>45798</v>
      </c>
      <c r="O3519" s="51"/>
      <c r="P3519" s="70"/>
      <c r="Q3519" s="70"/>
      <c r="R3519" s="70"/>
      <c r="S3519" s="70"/>
      <c r="T3519" s="147"/>
      <c r="U3519" s="146"/>
      <c r="V3519" s="51"/>
      <c r="W3519" s="51"/>
      <c r="X3519" s="51"/>
      <c r="Y3519" s="51"/>
      <c r="Z3519" s="51"/>
      <c r="AA3519" s="145"/>
    </row>
    <row r="3520" spans="1:27" s="2" customFormat="1" ht="15.6" x14ac:dyDescent="0.3">
      <c r="A3520" s="555">
        <v>45881</v>
      </c>
      <c r="B3520" s="48" t="s">
        <v>3373</v>
      </c>
      <c r="C3520" s="45" t="s">
        <v>494</v>
      </c>
      <c r="D3520" s="45">
        <v>8</v>
      </c>
      <c r="E3520" s="45" t="s">
        <v>28</v>
      </c>
      <c r="F3520" s="45">
        <v>22</v>
      </c>
      <c r="G3520" s="64" t="s">
        <v>5175</v>
      </c>
      <c r="H3520" s="65" t="s">
        <v>116</v>
      </c>
      <c r="I3520" s="65"/>
      <c r="J3520" s="580">
        <v>45881</v>
      </c>
      <c r="K3520" s="42" t="s">
        <v>31</v>
      </c>
      <c r="L3520" s="527" t="s">
        <v>164</v>
      </c>
      <c r="M3520" s="57"/>
      <c r="N3520" s="516">
        <v>45933</v>
      </c>
      <c r="O3520" s="51"/>
      <c r="P3520" s="70"/>
      <c r="Q3520" s="70"/>
      <c r="R3520" s="70"/>
      <c r="S3520" s="70"/>
      <c r="T3520" s="147"/>
      <c r="U3520" s="146"/>
      <c r="V3520" s="51"/>
      <c r="W3520" s="51"/>
      <c r="X3520" s="51"/>
      <c r="Y3520" s="51"/>
      <c r="Z3520" s="51"/>
      <c r="AA3520" s="145"/>
    </row>
    <row r="3521" spans="1:27" s="2" customFormat="1" ht="15.6" x14ac:dyDescent="0.3">
      <c r="A3521" s="555">
        <v>45881</v>
      </c>
      <c r="B3521" s="48" t="s">
        <v>3373</v>
      </c>
      <c r="C3521" s="45" t="s">
        <v>494</v>
      </c>
      <c r="D3521" s="45">
        <v>8</v>
      </c>
      <c r="E3521" s="45" t="s">
        <v>28</v>
      </c>
      <c r="F3521" s="45">
        <v>23</v>
      </c>
      <c r="G3521" s="64" t="s">
        <v>5180</v>
      </c>
      <c r="H3521" s="65" t="s">
        <v>158</v>
      </c>
      <c r="I3521" s="65"/>
      <c r="J3521" s="580">
        <v>45881</v>
      </c>
      <c r="K3521" s="42" t="s">
        <v>31</v>
      </c>
      <c r="L3521" s="527" t="s">
        <v>164</v>
      </c>
      <c r="M3521" s="57"/>
      <c r="N3521" s="516">
        <v>45896</v>
      </c>
      <c r="O3521" s="51"/>
      <c r="P3521" s="70"/>
      <c r="Q3521" s="70"/>
      <c r="R3521" s="70"/>
      <c r="S3521" s="70"/>
      <c r="T3521" s="147"/>
      <c r="U3521" s="146"/>
      <c r="V3521" s="51"/>
      <c r="W3521" s="51"/>
      <c r="X3521" s="51"/>
      <c r="Y3521" s="51"/>
      <c r="Z3521" s="51"/>
      <c r="AA3521" s="145"/>
    </row>
    <row r="3522" spans="1:27" s="2" customFormat="1" ht="15.6" x14ac:dyDescent="0.3">
      <c r="A3522" s="555">
        <v>45881</v>
      </c>
      <c r="B3522" s="48" t="s">
        <v>3373</v>
      </c>
      <c r="C3522" s="45" t="s">
        <v>494</v>
      </c>
      <c r="D3522" s="45">
        <v>8</v>
      </c>
      <c r="E3522" s="45" t="s">
        <v>28</v>
      </c>
      <c r="F3522" s="45">
        <v>24</v>
      </c>
      <c r="G3522" s="64" t="s">
        <v>5419</v>
      </c>
      <c r="H3522" s="64" t="s">
        <v>30</v>
      </c>
      <c r="I3522" s="65"/>
      <c r="J3522" s="580">
        <v>46027</v>
      </c>
      <c r="K3522" s="42" t="s">
        <v>31</v>
      </c>
      <c r="L3522" s="527" t="s">
        <v>164</v>
      </c>
      <c r="M3522" s="57"/>
      <c r="N3522" s="516">
        <v>45664</v>
      </c>
      <c r="O3522" s="51" t="s">
        <v>5420</v>
      </c>
      <c r="P3522" s="70"/>
      <c r="Q3522" s="70"/>
      <c r="R3522" s="70"/>
      <c r="S3522" s="70"/>
      <c r="T3522" s="147"/>
      <c r="U3522" s="146"/>
      <c r="V3522" s="51"/>
      <c r="W3522" s="51"/>
      <c r="X3522" s="51"/>
      <c r="Y3522" s="51"/>
      <c r="Z3522" s="51"/>
      <c r="AA3522" s="145"/>
    </row>
    <row r="3523" spans="1:27" s="2" customFormat="1" ht="62.4" x14ac:dyDescent="0.3">
      <c r="A3523" s="555">
        <v>45881</v>
      </c>
      <c r="B3523" s="48" t="s">
        <v>3373</v>
      </c>
      <c r="C3523" s="45" t="s">
        <v>494</v>
      </c>
      <c r="D3523" s="45">
        <v>8</v>
      </c>
      <c r="E3523" s="45" t="s">
        <v>28</v>
      </c>
      <c r="F3523" s="45">
        <v>25</v>
      </c>
      <c r="G3523" s="44" t="s">
        <v>5467</v>
      </c>
      <c r="H3523" s="48" t="s">
        <v>5527</v>
      </c>
      <c r="I3523" s="48"/>
      <c r="J3523" s="513">
        <v>46036</v>
      </c>
      <c r="K3523" s="359" t="s">
        <v>205</v>
      </c>
      <c r="L3523" s="516" t="s">
        <v>164</v>
      </c>
      <c r="M3523" s="417"/>
      <c r="N3523" s="516">
        <v>46100</v>
      </c>
      <c r="O3523" s="639" t="s">
        <v>5530</v>
      </c>
      <c r="P3523" s="70"/>
      <c r="Q3523" s="70"/>
      <c r="R3523" s="70"/>
      <c r="S3523" s="70"/>
      <c r="T3523" s="147"/>
      <c r="U3523" s="146"/>
      <c r="V3523" s="51"/>
      <c r="W3523" s="51"/>
      <c r="X3523" s="51"/>
      <c r="Y3523" s="51"/>
      <c r="Z3523" s="51"/>
      <c r="AA3523" s="145"/>
    </row>
    <row r="3524" spans="1:27" s="2" customFormat="1" ht="54" customHeight="1" x14ac:dyDescent="0.35">
      <c r="A3524" s="555">
        <v>45881</v>
      </c>
      <c r="B3524" s="48" t="s">
        <v>3373</v>
      </c>
      <c r="C3524" s="45" t="s">
        <v>494</v>
      </c>
      <c r="D3524" s="45">
        <v>8</v>
      </c>
      <c r="E3524" s="45" t="s">
        <v>28</v>
      </c>
      <c r="F3524" s="45">
        <v>26</v>
      </c>
      <c r="G3524" s="64" t="s">
        <v>5622</v>
      </c>
      <c r="H3524" s="64" t="s">
        <v>30</v>
      </c>
      <c r="I3524" s="65"/>
      <c r="J3524" s="526">
        <v>46051</v>
      </c>
      <c r="K3524" s="191" t="s">
        <v>31</v>
      </c>
      <c r="L3524" s="516" t="s">
        <v>164</v>
      </c>
      <c r="M3524" s="405"/>
      <c r="N3524" s="516">
        <v>46184</v>
      </c>
      <c r="O3524" s="510" t="s">
        <v>5486</v>
      </c>
      <c r="P3524" s="70"/>
      <c r="Q3524" s="70"/>
      <c r="R3524" s="70"/>
      <c r="S3524" s="70"/>
      <c r="T3524" s="147"/>
      <c r="U3524" s="146"/>
      <c r="V3524" s="51"/>
      <c r="W3524" s="51"/>
      <c r="X3524" s="51"/>
      <c r="Y3524" s="51"/>
      <c r="Z3524" s="51"/>
      <c r="AA3524" s="145"/>
    </row>
    <row r="3525" spans="1:27" s="2" customFormat="1" ht="15.6" x14ac:dyDescent="0.3">
      <c r="A3525" s="555">
        <v>45881</v>
      </c>
      <c r="B3525" s="48" t="s">
        <v>3373</v>
      </c>
      <c r="C3525" s="45" t="s">
        <v>494</v>
      </c>
      <c r="D3525" s="45">
        <v>8</v>
      </c>
      <c r="E3525" s="45" t="s">
        <v>28</v>
      </c>
      <c r="F3525" s="45">
        <v>27</v>
      </c>
      <c r="G3525" s="64" t="s">
        <v>5529</v>
      </c>
      <c r="H3525" s="65" t="s">
        <v>30</v>
      </c>
      <c r="I3525" s="65"/>
      <c r="J3525" s="526">
        <v>46083</v>
      </c>
      <c r="K3525" s="42" t="s">
        <v>31</v>
      </c>
      <c r="L3525" s="516" t="s">
        <v>164</v>
      </c>
      <c r="M3525" s="417"/>
      <c r="N3525" s="516">
        <v>46099</v>
      </c>
      <c r="O3525" s="51"/>
      <c r="P3525" s="70"/>
      <c r="Q3525" s="70"/>
      <c r="R3525" s="70"/>
      <c r="S3525" s="70"/>
      <c r="T3525" s="147"/>
      <c r="U3525" s="146"/>
      <c r="V3525" s="51"/>
      <c r="W3525" s="51"/>
      <c r="X3525" s="51"/>
      <c r="Y3525" s="51"/>
      <c r="Z3525" s="51"/>
      <c r="AA3525" s="145"/>
    </row>
    <row r="3526" spans="1:27" s="2" customFormat="1" ht="15.6" x14ac:dyDescent="0.3">
      <c r="A3526" s="555">
        <v>45881</v>
      </c>
      <c r="B3526" s="48" t="s">
        <v>3373</v>
      </c>
      <c r="C3526" s="45" t="s">
        <v>494</v>
      </c>
      <c r="D3526" s="45">
        <v>8</v>
      </c>
      <c r="E3526" s="45" t="s">
        <v>28</v>
      </c>
      <c r="F3526" s="45">
        <v>28</v>
      </c>
      <c r="G3526" s="64" t="s">
        <v>5528</v>
      </c>
      <c r="H3526" s="65" t="s">
        <v>30</v>
      </c>
      <c r="I3526" s="65"/>
      <c r="J3526" s="526">
        <v>46098</v>
      </c>
      <c r="K3526" s="42" t="s">
        <v>31</v>
      </c>
      <c r="L3526" s="516" t="s">
        <v>164</v>
      </c>
      <c r="M3526" s="417"/>
      <c r="N3526" s="516">
        <v>46099</v>
      </c>
      <c r="O3526" s="51"/>
      <c r="P3526" s="70"/>
      <c r="Q3526" s="70"/>
      <c r="R3526" s="70"/>
      <c r="S3526" s="70"/>
      <c r="T3526" s="147"/>
      <c r="U3526" s="146"/>
      <c r="V3526" s="51"/>
      <c r="W3526" s="51"/>
      <c r="X3526" s="51"/>
      <c r="Y3526" s="51"/>
      <c r="Z3526" s="51"/>
      <c r="AA3526" s="145"/>
    </row>
    <row r="3527" spans="1:27" s="2" customFormat="1" ht="31.2" x14ac:dyDescent="0.3">
      <c r="A3527" s="555">
        <v>45881</v>
      </c>
      <c r="B3527" s="48" t="s">
        <v>3373</v>
      </c>
      <c r="C3527" s="45" t="s">
        <v>494</v>
      </c>
      <c r="D3527" s="45">
        <v>8</v>
      </c>
      <c r="E3527" s="45" t="s">
        <v>28</v>
      </c>
      <c r="F3527" s="45">
        <v>29</v>
      </c>
      <c r="G3527" s="64" t="s">
        <v>5559</v>
      </c>
      <c r="H3527" s="65" t="s">
        <v>68</v>
      </c>
      <c r="I3527" s="65"/>
      <c r="J3527" s="526">
        <v>46126</v>
      </c>
      <c r="K3527" s="42" t="s">
        <v>31</v>
      </c>
      <c r="L3527" s="516" t="s">
        <v>164</v>
      </c>
      <c r="M3527" s="417"/>
      <c r="N3527" s="516">
        <v>46155</v>
      </c>
      <c r="O3527" s="51"/>
      <c r="P3527" s="70"/>
      <c r="Q3527" s="70"/>
      <c r="R3527" s="70"/>
      <c r="S3527" s="70"/>
      <c r="T3527" s="147"/>
      <c r="U3527" s="146"/>
      <c r="V3527" s="51"/>
      <c r="W3527" s="51"/>
      <c r="X3527" s="51"/>
      <c r="Y3527" s="51"/>
      <c r="Z3527" s="51"/>
      <c r="AA3527" s="145"/>
    </row>
    <row r="3528" spans="1:27" s="2" customFormat="1" ht="15.6" x14ac:dyDescent="0.3">
      <c r="A3528" s="555">
        <v>45881</v>
      </c>
      <c r="B3528" s="48" t="s">
        <v>3373</v>
      </c>
      <c r="C3528" s="45" t="s">
        <v>494</v>
      </c>
      <c r="D3528" s="45">
        <v>8</v>
      </c>
      <c r="E3528" s="45" t="s">
        <v>28</v>
      </c>
      <c r="F3528" s="45">
        <v>30</v>
      </c>
      <c r="G3528" s="64" t="s">
        <v>5583</v>
      </c>
      <c r="H3528" s="65" t="s">
        <v>30</v>
      </c>
      <c r="I3528" s="65"/>
      <c r="J3528" s="513">
        <v>46126</v>
      </c>
      <c r="K3528" s="42" t="s">
        <v>31</v>
      </c>
      <c r="L3528" s="516" t="s">
        <v>164</v>
      </c>
      <c r="M3528" s="417"/>
      <c r="N3528" s="516"/>
      <c r="O3528" s="51"/>
      <c r="P3528" s="70"/>
      <c r="Q3528" s="70"/>
      <c r="R3528" s="70"/>
      <c r="S3528" s="70"/>
      <c r="T3528" s="147"/>
      <c r="U3528" s="146"/>
      <c r="V3528" s="51"/>
      <c r="W3528" s="51"/>
      <c r="X3528" s="51"/>
      <c r="Y3528" s="51"/>
      <c r="Z3528" s="51"/>
      <c r="AA3528" s="145"/>
    </row>
    <row r="3529" spans="1:27" s="2" customFormat="1" ht="15.6" x14ac:dyDescent="0.3">
      <c r="A3529" s="555">
        <v>45881</v>
      </c>
      <c r="B3529" s="48" t="s">
        <v>3373</v>
      </c>
      <c r="C3529" s="45" t="s">
        <v>494</v>
      </c>
      <c r="D3529" s="45">
        <v>8</v>
      </c>
      <c r="E3529" s="45" t="s">
        <v>28</v>
      </c>
      <c r="F3529" s="45">
        <v>31</v>
      </c>
      <c r="G3529" s="44" t="s">
        <v>5621</v>
      </c>
      <c r="H3529" s="48" t="s">
        <v>57</v>
      </c>
      <c r="I3529" s="48"/>
      <c r="J3529" s="513">
        <v>46187</v>
      </c>
      <c r="K3529" s="642" t="s">
        <v>5552</v>
      </c>
      <c r="L3529" s="516" t="s">
        <v>164</v>
      </c>
      <c r="M3529" s="417"/>
      <c r="N3529" s="516"/>
      <c r="O3529" s="51"/>
      <c r="P3529" s="70"/>
      <c r="Q3529" s="70"/>
      <c r="R3529" s="70"/>
      <c r="S3529" s="70"/>
      <c r="T3529" s="147"/>
      <c r="U3529" s="146"/>
      <c r="V3529" s="51"/>
      <c r="W3529" s="51"/>
      <c r="X3529" s="51"/>
      <c r="Y3529" s="51"/>
      <c r="Z3529" s="51"/>
      <c r="AA3529" s="145"/>
    </row>
    <row r="3530" spans="1:27" s="2" customFormat="1" ht="15.6" x14ac:dyDescent="0.3">
      <c r="A3530" s="555">
        <v>45490</v>
      </c>
      <c r="B3530" s="48" t="s">
        <v>3391</v>
      </c>
      <c r="C3530" s="45" t="s">
        <v>494</v>
      </c>
      <c r="D3530" s="45">
        <v>8</v>
      </c>
      <c r="E3530" s="45" t="s">
        <v>66</v>
      </c>
      <c r="F3530" s="45">
        <v>8</v>
      </c>
      <c r="G3530" s="52" t="s">
        <v>3392</v>
      </c>
      <c r="H3530" s="48"/>
      <c r="I3530" s="48"/>
      <c r="J3530" s="513"/>
      <c r="K3530" s="188" t="s">
        <v>227</v>
      </c>
      <c r="L3530" s="544">
        <v>45448</v>
      </c>
      <c r="M3530" s="48"/>
      <c r="N3530" s="513"/>
      <c r="O3530" s="51"/>
      <c r="P3530" s="70" t="str">
        <f t="shared" ref="P3530:P3574" ca="1" si="581">IF(K3530="NÃO INTERVENCIONADO",TODAY()-J3530,"")</f>
        <v/>
      </c>
      <c r="Q3530" s="70" t="str">
        <f t="shared" ref="Q3530:Q3574" ca="1" si="582">IF(K3530="ENCOMENDADO",TODAY()-J3530,"")</f>
        <v/>
      </c>
      <c r="R3530" s="70" t="str">
        <f t="shared" ref="R3530:R3574" ca="1" si="583">IF(K3530="EM OBRA",TODAY()-J3530,"")</f>
        <v/>
      </c>
      <c r="S3530" s="70" t="str">
        <f t="shared" ref="S3530:S3574" ca="1" si="584">IF(K3530="CORREÇÃO NÃO ACEITE",TODAY()-J3530,"")</f>
        <v/>
      </c>
      <c r="T3530" s="147" t="str">
        <f t="shared" ref="T3530:T3574" ca="1" si="585">IF(K3530="A VERIFICAR",TODAY()-J3530,"")</f>
        <v/>
      </c>
      <c r="U3530" s="146"/>
      <c r="V3530" s="51"/>
      <c r="W3530" s="51"/>
      <c r="X3530" s="51"/>
      <c r="Y3530" s="51"/>
      <c r="Z3530" s="51"/>
      <c r="AA3530" s="145"/>
    </row>
    <row r="3531" spans="1:27" s="2" customFormat="1" ht="15.6" x14ac:dyDescent="0.3">
      <c r="A3531" s="555">
        <v>45490</v>
      </c>
      <c r="B3531" s="48" t="s">
        <v>3391</v>
      </c>
      <c r="C3531" s="45" t="s">
        <v>494</v>
      </c>
      <c r="D3531" s="45">
        <v>8</v>
      </c>
      <c r="E3531" s="45" t="s">
        <v>66</v>
      </c>
      <c r="F3531" s="45">
        <v>7</v>
      </c>
      <c r="G3531" s="52" t="s">
        <v>3393</v>
      </c>
      <c r="H3531" s="53" t="s">
        <v>30</v>
      </c>
      <c r="I3531" s="53"/>
      <c r="J3531" s="569"/>
      <c r="K3531" s="42" t="s">
        <v>31</v>
      </c>
      <c r="L3531" s="544">
        <v>45448</v>
      </c>
      <c r="M3531" s="48"/>
      <c r="N3531" s="513">
        <v>45656</v>
      </c>
      <c r="O3531" s="51"/>
      <c r="P3531" s="70" t="str">
        <f t="shared" ca="1" si="581"/>
        <v/>
      </c>
      <c r="Q3531" s="70" t="str">
        <f t="shared" ca="1" si="582"/>
        <v/>
      </c>
      <c r="R3531" s="70" t="str">
        <f t="shared" ca="1" si="583"/>
        <v/>
      </c>
      <c r="S3531" s="70" t="str">
        <f t="shared" ca="1" si="584"/>
        <v/>
      </c>
      <c r="T3531" s="147" t="str">
        <f t="shared" ca="1" si="585"/>
        <v/>
      </c>
      <c r="U3531" s="146"/>
      <c r="V3531" s="51"/>
      <c r="W3531" s="51"/>
      <c r="X3531" s="51"/>
      <c r="Y3531" s="51"/>
      <c r="Z3531" s="51"/>
      <c r="AA3531" s="145"/>
    </row>
    <row r="3532" spans="1:27" s="2" customFormat="1" ht="15.6" x14ac:dyDescent="0.3">
      <c r="A3532" s="555">
        <v>45490</v>
      </c>
      <c r="B3532" s="48" t="s">
        <v>3391</v>
      </c>
      <c r="C3532" s="45" t="s">
        <v>494</v>
      </c>
      <c r="D3532" s="45">
        <v>8</v>
      </c>
      <c r="E3532" s="45" t="s">
        <v>66</v>
      </c>
      <c r="F3532" s="45">
        <v>6</v>
      </c>
      <c r="G3532" s="52" t="s">
        <v>3394</v>
      </c>
      <c r="H3532" s="53" t="s">
        <v>30</v>
      </c>
      <c r="I3532" s="53"/>
      <c r="J3532" s="569"/>
      <c r="K3532" s="42" t="s">
        <v>31</v>
      </c>
      <c r="L3532" s="544">
        <v>45448</v>
      </c>
      <c r="M3532" s="48"/>
      <c r="N3532" s="513">
        <v>45656</v>
      </c>
      <c r="O3532" s="51"/>
      <c r="P3532" s="70" t="str">
        <f t="shared" ca="1" si="581"/>
        <v/>
      </c>
      <c r="Q3532" s="70" t="str">
        <f t="shared" ca="1" si="582"/>
        <v/>
      </c>
      <c r="R3532" s="70" t="str">
        <f t="shared" ca="1" si="583"/>
        <v/>
      </c>
      <c r="S3532" s="70" t="str">
        <f t="shared" ca="1" si="584"/>
        <v/>
      </c>
      <c r="T3532" s="147" t="str">
        <f t="shared" ca="1" si="585"/>
        <v/>
      </c>
      <c r="U3532" s="146"/>
      <c r="V3532" s="51"/>
      <c r="W3532" s="51"/>
      <c r="X3532" s="51"/>
      <c r="Y3532" s="51"/>
      <c r="Z3532" s="51"/>
      <c r="AA3532" s="145"/>
    </row>
    <row r="3533" spans="1:27" s="2" customFormat="1" ht="15.6" x14ac:dyDescent="0.3">
      <c r="A3533" s="555">
        <v>45490</v>
      </c>
      <c r="B3533" s="48" t="s">
        <v>3391</v>
      </c>
      <c r="C3533" s="45" t="s">
        <v>494</v>
      </c>
      <c r="D3533" s="45">
        <v>8</v>
      </c>
      <c r="E3533" s="45" t="s">
        <v>66</v>
      </c>
      <c r="F3533" s="45">
        <v>5</v>
      </c>
      <c r="G3533" s="52" t="s">
        <v>3395</v>
      </c>
      <c r="H3533" s="48"/>
      <c r="I3533" s="48"/>
      <c r="J3533" s="513"/>
      <c r="K3533" s="188" t="s">
        <v>227</v>
      </c>
      <c r="L3533" s="544">
        <v>45448</v>
      </c>
      <c r="M3533" s="48"/>
      <c r="N3533" s="513"/>
      <c r="O3533" s="51"/>
      <c r="P3533" s="70" t="str">
        <f t="shared" ca="1" si="581"/>
        <v/>
      </c>
      <c r="Q3533" s="70" t="str">
        <f t="shared" ca="1" si="582"/>
        <v/>
      </c>
      <c r="R3533" s="70" t="str">
        <f t="shared" ca="1" si="583"/>
        <v/>
      </c>
      <c r="S3533" s="70" t="str">
        <f t="shared" ca="1" si="584"/>
        <v/>
      </c>
      <c r="T3533" s="147" t="str">
        <f t="shared" ca="1" si="585"/>
        <v/>
      </c>
      <c r="U3533" s="146"/>
      <c r="V3533" s="51"/>
      <c r="W3533" s="51"/>
      <c r="X3533" s="51"/>
      <c r="Y3533" s="51"/>
      <c r="Z3533" s="51"/>
      <c r="AA3533" s="145"/>
    </row>
    <row r="3534" spans="1:27" s="2" customFormat="1" ht="15.6" x14ac:dyDescent="0.3">
      <c r="A3534" s="555">
        <v>45490</v>
      </c>
      <c r="B3534" s="48" t="s">
        <v>3391</v>
      </c>
      <c r="C3534" s="45" t="s">
        <v>494</v>
      </c>
      <c r="D3534" s="45">
        <v>8</v>
      </c>
      <c r="E3534" s="45" t="s">
        <v>66</v>
      </c>
      <c r="F3534" s="45">
        <v>4</v>
      </c>
      <c r="G3534" s="52" t="s">
        <v>3396</v>
      </c>
      <c r="H3534" s="53" t="s">
        <v>30</v>
      </c>
      <c r="I3534" s="53"/>
      <c r="J3534" s="569"/>
      <c r="K3534" s="42" t="s">
        <v>31</v>
      </c>
      <c r="L3534" s="544">
        <v>45448</v>
      </c>
      <c r="M3534" s="48"/>
      <c r="N3534" s="513">
        <v>45656</v>
      </c>
      <c r="O3534" s="51"/>
      <c r="P3534" s="70" t="str">
        <f t="shared" ca="1" si="581"/>
        <v/>
      </c>
      <c r="Q3534" s="70" t="str">
        <f t="shared" ca="1" si="582"/>
        <v/>
      </c>
      <c r="R3534" s="70" t="str">
        <f t="shared" ca="1" si="583"/>
        <v/>
      </c>
      <c r="S3534" s="70" t="str">
        <f t="shared" ca="1" si="584"/>
        <v/>
      </c>
      <c r="T3534" s="147" t="str">
        <f t="shared" ca="1" si="585"/>
        <v/>
      </c>
      <c r="U3534" s="146"/>
      <c r="V3534" s="51"/>
      <c r="W3534" s="51"/>
      <c r="X3534" s="51"/>
      <c r="Y3534" s="51"/>
      <c r="Z3534" s="51"/>
      <c r="AA3534" s="145"/>
    </row>
    <row r="3535" spans="1:27" s="2" customFormat="1" ht="15.6" x14ac:dyDescent="0.3">
      <c r="A3535" s="555">
        <v>45490</v>
      </c>
      <c r="B3535" s="48" t="s">
        <v>3391</v>
      </c>
      <c r="C3535" s="45" t="s">
        <v>494</v>
      </c>
      <c r="D3535" s="45">
        <v>8</v>
      </c>
      <c r="E3535" s="45" t="s">
        <v>66</v>
      </c>
      <c r="F3535" s="45">
        <v>3</v>
      </c>
      <c r="G3535" s="52" t="s">
        <v>3397</v>
      </c>
      <c r="H3535" s="53" t="s">
        <v>30</v>
      </c>
      <c r="I3535" s="53"/>
      <c r="J3535" s="569"/>
      <c r="K3535" s="42" t="s">
        <v>31</v>
      </c>
      <c r="L3535" s="544">
        <v>45448</v>
      </c>
      <c r="M3535" s="48"/>
      <c r="N3535" s="513">
        <v>45656</v>
      </c>
      <c r="O3535" s="51"/>
      <c r="P3535" s="70" t="str">
        <f t="shared" ca="1" si="581"/>
        <v/>
      </c>
      <c r="Q3535" s="70" t="str">
        <f t="shared" ca="1" si="582"/>
        <v/>
      </c>
      <c r="R3535" s="70" t="str">
        <f t="shared" ca="1" si="583"/>
        <v/>
      </c>
      <c r="S3535" s="70" t="str">
        <f t="shared" ca="1" si="584"/>
        <v/>
      </c>
      <c r="T3535" s="147" t="str">
        <f t="shared" ca="1" si="585"/>
        <v/>
      </c>
      <c r="U3535" s="146"/>
      <c r="V3535" s="51"/>
      <c r="W3535" s="51"/>
      <c r="X3535" s="51"/>
      <c r="Y3535" s="51"/>
      <c r="Z3535" s="51"/>
      <c r="AA3535" s="145"/>
    </row>
    <row r="3536" spans="1:27" s="2" customFormat="1" ht="15.6" x14ac:dyDescent="0.3">
      <c r="A3536" s="555">
        <v>45490</v>
      </c>
      <c r="B3536" s="48" t="s">
        <v>3391</v>
      </c>
      <c r="C3536" s="45" t="s">
        <v>494</v>
      </c>
      <c r="D3536" s="45">
        <v>8</v>
      </c>
      <c r="E3536" s="45" t="s">
        <v>66</v>
      </c>
      <c r="F3536" s="45">
        <v>2</v>
      </c>
      <c r="G3536" s="52" t="s">
        <v>3398</v>
      </c>
      <c r="H3536" s="53" t="s">
        <v>30</v>
      </c>
      <c r="I3536" s="53"/>
      <c r="J3536" s="569"/>
      <c r="K3536" s="42" t="s">
        <v>31</v>
      </c>
      <c r="L3536" s="544">
        <v>45448</v>
      </c>
      <c r="M3536" s="48"/>
      <c r="N3536" s="513">
        <v>45656</v>
      </c>
      <c r="O3536" s="51"/>
      <c r="P3536" s="70" t="str">
        <f t="shared" ca="1" si="581"/>
        <v/>
      </c>
      <c r="Q3536" s="70" t="str">
        <f t="shared" ca="1" si="582"/>
        <v/>
      </c>
      <c r="R3536" s="70" t="str">
        <f t="shared" ca="1" si="583"/>
        <v/>
      </c>
      <c r="S3536" s="70" t="str">
        <f t="shared" ca="1" si="584"/>
        <v/>
      </c>
      <c r="T3536" s="147" t="str">
        <f t="shared" ca="1" si="585"/>
        <v/>
      </c>
      <c r="U3536" s="146"/>
      <c r="V3536" s="51"/>
      <c r="W3536" s="51"/>
      <c r="X3536" s="51"/>
      <c r="Y3536" s="51"/>
      <c r="Z3536" s="51"/>
      <c r="AA3536" s="145"/>
    </row>
    <row r="3537" spans="1:27" s="2" customFormat="1" ht="15.6" x14ac:dyDescent="0.3">
      <c r="A3537" s="555">
        <v>45490</v>
      </c>
      <c r="B3537" s="48" t="s">
        <v>3391</v>
      </c>
      <c r="C3537" s="45" t="s">
        <v>494</v>
      </c>
      <c r="D3537" s="45">
        <v>8</v>
      </c>
      <c r="E3537" s="45" t="s">
        <v>66</v>
      </c>
      <c r="F3537" s="45">
        <v>1</v>
      </c>
      <c r="G3537" s="52" t="s">
        <v>3399</v>
      </c>
      <c r="H3537" s="53" t="s">
        <v>30</v>
      </c>
      <c r="I3537" s="53"/>
      <c r="J3537" s="569"/>
      <c r="K3537" s="42" t="s">
        <v>31</v>
      </c>
      <c r="L3537" s="544">
        <v>45448</v>
      </c>
      <c r="M3537" s="48"/>
      <c r="N3537" s="513">
        <v>45656</v>
      </c>
      <c r="O3537" s="51"/>
      <c r="P3537" s="70" t="str">
        <f t="shared" ca="1" si="581"/>
        <v/>
      </c>
      <c r="Q3537" s="70" t="str">
        <f t="shared" ca="1" si="582"/>
        <v/>
      </c>
      <c r="R3537" s="70" t="str">
        <f t="shared" ca="1" si="583"/>
        <v/>
      </c>
      <c r="S3537" s="70" t="str">
        <f t="shared" ca="1" si="584"/>
        <v/>
      </c>
      <c r="T3537" s="147" t="str">
        <f t="shared" ca="1" si="585"/>
        <v/>
      </c>
      <c r="U3537" s="146"/>
      <c r="V3537" s="51"/>
      <c r="W3537" s="51"/>
      <c r="X3537" s="51"/>
      <c r="Y3537" s="51"/>
      <c r="Z3537" s="51"/>
      <c r="AA3537" s="145"/>
    </row>
    <row r="3538" spans="1:27" s="2" customFormat="1" ht="15.6" x14ac:dyDescent="0.3">
      <c r="A3538" s="555">
        <v>45490</v>
      </c>
      <c r="B3538" s="48" t="s">
        <v>3400</v>
      </c>
      <c r="C3538" s="45" t="s">
        <v>494</v>
      </c>
      <c r="D3538" s="45">
        <v>8</v>
      </c>
      <c r="E3538" s="45" t="s">
        <v>108</v>
      </c>
      <c r="F3538" s="45">
        <v>1</v>
      </c>
      <c r="G3538" s="218" t="s">
        <v>3401</v>
      </c>
      <c r="H3538" s="94" t="s">
        <v>84</v>
      </c>
      <c r="I3538" s="95"/>
      <c r="J3538" s="574">
        <v>45681</v>
      </c>
      <c r="K3538" s="42" t="s">
        <v>31</v>
      </c>
      <c r="L3538" s="544">
        <v>45448</v>
      </c>
      <c r="M3538" s="57"/>
      <c r="N3538" s="522">
        <v>45702</v>
      </c>
      <c r="O3538" s="51"/>
      <c r="P3538" s="70" t="str">
        <f t="shared" ca="1" si="581"/>
        <v/>
      </c>
      <c r="Q3538" s="70" t="str">
        <f t="shared" ca="1" si="582"/>
        <v/>
      </c>
      <c r="R3538" s="70" t="str">
        <f t="shared" ca="1" si="583"/>
        <v/>
      </c>
      <c r="S3538" s="70" t="str">
        <f t="shared" ca="1" si="584"/>
        <v/>
      </c>
      <c r="T3538" s="147" t="str">
        <f t="shared" ca="1" si="585"/>
        <v/>
      </c>
      <c r="U3538" s="146"/>
      <c r="V3538" s="51"/>
      <c r="W3538" s="51"/>
      <c r="X3538" s="51"/>
      <c r="Y3538" s="51"/>
      <c r="Z3538" s="51"/>
      <c r="AA3538" s="145"/>
    </row>
    <row r="3539" spans="1:27" s="2" customFormat="1" ht="15.6" x14ac:dyDescent="0.3">
      <c r="A3539" s="555">
        <v>45490</v>
      </c>
      <c r="B3539" s="48" t="s">
        <v>3400</v>
      </c>
      <c r="C3539" s="45" t="s">
        <v>494</v>
      </c>
      <c r="D3539" s="45">
        <v>8</v>
      </c>
      <c r="E3539" s="45" t="s">
        <v>108</v>
      </c>
      <c r="F3539" s="45">
        <v>1</v>
      </c>
      <c r="G3539" s="52" t="s">
        <v>3402</v>
      </c>
      <c r="H3539" s="53"/>
      <c r="I3539" s="53"/>
      <c r="J3539" s="569"/>
      <c r="K3539" s="188" t="s">
        <v>227</v>
      </c>
      <c r="L3539" s="544">
        <v>45448</v>
      </c>
      <c r="M3539" s="48"/>
      <c r="N3539" s="513"/>
      <c r="O3539" s="51" t="s">
        <v>3403</v>
      </c>
      <c r="P3539" s="70" t="str">
        <f t="shared" ca="1" si="581"/>
        <v/>
      </c>
      <c r="Q3539" s="70" t="str">
        <f t="shared" ca="1" si="582"/>
        <v/>
      </c>
      <c r="R3539" s="70" t="str">
        <f t="shared" ca="1" si="583"/>
        <v/>
      </c>
      <c r="S3539" s="70" t="str">
        <f t="shared" ca="1" si="584"/>
        <v/>
      </c>
      <c r="T3539" s="147" t="str">
        <f t="shared" ca="1" si="585"/>
        <v/>
      </c>
      <c r="U3539" s="146"/>
      <c r="V3539" s="51"/>
      <c r="W3539" s="51"/>
      <c r="X3539" s="51"/>
      <c r="Y3539" s="51"/>
      <c r="Z3539" s="51"/>
      <c r="AA3539" s="145"/>
    </row>
    <row r="3540" spans="1:27" s="2" customFormat="1" ht="15.6" x14ac:dyDescent="0.3">
      <c r="A3540" s="555">
        <v>45490</v>
      </c>
      <c r="B3540" s="48" t="s">
        <v>3400</v>
      </c>
      <c r="C3540" s="45" t="s">
        <v>494</v>
      </c>
      <c r="D3540" s="45">
        <v>8</v>
      </c>
      <c r="E3540" s="45" t="s">
        <v>108</v>
      </c>
      <c r="F3540" s="45">
        <v>2</v>
      </c>
      <c r="G3540" s="71" t="s">
        <v>3404</v>
      </c>
      <c r="H3540" s="52" t="s">
        <v>30</v>
      </c>
      <c r="I3540" s="53"/>
      <c r="J3540" s="578">
        <v>45681</v>
      </c>
      <c r="K3540" s="42" t="s">
        <v>31</v>
      </c>
      <c r="L3540" s="544">
        <v>45448</v>
      </c>
      <c r="M3540" s="57"/>
      <c r="N3540" s="518">
        <v>45686</v>
      </c>
      <c r="O3540" s="51"/>
      <c r="P3540" s="70" t="str">
        <f t="shared" ca="1" si="581"/>
        <v/>
      </c>
      <c r="Q3540" s="70" t="str">
        <f t="shared" ca="1" si="582"/>
        <v/>
      </c>
      <c r="R3540" s="70" t="str">
        <f t="shared" ca="1" si="583"/>
        <v/>
      </c>
      <c r="S3540" s="70" t="str">
        <f t="shared" ca="1" si="584"/>
        <v/>
      </c>
      <c r="T3540" s="147" t="str">
        <f t="shared" ca="1" si="585"/>
        <v/>
      </c>
      <c r="U3540" s="146"/>
      <c r="V3540" s="51"/>
      <c r="W3540" s="51"/>
      <c r="X3540" s="51"/>
      <c r="Y3540" s="51"/>
      <c r="Z3540" s="51"/>
      <c r="AA3540" s="145"/>
    </row>
    <row r="3541" spans="1:27" s="2" customFormat="1" ht="15.6" x14ac:dyDescent="0.3">
      <c r="A3541" s="555">
        <v>45490</v>
      </c>
      <c r="B3541" s="48" t="s">
        <v>3400</v>
      </c>
      <c r="C3541" s="45" t="s">
        <v>494</v>
      </c>
      <c r="D3541" s="45">
        <v>8</v>
      </c>
      <c r="E3541" s="45" t="s">
        <v>108</v>
      </c>
      <c r="F3541" s="45">
        <v>2</v>
      </c>
      <c r="G3541" s="52" t="s">
        <v>807</v>
      </c>
      <c r="H3541" s="53" t="s">
        <v>30</v>
      </c>
      <c r="I3541" s="53"/>
      <c r="J3541" s="569"/>
      <c r="K3541" s="42" t="s">
        <v>31</v>
      </c>
      <c r="L3541" s="544">
        <v>45448</v>
      </c>
      <c r="M3541" s="48"/>
      <c r="N3541" s="513">
        <v>45656</v>
      </c>
      <c r="O3541" s="51" t="s">
        <v>3403</v>
      </c>
      <c r="P3541" s="70" t="str">
        <f t="shared" ca="1" si="581"/>
        <v/>
      </c>
      <c r="Q3541" s="70" t="str">
        <f t="shared" ca="1" si="582"/>
        <v/>
      </c>
      <c r="R3541" s="70" t="str">
        <f t="shared" ca="1" si="583"/>
        <v/>
      </c>
      <c r="S3541" s="70" t="str">
        <f t="shared" ca="1" si="584"/>
        <v/>
      </c>
      <c r="T3541" s="147" t="str">
        <f t="shared" ca="1" si="585"/>
        <v/>
      </c>
      <c r="U3541" s="146"/>
      <c r="V3541" s="51"/>
      <c r="W3541" s="51"/>
      <c r="X3541" s="51"/>
      <c r="Y3541" s="51"/>
      <c r="Z3541" s="51"/>
      <c r="AA3541" s="145"/>
    </row>
    <row r="3542" spans="1:27" s="2" customFormat="1" ht="15.6" x14ac:dyDescent="0.3">
      <c r="A3542" s="555">
        <v>45490</v>
      </c>
      <c r="B3542" s="48" t="s">
        <v>3400</v>
      </c>
      <c r="C3542" s="45" t="s">
        <v>494</v>
      </c>
      <c r="D3542" s="45">
        <v>8</v>
      </c>
      <c r="E3542" s="45" t="s">
        <v>108</v>
      </c>
      <c r="F3542" s="45">
        <v>3</v>
      </c>
      <c r="G3542" s="52" t="s">
        <v>3405</v>
      </c>
      <c r="H3542" s="53" t="s">
        <v>30</v>
      </c>
      <c r="I3542" s="48"/>
      <c r="J3542" s="569"/>
      <c r="K3542" s="42" t="s">
        <v>31</v>
      </c>
      <c r="L3542" s="544">
        <v>45448</v>
      </c>
      <c r="M3542" s="48"/>
      <c r="N3542" s="513">
        <v>45656</v>
      </c>
      <c r="O3542" s="51" t="s">
        <v>3403</v>
      </c>
      <c r="P3542" s="70" t="str">
        <f t="shared" ca="1" si="581"/>
        <v/>
      </c>
      <c r="Q3542" s="70" t="str">
        <f t="shared" ca="1" si="582"/>
        <v/>
      </c>
      <c r="R3542" s="70" t="str">
        <f t="shared" ca="1" si="583"/>
        <v/>
      </c>
      <c r="S3542" s="70" t="str">
        <f t="shared" ca="1" si="584"/>
        <v/>
      </c>
      <c r="T3542" s="147" t="str">
        <f t="shared" ca="1" si="585"/>
        <v/>
      </c>
      <c r="U3542" s="146"/>
      <c r="V3542" s="51"/>
      <c r="W3542" s="51"/>
      <c r="X3542" s="51"/>
      <c r="Y3542" s="51"/>
      <c r="Z3542" s="51"/>
      <c r="AA3542" s="145"/>
    </row>
    <row r="3543" spans="1:27" s="2" customFormat="1" ht="15.6" x14ac:dyDescent="0.3">
      <c r="A3543" s="555">
        <v>45490</v>
      </c>
      <c r="B3543" s="48" t="s">
        <v>3400</v>
      </c>
      <c r="C3543" s="45" t="s">
        <v>494</v>
      </c>
      <c r="D3543" s="45">
        <v>8</v>
      </c>
      <c r="E3543" s="45" t="s">
        <v>108</v>
      </c>
      <c r="F3543" s="45">
        <v>4</v>
      </c>
      <c r="G3543" s="52" t="s">
        <v>3406</v>
      </c>
      <c r="H3543" s="48"/>
      <c r="I3543" s="48"/>
      <c r="J3543" s="569"/>
      <c r="K3543" s="188" t="s">
        <v>227</v>
      </c>
      <c r="L3543" s="544">
        <v>45448</v>
      </c>
      <c r="M3543" s="48"/>
      <c r="N3543" s="513"/>
      <c r="O3543" s="51" t="s">
        <v>3403</v>
      </c>
      <c r="P3543" s="70" t="str">
        <f t="shared" ca="1" si="581"/>
        <v/>
      </c>
      <c r="Q3543" s="70" t="str">
        <f t="shared" ca="1" si="582"/>
        <v/>
      </c>
      <c r="R3543" s="70" t="str">
        <f t="shared" ca="1" si="583"/>
        <v/>
      </c>
      <c r="S3543" s="70" t="str">
        <f t="shared" ca="1" si="584"/>
        <v/>
      </c>
      <c r="T3543" s="147" t="str">
        <f t="shared" ca="1" si="585"/>
        <v/>
      </c>
      <c r="U3543" s="146"/>
      <c r="V3543" s="51"/>
      <c r="W3543" s="51"/>
      <c r="X3543" s="51"/>
      <c r="Y3543" s="51"/>
      <c r="Z3543" s="51"/>
      <c r="AA3543" s="145"/>
    </row>
    <row r="3544" spans="1:27" s="2" customFormat="1" ht="15.6" x14ac:dyDescent="0.3">
      <c r="A3544" s="555">
        <v>45490</v>
      </c>
      <c r="B3544" s="48" t="s">
        <v>3400</v>
      </c>
      <c r="C3544" s="45" t="s">
        <v>494</v>
      </c>
      <c r="D3544" s="45">
        <v>8</v>
      </c>
      <c r="E3544" s="45" t="s">
        <v>108</v>
      </c>
      <c r="F3544" s="45">
        <v>5</v>
      </c>
      <c r="G3544" s="52" t="s">
        <v>3407</v>
      </c>
      <c r="H3544" s="53" t="s">
        <v>30</v>
      </c>
      <c r="I3544" s="48"/>
      <c r="J3544" s="513"/>
      <c r="K3544" s="42" t="s">
        <v>31</v>
      </c>
      <c r="L3544" s="544">
        <v>45448</v>
      </c>
      <c r="M3544" s="48"/>
      <c r="N3544" s="513">
        <v>45656</v>
      </c>
      <c r="O3544" s="51" t="s">
        <v>3403</v>
      </c>
      <c r="P3544" s="70" t="str">
        <f t="shared" ca="1" si="581"/>
        <v/>
      </c>
      <c r="Q3544" s="70" t="str">
        <f t="shared" ca="1" si="582"/>
        <v/>
      </c>
      <c r="R3544" s="70" t="str">
        <f t="shared" ca="1" si="583"/>
        <v/>
      </c>
      <c r="S3544" s="70" t="str">
        <f t="shared" ca="1" si="584"/>
        <v/>
      </c>
      <c r="T3544" s="147" t="str">
        <f t="shared" ca="1" si="585"/>
        <v/>
      </c>
      <c r="U3544" s="146"/>
      <c r="V3544" s="51"/>
      <c r="W3544" s="51"/>
      <c r="X3544" s="51"/>
      <c r="Y3544" s="51"/>
      <c r="Z3544" s="51"/>
      <c r="AA3544" s="145"/>
    </row>
    <row r="3545" spans="1:27" s="2" customFormat="1" ht="15.6" x14ac:dyDescent="0.3">
      <c r="A3545" s="555">
        <v>45490</v>
      </c>
      <c r="B3545" s="48" t="s">
        <v>3400</v>
      </c>
      <c r="C3545" s="45" t="s">
        <v>494</v>
      </c>
      <c r="D3545" s="45">
        <v>8</v>
      </c>
      <c r="E3545" s="45" t="s">
        <v>108</v>
      </c>
      <c r="F3545" s="45">
        <v>6</v>
      </c>
      <c r="G3545" s="52" t="s">
        <v>3408</v>
      </c>
      <c r="H3545" s="53" t="s">
        <v>30</v>
      </c>
      <c r="I3545" s="48"/>
      <c r="J3545" s="513"/>
      <c r="K3545" s="42" t="s">
        <v>31</v>
      </c>
      <c r="L3545" s="544">
        <v>45448</v>
      </c>
      <c r="M3545" s="48"/>
      <c r="N3545" s="513">
        <v>45656</v>
      </c>
      <c r="O3545" s="51" t="s">
        <v>3403</v>
      </c>
      <c r="P3545" s="70" t="str">
        <f t="shared" ca="1" si="581"/>
        <v/>
      </c>
      <c r="Q3545" s="70" t="str">
        <f t="shared" ca="1" si="582"/>
        <v/>
      </c>
      <c r="R3545" s="70" t="str">
        <f t="shared" ca="1" si="583"/>
        <v/>
      </c>
      <c r="S3545" s="70" t="str">
        <f t="shared" ca="1" si="584"/>
        <v/>
      </c>
      <c r="T3545" s="147" t="str">
        <f t="shared" ca="1" si="585"/>
        <v/>
      </c>
      <c r="U3545" s="146"/>
      <c r="V3545" s="51"/>
      <c r="W3545" s="51"/>
      <c r="X3545" s="51"/>
      <c r="Y3545" s="51"/>
      <c r="Z3545" s="51"/>
      <c r="AA3545" s="145"/>
    </row>
    <row r="3546" spans="1:27" s="2" customFormat="1" ht="15.6" x14ac:dyDescent="0.3">
      <c r="A3546" s="555">
        <v>45490</v>
      </c>
      <c r="B3546" s="48" t="s">
        <v>3400</v>
      </c>
      <c r="C3546" s="45" t="s">
        <v>494</v>
      </c>
      <c r="D3546" s="45">
        <v>8</v>
      </c>
      <c r="E3546" s="45" t="s">
        <v>108</v>
      </c>
      <c r="F3546" s="45">
        <v>7</v>
      </c>
      <c r="G3546" s="52" t="s">
        <v>3409</v>
      </c>
      <c r="H3546" s="53" t="s">
        <v>44</v>
      </c>
      <c r="I3546" s="48"/>
      <c r="J3546" s="513"/>
      <c r="K3546" s="42" t="s">
        <v>31</v>
      </c>
      <c r="L3546" s="544">
        <v>45448</v>
      </c>
      <c r="M3546" s="48"/>
      <c r="N3546" s="513">
        <v>45656</v>
      </c>
      <c r="O3546" s="51" t="s">
        <v>3403</v>
      </c>
      <c r="P3546" s="70" t="str">
        <f t="shared" ca="1" si="581"/>
        <v/>
      </c>
      <c r="Q3546" s="70" t="str">
        <f t="shared" ca="1" si="582"/>
        <v/>
      </c>
      <c r="R3546" s="70" t="str">
        <f t="shared" ca="1" si="583"/>
        <v/>
      </c>
      <c r="S3546" s="70" t="str">
        <f t="shared" ca="1" si="584"/>
        <v/>
      </c>
      <c r="T3546" s="147" t="str">
        <f t="shared" ca="1" si="585"/>
        <v/>
      </c>
      <c r="U3546" s="146"/>
      <c r="V3546" s="51"/>
      <c r="W3546" s="51"/>
      <c r="X3546" s="51"/>
      <c r="Y3546" s="51"/>
      <c r="Z3546" s="51"/>
      <c r="AA3546" s="145"/>
    </row>
    <row r="3547" spans="1:27" s="2" customFormat="1" ht="15.6" x14ac:dyDescent="0.3">
      <c r="A3547" s="555">
        <v>45490</v>
      </c>
      <c r="B3547" s="48" t="s">
        <v>3400</v>
      </c>
      <c r="C3547" s="45" t="s">
        <v>494</v>
      </c>
      <c r="D3547" s="45">
        <v>8</v>
      </c>
      <c r="E3547" s="45" t="s">
        <v>108</v>
      </c>
      <c r="F3547" s="45">
        <v>8</v>
      </c>
      <c r="G3547" s="52" t="s">
        <v>3410</v>
      </c>
      <c r="H3547" s="53" t="s">
        <v>30</v>
      </c>
      <c r="I3547" s="48"/>
      <c r="J3547" s="513"/>
      <c r="K3547" s="42" t="s">
        <v>31</v>
      </c>
      <c r="L3547" s="544">
        <v>45448</v>
      </c>
      <c r="M3547" s="48"/>
      <c r="N3547" s="513">
        <v>45656</v>
      </c>
      <c r="O3547" s="51" t="s">
        <v>3403</v>
      </c>
      <c r="P3547" s="70" t="str">
        <f t="shared" ca="1" si="581"/>
        <v/>
      </c>
      <c r="Q3547" s="70" t="str">
        <f t="shared" ca="1" si="582"/>
        <v/>
      </c>
      <c r="R3547" s="70" t="str">
        <f t="shared" ca="1" si="583"/>
        <v/>
      </c>
      <c r="S3547" s="70" t="str">
        <f t="shared" ca="1" si="584"/>
        <v/>
      </c>
      <c r="T3547" s="147" t="str">
        <f t="shared" ca="1" si="585"/>
        <v/>
      </c>
      <c r="U3547" s="146"/>
      <c r="V3547" s="51"/>
      <c r="W3547" s="51"/>
      <c r="X3547" s="51"/>
      <c r="Y3547" s="51"/>
      <c r="Z3547" s="51"/>
      <c r="AA3547" s="145"/>
    </row>
    <row r="3548" spans="1:27" s="2" customFormat="1" ht="15.6" x14ac:dyDescent="0.3">
      <c r="A3548" s="555">
        <v>45490</v>
      </c>
      <c r="B3548" s="48" t="s">
        <v>3400</v>
      </c>
      <c r="C3548" s="45" t="s">
        <v>494</v>
      </c>
      <c r="D3548" s="45">
        <v>8</v>
      </c>
      <c r="E3548" s="45" t="s">
        <v>108</v>
      </c>
      <c r="F3548" s="45">
        <v>9</v>
      </c>
      <c r="G3548" s="52" t="s">
        <v>3411</v>
      </c>
      <c r="H3548" s="53" t="s">
        <v>44</v>
      </c>
      <c r="I3548" s="48"/>
      <c r="J3548" s="513"/>
      <c r="K3548" s="42" t="s">
        <v>31</v>
      </c>
      <c r="L3548" s="544">
        <v>45448</v>
      </c>
      <c r="M3548" s="48"/>
      <c r="N3548" s="513">
        <v>45656</v>
      </c>
      <c r="O3548" s="51" t="s">
        <v>3403</v>
      </c>
      <c r="P3548" s="70" t="str">
        <f t="shared" ca="1" si="581"/>
        <v/>
      </c>
      <c r="Q3548" s="70" t="str">
        <f t="shared" ca="1" si="582"/>
        <v/>
      </c>
      <c r="R3548" s="70" t="str">
        <f t="shared" ca="1" si="583"/>
        <v/>
      </c>
      <c r="S3548" s="70" t="str">
        <f t="shared" ca="1" si="584"/>
        <v/>
      </c>
      <c r="T3548" s="147" t="str">
        <f t="shared" ca="1" si="585"/>
        <v/>
      </c>
      <c r="U3548" s="146"/>
      <c r="V3548" s="51"/>
      <c r="W3548" s="51"/>
      <c r="X3548" s="51"/>
      <c r="Y3548" s="51"/>
      <c r="Z3548" s="51"/>
      <c r="AA3548" s="145"/>
    </row>
    <row r="3549" spans="1:27" s="2" customFormat="1" ht="15.6" x14ac:dyDescent="0.3">
      <c r="A3549" s="555">
        <v>45490</v>
      </c>
      <c r="B3549" s="48" t="s">
        <v>3400</v>
      </c>
      <c r="C3549" s="45" t="s">
        <v>494</v>
      </c>
      <c r="D3549" s="45">
        <v>8</v>
      </c>
      <c r="E3549" s="45" t="s">
        <v>108</v>
      </c>
      <c r="F3549" s="45">
        <v>10</v>
      </c>
      <c r="G3549" s="52" t="s">
        <v>3412</v>
      </c>
      <c r="H3549" s="53" t="s">
        <v>30</v>
      </c>
      <c r="I3549" s="48"/>
      <c r="J3549" s="513"/>
      <c r="K3549" s="187" t="s">
        <v>31</v>
      </c>
      <c r="L3549" s="544">
        <v>45448</v>
      </c>
      <c r="M3549" s="48"/>
      <c r="N3549" s="513">
        <v>45656</v>
      </c>
      <c r="O3549" s="51" t="s">
        <v>3403</v>
      </c>
      <c r="P3549" s="70" t="str">
        <f t="shared" ca="1" si="581"/>
        <v/>
      </c>
      <c r="Q3549" s="70" t="str">
        <f t="shared" ca="1" si="582"/>
        <v/>
      </c>
      <c r="R3549" s="70" t="str">
        <f t="shared" ca="1" si="583"/>
        <v/>
      </c>
      <c r="S3549" s="70" t="str">
        <f t="shared" ca="1" si="584"/>
        <v/>
      </c>
      <c r="T3549" s="147" t="str">
        <f t="shared" ca="1" si="585"/>
        <v/>
      </c>
      <c r="U3549" s="146"/>
      <c r="V3549" s="51"/>
      <c r="W3549" s="51"/>
      <c r="X3549" s="51"/>
      <c r="Y3549" s="51"/>
      <c r="Z3549" s="51"/>
      <c r="AA3549" s="145"/>
    </row>
    <row r="3550" spans="1:27" s="2" customFormat="1" ht="15.6" x14ac:dyDescent="0.3">
      <c r="A3550" s="555">
        <v>45490</v>
      </c>
      <c r="B3550" s="48" t="s">
        <v>3400</v>
      </c>
      <c r="C3550" s="45" t="s">
        <v>494</v>
      </c>
      <c r="D3550" s="45">
        <v>8</v>
      </c>
      <c r="E3550" s="45" t="s">
        <v>108</v>
      </c>
      <c r="F3550" s="45">
        <v>11</v>
      </c>
      <c r="G3550" s="52" t="s">
        <v>3413</v>
      </c>
      <c r="H3550" s="53" t="s">
        <v>30</v>
      </c>
      <c r="I3550" s="48"/>
      <c r="J3550" s="513"/>
      <c r="K3550" s="42" t="s">
        <v>31</v>
      </c>
      <c r="L3550" s="544">
        <v>45448</v>
      </c>
      <c r="M3550" s="48"/>
      <c r="N3550" s="513">
        <v>45656</v>
      </c>
      <c r="O3550" s="51" t="s">
        <v>3403</v>
      </c>
      <c r="P3550" s="70" t="str">
        <f t="shared" ca="1" si="581"/>
        <v/>
      </c>
      <c r="Q3550" s="70" t="str">
        <f t="shared" ca="1" si="582"/>
        <v/>
      </c>
      <c r="R3550" s="70" t="str">
        <f t="shared" ca="1" si="583"/>
        <v/>
      </c>
      <c r="S3550" s="70" t="str">
        <f t="shared" ca="1" si="584"/>
        <v/>
      </c>
      <c r="T3550" s="147" t="str">
        <f t="shared" ca="1" si="585"/>
        <v/>
      </c>
      <c r="U3550" s="146"/>
      <c r="V3550" s="51"/>
      <c r="W3550" s="51"/>
      <c r="X3550" s="51"/>
      <c r="Y3550" s="51"/>
      <c r="Z3550" s="51"/>
      <c r="AA3550" s="145"/>
    </row>
    <row r="3551" spans="1:27" s="2" customFormat="1" ht="15.6" x14ac:dyDescent="0.3">
      <c r="A3551" s="555">
        <v>45490</v>
      </c>
      <c r="B3551" s="48" t="s">
        <v>3400</v>
      </c>
      <c r="C3551" s="45" t="s">
        <v>494</v>
      </c>
      <c r="D3551" s="45">
        <v>8</v>
      </c>
      <c r="E3551" s="45" t="s">
        <v>108</v>
      </c>
      <c r="F3551" s="45">
        <v>12</v>
      </c>
      <c r="G3551" s="52" t="s">
        <v>3414</v>
      </c>
      <c r="H3551" s="47" t="s">
        <v>30</v>
      </c>
      <c r="I3551" s="48"/>
      <c r="J3551" s="513"/>
      <c r="K3551" s="42" t="s">
        <v>31</v>
      </c>
      <c r="L3551" s="544">
        <v>45448</v>
      </c>
      <c r="M3551" s="48"/>
      <c r="N3551" s="513">
        <v>45656</v>
      </c>
      <c r="O3551" s="51" t="s">
        <v>3403</v>
      </c>
      <c r="P3551" s="70" t="str">
        <f t="shared" ca="1" si="581"/>
        <v/>
      </c>
      <c r="Q3551" s="70" t="str">
        <f t="shared" ca="1" si="582"/>
        <v/>
      </c>
      <c r="R3551" s="70" t="str">
        <f t="shared" ca="1" si="583"/>
        <v/>
      </c>
      <c r="S3551" s="70" t="str">
        <f t="shared" ca="1" si="584"/>
        <v/>
      </c>
      <c r="T3551" s="147" t="str">
        <f t="shared" ca="1" si="585"/>
        <v/>
      </c>
      <c r="U3551" s="146"/>
      <c r="V3551" s="51"/>
      <c r="W3551" s="51"/>
      <c r="X3551" s="51"/>
      <c r="Y3551" s="51"/>
      <c r="Z3551" s="51"/>
      <c r="AA3551" s="145"/>
    </row>
    <row r="3552" spans="1:27" s="2" customFormat="1" ht="15.6" x14ac:dyDescent="0.3">
      <c r="A3552" s="555">
        <v>45490</v>
      </c>
      <c r="B3552" s="48" t="s">
        <v>3400</v>
      </c>
      <c r="C3552" s="45" t="s">
        <v>494</v>
      </c>
      <c r="D3552" s="45">
        <v>8</v>
      </c>
      <c r="E3552" s="45" t="s">
        <v>108</v>
      </c>
      <c r="F3552" s="45">
        <v>13</v>
      </c>
      <c r="G3552" s="46" t="s">
        <v>3415</v>
      </c>
      <c r="H3552" s="65" t="s">
        <v>116</v>
      </c>
      <c r="I3552" s="48"/>
      <c r="J3552" s="513"/>
      <c r="K3552" s="42" t="s">
        <v>31</v>
      </c>
      <c r="L3552" s="544">
        <v>45448</v>
      </c>
      <c r="M3552" s="58"/>
      <c r="N3552" s="513">
        <v>45656</v>
      </c>
      <c r="O3552" s="51" t="s">
        <v>3403</v>
      </c>
      <c r="P3552" s="70" t="str">
        <f t="shared" ca="1" si="581"/>
        <v/>
      </c>
      <c r="Q3552" s="70" t="str">
        <f t="shared" ca="1" si="582"/>
        <v/>
      </c>
      <c r="R3552" s="70" t="str">
        <f t="shared" ca="1" si="583"/>
        <v/>
      </c>
      <c r="S3552" s="70" t="str">
        <f t="shared" ca="1" si="584"/>
        <v/>
      </c>
      <c r="T3552" s="147" t="str">
        <f t="shared" ca="1" si="585"/>
        <v/>
      </c>
      <c r="U3552" s="146"/>
      <c r="V3552" s="51"/>
      <c r="W3552" s="51"/>
      <c r="X3552" s="51"/>
      <c r="Y3552" s="51"/>
      <c r="Z3552" s="51"/>
      <c r="AA3552" s="145"/>
    </row>
    <row r="3553" spans="1:27" s="2" customFormat="1" ht="15.6" x14ac:dyDescent="0.3">
      <c r="A3553" s="555">
        <v>45490</v>
      </c>
      <c r="B3553" s="48" t="s">
        <v>3400</v>
      </c>
      <c r="C3553" s="45" t="s">
        <v>494</v>
      </c>
      <c r="D3553" s="45">
        <v>8</v>
      </c>
      <c r="E3553" s="45" t="s">
        <v>108</v>
      </c>
      <c r="F3553" s="45">
        <v>14</v>
      </c>
      <c r="G3553" s="52" t="s">
        <v>3416</v>
      </c>
      <c r="H3553" s="47" t="s">
        <v>30</v>
      </c>
      <c r="I3553" s="48"/>
      <c r="J3553" s="513"/>
      <c r="K3553" s="42" t="s">
        <v>31</v>
      </c>
      <c r="L3553" s="544">
        <v>45448</v>
      </c>
      <c r="M3553" s="48"/>
      <c r="N3553" s="513">
        <v>45656</v>
      </c>
      <c r="O3553" s="51" t="s">
        <v>3403</v>
      </c>
      <c r="P3553" s="70" t="str">
        <f t="shared" ca="1" si="581"/>
        <v/>
      </c>
      <c r="Q3553" s="70" t="str">
        <f t="shared" ca="1" si="582"/>
        <v/>
      </c>
      <c r="R3553" s="70" t="str">
        <f t="shared" ca="1" si="583"/>
        <v/>
      </c>
      <c r="S3553" s="70" t="str">
        <f t="shared" ca="1" si="584"/>
        <v/>
      </c>
      <c r="T3553" s="147" t="str">
        <f t="shared" ca="1" si="585"/>
        <v/>
      </c>
      <c r="U3553" s="146"/>
      <c r="V3553" s="51"/>
      <c r="W3553" s="51"/>
      <c r="X3553" s="51"/>
      <c r="Y3553" s="51"/>
      <c r="Z3553" s="51"/>
      <c r="AA3553" s="145"/>
    </row>
    <row r="3554" spans="1:27" s="2" customFormat="1" ht="15.6" x14ac:dyDescent="0.3">
      <c r="A3554" s="555">
        <v>45490</v>
      </c>
      <c r="B3554" s="48" t="s">
        <v>3400</v>
      </c>
      <c r="C3554" s="45" t="s">
        <v>494</v>
      </c>
      <c r="D3554" s="45">
        <v>8</v>
      </c>
      <c r="E3554" s="45" t="s">
        <v>108</v>
      </c>
      <c r="F3554" s="45">
        <v>15</v>
      </c>
      <c r="G3554" s="52" t="s">
        <v>3417</v>
      </c>
      <c r="H3554" s="47" t="s">
        <v>30</v>
      </c>
      <c r="I3554" s="48"/>
      <c r="J3554" s="513"/>
      <c r="K3554" s="42" t="s">
        <v>31</v>
      </c>
      <c r="L3554" s="544">
        <v>45448</v>
      </c>
      <c r="M3554" s="48"/>
      <c r="N3554" s="513">
        <v>45656</v>
      </c>
      <c r="O3554" s="51" t="s">
        <v>3403</v>
      </c>
      <c r="P3554" s="70" t="str">
        <f t="shared" ca="1" si="581"/>
        <v/>
      </c>
      <c r="Q3554" s="70" t="str">
        <f t="shared" ca="1" si="582"/>
        <v/>
      </c>
      <c r="R3554" s="70" t="str">
        <f t="shared" ca="1" si="583"/>
        <v/>
      </c>
      <c r="S3554" s="70" t="str">
        <f t="shared" ca="1" si="584"/>
        <v/>
      </c>
      <c r="T3554" s="147" t="str">
        <f t="shared" ca="1" si="585"/>
        <v/>
      </c>
      <c r="U3554" s="146"/>
      <c r="V3554" s="51"/>
      <c r="W3554" s="51"/>
      <c r="X3554" s="51"/>
      <c r="Y3554" s="51"/>
      <c r="Z3554" s="51"/>
      <c r="AA3554" s="145"/>
    </row>
    <row r="3555" spans="1:27" s="2" customFormat="1" ht="15.6" x14ac:dyDescent="0.3">
      <c r="A3555" s="555">
        <v>45490</v>
      </c>
      <c r="B3555" s="48" t="s">
        <v>3400</v>
      </c>
      <c r="C3555" s="45" t="s">
        <v>494</v>
      </c>
      <c r="D3555" s="45">
        <v>8</v>
      </c>
      <c r="E3555" s="45" t="s">
        <v>108</v>
      </c>
      <c r="F3555" s="45">
        <v>16</v>
      </c>
      <c r="G3555" s="52" t="s">
        <v>3418</v>
      </c>
      <c r="H3555" s="47" t="s">
        <v>30</v>
      </c>
      <c r="I3555" s="48"/>
      <c r="J3555" s="513"/>
      <c r="K3555" s="42" t="s">
        <v>31</v>
      </c>
      <c r="L3555" s="544">
        <v>45448</v>
      </c>
      <c r="M3555" s="48"/>
      <c r="N3555" s="513">
        <v>45656</v>
      </c>
      <c r="O3555" s="51" t="s">
        <v>3403</v>
      </c>
      <c r="P3555" s="70" t="str">
        <f t="shared" ca="1" si="581"/>
        <v/>
      </c>
      <c r="Q3555" s="70" t="str">
        <f t="shared" ca="1" si="582"/>
        <v/>
      </c>
      <c r="R3555" s="70" t="str">
        <f t="shared" ca="1" si="583"/>
        <v/>
      </c>
      <c r="S3555" s="70" t="str">
        <f t="shared" ca="1" si="584"/>
        <v/>
      </c>
      <c r="T3555" s="147" t="str">
        <f t="shared" ca="1" si="585"/>
        <v/>
      </c>
      <c r="U3555" s="146"/>
      <c r="V3555" s="51"/>
      <c r="W3555" s="51"/>
      <c r="X3555" s="51"/>
      <c r="Y3555" s="51"/>
      <c r="Z3555" s="51"/>
      <c r="AA3555" s="145"/>
    </row>
    <row r="3556" spans="1:27" s="2" customFormat="1" ht="15.6" x14ac:dyDescent="0.3">
      <c r="A3556" s="555">
        <v>45490</v>
      </c>
      <c r="B3556" s="48" t="s">
        <v>3400</v>
      </c>
      <c r="C3556" s="45" t="s">
        <v>494</v>
      </c>
      <c r="D3556" s="45">
        <v>8</v>
      </c>
      <c r="E3556" s="45" t="s">
        <v>108</v>
      </c>
      <c r="F3556" s="45">
        <v>17</v>
      </c>
      <c r="G3556" s="52" t="s">
        <v>3419</v>
      </c>
      <c r="H3556" s="47" t="s">
        <v>30</v>
      </c>
      <c r="I3556" s="48"/>
      <c r="J3556" s="513"/>
      <c r="K3556" s="42" t="s">
        <v>31</v>
      </c>
      <c r="L3556" s="544">
        <v>45448</v>
      </c>
      <c r="M3556" s="48"/>
      <c r="N3556" s="513">
        <v>45656</v>
      </c>
      <c r="O3556" s="51" t="s">
        <v>3403</v>
      </c>
      <c r="P3556" s="70" t="str">
        <f t="shared" ca="1" si="581"/>
        <v/>
      </c>
      <c r="Q3556" s="70" t="str">
        <f t="shared" ca="1" si="582"/>
        <v/>
      </c>
      <c r="R3556" s="70" t="str">
        <f t="shared" ca="1" si="583"/>
        <v/>
      </c>
      <c r="S3556" s="70" t="str">
        <f t="shared" ca="1" si="584"/>
        <v/>
      </c>
      <c r="T3556" s="147" t="str">
        <f t="shared" ca="1" si="585"/>
        <v/>
      </c>
      <c r="U3556" s="146"/>
      <c r="V3556" s="51"/>
      <c r="W3556" s="51"/>
      <c r="X3556" s="51"/>
      <c r="Y3556" s="51"/>
      <c r="Z3556" s="51"/>
      <c r="AA3556" s="145"/>
    </row>
    <row r="3557" spans="1:27" s="2" customFormat="1" ht="15.6" x14ac:dyDescent="0.3">
      <c r="A3557" s="555">
        <v>45490</v>
      </c>
      <c r="B3557" s="48" t="s">
        <v>3400</v>
      </c>
      <c r="C3557" s="45" t="s">
        <v>494</v>
      </c>
      <c r="D3557" s="45">
        <v>8</v>
      </c>
      <c r="E3557" s="45" t="s">
        <v>108</v>
      </c>
      <c r="F3557" s="45">
        <v>18</v>
      </c>
      <c r="G3557" s="46" t="s">
        <v>3420</v>
      </c>
      <c r="H3557" s="47" t="s">
        <v>54</v>
      </c>
      <c r="I3557" s="48"/>
      <c r="J3557" s="513"/>
      <c r="K3557" s="42" t="s">
        <v>31</v>
      </c>
      <c r="L3557" s="544">
        <v>45448</v>
      </c>
      <c r="M3557" s="48"/>
      <c r="N3557" s="513">
        <v>45530</v>
      </c>
      <c r="O3557" s="51" t="s">
        <v>3403</v>
      </c>
      <c r="P3557" s="70" t="str">
        <f t="shared" ca="1" si="581"/>
        <v/>
      </c>
      <c r="Q3557" s="70" t="str">
        <f t="shared" ca="1" si="582"/>
        <v/>
      </c>
      <c r="R3557" s="70" t="str">
        <f t="shared" ca="1" si="583"/>
        <v/>
      </c>
      <c r="S3557" s="70" t="str">
        <f t="shared" ca="1" si="584"/>
        <v/>
      </c>
      <c r="T3557" s="147" t="str">
        <f t="shared" ca="1" si="585"/>
        <v/>
      </c>
      <c r="U3557" s="146"/>
      <c r="V3557" s="51"/>
      <c r="W3557" s="51"/>
      <c r="X3557" s="51"/>
      <c r="Y3557" s="51"/>
      <c r="Z3557" s="51"/>
      <c r="AA3557" s="145"/>
    </row>
    <row r="3558" spans="1:27" s="2" customFormat="1" ht="15.6" x14ac:dyDescent="0.3">
      <c r="A3558" s="555">
        <v>45490</v>
      </c>
      <c r="B3558" s="48" t="s">
        <v>3400</v>
      </c>
      <c r="C3558" s="45" t="s">
        <v>494</v>
      </c>
      <c r="D3558" s="45">
        <v>8</v>
      </c>
      <c r="E3558" s="45" t="s">
        <v>108</v>
      </c>
      <c r="F3558" s="45">
        <v>19</v>
      </c>
      <c r="G3558" s="52" t="s">
        <v>2315</v>
      </c>
      <c r="H3558" s="47" t="s">
        <v>30</v>
      </c>
      <c r="I3558" s="48"/>
      <c r="J3558" s="513"/>
      <c r="K3558" s="42" t="s">
        <v>31</v>
      </c>
      <c r="L3558" s="544">
        <v>45448</v>
      </c>
      <c r="M3558" s="48"/>
      <c r="N3558" s="513">
        <v>45656</v>
      </c>
      <c r="O3558" s="51" t="s">
        <v>3403</v>
      </c>
      <c r="P3558" s="70" t="str">
        <f t="shared" ca="1" si="581"/>
        <v/>
      </c>
      <c r="Q3558" s="70" t="str">
        <f t="shared" ca="1" si="582"/>
        <v/>
      </c>
      <c r="R3558" s="70" t="str">
        <f t="shared" ca="1" si="583"/>
        <v/>
      </c>
      <c r="S3558" s="70" t="str">
        <f t="shared" ca="1" si="584"/>
        <v/>
      </c>
      <c r="T3558" s="147" t="str">
        <f t="shared" ca="1" si="585"/>
        <v/>
      </c>
      <c r="U3558" s="146"/>
      <c r="V3558" s="51"/>
      <c r="W3558" s="51"/>
      <c r="X3558" s="51"/>
      <c r="Y3558" s="51"/>
      <c r="Z3558" s="51"/>
      <c r="AA3558" s="145"/>
    </row>
    <row r="3559" spans="1:27" s="2" customFormat="1" ht="15.6" x14ac:dyDescent="0.3">
      <c r="A3559" s="555">
        <v>45490</v>
      </c>
      <c r="B3559" s="48" t="s">
        <v>3400</v>
      </c>
      <c r="C3559" s="45" t="s">
        <v>494</v>
      </c>
      <c r="D3559" s="45">
        <v>8</v>
      </c>
      <c r="E3559" s="45" t="s">
        <v>108</v>
      </c>
      <c r="F3559" s="45">
        <v>20</v>
      </c>
      <c r="G3559" s="52" t="s">
        <v>2323</v>
      </c>
      <c r="H3559" s="47" t="s">
        <v>30</v>
      </c>
      <c r="I3559" s="48"/>
      <c r="J3559" s="513"/>
      <c r="K3559" s="42" t="s">
        <v>31</v>
      </c>
      <c r="L3559" s="544">
        <v>45448</v>
      </c>
      <c r="M3559" s="48"/>
      <c r="N3559" s="513">
        <v>45656</v>
      </c>
      <c r="O3559" s="51" t="s">
        <v>3403</v>
      </c>
      <c r="P3559" s="70" t="str">
        <f t="shared" ca="1" si="581"/>
        <v/>
      </c>
      <c r="Q3559" s="70" t="str">
        <f t="shared" ca="1" si="582"/>
        <v/>
      </c>
      <c r="R3559" s="70" t="str">
        <f t="shared" ca="1" si="583"/>
        <v/>
      </c>
      <c r="S3559" s="70" t="str">
        <f t="shared" ca="1" si="584"/>
        <v/>
      </c>
      <c r="T3559" s="147" t="str">
        <f t="shared" ca="1" si="585"/>
        <v/>
      </c>
      <c r="U3559" s="146"/>
      <c r="V3559" s="51"/>
      <c r="W3559" s="51"/>
      <c r="X3559" s="51"/>
      <c r="Y3559" s="51"/>
      <c r="Z3559" s="51"/>
      <c r="AA3559" s="145"/>
    </row>
    <row r="3560" spans="1:27" s="2" customFormat="1" ht="15.6" x14ac:dyDescent="0.3">
      <c r="A3560" s="555">
        <v>45490</v>
      </c>
      <c r="B3560" s="48" t="s">
        <v>3400</v>
      </c>
      <c r="C3560" s="45" t="s">
        <v>494</v>
      </c>
      <c r="D3560" s="45">
        <v>8</v>
      </c>
      <c r="E3560" s="45" t="s">
        <v>108</v>
      </c>
      <c r="F3560" s="45">
        <v>21</v>
      </c>
      <c r="G3560" s="46" t="s">
        <v>3421</v>
      </c>
      <c r="H3560" s="47" t="s">
        <v>30</v>
      </c>
      <c r="I3560" s="48"/>
      <c r="J3560" s="513"/>
      <c r="K3560" s="190" t="s">
        <v>205</v>
      </c>
      <c r="L3560" s="544">
        <v>45448</v>
      </c>
      <c r="M3560" s="48"/>
      <c r="N3560" s="513"/>
      <c r="O3560" s="51" t="s">
        <v>3403</v>
      </c>
      <c r="P3560" s="70" t="str">
        <f t="shared" ca="1" si="581"/>
        <v/>
      </c>
      <c r="Q3560" s="70" t="str">
        <f t="shared" ca="1" si="582"/>
        <v/>
      </c>
      <c r="R3560" s="70" t="str">
        <f t="shared" ca="1" si="583"/>
        <v/>
      </c>
      <c r="S3560" s="70" t="str">
        <f t="shared" ca="1" si="584"/>
        <v/>
      </c>
      <c r="T3560" s="147" t="str">
        <f t="shared" ca="1" si="585"/>
        <v/>
      </c>
      <c r="U3560" s="146"/>
      <c r="V3560" s="51"/>
      <c r="W3560" s="51"/>
      <c r="X3560" s="51"/>
      <c r="Y3560" s="51"/>
      <c r="Z3560" s="51"/>
      <c r="AA3560" s="145"/>
    </row>
    <row r="3561" spans="1:27" s="2" customFormat="1" ht="15.6" x14ac:dyDescent="0.3">
      <c r="A3561" s="555">
        <v>45490</v>
      </c>
      <c r="B3561" s="48" t="s">
        <v>3400</v>
      </c>
      <c r="C3561" s="45" t="s">
        <v>494</v>
      </c>
      <c r="D3561" s="45">
        <v>8</v>
      </c>
      <c r="E3561" s="45" t="s">
        <v>108</v>
      </c>
      <c r="F3561" s="45">
        <v>22</v>
      </c>
      <c r="G3561" s="52" t="s">
        <v>3422</v>
      </c>
      <c r="H3561" s="47" t="s">
        <v>30</v>
      </c>
      <c r="I3561" s="48"/>
      <c r="J3561" s="513"/>
      <c r="K3561" s="42" t="s">
        <v>31</v>
      </c>
      <c r="L3561" s="544">
        <v>45448</v>
      </c>
      <c r="M3561" s="48"/>
      <c r="N3561" s="513">
        <v>45656</v>
      </c>
      <c r="O3561" s="51" t="s">
        <v>3403</v>
      </c>
      <c r="P3561" s="70" t="str">
        <f t="shared" ca="1" si="581"/>
        <v/>
      </c>
      <c r="Q3561" s="70" t="str">
        <f t="shared" ca="1" si="582"/>
        <v/>
      </c>
      <c r="R3561" s="70" t="str">
        <f t="shared" ca="1" si="583"/>
        <v/>
      </c>
      <c r="S3561" s="70" t="str">
        <f t="shared" ca="1" si="584"/>
        <v/>
      </c>
      <c r="T3561" s="147" t="str">
        <f t="shared" ca="1" si="585"/>
        <v/>
      </c>
      <c r="U3561" s="146"/>
      <c r="V3561" s="51"/>
      <c r="W3561" s="51"/>
      <c r="X3561" s="51"/>
      <c r="Y3561" s="51"/>
      <c r="Z3561" s="51"/>
      <c r="AA3561" s="145"/>
    </row>
    <row r="3562" spans="1:27" s="2" customFormat="1" ht="15.6" x14ac:dyDescent="0.3">
      <c r="A3562" s="555">
        <v>45490</v>
      </c>
      <c r="B3562" s="48" t="s">
        <v>3400</v>
      </c>
      <c r="C3562" s="45" t="s">
        <v>494</v>
      </c>
      <c r="D3562" s="45">
        <v>8</v>
      </c>
      <c r="E3562" s="45" t="s">
        <v>108</v>
      </c>
      <c r="F3562" s="45">
        <v>23</v>
      </c>
      <c r="G3562" s="52" t="s">
        <v>3423</v>
      </c>
      <c r="H3562" s="47" t="s">
        <v>30</v>
      </c>
      <c r="I3562" s="48"/>
      <c r="J3562" s="513"/>
      <c r="K3562" s="42" t="s">
        <v>31</v>
      </c>
      <c r="L3562" s="544">
        <v>45448</v>
      </c>
      <c r="M3562" s="48"/>
      <c r="N3562" s="513">
        <v>45656</v>
      </c>
      <c r="O3562" s="51" t="s">
        <v>3403</v>
      </c>
      <c r="P3562" s="70" t="str">
        <f t="shared" ca="1" si="581"/>
        <v/>
      </c>
      <c r="Q3562" s="70" t="str">
        <f t="shared" ca="1" si="582"/>
        <v/>
      </c>
      <c r="R3562" s="70" t="str">
        <f t="shared" ca="1" si="583"/>
        <v/>
      </c>
      <c r="S3562" s="70" t="str">
        <f t="shared" ca="1" si="584"/>
        <v/>
      </c>
      <c r="T3562" s="147" t="str">
        <f t="shared" ca="1" si="585"/>
        <v/>
      </c>
      <c r="U3562" s="146"/>
      <c r="V3562" s="51"/>
      <c r="W3562" s="51"/>
      <c r="X3562" s="51"/>
      <c r="Y3562" s="51"/>
      <c r="Z3562" s="51"/>
      <c r="AA3562" s="145"/>
    </row>
    <row r="3563" spans="1:27" s="2" customFormat="1" ht="15.6" x14ac:dyDescent="0.3">
      <c r="A3563" s="555">
        <v>45490</v>
      </c>
      <c r="B3563" s="48" t="s">
        <v>3400</v>
      </c>
      <c r="C3563" s="45" t="s">
        <v>494</v>
      </c>
      <c r="D3563" s="45">
        <v>8</v>
      </c>
      <c r="E3563" s="45" t="s">
        <v>108</v>
      </c>
      <c r="F3563" s="45">
        <v>24</v>
      </c>
      <c r="G3563" s="649" t="s">
        <v>3424</v>
      </c>
      <c r="H3563" s="47" t="s">
        <v>30</v>
      </c>
      <c r="I3563" s="48"/>
      <c r="J3563" s="513"/>
      <c r="K3563" s="42" t="s">
        <v>31</v>
      </c>
      <c r="L3563" s="544">
        <v>45448</v>
      </c>
      <c r="M3563" s="48"/>
      <c r="N3563" s="513">
        <v>45656</v>
      </c>
      <c r="O3563" s="51" t="s">
        <v>3403</v>
      </c>
      <c r="P3563" s="70" t="str">
        <f t="shared" ca="1" si="581"/>
        <v/>
      </c>
      <c r="Q3563" s="70" t="str">
        <f t="shared" ca="1" si="582"/>
        <v/>
      </c>
      <c r="R3563" s="70" t="str">
        <f t="shared" ca="1" si="583"/>
        <v/>
      </c>
      <c r="S3563" s="70" t="str">
        <f t="shared" ca="1" si="584"/>
        <v/>
      </c>
      <c r="T3563" s="147" t="str">
        <f t="shared" ca="1" si="585"/>
        <v/>
      </c>
      <c r="U3563" s="146"/>
      <c r="V3563" s="51"/>
      <c r="W3563" s="51"/>
      <c r="X3563" s="51"/>
      <c r="Y3563" s="51"/>
      <c r="Z3563" s="51"/>
      <c r="AA3563" s="145"/>
    </row>
    <row r="3564" spans="1:27" s="2" customFormat="1" ht="15.6" x14ac:dyDescent="0.3">
      <c r="A3564" s="555">
        <v>45490</v>
      </c>
      <c r="B3564" s="48" t="s">
        <v>3400</v>
      </c>
      <c r="C3564" s="45" t="s">
        <v>494</v>
      </c>
      <c r="D3564" s="45">
        <v>8</v>
      </c>
      <c r="E3564" s="45" t="s">
        <v>108</v>
      </c>
      <c r="F3564" s="45">
        <v>25</v>
      </c>
      <c r="G3564" s="649" t="s">
        <v>3425</v>
      </c>
      <c r="H3564" s="47" t="s">
        <v>30</v>
      </c>
      <c r="I3564" s="48"/>
      <c r="J3564" s="513"/>
      <c r="K3564" s="42" t="s">
        <v>31</v>
      </c>
      <c r="L3564" s="544">
        <v>45448</v>
      </c>
      <c r="M3564" s="48"/>
      <c r="N3564" s="513">
        <v>45656</v>
      </c>
      <c r="O3564" s="51" t="s">
        <v>3403</v>
      </c>
      <c r="P3564" s="70" t="str">
        <f t="shared" ca="1" si="581"/>
        <v/>
      </c>
      <c r="Q3564" s="70" t="str">
        <f t="shared" ca="1" si="582"/>
        <v/>
      </c>
      <c r="R3564" s="70" t="str">
        <f t="shared" ca="1" si="583"/>
        <v/>
      </c>
      <c r="S3564" s="70" t="str">
        <f t="shared" ca="1" si="584"/>
        <v/>
      </c>
      <c r="T3564" s="147" t="str">
        <f t="shared" ca="1" si="585"/>
        <v/>
      </c>
      <c r="U3564" s="146"/>
      <c r="V3564" s="51"/>
      <c r="W3564" s="51"/>
      <c r="X3564" s="51"/>
      <c r="Y3564" s="51"/>
      <c r="Z3564" s="51"/>
      <c r="AA3564" s="145"/>
    </row>
    <row r="3565" spans="1:27" s="2" customFormat="1" ht="15.6" x14ac:dyDescent="0.3">
      <c r="A3565" s="555">
        <v>45490</v>
      </c>
      <c r="B3565" s="48" t="s">
        <v>3400</v>
      </c>
      <c r="C3565" s="45" t="s">
        <v>494</v>
      </c>
      <c r="D3565" s="45">
        <v>8</v>
      </c>
      <c r="E3565" s="45" t="s">
        <v>108</v>
      </c>
      <c r="F3565" s="45">
        <v>26</v>
      </c>
      <c r="G3565" s="52" t="s">
        <v>3426</v>
      </c>
      <c r="H3565" s="47" t="s">
        <v>30</v>
      </c>
      <c r="I3565" s="48"/>
      <c r="J3565" s="513"/>
      <c r="K3565" s="42" t="s">
        <v>31</v>
      </c>
      <c r="L3565" s="544">
        <v>45448</v>
      </c>
      <c r="M3565" s="48"/>
      <c r="N3565" s="513">
        <v>45656</v>
      </c>
      <c r="O3565" s="51" t="s">
        <v>3403</v>
      </c>
      <c r="P3565" s="70" t="str">
        <f t="shared" ca="1" si="581"/>
        <v/>
      </c>
      <c r="Q3565" s="70" t="str">
        <f t="shared" ca="1" si="582"/>
        <v/>
      </c>
      <c r="R3565" s="70" t="str">
        <f t="shared" ca="1" si="583"/>
        <v/>
      </c>
      <c r="S3565" s="70" t="str">
        <f t="shared" ca="1" si="584"/>
        <v/>
      </c>
      <c r="T3565" s="147" t="str">
        <f t="shared" ca="1" si="585"/>
        <v/>
      </c>
      <c r="U3565" s="146"/>
      <c r="V3565" s="51"/>
      <c r="W3565" s="51"/>
      <c r="X3565" s="51"/>
      <c r="Y3565" s="51"/>
      <c r="Z3565" s="51"/>
      <c r="AA3565" s="145"/>
    </row>
    <row r="3566" spans="1:27" s="2" customFormat="1" ht="15.6" x14ac:dyDescent="0.3">
      <c r="A3566" s="555">
        <v>45490</v>
      </c>
      <c r="B3566" s="48" t="s">
        <v>3400</v>
      </c>
      <c r="C3566" s="48" t="s">
        <v>494</v>
      </c>
      <c r="D3566" s="48">
        <v>8</v>
      </c>
      <c r="E3566" s="48" t="s">
        <v>108</v>
      </c>
      <c r="F3566" s="45">
        <v>27</v>
      </c>
      <c r="G3566" s="63" t="s">
        <v>771</v>
      </c>
      <c r="H3566" s="47" t="s">
        <v>104</v>
      </c>
      <c r="I3566" s="48"/>
      <c r="J3566" s="568">
        <v>45581</v>
      </c>
      <c r="K3566" s="42" t="s">
        <v>31</v>
      </c>
      <c r="L3566" s="544">
        <v>45448</v>
      </c>
      <c r="M3566" s="48"/>
      <c r="N3566" s="513">
        <v>45734</v>
      </c>
      <c r="O3566" s="51" t="s">
        <v>3403</v>
      </c>
      <c r="P3566" s="70" t="str">
        <f t="shared" ca="1" si="581"/>
        <v/>
      </c>
      <c r="Q3566" s="70" t="str">
        <f t="shared" ca="1" si="582"/>
        <v/>
      </c>
      <c r="R3566" s="70" t="str">
        <f t="shared" ca="1" si="583"/>
        <v/>
      </c>
      <c r="S3566" s="70" t="str">
        <f t="shared" ca="1" si="584"/>
        <v/>
      </c>
      <c r="T3566" s="147" t="str">
        <f t="shared" ca="1" si="585"/>
        <v/>
      </c>
      <c r="U3566" s="146"/>
      <c r="V3566" s="51"/>
      <c r="W3566" s="51"/>
      <c r="X3566" s="51"/>
      <c r="Y3566" s="51"/>
      <c r="Z3566" s="51"/>
      <c r="AA3566" s="145"/>
    </row>
    <row r="3567" spans="1:27" s="2" customFormat="1" ht="15.6" x14ac:dyDescent="0.3">
      <c r="A3567" s="555">
        <v>45490</v>
      </c>
      <c r="B3567" s="48" t="s">
        <v>3400</v>
      </c>
      <c r="C3567" s="48" t="s">
        <v>494</v>
      </c>
      <c r="D3567" s="48">
        <v>8</v>
      </c>
      <c r="E3567" s="48" t="s">
        <v>108</v>
      </c>
      <c r="F3567" s="45">
        <v>28</v>
      </c>
      <c r="G3567" s="46" t="s">
        <v>3427</v>
      </c>
      <c r="H3567" s="47" t="s">
        <v>30</v>
      </c>
      <c r="I3567" s="48"/>
      <c r="J3567" s="568">
        <v>45568</v>
      </c>
      <c r="K3567" s="42" t="s">
        <v>31</v>
      </c>
      <c r="L3567" s="544">
        <v>45448</v>
      </c>
      <c r="M3567" s="48"/>
      <c r="N3567" s="513">
        <v>45568</v>
      </c>
      <c r="O3567" s="51" t="s">
        <v>3403</v>
      </c>
      <c r="P3567" s="70" t="str">
        <f t="shared" ca="1" si="581"/>
        <v/>
      </c>
      <c r="Q3567" s="70" t="str">
        <f t="shared" ca="1" si="582"/>
        <v/>
      </c>
      <c r="R3567" s="70" t="str">
        <f t="shared" ca="1" si="583"/>
        <v/>
      </c>
      <c r="S3567" s="70" t="str">
        <f t="shared" ca="1" si="584"/>
        <v/>
      </c>
      <c r="T3567" s="147" t="str">
        <f t="shared" ca="1" si="585"/>
        <v/>
      </c>
      <c r="U3567" s="146"/>
      <c r="V3567" s="51"/>
      <c r="W3567" s="51"/>
      <c r="X3567" s="51"/>
      <c r="Y3567" s="51"/>
      <c r="Z3567" s="51"/>
      <c r="AA3567" s="145"/>
    </row>
    <row r="3568" spans="1:27" s="2" customFormat="1" ht="15.6" x14ac:dyDescent="0.3">
      <c r="A3568" s="555">
        <v>45490</v>
      </c>
      <c r="B3568" s="48" t="s">
        <v>3400</v>
      </c>
      <c r="C3568" s="48" t="s">
        <v>494</v>
      </c>
      <c r="D3568" s="48">
        <v>8</v>
      </c>
      <c r="E3568" s="48" t="s">
        <v>108</v>
      </c>
      <c r="F3568" s="45">
        <v>29</v>
      </c>
      <c r="G3568" s="46" t="s">
        <v>3428</v>
      </c>
      <c r="H3568" s="47" t="s">
        <v>30</v>
      </c>
      <c r="I3568" s="48"/>
      <c r="J3568" s="568">
        <v>45568</v>
      </c>
      <c r="K3568" s="42" t="s">
        <v>31</v>
      </c>
      <c r="L3568" s="544">
        <v>45448</v>
      </c>
      <c r="M3568" s="48"/>
      <c r="N3568" s="513">
        <v>45568</v>
      </c>
      <c r="O3568" s="51" t="s">
        <v>3403</v>
      </c>
      <c r="P3568" s="70" t="str">
        <f t="shared" ca="1" si="581"/>
        <v/>
      </c>
      <c r="Q3568" s="70" t="str">
        <f t="shared" ca="1" si="582"/>
        <v/>
      </c>
      <c r="R3568" s="70" t="str">
        <f t="shared" ca="1" si="583"/>
        <v/>
      </c>
      <c r="S3568" s="70" t="str">
        <f t="shared" ca="1" si="584"/>
        <v/>
      </c>
      <c r="T3568" s="147" t="str">
        <f t="shared" ca="1" si="585"/>
        <v/>
      </c>
      <c r="U3568" s="146"/>
      <c r="V3568" s="51"/>
      <c r="W3568" s="51"/>
      <c r="X3568" s="51"/>
      <c r="Y3568" s="51"/>
      <c r="Z3568" s="51"/>
      <c r="AA3568" s="145"/>
    </row>
    <row r="3569" spans="1:27" s="2" customFormat="1" ht="15.6" x14ac:dyDescent="0.3">
      <c r="A3569" s="555">
        <v>45490</v>
      </c>
      <c r="B3569" s="48" t="s">
        <v>3400</v>
      </c>
      <c r="C3569" s="48" t="s">
        <v>494</v>
      </c>
      <c r="D3569" s="48">
        <v>8</v>
      </c>
      <c r="E3569" s="48" t="s">
        <v>108</v>
      </c>
      <c r="F3569" s="45">
        <v>30</v>
      </c>
      <c r="G3569" s="63" t="s">
        <v>3429</v>
      </c>
      <c r="H3569" s="47" t="s">
        <v>211</v>
      </c>
      <c r="I3569" s="47"/>
      <c r="J3569" s="568">
        <v>45568</v>
      </c>
      <c r="K3569" s="190" t="s">
        <v>205</v>
      </c>
      <c r="L3569" s="544">
        <v>45448</v>
      </c>
      <c r="M3569" s="103">
        <v>45706</v>
      </c>
      <c r="N3569" s="513">
        <v>45723</v>
      </c>
      <c r="O3569" s="51" t="s">
        <v>3403</v>
      </c>
      <c r="P3569" s="70" t="str">
        <f t="shared" ca="1" si="581"/>
        <v/>
      </c>
      <c r="Q3569" s="70" t="str">
        <f t="shared" ca="1" si="582"/>
        <v/>
      </c>
      <c r="R3569" s="70" t="str">
        <f t="shared" ca="1" si="583"/>
        <v/>
      </c>
      <c r="S3569" s="70" t="str">
        <f t="shared" ca="1" si="584"/>
        <v/>
      </c>
      <c r="T3569" s="147" t="str">
        <f t="shared" ca="1" si="585"/>
        <v/>
      </c>
      <c r="U3569" s="146"/>
      <c r="V3569" s="51"/>
      <c r="W3569" s="51"/>
      <c r="X3569" s="51"/>
      <c r="Y3569" s="51"/>
      <c r="Z3569" s="51"/>
      <c r="AA3569" s="145"/>
    </row>
    <row r="3570" spans="1:27" s="2" customFormat="1" ht="15.6" x14ac:dyDescent="0.3">
      <c r="A3570" s="555">
        <v>45490</v>
      </c>
      <c r="B3570" s="48" t="s">
        <v>3400</v>
      </c>
      <c r="C3570" s="48" t="s">
        <v>494</v>
      </c>
      <c r="D3570" s="48">
        <v>8</v>
      </c>
      <c r="E3570" s="48" t="s">
        <v>108</v>
      </c>
      <c r="F3570" s="45">
        <v>31</v>
      </c>
      <c r="G3570" s="94" t="s">
        <v>2463</v>
      </c>
      <c r="H3570" s="95" t="s">
        <v>84</v>
      </c>
      <c r="I3570" s="95"/>
      <c r="J3570" s="570">
        <v>45568</v>
      </c>
      <c r="K3570" s="42" t="s">
        <v>31</v>
      </c>
      <c r="L3570" s="544">
        <v>45448</v>
      </c>
      <c r="M3570" s="48"/>
      <c r="N3570" s="513">
        <v>45568</v>
      </c>
      <c r="O3570" s="51" t="s">
        <v>3403</v>
      </c>
      <c r="P3570" s="70" t="str">
        <f t="shared" ca="1" si="581"/>
        <v/>
      </c>
      <c r="Q3570" s="70" t="str">
        <f t="shared" ca="1" si="582"/>
        <v/>
      </c>
      <c r="R3570" s="70" t="str">
        <f t="shared" ca="1" si="583"/>
        <v/>
      </c>
      <c r="S3570" s="70" t="str">
        <f t="shared" ca="1" si="584"/>
        <v/>
      </c>
      <c r="T3570" s="147" t="str">
        <f t="shared" ca="1" si="585"/>
        <v/>
      </c>
      <c r="U3570" s="146"/>
      <c r="V3570" s="51"/>
      <c r="W3570" s="51"/>
      <c r="X3570" s="51"/>
      <c r="Y3570" s="51"/>
      <c r="Z3570" s="51"/>
      <c r="AA3570" s="145"/>
    </row>
    <row r="3571" spans="1:27" s="2" customFormat="1" ht="15.6" x14ac:dyDescent="0.3">
      <c r="A3571" s="555">
        <v>45490</v>
      </c>
      <c r="B3571" s="48" t="s">
        <v>3400</v>
      </c>
      <c r="C3571" s="48" t="s">
        <v>494</v>
      </c>
      <c r="D3571" s="48">
        <v>8</v>
      </c>
      <c r="E3571" s="48" t="s">
        <v>108</v>
      </c>
      <c r="F3571" s="45">
        <v>32</v>
      </c>
      <c r="G3571" s="80" t="s">
        <v>3430</v>
      </c>
      <c r="H3571" s="47" t="s">
        <v>57</v>
      </c>
      <c r="I3571" s="48"/>
      <c r="J3571" s="569">
        <v>45604</v>
      </c>
      <c r="K3571" s="42" t="s">
        <v>31</v>
      </c>
      <c r="L3571" s="544">
        <v>45448</v>
      </c>
      <c r="M3571" s="48"/>
      <c r="N3571" s="513">
        <v>45668</v>
      </c>
      <c r="O3571" s="51" t="s">
        <v>3403</v>
      </c>
      <c r="P3571" s="70" t="str">
        <f t="shared" ca="1" si="581"/>
        <v/>
      </c>
      <c r="Q3571" s="70" t="str">
        <f t="shared" ca="1" si="582"/>
        <v/>
      </c>
      <c r="R3571" s="70" t="str">
        <f t="shared" ca="1" si="583"/>
        <v/>
      </c>
      <c r="S3571" s="70" t="str">
        <f t="shared" ca="1" si="584"/>
        <v/>
      </c>
      <c r="T3571" s="147" t="str">
        <f t="shared" ca="1" si="585"/>
        <v/>
      </c>
      <c r="U3571" s="146"/>
      <c r="V3571" s="51"/>
      <c r="W3571" s="51"/>
      <c r="X3571" s="51"/>
      <c r="Y3571" s="51"/>
      <c r="Z3571" s="51"/>
      <c r="AA3571" s="145"/>
    </row>
    <row r="3572" spans="1:27" s="2" customFormat="1" ht="15.6" x14ac:dyDescent="0.3">
      <c r="A3572" s="555">
        <v>45490</v>
      </c>
      <c r="B3572" s="48" t="s">
        <v>3400</v>
      </c>
      <c r="C3572" s="45" t="s">
        <v>494</v>
      </c>
      <c r="D3572" s="45">
        <v>8</v>
      </c>
      <c r="E3572" s="45" t="s">
        <v>108</v>
      </c>
      <c r="F3572" s="45">
        <v>33</v>
      </c>
      <c r="G3572" s="46" t="s">
        <v>3431</v>
      </c>
      <c r="H3572" s="47" t="s">
        <v>111</v>
      </c>
      <c r="I3572" s="47"/>
      <c r="J3572" s="569">
        <v>45587</v>
      </c>
      <c r="K3572" s="42" t="s">
        <v>31</v>
      </c>
      <c r="L3572" s="544">
        <v>45448</v>
      </c>
      <c r="M3572" s="48"/>
      <c r="N3572" s="513">
        <v>45587</v>
      </c>
      <c r="O3572" s="51" t="s">
        <v>3403</v>
      </c>
      <c r="P3572" s="70" t="str">
        <f t="shared" ca="1" si="581"/>
        <v/>
      </c>
      <c r="Q3572" s="70" t="str">
        <f t="shared" ca="1" si="582"/>
        <v/>
      </c>
      <c r="R3572" s="70" t="str">
        <f t="shared" ca="1" si="583"/>
        <v/>
      </c>
      <c r="S3572" s="70" t="str">
        <f t="shared" ca="1" si="584"/>
        <v/>
      </c>
      <c r="T3572" s="147" t="str">
        <f t="shared" ca="1" si="585"/>
        <v/>
      </c>
      <c r="U3572" s="146"/>
      <c r="V3572" s="51"/>
      <c r="W3572" s="51"/>
      <c r="X3572" s="51"/>
      <c r="Y3572" s="51"/>
      <c r="Z3572" s="51"/>
      <c r="AA3572" s="145"/>
    </row>
    <row r="3573" spans="1:27" s="2" customFormat="1" ht="15.6" x14ac:dyDescent="0.3">
      <c r="A3573" s="555">
        <v>45490</v>
      </c>
      <c r="B3573" s="48" t="s">
        <v>3400</v>
      </c>
      <c r="C3573" s="45" t="s">
        <v>494</v>
      </c>
      <c r="D3573" s="45">
        <v>8</v>
      </c>
      <c r="E3573" s="45" t="s">
        <v>108</v>
      </c>
      <c r="F3573" s="45">
        <v>34</v>
      </c>
      <c r="G3573" s="323" t="s">
        <v>3432</v>
      </c>
      <c r="H3573" s="47" t="s">
        <v>659</v>
      </c>
      <c r="I3573" s="47"/>
      <c r="J3573" s="569">
        <v>45722</v>
      </c>
      <c r="K3573" s="42" t="s">
        <v>31</v>
      </c>
      <c r="L3573" s="544">
        <v>45448</v>
      </c>
      <c r="M3573" s="48"/>
      <c r="N3573" s="513">
        <v>45737</v>
      </c>
      <c r="O3573" s="51"/>
      <c r="P3573" s="70" t="str">
        <f t="shared" ca="1" si="581"/>
        <v/>
      </c>
      <c r="Q3573" s="70" t="str">
        <f t="shared" ca="1" si="582"/>
        <v/>
      </c>
      <c r="R3573" s="70" t="str">
        <f t="shared" ca="1" si="583"/>
        <v/>
      </c>
      <c r="S3573" s="70" t="str">
        <f t="shared" ca="1" si="584"/>
        <v/>
      </c>
      <c r="T3573" s="147" t="str">
        <f t="shared" ca="1" si="585"/>
        <v/>
      </c>
      <c r="U3573" s="146"/>
      <c r="V3573" s="51"/>
      <c r="W3573" s="51"/>
      <c r="X3573" s="51"/>
      <c r="Y3573" s="51"/>
      <c r="Z3573" s="51"/>
      <c r="AA3573" s="145"/>
    </row>
    <row r="3574" spans="1:27" s="2" customFormat="1" ht="31.2" customHeight="1" x14ac:dyDescent="0.35">
      <c r="A3574" s="555">
        <v>45490</v>
      </c>
      <c r="B3574" s="48" t="s">
        <v>3400</v>
      </c>
      <c r="C3574" s="45" t="s">
        <v>494</v>
      </c>
      <c r="D3574" s="45">
        <v>8</v>
      </c>
      <c r="E3574" s="45" t="s">
        <v>108</v>
      </c>
      <c r="F3574" s="45">
        <v>35</v>
      </c>
      <c r="G3574" s="64" t="s">
        <v>5463</v>
      </c>
      <c r="H3574" s="65" t="s">
        <v>104</v>
      </c>
      <c r="I3574" s="65"/>
      <c r="J3574" s="526">
        <v>45994</v>
      </c>
      <c r="K3574" s="190" t="s">
        <v>205</v>
      </c>
      <c r="L3574" s="544">
        <v>45448</v>
      </c>
      <c r="M3574" s="417"/>
      <c r="N3574" s="513">
        <v>46063</v>
      </c>
      <c r="O3574" s="475" t="s">
        <v>5462</v>
      </c>
      <c r="P3574" s="70" t="str">
        <f t="shared" ca="1" si="581"/>
        <v/>
      </c>
      <c r="Q3574" s="70" t="str">
        <f t="shared" ca="1" si="582"/>
        <v/>
      </c>
      <c r="R3574" s="70" t="str">
        <f t="shared" ca="1" si="583"/>
        <v/>
      </c>
      <c r="S3574" s="70" t="str">
        <f t="shared" ca="1" si="584"/>
        <v/>
      </c>
      <c r="T3574" s="147" t="str">
        <f t="shared" ca="1" si="585"/>
        <v/>
      </c>
      <c r="U3574" s="146"/>
      <c r="V3574" s="51"/>
      <c r="W3574" s="51"/>
      <c r="X3574" s="51"/>
      <c r="Y3574" s="51"/>
      <c r="Z3574" s="51"/>
      <c r="AA3574" s="145"/>
    </row>
    <row r="3575" spans="1:27" s="2" customFormat="1" ht="31.2" x14ac:dyDescent="0.3">
      <c r="A3575" s="555">
        <v>45490</v>
      </c>
      <c r="B3575" s="48" t="s">
        <v>3400</v>
      </c>
      <c r="C3575" s="45" t="s">
        <v>494</v>
      </c>
      <c r="D3575" s="45">
        <v>8</v>
      </c>
      <c r="E3575" s="45" t="s">
        <v>108</v>
      </c>
      <c r="F3575" s="45">
        <v>36</v>
      </c>
      <c r="G3575" s="64" t="s">
        <v>5358</v>
      </c>
      <c r="H3575" s="65" t="s">
        <v>5359</v>
      </c>
      <c r="I3575" s="65"/>
      <c r="J3575" s="526">
        <v>45994</v>
      </c>
      <c r="K3575" s="191" t="s">
        <v>31</v>
      </c>
      <c r="L3575" s="544">
        <v>45448</v>
      </c>
      <c r="M3575" s="48"/>
      <c r="N3575" s="513">
        <v>46002</v>
      </c>
      <c r="O3575" s="51"/>
      <c r="P3575" s="70"/>
      <c r="Q3575" s="70"/>
      <c r="R3575" s="70"/>
      <c r="S3575" s="70"/>
      <c r="T3575" s="147"/>
      <c r="U3575" s="146"/>
      <c r="V3575" s="51"/>
      <c r="W3575" s="51"/>
      <c r="X3575" s="51"/>
      <c r="Y3575" s="51"/>
      <c r="Z3575" s="51"/>
      <c r="AA3575" s="145"/>
    </row>
    <row r="3576" spans="1:27" s="2" customFormat="1" ht="21" customHeight="1" x14ac:dyDescent="0.4">
      <c r="A3576" s="555">
        <v>45490</v>
      </c>
      <c r="B3576" s="48" t="s">
        <v>3400</v>
      </c>
      <c r="C3576" s="45" t="s">
        <v>494</v>
      </c>
      <c r="D3576" s="45">
        <v>8</v>
      </c>
      <c r="E3576" s="45" t="s">
        <v>108</v>
      </c>
      <c r="F3576" s="45">
        <v>37</v>
      </c>
      <c r="G3576" s="64" t="s">
        <v>5457</v>
      </c>
      <c r="H3576" s="65" t="s">
        <v>116</v>
      </c>
      <c r="I3576" s="65"/>
      <c r="J3576" s="526">
        <v>46056</v>
      </c>
      <c r="K3576" s="391" t="s">
        <v>227</v>
      </c>
      <c r="L3576" s="544">
        <v>45448</v>
      </c>
      <c r="M3576" s="417"/>
      <c r="N3576" s="513"/>
      <c r="O3576" s="636" t="s">
        <v>5520</v>
      </c>
      <c r="P3576" s="70"/>
      <c r="Q3576" s="70"/>
      <c r="R3576" s="70"/>
      <c r="S3576" s="70"/>
      <c r="T3576" s="147"/>
      <c r="U3576" s="146"/>
      <c r="V3576" s="51"/>
      <c r="W3576" s="51"/>
      <c r="X3576" s="51"/>
      <c r="Y3576" s="51"/>
      <c r="Z3576" s="51"/>
      <c r="AA3576" s="145"/>
    </row>
    <row r="3577" spans="1:27" s="2" customFormat="1" ht="15.6" x14ac:dyDescent="0.3">
      <c r="A3577" s="555">
        <v>45490</v>
      </c>
      <c r="B3577" s="48" t="s">
        <v>3400</v>
      </c>
      <c r="C3577" s="45" t="s">
        <v>494</v>
      </c>
      <c r="D3577" s="45">
        <v>8</v>
      </c>
      <c r="E3577" s="45" t="s">
        <v>108</v>
      </c>
      <c r="F3577" s="45">
        <v>38</v>
      </c>
      <c r="G3577" s="64" t="s">
        <v>5496</v>
      </c>
      <c r="H3577" s="65" t="s">
        <v>158</v>
      </c>
      <c r="I3577" s="65"/>
      <c r="J3577" s="526">
        <v>46075</v>
      </c>
      <c r="K3577" s="191" t="s">
        <v>31</v>
      </c>
      <c r="L3577" s="544">
        <v>45448</v>
      </c>
      <c r="M3577" s="48"/>
      <c r="N3577" s="513"/>
      <c r="O3577" s="51"/>
      <c r="P3577" s="70"/>
      <c r="Q3577" s="70"/>
      <c r="R3577" s="70"/>
      <c r="S3577" s="70"/>
      <c r="T3577" s="147"/>
      <c r="U3577" s="146"/>
      <c r="V3577" s="51"/>
      <c r="W3577" s="51"/>
      <c r="X3577" s="51"/>
      <c r="Y3577" s="51"/>
      <c r="Z3577" s="51"/>
      <c r="AA3577" s="145"/>
    </row>
    <row r="3578" spans="1:27" s="2" customFormat="1" ht="15.6" x14ac:dyDescent="0.3">
      <c r="A3578" s="555">
        <v>45566</v>
      </c>
      <c r="B3578" s="48" t="s">
        <v>3433</v>
      </c>
      <c r="C3578" s="45" t="s">
        <v>3434</v>
      </c>
      <c r="D3578" s="45">
        <v>-1</v>
      </c>
      <c r="E3578" s="45" t="s">
        <v>66</v>
      </c>
      <c r="F3578" s="45">
        <v>6</v>
      </c>
      <c r="G3578" s="63" t="s">
        <v>3435</v>
      </c>
      <c r="H3578" s="47" t="s">
        <v>30</v>
      </c>
      <c r="I3578" s="48"/>
      <c r="J3578" s="513"/>
      <c r="K3578" s="186" t="s">
        <v>31</v>
      </c>
      <c r="L3578" s="544">
        <v>45491</v>
      </c>
      <c r="M3578" s="57"/>
      <c r="N3578" s="516">
        <v>45526</v>
      </c>
      <c r="O3578" s="51" t="s">
        <v>3436</v>
      </c>
      <c r="P3578" s="70" t="str">
        <f t="shared" ref="P3578:P3589" ca="1" si="586">IF(K3578="NÃO INTERVENCIONADO",TODAY()-J3578,"")</f>
        <v/>
      </c>
      <c r="Q3578" s="70" t="str">
        <f t="shared" ref="Q3578:Q3597" ca="1" si="587">IF(K3578="ENCOMENDADO",TODAY()-J3578,"")</f>
        <v/>
      </c>
      <c r="R3578" s="70" t="str">
        <f t="shared" ref="R3578:R3597" ca="1" si="588">IF(K3578="EM OBRA",TODAY()-J3578,"")</f>
        <v/>
      </c>
      <c r="S3578" s="70" t="str">
        <f t="shared" ref="S3578:S3597" ca="1" si="589">IF(K3578="CORREÇÃO NÃO ACEITE",TODAY()-J3578,"")</f>
        <v/>
      </c>
      <c r="T3578" s="147" t="str">
        <f t="shared" ref="T3578:T3597" ca="1" si="590">IF(K3578="A VERIFICAR",TODAY()-J3578,"")</f>
        <v/>
      </c>
      <c r="U3578" s="146"/>
      <c r="V3578" s="51"/>
      <c r="W3578" s="51"/>
      <c r="X3578" s="51"/>
      <c r="Y3578" s="51"/>
      <c r="Z3578" s="51"/>
      <c r="AA3578" s="145"/>
    </row>
    <row r="3579" spans="1:27" s="2" customFormat="1" ht="15.6" x14ac:dyDescent="0.3">
      <c r="A3579" s="555">
        <v>45566</v>
      </c>
      <c r="B3579" s="48" t="s">
        <v>3433</v>
      </c>
      <c r="C3579" s="45" t="s">
        <v>3434</v>
      </c>
      <c r="D3579" s="45">
        <v>-1</v>
      </c>
      <c r="E3579" s="45" t="s">
        <v>66</v>
      </c>
      <c r="F3579" s="45">
        <v>5</v>
      </c>
      <c r="G3579" s="63" t="s">
        <v>3437</v>
      </c>
      <c r="H3579" s="47" t="s">
        <v>30</v>
      </c>
      <c r="I3579" s="48"/>
      <c r="J3579" s="513"/>
      <c r="K3579" s="42" t="s">
        <v>31</v>
      </c>
      <c r="L3579" s="544">
        <v>45491</v>
      </c>
      <c r="M3579" s="57"/>
      <c r="N3579" s="516">
        <v>45526</v>
      </c>
      <c r="O3579" s="51" t="s">
        <v>3436</v>
      </c>
      <c r="P3579" s="70" t="str">
        <f t="shared" ca="1" si="586"/>
        <v/>
      </c>
      <c r="Q3579" s="70" t="str">
        <f t="shared" ca="1" si="587"/>
        <v/>
      </c>
      <c r="R3579" s="70" t="str">
        <f t="shared" ca="1" si="588"/>
        <v/>
      </c>
      <c r="S3579" s="70" t="str">
        <f t="shared" ca="1" si="589"/>
        <v/>
      </c>
      <c r="T3579" s="147" t="str">
        <f t="shared" ca="1" si="590"/>
        <v/>
      </c>
      <c r="U3579" s="146"/>
      <c r="V3579" s="51"/>
      <c r="W3579" s="51"/>
      <c r="X3579" s="51"/>
      <c r="Y3579" s="51"/>
      <c r="Z3579" s="51"/>
      <c r="AA3579" s="145"/>
    </row>
    <row r="3580" spans="1:27" s="2" customFormat="1" ht="15.6" x14ac:dyDescent="0.3">
      <c r="A3580" s="555">
        <v>45566</v>
      </c>
      <c r="B3580" s="48" t="s">
        <v>3433</v>
      </c>
      <c r="C3580" s="45" t="s">
        <v>3434</v>
      </c>
      <c r="D3580" s="45">
        <v>-1</v>
      </c>
      <c r="E3580" s="45" t="s">
        <v>66</v>
      </c>
      <c r="F3580" s="45">
        <v>4</v>
      </c>
      <c r="G3580" s="63" t="s">
        <v>3438</v>
      </c>
      <c r="H3580" s="53" t="s">
        <v>76</v>
      </c>
      <c r="I3580" s="48"/>
      <c r="J3580" s="513"/>
      <c r="K3580" s="42" t="s">
        <v>31</v>
      </c>
      <c r="L3580" s="544">
        <v>45491</v>
      </c>
      <c r="M3580" s="57"/>
      <c r="N3580" s="516">
        <v>45526</v>
      </c>
      <c r="O3580" s="51" t="s">
        <v>3436</v>
      </c>
      <c r="P3580" s="70" t="str">
        <f t="shared" ca="1" si="586"/>
        <v/>
      </c>
      <c r="Q3580" s="70" t="str">
        <f t="shared" ca="1" si="587"/>
        <v/>
      </c>
      <c r="R3580" s="70" t="str">
        <f t="shared" ca="1" si="588"/>
        <v/>
      </c>
      <c r="S3580" s="70" t="str">
        <f t="shared" ca="1" si="589"/>
        <v/>
      </c>
      <c r="T3580" s="147" t="str">
        <f t="shared" ca="1" si="590"/>
        <v/>
      </c>
      <c r="U3580" s="146"/>
      <c r="V3580" s="51"/>
      <c r="W3580" s="51"/>
      <c r="X3580" s="51"/>
      <c r="Y3580" s="51"/>
      <c r="Z3580" s="51"/>
      <c r="AA3580" s="145"/>
    </row>
    <row r="3581" spans="1:27" s="2" customFormat="1" ht="15.6" x14ac:dyDescent="0.3">
      <c r="A3581" s="555">
        <v>45566</v>
      </c>
      <c r="B3581" s="48" t="s">
        <v>3433</v>
      </c>
      <c r="C3581" s="45" t="s">
        <v>3434</v>
      </c>
      <c r="D3581" s="45">
        <v>-1</v>
      </c>
      <c r="E3581" s="45" t="s">
        <v>66</v>
      </c>
      <c r="F3581" s="45">
        <v>3</v>
      </c>
      <c r="G3581" s="63" t="s">
        <v>3439</v>
      </c>
      <c r="H3581" s="47" t="s">
        <v>30</v>
      </c>
      <c r="I3581" s="48"/>
      <c r="J3581" s="513"/>
      <c r="K3581" s="42" t="s">
        <v>31</v>
      </c>
      <c r="L3581" s="544">
        <v>45491</v>
      </c>
      <c r="M3581" s="57"/>
      <c r="N3581" s="516">
        <v>45526</v>
      </c>
      <c r="O3581" s="51" t="s">
        <v>3436</v>
      </c>
      <c r="P3581" s="70" t="str">
        <f t="shared" ca="1" si="586"/>
        <v/>
      </c>
      <c r="Q3581" s="70" t="str">
        <f t="shared" ca="1" si="587"/>
        <v/>
      </c>
      <c r="R3581" s="70" t="str">
        <f t="shared" ca="1" si="588"/>
        <v/>
      </c>
      <c r="S3581" s="70" t="str">
        <f t="shared" ca="1" si="589"/>
        <v/>
      </c>
      <c r="T3581" s="147" t="str">
        <f t="shared" ca="1" si="590"/>
        <v/>
      </c>
      <c r="U3581" s="146"/>
      <c r="V3581" s="51"/>
      <c r="W3581" s="51"/>
      <c r="X3581" s="51"/>
      <c r="Y3581" s="51"/>
      <c r="Z3581" s="51"/>
      <c r="AA3581" s="145"/>
    </row>
    <row r="3582" spans="1:27" s="2" customFormat="1" ht="15.6" x14ac:dyDescent="0.3">
      <c r="A3582" s="555">
        <v>45566</v>
      </c>
      <c r="B3582" s="48" t="s">
        <v>3433</v>
      </c>
      <c r="C3582" s="45" t="s">
        <v>3434</v>
      </c>
      <c r="D3582" s="45">
        <v>-1</v>
      </c>
      <c r="E3582" s="45" t="s">
        <v>66</v>
      </c>
      <c r="F3582" s="45">
        <v>2</v>
      </c>
      <c r="G3582" s="63" t="s">
        <v>3440</v>
      </c>
      <c r="H3582" s="47" t="s">
        <v>30</v>
      </c>
      <c r="I3582" s="48"/>
      <c r="J3582" s="513"/>
      <c r="K3582" s="42" t="s">
        <v>31</v>
      </c>
      <c r="L3582" s="544">
        <v>45491</v>
      </c>
      <c r="M3582" s="57"/>
      <c r="N3582" s="516">
        <v>45526</v>
      </c>
      <c r="O3582" s="51" t="s">
        <v>3436</v>
      </c>
      <c r="P3582" s="70" t="str">
        <f t="shared" ca="1" si="586"/>
        <v/>
      </c>
      <c r="Q3582" s="70" t="str">
        <f t="shared" ca="1" si="587"/>
        <v/>
      </c>
      <c r="R3582" s="70" t="str">
        <f t="shared" ca="1" si="588"/>
        <v/>
      </c>
      <c r="S3582" s="70" t="str">
        <f t="shared" ca="1" si="589"/>
        <v/>
      </c>
      <c r="T3582" s="147" t="str">
        <f t="shared" ca="1" si="590"/>
        <v/>
      </c>
      <c r="U3582" s="146"/>
      <c r="V3582" s="51"/>
      <c r="W3582" s="51"/>
      <c r="X3582" s="51"/>
      <c r="Y3582" s="51"/>
      <c r="Z3582" s="51"/>
      <c r="AA3582" s="145"/>
    </row>
    <row r="3583" spans="1:27" s="2" customFormat="1" ht="15.6" x14ac:dyDescent="0.3">
      <c r="A3583" s="555">
        <v>45566</v>
      </c>
      <c r="B3583" s="48" t="s">
        <v>3433</v>
      </c>
      <c r="C3583" s="45" t="s">
        <v>3434</v>
      </c>
      <c r="D3583" s="45">
        <v>-1</v>
      </c>
      <c r="E3583" s="45" t="s">
        <v>66</v>
      </c>
      <c r="F3583" s="45">
        <v>1</v>
      </c>
      <c r="G3583" s="63" t="s">
        <v>3441</v>
      </c>
      <c r="H3583" s="47" t="s">
        <v>68</v>
      </c>
      <c r="I3583" s="48"/>
      <c r="J3583" s="513"/>
      <c r="K3583" s="42" t="s">
        <v>31</v>
      </c>
      <c r="L3583" s="544">
        <v>45491</v>
      </c>
      <c r="M3583" s="57"/>
      <c r="N3583" s="516">
        <v>45526</v>
      </c>
      <c r="O3583" s="51" t="s">
        <v>3442</v>
      </c>
      <c r="P3583" s="70" t="str">
        <f t="shared" ca="1" si="586"/>
        <v/>
      </c>
      <c r="Q3583" s="70" t="str">
        <f t="shared" ca="1" si="587"/>
        <v/>
      </c>
      <c r="R3583" s="70" t="str">
        <f t="shared" ca="1" si="588"/>
        <v/>
      </c>
      <c r="S3583" s="70" t="str">
        <f t="shared" ca="1" si="589"/>
        <v/>
      </c>
      <c r="T3583" s="147" t="str">
        <f t="shared" ca="1" si="590"/>
        <v/>
      </c>
      <c r="U3583" s="146"/>
      <c r="V3583" s="51"/>
      <c r="W3583" s="51"/>
      <c r="X3583" s="51"/>
      <c r="Y3583" s="51"/>
      <c r="Z3583" s="51"/>
      <c r="AA3583" s="145"/>
    </row>
    <row r="3584" spans="1:27" s="2" customFormat="1" ht="15.6" x14ac:dyDescent="0.3">
      <c r="A3584" s="555">
        <v>45566</v>
      </c>
      <c r="B3584" s="48" t="s">
        <v>3433</v>
      </c>
      <c r="C3584" s="48" t="s">
        <v>3434</v>
      </c>
      <c r="D3584" s="48">
        <v>-1</v>
      </c>
      <c r="E3584" s="48" t="s">
        <v>66</v>
      </c>
      <c r="F3584" s="45">
        <v>7</v>
      </c>
      <c r="G3584" s="63" t="s">
        <v>3443</v>
      </c>
      <c r="H3584" s="47" t="s">
        <v>52</v>
      </c>
      <c r="I3584" s="48"/>
      <c r="J3584" s="513"/>
      <c r="K3584" s="42" t="s">
        <v>31</v>
      </c>
      <c r="L3584" s="544">
        <v>45491</v>
      </c>
      <c r="M3584" s="57"/>
      <c r="N3584" s="516">
        <v>45607</v>
      </c>
      <c r="O3584" s="51" t="s">
        <v>3436</v>
      </c>
      <c r="P3584" s="70" t="str">
        <f t="shared" ca="1" si="586"/>
        <v/>
      </c>
      <c r="Q3584" s="70" t="str">
        <f t="shared" ca="1" si="587"/>
        <v/>
      </c>
      <c r="R3584" s="70" t="str">
        <f t="shared" ca="1" si="588"/>
        <v/>
      </c>
      <c r="S3584" s="70" t="str">
        <f t="shared" ca="1" si="589"/>
        <v/>
      </c>
      <c r="T3584" s="147" t="str">
        <f t="shared" ca="1" si="590"/>
        <v/>
      </c>
      <c r="U3584" s="146"/>
      <c r="V3584" s="51"/>
      <c r="W3584" s="51"/>
      <c r="X3584" s="51"/>
      <c r="Y3584" s="51"/>
      <c r="Z3584" s="51"/>
      <c r="AA3584" s="145"/>
    </row>
    <row r="3585" spans="1:27" s="2" customFormat="1" ht="46.8" x14ac:dyDescent="0.3">
      <c r="A3585" s="555">
        <v>45566</v>
      </c>
      <c r="B3585" s="48" t="s">
        <v>3433</v>
      </c>
      <c r="C3585" s="48" t="s">
        <v>3434</v>
      </c>
      <c r="D3585" s="48">
        <v>-1</v>
      </c>
      <c r="E3585" s="48" t="s">
        <v>66</v>
      </c>
      <c r="F3585" s="45">
        <v>8</v>
      </c>
      <c r="G3585" s="198" t="s">
        <v>3444</v>
      </c>
      <c r="H3585" s="47" t="s">
        <v>1104</v>
      </c>
      <c r="I3585" s="48"/>
      <c r="J3585" s="568">
        <v>45603</v>
      </c>
      <c r="K3585" s="42" t="s">
        <v>31</v>
      </c>
      <c r="L3585" s="544">
        <v>45491</v>
      </c>
      <c r="M3585" s="57"/>
      <c r="N3585" s="516">
        <v>45715</v>
      </c>
      <c r="O3585" s="51" t="s">
        <v>3436</v>
      </c>
      <c r="P3585" s="70" t="str">
        <f t="shared" ca="1" si="586"/>
        <v/>
      </c>
      <c r="Q3585" s="70" t="str">
        <f t="shared" ca="1" si="587"/>
        <v/>
      </c>
      <c r="R3585" s="70" t="str">
        <f t="shared" ca="1" si="588"/>
        <v/>
      </c>
      <c r="S3585" s="70" t="str">
        <f t="shared" ca="1" si="589"/>
        <v/>
      </c>
      <c r="T3585" s="147" t="str">
        <f t="shared" ca="1" si="590"/>
        <v/>
      </c>
      <c r="U3585" s="146"/>
      <c r="V3585" s="51"/>
      <c r="W3585" s="51"/>
      <c r="X3585" s="51"/>
      <c r="Y3585" s="51"/>
      <c r="Z3585" s="51"/>
      <c r="AA3585" s="145"/>
    </row>
    <row r="3586" spans="1:27" s="2" customFormat="1" ht="15.6" x14ac:dyDescent="0.3">
      <c r="A3586" s="555">
        <v>45490</v>
      </c>
      <c r="B3586" s="48" t="s">
        <v>3445</v>
      </c>
      <c r="C3586" s="45" t="s">
        <v>3434</v>
      </c>
      <c r="D3586" s="45">
        <v>-1</v>
      </c>
      <c r="E3586" s="45" t="s">
        <v>108</v>
      </c>
      <c r="F3586" s="45">
        <v>1</v>
      </c>
      <c r="G3586" s="52" t="s">
        <v>3446</v>
      </c>
      <c r="H3586" s="53" t="s">
        <v>30</v>
      </c>
      <c r="I3586" s="53"/>
      <c r="J3586" s="569"/>
      <c r="K3586" s="42" t="s">
        <v>31</v>
      </c>
      <c r="L3586" s="544">
        <v>45478</v>
      </c>
      <c r="M3586" s="48"/>
      <c r="N3586" s="513">
        <v>45656</v>
      </c>
      <c r="O3586" s="51"/>
      <c r="P3586" s="70" t="str">
        <f t="shared" ca="1" si="586"/>
        <v/>
      </c>
      <c r="Q3586" s="70" t="str">
        <f t="shared" ca="1" si="587"/>
        <v/>
      </c>
      <c r="R3586" s="70" t="str">
        <f t="shared" ca="1" si="588"/>
        <v/>
      </c>
      <c r="S3586" s="70" t="str">
        <f t="shared" ca="1" si="589"/>
        <v/>
      </c>
      <c r="T3586" s="147" t="str">
        <f t="shared" ca="1" si="590"/>
        <v/>
      </c>
      <c r="U3586" s="146"/>
      <c r="V3586" s="51"/>
      <c r="W3586" s="51"/>
      <c r="X3586" s="51"/>
      <c r="Y3586" s="51"/>
      <c r="Z3586" s="51"/>
      <c r="AA3586" s="145"/>
    </row>
    <row r="3587" spans="1:27" s="2" customFormat="1" ht="15.6" x14ac:dyDescent="0.3">
      <c r="A3587" s="555">
        <v>45490</v>
      </c>
      <c r="B3587" s="48" t="s">
        <v>3445</v>
      </c>
      <c r="C3587" s="45" t="s">
        <v>3434</v>
      </c>
      <c r="D3587" s="45">
        <v>-1</v>
      </c>
      <c r="E3587" s="45" t="s">
        <v>108</v>
      </c>
      <c r="F3587" s="45">
        <v>2</v>
      </c>
      <c r="G3587" s="52" t="s">
        <v>3447</v>
      </c>
      <c r="H3587" s="53" t="s">
        <v>30</v>
      </c>
      <c r="I3587" s="53"/>
      <c r="J3587" s="569"/>
      <c r="K3587" s="42" t="s">
        <v>31</v>
      </c>
      <c r="L3587" s="544">
        <v>45478</v>
      </c>
      <c r="M3587" s="48"/>
      <c r="N3587" s="513">
        <v>45656</v>
      </c>
      <c r="O3587" s="51"/>
      <c r="P3587" s="70" t="str">
        <f t="shared" ca="1" si="586"/>
        <v/>
      </c>
      <c r="Q3587" s="70" t="str">
        <f t="shared" ca="1" si="587"/>
        <v/>
      </c>
      <c r="R3587" s="70" t="str">
        <f t="shared" ca="1" si="588"/>
        <v/>
      </c>
      <c r="S3587" s="70" t="str">
        <f t="shared" ca="1" si="589"/>
        <v/>
      </c>
      <c r="T3587" s="147" t="str">
        <f t="shared" ca="1" si="590"/>
        <v/>
      </c>
      <c r="U3587" s="146"/>
      <c r="V3587" s="51"/>
      <c r="W3587" s="51"/>
      <c r="X3587" s="51"/>
      <c r="Y3587" s="51"/>
      <c r="Z3587" s="51"/>
      <c r="AA3587" s="145"/>
    </row>
    <row r="3588" spans="1:27" s="2" customFormat="1" ht="15.6" x14ac:dyDescent="0.3">
      <c r="A3588" s="555">
        <v>45490</v>
      </c>
      <c r="B3588" s="48" t="s">
        <v>3445</v>
      </c>
      <c r="C3588" s="45" t="s">
        <v>3434</v>
      </c>
      <c r="D3588" s="45">
        <v>-1</v>
      </c>
      <c r="E3588" s="45" t="s">
        <v>108</v>
      </c>
      <c r="F3588" s="45">
        <v>3</v>
      </c>
      <c r="G3588" s="52" t="s">
        <v>3448</v>
      </c>
      <c r="H3588" s="53" t="s">
        <v>30</v>
      </c>
      <c r="I3588" s="53"/>
      <c r="J3588" s="569"/>
      <c r="K3588" s="42" t="s">
        <v>31</v>
      </c>
      <c r="L3588" s="544">
        <v>45478</v>
      </c>
      <c r="M3588" s="48"/>
      <c r="N3588" s="513">
        <v>45656</v>
      </c>
      <c r="O3588" s="51"/>
      <c r="P3588" s="70" t="str">
        <f t="shared" ca="1" si="586"/>
        <v/>
      </c>
      <c r="Q3588" s="70" t="str">
        <f t="shared" ca="1" si="587"/>
        <v/>
      </c>
      <c r="R3588" s="70" t="str">
        <f t="shared" ca="1" si="588"/>
        <v/>
      </c>
      <c r="S3588" s="70" t="str">
        <f t="shared" ca="1" si="589"/>
        <v/>
      </c>
      <c r="T3588" s="147" t="str">
        <f t="shared" ca="1" si="590"/>
        <v/>
      </c>
      <c r="U3588" s="146"/>
      <c r="V3588" s="51"/>
      <c r="W3588" s="51"/>
      <c r="X3588" s="51"/>
      <c r="Y3588" s="51"/>
      <c r="Z3588" s="51"/>
      <c r="AA3588" s="145"/>
    </row>
    <row r="3589" spans="1:27" s="2" customFormat="1" ht="15.6" x14ac:dyDescent="0.3">
      <c r="A3589" s="555">
        <v>45490</v>
      </c>
      <c r="B3589" s="48" t="s">
        <v>3445</v>
      </c>
      <c r="C3589" s="45" t="s">
        <v>3434</v>
      </c>
      <c r="D3589" s="45">
        <v>-1</v>
      </c>
      <c r="E3589" s="45" t="s">
        <v>108</v>
      </c>
      <c r="F3589" s="45">
        <v>4</v>
      </c>
      <c r="G3589" s="52" t="s">
        <v>3449</v>
      </c>
      <c r="H3589" s="53" t="s">
        <v>30</v>
      </c>
      <c r="I3589" s="53"/>
      <c r="J3589" s="569"/>
      <c r="K3589" s="42" t="s">
        <v>31</v>
      </c>
      <c r="L3589" s="544">
        <v>45478</v>
      </c>
      <c r="M3589" s="48"/>
      <c r="N3589" s="513">
        <v>45656</v>
      </c>
      <c r="O3589" s="51"/>
      <c r="P3589" s="70" t="str">
        <f t="shared" ca="1" si="586"/>
        <v/>
      </c>
      <c r="Q3589" s="70" t="str">
        <f t="shared" ca="1" si="587"/>
        <v/>
      </c>
      <c r="R3589" s="70" t="str">
        <f t="shared" ca="1" si="588"/>
        <v/>
      </c>
      <c r="S3589" s="70" t="str">
        <f t="shared" ca="1" si="589"/>
        <v/>
      </c>
      <c r="T3589" s="147" t="str">
        <f t="shared" ca="1" si="590"/>
        <v/>
      </c>
      <c r="U3589" s="146"/>
      <c r="V3589" s="51"/>
      <c r="W3589" s="51"/>
      <c r="X3589" s="51"/>
      <c r="Y3589" s="51"/>
      <c r="Z3589" s="51"/>
      <c r="AA3589" s="145"/>
    </row>
    <row r="3590" spans="1:27" s="2" customFormat="1" ht="15.6" x14ac:dyDescent="0.3">
      <c r="A3590" s="555">
        <v>45490</v>
      </c>
      <c r="B3590" s="48" t="s">
        <v>3445</v>
      </c>
      <c r="C3590" s="45" t="s">
        <v>3434</v>
      </c>
      <c r="D3590" s="45">
        <v>-1</v>
      </c>
      <c r="E3590" s="45" t="s">
        <v>108</v>
      </c>
      <c r="F3590" s="45">
        <v>5</v>
      </c>
      <c r="G3590" s="52" t="s">
        <v>3450</v>
      </c>
      <c r="H3590" s="53" t="s">
        <v>30</v>
      </c>
      <c r="I3590" s="53"/>
      <c r="J3590" s="569"/>
      <c r="K3590" s="42" t="s">
        <v>31</v>
      </c>
      <c r="L3590" s="544">
        <v>45478</v>
      </c>
      <c r="M3590" s="48"/>
      <c r="N3590" s="513">
        <v>45656</v>
      </c>
      <c r="O3590" s="51"/>
      <c r="P3590" s="70" t="str">
        <f ca="1">IF(K3590="NÃO INTERVENCIONADO",TODAY()-L3590,"")</f>
        <v/>
      </c>
      <c r="Q3590" s="70" t="str">
        <f t="shared" ca="1" si="587"/>
        <v/>
      </c>
      <c r="R3590" s="70" t="str">
        <f t="shared" ca="1" si="588"/>
        <v/>
      </c>
      <c r="S3590" s="70" t="str">
        <f t="shared" ca="1" si="589"/>
        <v/>
      </c>
      <c r="T3590" s="147" t="str">
        <f t="shared" ca="1" si="590"/>
        <v/>
      </c>
      <c r="U3590" s="146"/>
      <c r="V3590" s="51"/>
      <c r="W3590" s="51"/>
      <c r="X3590" s="51"/>
      <c r="Y3590" s="51"/>
      <c r="Z3590" s="51"/>
      <c r="AA3590" s="145"/>
    </row>
    <row r="3591" spans="1:27" s="2" customFormat="1" ht="15.6" x14ac:dyDescent="0.3">
      <c r="A3591" s="555">
        <v>45490</v>
      </c>
      <c r="B3591" s="48" t="s">
        <v>3445</v>
      </c>
      <c r="C3591" s="45" t="s">
        <v>3434</v>
      </c>
      <c r="D3591" s="45">
        <v>-1</v>
      </c>
      <c r="E3591" s="45" t="s">
        <v>108</v>
      </c>
      <c r="F3591" s="45">
        <v>6</v>
      </c>
      <c r="G3591" s="52" t="s">
        <v>3451</v>
      </c>
      <c r="H3591" s="53" t="s">
        <v>30</v>
      </c>
      <c r="I3591" s="53"/>
      <c r="J3591" s="569"/>
      <c r="K3591" s="187" t="s">
        <v>31</v>
      </c>
      <c r="L3591" s="544">
        <v>45478</v>
      </c>
      <c r="M3591" s="48"/>
      <c r="N3591" s="513">
        <v>45656</v>
      </c>
      <c r="O3591" s="51"/>
      <c r="P3591" s="70" t="str">
        <f ca="1">IF(K3591="NÃO INTERVENCIONADO",TODAY()-J3591,"")</f>
        <v/>
      </c>
      <c r="Q3591" s="70" t="str">
        <f t="shared" ca="1" si="587"/>
        <v/>
      </c>
      <c r="R3591" s="70" t="str">
        <f t="shared" ca="1" si="588"/>
        <v/>
      </c>
      <c r="S3591" s="70" t="str">
        <f t="shared" ca="1" si="589"/>
        <v/>
      </c>
      <c r="T3591" s="147" t="str">
        <f t="shared" ca="1" si="590"/>
        <v/>
      </c>
      <c r="U3591" s="146"/>
      <c r="V3591" s="51"/>
      <c r="W3591" s="51"/>
      <c r="X3591" s="51"/>
      <c r="Y3591" s="51"/>
      <c r="Z3591" s="51"/>
      <c r="AA3591" s="145"/>
    </row>
    <row r="3592" spans="1:27" s="2" customFormat="1" ht="15.6" x14ac:dyDescent="0.3">
      <c r="A3592" s="555">
        <v>45490</v>
      </c>
      <c r="B3592" s="48" t="s">
        <v>3445</v>
      </c>
      <c r="C3592" s="45" t="s">
        <v>3434</v>
      </c>
      <c r="D3592" s="45">
        <v>-1</v>
      </c>
      <c r="E3592" s="45" t="s">
        <v>108</v>
      </c>
      <c r="F3592" s="45">
        <v>7</v>
      </c>
      <c r="G3592" s="46" t="s">
        <v>3452</v>
      </c>
      <c r="H3592" s="53" t="s">
        <v>30</v>
      </c>
      <c r="I3592" s="53"/>
      <c r="J3592" s="569"/>
      <c r="K3592" s="42" t="s">
        <v>31</v>
      </c>
      <c r="L3592" s="544">
        <v>45478</v>
      </c>
      <c r="M3592" s="48"/>
      <c r="N3592" s="513">
        <v>45656</v>
      </c>
      <c r="O3592" s="51"/>
      <c r="P3592" s="70" t="str">
        <f ca="1">IF(K3592="NÃO INTERVENCIONADO",TODAY()-J3592,"")</f>
        <v/>
      </c>
      <c r="Q3592" s="70" t="str">
        <f t="shared" ca="1" si="587"/>
        <v/>
      </c>
      <c r="R3592" s="70" t="str">
        <f t="shared" ca="1" si="588"/>
        <v/>
      </c>
      <c r="S3592" s="70" t="str">
        <f t="shared" ca="1" si="589"/>
        <v/>
      </c>
      <c r="T3592" s="147" t="str">
        <f t="shared" ca="1" si="590"/>
        <v/>
      </c>
      <c r="U3592" s="146"/>
      <c r="V3592" s="51"/>
      <c r="W3592" s="51"/>
      <c r="X3592" s="51"/>
      <c r="Y3592" s="51"/>
      <c r="Z3592" s="51"/>
      <c r="AA3592" s="145"/>
    </row>
    <row r="3593" spans="1:27" s="2" customFormat="1" ht="15.6" x14ac:dyDescent="0.3">
      <c r="A3593" s="555">
        <v>45490</v>
      </c>
      <c r="B3593" s="48" t="s">
        <v>3445</v>
      </c>
      <c r="C3593" s="45" t="s">
        <v>3434</v>
      </c>
      <c r="D3593" s="45">
        <v>-1</v>
      </c>
      <c r="E3593" s="45" t="s">
        <v>108</v>
      </c>
      <c r="F3593" s="45">
        <v>8</v>
      </c>
      <c r="G3593" s="52" t="s">
        <v>3453</v>
      </c>
      <c r="H3593" s="53" t="s">
        <v>30</v>
      </c>
      <c r="I3593" s="53"/>
      <c r="J3593" s="569"/>
      <c r="K3593" s="42" t="s">
        <v>31</v>
      </c>
      <c r="L3593" s="544">
        <v>45478</v>
      </c>
      <c r="M3593" s="48"/>
      <c r="N3593" s="513">
        <v>45656</v>
      </c>
      <c r="O3593" s="51"/>
      <c r="P3593" s="70" t="str">
        <f ca="1">IF(K3593="NÃO INTERVENCIONADO",TODAY()-L3593,"")</f>
        <v/>
      </c>
      <c r="Q3593" s="70" t="str">
        <f t="shared" ca="1" si="587"/>
        <v/>
      </c>
      <c r="R3593" s="70" t="str">
        <f t="shared" ca="1" si="588"/>
        <v/>
      </c>
      <c r="S3593" s="70" t="str">
        <f t="shared" ca="1" si="589"/>
        <v/>
      </c>
      <c r="T3593" s="147" t="str">
        <f t="shared" ca="1" si="590"/>
        <v/>
      </c>
      <c r="U3593" s="146"/>
      <c r="V3593" s="51"/>
      <c r="W3593" s="51"/>
      <c r="X3593" s="51"/>
      <c r="Y3593" s="51"/>
      <c r="Z3593" s="51"/>
      <c r="AA3593" s="145"/>
    </row>
    <row r="3594" spans="1:27" s="2" customFormat="1" ht="15.6" x14ac:dyDescent="0.3">
      <c r="A3594" s="555">
        <v>45490</v>
      </c>
      <c r="B3594" s="48" t="s">
        <v>3445</v>
      </c>
      <c r="C3594" s="48" t="s">
        <v>3434</v>
      </c>
      <c r="D3594" s="48">
        <v>-1</v>
      </c>
      <c r="E3594" s="48" t="s">
        <v>108</v>
      </c>
      <c r="F3594" s="45">
        <v>9</v>
      </c>
      <c r="G3594" s="61" t="s">
        <v>3454</v>
      </c>
      <c r="H3594" s="53" t="s">
        <v>44</v>
      </c>
      <c r="I3594" s="48"/>
      <c r="J3594" s="513"/>
      <c r="K3594" s="42" t="s">
        <v>31</v>
      </c>
      <c r="L3594" s="544">
        <v>45478</v>
      </c>
      <c r="M3594" s="48"/>
      <c r="N3594" s="513">
        <v>45677</v>
      </c>
      <c r="O3594" s="51"/>
      <c r="P3594" s="70" t="str">
        <f ca="1">IF(K3594="NÃO INTERVENCIONADO",TODAY()-J3594,"")</f>
        <v/>
      </c>
      <c r="Q3594" s="70" t="str">
        <f t="shared" ca="1" si="587"/>
        <v/>
      </c>
      <c r="R3594" s="70" t="str">
        <f t="shared" ca="1" si="588"/>
        <v/>
      </c>
      <c r="S3594" s="70" t="str">
        <f t="shared" ca="1" si="589"/>
        <v/>
      </c>
      <c r="T3594" s="147" t="str">
        <f t="shared" ca="1" si="590"/>
        <v/>
      </c>
      <c r="U3594" s="146"/>
      <c r="V3594" s="51"/>
      <c r="W3594" s="51"/>
      <c r="X3594" s="51"/>
      <c r="Y3594" s="51"/>
      <c r="Z3594" s="51"/>
      <c r="AA3594" s="145"/>
    </row>
    <row r="3595" spans="1:27" s="2" customFormat="1" ht="15.6" x14ac:dyDescent="0.3">
      <c r="A3595" s="555">
        <v>45490</v>
      </c>
      <c r="B3595" s="48" t="s">
        <v>3445</v>
      </c>
      <c r="C3595" s="45" t="s">
        <v>3434</v>
      </c>
      <c r="D3595" s="45">
        <v>-1</v>
      </c>
      <c r="E3595" s="45" t="s">
        <v>108</v>
      </c>
      <c r="F3595" s="45">
        <v>10</v>
      </c>
      <c r="G3595" s="46" t="s">
        <v>3455</v>
      </c>
      <c r="H3595" s="53" t="s">
        <v>30</v>
      </c>
      <c r="I3595" s="53"/>
      <c r="J3595" s="569"/>
      <c r="K3595" s="187" t="s">
        <v>31</v>
      </c>
      <c r="L3595" s="544">
        <v>45478</v>
      </c>
      <c r="M3595" s="48"/>
      <c r="N3595" s="513">
        <v>45656</v>
      </c>
      <c r="O3595" s="51"/>
      <c r="P3595" s="70" t="str">
        <f ca="1">IF(K3595="NÃO INTERVENCIONADO",TODAY()-J3595,"")</f>
        <v/>
      </c>
      <c r="Q3595" s="70" t="str">
        <f t="shared" ca="1" si="587"/>
        <v/>
      </c>
      <c r="R3595" s="70" t="str">
        <f t="shared" ca="1" si="588"/>
        <v/>
      </c>
      <c r="S3595" s="70" t="str">
        <f t="shared" ca="1" si="589"/>
        <v/>
      </c>
      <c r="T3595" s="147" t="str">
        <f t="shared" ca="1" si="590"/>
        <v/>
      </c>
      <c r="U3595" s="146"/>
      <c r="V3595" s="51"/>
      <c r="W3595" s="51"/>
      <c r="X3595" s="51"/>
      <c r="Y3595" s="51"/>
      <c r="Z3595" s="51"/>
      <c r="AA3595" s="145"/>
    </row>
    <row r="3596" spans="1:27" s="2" customFormat="1" ht="15.6" x14ac:dyDescent="0.3">
      <c r="A3596" s="555">
        <v>45490</v>
      </c>
      <c r="B3596" s="48" t="s">
        <v>3445</v>
      </c>
      <c r="C3596" s="45" t="s">
        <v>3434</v>
      </c>
      <c r="D3596" s="45">
        <v>-1</v>
      </c>
      <c r="E3596" s="45" t="s">
        <v>108</v>
      </c>
      <c r="F3596" s="45">
        <v>11</v>
      </c>
      <c r="G3596" s="46" t="s">
        <v>3456</v>
      </c>
      <c r="H3596" s="53" t="s">
        <v>30</v>
      </c>
      <c r="I3596" s="53"/>
      <c r="J3596" s="569"/>
      <c r="K3596" s="42" t="s">
        <v>31</v>
      </c>
      <c r="L3596" s="544">
        <v>45478</v>
      </c>
      <c r="M3596" s="48"/>
      <c r="N3596" s="513">
        <v>45656</v>
      </c>
      <c r="O3596" s="51"/>
      <c r="P3596" s="70" t="str">
        <f ca="1">IF(K3596="NÃO INTERVENCIONADO",TODAY()-J3596,"")</f>
        <v/>
      </c>
      <c r="Q3596" s="70" t="str">
        <f t="shared" ca="1" si="587"/>
        <v/>
      </c>
      <c r="R3596" s="70" t="str">
        <f t="shared" ca="1" si="588"/>
        <v/>
      </c>
      <c r="S3596" s="70" t="str">
        <f t="shared" ca="1" si="589"/>
        <v/>
      </c>
      <c r="T3596" s="147" t="str">
        <f t="shared" ca="1" si="590"/>
        <v/>
      </c>
      <c r="U3596" s="146"/>
      <c r="V3596" s="51"/>
      <c r="W3596" s="51"/>
      <c r="X3596" s="51"/>
      <c r="Y3596" s="51"/>
      <c r="Z3596" s="51"/>
      <c r="AA3596" s="145"/>
    </row>
    <row r="3597" spans="1:27" s="2" customFormat="1" ht="15.6" x14ac:dyDescent="0.3">
      <c r="A3597" s="555">
        <v>45490</v>
      </c>
      <c r="B3597" s="48" t="s">
        <v>3445</v>
      </c>
      <c r="C3597" s="48" t="s">
        <v>3434</v>
      </c>
      <c r="D3597" s="48">
        <v>-1</v>
      </c>
      <c r="E3597" s="48" t="s">
        <v>108</v>
      </c>
      <c r="F3597" s="45">
        <v>12</v>
      </c>
      <c r="G3597" s="61" t="s">
        <v>3457</v>
      </c>
      <c r="H3597" s="53" t="s">
        <v>44</v>
      </c>
      <c r="I3597" s="48"/>
      <c r="J3597" s="513"/>
      <c r="K3597" s="42" t="s">
        <v>31</v>
      </c>
      <c r="L3597" s="544">
        <v>45478</v>
      </c>
      <c r="M3597" s="48"/>
      <c r="N3597" s="513">
        <v>45677</v>
      </c>
      <c r="O3597" s="51"/>
      <c r="P3597" s="70" t="str">
        <f ca="1">IF(K3597="NÃO INTERVENCIONADO",TODAY()-J3597,"")</f>
        <v/>
      </c>
      <c r="Q3597" s="70" t="str">
        <f t="shared" ca="1" si="587"/>
        <v/>
      </c>
      <c r="R3597" s="70" t="str">
        <f t="shared" ca="1" si="588"/>
        <v/>
      </c>
      <c r="S3597" s="70" t="str">
        <f t="shared" ca="1" si="589"/>
        <v/>
      </c>
      <c r="T3597" s="147" t="str">
        <f t="shared" ca="1" si="590"/>
        <v/>
      </c>
      <c r="U3597" s="146"/>
      <c r="V3597" s="51"/>
      <c r="W3597" s="51"/>
      <c r="X3597" s="51"/>
      <c r="Y3597" s="51"/>
      <c r="Z3597" s="51"/>
      <c r="AA3597" s="145"/>
    </row>
    <row r="3598" spans="1:27" s="2" customFormat="1" ht="15.6" x14ac:dyDescent="0.3">
      <c r="A3598" s="555">
        <v>45490</v>
      </c>
      <c r="B3598" s="48" t="s">
        <v>3445</v>
      </c>
      <c r="C3598" s="45" t="s">
        <v>3434</v>
      </c>
      <c r="D3598" s="45">
        <v>-1</v>
      </c>
      <c r="E3598" s="45" t="s">
        <v>108</v>
      </c>
      <c r="F3598" s="45">
        <v>13</v>
      </c>
      <c r="G3598" s="94" t="s">
        <v>3458</v>
      </c>
      <c r="H3598" s="95" t="s">
        <v>84</v>
      </c>
      <c r="I3598" s="95"/>
      <c r="J3598" s="570">
        <v>45748</v>
      </c>
      <c r="K3598" s="42" t="s">
        <v>31</v>
      </c>
      <c r="L3598" s="544">
        <v>45478</v>
      </c>
      <c r="M3598" s="48"/>
      <c r="N3598" s="513">
        <v>45750</v>
      </c>
      <c r="O3598" s="51"/>
      <c r="P3598" s="70"/>
      <c r="Q3598" s="70"/>
      <c r="R3598" s="70"/>
      <c r="S3598" s="70"/>
      <c r="T3598" s="147"/>
      <c r="U3598" s="146"/>
      <c r="V3598" s="51"/>
      <c r="W3598" s="51"/>
      <c r="X3598" s="51"/>
      <c r="Y3598" s="51"/>
      <c r="Z3598" s="51"/>
      <c r="AA3598" s="145"/>
    </row>
    <row r="3599" spans="1:27" s="2" customFormat="1" ht="15.6" x14ac:dyDescent="0.3">
      <c r="A3599" s="555">
        <v>45490</v>
      </c>
      <c r="B3599" s="48" t="s">
        <v>3445</v>
      </c>
      <c r="C3599" s="45" t="s">
        <v>3434</v>
      </c>
      <c r="D3599" s="45">
        <v>-1</v>
      </c>
      <c r="E3599" s="45" t="s">
        <v>108</v>
      </c>
      <c r="F3599" s="45">
        <v>14</v>
      </c>
      <c r="G3599" s="94" t="s">
        <v>3459</v>
      </c>
      <c r="H3599" s="95" t="s">
        <v>84</v>
      </c>
      <c r="I3599" s="95"/>
      <c r="J3599" s="570">
        <v>45748</v>
      </c>
      <c r="K3599" s="42" t="s">
        <v>31</v>
      </c>
      <c r="L3599" s="544">
        <v>45478</v>
      </c>
      <c r="M3599" s="48"/>
      <c r="N3599" s="513">
        <v>45750</v>
      </c>
      <c r="O3599" s="51"/>
      <c r="P3599" s="70"/>
      <c r="Q3599" s="70"/>
      <c r="R3599" s="70"/>
      <c r="S3599" s="70"/>
      <c r="T3599" s="147"/>
      <c r="U3599" s="146"/>
      <c r="V3599" s="51"/>
      <c r="W3599" s="51"/>
      <c r="X3599" s="51"/>
      <c r="Y3599" s="51"/>
      <c r="Z3599" s="51"/>
      <c r="AA3599" s="145"/>
    </row>
    <row r="3600" spans="1:27" s="2" customFormat="1" ht="15.6" x14ac:dyDescent="0.3">
      <c r="A3600" s="555">
        <v>45490</v>
      </c>
      <c r="B3600" s="48" t="s">
        <v>3445</v>
      </c>
      <c r="C3600" s="45" t="s">
        <v>3434</v>
      </c>
      <c r="D3600" s="45">
        <v>-1</v>
      </c>
      <c r="E3600" s="45" t="s">
        <v>108</v>
      </c>
      <c r="F3600" s="45">
        <v>15</v>
      </c>
      <c r="G3600" s="94" t="s">
        <v>3460</v>
      </c>
      <c r="H3600" s="95" t="s">
        <v>84</v>
      </c>
      <c r="I3600" s="95"/>
      <c r="J3600" s="570">
        <v>45748</v>
      </c>
      <c r="K3600" s="42" t="s">
        <v>31</v>
      </c>
      <c r="L3600" s="544">
        <v>45478</v>
      </c>
      <c r="M3600" s="48"/>
      <c r="N3600" s="513">
        <v>45750</v>
      </c>
      <c r="O3600" s="51"/>
      <c r="P3600" s="70"/>
      <c r="Q3600" s="70"/>
      <c r="R3600" s="70"/>
      <c r="S3600" s="70"/>
      <c r="T3600" s="147"/>
      <c r="U3600" s="146"/>
      <c r="V3600" s="51"/>
      <c r="W3600" s="51"/>
      <c r="X3600" s="51"/>
      <c r="Y3600" s="51"/>
      <c r="Z3600" s="51"/>
      <c r="AA3600" s="145"/>
    </row>
    <row r="3601" spans="1:27" s="2" customFormat="1" ht="15.6" x14ac:dyDescent="0.3">
      <c r="A3601" s="555">
        <v>45490</v>
      </c>
      <c r="B3601" s="48" t="s">
        <v>3445</v>
      </c>
      <c r="C3601" s="45" t="s">
        <v>3434</v>
      </c>
      <c r="D3601" s="45">
        <v>-1</v>
      </c>
      <c r="E3601" s="45" t="s">
        <v>108</v>
      </c>
      <c r="F3601" s="45">
        <v>16</v>
      </c>
      <c r="G3601" s="52" t="s">
        <v>3462</v>
      </c>
      <c r="H3601" s="53" t="s">
        <v>30</v>
      </c>
      <c r="I3601" s="53"/>
      <c r="J3601" s="569">
        <v>45748</v>
      </c>
      <c r="K3601" s="42" t="s">
        <v>31</v>
      </c>
      <c r="L3601" s="544">
        <v>45478</v>
      </c>
      <c r="M3601" s="48"/>
      <c r="N3601" s="513">
        <v>45750</v>
      </c>
      <c r="O3601" s="51"/>
      <c r="P3601" s="70"/>
      <c r="Q3601" s="70"/>
      <c r="R3601" s="70"/>
      <c r="S3601" s="70"/>
      <c r="T3601" s="147"/>
      <c r="U3601" s="146"/>
      <c r="V3601" s="51"/>
      <c r="W3601" s="51"/>
      <c r="X3601" s="51"/>
      <c r="Y3601" s="51"/>
      <c r="Z3601" s="51"/>
      <c r="AA3601" s="145"/>
    </row>
    <row r="3602" spans="1:27" s="2" customFormat="1" ht="15.6" x14ac:dyDescent="0.3">
      <c r="A3602" s="555">
        <v>45490</v>
      </c>
      <c r="B3602" s="48" t="s">
        <v>3445</v>
      </c>
      <c r="C3602" s="45" t="s">
        <v>3434</v>
      </c>
      <c r="D3602" s="45">
        <v>-1</v>
      </c>
      <c r="E3602" s="45" t="s">
        <v>108</v>
      </c>
      <c r="F3602" s="45">
        <v>17</v>
      </c>
      <c r="G3602" s="52" t="s">
        <v>3461</v>
      </c>
      <c r="H3602" s="53" t="s">
        <v>44</v>
      </c>
      <c r="I3602" s="95"/>
      <c r="J3602" s="569">
        <v>45775</v>
      </c>
      <c r="K3602" s="42" t="s">
        <v>31</v>
      </c>
      <c r="L3602" s="544">
        <v>45478</v>
      </c>
      <c r="M3602" s="48"/>
      <c r="N3602" s="513">
        <v>45806</v>
      </c>
      <c r="O3602" s="51"/>
      <c r="P3602" s="70"/>
      <c r="Q3602" s="70"/>
      <c r="R3602" s="70"/>
      <c r="S3602" s="70"/>
      <c r="T3602" s="147"/>
      <c r="U3602" s="146"/>
      <c r="V3602" s="51"/>
      <c r="W3602" s="51"/>
      <c r="X3602" s="51"/>
      <c r="Y3602" s="51"/>
      <c r="Z3602" s="51"/>
      <c r="AA3602" s="145"/>
    </row>
    <row r="3603" spans="1:27" s="2" customFormat="1" ht="31.2" x14ac:dyDescent="0.3">
      <c r="A3603" s="555">
        <v>45490</v>
      </c>
      <c r="B3603" s="48" t="s">
        <v>3445</v>
      </c>
      <c r="C3603" s="45" t="s">
        <v>3434</v>
      </c>
      <c r="D3603" s="45">
        <v>-1</v>
      </c>
      <c r="E3603" s="45" t="s">
        <v>108</v>
      </c>
      <c r="F3603" s="45">
        <v>18</v>
      </c>
      <c r="G3603" s="64" t="s">
        <v>5470</v>
      </c>
      <c r="H3603" s="65" t="s">
        <v>158</v>
      </c>
      <c r="I3603" s="65"/>
      <c r="J3603" s="526">
        <v>46061</v>
      </c>
      <c r="K3603" s="42" t="s">
        <v>31</v>
      </c>
      <c r="L3603" s="544">
        <v>45478</v>
      </c>
      <c r="M3603" s="405"/>
      <c r="N3603" s="513">
        <v>46073</v>
      </c>
      <c r="O3603" s="100" t="s">
        <v>5491</v>
      </c>
      <c r="P3603" s="70"/>
      <c r="Q3603" s="70"/>
      <c r="R3603" s="70"/>
      <c r="S3603" s="70"/>
      <c r="T3603" s="147"/>
      <c r="U3603" s="146"/>
      <c r="V3603" s="51"/>
      <c r="W3603" s="51"/>
      <c r="X3603" s="51"/>
      <c r="Y3603" s="51"/>
      <c r="Z3603" s="51"/>
      <c r="AA3603" s="145"/>
    </row>
    <row r="3604" spans="1:27" s="2" customFormat="1" ht="15.6" x14ac:dyDescent="0.3">
      <c r="A3604" s="555">
        <v>45491</v>
      </c>
      <c r="B3604" s="48" t="s">
        <v>3463</v>
      </c>
      <c r="C3604" s="48" t="s">
        <v>3434</v>
      </c>
      <c r="D3604" s="48">
        <v>-1</v>
      </c>
      <c r="E3604" s="48" t="s">
        <v>278</v>
      </c>
      <c r="F3604" s="106">
        <v>1</v>
      </c>
      <c r="G3604" s="134" t="s">
        <v>3464</v>
      </c>
      <c r="H3604" s="95" t="s">
        <v>84</v>
      </c>
      <c r="I3604" s="95"/>
      <c r="J3604" s="570"/>
      <c r="K3604" s="42" t="s">
        <v>31</v>
      </c>
      <c r="L3604" s="544">
        <v>45483</v>
      </c>
      <c r="M3604" s="56"/>
      <c r="N3604" s="513">
        <v>45616</v>
      </c>
      <c r="O3604" s="51"/>
      <c r="P3604" s="70" t="str">
        <f t="shared" ref="P3604:P3609" ca="1" si="591">IF(K3604="NÃO INTERVENCIONADO",TODAY()-J3604,"")</f>
        <v/>
      </c>
      <c r="Q3604" s="70" t="str">
        <f t="shared" ref="Q3604:Q3613" ca="1" si="592">IF(K3604="ENCOMENDADO",TODAY()-J3604,"")</f>
        <v/>
      </c>
      <c r="R3604" s="70" t="str">
        <f t="shared" ref="R3604:R3630" ca="1" si="593">IF(K3604="EM OBRA",TODAY()-J3604,"")</f>
        <v/>
      </c>
      <c r="S3604" s="70" t="str">
        <f t="shared" ref="S3604:S3630" ca="1" si="594">IF(K3604="CORREÇÃO NÃO ACEITE",TODAY()-J3604,"")</f>
        <v/>
      </c>
      <c r="T3604" s="147" t="str">
        <f t="shared" ref="T3604:T3630" ca="1" si="595">IF(K3604="A VERIFICAR",TODAY()-J3604,"")</f>
        <v/>
      </c>
      <c r="U3604" s="146"/>
      <c r="V3604" s="51"/>
      <c r="W3604" s="51"/>
      <c r="X3604" s="51"/>
      <c r="Y3604" s="51"/>
      <c r="Z3604" s="51"/>
      <c r="AA3604" s="145"/>
    </row>
    <row r="3605" spans="1:27" s="2" customFormat="1" ht="15.6" x14ac:dyDescent="0.3">
      <c r="A3605" s="555">
        <v>45491</v>
      </c>
      <c r="B3605" s="48" t="s">
        <v>3463</v>
      </c>
      <c r="C3605" s="45" t="s">
        <v>3434</v>
      </c>
      <c r="D3605" s="45">
        <v>-1</v>
      </c>
      <c r="E3605" s="45" t="s">
        <v>278</v>
      </c>
      <c r="F3605" s="45">
        <v>2</v>
      </c>
      <c r="G3605" s="71" t="s">
        <v>3465</v>
      </c>
      <c r="H3605" s="65" t="s">
        <v>158</v>
      </c>
      <c r="I3605" s="47"/>
      <c r="J3605" s="522">
        <v>45680</v>
      </c>
      <c r="K3605" s="42" t="s">
        <v>31</v>
      </c>
      <c r="L3605" s="544">
        <v>45483</v>
      </c>
      <c r="M3605" s="57"/>
      <c r="N3605" s="522">
        <v>45680</v>
      </c>
      <c r="O3605" s="51"/>
      <c r="P3605" s="70" t="str">
        <f t="shared" ca="1" si="591"/>
        <v/>
      </c>
      <c r="Q3605" s="70" t="str">
        <f t="shared" ca="1" si="592"/>
        <v/>
      </c>
      <c r="R3605" s="70" t="str">
        <f t="shared" ca="1" si="593"/>
        <v/>
      </c>
      <c r="S3605" s="70" t="str">
        <f t="shared" ca="1" si="594"/>
        <v/>
      </c>
      <c r="T3605" s="147" t="str">
        <f t="shared" ca="1" si="595"/>
        <v/>
      </c>
      <c r="U3605" s="146"/>
      <c r="V3605" s="51"/>
      <c r="W3605" s="51"/>
      <c r="X3605" s="51"/>
      <c r="Y3605" s="51"/>
      <c r="Z3605" s="51"/>
      <c r="AA3605" s="145"/>
    </row>
    <row r="3606" spans="1:27" s="2" customFormat="1" ht="15.6" x14ac:dyDescent="0.3">
      <c r="A3606" s="555">
        <v>45491</v>
      </c>
      <c r="B3606" s="48" t="s">
        <v>3463</v>
      </c>
      <c r="C3606" s="45" t="s">
        <v>3434</v>
      </c>
      <c r="D3606" s="45">
        <v>-1</v>
      </c>
      <c r="E3606" s="45" t="s">
        <v>278</v>
      </c>
      <c r="F3606" s="106">
        <v>3</v>
      </c>
      <c r="G3606" s="67" t="s">
        <v>3466</v>
      </c>
      <c r="H3606" s="47" t="s">
        <v>30</v>
      </c>
      <c r="I3606" s="48"/>
      <c r="J3606" s="513"/>
      <c r="K3606" s="42" t="s">
        <v>31</v>
      </c>
      <c r="L3606" s="544">
        <v>45483</v>
      </c>
      <c r="M3606" s="56"/>
      <c r="N3606" s="513">
        <v>45488</v>
      </c>
      <c r="O3606" s="51"/>
      <c r="P3606" s="70" t="str">
        <f t="shared" ca="1" si="591"/>
        <v/>
      </c>
      <c r="Q3606" s="70" t="str">
        <f t="shared" ca="1" si="592"/>
        <v/>
      </c>
      <c r="R3606" s="70" t="str">
        <f t="shared" ca="1" si="593"/>
        <v/>
      </c>
      <c r="S3606" s="70" t="str">
        <f t="shared" ca="1" si="594"/>
        <v/>
      </c>
      <c r="T3606" s="147" t="str">
        <f t="shared" ca="1" si="595"/>
        <v/>
      </c>
      <c r="U3606" s="146"/>
      <c r="V3606" s="51"/>
      <c r="W3606" s="51"/>
      <c r="X3606" s="51"/>
      <c r="Y3606" s="51"/>
      <c r="Z3606" s="51"/>
      <c r="AA3606" s="145"/>
    </row>
    <row r="3607" spans="1:27" s="2" customFormat="1" ht="15.6" x14ac:dyDescent="0.3">
      <c r="A3607" s="555">
        <v>45491</v>
      </c>
      <c r="B3607" s="48" t="s">
        <v>3463</v>
      </c>
      <c r="C3607" s="45" t="s">
        <v>3434</v>
      </c>
      <c r="D3607" s="45">
        <v>-1</v>
      </c>
      <c r="E3607" s="45" t="s">
        <v>278</v>
      </c>
      <c r="F3607" s="106">
        <v>4</v>
      </c>
      <c r="G3607" s="67" t="s">
        <v>3467</v>
      </c>
      <c r="H3607" s="47" t="s">
        <v>40</v>
      </c>
      <c r="I3607" s="48"/>
      <c r="J3607" s="513"/>
      <c r="K3607" s="187" t="s">
        <v>31</v>
      </c>
      <c r="L3607" s="544">
        <v>45483</v>
      </c>
      <c r="M3607" s="56"/>
      <c r="N3607" s="513">
        <v>45488</v>
      </c>
      <c r="O3607" s="51"/>
      <c r="P3607" s="70" t="str">
        <f t="shared" ca="1" si="591"/>
        <v/>
      </c>
      <c r="Q3607" s="70" t="str">
        <f t="shared" ca="1" si="592"/>
        <v/>
      </c>
      <c r="R3607" s="70" t="str">
        <f t="shared" ca="1" si="593"/>
        <v/>
      </c>
      <c r="S3607" s="70" t="str">
        <f t="shared" ca="1" si="594"/>
        <v/>
      </c>
      <c r="T3607" s="147" t="str">
        <f t="shared" ca="1" si="595"/>
        <v/>
      </c>
      <c r="U3607" s="146"/>
      <c r="V3607" s="51"/>
      <c r="W3607" s="51"/>
      <c r="X3607" s="51"/>
      <c r="Y3607" s="51"/>
      <c r="Z3607" s="51"/>
      <c r="AA3607" s="145"/>
    </row>
    <row r="3608" spans="1:27" s="2" customFormat="1" ht="15.6" x14ac:dyDescent="0.3">
      <c r="A3608" s="555">
        <v>45491</v>
      </c>
      <c r="B3608" s="48" t="s">
        <v>3463</v>
      </c>
      <c r="C3608" s="45" t="s">
        <v>3434</v>
      </c>
      <c r="D3608" s="45">
        <v>-1</v>
      </c>
      <c r="E3608" s="45" t="s">
        <v>278</v>
      </c>
      <c r="F3608" s="106">
        <v>5</v>
      </c>
      <c r="G3608" s="67" t="s">
        <v>3468</v>
      </c>
      <c r="H3608" s="47" t="s">
        <v>30</v>
      </c>
      <c r="I3608" s="48"/>
      <c r="J3608" s="513"/>
      <c r="K3608" s="42" t="s">
        <v>31</v>
      </c>
      <c r="L3608" s="544">
        <v>45483</v>
      </c>
      <c r="M3608" s="56"/>
      <c r="N3608" s="513">
        <v>45488</v>
      </c>
      <c r="O3608" s="51"/>
      <c r="P3608" s="70" t="str">
        <f t="shared" ca="1" si="591"/>
        <v/>
      </c>
      <c r="Q3608" s="70" t="str">
        <f t="shared" ca="1" si="592"/>
        <v/>
      </c>
      <c r="R3608" s="70" t="str">
        <f t="shared" ca="1" si="593"/>
        <v/>
      </c>
      <c r="S3608" s="70" t="str">
        <f t="shared" ca="1" si="594"/>
        <v/>
      </c>
      <c r="T3608" s="147" t="str">
        <f t="shared" ca="1" si="595"/>
        <v/>
      </c>
      <c r="U3608" s="146"/>
      <c r="V3608" s="51"/>
      <c r="W3608" s="51"/>
      <c r="X3608" s="51"/>
      <c r="Y3608" s="51"/>
      <c r="Z3608" s="51"/>
      <c r="AA3608" s="145"/>
    </row>
    <row r="3609" spans="1:27" s="2" customFormat="1" ht="15.6" x14ac:dyDescent="0.3">
      <c r="A3609" s="555">
        <v>45491</v>
      </c>
      <c r="B3609" s="48" t="s">
        <v>3463</v>
      </c>
      <c r="C3609" s="45" t="s">
        <v>3434</v>
      </c>
      <c r="D3609" s="45">
        <v>-1</v>
      </c>
      <c r="E3609" s="45" t="s">
        <v>278</v>
      </c>
      <c r="F3609" s="106">
        <v>6</v>
      </c>
      <c r="G3609" s="67" t="s">
        <v>3469</v>
      </c>
      <c r="H3609" s="47" t="s">
        <v>30</v>
      </c>
      <c r="I3609" s="48"/>
      <c r="J3609" s="513"/>
      <c r="K3609" s="42" t="s">
        <v>31</v>
      </c>
      <c r="L3609" s="544">
        <v>45483</v>
      </c>
      <c r="M3609" s="56"/>
      <c r="N3609" s="513">
        <v>45488</v>
      </c>
      <c r="O3609" s="51"/>
      <c r="P3609" s="70" t="str">
        <f t="shared" ca="1" si="591"/>
        <v/>
      </c>
      <c r="Q3609" s="70" t="str">
        <f t="shared" ca="1" si="592"/>
        <v/>
      </c>
      <c r="R3609" s="70" t="str">
        <f t="shared" ca="1" si="593"/>
        <v/>
      </c>
      <c r="S3609" s="70" t="str">
        <f t="shared" ca="1" si="594"/>
        <v/>
      </c>
      <c r="T3609" s="147" t="str">
        <f t="shared" ca="1" si="595"/>
        <v/>
      </c>
      <c r="U3609" s="146"/>
      <c r="V3609" s="51"/>
      <c r="W3609" s="51"/>
      <c r="X3609" s="51"/>
      <c r="Y3609" s="51"/>
      <c r="Z3609" s="51"/>
      <c r="AA3609" s="145"/>
    </row>
    <row r="3610" spans="1:27" s="2" customFormat="1" ht="15.6" x14ac:dyDescent="0.3">
      <c r="A3610" s="555">
        <v>45491</v>
      </c>
      <c r="B3610" s="48" t="s">
        <v>3463</v>
      </c>
      <c r="C3610" s="45" t="s">
        <v>3434</v>
      </c>
      <c r="D3610" s="45">
        <v>-1</v>
      </c>
      <c r="E3610" s="45" t="s">
        <v>278</v>
      </c>
      <c r="F3610" s="106">
        <v>7</v>
      </c>
      <c r="G3610" s="67" t="s">
        <v>1908</v>
      </c>
      <c r="H3610" s="53" t="s">
        <v>44</v>
      </c>
      <c r="I3610" s="48"/>
      <c r="J3610" s="513"/>
      <c r="K3610" s="42" t="s">
        <v>31</v>
      </c>
      <c r="L3610" s="544">
        <v>45483</v>
      </c>
      <c r="M3610" s="56"/>
      <c r="N3610" s="513">
        <v>45656</v>
      </c>
      <c r="O3610" s="51"/>
      <c r="P3610" s="70" t="str">
        <f ca="1">IF(K3610="NÃO INTERVENCIONADO",TODAY()-L3610,"")</f>
        <v/>
      </c>
      <c r="Q3610" s="70" t="str">
        <f t="shared" ca="1" si="592"/>
        <v/>
      </c>
      <c r="R3610" s="70" t="str">
        <f t="shared" ca="1" si="593"/>
        <v/>
      </c>
      <c r="S3610" s="70" t="str">
        <f t="shared" ca="1" si="594"/>
        <v/>
      </c>
      <c r="T3610" s="147" t="str">
        <f t="shared" ca="1" si="595"/>
        <v/>
      </c>
      <c r="U3610" s="146"/>
      <c r="V3610" s="51"/>
      <c r="W3610" s="51"/>
      <c r="X3610" s="51"/>
      <c r="Y3610" s="51"/>
      <c r="Z3610" s="51"/>
      <c r="AA3610" s="145"/>
    </row>
    <row r="3611" spans="1:27" s="2" customFormat="1" ht="15.6" x14ac:dyDescent="0.3">
      <c r="A3611" s="555">
        <v>45491</v>
      </c>
      <c r="B3611" s="48" t="s">
        <v>3463</v>
      </c>
      <c r="C3611" s="45" t="s">
        <v>3434</v>
      </c>
      <c r="D3611" s="45">
        <v>-1</v>
      </c>
      <c r="E3611" s="45" t="s">
        <v>278</v>
      </c>
      <c r="F3611" s="106">
        <v>8</v>
      </c>
      <c r="G3611" s="67" t="s">
        <v>3470</v>
      </c>
      <c r="H3611" s="47" t="s">
        <v>30</v>
      </c>
      <c r="I3611" s="48"/>
      <c r="J3611" s="513"/>
      <c r="K3611" s="42" t="s">
        <v>31</v>
      </c>
      <c r="L3611" s="544">
        <v>45483</v>
      </c>
      <c r="M3611" s="56"/>
      <c r="N3611" s="513">
        <v>45488</v>
      </c>
      <c r="O3611" s="51"/>
      <c r="P3611" s="70" t="str">
        <f t="shared" ref="P3611:P3618" ca="1" si="596">IF(K3611="NÃO INTERVENCIONADO",TODAY()-J3611,"")</f>
        <v/>
      </c>
      <c r="Q3611" s="70" t="str">
        <f t="shared" ca="1" si="592"/>
        <v/>
      </c>
      <c r="R3611" s="70" t="str">
        <f t="shared" ca="1" si="593"/>
        <v/>
      </c>
      <c r="S3611" s="70" t="str">
        <f t="shared" ca="1" si="594"/>
        <v/>
      </c>
      <c r="T3611" s="147" t="str">
        <f t="shared" ca="1" si="595"/>
        <v/>
      </c>
      <c r="U3611" s="146"/>
      <c r="V3611" s="51"/>
      <c r="W3611" s="51"/>
      <c r="X3611" s="51"/>
      <c r="Y3611" s="51"/>
      <c r="Z3611" s="51"/>
      <c r="AA3611" s="145"/>
    </row>
    <row r="3612" spans="1:27" s="2" customFormat="1" ht="15.6" x14ac:dyDescent="0.3">
      <c r="A3612" s="555">
        <v>45491</v>
      </c>
      <c r="B3612" s="48" t="s">
        <v>3463</v>
      </c>
      <c r="C3612" s="45" t="s">
        <v>3434</v>
      </c>
      <c r="D3612" s="45">
        <v>-1</v>
      </c>
      <c r="E3612" s="45" t="s">
        <v>278</v>
      </c>
      <c r="F3612" s="106">
        <v>9</v>
      </c>
      <c r="G3612" s="67" t="s">
        <v>3471</v>
      </c>
      <c r="H3612" s="47" t="s">
        <v>40</v>
      </c>
      <c r="I3612" s="48"/>
      <c r="J3612" s="513"/>
      <c r="K3612" s="42" t="s">
        <v>31</v>
      </c>
      <c r="L3612" s="544">
        <v>45483</v>
      </c>
      <c r="M3612" s="56"/>
      <c r="N3612" s="513">
        <v>45488</v>
      </c>
      <c r="O3612" s="51"/>
      <c r="P3612" s="70" t="str">
        <f t="shared" ca="1" si="596"/>
        <v/>
      </c>
      <c r="Q3612" s="70" t="str">
        <f t="shared" ca="1" si="592"/>
        <v/>
      </c>
      <c r="R3612" s="70" t="str">
        <f t="shared" ca="1" si="593"/>
        <v/>
      </c>
      <c r="S3612" s="70" t="str">
        <f t="shared" ca="1" si="594"/>
        <v/>
      </c>
      <c r="T3612" s="147" t="str">
        <f t="shared" ca="1" si="595"/>
        <v/>
      </c>
      <c r="U3612" s="146"/>
      <c r="V3612" s="51"/>
      <c r="W3612" s="51"/>
      <c r="X3612" s="51"/>
      <c r="Y3612" s="51"/>
      <c r="Z3612" s="51"/>
      <c r="AA3612" s="145"/>
    </row>
    <row r="3613" spans="1:27" s="2" customFormat="1" ht="15.6" x14ac:dyDescent="0.3">
      <c r="A3613" s="555">
        <v>45491</v>
      </c>
      <c r="B3613" s="48" t="s">
        <v>3463</v>
      </c>
      <c r="C3613" s="48" t="s">
        <v>3434</v>
      </c>
      <c r="D3613" s="48">
        <v>-1</v>
      </c>
      <c r="E3613" s="48" t="s">
        <v>278</v>
      </c>
      <c r="F3613" s="106">
        <v>10</v>
      </c>
      <c r="G3613" s="134" t="s">
        <v>3472</v>
      </c>
      <c r="H3613" s="95" t="s">
        <v>84</v>
      </c>
      <c r="I3613" s="95"/>
      <c r="J3613" s="570"/>
      <c r="K3613" s="42" t="s">
        <v>31</v>
      </c>
      <c r="L3613" s="544">
        <v>45483</v>
      </c>
      <c r="M3613" s="56"/>
      <c r="N3613" s="513">
        <v>45555</v>
      </c>
      <c r="O3613" s="51"/>
      <c r="P3613" s="70" t="str">
        <f t="shared" ca="1" si="596"/>
        <v/>
      </c>
      <c r="Q3613" s="70" t="str">
        <f t="shared" ca="1" si="592"/>
        <v/>
      </c>
      <c r="R3613" s="70" t="str">
        <f t="shared" ca="1" si="593"/>
        <v/>
      </c>
      <c r="S3613" s="70" t="str">
        <f t="shared" ca="1" si="594"/>
        <v/>
      </c>
      <c r="T3613" s="147" t="str">
        <f t="shared" ca="1" si="595"/>
        <v/>
      </c>
      <c r="U3613" s="146"/>
      <c r="V3613" s="51"/>
      <c r="W3613" s="51"/>
      <c r="X3613" s="51"/>
      <c r="Y3613" s="51"/>
      <c r="Z3613" s="51"/>
      <c r="AA3613" s="145"/>
    </row>
    <row r="3614" spans="1:27" s="2" customFormat="1" ht="15.6" x14ac:dyDescent="0.3">
      <c r="A3614" s="555">
        <v>45491</v>
      </c>
      <c r="B3614" s="48" t="s">
        <v>3463</v>
      </c>
      <c r="C3614" s="45" t="s">
        <v>3434</v>
      </c>
      <c r="D3614" s="45">
        <v>-1</v>
      </c>
      <c r="E3614" s="45" t="s">
        <v>278</v>
      </c>
      <c r="F3614" s="106">
        <v>11</v>
      </c>
      <c r="G3614" s="67" t="s">
        <v>3473</v>
      </c>
      <c r="H3614" s="53" t="s">
        <v>76</v>
      </c>
      <c r="I3614" s="48"/>
      <c r="J3614" s="513"/>
      <c r="K3614" s="187" t="s">
        <v>31</v>
      </c>
      <c r="L3614" s="544">
        <v>45483</v>
      </c>
      <c r="M3614" s="56"/>
      <c r="N3614" s="513">
        <v>45488</v>
      </c>
      <c r="O3614" s="85"/>
      <c r="P3614" s="70" t="str">
        <f t="shared" ca="1" si="596"/>
        <v/>
      </c>
      <c r="Q3614" s="70" t="str">
        <f ca="1">IF(K3614="ENCOMENDADO",TODAY()-L3614,"")</f>
        <v/>
      </c>
      <c r="R3614" s="70" t="str">
        <f t="shared" ca="1" si="593"/>
        <v/>
      </c>
      <c r="S3614" s="70" t="str">
        <f t="shared" ca="1" si="594"/>
        <v/>
      </c>
      <c r="T3614" s="147" t="str">
        <f t="shared" ca="1" si="595"/>
        <v/>
      </c>
      <c r="U3614" s="146"/>
      <c r="V3614" s="51"/>
      <c r="W3614" s="51"/>
      <c r="X3614" s="51"/>
      <c r="Y3614" s="51"/>
      <c r="Z3614" s="51"/>
      <c r="AA3614" s="145"/>
    </row>
    <row r="3615" spans="1:27" s="2" customFormat="1" ht="15.6" x14ac:dyDescent="0.3">
      <c r="A3615" s="555">
        <v>45491</v>
      </c>
      <c r="B3615" s="48" t="s">
        <v>3463</v>
      </c>
      <c r="C3615" s="45" t="s">
        <v>3434</v>
      </c>
      <c r="D3615" s="45">
        <v>-1</v>
      </c>
      <c r="E3615" s="45" t="s">
        <v>278</v>
      </c>
      <c r="F3615" s="106">
        <v>12</v>
      </c>
      <c r="G3615" s="67" t="s">
        <v>3474</v>
      </c>
      <c r="H3615" s="53" t="s">
        <v>76</v>
      </c>
      <c r="I3615" s="48"/>
      <c r="J3615" s="513"/>
      <c r="K3615" s="187" t="s">
        <v>31</v>
      </c>
      <c r="L3615" s="544">
        <v>45483</v>
      </c>
      <c r="M3615" s="56"/>
      <c r="N3615" s="513">
        <v>45488</v>
      </c>
      <c r="O3615" s="85"/>
      <c r="P3615" s="70" t="str">
        <f t="shared" ca="1" si="596"/>
        <v/>
      </c>
      <c r="Q3615" s="70" t="str">
        <f t="shared" ref="Q3615:Q3630" ca="1" si="597">IF(K3615="ENCOMENDADO",TODAY()-J3615,"")</f>
        <v/>
      </c>
      <c r="R3615" s="70" t="str">
        <f t="shared" ca="1" si="593"/>
        <v/>
      </c>
      <c r="S3615" s="70" t="str">
        <f t="shared" ca="1" si="594"/>
        <v/>
      </c>
      <c r="T3615" s="147" t="str">
        <f t="shared" ca="1" si="595"/>
        <v/>
      </c>
      <c r="U3615" s="146"/>
      <c r="V3615" s="51"/>
      <c r="W3615" s="51"/>
      <c r="X3615" s="51"/>
      <c r="Y3615" s="51"/>
      <c r="Z3615" s="51"/>
      <c r="AA3615" s="145"/>
    </row>
    <row r="3616" spans="1:27" s="2" customFormat="1" ht="15.6" x14ac:dyDescent="0.3">
      <c r="A3616" s="555">
        <v>45491</v>
      </c>
      <c r="B3616" s="48" t="s">
        <v>3463</v>
      </c>
      <c r="C3616" s="45" t="s">
        <v>3434</v>
      </c>
      <c r="D3616" s="45">
        <v>-1</v>
      </c>
      <c r="E3616" s="45" t="s">
        <v>278</v>
      </c>
      <c r="F3616" s="106">
        <v>13</v>
      </c>
      <c r="G3616" s="67" t="s">
        <v>3475</v>
      </c>
      <c r="H3616" s="47" t="s">
        <v>30</v>
      </c>
      <c r="I3616" s="48"/>
      <c r="J3616" s="513"/>
      <c r="K3616" s="42" t="s">
        <v>31</v>
      </c>
      <c r="L3616" s="544">
        <v>45483</v>
      </c>
      <c r="M3616" s="56"/>
      <c r="N3616" s="513">
        <v>45488</v>
      </c>
      <c r="O3616" s="85"/>
      <c r="P3616" s="70" t="str">
        <f t="shared" ca="1" si="596"/>
        <v/>
      </c>
      <c r="Q3616" s="70" t="str">
        <f t="shared" ca="1" si="597"/>
        <v/>
      </c>
      <c r="R3616" s="70" t="str">
        <f t="shared" ca="1" si="593"/>
        <v/>
      </c>
      <c r="S3616" s="70" t="str">
        <f t="shared" ca="1" si="594"/>
        <v/>
      </c>
      <c r="T3616" s="147" t="str">
        <f t="shared" ca="1" si="595"/>
        <v/>
      </c>
      <c r="U3616" s="146"/>
      <c r="V3616" s="51"/>
      <c r="W3616" s="51"/>
      <c r="X3616" s="51"/>
      <c r="Y3616" s="51"/>
      <c r="Z3616" s="51"/>
      <c r="AA3616" s="145"/>
    </row>
    <row r="3617" spans="1:27" s="2" customFormat="1" ht="15.6" x14ac:dyDescent="0.3">
      <c r="A3617" s="555">
        <v>45491</v>
      </c>
      <c r="B3617" s="48" t="s">
        <v>3463</v>
      </c>
      <c r="C3617" s="45" t="s">
        <v>3434</v>
      </c>
      <c r="D3617" s="45">
        <v>-1</v>
      </c>
      <c r="E3617" s="45" t="s">
        <v>278</v>
      </c>
      <c r="F3617" s="106">
        <v>14</v>
      </c>
      <c r="G3617" s="67" t="s">
        <v>3476</v>
      </c>
      <c r="H3617" s="47" t="s">
        <v>30</v>
      </c>
      <c r="I3617" s="48"/>
      <c r="J3617" s="513"/>
      <c r="K3617" s="42" t="s">
        <v>31</v>
      </c>
      <c r="L3617" s="544">
        <v>45483</v>
      </c>
      <c r="M3617" s="56"/>
      <c r="N3617" s="513">
        <v>45488</v>
      </c>
      <c r="O3617" s="85"/>
      <c r="P3617" s="70" t="str">
        <f t="shared" ca="1" si="596"/>
        <v/>
      </c>
      <c r="Q3617" s="70" t="str">
        <f t="shared" ca="1" si="597"/>
        <v/>
      </c>
      <c r="R3617" s="70" t="str">
        <f t="shared" ca="1" si="593"/>
        <v/>
      </c>
      <c r="S3617" s="70" t="str">
        <f t="shared" ca="1" si="594"/>
        <v/>
      </c>
      <c r="T3617" s="147" t="str">
        <f t="shared" ca="1" si="595"/>
        <v/>
      </c>
      <c r="U3617" s="146"/>
      <c r="V3617" s="51"/>
      <c r="W3617" s="51"/>
      <c r="X3617" s="51"/>
      <c r="Y3617" s="51"/>
      <c r="Z3617" s="51"/>
      <c r="AA3617" s="145"/>
    </row>
    <row r="3618" spans="1:27" s="2" customFormat="1" ht="15.6" x14ac:dyDescent="0.3">
      <c r="A3618" s="555">
        <v>45491</v>
      </c>
      <c r="B3618" s="48" t="s">
        <v>3463</v>
      </c>
      <c r="C3618" s="45" t="s">
        <v>3434</v>
      </c>
      <c r="D3618" s="45">
        <v>-1</v>
      </c>
      <c r="E3618" s="45" t="s">
        <v>278</v>
      </c>
      <c r="F3618" s="106">
        <v>15</v>
      </c>
      <c r="G3618" s="67" t="s">
        <v>3477</v>
      </c>
      <c r="H3618" s="47" t="s">
        <v>30</v>
      </c>
      <c r="I3618" s="48"/>
      <c r="J3618" s="513"/>
      <c r="K3618" s="42" t="s">
        <v>31</v>
      </c>
      <c r="L3618" s="544">
        <v>45483</v>
      </c>
      <c r="M3618" s="56"/>
      <c r="N3618" s="513">
        <v>45488</v>
      </c>
      <c r="O3618" s="85"/>
      <c r="P3618" s="70" t="str">
        <f t="shared" ca="1" si="596"/>
        <v/>
      </c>
      <c r="Q3618" s="70" t="str">
        <f t="shared" ca="1" si="597"/>
        <v/>
      </c>
      <c r="R3618" s="70" t="str">
        <f t="shared" ca="1" si="593"/>
        <v/>
      </c>
      <c r="S3618" s="70" t="str">
        <f t="shared" ca="1" si="594"/>
        <v/>
      </c>
      <c r="T3618" s="147" t="str">
        <f t="shared" ca="1" si="595"/>
        <v/>
      </c>
      <c r="U3618" s="146"/>
      <c r="V3618" s="51"/>
      <c r="W3618" s="51"/>
      <c r="X3618" s="51"/>
      <c r="Y3618" s="51"/>
      <c r="Z3618" s="51"/>
      <c r="AA3618" s="145"/>
    </row>
    <row r="3619" spans="1:27" s="2" customFormat="1" ht="31.2" x14ac:dyDescent="0.3">
      <c r="A3619" s="555">
        <v>45491</v>
      </c>
      <c r="B3619" s="48" t="s">
        <v>3463</v>
      </c>
      <c r="C3619" s="45" t="s">
        <v>3434</v>
      </c>
      <c r="D3619" s="45">
        <v>-1</v>
      </c>
      <c r="E3619" s="45" t="s">
        <v>278</v>
      </c>
      <c r="F3619" s="106">
        <v>16</v>
      </c>
      <c r="G3619" s="66" t="s">
        <v>3478</v>
      </c>
      <c r="H3619" s="47" t="s">
        <v>30</v>
      </c>
      <c r="I3619" s="48"/>
      <c r="J3619" s="513"/>
      <c r="K3619" s="42" t="s">
        <v>31</v>
      </c>
      <c r="L3619" s="544">
        <v>45483</v>
      </c>
      <c r="M3619" s="56"/>
      <c r="N3619" s="513">
        <v>45496</v>
      </c>
      <c r="O3619" s="85"/>
      <c r="P3619" s="70" t="str">
        <f ca="1">IF(K3619="NÃO INTERVENCIONADO",TODAY()-L3619,"")</f>
        <v/>
      </c>
      <c r="Q3619" s="70" t="str">
        <f t="shared" ca="1" si="597"/>
        <v/>
      </c>
      <c r="R3619" s="70" t="str">
        <f t="shared" ca="1" si="593"/>
        <v/>
      </c>
      <c r="S3619" s="70" t="str">
        <f t="shared" ca="1" si="594"/>
        <v/>
      </c>
      <c r="T3619" s="147" t="str">
        <f t="shared" ca="1" si="595"/>
        <v/>
      </c>
      <c r="U3619" s="146"/>
      <c r="V3619" s="51"/>
      <c r="W3619" s="51"/>
      <c r="X3619" s="51"/>
      <c r="Y3619" s="51"/>
      <c r="Z3619" s="51"/>
      <c r="AA3619" s="145"/>
    </row>
    <row r="3620" spans="1:27" s="2" customFormat="1" ht="15.6" x14ac:dyDescent="0.3">
      <c r="A3620" s="555">
        <v>45491</v>
      </c>
      <c r="B3620" s="48" t="s">
        <v>3463</v>
      </c>
      <c r="C3620" s="45" t="s">
        <v>3434</v>
      </c>
      <c r="D3620" s="45">
        <v>-1</v>
      </c>
      <c r="E3620" s="45" t="s">
        <v>278</v>
      </c>
      <c r="F3620" s="106">
        <v>17</v>
      </c>
      <c r="G3620" s="67" t="s">
        <v>3479</v>
      </c>
      <c r="H3620" s="47" t="s">
        <v>30</v>
      </c>
      <c r="I3620" s="48"/>
      <c r="J3620" s="513"/>
      <c r="K3620" s="42" t="s">
        <v>31</v>
      </c>
      <c r="L3620" s="544">
        <v>45483</v>
      </c>
      <c r="M3620" s="56"/>
      <c r="N3620" s="513">
        <v>45496</v>
      </c>
      <c r="O3620" s="85"/>
      <c r="P3620" s="70" t="str">
        <f ca="1">IF(K3620="NÃO INTERVENCIONADO",TODAY()-J3620,"")</f>
        <v/>
      </c>
      <c r="Q3620" s="70" t="str">
        <f t="shared" ca="1" si="597"/>
        <v/>
      </c>
      <c r="R3620" s="70" t="str">
        <f t="shared" ca="1" si="593"/>
        <v/>
      </c>
      <c r="S3620" s="70" t="str">
        <f t="shared" ca="1" si="594"/>
        <v/>
      </c>
      <c r="T3620" s="147" t="str">
        <f t="shared" ca="1" si="595"/>
        <v/>
      </c>
      <c r="U3620" s="146"/>
      <c r="V3620" s="51"/>
      <c r="W3620" s="51"/>
      <c r="X3620" s="51"/>
      <c r="Y3620" s="51"/>
      <c r="Z3620" s="51"/>
      <c r="AA3620" s="145"/>
    </row>
    <row r="3621" spans="1:27" s="2" customFormat="1" ht="15.6" x14ac:dyDescent="0.3">
      <c r="A3621" s="555">
        <v>45491</v>
      </c>
      <c r="B3621" s="48" t="s">
        <v>3463</v>
      </c>
      <c r="C3621" s="45" t="s">
        <v>3434</v>
      </c>
      <c r="D3621" s="45">
        <v>-1</v>
      </c>
      <c r="E3621" s="45" t="s">
        <v>278</v>
      </c>
      <c r="F3621" s="106">
        <v>18</v>
      </c>
      <c r="G3621" s="68" t="s">
        <v>3480</v>
      </c>
      <c r="H3621" s="53" t="s">
        <v>30</v>
      </c>
      <c r="I3621" s="48"/>
      <c r="J3621" s="513"/>
      <c r="K3621" s="42" t="s">
        <v>31</v>
      </c>
      <c r="L3621" s="544">
        <v>45483</v>
      </c>
      <c r="M3621" s="56"/>
      <c r="N3621" s="513">
        <v>45496</v>
      </c>
      <c r="O3621" s="85"/>
      <c r="P3621" s="70" t="str">
        <f ca="1">IF(K3621="NÃO INTERVENCIONADO",TODAY()-J3621,"")</f>
        <v/>
      </c>
      <c r="Q3621" s="70" t="str">
        <f t="shared" ca="1" si="597"/>
        <v/>
      </c>
      <c r="R3621" s="70" t="str">
        <f t="shared" ca="1" si="593"/>
        <v/>
      </c>
      <c r="S3621" s="70" t="str">
        <f t="shared" ca="1" si="594"/>
        <v/>
      </c>
      <c r="T3621" s="147" t="str">
        <f t="shared" ca="1" si="595"/>
        <v/>
      </c>
      <c r="U3621" s="146"/>
      <c r="V3621" s="51"/>
      <c r="W3621" s="51"/>
      <c r="X3621" s="51"/>
      <c r="Y3621" s="51"/>
      <c r="Z3621" s="51"/>
      <c r="AA3621" s="145"/>
    </row>
    <row r="3622" spans="1:27" s="2" customFormat="1" ht="15.6" x14ac:dyDescent="0.3">
      <c r="A3622" s="555">
        <v>45491</v>
      </c>
      <c r="B3622" s="48" t="s">
        <v>3463</v>
      </c>
      <c r="C3622" s="45" t="s">
        <v>3434</v>
      </c>
      <c r="D3622" s="45">
        <v>-1</v>
      </c>
      <c r="E3622" s="45" t="s">
        <v>278</v>
      </c>
      <c r="F3622" s="106">
        <v>19</v>
      </c>
      <c r="G3622" s="68" t="s">
        <v>3481</v>
      </c>
      <c r="H3622" s="47" t="s">
        <v>54</v>
      </c>
      <c r="I3622" s="48"/>
      <c r="J3622" s="513"/>
      <c r="K3622" s="42" t="s">
        <v>31</v>
      </c>
      <c r="L3622" s="544">
        <v>45483</v>
      </c>
      <c r="M3622" s="56"/>
      <c r="N3622" s="513">
        <v>45496</v>
      </c>
      <c r="O3622" s="85"/>
      <c r="P3622" s="70" t="str">
        <f ca="1">IF(K3622="NÃO INTERVENCIONADO",TODAY()-L3622,"")</f>
        <v/>
      </c>
      <c r="Q3622" s="70" t="str">
        <f t="shared" ca="1" si="597"/>
        <v/>
      </c>
      <c r="R3622" s="70" t="str">
        <f t="shared" ca="1" si="593"/>
        <v/>
      </c>
      <c r="S3622" s="70" t="str">
        <f t="shared" ca="1" si="594"/>
        <v/>
      </c>
      <c r="T3622" s="147" t="str">
        <f t="shared" ca="1" si="595"/>
        <v/>
      </c>
      <c r="U3622" s="146"/>
      <c r="V3622" s="51"/>
      <c r="W3622" s="51"/>
      <c r="X3622" s="51"/>
      <c r="Y3622" s="51"/>
      <c r="Z3622" s="51"/>
      <c r="AA3622" s="145"/>
    </row>
    <row r="3623" spans="1:27" s="2" customFormat="1" ht="15.6" x14ac:dyDescent="0.3">
      <c r="A3623" s="555">
        <v>45491</v>
      </c>
      <c r="B3623" s="48" t="s">
        <v>3463</v>
      </c>
      <c r="C3623" s="48" t="s">
        <v>3434</v>
      </c>
      <c r="D3623" s="48">
        <v>-1</v>
      </c>
      <c r="E3623" s="48" t="s">
        <v>278</v>
      </c>
      <c r="F3623" s="106">
        <v>20</v>
      </c>
      <c r="G3623" s="67" t="s">
        <v>3482</v>
      </c>
      <c r="H3623" s="47" t="s">
        <v>196</v>
      </c>
      <c r="I3623" s="48"/>
      <c r="J3623" s="513"/>
      <c r="K3623" s="42" t="s">
        <v>31</v>
      </c>
      <c r="L3623" s="544">
        <v>45483</v>
      </c>
      <c r="M3623" s="56"/>
      <c r="N3623" s="513">
        <v>45643</v>
      </c>
      <c r="O3623" s="85"/>
      <c r="P3623" s="70" t="str">
        <f t="shared" ref="P3623:P3630" ca="1" si="598">IF(K3623="NÃO INTERVENCIONADO",TODAY()-J3623,"")</f>
        <v/>
      </c>
      <c r="Q3623" s="70" t="str">
        <f t="shared" ca="1" si="597"/>
        <v/>
      </c>
      <c r="R3623" s="70" t="str">
        <f t="shared" ca="1" si="593"/>
        <v/>
      </c>
      <c r="S3623" s="70" t="str">
        <f t="shared" ca="1" si="594"/>
        <v/>
      </c>
      <c r="T3623" s="147" t="str">
        <f t="shared" ca="1" si="595"/>
        <v/>
      </c>
      <c r="U3623" s="146"/>
      <c r="V3623" s="51"/>
      <c r="W3623" s="51"/>
      <c r="X3623" s="51"/>
      <c r="Y3623" s="51"/>
      <c r="Z3623" s="51"/>
      <c r="AA3623" s="145"/>
    </row>
    <row r="3624" spans="1:27" s="2" customFormat="1" ht="15.6" x14ac:dyDescent="0.3">
      <c r="A3624" s="555">
        <v>45491</v>
      </c>
      <c r="B3624" s="48" t="s">
        <v>3463</v>
      </c>
      <c r="C3624" s="48" t="s">
        <v>3434</v>
      </c>
      <c r="D3624" s="48">
        <v>-1</v>
      </c>
      <c r="E3624" s="48" t="s">
        <v>278</v>
      </c>
      <c r="F3624" s="106">
        <v>21</v>
      </c>
      <c r="G3624" s="134" t="s">
        <v>3483</v>
      </c>
      <c r="H3624" s="95" t="s">
        <v>84</v>
      </c>
      <c r="I3624" s="95"/>
      <c r="J3624" s="570"/>
      <c r="K3624" s="42" t="s">
        <v>31</v>
      </c>
      <c r="L3624" s="544">
        <v>45483</v>
      </c>
      <c r="M3624" s="56"/>
      <c r="N3624" s="513">
        <v>45555</v>
      </c>
      <c r="O3624" s="85"/>
      <c r="P3624" s="70" t="str">
        <f t="shared" ca="1" si="598"/>
        <v/>
      </c>
      <c r="Q3624" s="70" t="str">
        <f t="shared" ca="1" si="597"/>
        <v/>
      </c>
      <c r="R3624" s="70" t="str">
        <f t="shared" ca="1" si="593"/>
        <v/>
      </c>
      <c r="S3624" s="70" t="str">
        <f t="shared" ca="1" si="594"/>
        <v/>
      </c>
      <c r="T3624" s="147" t="str">
        <f t="shared" ca="1" si="595"/>
        <v/>
      </c>
      <c r="U3624" s="146"/>
      <c r="V3624" s="51"/>
      <c r="W3624" s="51"/>
      <c r="X3624" s="51"/>
      <c r="Y3624" s="51"/>
      <c r="Z3624" s="51"/>
      <c r="AA3624" s="145"/>
    </row>
    <row r="3625" spans="1:27" s="2" customFormat="1" ht="15.6" x14ac:dyDescent="0.3">
      <c r="A3625" s="555">
        <v>45491</v>
      </c>
      <c r="B3625" s="48" t="s">
        <v>3463</v>
      </c>
      <c r="C3625" s="45" t="s">
        <v>3434</v>
      </c>
      <c r="D3625" s="45">
        <v>-1</v>
      </c>
      <c r="E3625" s="45" t="s">
        <v>278</v>
      </c>
      <c r="F3625" s="106">
        <v>22</v>
      </c>
      <c r="G3625" s="68" t="s">
        <v>3484</v>
      </c>
      <c r="H3625" s="65" t="s">
        <v>158</v>
      </c>
      <c r="I3625" s="48"/>
      <c r="J3625" s="513"/>
      <c r="K3625" s="42" t="s">
        <v>31</v>
      </c>
      <c r="L3625" s="544">
        <v>45483</v>
      </c>
      <c r="M3625" s="56"/>
      <c r="N3625" s="513">
        <v>45524</v>
      </c>
      <c r="O3625" s="85"/>
      <c r="P3625" s="70" t="str">
        <f t="shared" ca="1" si="598"/>
        <v/>
      </c>
      <c r="Q3625" s="70" t="str">
        <f t="shared" ca="1" si="597"/>
        <v/>
      </c>
      <c r="R3625" s="70" t="str">
        <f t="shared" ca="1" si="593"/>
        <v/>
      </c>
      <c r="S3625" s="70" t="str">
        <f t="shared" ca="1" si="594"/>
        <v/>
      </c>
      <c r="T3625" s="147" t="str">
        <f t="shared" ca="1" si="595"/>
        <v/>
      </c>
      <c r="U3625" s="146"/>
      <c r="V3625" s="51"/>
      <c r="W3625" s="51"/>
      <c r="X3625" s="51"/>
      <c r="Y3625" s="51"/>
      <c r="Z3625" s="51"/>
      <c r="AA3625" s="145"/>
    </row>
    <row r="3626" spans="1:27" s="2" customFormat="1" ht="15.6" x14ac:dyDescent="0.3">
      <c r="A3626" s="555">
        <v>45491</v>
      </c>
      <c r="B3626" s="48" t="s">
        <v>3463</v>
      </c>
      <c r="C3626" s="48" t="s">
        <v>3434</v>
      </c>
      <c r="D3626" s="48">
        <v>-1</v>
      </c>
      <c r="E3626" s="48" t="s">
        <v>278</v>
      </c>
      <c r="F3626" s="106">
        <v>23</v>
      </c>
      <c r="G3626" s="67" t="s">
        <v>3485</v>
      </c>
      <c r="H3626" s="47" t="s">
        <v>30</v>
      </c>
      <c r="I3626" s="48"/>
      <c r="J3626" s="513"/>
      <c r="K3626" s="42" t="s">
        <v>31</v>
      </c>
      <c r="L3626" s="544">
        <v>45483</v>
      </c>
      <c r="M3626" s="56"/>
      <c r="N3626" s="513">
        <v>45555</v>
      </c>
      <c r="O3626" s="85"/>
      <c r="P3626" s="70" t="str">
        <f t="shared" ca="1" si="598"/>
        <v/>
      </c>
      <c r="Q3626" s="70" t="str">
        <f t="shared" ca="1" si="597"/>
        <v/>
      </c>
      <c r="R3626" s="70" t="str">
        <f t="shared" ca="1" si="593"/>
        <v/>
      </c>
      <c r="S3626" s="70" t="str">
        <f t="shared" ca="1" si="594"/>
        <v/>
      </c>
      <c r="T3626" s="147" t="str">
        <f t="shared" ca="1" si="595"/>
        <v/>
      </c>
      <c r="U3626" s="146"/>
      <c r="V3626" s="51"/>
      <c r="W3626" s="51"/>
      <c r="X3626" s="51"/>
      <c r="Y3626" s="51"/>
      <c r="Z3626" s="51"/>
      <c r="AA3626" s="145"/>
    </row>
    <row r="3627" spans="1:27" s="2" customFormat="1" ht="15.6" x14ac:dyDescent="0.3">
      <c r="A3627" s="555">
        <v>45491</v>
      </c>
      <c r="B3627" s="48" t="s">
        <v>3463</v>
      </c>
      <c r="C3627" s="48" t="s">
        <v>3434</v>
      </c>
      <c r="D3627" s="48">
        <v>-1</v>
      </c>
      <c r="E3627" s="48" t="s">
        <v>278</v>
      </c>
      <c r="F3627" s="106">
        <v>24</v>
      </c>
      <c r="G3627" s="67" t="s">
        <v>3486</v>
      </c>
      <c r="H3627" s="47" t="s">
        <v>30</v>
      </c>
      <c r="I3627" s="48"/>
      <c r="J3627" s="513"/>
      <c r="K3627" s="42" t="s">
        <v>31</v>
      </c>
      <c r="L3627" s="544">
        <v>45483</v>
      </c>
      <c r="M3627" s="56"/>
      <c r="N3627" s="513">
        <v>45643</v>
      </c>
      <c r="O3627" s="85"/>
      <c r="P3627" s="70" t="str">
        <f t="shared" ca="1" si="598"/>
        <v/>
      </c>
      <c r="Q3627" s="70" t="str">
        <f t="shared" ca="1" si="597"/>
        <v/>
      </c>
      <c r="R3627" s="70" t="str">
        <f t="shared" ca="1" si="593"/>
        <v/>
      </c>
      <c r="S3627" s="70" t="str">
        <f t="shared" ca="1" si="594"/>
        <v/>
      </c>
      <c r="T3627" s="147" t="str">
        <f t="shared" ca="1" si="595"/>
        <v/>
      </c>
      <c r="U3627" s="146"/>
      <c r="V3627" s="51"/>
      <c r="W3627" s="51"/>
      <c r="X3627" s="51"/>
      <c r="Y3627" s="51"/>
      <c r="Z3627" s="51"/>
      <c r="AA3627" s="145"/>
    </row>
    <row r="3628" spans="1:27" s="2" customFormat="1" ht="15.6" x14ac:dyDescent="0.3">
      <c r="A3628" s="555">
        <v>45491</v>
      </c>
      <c r="B3628" s="48" t="s">
        <v>3463</v>
      </c>
      <c r="C3628" s="48" t="s">
        <v>3434</v>
      </c>
      <c r="D3628" s="48">
        <v>-1</v>
      </c>
      <c r="E3628" s="48" t="s">
        <v>278</v>
      </c>
      <c r="F3628" s="106">
        <v>25</v>
      </c>
      <c r="G3628" s="134" t="s">
        <v>3487</v>
      </c>
      <c r="H3628" s="95" t="s">
        <v>84</v>
      </c>
      <c r="I3628" s="95"/>
      <c r="J3628" s="570">
        <v>45623</v>
      </c>
      <c r="K3628" s="42" t="s">
        <v>31</v>
      </c>
      <c r="L3628" s="544">
        <v>45483</v>
      </c>
      <c r="M3628" s="56"/>
      <c r="N3628" s="513">
        <v>45635</v>
      </c>
      <c r="O3628" s="85"/>
      <c r="P3628" s="70" t="str">
        <f t="shared" ca="1" si="598"/>
        <v/>
      </c>
      <c r="Q3628" s="70" t="str">
        <f t="shared" ca="1" si="597"/>
        <v/>
      </c>
      <c r="R3628" s="70" t="str">
        <f t="shared" ca="1" si="593"/>
        <v/>
      </c>
      <c r="S3628" s="70" t="str">
        <f t="shared" ca="1" si="594"/>
        <v/>
      </c>
      <c r="T3628" s="147" t="str">
        <f t="shared" ca="1" si="595"/>
        <v/>
      </c>
      <c r="U3628" s="146"/>
      <c r="V3628" s="51"/>
      <c r="W3628" s="51"/>
      <c r="X3628" s="51"/>
      <c r="Y3628" s="51"/>
      <c r="Z3628" s="51"/>
      <c r="AA3628" s="145"/>
    </row>
    <row r="3629" spans="1:27" s="2" customFormat="1" ht="15.6" x14ac:dyDescent="0.3">
      <c r="A3629" s="555">
        <v>45491</v>
      </c>
      <c r="B3629" s="48" t="s">
        <v>3463</v>
      </c>
      <c r="C3629" s="45" t="s">
        <v>3434</v>
      </c>
      <c r="D3629" s="45">
        <v>-1</v>
      </c>
      <c r="E3629" s="45" t="s">
        <v>278</v>
      </c>
      <c r="F3629" s="106">
        <v>26</v>
      </c>
      <c r="G3629" s="46" t="s">
        <v>3488</v>
      </c>
      <c r="H3629" s="65" t="s">
        <v>116</v>
      </c>
      <c r="I3629" s="53"/>
      <c r="J3629" s="569">
        <v>45733</v>
      </c>
      <c r="K3629" s="42" t="s">
        <v>31</v>
      </c>
      <c r="L3629" s="544">
        <v>45483</v>
      </c>
      <c r="M3629" s="56"/>
      <c r="N3629" s="513">
        <v>45736</v>
      </c>
      <c r="O3629" s="51"/>
      <c r="P3629" s="70" t="str">
        <f t="shared" ca="1" si="598"/>
        <v/>
      </c>
      <c r="Q3629" s="70" t="str">
        <f t="shared" ca="1" si="597"/>
        <v/>
      </c>
      <c r="R3629" s="70" t="str">
        <f t="shared" ca="1" si="593"/>
        <v/>
      </c>
      <c r="S3629" s="70" t="str">
        <f t="shared" ca="1" si="594"/>
        <v/>
      </c>
      <c r="T3629" s="147" t="str">
        <f t="shared" ca="1" si="595"/>
        <v/>
      </c>
      <c r="U3629" s="146"/>
      <c r="V3629" s="51"/>
      <c r="W3629" s="51"/>
      <c r="X3629" s="51"/>
      <c r="Y3629" s="51"/>
      <c r="Z3629" s="51"/>
      <c r="AA3629" s="145"/>
    </row>
    <row r="3630" spans="1:27" customFormat="1" ht="28.8" x14ac:dyDescent="0.3">
      <c r="A3630" s="555">
        <v>45491</v>
      </c>
      <c r="B3630" s="235" t="s">
        <v>3463</v>
      </c>
      <c r="C3630" s="236" t="s">
        <v>3434</v>
      </c>
      <c r="D3630" s="236">
        <v>-1</v>
      </c>
      <c r="E3630" s="236" t="s">
        <v>278</v>
      </c>
      <c r="F3630" s="255">
        <v>27</v>
      </c>
      <c r="G3630" s="281" t="s">
        <v>3489</v>
      </c>
      <c r="H3630" s="250" t="s">
        <v>30</v>
      </c>
      <c r="I3630" s="235"/>
      <c r="J3630" s="515">
        <v>45692</v>
      </c>
      <c r="K3630" s="42" t="s">
        <v>31</v>
      </c>
      <c r="L3630" s="544">
        <v>45483</v>
      </c>
      <c r="M3630" s="285">
        <v>45701</v>
      </c>
      <c r="N3630" s="516">
        <v>45749</v>
      </c>
      <c r="O3630" s="51" t="s">
        <v>3490</v>
      </c>
      <c r="P3630" s="70" t="str">
        <f t="shared" ca="1" si="598"/>
        <v/>
      </c>
      <c r="Q3630" s="70" t="str">
        <f t="shared" ca="1" si="597"/>
        <v/>
      </c>
      <c r="R3630" s="70" t="str">
        <f t="shared" ca="1" si="593"/>
        <v/>
      </c>
      <c r="S3630" s="70" t="str">
        <f t="shared" ca="1" si="594"/>
        <v/>
      </c>
      <c r="T3630" s="147" t="str">
        <f t="shared" ca="1" si="595"/>
        <v/>
      </c>
      <c r="U3630" s="146"/>
      <c r="V3630" s="51"/>
      <c r="W3630" s="51"/>
      <c r="X3630" s="51"/>
      <c r="Y3630" s="51"/>
      <c r="Z3630" s="51"/>
      <c r="AA3630" s="145"/>
    </row>
    <row r="3631" spans="1:27" customFormat="1" ht="31.2" x14ac:dyDescent="0.3">
      <c r="A3631" s="555">
        <v>45491</v>
      </c>
      <c r="B3631" s="48" t="s">
        <v>3463</v>
      </c>
      <c r="C3631" s="48" t="s">
        <v>3434</v>
      </c>
      <c r="D3631" s="48">
        <v>-1</v>
      </c>
      <c r="E3631" s="48" t="s">
        <v>278</v>
      </c>
      <c r="F3631" s="48">
        <v>28</v>
      </c>
      <c r="G3631" s="111" t="s">
        <v>3491</v>
      </c>
      <c r="H3631" s="65" t="s">
        <v>116</v>
      </c>
      <c r="I3631" s="48"/>
      <c r="J3631" s="568">
        <v>45701</v>
      </c>
      <c r="K3631" s="42" t="s">
        <v>31</v>
      </c>
      <c r="L3631" s="544">
        <v>45483</v>
      </c>
      <c r="M3631" s="48"/>
      <c r="N3631" s="513">
        <v>45721</v>
      </c>
      <c r="O3631" s="51"/>
      <c r="P3631" s="70"/>
      <c r="Q3631" s="70"/>
      <c r="R3631" s="70"/>
      <c r="S3631" s="70"/>
      <c r="T3631" s="147"/>
      <c r="U3631" s="146"/>
      <c r="V3631" s="51"/>
      <c r="W3631" s="51"/>
      <c r="X3631" s="51"/>
      <c r="Y3631" s="51"/>
      <c r="Z3631" s="51"/>
      <c r="AA3631" s="145"/>
    </row>
    <row r="3632" spans="1:27" customFormat="1" ht="15.6" x14ac:dyDescent="0.3">
      <c r="A3632" s="560">
        <v>45562</v>
      </c>
      <c r="B3632" s="48" t="s">
        <v>3492</v>
      </c>
      <c r="C3632" s="45" t="s">
        <v>3434</v>
      </c>
      <c r="D3632" s="45">
        <v>-1</v>
      </c>
      <c r="E3632" s="45" t="s">
        <v>28</v>
      </c>
      <c r="F3632" s="45">
        <v>1</v>
      </c>
      <c r="G3632" s="120" t="s">
        <v>3493</v>
      </c>
      <c r="H3632" s="53" t="s">
        <v>3494</v>
      </c>
      <c r="I3632" s="48"/>
      <c r="J3632" s="513"/>
      <c r="K3632" s="42" t="s">
        <v>31</v>
      </c>
      <c r="L3632" s="544">
        <v>45469</v>
      </c>
      <c r="M3632" s="48"/>
      <c r="N3632" s="513">
        <v>45656</v>
      </c>
      <c r="O3632" s="51"/>
      <c r="P3632" s="70" t="str">
        <f t="shared" ref="P3632:P3654" ca="1" si="599">IF(K3632="NÃO INTERVENCIONADO",TODAY()-J3632,"")</f>
        <v/>
      </c>
      <c r="Q3632" s="70" t="str">
        <f t="shared" ref="Q3632:Q3654" ca="1" si="600">IF(K3632="ENCOMENDADO",TODAY()-J3632,"")</f>
        <v/>
      </c>
      <c r="R3632" s="70" t="str">
        <f t="shared" ref="R3632:R3654" ca="1" si="601">IF(K3632="EM OBRA",TODAY()-J3632,"")</f>
        <v/>
      </c>
      <c r="S3632" s="70" t="str">
        <f t="shared" ref="S3632:S3654" ca="1" si="602">IF(K3632="CORREÇÃO NÃO ACEITE",TODAY()-J3632,"")</f>
        <v/>
      </c>
      <c r="T3632" s="147" t="str">
        <f t="shared" ref="T3632:T3654" ca="1" si="603">IF(K3632="A VERIFICAR",TODAY()-J3632,"")</f>
        <v/>
      </c>
      <c r="U3632" s="146"/>
      <c r="V3632" s="51"/>
      <c r="W3632" s="51"/>
      <c r="X3632" s="51"/>
      <c r="Y3632" s="51"/>
      <c r="Z3632" s="51"/>
      <c r="AA3632" s="145"/>
    </row>
    <row r="3633" spans="1:27" s="2" customFormat="1" ht="15.6" x14ac:dyDescent="0.3">
      <c r="A3633" s="560">
        <v>45562</v>
      </c>
      <c r="B3633" s="48" t="s">
        <v>3492</v>
      </c>
      <c r="C3633" s="48" t="s">
        <v>3434</v>
      </c>
      <c r="D3633" s="48">
        <v>-1</v>
      </c>
      <c r="E3633" s="48" t="s">
        <v>28</v>
      </c>
      <c r="F3633" s="45">
        <v>2</v>
      </c>
      <c r="G3633" s="121" t="s">
        <v>3495</v>
      </c>
      <c r="H3633" s="47" t="s">
        <v>30</v>
      </c>
      <c r="I3633" s="48"/>
      <c r="J3633" s="513"/>
      <c r="K3633" s="42" t="s">
        <v>31</v>
      </c>
      <c r="L3633" s="544">
        <v>45469</v>
      </c>
      <c r="M3633" s="48"/>
      <c r="N3633" s="513">
        <v>45621</v>
      </c>
      <c r="O3633" s="51"/>
      <c r="P3633" s="70" t="str">
        <f t="shared" ca="1" si="599"/>
        <v/>
      </c>
      <c r="Q3633" s="70" t="str">
        <f t="shared" ca="1" si="600"/>
        <v/>
      </c>
      <c r="R3633" s="70" t="str">
        <f t="shared" ca="1" si="601"/>
        <v/>
      </c>
      <c r="S3633" s="70" t="str">
        <f t="shared" ca="1" si="602"/>
        <v/>
      </c>
      <c r="T3633" s="147" t="str">
        <f t="shared" ca="1" si="603"/>
        <v/>
      </c>
      <c r="U3633" s="146"/>
      <c r="V3633" s="51"/>
      <c r="W3633" s="51"/>
      <c r="X3633" s="51"/>
      <c r="Y3633" s="51"/>
      <c r="Z3633" s="51"/>
      <c r="AA3633" s="145"/>
    </row>
    <row r="3634" spans="1:27" s="2" customFormat="1" ht="15.6" x14ac:dyDescent="0.3">
      <c r="A3634" s="560">
        <v>45562</v>
      </c>
      <c r="B3634" s="48" t="s">
        <v>3492</v>
      </c>
      <c r="C3634" s="48" t="s">
        <v>3434</v>
      </c>
      <c r="D3634" s="48">
        <v>-1</v>
      </c>
      <c r="E3634" s="48" t="s">
        <v>28</v>
      </c>
      <c r="F3634" s="45">
        <v>3</v>
      </c>
      <c r="G3634" s="121" t="s">
        <v>3496</v>
      </c>
      <c r="H3634" s="47" t="s">
        <v>30</v>
      </c>
      <c r="I3634" s="48"/>
      <c r="J3634" s="513"/>
      <c r="K3634" s="42" t="s">
        <v>31</v>
      </c>
      <c r="L3634" s="544">
        <v>45469</v>
      </c>
      <c r="M3634" s="48"/>
      <c r="N3634" s="513">
        <v>45621</v>
      </c>
      <c r="O3634" s="51"/>
      <c r="P3634" s="70" t="str">
        <f t="shared" ca="1" si="599"/>
        <v/>
      </c>
      <c r="Q3634" s="70" t="str">
        <f t="shared" ca="1" si="600"/>
        <v/>
      </c>
      <c r="R3634" s="70" t="str">
        <f t="shared" ca="1" si="601"/>
        <v/>
      </c>
      <c r="S3634" s="70" t="str">
        <f t="shared" ca="1" si="602"/>
        <v/>
      </c>
      <c r="T3634" s="147" t="str">
        <f t="shared" ca="1" si="603"/>
        <v/>
      </c>
      <c r="U3634" s="146"/>
      <c r="V3634" s="51"/>
      <c r="W3634" s="51"/>
      <c r="X3634" s="51"/>
      <c r="Y3634" s="51"/>
      <c r="Z3634" s="51"/>
      <c r="AA3634" s="145"/>
    </row>
    <row r="3635" spans="1:27" s="2" customFormat="1" ht="15.6" x14ac:dyDescent="0.3">
      <c r="A3635" s="560">
        <v>45562</v>
      </c>
      <c r="B3635" s="48" t="s">
        <v>3492</v>
      </c>
      <c r="C3635" s="48" t="s">
        <v>3434</v>
      </c>
      <c r="D3635" s="48">
        <v>-1</v>
      </c>
      <c r="E3635" s="48" t="s">
        <v>28</v>
      </c>
      <c r="F3635" s="45">
        <v>4</v>
      </c>
      <c r="G3635" s="121" t="s">
        <v>3497</v>
      </c>
      <c r="H3635" s="47" t="s">
        <v>30</v>
      </c>
      <c r="I3635" s="48"/>
      <c r="J3635" s="513"/>
      <c r="K3635" s="42" t="s">
        <v>31</v>
      </c>
      <c r="L3635" s="544">
        <v>45469</v>
      </c>
      <c r="M3635" s="48"/>
      <c r="N3635" s="513">
        <v>45621</v>
      </c>
      <c r="O3635" s="51"/>
      <c r="P3635" s="70" t="str">
        <f t="shared" ca="1" si="599"/>
        <v/>
      </c>
      <c r="Q3635" s="70" t="str">
        <f t="shared" ca="1" si="600"/>
        <v/>
      </c>
      <c r="R3635" s="70" t="str">
        <f t="shared" ca="1" si="601"/>
        <v/>
      </c>
      <c r="S3635" s="70" t="str">
        <f t="shared" ca="1" si="602"/>
        <v/>
      </c>
      <c r="T3635" s="147" t="str">
        <f t="shared" ca="1" si="603"/>
        <v/>
      </c>
      <c r="U3635" s="146"/>
      <c r="V3635" s="51"/>
      <c r="W3635" s="51"/>
      <c r="X3635" s="51"/>
      <c r="Y3635" s="51"/>
      <c r="Z3635" s="51"/>
      <c r="AA3635" s="145"/>
    </row>
    <row r="3636" spans="1:27" s="2" customFormat="1" ht="15.6" x14ac:dyDescent="0.3">
      <c r="A3636" s="560">
        <v>45562</v>
      </c>
      <c r="B3636" s="48" t="s">
        <v>3492</v>
      </c>
      <c r="C3636" s="48" t="s">
        <v>3434</v>
      </c>
      <c r="D3636" s="48">
        <v>-1</v>
      </c>
      <c r="E3636" s="48" t="s">
        <v>28</v>
      </c>
      <c r="F3636" s="45">
        <v>5</v>
      </c>
      <c r="G3636" s="121" t="s">
        <v>3498</v>
      </c>
      <c r="H3636" s="47" t="s">
        <v>30</v>
      </c>
      <c r="I3636" s="48"/>
      <c r="J3636" s="513"/>
      <c r="K3636" s="42" t="s">
        <v>31</v>
      </c>
      <c r="L3636" s="544">
        <v>45469</v>
      </c>
      <c r="M3636" s="48"/>
      <c r="N3636" s="513">
        <v>45621</v>
      </c>
      <c r="O3636" s="51"/>
      <c r="P3636" s="70" t="str">
        <f t="shared" ca="1" si="599"/>
        <v/>
      </c>
      <c r="Q3636" s="70" t="str">
        <f t="shared" ca="1" si="600"/>
        <v/>
      </c>
      <c r="R3636" s="70" t="str">
        <f t="shared" ca="1" si="601"/>
        <v/>
      </c>
      <c r="S3636" s="70" t="str">
        <f t="shared" ca="1" si="602"/>
        <v/>
      </c>
      <c r="T3636" s="147" t="str">
        <f t="shared" ca="1" si="603"/>
        <v/>
      </c>
      <c r="U3636" s="146"/>
      <c r="V3636" s="51"/>
      <c r="W3636" s="51"/>
      <c r="X3636" s="51"/>
      <c r="Y3636" s="51"/>
      <c r="Z3636" s="51"/>
      <c r="AA3636" s="145"/>
    </row>
    <row r="3637" spans="1:27" s="2" customFormat="1" ht="15.6" x14ac:dyDescent="0.3">
      <c r="A3637" s="560">
        <v>45562</v>
      </c>
      <c r="B3637" s="48" t="s">
        <v>3492</v>
      </c>
      <c r="C3637" s="48" t="s">
        <v>3434</v>
      </c>
      <c r="D3637" s="48">
        <v>-1</v>
      </c>
      <c r="E3637" s="48" t="s">
        <v>28</v>
      </c>
      <c r="F3637" s="45">
        <v>6</v>
      </c>
      <c r="G3637" s="121" t="s">
        <v>3499</v>
      </c>
      <c r="H3637" s="47" t="s">
        <v>30</v>
      </c>
      <c r="I3637" s="48"/>
      <c r="J3637" s="513"/>
      <c r="K3637" s="42" t="s">
        <v>31</v>
      </c>
      <c r="L3637" s="544">
        <v>45469</v>
      </c>
      <c r="M3637" s="48"/>
      <c r="N3637" s="513">
        <v>45621</v>
      </c>
      <c r="O3637" s="51"/>
      <c r="P3637" s="70" t="str">
        <f t="shared" ca="1" si="599"/>
        <v/>
      </c>
      <c r="Q3637" s="70" t="str">
        <f t="shared" ca="1" si="600"/>
        <v/>
      </c>
      <c r="R3637" s="70" t="str">
        <f t="shared" ca="1" si="601"/>
        <v/>
      </c>
      <c r="S3637" s="70" t="str">
        <f t="shared" ca="1" si="602"/>
        <v/>
      </c>
      <c r="T3637" s="147" t="str">
        <f t="shared" ca="1" si="603"/>
        <v/>
      </c>
      <c r="U3637" s="146"/>
      <c r="V3637" s="51"/>
      <c r="W3637" s="51"/>
      <c r="X3637" s="51"/>
      <c r="Y3637" s="51"/>
      <c r="Z3637" s="51"/>
      <c r="AA3637" s="145"/>
    </row>
    <row r="3638" spans="1:27" s="2" customFormat="1" ht="15.6" x14ac:dyDescent="0.3">
      <c r="A3638" s="560">
        <v>45562</v>
      </c>
      <c r="B3638" s="48" t="s">
        <v>3492</v>
      </c>
      <c r="C3638" s="48" t="s">
        <v>3434</v>
      </c>
      <c r="D3638" s="48">
        <v>-1</v>
      </c>
      <c r="E3638" s="48" t="s">
        <v>28</v>
      </c>
      <c r="F3638" s="45">
        <v>7</v>
      </c>
      <c r="G3638" s="121" t="s">
        <v>3500</v>
      </c>
      <c r="H3638" s="47" t="s">
        <v>30</v>
      </c>
      <c r="I3638" s="48"/>
      <c r="J3638" s="513"/>
      <c r="K3638" s="42" t="s">
        <v>31</v>
      </c>
      <c r="L3638" s="544">
        <v>45469</v>
      </c>
      <c r="M3638" s="48"/>
      <c r="N3638" s="513">
        <v>45621</v>
      </c>
      <c r="O3638" s="51"/>
      <c r="P3638" s="70" t="str">
        <f t="shared" ca="1" si="599"/>
        <v/>
      </c>
      <c r="Q3638" s="70" t="str">
        <f t="shared" ca="1" si="600"/>
        <v/>
      </c>
      <c r="R3638" s="70" t="str">
        <f t="shared" ca="1" si="601"/>
        <v/>
      </c>
      <c r="S3638" s="70" t="str">
        <f t="shared" ca="1" si="602"/>
        <v/>
      </c>
      <c r="T3638" s="147" t="str">
        <f t="shared" ca="1" si="603"/>
        <v/>
      </c>
      <c r="U3638" s="146"/>
      <c r="V3638" s="51"/>
      <c r="W3638" s="51"/>
      <c r="X3638" s="51"/>
      <c r="Y3638" s="51"/>
      <c r="Z3638" s="51"/>
      <c r="AA3638" s="145"/>
    </row>
    <row r="3639" spans="1:27" s="2" customFormat="1" ht="15.6" x14ac:dyDescent="0.3">
      <c r="A3639" s="560">
        <v>45562</v>
      </c>
      <c r="B3639" s="48" t="s">
        <v>3492</v>
      </c>
      <c r="C3639" s="48" t="s">
        <v>3434</v>
      </c>
      <c r="D3639" s="48">
        <v>-1</v>
      </c>
      <c r="E3639" s="48" t="s">
        <v>28</v>
      </c>
      <c r="F3639" s="45">
        <v>8</v>
      </c>
      <c r="G3639" s="121" t="s">
        <v>3501</v>
      </c>
      <c r="H3639" s="47" t="s">
        <v>30</v>
      </c>
      <c r="I3639" s="48"/>
      <c r="J3639" s="513"/>
      <c r="K3639" s="42" t="s">
        <v>31</v>
      </c>
      <c r="L3639" s="544">
        <v>45469</v>
      </c>
      <c r="M3639" s="48"/>
      <c r="N3639" s="513">
        <v>45621</v>
      </c>
      <c r="O3639" s="51"/>
      <c r="P3639" s="70" t="str">
        <f t="shared" ca="1" si="599"/>
        <v/>
      </c>
      <c r="Q3639" s="70" t="str">
        <f t="shared" ca="1" si="600"/>
        <v/>
      </c>
      <c r="R3639" s="70" t="str">
        <f t="shared" ca="1" si="601"/>
        <v/>
      </c>
      <c r="S3639" s="70" t="str">
        <f t="shared" ca="1" si="602"/>
        <v/>
      </c>
      <c r="T3639" s="147" t="str">
        <f t="shared" ca="1" si="603"/>
        <v/>
      </c>
      <c r="U3639" s="146"/>
      <c r="V3639" s="51"/>
      <c r="W3639" s="51"/>
      <c r="X3639" s="51"/>
      <c r="Y3639" s="51"/>
      <c r="Z3639" s="51"/>
      <c r="AA3639" s="145"/>
    </row>
    <row r="3640" spans="1:27" s="2" customFormat="1" ht="15.6" x14ac:dyDescent="0.3">
      <c r="A3640" s="560">
        <v>45562</v>
      </c>
      <c r="B3640" s="48" t="s">
        <v>3492</v>
      </c>
      <c r="C3640" s="45" t="s">
        <v>3434</v>
      </c>
      <c r="D3640" s="45">
        <v>-1</v>
      </c>
      <c r="E3640" s="45" t="s">
        <v>28</v>
      </c>
      <c r="F3640" s="45">
        <v>9</v>
      </c>
      <c r="G3640" s="120" t="s">
        <v>3502</v>
      </c>
      <c r="H3640" s="53" t="s">
        <v>44</v>
      </c>
      <c r="I3640" s="48"/>
      <c r="J3640" s="513"/>
      <c r="K3640" s="42" t="s">
        <v>31</v>
      </c>
      <c r="L3640" s="544">
        <v>45469</v>
      </c>
      <c r="M3640" s="48"/>
      <c r="N3640" s="513">
        <v>45518</v>
      </c>
      <c r="O3640" s="51"/>
      <c r="P3640" s="70" t="str">
        <f t="shared" ca="1" si="599"/>
        <v/>
      </c>
      <c r="Q3640" s="70" t="str">
        <f t="shared" ca="1" si="600"/>
        <v/>
      </c>
      <c r="R3640" s="70" t="str">
        <f t="shared" ca="1" si="601"/>
        <v/>
      </c>
      <c r="S3640" s="70" t="str">
        <f t="shared" ca="1" si="602"/>
        <v/>
      </c>
      <c r="T3640" s="147" t="str">
        <f t="shared" ca="1" si="603"/>
        <v/>
      </c>
      <c r="U3640" s="146"/>
      <c r="V3640" s="51"/>
      <c r="W3640" s="51"/>
      <c r="X3640" s="51"/>
      <c r="Y3640" s="51"/>
      <c r="Z3640" s="51"/>
      <c r="AA3640" s="145"/>
    </row>
    <row r="3641" spans="1:27" s="2" customFormat="1" ht="15.6" x14ac:dyDescent="0.3">
      <c r="A3641" s="560">
        <v>45562</v>
      </c>
      <c r="B3641" s="48" t="s">
        <v>3492</v>
      </c>
      <c r="C3641" s="48" t="s">
        <v>3434</v>
      </c>
      <c r="D3641" s="48">
        <v>-1</v>
      </c>
      <c r="E3641" s="48" t="s">
        <v>28</v>
      </c>
      <c r="F3641" s="45">
        <v>10</v>
      </c>
      <c r="G3641" s="121" t="s">
        <v>3503</v>
      </c>
      <c r="H3641" s="47" t="s">
        <v>30</v>
      </c>
      <c r="I3641" s="48"/>
      <c r="J3641" s="513"/>
      <c r="K3641" s="42" t="s">
        <v>31</v>
      </c>
      <c r="L3641" s="544">
        <v>45469</v>
      </c>
      <c r="M3641" s="48"/>
      <c r="N3641" s="513">
        <v>45621</v>
      </c>
      <c r="O3641" s="51"/>
      <c r="P3641" s="70" t="str">
        <f t="shared" ca="1" si="599"/>
        <v/>
      </c>
      <c r="Q3641" s="70" t="str">
        <f t="shared" ca="1" si="600"/>
        <v/>
      </c>
      <c r="R3641" s="70" t="str">
        <f t="shared" ca="1" si="601"/>
        <v/>
      </c>
      <c r="S3641" s="70" t="str">
        <f t="shared" ca="1" si="602"/>
        <v/>
      </c>
      <c r="T3641" s="147" t="str">
        <f t="shared" ca="1" si="603"/>
        <v/>
      </c>
      <c r="U3641" s="146"/>
      <c r="V3641" s="51"/>
      <c r="W3641" s="51"/>
      <c r="X3641" s="51"/>
      <c r="Y3641" s="51"/>
      <c r="Z3641" s="51"/>
      <c r="AA3641" s="145"/>
    </row>
    <row r="3642" spans="1:27" s="2" customFormat="1" ht="15.6" x14ac:dyDescent="0.3">
      <c r="A3642" s="560">
        <v>45562</v>
      </c>
      <c r="B3642" s="48" t="s">
        <v>3492</v>
      </c>
      <c r="C3642" s="48" t="s">
        <v>3434</v>
      </c>
      <c r="D3642" s="48">
        <v>-1</v>
      </c>
      <c r="E3642" s="48" t="s">
        <v>28</v>
      </c>
      <c r="F3642" s="45">
        <v>11</v>
      </c>
      <c r="G3642" s="121" t="s">
        <v>3504</v>
      </c>
      <c r="H3642" s="47" t="s">
        <v>30</v>
      </c>
      <c r="I3642" s="48"/>
      <c r="J3642" s="513"/>
      <c r="K3642" s="42" t="s">
        <v>31</v>
      </c>
      <c r="L3642" s="544">
        <v>45469</v>
      </c>
      <c r="M3642" s="48"/>
      <c r="N3642" s="513">
        <v>45621</v>
      </c>
      <c r="O3642" s="51"/>
      <c r="P3642" s="70" t="str">
        <f t="shared" ca="1" si="599"/>
        <v/>
      </c>
      <c r="Q3642" s="70" t="str">
        <f t="shared" ca="1" si="600"/>
        <v/>
      </c>
      <c r="R3642" s="70" t="str">
        <f t="shared" ca="1" si="601"/>
        <v/>
      </c>
      <c r="S3642" s="70" t="str">
        <f t="shared" ca="1" si="602"/>
        <v/>
      </c>
      <c r="T3642" s="147" t="str">
        <f t="shared" ca="1" si="603"/>
        <v/>
      </c>
      <c r="U3642" s="146"/>
      <c r="V3642" s="51"/>
      <c r="W3642" s="51"/>
      <c r="X3642" s="51"/>
      <c r="Y3642" s="51"/>
      <c r="Z3642" s="51"/>
      <c r="AA3642" s="145"/>
    </row>
    <row r="3643" spans="1:27" s="2" customFormat="1" ht="15.6" x14ac:dyDescent="0.3">
      <c r="A3643" s="560">
        <v>45562</v>
      </c>
      <c r="B3643" s="48" t="s">
        <v>3492</v>
      </c>
      <c r="C3643" s="48" t="s">
        <v>3434</v>
      </c>
      <c r="D3643" s="48">
        <v>-1</v>
      </c>
      <c r="E3643" s="48" t="s">
        <v>28</v>
      </c>
      <c r="F3643" s="45">
        <v>12</v>
      </c>
      <c r="G3643" s="121" t="s">
        <v>3505</v>
      </c>
      <c r="H3643" s="47" t="s">
        <v>30</v>
      </c>
      <c r="I3643" s="48"/>
      <c r="J3643" s="513"/>
      <c r="K3643" s="42" t="s">
        <v>31</v>
      </c>
      <c r="L3643" s="544">
        <v>45469</v>
      </c>
      <c r="M3643" s="48"/>
      <c r="N3643" s="513">
        <v>45621</v>
      </c>
      <c r="O3643" s="51"/>
      <c r="P3643" s="70" t="str">
        <f t="shared" ca="1" si="599"/>
        <v/>
      </c>
      <c r="Q3643" s="70" t="str">
        <f t="shared" ca="1" si="600"/>
        <v/>
      </c>
      <c r="R3643" s="70" t="str">
        <f t="shared" ca="1" si="601"/>
        <v/>
      </c>
      <c r="S3643" s="70" t="str">
        <f t="shared" ca="1" si="602"/>
        <v/>
      </c>
      <c r="T3643" s="147" t="str">
        <f t="shared" ca="1" si="603"/>
        <v/>
      </c>
      <c r="U3643" s="146"/>
      <c r="V3643" s="51"/>
      <c r="W3643" s="51"/>
      <c r="X3643" s="51"/>
      <c r="Y3643" s="51"/>
      <c r="Z3643" s="51"/>
      <c r="AA3643" s="145"/>
    </row>
    <row r="3644" spans="1:27" s="2" customFormat="1" ht="15.6" x14ac:dyDescent="0.3">
      <c r="A3644" s="560">
        <v>45562</v>
      </c>
      <c r="B3644" s="48" t="s">
        <v>3492</v>
      </c>
      <c r="C3644" s="45" t="s">
        <v>3434</v>
      </c>
      <c r="D3644" s="45">
        <v>-1</v>
      </c>
      <c r="E3644" s="45" t="s">
        <v>28</v>
      </c>
      <c r="F3644" s="45">
        <v>13</v>
      </c>
      <c r="G3644" s="120" t="s">
        <v>3506</v>
      </c>
      <c r="H3644" s="65" t="s">
        <v>158</v>
      </c>
      <c r="I3644" s="48"/>
      <c r="J3644" s="513"/>
      <c r="K3644" s="42" t="s">
        <v>31</v>
      </c>
      <c r="L3644" s="544">
        <v>45469</v>
      </c>
      <c r="M3644" s="48"/>
      <c r="N3644" s="513">
        <v>45656</v>
      </c>
      <c r="O3644" s="51"/>
      <c r="P3644" s="70" t="str">
        <f t="shared" ca="1" si="599"/>
        <v/>
      </c>
      <c r="Q3644" s="70" t="str">
        <f t="shared" ca="1" si="600"/>
        <v/>
      </c>
      <c r="R3644" s="70" t="str">
        <f t="shared" ca="1" si="601"/>
        <v/>
      </c>
      <c r="S3644" s="70" t="str">
        <f t="shared" ca="1" si="602"/>
        <v/>
      </c>
      <c r="T3644" s="147" t="str">
        <f t="shared" ca="1" si="603"/>
        <v/>
      </c>
      <c r="U3644" s="146"/>
      <c r="V3644" s="51"/>
      <c r="W3644" s="51"/>
      <c r="X3644" s="51"/>
      <c r="Y3644" s="51"/>
      <c r="Z3644" s="51"/>
      <c r="AA3644" s="145"/>
    </row>
    <row r="3645" spans="1:27" s="2" customFormat="1" ht="15.6" x14ac:dyDescent="0.3">
      <c r="A3645" s="560">
        <v>45562</v>
      </c>
      <c r="B3645" s="48" t="s">
        <v>3492</v>
      </c>
      <c r="C3645" s="45" t="s">
        <v>3434</v>
      </c>
      <c r="D3645" s="45">
        <v>-1</v>
      </c>
      <c r="E3645" s="45" t="s">
        <v>28</v>
      </c>
      <c r="F3645" s="45">
        <v>14</v>
      </c>
      <c r="G3645" s="120" t="s">
        <v>3507</v>
      </c>
      <c r="H3645" s="53" t="s">
        <v>76</v>
      </c>
      <c r="I3645" s="48"/>
      <c r="J3645" s="513"/>
      <c r="K3645" s="42" t="s">
        <v>31</v>
      </c>
      <c r="L3645" s="544">
        <v>45469</v>
      </c>
      <c r="M3645" s="48"/>
      <c r="N3645" s="513">
        <v>45656</v>
      </c>
      <c r="O3645" s="51"/>
      <c r="P3645" s="70" t="str">
        <f t="shared" ca="1" si="599"/>
        <v/>
      </c>
      <c r="Q3645" s="70" t="str">
        <f t="shared" ca="1" si="600"/>
        <v/>
      </c>
      <c r="R3645" s="70" t="str">
        <f t="shared" ca="1" si="601"/>
        <v/>
      </c>
      <c r="S3645" s="70" t="str">
        <f t="shared" ca="1" si="602"/>
        <v/>
      </c>
      <c r="T3645" s="147" t="str">
        <f t="shared" ca="1" si="603"/>
        <v/>
      </c>
      <c r="U3645" s="146"/>
      <c r="V3645" s="51"/>
      <c r="W3645" s="51"/>
      <c r="X3645" s="51"/>
      <c r="Y3645" s="51"/>
      <c r="Z3645" s="51"/>
      <c r="AA3645" s="145"/>
    </row>
    <row r="3646" spans="1:27" s="2" customFormat="1" ht="15.6" x14ac:dyDescent="0.3">
      <c r="A3646" s="560">
        <v>45562</v>
      </c>
      <c r="B3646" s="48" t="s">
        <v>3492</v>
      </c>
      <c r="C3646" s="48" t="s">
        <v>3434</v>
      </c>
      <c r="D3646" s="48">
        <v>-1</v>
      </c>
      <c r="E3646" s="48" t="s">
        <v>28</v>
      </c>
      <c r="F3646" s="45">
        <v>15</v>
      </c>
      <c r="G3646" s="121" t="s">
        <v>3508</v>
      </c>
      <c r="H3646" s="47" t="s">
        <v>30</v>
      </c>
      <c r="I3646" s="48"/>
      <c r="J3646" s="513"/>
      <c r="K3646" s="42" t="s">
        <v>31</v>
      </c>
      <c r="L3646" s="544">
        <v>45469</v>
      </c>
      <c r="M3646" s="48"/>
      <c r="N3646" s="513">
        <v>45621</v>
      </c>
      <c r="O3646" s="51"/>
      <c r="P3646" s="70" t="str">
        <f t="shared" ca="1" si="599"/>
        <v/>
      </c>
      <c r="Q3646" s="70" t="str">
        <f t="shared" ca="1" si="600"/>
        <v/>
      </c>
      <c r="R3646" s="70" t="str">
        <f t="shared" ca="1" si="601"/>
        <v/>
      </c>
      <c r="S3646" s="70" t="str">
        <f t="shared" ca="1" si="602"/>
        <v/>
      </c>
      <c r="T3646" s="147" t="str">
        <f t="shared" ca="1" si="603"/>
        <v/>
      </c>
      <c r="U3646" s="146"/>
      <c r="V3646" s="51"/>
      <c r="W3646" s="51"/>
      <c r="X3646" s="51"/>
      <c r="Y3646" s="51"/>
      <c r="Z3646" s="51"/>
      <c r="AA3646" s="145"/>
    </row>
    <row r="3647" spans="1:27" s="2" customFormat="1" ht="15.6" x14ac:dyDescent="0.3">
      <c r="A3647" s="560">
        <v>45562</v>
      </c>
      <c r="B3647" s="48" t="s">
        <v>3492</v>
      </c>
      <c r="C3647" s="48" t="s">
        <v>3434</v>
      </c>
      <c r="D3647" s="48">
        <v>-1</v>
      </c>
      <c r="E3647" s="48" t="s">
        <v>28</v>
      </c>
      <c r="F3647" s="45">
        <v>16</v>
      </c>
      <c r="G3647" s="121" t="s">
        <v>3509</v>
      </c>
      <c r="H3647" s="47" t="s">
        <v>30</v>
      </c>
      <c r="I3647" s="48"/>
      <c r="J3647" s="513"/>
      <c r="K3647" s="187" t="s">
        <v>31</v>
      </c>
      <c r="L3647" s="544">
        <v>45469</v>
      </c>
      <c r="M3647" s="48"/>
      <c r="N3647" s="513">
        <v>45621</v>
      </c>
      <c r="O3647" s="51"/>
      <c r="P3647" s="70" t="str">
        <f t="shared" ca="1" si="599"/>
        <v/>
      </c>
      <c r="Q3647" s="70" t="str">
        <f t="shared" ca="1" si="600"/>
        <v/>
      </c>
      <c r="R3647" s="70" t="str">
        <f t="shared" ca="1" si="601"/>
        <v/>
      </c>
      <c r="S3647" s="70" t="str">
        <f t="shared" ca="1" si="602"/>
        <v/>
      </c>
      <c r="T3647" s="147" t="str">
        <f t="shared" ca="1" si="603"/>
        <v/>
      </c>
      <c r="U3647" s="146"/>
      <c r="V3647" s="51"/>
      <c r="W3647" s="51"/>
      <c r="X3647" s="51"/>
      <c r="Y3647" s="51"/>
      <c r="Z3647" s="51"/>
      <c r="AA3647" s="145"/>
    </row>
    <row r="3648" spans="1:27" s="2" customFormat="1" ht="15.6" x14ac:dyDescent="0.3">
      <c r="A3648" s="560">
        <v>45562</v>
      </c>
      <c r="B3648" s="48" t="s">
        <v>3492</v>
      </c>
      <c r="C3648" s="48" t="s">
        <v>3434</v>
      </c>
      <c r="D3648" s="48">
        <v>-1</v>
      </c>
      <c r="E3648" s="48" t="s">
        <v>28</v>
      </c>
      <c r="F3648" s="45">
        <v>17</v>
      </c>
      <c r="G3648" s="121" t="s">
        <v>3510</v>
      </c>
      <c r="H3648" s="47" t="s">
        <v>30</v>
      </c>
      <c r="I3648" s="48"/>
      <c r="J3648" s="513"/>
      <c r="K3648" s="42" t="s">
        <v>31</v>
      </c>
      <c r="L3648" s="544">
        <v>45469</v>
      </c>
      <c r="M3648" s="48"/>
      <c r="N3648" s="513">
        <v>45621</v>
      </c>
      <c r="O3648" s="51"/>
      <c r="P3648" s="70" t="str">
        <f t="shared" ca="1" si="599"/>
        <v/>
      </c>
      <c r="Q3648" s="70" t="str">
        <f t="shared" ca="1" si="600"/>
        <v/>
      </c>
      <c r="R3648" s="70" t="str">
        <f t="shared" ca="1" si="601"/>
        <v/>
      </c>
      <c r="S3648" s="70" t="str">
        <f t="shared" ca="1" si="602"/>
        <v/>
      </c>
      <c r="T3648" s="147" t="str">
        <f t="shared" ca="1" si="603"/>
        <v/>
      </c>
      <c r="U3648" s="146"/>
      <c r="V3648" s="51"/>
      <c r="W3648" s="51"/>
      <c r="X3648" s="51"/>
      <c r="Y3648" s="51"/>
      <c r="Z3648" s="51"/>
      <c r="AA3648" s="145"/>
    </row>
    <row r="3649" spans="1:27" s="2" customFormat="1" ht="15.6" x14ac:dyDescent="0.3">
      <c r="A3649" s="560">
        <v>45562</v>
      </c>
      <c r="B3649" s="48" t="s">
        <v>3492</v>
      </c>
      <c r="C3649" s="48" t="s">
        <v>3434</v>
      </c>
      <c r="D3649" s="48">
        <v>-1</v>
      </c>
      <c r="E3649" s="48" t="s">
        <v>28</v>
      </c>
      <c r="F3649" s="45">
        <v>18</v>
      </c>
      <c r="G3649" s="121" t="s">
        <v>3511</v>
      </c>
      <c r="H3649" s="47" t="s">
        <v>30</v>
      </c>
      <c r="I3649" s="48"/>
      <c r="J3649" s="513"/>
      <c r="K3649" s="42" t="s">
        <v>31</v>
      </c>
      <c r="L3649" s="544">
        <v>45469</v>
      </c>
      <c r="M3649" s="48"/>
      <c r="N3649" s="513">
        <v>45621</v>
      </c>
      <c r="O3649" s="51"/>
      <c r="P3649" s="70" t="str">
        <f t="shared" ca="1" si="599"/>
        <v/>
      </c>
      <c r="Q3649" s="70" t="str">
        <f t="shared" ca="1" si="600"/>
        <v/>
      </c>
      <c r="R3649" s="70" t="str">
        <f t="shared" ca="1" si="601"/>
        <v/>
      </c>
      <c r="S3649" s="70" t="str">
        <f t="shared" ca="1" si="602"/>
        <v/>
      </c>
      <c r="T3649" s="147" t="str">
        <f t="shared" ca="1" si="603"/>
        <v/>
      </c>
      <c r="U3649" s="146"/>
      <c r="V3649" s="51"/>
      <c r="W3649" s="51"/>
      <c r="X3649" s="51"/>
      <c r="Y3649" s="51"/>
      <c r="Z3649" s="51"/>
      <c r="AA3649" s="145"/>
    </row>
    <row r="3650" spans="1:27" s="2" customFormat="1" ht="15.6" x14ac:dyDescent="0.3">
      <c r="A3650" s="560">
        <v>45562</v>
      </c>
      <c r="B3650" s="48" t="s">
        <v>3492</v>
      </c>
      <c r="C3650" s="48" t="s">
        <v>3434</v>
      </c>
      <c r="D3650" s="48">
        <v>-1</v>
      </c>
      <c r="E3650" s="48" t="s">
        <v>28</v>
      </c>
      <c r="F3650" s="45">
        <v>19</v>
      </c>
      <c r="G3650" s="121" t="s">
        <v>3512</v>
      </c>
      <c r="H3650" s="47" t="s">
        <v>30</v>
      </c>
      <c r="I3650" s="48"/>
      <c r="J3650" s="513"/>
      <c r="K3650" s="42" t="s">
        <v>31</v>
      </c>
      <c r="L3650" s="544">
        <v>45469</v>
      </c>
      <c r="M3650" s="48"/>
      <c r="N3650" s="513">
        <v>45621</v>
      </c>
      <c r="O3650" s="51"/>
      <c r="P3650" s="70" t="str">
        <f t="shared" ca="1" si="599"/>
        <v/>
      </c>
      <c r="Q3650" s="70" t="str">
        <f t="shared" ca="1" si="600"/>
        <v/>
      </c>
      <c r="R3650" s="70" t="str">
        <f t="shared" ca="1" si="601"/>
        <v/>
      </c>
      <c r="S3650" s="70" t="str">
        <f t="shared" ca="1" si="602"/>
        <v/>
      </c>
      <c r="T3650" s="147" t="str">
        <f t="shared" ca="1" si="603"/>
        <v/>
      </c>
      <c r="U3650" s="146"/>
      <c r="V3650" s="51"/>
      <c r="W3650" s="51"/>
      <c r="X3650" s="51"/>
      <c r="Y3650" s="51"/>
      <c r="Z3650" s="51"/>
      <c r="AA3650" s="145"/>
    </row>
    <row r="3651" spans="1:27" s="2" customFormat="1" ht="15.6" x14ac:dyDescent="0.3">
      <c r="A3651" s="560">
        <v>45562</v>
      </c>
      <c r="B3651" s="48" t="s">
        <v>3492</v>
      </c>
      <c r="C3651" s="48" t="s">
        <v>3434</v>
      </c>
      <c r="D3651" s="48">
        <v>-1</v>
      </c>
      <c r="E3651" s="48" t="s">
        <v>28</v>
      </c>
      <c r="F3651" s="45">
        <v>20</v>
      </c>
      <c r="G3651" s="121" t="s">
        <v>3513</v>
      </c>
      <c r="H3651" s="47" t="s">
        <v>1488</v>
      </c>
      <c r="I3651" s="48"/>
      <c r="J3651" s="513"/>
      <c r="K3651" s="42" t="s">
        <v>31</v>
      </c>
      <c r="L3651" s="544">
        <v>45469</v>
      </c>
      <c r="M3651" s="48"/>
      <c r="N3651" s="513">
        <v>45621</v>
      </c>
      <c r="O3651" s="51"/>
      <c r="P3651" s="70" t="str">
        <f t="shared" ca="1" si="599"/>
        <v/>
      </c>
      <c r="Q3651" s="70" t="str">
        <f t="shared" ca="1" si="600"/>
        <v/>
      </c>
      <c r="R3651" s="70" t="str">
        <f t="shared" ca="1" si="601"/>
        <v/>
      </c>
      <c r="S3651" s="70" t="str">
        <f t="shared" ca="1" si="602"/>
        <v/>
      </c>
      <c r="T3651" s="147" t="str">
        <f t="shared" ca="1" si="603"/>
        <v/>
      </c>
      <c r="U3651" s="146"/>
      <c r="V3651" s="51"/>
      <c r="W3651" s="51"/>
      <c r="X3651" s="51"/>
      <c r="Y3651" s="51"/>
      <c r="Z3651" s="51"/>
      <c r="AA3651" s="145"/>
    </row>
    <row r="3652" spans="1:27" s="2" customFormat="1" ht="15.6" x14ac:dyDescent="0.3">
      <c r="A3652" s="560">
        <v>45562</v>
      </c>
      <c r="B3652" s="48" t="s">
        <v>3492</v>
      </c>
      <c r="C3652" s="48" t="s">
        <v>3434</v>
      </c>
      <c r="D3652" s="48">
        <v>-1</v>
      </c>
      <c r="E3652" s="48" t="s">
        <v>28</v>
      </c>
      <c r="F3652" s="45">
        <v>21</v>
      </c>
      <c r="G3652" s="121" t="s">
        <v>3514</v>
      </c>
      <c r="H3652" s="47" t="s">
        <v>30</v>
      </c>
      <c r="I3652" s="48"/>
      <c r="J3652" s="568">
        <v>45559</v>
      </c>
      <c r="K3652" s="42" t="s">
        <v>31</v>
      </c>
      <c r="L3652" s="544">
        <v>45469</v>
      </c>
      <c r="M3652" s="48"/>
      <c r="N3652" s="513">
        <v>45608</v>
      </c>
      <c r="O3652" s="51"/>
      <c r="P3652" s="70" t="str">
        <f t="shared" ca="1" si="599"/>
        <v/>
      </c>
      <c r="Q3652" s="70" t="str">
        <f t="shared" ca="1" si="600"/>
        <v/>
      </c>
      <c r="R3652" s="70" t="str">
        <f t="shared" ca="1" si="601"/>
        <v/>
      </c>
      <c r="S3652" s="70" t="str">
        <f t="shared" ca="1" si="602"/>
        <v/>
      </c>
      <c r="T3652" s="147" t="str">
        <f t="shared" ca="1" si="603"/>
        <v/>
      </c>
      <c r="U3652" s="146"/>
      <c r="V3652" s="51"/>
      <c r="W3652" s="51"/>
      <c r="X3652" s="51"/>
      <c r="Y3652" s="51"/>
      <c r="Z3652" s="51"/>
      <c r="AA3652" s="145"/>
    </row>
    <row r="3653" spans="1:27" s="2" customFormat="1" ht="15.6" x14ac:dyDescent="0.3">
      <c r="A3653" s="560">
        <v>45562</v>
      </c>
      <c r="B3653" s="48" t="s">
        <v>3492</v>
      </c>
      <c r="C3653" s="48" t="s">
        <v>3434</v>
      </c>
      <c r="D3653" s="48">
        <v>-1</v>
      </c>
      <c r="E3653" s="48" t="s">
        <v>28</v>
      </c>
      <c r="F3653" s="45">
        <v>22</v>
      </c>
      <c r="G3653" s="148" t="s">
        <v>3515</v>
      </c>
      <c r="H3653" s="53" t="s">
        <v>44</v>
      </c>
      <c r="I3653" s="48"/>
      <c r="J3653" s="513">
        <v>45618</v>
      </c>
      <c r="K3653" s="42" t="s">
        <v>31</v>
      </c>
      <c r="L3653" s="544">
        <v>45469</v>
      </c>
      <c r="M3653" s="48"/>
      <c r="N3653" s="513">
        <v>45687</v>
      </c>
      <c r="O3653" s="51"/>
      <c r="P3653" s="70" t="str">
        <f t="shared" ca="1" si="599"/>
        <v/>
      </c>
      <c r="Q3653" s="70" t="str">
        <f t="shared" ca="1" si="600"/>
        <v/>
      </c>
      <c r="R3653" s="70" t="str">
        <f t="shared" ca="1" si="601"/>
        <v/>
      </c>
      <c r="S3653" s="70" t="str">
        <f t="shared" ca="1" si="602"/>
        <v/>
      </c>
      <c r="T3653" s="147" t="str">
        <f t="shared" ca="1" si="603"/>
        <v/>
      </c>
      <c r="U3653" s="146"/>
      <c r="V3653" s="51"/>
      <c r="W3653" s="51"/>
      <c r="X3653" s="51"/>
      <c r="Y3653" s="51"/>
      <c r="Z3653" s="51"/>
      <c r="AA3653" s="145"/>
    </row>
    <row r="3654" spans="1:27" s="2" customFormat="1" ht="15.6" x14ac:dyDescent="0.3">
      <c r="A3654" s="560">
        <v>45562</v>
      </c>
      <c r="B3654" s="48" t="s">
        <v>3492</v>
      </c>
      <c r="C3654" s="48" t="s">
        <v>3434</v>
      </c>
      <c r="D3654" s="48">
        <v>-1</v>
      </c>
      <c r="E3654" s="48" t="s">
        <v>28</v>
      </c>
      <c r="F3654" s="45">
        <v>23</v>
      </c>
      <c r="G3654" s="148" t="s">
        <v>3516</v>
      </c>
      <c r="H3654" s="47" t="s">
        <v>54</v>
      </c>
      <c r="I3654" s="48"/>
      <c r="J3654" s="513">
        <v>45623</v>
      </c>
      <c r="K3654" s="42" t="s">
        <v>31</v>
      </c>
      <c r="L3654" s="544">
        <v>45469</v>
      </c>
      <c r="M3654" s="43">
        <v>45677</v>
      </c>
      <c r="N3654" s="513">
        <v>45693</v>
      </c>
      <c r="O3654" s="51"/>
      <c r="P3654" s="70" t="str">
        <f t="shared" ca="1" si="599"/>
        <v/>
      </c>
      <c r="Q3654" s="70" t="str">
        <f t="shared" ca="1" si="600"/>
        <v/>
      </c>
      <c r="R3654" s="70" t="str">
        <f t="shared" ca="1" si="601"/>
        <v/>
      </c>
      <c r="S3654" s="70" t="str">
        <f t="shared" ca="1" si="602"/>
        <v/>
      </c>
      <c r="T3654" s="147" t="str">
        <f t="shared" ca="1" si="603"/>
        <v/>
      </c>
      <c r="U3654" s="146"/>
      <c r="V3654" s="51"/>
      <c r="W3654" s="51"/>
      <c r="X3654" s="51"/>
      <c r="Y3654" s="51"/>
      <c r="Z3654" s="51"/>
      <c r="AA3654" s="145"/>
    </row>
    <row r="3655" spans="1:27" s="2" customFormat="1" ht="15.6" x14ac:dyDescent="0.3">
      <c r="A3655" s="560">
        <v>45562</v>
      </c>
      <c r="B3655" s="48" t="s">
        <v>3492</v>
      </c>
      <c r="C3655" s="48" t="s">
        <v>3434</v>
      </c>
      <c r="D3655" s="48">
        <v>-1</v>
      </c>
      <c r="E3655" s="48" t="s">
        <v>28</v>
      </c>
      <c r="F3655" s="45">
        <v>24</v>
      </c>
      <c r="G3655" s="148" t="s">
        <v>3517</v>
      </c>
      <c r="H3655" s="53" t="s">
        <v>30</v>
      </c>
      <c r="I3655" s="48"/>
      <c r="J3655" s="513">
        <v>45789</v>
      </c>
      <c r="K3655" s="42" t="s">
        <v>31</v>
      </c>
      <c r="L3655" s="544">
        <v>45469</v>
      </c>
      <c r="M3655" s="48"/>
      <c r="N3655" s="513">
        <v>45964</v>
      </c>
      <c r="O3655" s="51"/>
      <c r="P3655" s="70"/>
      <c r="Q3655" s="70"/>
      <c r="R3655" s="70"/>
      <c r="S3655" s="70"/>
      <c r="T3655" s="147"/>
      <c r="U3655" s="146"/>
      <c r="V3655" s="51"/>
      <c r="W3655" s="51"/>
      <c r="X3655" s="51"/>
      <c r="Y3655" s="51"/>
      <c r="Z3655" s="51"/>
      <c r="AA3655" s="145"/>
    </row>
    <row r="3656" spans="1:27" s="2" customFormat="1" ht="15.6" x14ac:dyDescent="0.3">
      <c r="A3656" s="560">
        <v>45562</v>
      </c>
      <c r="B3656" s="48" t="s">
        <v>3492</v>
      </c>
      <c r="C3656" s="48" t="s">
        <v>3434</v>
      </c>
      <c r="D3656" s="48">
        <v>-1</v>
      </c>
      <c r="E3656" s="48" t="s">
        <v>28</v>
      </c>
      <c r="F3656" s="45">
        <v>25</v>
      </c>
      <c r="G3656" s="380" t="s">
        <v>3518</v>
      </c>
      <c r="H3656" s="47" t="s">
        <v>104</v>
      </c>
      <c r="I3656" s="48"/>
      <c r="J3656" s="513">
        <v>45789</v>
      </c>
      <c r="K3656" s="42" t="s">
        <v>31</v>
      </c>
      <c r="L3656" s="544">
        <v>45469</v>
      </c>
      <c r="M3656" s="48"/>
      <c r="N3656" s="513">
        <v>45911</v>
      </c>
      <c r="O3656" s="51"/>
      <c r="P3656" s="70"/>
      <c r="Q3656" s="70"/>
      <c r="R3656" s="70"/>
      <c r="S3656" s="70"/>
      <c r="T3656" s="147"/>
      <c r="U3656" s="146"/>
      <c r="V3656" s="51"/>
      <c r="W3656" s="51"/>
      <c r="X3656" s="51"/>
      <c r="Y3656" s="51"/>
      <c r="Z3656" s="51"/>
      <c r="AA3656" s="145"/>
    </row>
    <row r="3657" spans="1:27" s="2" customFormat="1" ht="15.6" x14ac:dyDescent="0.3">
      <c r="A3657" s="560">
        <v>45562</v>
      </c>
      <c r="B3657" s="48" t="s">
        <v>3492</v>
      </c>
      <c r="C3657" s="48" t="s">
        <v>3434</v>
      </c>
      <c r="D3657" s="48">
        <v>-1</v>
      </c>
      <c r="E3657" s="48" t="s">
        <v>28</v>
      </c>
      <c r="F3657" s="45">
        <v>26</v>
      </c>
      <c r="G3657" s="148" t="s">
        <v>3519</v>
      </c>
      <c r="H3657" s="53" t="s">
        <v>30</v>
      </c>
      <c r="I3657" s="48"/>
      <c r="J3657" s="513">
        <v>45789</v>
      </c>
      <c r="K3657" s="42" t="s">
        <v>31</v>
      </c>
      <c r="L3657" s="544">
        <v>45469</v>
      </c>
      <c r="M3657" s="48"/>
      <c r="N3657" s="513">
        <v>45964</v>
      </c>
      <c r="O3657" s="51"/>
      <c r="P3657" s="70"/>
      <c r="Q3657" s="70"/>
      <c r="R3657" s="70"/>
      <c r="S3657" s="70"/>
      <c r="T3657" s="147"/>
      <c r="U3657" s="146"/>
      <c r="V3657" s="51"/>
      <c r="W3657" s="51"/>
      <c r="X3657" s="51"/>
      <c r="Y3657" s="51"/>
      <c r="Z3657" s="51"/>
      <c r="AA3657" s="145"/>
    </row>
    <row r="3658" spans="1:27" s="2" customFormat="1" ht="15.6" customHeight="1" x14ac:dyDescent="0.3">
      <c r="A3658" s="560">
        <v>45562</v>
      </c>
      <c r="B3658" s="48" t="s">
        <v>3492</v>
      </c>
      <c r="C3658" s="48" t="s">
        <v>3434</v>
      </c>
      <c r="D3658" s="48">
        <v>-1</v>
      </c>
      <c r="E3658" s="48" t="s">
        <v>28</v>
      </c>
      <c r="F3658" s="45">
        <v>27</v>
      </c>
      <c r="G3658" s="148" t="s">
        <v>5339</v>
      </c>
      <c r="H3658" s="65" t="s">
        <v>30</v>
      </c>
      <c r="I3658" s="65"/>
      <c r="J3658" s="526">
        <v>45789</v>
      </c>
      <c r="K3658" s="42" t="s">
        <v>31</v>
      </c>
      <c r="L3658" s="544">
        <v>45469</v>
      </c>
      <c r="M3658" s="48"/>
      <c r="N3658" s="513">
        <v>45964</v>
      </c>
      <c r="O3658" s="51"/>
      <c r="P3658" s="70"/>
      <c r="Q3658" s="70"/>
      <c r="R3658" s="70"/>
      <c r="S3658" s="70"/>
      <c r="T3658" s="147"/>
      <c r="U3658" s="146"/>
      <c r="V3658" s="51"/>
      <c r="W3658" s="51"/>
      <c r="X3658" s="51"/>
      <c r="Y3658" s="51"/>
      <c r="Z3658" s="51"/>
      <c r="AA3658" s="145"/>
    </row>
    <row r="3659" spans="1:27" s="2" customFormat="1" ht="15.6" x14ac:dyDescent="0.3">
      <c r="A3659" s="560">
        <v>45562</v>
      </c>
      <c r="B3659" s="48" t="s">
        <v>3492</v>
      </c>
      <c r="C3659" s="48" t="s">
        <v>3434</v>
      </c>
      <c r="D3659" s="48">
        <v>-1</v>
      </c>
      <c r="E3659" s="48" t="s">
        <v>28</v>
      </c>
      <c r="F3659" s="45">
        <v>28</v>
      </c>
      <c r="G3659" s="148" t="s">
        <v>5340</v>
      </c>
      <c r="H3659" s="65" t="s">
        <v>30</v>
      </c>
      <c r="I3659" s="65"/>
      <c r="J3659" s="526">
        <v>45789</v>
      </c>
      <c r="K3659" s="42" t="s">
        <v>31</v>
      </c>
      <c r="L3659" s="544">
        <v>45469</v>
      </c>
      <c r="M3659" s="48"/>
      <c r="N3659" s="513">
        <v>45964</v>
      </c>
      <c r="O3659" s="51"/>
      <c r="P3659" s="70"/>
      <c r="Q3659" s="70"/>
      <c r="R3659" s="70"/>
      <c r="S3659" s="70"/>
      <c r="T3659" s="147"/>
      <c r="U3659" s="146"/>
      <c r="V3659" s="51"/>
      <c r="W3659" s="51"/>
      <c r="X3659" s="51"/>
      <c r="Y3659" s="51"/>
      <c r="Z3659" s="51"/>
      <c r="AA3659" s="145"/>
    </row>
    <row r="3660" spans="1:27" s="2" customFormat="1" ht="15.6" x14ac:dyDescent="0.3">
      <c r="A3660" s="560">
        <v>45562</v>
      </c>
      <c r="B3660" s="48" t="s">
        <v>3492</v>
      </c>
      <c r="C3660" s="48" t="s">
        <v>3434</v>
      </c>
      <c r="D3660" s="48">
        <v>-1</v>
      </c>
      <c r="E3660" s="48" t="s">
        <v>28</v>
      </c>
      <c r="F3660" s="45">
        <v>29</v>
      </c>
      <c r="G3660" s="148" t="s">
        <v>5341</v>
      </c>
      <c r="H3660" s="65" t="s">
        <v>30</v>
      </c>
      <c r="I3660" s="65"/>
      <c r="J3660" s="526">
        <v>45789</v>
      </c>
      <c r="K3660" s="42" t="s">
        <v>31</v>
      </c>
      <c r="L3660" s="544">
        <v>45469</v>
      </c>
      <c r="M3660" s="48"/>
      <c r="N3660" s="513">
        <v>45964</v>
      </c>
      <c r="O3660" s="51"/>
      <c r="P3660" s="70"/>
      <c r="Q3660" s="70"/>
      <c r="R3660" s="70"/>
      <c r="S3660" s="70"/>
      <c r="T3660" s="147"/>
      <c r="U3660" s="146"/>
      <c r="V3660" s="51"/>
      <c r="W3660" s="51"/>
      <c r="X3660" s="51"/>
      <c r="Y3660" s="51"/>
      <c r="Z3660" s="51"/>
      <c r="AA3660" s="145"/>
    </row>
    <row r="3661" spans="1:27" s="2" customFormat="1" ht="15.6" x14ac:dyDescent="0.3">
      <c r="A3661" s="560">
        <v>45562</v>
      </c>
      <c r="B3661" s="48" t="s">
        <v>3492</v>
      </c>
      <c r="C3661" s="48" t="s">
        <v>3434</v>
      </c>
      <c r="D3661" s="48">
        <v>-1</v>
      </c>
      <c r="E3661" s="48" t="s">
        <v>28</v>
      </c>
      <c r="F3661" s="45">
        <v>30</v>
      </c>
      <c r="G3661" s="148" t="s">
        <v>5342</v>
      </c>
      <c r="H3661" s="65" t="s">
        <v>30</v>
      </c>
      <c r="I3661" s="65"/>
      <c r="J3661" s="526">
        <v>45789</v>
      </c>
      <c r="K3661" s="42" t="s">
        <v>31</v>
      </c>
      <c r="L3661" s="544">
        <v>45469</v>
      </c>
      <c r="M3661" s="48"/>
      <c r="N3661" s="513">
        <v>45964</v>
      </c>
      <c r="O3661" s="51"/>
      <c r="P3661" s="70"/>
      <c r="Q3661" s="70"/>
      <c r="R3661" s="70"/>
      <c r="S3661" s="70"/>
      <c r="T3661" s="147"/>
      <c r="U3661" s="146"/>
      <c r="V3661" s="51"/>
      <c r="W3661" s="51"/>
      <c r="X3661" s="51"/>
      <c r="Y3661" s="51"/>
      <c r="Z3661" s="51"/>
      <c r="AA3661" s="145"/>
    </row>
    <row r="3662" spans="1:27" s="2" customFormat="1" ht="15.6" x14ac:dyDescent="0.3">
      <c r="A3662" s="560">
        <v>45562</v>
      </c>
      <c r="B3662" s="48" t="s">
        <v>3492</v>
      </c>
      <c r="C3662" s="48" t="s">
        <v>3434</v>
      </c>
      <c r="D3662" s="48">
        <v>-1</v>
      </c>
      <c r="E3662" s="48" t="s">
        <v>28</v>
      </c>
      <c r="F3662" s="45">
        <v>31</v>
      </c>
      <c r="G3662" s="148" t="s">
        <v>5343</v>
      </c>
      <c r="H3662" s="65" t="s">
        <v>30</v>
      </c>
      <c r="I3662" s="65"/>
      <c r="J3662" s="526">
        <v>45789</v>
      </c>
      <c r="K3662" s="42" t="s">
        <v>31</v>
      </c>
      <c r="L3662" s="544">
        <v>45469</v>
      </c>
      <c r="M3662" s="48"/>
      <c r="N3662" s="513">
        <v>45964</v>
      </c>
      <c r="O3662" s="51"/>
      <c r="P3662" s="70"/>
      <c r="Q3662" s="70"/>
      <c r="R3662" s="70"/>
      <c r="S3662" s="70"/>
      <c r="T3662" s="147"/>
      <c r="U3662" s="146"/>
      <c r="V3662" s="51"/>
      <c r="W3662" s="51"/>
      <c r="X3662" s="51"/>
      <c r="Y3662" s="51"/>
      <c r="Z3662" s="51"/>
      <c r="AA3662" s="145"/>
    </row>
    <row r="3663" spans="1:27" s="2" customFormat="1" ht="15.6" x14ac:dyDescent="0.3">
      <c r="A3663" s="560">
        <v>45562</v>
      </c>
      <c r="B3663" s="48" t="s">
        <v>3492</v>
      </c>
      <c r="C3663" s="48" t="s">
        <v>3434</v>
      </c>
      <c r="D3663" s="48">
        <v>-1</v>
      </c>
      <c r="E3663" s="48" t="s">
        <v>28</v>
      </c>
      <c r="F3663" s="45">
        <v>32</v>
      </c>
      <c r="G3663" s="148" t="s">
        <v>5344</v>
      </c>
      <c r="H3663" s="65" t="s">
        <v>30</v>
      </c>
      <c r="I3663" s="65"/>
      <c r="J3663" s="526">
        <v>45789</v>
      </c>
      <c r="K3663" s="42" t="s">
        <v>31</v>
      </c>
      <c r="L3663" s="544">
        <v>45469</v>
      </c>
      <c r="M3663" s="48"/>
      <c r="N3663" s="513">
        <v>45964</v>
      </c>
      <c r="O3663" s="51"/>
      <c r="P3663" s="70"/>
      <c r="Q3663" s="70"/>
      <c r="R3663" s="70"/>
      <c r="S3663" s="70"/>
      <c r="T3663" s="147"/>
      <c r="U3663" s="146"/>
      <c r="V3663" s="51"/>
      <c r="W3663" s="51"/>
      <c r="X3663" s="51"/>
      <c r="Y3663" s="51"/>
      <c r="Z3663" s="51"/>
      <c r="AA3663" s="145"/>
    </row>
    <row r="3664" spans="1:27" s="2" customFormat="1" ht="15.6" x14ac:dyDescent="0.3">
      <c r="A3664" s="560">
        <v>45562</v>
      </c>
      <c r="B3664" s="48" t="s">
        <v>3492</v>
      </c>
      <c r="C3664" s="48" t="s">
        <v>3434</v>
      </c>
      <c r="D3664" s="48">
        <v>-1</v>
      </c>
      <c r="E3664" s="48" t="s">
        <v>28</v>
      </c>
      <c r="F3664" s="45">
        <v>33</v>
      </c>
      <c r="G3664" s="148" t="s">
        <v>5345</v>
      </c>
      <c r="H3664" s="65" t="s">
        <v>30</v>
      </c>
      <c r="I3664" s="65"/>
      <c r="J3664" s="526">
        <v>45789</v>
      </c>
      <c r="K3664" s="42" t="s">
        <v>31</v>
      </c>
      <c r="L3664" s="544">
        <v>45469</v>
      </c>
      <c r="M3664" s="48"/>
      <c r="N3664" s="513">
        <v>45964</v>
      </c>
      <c r="O3664" s="51"/>
      <c r="P3664" s="70"/>
      <c r="Q3664" s="70"/>
      <c r="R3664" s="70"/>
      <c r="S3664" s="70"/>
      <c r="T3664" s="147"/>
      <c r="U3664" s="146"/>
      <c r="V3664" s="51"/>
      <c r="W3664" s="51"/>
      <c r="X3664" s="51"/>
      <c r="Y3664" s="51"/>
      <c r="Z3664" s="51"/>
      <c r="AA3664" s="145"/>
    </row>
    <row r="3665" spans="1:27" s="2" customFormat="1" ht="15.6" x14ac:dyDescent="0.3">
      <c r="A3665" s="560">
        <v>45562</v>
      </c>
      <c r="B3665" s="48" t="s">
        <v>3492</v>
      </c>
      <c r="C3665" s="48" t="s">
        <v>3434</v>
      </c>
      <c r="D3665" s="48">
        <v>-1</v>
      </c>
      <c r="E3665" s="48" t="s">
        <v>28</v>
      </c>
      <c r="F3665" s="45">
        <v>34</v>
      </c>
      <c r="G3665" s="148" t="s">
        <v>5346</v>
      </c>
      <c r="H3665" s="65" t="s">
        <v>30</v>
      </c>
      <c r="I3665" s="65"/>
      <c r="J3665" s="526">
        <v>45789</v>
      </c>
      <c r="K3665" s="42" t="s">
        <v>31</v>
      </c>
      <c r="L3665" s="544">
        <v>45469</v>
      </c>
      <c r="M3665" s="48"/>
      <c r="N3665" s="513">
        <v>45964</v>
      </c>
      <c r="O3665" s="51"/>
      <c r="P3665" s="70"/>
      <c r="Q3665" s="70"/>
      <c r="R3665" s="70"/>
      <c r="S3665" s="70"/>
      <c r="T3665" s="147"/>
      <c r="U3665" s="146"/>
      <c r="V3665" s="51"/>
      <c r="W3665" s="51"/>
      <c r="X3665" s="51"/>
      <c r="Y3665" s="51"/>
      <c r="Z3665" s="51"/>
      <c r="AA3665" s="145"/>
    </row>
    <row r="3666" spans="1:27" s="2" customFormat="1" ht="15.6" x14ac:dyDescent="0.3">
      <c r="A3666" s="560">
        <v>45562</v>
      </c>
      <c r="B3666" s="48" t="s">
        <v>3492</v>
      </c>
      <c r="C3666" s="48" t="s">
        <v>3434</v>
      </c>
      <c r="D3666" s="48">
        <v>-1</v>
      </c>
      <c r="E3666" s="48" t="s">
        <v>28</v>
      </c>
      <c r="F3666" s="45">
        <v>35</v>
      </c>
      <c r="G3666" s="380" t="s">
        <v>5347</v>
      </c>
      <c r="H3666" s="47" t="s">
        <v>30</v>
      </c>
      <c r="I3666" s="48"/>
      <c r="J3666" s="513">
        <v>45789</v>
      </c>
      <c r="K3666" s="42" t="s">
        <v>31</v>
      </c>
      <c r="L3666" s="544">
        <v>45469</v>
      </c>
      <c r="M3666" s="48"/>
      <c r="N3666" s="513">
        <v>45964</v>
      </c>
      <c r="O3666" s="51"/>
      <c r="P3666" s="70"/>
      <c r="Q3666" s="70"/>
      <c r="R3666" s="70"/>
      <c r="S3666" s="70"/>
      <c r="T3666" s="147"/>
      <c r="U3666" s="146"/>
      <c r="V3666" s="51"/>
      <c r="W3666" s="51"/>
      <c r="X3666" s="51"/>
      <c r="Y3666" s="51"/>
      <c r="Z3666" s="51"/>
      <c r="AA3666" s="145"/>
    </row>
    <row r="3667" spans="1:27" s="2" customFormat="1" ht="15.6" x14ac:dyDescent="0.3">
      <c r="A3667" s="560">
        <v>45562</v>
      </c>
      <c r="B3667" s="48" t="s">
        <v>3492</v>
      </c>
      <c r="C3667" s="48" t="s">
        <v>3434</v>
      </c>
      <c r="D3667" s="48">
        <v>-1</v>
      </c>
      <c r="E3667" s="48" t="s">
        <v>28</v>
      </c>
      <c r="F3667" s="45">
        <v>36</v>
      </c>
      <c r="G3667" s="148" t="s">
        <v>5348</v>
      </c>
      <c r="H3667" s="65" t="s">
        <v>30</v>
      </c>
      <c r="I3667" s="65"/>
      <c r="J3667" s="526">
        <v>45789</v>
      </c>
      <c r="K3667" s="42" t="s">
        <v>31</v>
      </c>
      <c r="L3667" s="544">
        <v>45469</v>
      </c>
      <c r="M3667" s="48"/>
      <c r="N3667" s="513">
        <v>45964</v>
      </c>
      <c r="O3667" s="51"/>
      <c r="P3667" s="70"/>
      <c r="Q3667" s="70"/>
      <c r="R3667" s="70"/>
      <c r="S3667" s="70"/>
      <c r="T3667" s="147"/>
      <c r="U3667" s="146"/>
      <c r="V3667" s="51"/>
      <c r="W3667" s="51"/>
      <c r="X3667" s="51"/>
      <c r="Y3667" s="51"/>
      <c r="Z3667" s="51"/>
      <c r="AA3667" s="145"/>
    </row>
    <row r="3668" spans="1:27" s="2" customFormat="1" ht="15.6" x14ac:dyDescent="0.3">
      <c r="A3668" s="560">
        <v>45562</v>
      </c>
      <c r="B3668" s="48" t="s">
        <v>3492</v>
      </c>
      <c r="C3668" s="48" t="s">
        <v>3434</v>
      </c>
      <c r="D3668" s="48">
        <v>-1</v>
      </c>
      <c r="E3668" s="48" t="s">
        <v>28</v>
      </c>
      <c r="F3668" s="45">
        <v>37</v>
      </c>
      <c r="G3668" s="380" t="s">
        <v>5349</v>
      </c>
      <c r="H3668" s="47" t="s">
        <v>30</v>
      </c>
      <c r="I3668" s="48"/>
      <c r="J3668" s="513">
        <v>45789</v>
      </c>
      <c r="K3668" s="42" t="s">
        <v>31</v>
      </c>
      <c r="L3668" s="544">
        <v>45469</v>
      </c>
      <c r="M3668" s="48"/>
      <c r="N3668" s="513">
        <v>45964</v>
      </c>
      <c r="O3668" s="51"/>
      <c r="P3668" s="70"/>
      <c r="Q3668" s="70"/>
      <c r="R3668" s="70"/>
      <c r="S3668" s="70"/>
      <c r="T3668" s="147"/>
      <c r="U3668" s="146"/>
      <c r="V3668" s="51"/>
      <c r="W3668" s="51"/>
      <c r="X3668" s="51"/>
      <c r="Y3668" s="51"/>
      <c r="Z3668" s="51"/>
      <c r="AA3668" s="145"/>
    </row>
    <row r="3669" spans="1:27" s="2" customFormat="1" ht="15.6" x14ac:dyDescent="0.3">
      <c r="A3669" s="555">
        <v>45517</v>
      </c>
      <c r="B3669" s="48" t="s">
        <v>3520</v>
      </c>
      <c r="C3669" s="48" t="s">
        <v>3434</v>
      </c>
      <c r="D3669" s="48">
        <v>0</v>
      </c>
      <c r="E3669" s="48" t="s">
        <v>66</v>
      </c>
      <c r="F3669" s="45">
        <v>28</v>
      </c>
      <c r="G3669" s="67" t="s">
        <v>3521</v>
      </c>
      <c r="H3669" s="47" t="s">
        <v>54</v>
      </c>
      <c r="I3669" s="47"/>
      <c r="J3669" s="568">
        <v>45631</v>
      </c>
      <c r="K3669" s="42" t="s">
        <v>31</v>
      </c>
      <c r="L3669" s="543">
        <v>45488</v>
      </c>
      <c r="M3669" s="51"/>
      <c r="N3669" s="525">
        <v>45656</v>
      </c>
      <c r="O3669" s="51"/>
      <c r="P3669" s="70" t="str">
        <f t="shared" ref="P3669:P3704" ca="1" si="604">IF(K3669="NÃO INTERVENCIONADO",TODAY()-J3669,"")</f>
        <v/>
      </c>
      <c r="Q3669" s="70" t="str">
        <f t="shared" ref="Q3669:Q3700" ca="1" si="605">IF(K3669="ENCOMENDADO",TODAY()-J3669,"")</f>
        <v/>
      </c>
      <c r="R3669" s="70" t="str">
        <f t="shared" ref="R3669:R3700" ca="1" si="606">IF(K3669="EM OBRA",TODAY()-J3669,"")</f>
        <v/>
      </c>
      <c r="S3669" s="70" t="str">
        <f t="shared" ref="S3669:S3700" ca="1" si="607">IF(K3669="CORREÇÃO NÃO ACEITE",TODAY()-J3669,"")</f>
        <v/>
      </c>
      <c r="T3669" s="147" t="str">
        <f t="shared" ref="T3669:T3700" ca="1" si="608">IF(K3669="A VERIFICAR",TODAY()-J3669,"")</f>
        <v/>
      </c>
      <c r="U3669" s="146"/>
      <c r="V3669" s="51"/>
      <c r="W3669" s="51"/>
      <c r="X3669" s="51"/>
      <c r="Y3669" s="51"/>
      <c r="Z3669" s="51"/>
      <c r="AA3669" s="145"/>
    </row>
    <row r="3670" spans="1:27" s="2" customFormat="1" ht="15.6" x14ac:dyDescent="0.3">
      <c r="A3670" s="555">
        <v>45517</v>
      </c>
      <c r="B3670" s="48" t="s">
        <v>3520</v>
      </c>
      <c r="C3670" s="48" t="s">
        <v>3434</v>
      </c>
      <c r="D3670" s="48">
        <v>0</v>
      </c>
      <c r="E3670" s="48" t="s">
        <v>66</v>
      </c>
      <c r="F3670" s="45">
        <v>27</v>
      </c>
      <c r="G3670" s="67" t="s">
        <v>3522</v>
      </c>
      <c r="H3670" s="53" t="s">
        <v>44</v>
      </c>
      <c r="I3670" s="48"/>
      <c r="J3670" s="568">
        <v>45589</v>
      </c>
      <c r="K3670" s="42" t="s">
        <v>31</v>
      </c>
      <c r="L3670" s="543">
        <v>45488</v>
      </c>
      <c r="M3670" s="51"/>
      <c r="N3670" s="513">
        <v>45622</v>
      </c>
      <c r="O3670" s="51"/>
      <c r="P3670" s="70" t="str">
        <f t="shared" ca="1" si="604"/>
        <v/>
      </c>
      <c r="Q3670" s="70" t="str">
        <f t="shared" ca="1" si="605"/>
        <v/>
      </c>
      <c r="R3670" s="70" t="str">
        <f t="shared" ca="1" si="606"/>
        <v/>
      </c>
      <c r="S3670" s="70" t="str">
        <f t="shared" ca="1" si="607"/>
        <v/>
      </c>
      <c r="T3670" s="147" t="str">
        <f t="shared" ca="1" si="608"/>
        <v/>
      </c>
      <c r="U3670" s="146"/>
      <c r="V3670" s="51"/>
      <c r="W3670" s="51"/>
      <c r="X3670" s="51"/>
      <c r="Y3670" s="51"/>
      <c r="Z3670" s="51"/>
      <c r="AA3670" s="145"/>
    </row>
    <row r="3671" spans="1:27" s="2" customFormat="1" ht="15.6" x14ac:dyDescent="0.3">
      <c r="A3671" s="555">
        <v>45517</v>
      </c>
      <c r="B3671" s="48" t="s">
        <v>3520</v>
      </c>
      <c r="C3671" s="48" t="s">
        <v>3434</v>
      </c>
      <c r="D3671" s="48">
        <v>0</v>
      </c>
      <c r="E3671" s="48" t="s">
        <v>66</v>
      </c>
      <c r="F3671" s="45">
        <v>26</v>
      </c>
      <c r="G3671" s="67" t="s">
        <v>3523</v>
      </c>
      <c r="H3671" s="53" t="s">
        <v>76</v>
      </c>
      <c r="I3671" s="48"/>
      <c r="J3671" s="513">
        <v>45589</v>
      </c>
      <c r="K3671" s="42" t="s">
        <v>31</v>
      </c>
      <c r="L3671" s="543">
        <v>45488</v>
      </c>
      <c r="M3671" s="51"/>
      <c r="N3671" s="513">
        <v>45636</v>
      </c>
      <c r="O3671" s="51"/>
      <c r="P3671" s="70" t="str">
        <f t="shared" ca="1" si="604"/>
        <v/>
      </c>
      <c r="Q3671" s="70" t="str">
        <f t="shared" ca="1" si="605"/>
        <v/>
      </c>
      <c r="R3671" s="70" t="str">
        <f t="shared" ca="1" si="606"/>
        <v/>
      </c>
      <c r="S3671" s="70" t="str">
        <f t="shared" ca="1" si="607"/>
        <v/>
      </c>
      <c r="T3671" s="147" t="str">
        <f t="shared" ca="1" si="608"/>
        <v/>
      </c>
      <c r="U3671" s="146"/>
      <c r="V3671" s="51"/>
      <c r="W3671" s="51"/>
      <c r="X3671" s="51"/>
      <c r="Y3671" s="51"/>
      <c r="Z3671" s="51"/>
      <c r="AA3671" s="145"/>
    </row>
    <row r="3672" spans="1:27" s="2" customFormat="1" ht="15.6" x14ac:dyDescent="0.3">
      <c r="A3672" s="555">
        <v>45517</v>
      </c>
      <c r="B3672" s="48" t="s">
        <v>3520</v>
      </c>
      <c r="C3672" s="48" t="s">
        <v>3434</v>
      </c>
      <c r="D3672" s="48">
        <v>0</v>
      </c>
      <c r="E3672" s="48" t="s">
        <v>66</v>
      </c>
      <c r="F3672" s="45">
        <v>25</v>
      </c>
      <c r="G3672" s="67" t="s">
        <v>3524</v>
      </c>
      <c r="H3672" s="53" t="s">
        <v>76</v>
      </c>
      <c r="I3672" s="48"/>
      <c r="J3672" s="513">
        <v>45589</v>
      </c>
      <c r="K3672" s="42" t="s">
        <v>31</v>
      </c>
      <c r="L3672" s="543">
        <v>45488</v>
      </c>
      <c r="M3672" s="51"/>
      <c r="N3672" s="513">
        <v>45636</v>
      </c>
      <c r="O3672" s="51"/>
      <c r="P3672" s="70" t="str">
        <f t="shared" ca="1" si="604"/>
        <v/>
      </c>
      <c r="Q3672" s="70" t="str">
        <f t="shared" ca="1" si="605"/>
        <v/>
      </c>
      <c r="R3672" s="70" t="str">
        <f t="shared" ca="1" si="606"/>
        <v/>
      </c>
      <c r="S3672" s="70" t="str">
        <f t="shared" ca="1" si="607"/>
        <v/>
      </c>
      <c r="T3672" s="147" t="str">
        <f t="shared" ca="1" si="608"/>
        <v/>
      </c>
      <c r="U3672" s="146"/>
      <c r="V3672" s="51"/>
      <c r="W3672" s="51"/>
      <c r="X3672" s="51"/>
      <c r="Y3672" s="51"/>
      <c r="Z3672" s="51"/>
      <c r="AA3672" s="145"/>
    </row>
    <row r="3673" spans="1:27" s="2" customFormat="1" ht="15.6" x14ac:dyDescent="0.3">
      <c r="A3673" s="555">
        <v>45517</v>
      </c>
      <c r="B3673" s="48" t="s">
        <v>3520</v>
      </c>
      <c r="C3673" s="48" t="s">
        <v>3434</v>
      </c>
      <c r="D3673" s="48">
        <v>0</v>
      </c>
      <c r="E3673" s="48" t="s">
        <v>66</v>
      </c>
      <c r="F3673" s="45">
        <v>24</v>
      </c>
      <c r="G3673" s="67" t="s">
        <v>660</v>
      </c>
      <c r="H3673" s="53" t="s">
        <v>44</v>
      </c>
      <c r="I3673" s="47"/>
      <c r="J3673" s="568">
        <v>45587</v>
      </c>
      <c r="K3673" s="42" t="s">
        <v>31</v>
      </c>
      <c r="L3673" s="543">
        <v>45488</v>
      </c>
      <c r="M3673" s="51"/>
      <c r="N3673" s="525">
        <v>45656</v>
      </c>
      <c r="O3673" s="51"/>
      <c r="P3673" s="70" t="str">
        <f t="shared" ca="1" si="604"/>
        <v/>
      </c>
      <c r="Q3673" s="70" t="str">
        <f t="shared" ca="1" si="605"/>
        <v/>
      </c>
      <c r="R3673" s="70" t="str">
        <f t="shared" ca="1" si="606"/>
        <v/>
      </c>
      <c r="S3673" s="70" t="str">
        <f t="shared" ca="1" si="607"/>
        <v/>
      </c>
      <c r="T3673" s="147" t="str">
        <f t="shared" ca="1" si="608"/>
        <v/>
      </c>
      <c r="U3673" s="146"/>
      <c r="V3673" s="51"/>
      <c r="W3673" s="51"/>
      <c r="X3673" s="51"/>
      <c r="Y3673" s="51"/>
      <c r="Z3673" s="51"/>
      <c r="AA3673" s="145"/>
    </row>
    <row r="3674" spans="1:27" s="2" customFormat="1" ht="15.6" x14ac:dyDescent="0.3">
      <c r="A3674" s="555">
        <v>45517</v>
      </c>
      <c r="B3674" s="48" t="s">
        <v>3520</v>
      </c>
      <c r="C3674" s="48" t="s">
        <v>3434</v>
      </c>
      <c r="D3674" s="48">
        <v>0</v>
      </c>
      <c r="E3674" s="48" t="s">
        <v>66</v>
      </c>
      <c r="F3674" s="45">
        <v>22</v>
      </c>
      <c r="G3674" s="67" t="s">
        <v>770</v>
      </c>
      <c r="H3674" s="47" t="s">
        <v>30</v>
      </c>
      <c r="I3674" s="48"/>
      <c r="J3674" s="513"/>
      <c r="K3674" s="42" t="s">
        <v>31</v>
      </c>
      <c r="L3674" s="543">
        <v>45488</v>
      </c>
      <c r="M3674" s="51"/>
      <c r="N3674" s="513">
        <v>45625</v>
      </c>
      <c r="O3674" s="51"/>
      <c r="P3674" s="70" t="str">
        <f t="shared" ca="1" si="604"/>
        <v/>
      </c>
      <c r="Q3674" s="70" t="str">
        <f t="shared" ca="1" si="605"/>
        <v/>
      </c>
      <c r="R3674" s="70" t="str">
        <f t="shared" ca="1" si="606"/>
        <v/>
      </c>
      <c r="S3674" s="70" t="str">
        <f t="shared" ca="1" si="607"/>
        <v/>
      </c>
      <c r="T3674" s="147" t="str">
        <f t="shared" ca="1" si="608"/>
        <v/>
      </c>
      <c r="U3674" s="146"/>
      <c r="V3674" s="51"/>
      <c r="W3674" s="51"/>
      <c r="X3674" s="51"/>
      <c r="Y3674" s="51"/>
      <c r="Z3674" s="51"/>
      <c r="AA3674" s="145"/>
    </row>
    <row r="3675" spans="1:27" s="2" customFormat="1" ht="15.6" x14ac:dyDescent="0.3">
      <c r="A3675" s="555">
        <v>45517</v>
      </c>
      <c r="B3675" s="48" t="s">
        <v>3520</v>
      </c>
      <c r="C3675" s="48" t="s">
        <v>3434</v>
      </c>
      <c r="D3675" s="48">
        <v>0</v>
      </c>
      <c r="E3675" s="48" t="s">
        <v>66</v>
      </c>
      <c r="F3675" s="45">
        <v>21</v>
      </c>
      <c r="G3675" s="67" t="s">
        <v>3525</v>
      </c>
      <c r="H3675" s="47" t="s">
        <v>30</v>
      </c>
      <c r="I3675" s="48"/>
      <c r="J3675" s="513"/>
      <c r="K3675" s="42" t="s">
        <v>31</v>
      </c>
      <c r="L3675" s="543">
        <v>45488</v>
      </c>
      <c r="M3675" s="51"/>
      <c r="N3675" s="513">
        <v>45589</v>
      </c>
      <c r="O3675" s="51"/>
      <c r="P3675" s="70" t="str">
        <f t="shared" ca="1" si="604"/>
        <v/>
      </c>
      <c r="Q3675" s="70" t="str">
        <f t="shared" ca="1" si="605"/>
        <v/>
      </c>
      <c r="R3675" s="70" t="str">
        <f t="shared" ca="1" si="606"/>
        <v/>
      </c>
      <c r="S3675" s="70" t="str">
        <f t="shared" ca="1" si="607"/>
        <v/>
      </c>
      <c r="T3675" s="147" t="str">
        <f t="shared" ca="1" si="608"/>
        <v/>
      </c>
      <c r="U3675" s="146"/>
      <c r="V3675" s="51"/>
      <c r="W3675" s="51"/>
      <c r="X3675" s="51"/>
      <c r="Y3675" s="51"/>
      <c r="Z3675" s="51"/>
      <c r="AA3675" s="145"/>
    </row>
    <row r="3676" spans="1:27" s="2" customFormat="1" ht="15.6" x14ac:dyDescent="0.3">
      <c r="A3676" s="555">
        <v>45517</v>
      </c>
      <c r="B3676" s="48" t="s">
        <v>3520</v>
      </c>
      <c r="C3676" s="48" t="s">
        <v>3434</v>
      </c>
      <c r="D3676" s="48">
        <v>0</v>
      </c>
      <c r="E3676" s="48" t="s">
        <v>66</v>
      </c>
      <c r="F3676" s="45">
        <v>20</v>
      </c>
      <c r="G3676" s="67" t="s">
        <v>3526</v>
      </c>
      <c r="H3676" s="47" t="s">
        <v>30</v>
      </c>
      <c r="I3676" s="48"/>
      <c r="J3676" s="513"/>
      <c r="K3676" s="42" t="s">
        <v>31</v>
      </c>
      <c r="L3676" s="543">
        <v>45488</v>
      </c>
      <c r="M3676" s="51"/>
      <c r="N3676" s="513">
        <v>45625</v>
      </c>
      <c r="O3676" s="51"/>
      <c r="P3676" s="70" t="str">
        <f t="shared" ca="1" si="604"/>
        <v/>
      </c>
      <c r="Q3676" s="70" t="str">
        <f t="shared" ca="1" si="605"/>
        <v/>
      </c>
      <c r="R3676" s="70" t="str">
        <f t="shared" ca="1" si="606"/>
        <v/>
      </c>
      <c r="S3676" s="70" t="str">
        <f t="shared" ca="1" si="607"/>
        <v/>
      </c>
      <c r="T3676" s="147" t="str">
        <f t="shared" ca="1" si="608"/>
        <v/>
      </c>
      <c r="U3676" s="146"/>
      <c r="V3676" s="51"/>
      <c r="W3676" s="51"/>
      <c r="X3676" s="51"/>
      <c r="Y3676" s="51"/>
      <c r="Z3676" s="51"/>
      <c r="AA3676" s="145"/>
    </row>
    <row r="3677" spans="1:27" s="2" customFormat="1" ht="15.6" x14ac:dyDescent="0.3">
      <c r="A3677" s="555">
        <v>45517</v>
      </c>
      <c r="B3677" s="48" t="s">
        <v>3520</v>
      </c>
      <c r="C3677" s="48" t="s">
        <v>3434</v>
      </c>
      <c r="D3677" s="48">
        <v>0</v>
      </c>
      <c r="E3677" s="48" t="s">
        <v>66</v>
      </c>
      <c r="F3677" s="45">
        <v>19</v>
      </c>
      <c r="G3677" s="67" t="s">
        <v>3527</v>
      </c>
      <c r="H3677" s="47" t="s">
        <v>30</v>
      </c>
      <c r="I3677" s="48"/>
      <c r="J3677" s="513"/>
      <c r="K3677" s="42" t="s">
        <v>31</v>
      </c>
      <c r="L3677" s="543">
        <v>45488</v>
      </c>
      <c r="M3677" s="51"/>
      <c r="N3677" s="513">
        <v>45589</v>
      </c>
      <c r="O3677" s="51"/>
      <c r="P3677" s="70" t="str">
        <f t="shared" ca="1" si="604"/>
        <v/>
      </c>
      <c r="Q3677" s="70" t="str">
        <f t="shared" ca="1" si="605"/>
        <v/>
      </c>
      <c r="R3677" s="70" t="str">
        <f t="shared" ca="1" si="606"/>
        <v/>
      </c>
      <c r="S3677" s="70" t="str">
        <f t="shared" ca="1" si="607"/>
        <v/>
      </c>
      <c r="T3677" s="147" t="str">
        <f t="shared" ca="1" si="608"/>
        <v/>
      </c>
      <c r="U3677" s="146"/>
      <c r="V3677" s="51"/>
      <c r="W3677" s="51"/>
      <c r="X3677" s="51"/>
      <c r="Y3677" s="51"/>
      <c r="Z3677" s="51"/>
      <c r="AA3677" s="145"/>
    </row>
    <row r="3678" spans="1:27" s="2" customFormat="1" ht="15.6" x14ac:dyDescent="0.3">
      <c r="A3678" s="555">
        <v>45517</v>
      </c>
      <c r="B3678" s="48" t="s">
        <v>3520</v>
      </c>
      <c r="C3678" s="45" t="s">
        <v>3434</v>
      </c>
      <c r="D3678" s="45">
        <v>0</v>
      </c>
      <c r="E3678" s="45" t="s">
        <v>66</v>
      </c>
      <c r="F3678" s="45">
        <v>18</v>
      </c>
      <c r="G3678" s="68" t="s">
        <v>3528</v>
      </c>
      <c r="H3678" s="48"/>
      <c r="I3678" s="48"/>
      <c r="J3678" s="513"/>
      <c r="K3678" s="188" t="s">
        <v>227</v>
      </c>
      <c r="L3678" s="543">
        <v>45488</v>
      </c>
      <c r="M3678" s="51"/>
      <c r="N3678" s="513"/>
      <c r="O3678" s="51"/>
      <c r="P3678" s="70" t="str">
        <f t="shared" ca="1" si="604"/>
        <v/>
      </c>
      <c r="Q3678" s="70" t="str">
        <f t="shared" ca="1" si="605"/>
        <v/>
      </c>
      <c r="R3678" s="70" t="str">
        <f t="shared" ca="1" si="606"/>
        <v/>
      </c>
      <c r="S3678" s="70" t="str">
        <f t="shared" ca="1" si="607"/>
        <v/>
      </c>
      <c r="T3678" s="147" t="str">
        <f t="shared" ca="1" si="608"/>
        <v/>
      </c>
      <c r="U3678" s="146"/>
      <c r="V3678" s="51"/>
      <c r="W3678" s="51"/>
      <c r="X3678" s="51"/>
      <c r="Y3678" s="51"/>
      <c r="Z3678" s="51"/>
      <c r="AA3678" s="145"/>
    </row>
    <row r="3679" spans="1:27" s="2" customFormat="1" ht="15.6" x14ac:dyDescent="0.3">
      <c r="A3679" s="555">
        <v>45517</v>
      </c>
      <c r="B3679" s="48" t="s">
        <v>3520</v>
      </c>
      <c r="C3679" s="48" t="s">
        <v>3434</v>
      </c>
      <c r="D3679" s="48">
        <v>0</v>
      </c>
      <c r="E3679" s="48" t="s">
        <v>66</v>
      </c>
      <c r="F3679" s="45">
        <v>17</v>
      </c>
      <c r="G3679" s="67" t="s">
        <v>3529</v>
      </c>
      <c r="H3679" s="47" t="s">
        <v>30</v>
      </c>
      <c r="I3679" s="48"/>
      <c r="J3679" s="513"/>
      <c r="K3679" s="42" t="s">
        <v>31</v>
      </c>
      <c r="L3679" s="543">
        <v>45488</v>
      </c>
      <c r="M3679" s="51"/>
      <c r="N3679" s="513">
        <v>45625</v>
      </c>
      <c r="O3679" s="51"/>
      <c r="P3679" s="70" t="str">
        <f t="shared" ca="1" si="604"/>
        <v/>
      </c>
      <c r="Q3679" s="70" t="str">
        <f t="shared" ca="1" si="605"/>
        <v/>
      </c>
      <c r="R3679" s="70" t="str">
        <f t="shared" ca="1" si="606"/>
        <v/>
      </c>
      <c r="S3679" s="70" t="str">
        <f t="shared" ca="1" si="607"/>
        <v/>
      </c>
      <c r="T3679" s="147" t="str">
        <f t="shared" ca="1" si="608"/>
        <v/>
      </c>
      <c r="U3679" s="146"/>
      <c r="V3679" s="51"/>
      <c r="W3679" s="51"/>
      <c r="X3679" s="51"/>
      <c r="Y3679" s="51"/>
      <c r="Z3679" s="51"/>
      <c r="AA3679" s="145"/>
    </row>
    <row r="3680" spans="1:27" s="2" customFormat="1" ht="15.6" x14ac:dyDescent="0.3">
      <c r="A3680" s="555">
        <v>45517</v>
      </c>
      <c r="B3680" s="48" t="s">
        <v>3520</v>
      </c>
      <c r="C3680" s="48" t="s">
        <v>3434</v>
      </c>
      <c r="D3680" s="48">
        <v>0</v>
      </c>
      <c r="E3680" s="48" t="s">
        <v>66</v>
      </c>
      <c r="F3680" s="45">
        <v>16</v>
      </c>
      <c r="G3680" s="67" t="s">
        <v>3530</v>
      </c>
      <c r="H3680" s="47" t="s">
        <v>30</v>
      </c>
      <c r="I3680" s="48"/>
      <c r="J3680" s="513"/>
      <c r="K3680" s="42" t="s">
        <v>31</v>
      </c>
      <c r="L3680" s="543">
        <v>45488</v>
      </c>
      <c r="M3680" s="51"/>
      <c r="N3680" s="513">
        <v>45625</v>
      </c>
      <c r="O3680" s="51"/>
      <c r="P3680" s="70" t="str">
        <f t="shared" ca="1" si="604"/>
        <v/>
      </c>
      <c r="Q3680" s="70" t="str">
        <f t="shared" ca="1" si="605"/>
        <v/>
      </c>
      <c r="R3680" s="70" t="str">
        <f t="shared" ca="1" si="606"/>
        <v/>
      </c>
      <c r="S3680" s="70" t="str">
        <f t="shared" ca="1" si="607"/>
        <v/>
      </c>
      <c r="T3680" s="147" t="str">
        <f t="shared" ca="1" si="608"/>
        <v/>
      </c>
      <c r="U3680" s="146"/>
      <c r="V3680" s="51"/>
      <c r="W3680" s="51"/>
      <c r="X3680" s="51"/>
      <c r="Y3680" s="51"/>
      <c r="Z3680" s="51"/>
      <c r="AA3680" s="145"/>
    </row>
    <row r="3681" spans="1:27" s="2" customFormat="1" ht="15.6" x14ac:dyDescent="0.3">
      <c r="A3681" s="555">
        <v>45517</v>
      </c>
      <c r="B3681" s="48" t="s">
        <v>3520</v>
      </c>
      <c r="C3681" s="48" t="s">
        <v>3434</v>
      </c>
      <c r="D3681" s="48">
        <v>0</v>
      </c>
      <c r="E3681" s="48" t="s">
        <v>66</v>
      </c>
      <c r="F3681" s="45">
        <v>15</v>
      </c>
      <c r="G3681" s="67" t="s">
        <v>3531</v>
      </c>
      <c r="H3681" s="47" t="s">
        <v>30</v>
      </c>
      <c r="I3681" s="48"/>
      <c r="J3681" s="513"/>
      <c r="K3681" s="42" t="s">
        <v>31</v>
      </c>
      <c r="L3681" s="543">
        <v>45488</v>
      </c>
      <c r="M3681" s="51"/>
      <c r="N3681" s="513">
        <v>45625</v>
      </c>
      <c r="O3681" s="51"/>
      <c r="P3681" s="70" t="str">
        <f t="shared" ca="1" si="604"/>
        <v/>
      </c>
      <c r="Q3681" s="70" t="str">
        <f t="shared" ca="1" si="605"/>
        <v/>
      </c>
      <c r="R3681" s="70" t="str">
        <f t="shared" ca="1" si="606"/>
        <v/>
      </c>
      <c r="S3681" s="70" t="str">
        <f t="shared" ca="1" si="607"/>
        <v/>
      </c>
      <c r="T3681" s="147" t="str">
        <f t="shared" ca="1" si="608"/>
        <v/>
      </c>
      <c r="U3681" s="146"/>
      <c r="V3681" s="51"/>
      <c r="W3681" s="51"/>
      <c r="X3681" s="51"/>
      <c r="Y3681" s="51"/>
      <c r="Z3681" s="51"/>
      <c r="AA3681" s="145"/>
    </row>
    <row r="3682" spans="1:27" s="2" customFormat="1" ht="15.6" x14ac:dyDescent="0.3">
      <c r="A3682" s="555">
        <v>45517</v>
      </c>
      <c r="B3682" s="48" t="s">
        <v>3520</v>
      </c>
      <c r="C3682" s="45" t="s">
        <v>3434</v>
      </c>
      <c r="D3682" s="45">
        <v>0</v>
      </c>
      <c r="E3682" s="45" t="s">
        <v>66</v>
      </c>
      <c r="F3682" s="45">
        <v>14</v>
      </c>
      <c r="G3682" s="52" t="s">
        <v>3532</v>
      </c>
      <c r="H3682" s="48"/>
      <c r="I3682" s="48"/>
      <c r="J3682" s="513"/>
      <c r="K3682" s="188" t="s">
        <v>227</v>
      </c>
      <c r="L3682" s="543">
        <v>45488</v>
      </c>
      <c r="M3682" s="48"/>
      <c r="N3682" s="513"/>
      <c r="O3682" s="51"/>
      <c r="P3682" s="70" t="str">
        <f t="shared" ca="1" si="604"/>
        <v/>
      </c>
      <c r="Q3682" s="70" t="str">
        <f t="shared" ca="1" si="605"/>
        <v/>
      </c>
      <c r="R3682" s="70" t="str">
        <f t="shared" ca="1" si="606"/>
        <v/>
      </c>
      <c r="S3682" s="70" t="str">
        <f t="shared" ca="1" si="607"/>
        <v/>
      </c>
      <c r="T3682" s="147" t="str">
        <f t="shared" ca="1" si="608"/>
        <v/>
      </c>
      <c r="U3682" s="146"/>
      <c r="V3682" s="51"/>
      <c r="W3682" s="51"/>
      <c r="X3682" s="51"/>
      <c r="Y3682" s="51"/>
      <c r="Z3682" s="51"/>
      <c r="AA3682" s="145"/>
    </row>
    <row r="3683" spans="1:27" s="2" customFormat="1" ht="15.6" customHeight="1" x14ac:dyDescent="0.3">
      <c r="A3683" s="555">
        <v>45517</v>
      </c>
      <c r="B3683" s="48" t="s">
        <v>3520</v>
      </c>
      <c r="C3683" s="48" t="s">
        <v>3434</v>
      </c>
      <c r="D3683" s="48">
        <v>0</v>
      </c>
      <c r="E3683" s="48" t="s">
        <v>66</v>
      </c>
      <c r="F3683" s="45">
        <v>13</v>
      </c>
      <c r="G3683" s="46" t="s">
        <v>3533</v>
      </c>
      <c r="H3683" s="47" t="s">
        <v>30</v>
      </c>
      <c r="I3683" s="48"/>
      <c r="J3683" s="513"/>
      <c r="K3683" s="42" t="s">
        <v>31</v>
      </c>
      <c r="L3683" s="543">
        <v>45488</v>
      </c>
      <c r="M3683" s="48"/>
      <c r="N3683" s="513">
        <v>45625</v>
      </c>
      <c r="O3683" s="51"/>
      <c r="P3683" s="70" t="str">
        <f t="shared" ca="1" si="604"/>
        <v/>
      </c>
      <c r="Q3683" s="70" t="str">
        <f t="shared" ca="1" si="605"/>
        <v/>
      </c>
      <c r="R3683" s="70" t="str">
        <f t="shared" ca="1" si="606"/>
        <v/>
      </c>
      <c r="S3683" s="70" t="str">
        <f t="shared" ca="1" si="607"/>
        <v/>
      </c>
      <c r="T3683" s="147" t="str">
        <f t="shared" ca="1" si="608"/>
        <v/>
      </c>
      <c r="U3683" s="146"/>
      <c r="V3683" s="51"/>
      <c r="W3683" s="51"/>
      <c r="X3683" s="51"/>
      <c r="Y3683" s="51"/>
      <c r="Z3683" s="51"/>
      <c r="AA3683" s="145"/>
    </row>
    <row r="3684" spans="1:27" s="2" customFormat="1" ht="15.6" x14ac:dyDescent="0.3">
      <c r="A3684" s="555">
        <v>45517</v>
      </c>
      <c r="B3684" s="48" t="s">
        <v>3520</v>
      </c>
      <c r="C3684" s="48" t="s">
        <v>3434</v>
      </c>
      <c r="D3684" s="48">
        <v>0</v>
      </c>
      <c r="E3684" s="48" t="s">
        <v>66</v>
      </c>
      <c r="F3684" s="45">
        <v>12</v>
      </c>
      <c r="G3684" s="46" t="s">
        <v>3534</v>
      </c>
      <c r="H3684" s="47" t="s">
        <v>30</v>
      </c>
      <c r="I3684" s="48"/>
      <c r="J3684" s="513"/>
      <c r="K3684" s="187" t="s">
        <v>31</v>
      </c>
      <c r="L3684" s="543">
        <v>45488</v>
      </c>
      <c r="M3684" s="48"/>
      <c r="N3684" s="513">
        <v>45622</v>
      </c>
      <c r="O3684" s="51"/>
      <c r="P3684" s="70" t="str">
        <f t="shared" ca="1" si="604"/>
        <v/>
      </c>
      <c r="Q3684" s="70" t="str">
        <f t="shared" ca="1" si="605"/>
        <v/>
      </c>
      <c r="R3684" s="70" t="str">
        <f t="shared" ca="1" si="606"/>
        <v/>
      </c>
      <c r="S3684" s="70" t="str">
        <f t="shared" ca="1" si="607"/>
        <v/>
      </c>
      <c r="T3684" s="147" t="str">
        <f t="shared" ca="1" si="608"/>
        <v/>
      </c>
      <c r="U3684" s="146"/>
      <c r="V3684" s="51"/>
      <c r="W3684" s="51"/>
      <c r="X3684" s="51"/>
      <c r="Y3684" s="51"/>
      <c r="Z3684" s="51"/>
      <c r="AA3684" s="145"/>
    </row>
    <row r="3685" spans="1:27" s="2" customFormat="1" ht="15.6" x14ac:dyDescent="0.3">
      <c r="A3685" s="555">
        <v>45517</v>
      </c>
      <c r="B3685" s="48" t="s">
        <v>3520</v>
      </c>
      <c r="C3685" s="45" t="s">
        <v>3434</v>
      </c>
      <c r="D3685" s="45">
        <v>0</v>
      </c>
      <c r="E3685" s="45" t="s">
        <v>66</v>
      </c>
      <c r="F3685" s="45">
        <v>11</v>
      </c>
      <c r="G3685" s="52" t="s">
        <v>3535</v>
      </c>
      <c r="H3685" s="53" t="s">
        <v>76</v>
      </c>
      <c r="I3685" s="48"/>
      <c r="J3685" s="513"/>
      <c r="K3685" s="42" t="s">
        <v>31</v>
      </c>
      <c r="L3685" s="543">
        <v>45488</v>
      </c>
      <c r="M3685" s="48"/>
      <c r="N3685" s="513">
        <v>45531</v>
      </c>
      <c r="O3685" s="51"/>
      <c r="P3685" s="70" t="str">
        <f t="shared" ca="1" si="604"/>
        <v/>
      </c>
      <c r="Q3685" s="70" t="str">
        <f t="shared" ca="1" si="605"/>
        <v/>
      </c>
      <c r="R3685" s="70" t="str">
        <f t="shared" ca="1" si="606"/>
        <v/>
      </c>
      <c r="S3685" s="70" t="str">
        <f t="shared" ca="1" si="607"/>
        <v/>
      </c>
      <c r="T3685" s="147" t="str">
        <f t="shared" ca="1" si="608"/>
        <v/>
      </c>
      <c r="U3685" s="146"/>
      <c r="V3685" s="51"/>
      <c r="W3685" s="51"/>
      <c r="X3685" s="51"/>
      <c r="Y3685" s="51"/>
      <c r="Z3685" s="51"/>
      <c r="AA3685" s="145"/>
    </row>
    <row r="3686" spans="1:27" s="2" customFormat="1" ht="15.6" x14ac:dyDescent="0.3">
      <c r="A3686" s="555">
        <v>45517</v>
      </c>
      <c r="B3686" s="48" t="s">
        <v>3520</v>
      </c>
      <c r="C3686" s="48" t="s">
        <v>3434</v>
      </c>
      <c r="D3686" s="48">
        <v>0</v>
      </c>
      <c r="E3686" s="48" t="s">
        <v>66</v>
      </c>
      <c r="F3686" s="45">
        <v>10</v>
      </c>
      <c r="G3686" s="46" t="s">
        <v>238</v>
      </c>
      <c r="H3686" s="47" t="s">
        <v>30</v>
      </c>
      <c r="I3686" s="48"/>
      <c r="J3686" s="513"/>
      <c r="K3686" s="42" t="s">
        <v>31</v>
      </c>
      <c r="L3686" s="543">
        <v>45488</v>
      </c>
      <c r="M3686" s="48"/>
      <c r="N3686" s="513">
        <v>45625</v>
      </c>
      <c r="O3686" s="51"/>
      <c r="P3686" s="70" t="str">
        <f t="shared" ca="1" si="604"/>
        <v/>
      </c>
      <c r="Q3686" s="70" t="str">
        <f t="shared" ca="1" si="605"/>
        <v/>
      </c>
      <c r="R3686" s="70" t="str">
        <f t="shared" ca="1" si="606"/>
        <v/>
      </c>
      <c r="S3686" s="70" t="str">
        <f t="shared" ca="1" si="607"/>
        <v/>
      </c>
      <c r="T3686" s="147" t="str">
        <f t="shared" ca="1" si="608"/>
        <v/>
      </c>
      <c r="U3686" s="146"/>
      <c r="V3686" s="51"/>
      <c r="W3686" s="51"/>
      <c r="X3686" s="51"/>
      <c r="Y3686" s="51"/>
      <c r="Z3686" s="51"/>
      <c r="AA3686" s="145"/>
    </row>
    <row r="3687" spans="1:27" s="2" customFormat="1" ht="15.6" x14ac:dyDescent="0.3">
      <c r="A3687" s="555">
        <v>45517</v>
      </c>
      <c r="B3687" s="48" t="s">
        <v>3520</v>
      </c>
      <c r="C3687" s="45" t="s">
        <v>3434</v>
      </c>
      <c r="D3687" s="45">
        <v>0</v>
      </c>
      <c r="E3687" s="45" t="s">
        <v>66</v>
      </c>
      <c r="F3687" s="45">
        <v>9</v>
      </c>
      <c r="G3687" s="52" t="s">
        <v>3536</v>
      </c>
      <c r="H3687" s="53" t="s">
        <v>40</v>
      </c>
      <c r="I3687" s="48"/>
      <c r="J3687" s="513"/>
      <c r="K3687" s="42" t="s">
        <v>31</v>
      </c>
      <c r="L3687" s="543">
        <v>45488</v>
      </c>
      <c r="M3687" s="48"/>
      <c r="N3687" s="513">
        <v>45656</v>
      </c>
      <c r="O3687" s="51"/>
      <c r="P3687" s="70" t="str">
        <f t="shared" ca="1" si="604"/>
        <v/>
      </c>
      <c r="Q3687" s="70" t="str">
        <f t="shared" ca="1" si="605"/>
        <v/>
      </c>
      <c r="R3687" s="70" t="str">
        <f t="shared" ca="1" si="606"/>
        <v/>
      </c>
      <c r="S3687" s="70" t="str">
        <f t="shared" ca="1" si="607"/>
        <v/>
      </c>
      <c r="T3687" s="147" t="str">
        <f t="shared" ca="1" si="608"/>
        <v/>
      </c>
      <c r="U3687" s="146"/>
      <c r="V3687" s="51"/>
      <c r="W3687" s="51"/>
      <c r="X3687" s="51"/>
      <c r="Y3687" s="51"/>
      <c r="Z3687" s="51"/>
      <c r="AA3687" s="145"/>
    </row>
    <row r="3688" spans="1:27" s="2" customFormat="1" ht="15.6" x14ac:dyDescent="0.3">
      <c r="A3688" s="555">
        <v>45517</v>
      </c>
      <c r="B3688" s="48" t="s">
        <v>3520</v>
      </c>
      <c r="C3688" s="48" t="s">
        <v>3434</v>
      </c>
      <c r="D3688" s="48">
        <v>0</v>
      </c>
      <c r="E3688" s="48" t="s">
        <v>66</v>
      </c>
      <c r="F3688" s="45">
        <v>8</v>
      </c>
      <c r="G3688" s="46" t="s">
        <v>3537</v>
      </c>
      <c r="H3688" s="47" t="s">
        <v>30</v>
      </c>
      <c r="I3688" s="48"/>
      <c r="J3688" s="513"/>
      <c r="K3688" s="42" t="s">
        <v>31</v>
      </c>
      <c r="L3688" s="543">
        <v>45488</v>
      </c>
      <c r="M3688" s="48"/>
      <c r="N3688" s="513">
        <v>45625</v>
      </c>
      <c r="O3688" s="51"/>
      <c r="P3688" s="70" t="str">
        <f t="shared" ca="1" si="604"/>
        <v/>
      </c>
      <c r="Q3688" s="70" t="str">
        <f t="shared" ca="1" si="605"/>
        <v/>
      </c>
      <c r="R3688" s="70" t="str">
        <f t="shared" ca="1" si="606"/>
        <v/>
      </c>
      <c r="S3688" s="70" t="str">
        <f t="shared" ca="1" si="607"/>
        <v/>
      </c>
      <c r="T3688" s="147" t="str">
        <f t="shared" ca="1" si="608"/>
        <v/>
      </c>
      <c r="U3688" s="146"/>
      <c r="V3688" s="51"/>
      <c r="W3688" s="51"/>
      <c r="X3688" s="51"/>
      <c r="Y3688" s="51"/>
      <c r="Z3688" s="51"/>
      <c r="AA3688" s="145"/>
    </row>
    <row r="3689" spans="1:27" s="2" customFormat="1" ht="15.6" x14ac:dyDescent="0.3">
      <c r="A3689" s="555">
        <v>45517</v>
      </c>
      <c r="B3689" s="48" t="s">
        <v>3520</v>
      </c>
      <c r="C3689" s="45" t="s">
        <v>3434</v>
      </c>
      <c r="D3689" s="45">
        <v>0</v>
      </c>
      <c r="E3689" s="45" t="s">
        <v>66</v>
      </c>
      <c r="F3689" s="45">
        <v>7</v>
      </c>
      <c r="G3689" s="52" t="s">
        <v>3538</v>
      </c>
      <c r="H3689" s="53" t="s">
        <v>76</v>
      </c>
      <c r="I3689" s="48"/>
      <c r="J3689" s="513"/>
      <c r="K3689" s="42" t="s">
        <v>31</v>
      </c>
      <c r="L3689" s="543">
        <v>45488</v>
      </c>
      <c r="M3689" s="48"/>
      <c r="N3689" s="513">
        <v>45531</v>
      </c>
      <c r="O3689" s="51"/>
      <c r="P3689" s="70" t="str">
        <f t="shared" ca="1" si="604"/>
        <v/>
      </c>
      <c r="Q3689" s="70" t="str">
        <f t="shared" ca="1" si="605"/>
        <v/>
      </c>
      <c r="R3689" s="70" t="str">
        <f t="shared" ca="1" si="606"/>
        <v/>
      </c>
      <c r="S3689" s="70" t="str">
        <f t="shared" ca="1" si="607"/>
        <v/>
      </c>
      <c r="T3689" s="147" t="str">
        <f t="shared" ca="1" si="608"/>
        <v/>
      </c>
      <c r="U3689" s="146"/>
      <c r="V3689" s="51"/>
      <c r="W3689" s="51"/>
      <c r="X3689" s="51"/>
      <c r="Y3689" s="51"/>
      <c r="Z3689" s="51"/>
      <c r="AA3689" s="145"/>
    </row>
    <row r="3690" spans="1:27" s="2" customFormat="1" ht="15.6" x14ac:dyDescent="0.3">
      <c r="A3690" s="555">
        <v>45517</v>
      </c>
      <c r="B3690" s="48" t="s">
        <v>3520</v>
      </c>
      <c r="C3690" s="48" t="s">
        <v>3434</v>
      </c>
      <c r="D3690" s="48">
        <v>0</v>
      </c>
      <c r="E3690" s="48" t="s">
        <v>66</v>
      </c>
      <c r="F3690" s="45">
        <v>6</v>
      </c>
      <c r="G3690" s="46" t="s">
        <v>3539</v>
      </c>
      <c r="H3690" s="47" t="s">
        <v>30</v>
      </c>
      <c r="I3690" s="48"/>
      <c r="J3690" s="513"/>
      <c r="K3690" s="42" t="s">
        <v>31</v>
      </c>
      <c r="L3690" s="543">
        <v>45488</v>
      </c>
      <c r="M3690" s="48"/>
      <c r="N3690" s="513">
        <v>45625</v>
      </c>
      <c r="O3690" s="51"/>
      <c r="P3690" s="70" t="str">
        <f t="shared" ca="1" si="604"/>
        <v/>
      </c>
      <c r="Q3690" s="70" t="str">
        <f t="shared" ca="1" si="605"/>
        <v/>
      </c>
      <c r="R3690" s="70" t="str">
        <f t="shared" ca="1" si="606"/>
        <v/>
      </c>
      <c r="S3690" s="70" t="str">
        <f t="shared" ca="1" si="607"/>
        <v/>
      </c>
      <c r="T3690" s="147" t="str">
        <f t="shared" ca="1" si="608"/>
        <v/>
      </c>
      <c r="U3690" s="146"/>
      <c r="V3690" s="51"/>
      <c r="W3690" s="51"/>
      <c r="X3690" s="51"/>
      <c r="Y3690" s="51"/>
      <c r="Z3690" s="51"/>
      <c r="AA3690" s="145"/>
    </row>
    <row r="3691" spans="1:27" s="2" customFormat="1" ht="15.6" x14ac:dyDescent="0.3">
      <c r="A3691" s="555">
        <v>45517</v>
      </c>
      <c r="B3691" s="48" t="s">
        <v>3520</v>
      </c>
      <c r="C3691" s="45" t="s">
        <v>3434</v>
      </c>
      <c r="D3691" s="45">
        <v>0</v>
      </c>
      <c r="E3691" s="45" t="s">
        <v>66</v>
      </c>
      <c r="F3691" s="45">
        <v>5</v>
      </c>
      <c r="G3691" s="52" t="s">
        <v>3540</v>
      </c>
      <c r="H3691" s="47" t="s">
        <v>54</v>
      </c>
      <c r="I3691" s="48"/>
      <c r="J3691" s="513"/>
      <c r="K3691" s="42" t="s">
        <v>31</v>
      </c>
      <c r="L3691" s="543">
        <v>45488</v>
      </c>
      <c r="M3691" s="48"/>
      <c r="N3691" s="513">
        <v>45534</v>
      </c>
      <c r="O3691" s="51"/>
      <c r="P3691" s="70" t="str">
        <f t="shared" ca="1" si="604"/>
        <v/>
      </c>
      <c r="Q3691" s="70" t="str">
        <f t="shared" ca="1" si="605"/>
        <v/>
      </c>
      <c r="R3691" s="70" t="str">
        <f t="shared" ca="1" si="606"/>
        <v/>
      </c>
      <c r="S3691" s="70" t="str">
        <f t="shared" ca="1" si="607"/>
        <v/>
      </c>
      <c r="T3691" s="147" t="str">
        <f t="shared" ca="1" si="608"/>
        <v/>
      </c>
      <c r="U3691" s="146"/>
      <c r="V3691" s="51"/>
      <c r="W3691" s="51"/>
      <c r="X3691" s="51"/>
      <c r="Y3691" s="51"/>
      <c r="Z3691" s="51"/>
      <c r="AA3691" s="145"/>
    </row>
    <row r="3692" spans="1:27" s="2" customFormat="1" ht="15.6" x14ac:dyDescent="0.3">
      <c r="A3692" s="555">
        <v>45517</v>
      </c>
      <c r="B3692" s="48" t="s">
        <v>3520</v>
      </c>
      <c r="C3692" s="48" t="s">
        <v>3434</v>
      </c>
      <c r="D3692" s="48">
        <v>0</v>
      </c>
      <c r="E3692" s="48" t="s">
        <v>66</v>
      </c>
      <c r="F3692" s="45">
        <v>4</v>
      </c>
      <c r="G3692" s="46" t="s">
        <v>3541</v>
      </c>
      <c r="H3692" s="47" t="s">
        <v>30</v>
      </c>
      <c r="I3692" s="48"/>
      <c r="J3692" s="513"/>
      <c r="K3692" s="42" t="s">
        <v>31</v>
      </c>
      <c r="L3692" s="543">
        <v>45488</v>
      </c>
      <c r="M3692" s="48"/>
      <c r="N3692" s="513">
        <v>45636</v>
      </c>
      <c r="O3692" s="51"/>
      <c r="P3692" s="70" t="str">
        <f t="shared" ca="1" si="604"/>
        <v/>
      </c>
      <c r="Q3692" s="70" t="str">
        <f t="shared" ca="1" si="605"/>
        <v/>
      </c>
      <c r="R3692" s="70" t="str">
        <f t="shared" ca="1" si="606"/>
        <v/>
      </c>
      <c r="S3692" s="70" t="str">
        <f t="shared" ca="1" si="607"/>
        <v/>
      </c>
      <c r="T3692" s="147" t="str">
        <f t="shared" ca="1" si="608"/>
        <v/>
      </c>
      <c r="U3692" s="146"/>
      <c r="V3692" s="51"/>
      <c r="W3692" s="51"/>
      <c r="X3692" s="51"/>
      <c r="Y3692" s="51"/>
      <c r="Z3692" s="51"/>
      <c r="AA3692" s="145"/>
    </row>
    <row r="3693" spans="1:27" s="2" customFormat="1" ht="15.6" x14ac:dyDescent="0.3">
      <c r="A3693" s="555">
        <v>45517</v>
      </c>
      <c r="B3693" s="48" t="s">
        <v>3520</v>
      </c>
      <c r="C3693" s="48" t="s">
        <v>3434</v>
      </c>
      <c r="D3693" s="48">
        <v>0</v>
      </c>
      <c r="E3693" s="48" t="s">
        <v>66</v>
      </c>
      <c r="F3693" s="45">
        <v>3</v>
      </c>
      <c r="G3693" s="46" t="s">
        <v>3542</v>
      </c>
      <c r="H3693" s="47" t="s">
        <v>30</v>
      </c>
      <c r="I3693" s="48"/>
      <c r="J3693" s="513"/>
      <c r="K3693" s="188" t="s">
        <v>227</v>
      </c>
      <c r="L3693" s="543">
        <v>45488</v>
      </c>
      <c r="M3693" s="48"/>
      <c r="N3693" s="513">
        <v>45625</v>
      </c>
      <c r="O3693" s="51"/>
      <c r="P3693" s="70" t="str">
        <f t="shared" ca="1" si="604"/>
        <v/>
      </c>
      <c r="Q3693" s="70" t="str">
        <f t="shared" ca="1" si="605"/>
        <v/>
      </c>
      <c r="R3693" s="70" t="str">
        <f t="shared" ca="1" si="606"/>
        <v/>
      </c>
      <c r="S3693" s="70" t="str">
        <f t="shared" ca="1" si="607"/>
        <v/>
      </c>
      <c r="T3693" s="147" t="str">
        <f t="shared" ca="1" si="608"/>
        <v/>
      </c>
      <c r="U3693" s="146"/>
      <c r="V3693" s="51"/>
      <c r="W3693" s="51"/>
      <c r="X3693" s="51"/>
      <c r="Y3693" s="51"/>
      <c r="Z3693" s="51"/>
      <c r="AA3693" s="145"/>
    </row>
    <row r="3694" spans="1:27" s="2" customFormat="1" ht="15.6" x14ac:dyDescent="0.3">
      <c r="A3694" s="555">
        <v>45517</v>
      </c>
      <c r="B3694" s="48" t="s">
        <v>3520</v>
      </c>
      <c r="C3694" s="48" t="s">
        <v>3434</v>
      </c>
      <c r="D3694" s="48">
        <v>0</v>
      </c>
      <c r="E3694" s="48" t="s">
        <v>66</v>
      </c>
      <c r="F3694" s="45">
        <v>2</v>
      </c>
      <c r="G3694" s="46" t="s">
        <v>3543</v>
      </c>
      <c r="H3694" s="47" t="s">
        <v>30</v>
      </c>
      <c r="I3694" s="48"/>
      <c r="J3694" s="513"/>
      <c r="K3694" s="42" t="s">
        <v>31</v>
      </c>
      <c r="L3694" s="543">
        <v>45488</v>
      </c>
      <c r="M3694" s="48"/>
      <c r="N3694" s="513">
        <v>45625</v>
      </c>
      <c r="O3694" s="51"/>
      <c r="P3694" s="70" t="str">
        <f t="shared" ca="1" si="604"/>
        <v/>
      </c>
      <c r="Q3694" s="70" t="str">
        <f t="shared" ca="1" si="605"/>
        <v/>
      </c>
      <c r="R3694" s="70" t="str">
        <f t="shared" ca="1" si="606"/>
        <v/>
      </c>
      <c r="S3694" s="70" t="str">
        <f t="shared" ca="1" si="607"/>
        <v/>
      </c>
      <c r="T3694" s="147" t="str">
        <f t="shared" ca="1" si="608"/>
        <v/>
      </c>
      <c r="U3694" s="146"/>
      <c r="V3694" s="51"/>
      <c r="W3694" s="51"/>
      <c r="X3694" s="51"/>
      <c r="Y3694" s="51"/>
      <c r="Z3694" s="51"/>
      <c r="AA3694" s="145"/>
    </row>
    <row r="3695" spans="1:27" s="2" customFormat="1" ht="15.6" x14ac:dyDescent="0.3">
      <c r="A3695" s="555">
        <v>45517</v>
      </c>
      <c r="B3695" s="48" t="s">
        <v>3520</v>
      </c>
      <c r="C3695" s="48" t="s">
        <v>3434</v>
      </c>
      <c r="D3695" s="48">
        <v>0</v>
      </c>
      <c r="E3695" s="48" t="s">
        <v>66</v>
      </c>
      <c r="F3695" s="45">
        <v>1</v>
      </c>
      <c r="G3695" s="46" t="s">
        <v>3544</v>
      </c>
      <c r="H3695" s="47" t="s">
        <v>30</v>
      </c>
      <c r="I3695" s="48"/>
      <c r="J3695" s="513"/>
      <c r="K3695" s="42" t="s">
        <v>31</v>
      </c>
      <c r="L3695" s="543">
        <v>45488</v>
      </c>
      <c r="M3695" s="48"/>
      <c r="N3695" s="513">
        <v>45625</v>
      </c>
      <c r="O3695" s="51"/>
      <c r="P3695" s="70" t="str">
        <f t="shared" ca="1" si="604"/>
        <v/>
      </c>
      <c r="Q3695" s="70" t="str">
        <f t="shared" ca="1" si="605"/>
        <v/>
      </c>
      <c r="R3695" s="70" t="str">
        <f t="shared" ca="1" si="606"/>
        <v/>
      </c>
      <c r="S3695" s="70" t="str">
        <f t="shared" ca="1" si="607"/>
        <v/>
      </c>
      <c r="T3695" s="147" t="str">
        <f t="shared" ca="1" si="608"/>
        <v/>
      </c>
      <c r="U3695" s="146"/>
      <c r="V3695" s="51"/>
      <c r="W3695" s="51"/>
      <c r="X3695" s="51"/>
      <c r="Y3695" s="51"/>
      <c r="Z3695" s="51"/>
      <c r="AA3695" s="145"/>
    </row>
    <row r="3696" spans="1:27" s="2" customFormat="1" ht="15.6" x14ac:dyDescent="0.3">
      <c r="A3696" s="555">
        <v>45517</v>
      </c>
      <c r="B3696" s="48" t="s">
        <v>3520</v>
      </c>
      <c r="C3696" s="48" t="s">
        <v>3434</v>
      </c>
      <c r="D3696" s="48">
        <v>0</v>
      </c>
      <c r="E3696" s="48" t="s">
        <v>66</v>
      </c>
      <c r="F3696" s="45">
        <v>23</v>
      </c>
      <c r="G3696" s="67" t="s">
        <v>3545</v>
      </c>
      <c r="H3696" s="47" t="s">
        <v>3546</v>
      </c>
      <c r="I3696" s="48"/>
      <c r="J3696" s="568">
        <v>45567</v>
      </c>
      <c r="K3696" s="42" t="s">
        <v>31</v>
      </c>
      <c r="L3696" s="543">
        <v>45488</v>
      </c>
      <c r="M3696" s="51"/>
      <c r="N3696" s="513">
        <v>45622</v>
      </c>
      <c r="O3696" s="51"/>
      <c r="P3696" s="70" t="str">
        <f t="shared" ca="1" si="604"/>
        <v/>
      </c>
      <c r="Q3696" s="70" t="str">
        <f t="shared" ca="1" si="605"/>
        <v/>
      </c>
      <c r="R3696" s="70" t="str">
        <f t="shared" ca="1" si="606"/>
        <v/>
      </c>
      <c r="S3696" s="70" t="str">
        <f t="shared" ca="1" si="607"/>
        <v/>
      </c>
      <c r="T3696" s="147" t="str">
        <f t="shared" ca="1" si="608"/>
        <v/>
      </c>
      <c r="U3696" s="146"/>
      <c r="V3696" s="51"/>
      <c r="W3696" s="51"/>
      <c r="X3696" s="51"/>
      <c r="Y3696" s="51"/>
      <c r="Z3696" s="51"/>
      <c r="AA3696" s="145"/>
    </row>
    <row r="3697" spans="1:27" s="2" customFormat="1" ht="15.6" x14ac:dyDescent="0.3">
      <c r="A3697" s="555">
        <v>45516</v>
      </c>
      <c r="B3697" s="48" t="s">
        <v>3547</v>
      </c>
      <c r="C3697" s="48" t="s">
        <v>3434</v>
      </c>
      <c r="D3697" s="48">
        <v>0</v>
      </c>
      <c r="E3697" s="48" t="s">
        <v>108</v>
      </c>
      <c r="F3697" s="45">
        <v>1</v>
      </c>
      <c r="G3697" s="52" t="s">
        <v>3564</v>
      </c>
      <c r="H3697" s="124"/>
      <c r="I3697" s="70"/>
      <c r="J3697" s="522"/>
      <c r="K3697" s="42" t="s">
        <v>31</v>
      </c>
      <c r="L3697" s="543">
        <v>45436</v>
      </c>
      <c r="M3697" s="51"/>
      <c r="N3697" s="513">
        <v>45656</v>
      </c>
      <c r="O3697" s="51" t="s">
        <v>3565</v>
      </c>
      <c r="P3697" s="70" t="str">
        <f t="shared" ca="1" si="604"/>
        <v/>
      </c>
      <c r="Q3697" s="70" t="str">
        <f t="shared" ca="1" si="605"/>
        <v/>
      </c>
      <c r="R3697" s="70" t="str">
        <f t="shared" ca="1" si="606"/>
        <v/>
      </c>
      <c r="S3697" s="70" t="str">
        <f t="shared" ca="1" si="607"/>
        <v/>
      </c>
      <c r="T3697" s="147" t="str">
        <f t="shared" ca="1" si="608"/>
        <v/>
      </c>
      <c r="U3697" s="146"/>
      <c r="V3697" s="51"/>
      <c r="W3697" s="51"/>
      <c r="X3697" s="51"/>
      <c r="Y3697" s="51"/>
      <c r="Z3697" s="51"/>
      <c r="AA3697" s="145"/>
    </row>
    <row r="3698" spans="1:27" s="2" customFormat="1" ht="15.6" x14ac:dyDescent="0.3">
      <c r="A3698" s="555">
        <v>45516</v>
      </c>
      <c r="B3698" s="48" t="s">
        <v>3547</v>
      </c>
      <c r="C3698" s="48" t="s">
        <v>3434</v>
      </c>
      <c r="D3698" s="48">
        <v>0</v>
      </c>
      <c r="E3698" s="48" t="s">
        <v>108</v>
      </c>
      <c r="F3698" s="45">
        <v>2</v>
      </c>
      <c r="G3698" s="52" t="s">
        <v>1538</v>
      </c>
      <c r="H3698" s="124"/>
      <c r="I3698" s="70"/>
      <c r="J3698" s="522"/>
      <c r="K3698" s="187" t="s">
        <v>31</v>
      </c>
      <c r="L3698" s="543">
        <v>45436</v>
      </c>
      <c r="M3698" s="51"/>
      <c r="N3698" s="513">
        <v>45656</v>
      </c>
      <c r="O3698" s="51"/>
      <c r="P3698" s="70" t="str">
        <f t="shared" ca="1" si="604"/>
        <v/>
      </c>
      <c r="Q3698" s="70" t="str">
        <f t="shared" ca="1" si="605"/>
        <v/>
      </c>
      <c r="R3698" s="70" t="str">
        <f t="shared" ca="1" si="606"/>
        <v/>
      </c>
      <c r="S3698" s="70" t="str">
        <f t="shared" ca="1" si="607"/>
        <v/>
      </c>
      <c r="T3698" s="147" t="str">
        <f t="shared" ca="1" si="608"/>
        <v/>
      </c>
      <c r="U3698" s="146"/>
      <c r="V3698" s="51"/>
      <c r="W3698" s="51"/>
      <c r="X3698" s="51"/>
      <c r="Y3698" s="51"/>
      <c r="Z3698" s="51"/>
      <c r="AA3698" s="145"/>
    </row>
    <row r="3699" spans="1:27" s="2" customFormat="1" ht="15.6" x14ac:dyDescent="0.3">
      <c r="A3699" s="555">
        <v>45516</v>
      </c>
      <c r="B3699" s="48" t="s">
        <v>3547</v>
      </c>
      <c r="C3699" s="48" t="s">
        <v>3434</v>
      </c>
      <c r="D3699" s="48">
        <v>0</v>
      </c>
      <c r="E3699" s="48" t="s">
        <v>108</v>
      </c>
      <c r="F3699" s="45">
        <v>3</v>
      </c>
      <c r="G3699" s="52" t="s">
        <v>3563</v>
      </c>
      <c r="H3699" s="124"/>
      <c r="I3699" s="70"/>
      <c r="J3699" s="522"/>
      <c r="K3699" s="42" t="s">
        <v>31</v>
      </c>
      <c r="L3699" s="543">
        <v>45436</v>
      </c>
      <c r="M3699" s="51"/>
      <c r="N3699" s="513">
        <v>45656</v>
      </c>
      <c r="O3699" s="51"/>
      <c r="P3699" s="70" t="str">
        <f t="shared" ca="1" si="604"/>
        <v/>
      </c>
      <c r="Q3699" s="70" t="str">
        <f t="shared" ca="1" si="605"/>
        <v/>
      </c>
      <c r="R3699" s="70" t="str">
        <f t="shared" ca="1" si="606"/>
        <v/>
      </c>
      <c r="S3699" s="70" t="str">
        <f t="shared" ca="1" si="607"/>
        <v/>
      </c>
      <c r="T3699" s="147" t="str">
        <f t="shared" ca="1" si="608"/>
        <v/>
      </c>
      <c r="U3699" s="146"/>
      <c r="V3699" s="51"/>
      <c r="W3699" s="51"/>
      <c r="X3699" s="51"/>
      <c r="Y3699" s="51"/>
      <c r="Z3699" s="51"/>
      <c r="AA3699" s="145"/>
    </row>
    <row r="3700" spans="1:27" s="2" customFormat="1" ht="15.6" x14ac:dyDescent="0.3">
      <c r="A3700" s="555">
        <v>45516</v>
      </c>
      <c r="B3700" s="48" t="s">
        <v>3547</v>
      </c>
      <c r="C3700" s="48" t="s">
        <v>3434</v>
      </c>
      <c r="D3700" s="48">
        <v>0</v>
      </c>
      <c r="E3700" s="48" t="s">
        <v>108</v>
      </c>
      <c r="F3700" s="45">
        <v>4</v>
      </c>
      <c r="G3700" s="46" t="s">
        <v>3562</v>
      </c>
      <c r="H3700" s="51"/>
      <c r="I3700" s="70"/>
      <c r="J3700" s="522"/>
      <c r="K3700" s="187" t="s">
        <v>31</v>
      </c>
      <c r="L3700" s="543">
        <v>45436</v>
      </c>
      <c r="M3700" s="51"/>
      <c r="N3700" s="513">
        <v>45656</v>
      </c>
      <c r="O3700" s="51"/>
      <c r="P3700" s="70" t="str">
        <f t="shared" ca="1" si="604"/>
        <v/>
      </c>
      <c r="Q3700" s="70" t="str">
        <f t="shared" ca="1" si="605"/>
        <v/>
      </c>
      <c r="R3700" s="70" t="str">
        <f t="shared" ca="1" si="606"/>
        <v/>
      </c>
      <c r="S3700" s="70" t="str">
        <f t="shared" ca="1" si="607"/>
        <v/>
      </c>
      <c r="T3700" s="147" t="str">
        <f t="shared" ca="1" si="608"/>
        <v/>
      </c>
      <c r="U3700" s="146"/>
      <c r="V3700" s="51"/>
      <c r="W3700" s="51"/>
      <c r="X3700" s="51"/>
      <c r="Y3700" s="51"/>
      <c r="Z3700" s="51"/>
      <c r="AA3700" s="145"/>
    </row>
    <row r="3701" spans="1:27" s="2" customFormat="1" ht="15.6" x14ac:dyDescent="0.3">
      <c r="A3701" s="555">
        <v>45516</v>
      </c>
      <c r="B3701" s="48" t="s">
        <v>3547</v>
      </c>
      <c r="C3701" s="48" t="s">
        <v>3434</v>
      </c>
      <c r="D3701" s="48">
        <v>0</v>
      </c>
      <c r="E3701" s="48" t="s">
        <v>108</v>
      </c>
      <c r="F3701" s="45">
        <v>5</v>
      </c>
      <c r="G3701" s="46" t="s">
        <v>3561</v>
      </c>
      <c r="H3701" s="51"/>
      <c r="I3701" s="70"/>
      <c r="J3701" s="522"/>
      <c r="K3701" s="42" t="s">
        <v>31</v>
      </c>
      <c r="L3701" s="543">
        <v>45436</v>
      </c>
      <c r="M3701" s="51"/>
      <c r="N3701" s="513">
        <v>45656</v>
      </c>
      <c r="O3701" s="51"/>
      <c r="P3701" s="70" t="str">
        <f t="shared" ca="1" si="604"/>
        <v/>
      </c>
      <c r="Q3701" s="70" t="str">
        <f t="shared" ref="Q3701:Q3717" ca="1" si="609">IF(K3701="ENCOMENDADO",TODAY()-J3701,"")</f>
        <v/>
      </c>
      <c r="R3701" s="70" t="str">
        <f t="shared" ref="R3701:R3717" ca="1" si="610">IF(K3701="EM OBRA",TODAY()-J3701,"")</f>
        <v/>
      </c>
      <c r="S3701" s="70" t="str">
        <f t="shared" ref="S3701:S3717" ca="1" si="611">IF(K3701="CORREÇÃO NÃO ACEITE",TODAY()-J3701,"")</f>
        <v/>
      </c>
      <c r="T3701" s="147" t="str">
        <f t="shared" ref="T3701:T3717" ca="1" si="612">IF(K3701="A VERIFICAR",TODAY()-J3701,"")</f>
        <v/>
      </c>
      <c r="U3701" s="146"/>
      <c r="V3701" s="51"/>
      <c r="W3701" s="51"/>
      <c r="X3701" s="51"/>
      <c r="Y3701" s="51"/>
      <c r="Z3701" s="51"/>
      <c r="AA3701" s="145"/>
    </row>
    <row r="3702" spans="1:27" s="2" customFormat="1" ht="15.6" x14ac:dyDescent="0.3">
      <c r="A3702" s="555">
        <v>45516</v>
      </c>
      <c r="B3702" s="48" t="s">
        <v>3547</v>
      </c>
      <c r="C3702" s="48" t="s">
        <v>3434</v>
      </c>
      <c r="D3702" s="48">
        <v>0</v>
      </c>
      <c r="E3702" s="48" t="s">
        <v>108</v>
      </c>
      <c r="F3702" s="45">
        <v>6</v>
      </c>
      <c r="G3702" s="46" t="s">
        <v>3560</v>
      </c>
      <c r="H3702" s="51"/>
      <c r="I3702" s="70"/>
      <c r="J3702" s="522"/>
      <c r="K3702" s="42" t="s">
        <v>31</v>
      </c>
      <c r="L3702" s="543">
        <v>45436</v>
      </c>
      <c r="M3702" s="51"/>
      <c r="N3702" s="513">
        <v>45656</v>
      </c>
      <c r="O3702" s="51"/>
      <c r="P3702" s="70" t="str">
        <f t="shared" ca="1" si="604"/>
        <v/>
      </c>
      <c r="Q3702" s="70" t="str">
        <f t="shared" ca="1" si="609"/>
        <v/>
      </c>
      <c r="R3702" s="70" t="str">
        <f t="shared" ca="1" si="610"/>
        <v/>
      </c>
      <c r="S3702" s="70" t="str">
        <f t="shared" ca="1" si="611"/>
        <v/>
      </c>
      <c r="T3702" s="147" t="str">
        <f t="shared" ca="1" si="612"/>
        <v/>
      </c>
      <c r="U3702" s="146"/>
      <c r="V3702" s="51"/>
      <c r="W3702" s="51"/>
      <c r="X3702" s="51"/>
      <c r="Y3702" s="51"/>
      <c r="Z3702" s="51"/>
      <c r="AA3702" s="145"/>
    </row>
    <row r="3703" spans="1:27" s="2" customFormat="1" ht="15.6" x14ac:dyDescent="0.3">
      <c r="A3703" s="555">
        <v>45516</v>
      </c>
      <c r="B3703" s="48" t="s">
        <v>3547</v>
      </c>
      <c r="C3703" s="48" t="s">
        <v>3434</v>
      </c>
      <c r="D3703" s="48">
        <v>0</v>
      </c>
      <c r="E3703" s="48" t="s">
        <v>108</v>
      </c>
      <c r="F3703" s="45">
        <v>7</v>
      </c>
      <c r="G3703" s="46" t="s">
        <v>1716</v>
      </c>
      <c r="H3703" s="53" t="s">
        <v>44</v>
      </c>
      <c r="I3703" s="70"/>
      <c r="J3703" s="522"/>
      <c r="K3703" s="42" t="s">
        <v>31</v>
      </c>
      <c r="L3703" s="543">
        <v>45436</v>
      </c>
      <c r="M3703" s="51"/>
      <c r="N3703" s="513">
        <v>45656</v>
      </c>
      <c r="O3703" s="51"/>
      <c r="P3703" s="70" t="str">
        <f t="shared" ca="1" si="604"/>
        <v/>
      </c>
      <c r="Q3703" s="70" t="str">
        <f t="shared" ca="1" si="609"/>
        <v/>
      </c>
      <c r="R3703" s="70" t="str">
        <f t="shared" ca="1" si="610"/>
        <v/>
      </c>
      <c r="S3703" s="70" t="str">
        <f t="shared" ca="1" si="611"/>
        <v/>
      </c>
      <c r="T3703" s="147" t="str">
        <f t="shared" ca="1" si="612"/>
        <v/>
      </c>
      <c r="U3703" s="146"/>
      <c r="V3703" s="51"/>
      <c r="W3703" s="51"/>
      <c r="X3703" s="51"/>
      <c r="Y3703" s="51"/>
      <c r="Z3703" s="51"/>
      <c r="AA3703" s="145"/>
    </row>
    <row r="3704" spans="1:27" s="2" customFormat="1" ht="15.6" x14ac:dyDescent="0.3">
      <c r="A3704" s="555">
        <v>45516</v>
      </c>
      <c r="B3704" s="48" t="s">
        <v>3547</v>
      </c>
      <c r="C3704" s="48" t="s">
        <v>3434</v>
      </c>
      <c r="D3704" s="48">
        <v>0</v>
      </c>
      <c r="E3704" s="48" t="s">
        <v>108</v>
      </c>
      <c r="F3704" s="45">
        <v>8</v>
      </c>
      <c r="G3704" s="46" t="s">
        <v>3559</v>
      </c>
      <c r="H3704" s="51"/>
      <c r="I3704" s="70"/>
      <c r="J3704" s="522"/>
      <c r="K3704" s="42" t="s">
        <v>31</v>
      </c>
      <c r="L3704" s="543">
        <v>45436</v>
      </c>
      <c r="M3704" s="51"/>
      <c r="N3704" s="513">
        <v>45656</v>
      </c>
      <c r="O3704" s="51"/>
      <c r="P3704" s="70" t="str">
        <f t="shared" ca="1" si="604"/>
        <v/>
      </c>
      <c r="Q3704" s="70" t="str">
        <f t="shared" ca="1" si="609"/>
        <v/>
      </c>
      <c r="R3704" s="70" t="str">
        <f t="shared" ca="1" si="610"/>
        <v/>
      </c>
      <c r="S3704" s="70" t="str">
        <f t="shared" ca="1" si="611"/>
        <v/>
      </c>
      <c r="T3704" s="147" t="str">
        <f t="shared" ca="1" si="612"/>
        <v/>
      </c>
      <c r="U3704" s="146"/>
      <c r="V3704" s="51"/>
      <c r="W3704" s="51"/>
      <c r="X3704" s="51"/>
      <c r="Y3704" s="51"/>
      <c r="Z3704" s="51"/>
      <c r="AA3704" s="145"/>
    </row>
    <row r="3705" spans="1:27" s="2" customFormat="1" ht="15.6" x14ac:dyDescent="0.3">
      <c r="A3705" s="555">
        <v>45516</v>
      </c>
      <c r="B3705" s="48" t="s">
        <v>3547</v>
      </c>
      <c r="C3705" s="48" t="s">
        <v>3434</v>
      </c>
      <c r="D3705" s="48">
        <v>0</v>
      </c>
      <c r="E3705" s="48" t="s">
        <v>108</v>
      </c>
      <c r="F3705" s="45">
        <v>9</v>
      </c>
      <c r="G3705" s="46" t="s">
        <v>3558</v>
      </c>
      <c r="H3705" s="51"/>
      <c r="I3705" s="70"/>
      <c r="J3705" s="522"/>
      <c r="K3705" s="42" t="s">
        <v>31</v>
      </c>
      <c r="L3705" s="543">
        <v>45436</v>
      </c>
      <c r="M3705" s="51"/>
      <c r="N3705" s="513">
        <v>45656</v>
      </c>
      <c r="O3705" s="51"/>
      <c r="P3705" s="70" t="str">
        <f ca="1">IF(K3705="NÃO INTERVENCIONADO",TODAY()-L3705,"")</f>
        <v/>
      </c>
      <c r="Q3705" s="70" t="str">
        <f t="shared" ca="1" si="609"/>
        <v/>
      </c>
      <c r="R3705" s="70" t="str">
        <f t="shared" ca="1" si="610"/>
        <v/>
      </c>
      <c r="S3705" s="70" t="str">
        <f t="shared" ca="1" si="611"/>
        <v/>
      </c>
      <c r="T3705" s="147" t="str">
        <f t="shared" ca="1" si="612"/>
        <v/>
      </c>
      <c r="U3705" s="146"/>
      <c r="V3705" s="51"/>
      <c r="W3705" s="51"/>
      <c r="X3705" s="51"/>
      <c r="Y3705" s="51"/>
      <c r="Z3705" s="51"/>
      <c r="AA3705" s="145"/>
    </row>
    <row r="3706" spans="1:27" s="2" customFormat="1" ht="15.6" x14ac:dyDescent="0.3">
      <c r="A3706" s="555">
        <v>45516</v>
      </c>
      <c r="B3706" s="48" t="s">
        <v>3547</v>
      </c>
      <c r="C3706" s="48" t="s">
        <v>3434</v>
      </c>
      <c r="D3706" s="48">
        <v>0</v>
      </c>
      <c r="E3706" s="48" t="s">
        <v>108</v>
      </c>
      <c r="F3706" s="45">
        <v>10</v>
      </c>
      <c r="G3706" s="46" t="s">
        <v>3557</v>
      </c>
      <c r="H3706" s="51"/>
      <c r="I3706" s="70"/>
      <c r="J3706" s="522"/>
      <c r="K3706" s="42" t="s">
        <v>31</v>
      </c>
      <c r="L3706" s="543">
        <v>45436</v>
      </c>
      <c r="M3706" s="51"/>
      <c r="N3706" s="513">
        <v>45656</v>
      </c>
      <c r="O3706" s="51"/>
      <c r="P3706" s="70" t="str">
        <f t="shared" ref="P3706:P3717" ca="1" si="613">IF(K3706="NÃO INTERVENCIONADO",TODAY()-J3706,"")</f>
        <v/>
      </c>
      <c r="Q3706" s="70" t="str">
        <f t="shared" ca="1" si="609"/>
        <v/>
      </c>
      <c r="R3706" s="70" t="str">
        <f t="shared" ca="1" si="610"/>
        <v/>
      </c>
      <c r="S3706" s="70" t="str">
        <f t="shared" ca="1" si="611"/>
        <v/>
      </c>
      <c r="T3706" s="147" t="str">
        <f t="shared" ca="1" si="612"/>
        <v/>
      </c>
      <c r="U3706" s="146"/>
      <c r="V3706" s="51"/>
      <c r="W3706" s="51"/>
      <c r="X3706" s="51"/>
      <c r="Y3706" s="51"/>
      <c r="Z3706" s="51"/>
      <c r="AA3706" s="145"/>
    </row>
    <row r="3707" spans="1:27" s="2" customFormat="1" ht="15.6" x14ac:dyDescent="0.3">
      <c r="A3707" s="555">
        <v>45516</v>
      </c>
      <c r="B3707" s="48" t="s">
        <v>3547</v>
      </c>
      <c r="C3707" s="48" t="s">
        <v>3434</v>
      </c>
      <c r="D3707" s="48">
        <v>0</v>
      </c>
      <c r="E3707" s="48" t="s">
        <v>108</v>
      </c>
      <c r="F3707" s="45">
        <v>11</v>
      </c>
      <c r="G3707" s="46" t="s">
        <v>3556</v>
      </c>
      <c r="H3707" s="51"/>
      <c r="I3707" s="70"/>
      <c r="J3707" s="522"/>
      <c r="K3707" s="42" t="s">
        <v>31</v>
      </c>
      <c r="L3707" s="543">
        <v>45436</v>
      </c>
      <c r="M3707" s="51"/>
      <c r="N3707" s="513">
        <v>45656</v>
      </c>
      <c r="O3707" s="51"/>
      <c r="P3707" s="70" t="str">
        <f t="shared" ca="1" si="613"/>
        <v/>
      </c>
      <c r="Q3707" s="70" t="str">
        <f t="shared" ca="1" si="609"/>
        <v/>
      </c>
      <c r="R3707" s="70" t="str">
        <f t="shared" ca="1" si="610"/>
        <v/>
      </c>
      <c r="S3707" s="70" t="str">
        <f t="shared" ca="1" si="611"/>
        <v/>
      </c>
      <c r="T3707" s="147" t="str">
        <f t="shared" ca="1" si="612"/>
        <v/>
      </c>
      <c r="U3707" s="146"/>
      <c r="V3707" s="51"/>
      <c r="W3707" s="51"/>
      <c r="X3707" s="51"/>
      <c r="Y3707" s="51"/>
      <c r="Z3707" s="51"/>
      <c r="AA3707" s="145"/>
    </row>
    <row r="3708" spans="1:27" s="2" customFormat="1" ht="15.6" x14ac:dyDescent="0.3">
      <c r="A3708" s="555">
        <v>45516</v>
      </c>
      <c r="B3708" s="48" t="s">
        <v>3547</v>
      </c>
      <c r="C3708" s="48" t="s">
        <v>3434</v>
      </c>
      <c r="D3708" s="48">
        <v>0</v>
      </c>
      <c r="E3708" s="48" t="s">
        <v>108</v>
      </c>
      <c r="F3708" s="45">
        <v>12</v>
      </c>
      <c r="G3708" s="46" t="s">
        <v>3555</v>
      </c>
      <c r="H3708" s="51"/>
      <c r="I3708" s="70"/>
      <c r="J3708" s="522"/>
      <c r="K3708" s="42" t="s">
        <v>31</v>
      </c>
      <c r="L3708" s="543">
        <v>45436</v>
      </c>
      <c r="M3708" s="51"/>
      <c r="N3708" s="513">
        <v>45656</v>
      </c>
      <c r="O3708" s="51"/>
      <c r="P3708" s="70" t="str">
        <f t="shared" ca="1" si="613"/>
        <v/>
      </c>
      <c r="Q3708" s="70" t="str">
        <f t="shared" ca="1" si="609"/>
        <v/>
      </c>
      <c r="R3708" s="70" t="str">
        <f t="shared" ca="1" si="610"/>
        <v/>
      </c>
      <c r="S3708" s="70" t="str">
        <f t="shared" ca="1" si="611"/>
        <v/>
      </c>
      <c r="T3708" s="147" t="str">
        <f t="shared" ca="1" si="612"/>
        <v/>
      </c>
      <c r="U3708" s="146"/>
      <c r="V3708" s="51"/>
      <c r="W3708" s="51"/>
      <c r="X3708" s="51"/>
      <c r="Y3708" s="51"/>
      <c r="Z3708" s="51"/>
      <c r="AA3708" s="145"/>
    </row>
    <row r="3709" spans="1:27" s="2" customFormat="1" ht="15.6" x14ac:dyDescent="0.3">
      <c r="A3709" s="555">
        <v>45516</v>
      </c>
      <c r="B3709" s="48" t="s">
        <v>3547</v>
      </c>
      <c r="C3709" s="48" t="s">
        <v>3434</v>
      </c>
      <c r="D3709" s="48">
        <v>0</v>
      </c>
      <c r="E3709" s="48" t="s">
        <v>108</v>
      </c>
      <c r="F3709" s="45">
        <v>13</v>
      </c>
      <c r="G3709" s="46" t="s">
        <v>3554</v>
      </c>
      <c r="H3709" s="51"/>
      <c r="I3709" s="70"/>
      <c r="J3709" s="522"/>
      <c r="K3709" s="42" t="s">
        <v>31</v>
      </c>
      <c r="L3709" s="543">
        <v>45436</v>
      </c>
      <c r="M3709" s="51"/>
      <c r="N3709" s="513">
        <v>45656</v>
      </c>
      <c r="O3709" s="51"/>
      <c r="P3709" s="70" t="str">
        <f t="shared" ca="1" si="613"/>
        <v/>
      </c>
      <c r="Q3709" s="70" t="str">
        <f t="shared" ca="1" si="609"/>
        <v/>
      </c>
      <c r="R3709" s="70" t="str">
        <f t="shared" ca="1" si="610"/>
        <v/>
      </c>
      <c r="S3709" s="70" t="str">
        <f t="shared" ca="1" si="611"/>
        <v/>
      </c>
      <c r="T3709" s="147" t="str">
        <f t="shared" ca="1" si="612"/>
        <v/>
      </c>
      <c r="U3709" s="146"/>
      <c r="V3709" s="51"/>
      <c r="W3709" s="51"/>
      <c r="X3709" s="51"/>
      <c r="Y3709" s="51"/>
      <c r="Z3709" s="51"/>
      <c r="AA3709" s="145"/>
    </row>
    <row r="3710" spans="1:27" s="2" customFormat="1" ht="15.6" x14ac:dyDescent="0.3">
      <c r="A3710" s="555">
        <v>45516</v>
      </c>
      <c r="B3710" s="48" t="s">
        <v>3547</v>
      </c>
      <c r="C3710" s="48" t="s">
        <v>3434</v>
      </c>
      <c r="D3710" s="48">
        <v>0</v>
      </c>
      <c r="E3710" s="48" t="s">
        <v>108</v>
      </c>
      <c r="F3710" s="45">
        <v>14</v>
      </c>
      <c r="G3710" s="46" t="s">
        <v>3553</v>
      </c>
      <c r="H3710" s="51"/>
      <c r="I3710" s="70"/>
      <c r="J3710" s="522"/>
      <c r="K3710" s="42" t="s">
        <v>31</v>
      </c>
      <c r="L3710" s="543">
        <v>45436</v>
      </c>
      <c r="M3710" s="51"/>
      <c r="N3710" s="513">
        <v>45656</v>
      </c>
      <c r="O3710" s="51"/>
      <c r="P3710" s="70" t="str">
        <f t="shared" ca="1" si="613"/>
        <v/>
      </c>
      <c r="Q3710" s="70" t="str">
        <f t="shared" ca="1" si="609"/>
        <v/>
      </c>
      <c r="R3710" s="70" t="str">
        <f t="shared" ca="1" si="610"/>
        <v/>
      </c>
      <c r="S3710" s="70" t="str">
        <f t="shared" ca="1" si="611"/>
        <v/>
      </c>
      <c r="T3710" s="147" t="str">
        <f t="shared" ca="1" si="612"/>
        <v/>
      </c>
      <c r="U3710" s="146"/>
      <c r="V3710" s="51"/>
      <c r="W3710" s="51"/>
      <c r="X3710" s="51"/>
      <c r="Y3710" s="51"/>
      <c r="Z3710" s="51"/>
      <c r="AA3710" s="145"/>
    </row>
    <row r="3711" spans="1:27" s="2" customFormat="1" ht="15.6" x14ac:dyDescent="0.3">
      <c r="A3711" s="555">
        <v>45516</v>
      </c>
      <c r="B3711" s="48" t="s">
        <v>3547</v>
      </c>
      <c r="C3711" s="48" t="s">
        <v>3434</v>
      </c>
      <c r="D3711" s="48">
        <v>0</v>
      </c>
      <c r="E3711" s="48" t="s">
        <v>108</v>
      </c>
      <c r="F3711" s="45">
        <v>15</v>
      </c>
      <c r="G3711" s="52" t="s">
        <v>3552</v>
      </c>
      <c r="H3711" s="51"/>
      <c r="I3711" s="70"/>
      <c r="J3711" s="522"/>
      <c r="K3711" s="188" t="s">
        <v>227</v>
      </c>
      <c r="L3711" s="543">
        <v>45436</v>
      </c>
      <c r="M3711" s="51"/>
      <c r="N3711" s="513"/>
      <c r="O3711" s="51"/>
      <c r="P3711" s="70" t="str">
        <f t="shared" ca="1" si="613"/>
        <v/>
      </c>
      <c r="Q3711" s="70" t="str">
        <f t="shared" ca="1" si="609"/>
        <v/>
      </c>
      <c r="R3711" s="70" t="str">
        <f t="shared" ca="1" si="610"/>
        <v/>
      </c>
      <c r="S3711" s="70" t="str">
        <f t="shared" ca="1" si="611"/>
        <v/>
      </c>
      <c r="T3711" s="147" t="str">
        <f t="shared" ca="1" si="612"/>
        <v/>
      </c>
      <c r="U3711" s="146"/>
      <c r="V3711" s="51"/>
      <c r="W3711" s="51"/>
      <c r="X3711" s="51"/>
      <c r="Y3711" s="51"/>
      <c r="Z3711" s="51"/>
      <c r="AA3711" s="145"/>
    </row>
    <row r="3712" spans="1:27" s="2" customFormat="1" ht="62.4" x14ac:dyDescent="0.3">
      <c r="A3712" s="555">
        <v>45516</v>
      </c>
      <c r="B3712" s="48" t="s">
        <v>3547</v>
      </c>
      <c r="C3712" s="48" t="s">
        <v>3434</v>
      </c>
      <c r="D3712" s="48">
        <v>0</v>
      </c>
      <c r="E3712" s="48" t="s">
        <v>108</v>
      </c>
      <c r="F3712" s="45">
        <v>16</v>
      </c>
      <c r="G3712" s="195" t="s">
        <v>3566</v>
      </c>
      <c r="H3712" s="48" t="s">
        <v>30</v>
      </c>
      <c r="I3712" s="70"/>
      <c r="J3712" s="522"/>
      <c r="K3712" s="42" t="s">
        <v>31</v>
      </c>
      <c r="L3712" s="543">
        <v>45436</v>
      </c>
      <c r="M3712" s="131">
        <v>45693</v>
      </c>
      <c r="N3712" s="513">
        <v>45700</v>
      </c>
      <c r="O3712" s="51"/>
      <c r="P3712" s="70" t="str">
        <f t="shared" ca="1" si="613"/>
        <v/>
      </c>
      <c r="Q3712" s="70" t="str">
        <f t="shared" ca="1" si="609"/>
        <v/>
      </c>
      <c r="R3712" s="70" t="str">
        <f t="shared" ca="1" si="610"/>
        <v/>
      </c>
      <c r="S3712" s="70" t="str">
        <f t="shared" ca="1" si="611"/>
        <v/>
      </c>
      <c r="T3712" s="147" t="str">
        <f t="shared" ca="1" si="612"/>
        <v/>
      </c>
      <c r="U3712" s="146"/>
      <c r="V3712" s="51"/>
      <c r="W3712" s="51"/>
      <c r="X3712" s="51"/>
      <c r="Y3712" s="51"/>
      <c r="Z3712" s="51"/>
      <c r="AA3712" s="145"/>
    </row>
    <row r="3713" spans="1:27" s="2" customFormat="1" ht="15.6" x14ac:dyDescent="0.3">
      <c r="A3713" s="555">
        <v>45516</v>
      </c>
      <c r="B3713" s="48" t="s">
        <v>3547</v>
      </c>
      <c r="C3713" s="48" t="s">
        <v>3434</v>
      </c>
      <c r="D3713" s="48">
        <v>0</v>
      </c>
      <c r="E3713" s="48" t="s">
        <v>108</v>
      </c>
      <c r="F3713" s="45">
        <v>17</v>
      </c>
      <c r="G3713" s="46" t="s">
        <v>3551</v>
      </c>
      <c r="H3713" s="51"/>
      <c r="I3713" s="70"/>
      <c r="J3713" s="522"/>
      <c r="K3713" s="42" t="s">
        <v>31</v>
      </c>
      <c r="L3713" s="543">
        <v>45436</v>
      </c>
      <c r="M3713" s="51"/>
      <c r="N3713" s="513">
        <v>45656</v>
      </c>
      <c r="O3713" s="51"/>
      <c r="P3713" s="70" t="str">
        <f t="shared" ca="1" si="613"/>
        <v/>
      </c>
      <c r="Q3713" s="70" t="str">
        <f t="shared" ca="1" si="609"/>
        <v/>
      </c>
      <c r="R3713" s="70" t="str">
        <f t="shared" ca="1" si="610"/>
        <v/>
      </c>
      <c r="S3713" s="70" t="str">
        <f t="shared" ca="1" si="611"/>
        <v/>
      </c>
      <c r="T3713" s="147" t="str">
        <f t="shared" ca="1" si="612"/>
        <v/>
      </c>
      <c r="U3713" s="146"/>
      <c r="V3713" s="51"/>
      <c r="W3713" s="51"/>
      <c r="X3713" s="51"/>
      <c r="Y3713" s="51"/>
      <c r="Z3713" s="51"/>
      <c r="AA3713" s="145"/>
    </row>
    <row r="3714" spans="1:27" s="2" customFormat="1" ht="15.6" x14ac:dyDescent="0.3">
      <c r="A3714" s="555">
        <v>45516</v>
      </c>
      <c r="B3714" s="48" t="s">
        <v>3547</v>
      </c>
      <c r="C3714" s="48" t="s">
        <v>3434</v>
      </c>
      <c r="D3714" s="48">
        <v>0</v>
      </c>
      <c r="E3714" s="48" t="s">
        <v>108</v>
      </c>
      <c r="F3714" s="45">
        <v>18</v>
      </c>
      <c r="G3714" s="46" t="s">
        <v>3550</v>
      </c>
      <c r="H3714" s="51"/>
      <c r="I3714" s="70"/>
      <c r="J3714" s="522"/>
      <c r="K3714" s="42" t="s">
        <v>31</v>
      </c>
      <c r="L3714" s="543">
        <v>45436</v>
      </c>
      <c r="M3714" s="51"/>
      <c r="N3714" s="513">
        <v>45656</v>
      </c>
      <c r="O3714" s="51"/>
      <c r="P3714" s="70" t="str">
        <f t="shared" ca="1" si="613"/>
        <v/>
      </c>
      <c r="Q3714" s="70" t="str">
        <f t="shared" ca="1" si="609"/>
        <v/>
      </c>
      <c r="R3714" s="70" t="str">
        <f t="shared" ca="1" si="610"/>
        <v/>
      </c>
      <c r="S3714" s="70" t="str">
        <f t="shared" ca="1" si="611"/>
        <v/>
      </c>
      <c r="T3714" s="147" t="str">
        <f t="shared" ca="1" si="612"/>
        <v/>
      </c>
      <c r="U3714" s="146"/>
      <c r="V3714" s="51"/>
      <c r="W3714" s="51"/>
      <c r="X3714" s="51"/>
      <c r="Y3714" s="51"/>
      <c r="Z3714" s="51"/>
      <c r="AA3714" s="145"/>
    </row>
    <row r="3715" spans="1:27" s="2" customFormat="1" ht="15.6" x14ac:dyDescent="0.3">
      <c r="A3715" s="555">
        <v>45516</v>
      </c>
      <c r="B3715" s="48" t="s">
        <v>3547</v>
      </c>
      <c r="C3715" s="48" t="s">
        <v>3434</v>
      </c>
      <c r="D3715" s="48">
        <v>0</v>
      </c>
      <c r="E3715" s="48" t="s">
        <v>108</v>
      </c>
      <c r="F3715" s="45">
        <v>19</v>
      </c>
      <c r="G3715" s="46" t="s">
        <v>3549</v>
      </c>
      <c r="H3715" s="53" t="s">
        <v>76</v>
      </c>
      <c r="I3715" s="70"/>
      <c r="J3715" s="522">
        <v>45567</v>
      </c>
      <c r="K3715" s="42" t="s">
        <v>31</v>
      </c>
      <c r="L3715" s="543">
        <v>45436</v>
      </c>
      <c r="M3715" s="51"/>
      <c r="N3715" s="513">
        <v>45687</v>
      </c>
      <c r="O3715" s="51"/>
      <c r="P3715" s="70" t="str">
        <f t="shared" ca="1" si="613"/>
        <v/>
      </c>
      <c r="Q3715" s="70" t="str">
        <f t="shared" ca="1" si="609"/>
        <v/>
      </c>
      <c r="R3715" s="70" t="str">
        <f t="shared" ca="1" si="610"/>
        <v/>
      </c>
      <c r="S3715" s="70" t="str">
        <f t="shared" ca="1" si="611"/>
        <v/>
      </c>
      <c r="T3715" s="147" t="str">
        <f t="shared" ca="1" si="612"/>
        <v/>
      </c>
      <c r="U3715" s="146"/>
      <c r="V3715" s="51"/>
      <c r="W3715" s="51"/>
      <c r="X3715" s="51"/>
      <c r="Y3715" s="51"/>
      <c r="Z3715" s="51"/>
      <c r="AA3715" s="145"/>
    </row>
    <row r="3716" spans="1:27" s="2" customFormat="1" ht="15.6" x14ac:dyDescent="0.3">
      <c r="A3716" s="555">
        <v>45516</v>
      </c>
      <c r="B3716" s="48" t="s">
        <v>3547</v>
      </c>
      <c r="C3716" s="48" t="s">
        <v>3434</v>
      </c>
      <c r="D3716" s="48">
        <v>0</v>
      </c>
      <c r="E3716" s="48" t="s">
        <v>108</v>
      </c>
      <c r="F3716" s="263">
        <v>20</v>
      </c>
      <c r="G3716" s="46" t="s">
        <v>3548</v>
      </c>
      <c r="H3716" s="225" t="s">
        <v>68</v>
      </c>
      <c r="I3716" s="70"/>
      <c r="J3716" s="577">
        <v>45575</v>
      </c>
      <c r="K3716" s="42" t="s">
        <v>31</v>
      </c>
      <c r="L3716" s="543">
        <v>45436</v>
      </c>
      <c r="M3716" s="51"/>
      <c r="N3716" s="513">
        <v>45594</v>
      </c>
      <c r="O3716" s="51"/>
      <c r="P3716" s="70" t="str">
        <f t="shared" ca="1" si="613"/>
        <v/>
      </c>
      <c r="Q3716" s="70" t="str">
        <f t="shared" ca="1" si="609"/>
        <v/>
      </c>
      <c r="R3716" s="70" t="str">
        <f t="shared" ca="1" si="610"/>
        <v/>
      </c>
      <c r="S3716" s="70" t="str">
        <f t="shared" ca="1" si="611"/>
        <v/>
      </c>
      <c r="T3716" s="147" t="str">
        <f t="shared" ca="1" si="612"/>
        <v/>
      </c>
      <c r="U3716" s="146"/>
      <c r="V3716" s="51"/>
      <c r="W3716" s="51"/>
      <c r="X3716" s="51"/>
      <c r="Y3716" s="51"/>
      <c r="Z3716" s="51"/>
      <c r="AA3716" s="145"/>
    </row>
    <row r="3717" spans="1:27" s="2" customFormat="1" ht="15.6" x14ac:dyDescent="0.3">
      <c r="A3717" s="555">
        <v>45516</v>
      </c>
      <c r="B3717" s="48" t="s">
        <v>3547</v>
      </c>
      <c r="C3717" s="48" t="s">
        <v>3434</v>
      </c>
      <c r="D3717" s="48">
        <v>0</v>
      </c>
      <c r="E3717" s="48" t="s">
        <v>108</v>
      </c>
      <c r="F3717" s="45">
        <v>21</v>
      </c>
      <c r="G3717" s="61" t="s">
        <v>5299</v>
      </c>
      <c r="H3717" s="65" t="s">
        <v>30</v>
      </c>
      <c r="I3717" s="88"/>
      <c r="J3717" s="580">
        <v>45957</v>
      </c>
      <c r="K3717" s="42" t="s">
        <v>31</v>
      </c>
      <c r="L3717" s="543">
        <v>45436</v>
      </c>
      <c r="M3717" s="51"/>
      <c r="N3717" s="513">
        <v>45964</v>
      </c>
      <c r="O3717" s="51"/>
      <c r="P3717" s="70" t="str">
        <f t="shared" ca="1" si="613"/>
        <v/>
      </c>
      <c r="Q3717" s="70" t="str">
        <f t="shared" ca="1" si="609"/>
        <v/>
      </c>
      <c r="R3717" s="70" t="str">
        <f t="shared" ca="1" si="610"/>
        <v/>
      </c>
      <c r="S3717" s="70" t="str">
        <f t="shared" ca="1" si="611"/>
        <v/>
      </c>
      <c r="T3717" s="147" t="str">
        <f t="shared" ca="1" si="612"/>
        <v/>
      </c>
      <c r="U3717" s="146"/>
      <c r="V3717" s="51"/>
      <c r="W3717" s="51"/>
      <c r="X3717" s="51"/>
      <c r="Y3717" s="51"/>
      <c r="Z3717" s="51"/>
      <c r="AA3717" s="145"/>
    </row>
    <row r="3718" spans="1:27" s="2" customFormat="1" ht="15.6" x14ac:dyDescent="0.3">
      <c r="A3718" s="555">
        <v>45516</v>
      </c>
      <c r="B3718" s="48" t="s">
        <v>3547</v>
      </c>
      <c r="C3718" s="48" t="s">
        <v>3434</v>
      </c>
      <c r="D3718" s="48">
        <v>0</v>
      </c>
      <c r="E3718" s="48" t="s">
        <v>108</v>
      </c>
      <c r="F3718" s="45">
        <v>22</v>
      </c>
      <c r="G3718" s="61" t="s">
        <v>5298</v>
      </c>
      <c r="H3718" s="65" t="s">
        <v>30</v>
      </c>
      <c r="I3718" s="88"/>
      <c r="J3718" s="580">
        <v>45957</v>
      </c>
      <c r="K3718" s="42" t="s">
        <v>31</v>
      </c>
      <c r="L3718" s="543">
        <v>45436</v>
      </c>
      <c r="M3718" s="51"/>
      <c r="N3718" s="513">
        <v>45964</v>
      </c>
      <c r="O3718" s="51"/>
      <c r="P3718" s="70"/>
      <c r="Q3718" s="70"/>
      <c r="R3718" s="70"/>
      <c r="S3718" s="70"/>
      <c r="T3718" s="147"/>
      <c r="U3718" s="146"/>
      <c r="V3718" s="51"/>
      <c r="W3718" s="51"/>
      <c r="X3718" s="51"/>
      <c r="Y3718" s="51"/>
      <c r="Z3718" s="51"/>
      <c r="AA3718" s="145"/>
    </row>
    <row r="3719" spans="1:27" s="2" customFormat="1" ht="15.6" x14ac:dyDescent="0.3">
      <c r="A3719" s="555">
        <v>45593</v>
      </c>
      <c r="B3719" s="235" t="s">
        <v>3567</v>
      </c>
      <c r="C3719" s="236" t="s">
        <v>3434</v>
      </c>
      <c r="D3719" s="236">
        <v>0</v>
      </c>
      <c r="E3719" s="236" t="s">
        <v>278</v>
      </c>
      <c r="F3719" s="236">
        <v>1</v>
      </c>
      <c r="G3719" s="383" t="s">
        <v>3568</v>
      </c>
      <c r="H3719" s="364" t="s">
        <v>76</v>
      </c>
      <c r="I3719" s="364"/>
      <c r="J3719" s="584">
        <v>45678</v>
      </c>
      <c r="K3719" s="42" t="s">
        <v>31</v>
      </c>
      <c r="L3719" s="544">
        <v>45518</v>
      </c>
      <c r="M3719" s="241">
        <v>45695</v>
      </c>
      <c r="N3719" s="522">
        <v>45743</v>
      </c>
      <c r="O3719" s="51"/>
      <c r="P3719" s="70" t="str">
        <f t="shared" ref="P3719:P3745" ca="1" si="614">IF(K3719="NÃO INTERVENCIONADO",TODAY()-J3719,"")</f>
        <v/>
      </c>
      <c r="Q3719" s="70" t="str">
        <f t="shared" ref="Q3719:Q3751" ca="1" si="615">IF(K3719="ENCOMENDADO",TODAY()-J3719,"")</f>
        <v/>
      </c>
      <c r="R3719" s="70" t="str">
        <f t="shared" ref="R3719:R3751" ca="1" si="616">IF(K3719="EM OBRA",TODAY()-J3719,"")</f>
        <v/>
      </c>
      <c r="S3719" s="70" t="str">
        <f t="shared" ref="S3719:S3751" ca="1" si="617">IF(K3719="CORREÇÃO NÃO ACEITE",TODAY()-J3719,"")</f>
        <v/>
      </c>
      <c r="T3719" s="147" t="str">
        <f t="shared" ref="T3719:T3751" ca="1" si="618">IF(K3719="A VERIFICAR",TODAY()-J3719,"")</f>
        <v/>
      </c>
      <c r="U3719" s="146"/>
      <c r="V3719" s="51"/>
      <c r="W3719" s="51"/>
      <c r="X3719" s="51"/>
      <c r="Y3719" s="51"/>
      <c r="Z3719" s="51"/>
      <c r="AA3719" s="145"/>
    </row>
    <row r="3720" spans="1:27" s="2" customFormat="1" ht="15.6" x14ac:dyDescent="0.3">
      <c r="A3720" s="555">
        <v>45593</v>
      </c>
      <c r="B3720" s="48" t="s">
        <v>3567</v>
      </c>
      <c r="C3720" s="48" t="s">
        <v>3434</v>
      </c>
      <c r="D3720" s="48">
        <v>0</v>
      </c>
      <c r="E3720" s="48" t="s">
        <v>278</v>
      </c>
      <c r="F3720" s="45">
        <v>2</v>
      </c>
      <c r="G3720" s="64" t="s">
        <v>3598</v>
      </c>
      <c r="H3720" s="65" t="s">
        <v>84</v>
      </c>
      <c r="I3720" s="65"/>
      <c r="J3720" s="526"/>
      <c r="K3720" s="42" t="s">
        <v>31</v>
      </c>
      <c r="L3720" s="544">
        <v>45518</v>
      </c>
      <c r="M3720" s="57"/>
      <c r="N3720" s="516">
        <v>45608</v>
      </c>
      <c r="O3720" s="51"/>
      <c r="P3720" s="70" t="str">
        <f t="shared" ca="1" si="614"/>
        <v/>
      </c>
      <c r="Q3720" s="70" t="str">
        <f t="shared" ca="1" si="615"/>
        <v/>
      </c>
      <c r="R3720" s="70" t="str">
        <f t="shared" ca="1" si="616"/>
        <v/>
      </c>
      <c r="S3720" s="70" t="str">
        <f t="shared" ca="1" si="617"/>
        <v/>
      </c>
      <c r="T3720" s="147" t="str">
        <f t="shared" ca="1" si="618"/>
        <v/>
      </c>
      <c r="U3720" s="146"/>
      <c r="V3720" s="51"/>
      <c r="W3720" s="51"/>
      <c r="X3720" s="51"/>
      <c r="Y3720" s="51"/>
      <c r="Z3720" s="51"/>
      <c r="AA3720" s="145"/>
    </row>
    <row r="3721" spans="1:27" s="2" customFormat="1" ht="15.6" x14ac:dyDescent="0.3">
      <c r="A3721" s="555">
        <v>45593</v>
      </c>
      <c r="B3721" s="48" t="s">
        <v>3567</v>
      </c>
      <c r="C3721" s="48" t="s">
        <v>3434</v>
      </c>
      <c r="D3721" s="48">
        <v>0</v>
      </c>
      <c r="E3721" s="48" t="s">
        <v>278</v>
      </c>
      <c r="F3721" s="45">
        <v>3</v>
      </c>
      <c r="G3721" s="64" t="s">
        <v>3597</v>
      </c>
      <c r="H3721" s="65" t="s">
        <v>30</v>
      </c>
      <c r="I3721" s="65"/>
      <c r="J3721" s="526"/>
      <c r="K3721" s="42" t="s">
        <v>31</v>
      </c>
      <c r="L3721" s="544">
        <v>45518</v>
      </c>
      <c r="M3721" s="57"/>
      <c r="N3721" s="516">
        <v>45608</v>
      </c>
      <c r="O3721" s="51"/>
      <c r="P3721" s="70" t="str">
        <f t="shared" ca="1" si="614"/>
        <v/>
      </c>
      <c r="Q3721" s="70" t="str">
        <f t="shared" ca="1" si="615"/>
        <v/>
      </c>
      <c r="R3721" s="70" t="str">
        <f t="shared" ca="1" si="616"/>
        <v/>
      </c>
      <c r="S3721" s="70" t="str">
        <f t="shared" ca="1" si="617"/>
        <v/>
      </c>
      <c r="T3721" s="147" t="str">
        <f t="shared" ca="1" si="618"/>
        <v/>
      </c>
      <c r="U3721" s="146"/>
      <c r="V3721" s="51"/>
      <c r="W3721" s="51"/>
      <c r="X3721" s="51"/>
      <c r="Y3721" s="51"/>
      <c r="Z3721" s="51"/>
      <c r="AA3721" s="145"/>
    </row>
    <row r="3722" spans="1:27" s="2" customFormat="1" ht="15.6" x14ac:dyDescent="0.3">
      <c r="A3722" s="555">
        <v>45593</v>
      </c>
      <c r="B3722" s="48" t="s">
        <v>3567</v>
      </c>
      <c r="C3722" s="48" t="s">
        <v>3434</v>
      </c>
      <c r="D3722" s="48">
        <v>0</v>
      </c>
      <c r="E3722" s="48" t="s">
        <v>278</v>
      </c>
      <c r="F3722" s="45">
        <v>4</v>
      </c>
      <c r="G3722" s="64" t="s">
        <v>3596</v>
      </c>
      <c r="H3722" s="65" t="s">
        <v>30</v>
      </c>
      <c r="I3722" s="65"/>
      <c r="J3722" s="526">
        <v>45590</v>
      </c>
      <c r="K3722" s="42" t="s">
        <v>31</v>
      </c>
      <c r="L3722" s="544">
        <v>45518</v>
      </c>
      <c r="M3722" s="57"/>
      <c r="N3722" s="516">
        <v>45608</v>
      </c>
      <c r="O3722" s="51"/>
      <c r="P3722" s="70" t="str">
        <f t="shared" ca="1" si="614"/>
        <v/>
      </c>
      <c r="Q3722" s="70" t="str">
        <f t="shared" ca="1" si="615"/>
        <v/>
      </c>
      <c r="R3722" s="70" t="str">
        <f t="shared" ca="1" si="616"/>
        <v/>
      </c>
      <c r="S3722" s="70" t="str">
        <f t="shared" ca="1" si="617"/>
        <v/>
      </c>
      <c r="T3722" s="147" t="str">
        <f t="shared" ca="1" si="618"/>
        <v/>
      </c>
      <c r="U3722" s="146"/>
      <c r="V3722" s="51"/>
      <c r="W3722" s="51"/>
      <c r="X3722" s="51"/>
      <c r="Y3722" s="51"/>
      <c r="Z3722" s="51"/>
      <c r="AA3722" s="145"/>
    </row>
    <row r="3723" spans="1:27" s="2" customFormat="1" ht="15.6" x14ac:dyDescent="0.3">
      <c r="A3723" s="555">
        <v>45593</v>
      </c>
      <c r="B3723" s="48" t="s">
        <v>3567</v>
      </c>
      <c r="C3723" s="48" t="s">
        <v>3434</v>
      </c>
      <c r="D3723" s="48">
        <v>0</v>
      </c>
      <c r="E3723" s="48" t="s">
        <v>278</v>
      </c>
      <c r="F3723" s="45">
        <v>5</v>
      </c>
      <c r="G3723" s="64" t="s">
        <v>3595</v>
      </c>
      <c r="H3723" s="65" t="s">
        <v>30</v>
      </c>
      <c r="I3723" s="65"/>
      <c r="J3723" s="526"/>
      <c r="K3723" s="187" t="s">
        <v>31</v>
      </c>
      <c r="L3723" s="544">
        <v>45518</v>
      </c>
      <c r="M3723" s="57"/>
      <c r="N3723" s="516">
        <v>45576</v>
      </c>
      <c r="O3723" s="51"/>
      <c r="P3723" s="70" t="str">
        <f t="shared" ca="1" si="614"/>
        <v/>
      </c>
      <c r="Q3723" s="70" t="str">
        <f t="shared" ca="1" si="615"/>
        <v/>
      </c>
      <c r="R3723" s="70" t="str">
        <f t="shared" ca="1" si="616"/>
        <v/>
      </c>
      <c r="S3723" s="70" t="str">
        <f t="shared" ca="1" si="617"/>
        <v/>
      </c>
      <c r="T3723" s="147" t="str">
        <f t="shared" ca="1" si="618"/>
        <v/>
      </c>
      <c r="U3723" s="146"/>
      <c r="V3723" s="51"/>
      <c r="W3723" s="51"/>
      <c r="X3723" s="51"/>
      <c r="Y3723" s="51"/>
      <c r="Z3723" s="51"/>
      <c r="AA3723" s="145"/>
    </row>
    <row r="3724" spans="1:27" s="2" customFormat="1" ht="15.6" x14ac:dyDescent="0.3">
      <c r="A3724" s="555">
        <v>45593</v>
      </c>
      <c r="B3724" s="48" t="s">
        <v>3567</v>
      </c>
      <c r="C3724" s="48" t="s">
        <v>3434</v>
      </c>
      <c r="D3724" s="48">
        <v>0</v>
      </c>
      <c r="E3724" s="48" t="s">
        <v>278</v>
      </c>
      <c r="F3724" s="45">
        <v>6</v>
      </c>
      <c r="G3724" s="64" t="s">
        <v>3594</v>
      </c>
      <c r="H3724" s="65" t="s">
        <v>30</v>
      </c>
      <c r="I3724" s="65"/>
      <c r="J3724" s="526"/>
      <c r="K3724" s="42" t="s">
        <v>31</v>
      </c>
      <c r="L3724" s="544">
        <v>45518</v>
      </c>
      <c r="M3724" s="57"/>
      <c r="N3724" s="516">
        <v>45589</v>
      </c>
      <c r="O3724" s="51"/>
      <c r="P3724" s="70" t="str">
        <f t="shared" ca="1" si="614"/>
        <v/>
      </c>
      <c r="Q3724" s="70" t="str">
        <f t="shared" ca="1" si="615"/>
        <v/>
      </c>
      <c r="R3724" s="70" t="str">
        <f t="shared" ca="1" si="616"/>
        <v/>
      </c>
      <c r="S3724" s="70" t="str">
        <f t="shared" ca="1" si="617"/>
        <v/>
      </c>
      <c r="T3724" s="147" t="str">
        <f t="shared" ca="1" si="618"/>
        <v/>
      </c>
      <c r="U3724" s="146"/>
      <c r="V3724" s="51"/>
      <c r="W3724" s="51"/>
      <c r="X3724" s="51"/>
      <c r="Y3724" s="51"/>
      <c r="Z3724" s="51"/>
      <c r="AA3724" s="145"/>
    </row>
    <row r="3725" spans="1:27" s="2" customFormat="1" ht="15.6" x14ac:dyDescent="0.3">
      <c r="A3725" s="555">
        <v>45593</v>
      </c>
      <c r="B3725" s="48" t="s">
        <v>3567</v>
      </c>
      <c r="C3725" s="48" t="s">
        <v>3434</v>
      </c>
      <c r="D3725" s="48">
        <v>0</v>
      </c>
      <c r="E3725" s="48" t="s">
        <v>278</v>
      </c>
      <c r="F3725" s="45">
        <v>7</v>
      </c>
      <c r="G3725" s="64" t="s">
        <v>3593</v>
      </c>
      <c r="H3725" s="65" t="s">
        <v>30</v>
      </c>
      <c r="I3725" s="65"/>
      <c r="J3725" s="526"/>
      <c r="K3725" s="187" t="s">
        <v>31</v>
      </c>
      <c r="L3725" s="544">
        <v>45518</v>
      </c>
      <c r="M3725" s="57"/>
      <c r="N3725" s="516">
        <v>45589</v>
      </c>
      <c r="O3725" s="51"/>
      <c r="P3725" s="70" t="str">
        <f t="shared" ca="1" si="614"/>
        <v/>
      </c>
      <c r="Q3725" s="70" t="str">
        <f t="shared" ca="1" si="615"/>
        <v/>
      </c>
      <c r="R3725" s="70" t="str">
        <f t="shared" ca="1" si="616"/>
        <v/>
      </c>
      <c r="S3725" s="70" t="str">
        <f t="shared" ca="1" si="617"/>
        <v/>
      </c>
      <c r="T3725" s="147" t="str">
        <f t="shared" ca="1" si="618"/>
        <v/>
      </c>
      <c r="U3725" s="146"/>
      <c r="V3725" s="51"/>
      <c r="W3725" s="51"/>
      <c r="X3725" s="51"/>
      <c r="Y3725" s="51"/>
      <c r="Z3725" s="51"/>
      <c r="AA3725" s="145"/>
    </row>
    <row r="3726" spans="1:27" s="2" customFormat="1" ht="15.6" x14ac:dyDescent="0.3">
      <c r="A3726" s="555">
        <v>45593</v>
      </c>
      <c r="B3726" s="48" t="s">
        <v>3567</v>
      </c>
      <c r="C3726" s="48" t="s">
        <v>3434</v>
      </c>
      <c r="D3726" s="48">
        <v>0</v>
      </c>
      <c r="E3726" s="48" t="s">
        <v>278</v>
      </c>
      <c r="F3726" s="45">
        <v>8</v>
      </c>
      <c r="G3726" s="64" t="s">
        <v>3592</v>
      </c>
      <c r="H3726" s="65" t="s">
        <v>44</v>
      </c>
      <c r="I3726" s="65"/>
      <c r="J3726" s="526"/>
      <c r="K3726" s="42" t="s">
        <v>31</v>
      </c>
      <c r="L3726" s="544">
        <v>45518</v>
      </c>
      <c r="M3726" s="57"/>
      <c r="N3726" s="516">
        <v>45615</v>
      </c>
      <c r="O3726" s="51"/>
      <c r="P3726" s="70" t="str">
        <f t="shared" ca="1" si="614"/>
        <v/>
      </c>
      <c r="Q3726" s="70" t="str">
        <f t="shared" ca="1" si="615"/>
        <v/>
      </c>
      <c r="R3726" s="70" t="str">
        <f t="shared" ca="1" si="616"/>
        <v/>
      </c>
      <c r="S3726" s="70" t="str">
        <f t="shared" ca="1" si="617"/>
        <v/>
      </c>
      <c r="T3726" s="147" t="str">
        <f t="shared" ca="1" si="618"/>
        <v/>
      </c>
      <c r="U3726" s="146"/>
      <c r="V3726" s="51"/>
      <c r="W3726" s="51"/>
      <c r="X3726" s="51"/>
      <c r="Y3726" s="51"/>
      <c r="Z3726" s="51"/>
      <c r="AA3726" s="145"/>
    </row>
    <row r="3727" spans="1:27" s="2" customFormat="1" ht="15.6" x14ac:dyDescent="0.3">
      <c r="A3727" s="555">
        <v>45593</v>
      </c>
      <c r="B3727" s="48" t="s">
        <v>3567</v>
      </c>
      <c r="C3727" s="48" t="s">
        <v>3434</v>
      </c>
      <c r="D3727" s="48">
        <v>0</v>
      </c>
      <c r="E3727" s="48" t="s">
        <v>278</v>
      </c>
      <c r="F3727" s="45">
        <v>9</v>
      </c>
      <c r="G3727" s="64" t="s">
        <v>3591</v>
      </c>
      <c r="H3727" s="65" t="s">
        <v>30</v>
      </c>
      <c r="I3727" s="65"/>
      <c r="J3727" s="526"/>
      <c r="K3727" s="42" t="s">
        <v>31</v>
      </c>
      <c r="L3727" s="544">
        <v>45518</v>
      </c>
      <c r="M3727" s="57"/>
      <c r="N3727" s="516">
        <v>45589</v>
      </c>
      <c r="O3727" s="51"/>
      <c r="P3727" s="70" t="str">
        <f t="shared" ca="1" si="614"/>
        <v/>
      </c>
      <c r="Q3727" s="70" t="str">
        <f t="shared" ca="1" si="615"/>
        <v/>
      </c>
      <c r="R3727" s="70" t="str">
        <f t="shared" ca="1" si="616"/>
        <v/>
      </c>
      <c r="S3727" s="70" t="str">
        <f t="shared" ca="1" si="617"/>
        <v/>
      </c>
      <c r="T3727" s="147" t="str">
        <f t="shared" ca="1" si="618"/>
        <v/>
      </c>
      <c r="U3727" s="146"/>
      <c r="V3727" s="51"/>
      <c r="W3727" s="51"/>
      <c r="X3727" s="51"/>
      <c r="Y3727" s="51"/>
      <c r="Z3727" s="51"/>
      <c r="AA3727" s="145"/>
    </row>
    <row r="3728" spans="1:27" s="2" customFormat="1" ht="15.6" x14ac:dyDescent="0.3">
      <c r="A3728" s="555">
        <v>45593</v>
      </c>
      <c r="B3728" s="48" t="s">
        <v>3567</v>
      </c>
      <c r="C3728" s="48" t="s">
        <v>3434</v>
      </c>
      <c r="D3728" s="48">
        <v>0</v>
      </c>
      <c r="E3728" s="48" t="s">
        <v>278</v>
      </c>
      <c r="F3728" s="45">
        <v>10</v>
      </c>
      <c r="G3728" s="64" t="s">
        <v>3590</v>
      </c>
      <c r="H3728" s="65" t="s">
        <v>30</v>
      </c>
      <c r="I3728" s="65"/>
      <c r="J3728" s="526"/>
      <c r="K3728" s="42" t="s">
        <v>31</v>
      </c>
      <c r="L3728" s="544">
        <v>45518</v>
      </c>
      <c r="M3728" s="57"/>
      <c r="N3728" s="516">
        <v>45576</v>
      </c>
      <c r="O3728" s="51"/>
      <c r="P3728" s="70" t="str">
        <f t="shared" ca="1" si="614"/>
        <v/>
      </c>
      <c r="Q3728" s="70" t="str">
        <f t="shared" ca="1" si="615"/>
        <v/>
      </c>
      <c r="R3728" s="70" t="str">
        <f t="shared" ca="1" si="616"/>
        <v/>
      </c>
      <c r="S3728" s="70" t="str">
        <f t="shared" ca="1" si="617"/>
        <v/>
      </c>
      <c r="T3728" s="147" t="str">
        <f t="shared" ca="1" si="618"/>
        <v/>
      </c>
      <c r="U3728" s="146"/>
      <c r="V3728" s="51"/>
      <c r="W3728" s="51"/>
      <c r="X3728" s="51"/>
      <c r="Y3728" s="51"/>
      <c r="Z3728" s="51"/>
      <c r="AA3728" s="145"/>
    </row>
    <row r="3729" spans="1:27" s="2" customFormat="1" ht="15.6" x14ac:dyDescent="0.3">
      <c r="A3729" s="555">
        <v>45593</v>
      </c>
      <c r="B3729" s="48" t="s">
        <v>3567</v>
      </c>
      <c r="C3729" s="48" t="s">
        <v>3434</v>
      </c>
      <c r="D3729" s="48">
        <v>0</v>
      </c>
      <c r="E3729" s="48" t="s">
        <v>278</v>
      </c>
      <c r="F3729" s="45">
        <v>11</v>
      </c>
      <c r="G3729" s="64" t="s">
        <v>3589</v>
      </c>
      <c r="H3729" s="65" t="s">
        <v>30</v>
      </c>
      <c r="I3729" s="65"/>
      <c r="J3729" s="526">
        <v>45590</v>
      </c>
      <c r="K3729" s="42" t="s">
        <v>31</v>
      </c>
      <c r="L3729" s="544">
        <v>45518</v>
      </c>
      <c r="M3729" s="57"/>
      <c r="N3729" s="516">
        <v>45615</v>
      </c>
      <c r="O3729" s="51"/>
      <c r="P3729" s="70" t="str">
        <f t="shared" ca="1" si="614"/>
        <v/>
      </c>
      <c r="Q3729" s="70" t="str">
        <f t="shared" ca="1" si="615"/>
        <v/>
      </c>
      <c r="R3729" s="70" t="str">
        <f t="shared" ca="1" si="616"/>
        <v/>
      </c>
      <c r="S3729" s="70" t="str">
        <f t="shared" ca="1" si="617"/>
        <v/>
      </c>
      <c r="T3729" s="147" t="str">
        <f t="shared" ca="1" si="618"/>
        <v/>
      </c>
      <c r="U3729" s="146"/>
      <c r="V3729" s="51"/>
      <c r="W3729" s="51"/>
      <c r="X3729" s="51"/>
      <c r="Y3729" s="51"/>
      <c r="Z3729" s="51"/>
      <c r="AA3729" s="145"/>
    </row>
    <row r="3730" spans="1:27" s="2" customFormat="1" ht="15.6" x14ac:dyDescent="0.3">
      <c r="A3730" s="555">
        <v>45593</v>
      </c>
      <c r="B3730" s="48" t="s">
        <v>3567</v>
      </c>
      <c r="C3730" s="48" t="s">
        <v>3434</v>
      </c>
      <c r="D3730" s="48">
        <v>0</v>
      </c>
      <c r="E3730" s="48" t="s">
        <v>278</v>
      </c>
      <c r="F3730" s="45">
        <v>12</v>
      </c>
      <c r="G3730" s="64" t="s">
        <v>243</v>
      </c>
      <c r="H3730" s="65" t="s">
        <v>30</v>
      </c>
      <c r="I3730" s="65"/>
      <c r="J3730" s="526"/>
      <c r="K3730" s="187" t="s">
        <v>31</v>
      </c>
      <c r="L3730" s="544">
        <v>45518</v>
      </c>
      <c r="M3730" s="57"/>
      <c r="N3730" s="516">
        <v>45576</v>
      </c>
      <c r="O3730" s="51"/>
      <c r="P3730" s="70" t="str">
        <f t="shared" ca="1" si="614"/>
        <v/>
      </c>
      <c r="Q3730" s="70" t="str">
        <f t="shared" ca="1" si="615"/>
        <v/>
      </c>
      <c r="R3730" s="70" t="str">
        <f t="shared" ca="1" si="616"/>
        <v/>
      </c>
      <c r="S3730" s="70" t="str">
        <f t="shared" ca="1" si="617"/>
        <v/>
      </c>
      <c r="T3730" s="147" t="str">
        <f t="shared" ca="1" si="618"/>
        <v/>
      </c>
      <c r="U3730" s="146"/>
      <c r="V3730" s="51"/>
      <c r="W3730" s="51"/>
      <c r="X3730" s="51"/>
      <c r="Y3730" s="51"/>
      <c r="Z3730" s="51"/>
      <c r="AA3730" s="145"/>
    </row>
    <row r="3731" spans="1:27" s="2" customFormat="1" ht="15.6" x14ac:dyDescent="0.3">
      <c r="A3731" s="555">
        <v>45593</v>
      </c>
      <c r="B3731" s="48" t="s">
        <v>3567</v>
      </c>
      <c r="C3731" s="48" t="s">
        <v>3434</v>
      </c>
      <c r="D3731" s="48">
        <v>0</v>
      </c>
      <c r="E3731" s="48" t="s">
        <v>278</v>
      </c>
      <c r="F3731" s="45">
        <v>13</v>
      </c>
      <c r="G3731" s="64" t="s">
        <v>3588</v>
      </c>
      <c r="H3731" s="65" t="s">
        <v>30</v>
      </c>
      <c r="I3731" s="65"/>
      <c r="J3731" s="526"/>
      <c r="K3731" s="42" t="s">
        <v>31</v>
      </c>
      <c r="L3731" s="544">
        <v>45518</v>
      </c>
      <c r="M3731" s="57"/>
      <c r="N3731" s="516">
        <v>45576</v>
      </c>
      <c r="O3731" s="51"/>
      <c r="P3731" s="70" t="str">
        <f t="shared" ca="1" si="614"/>
        <v/>
      </c>
      <c r="Q3731" s="70" t="str">
        <f t="shared" ca="1" si="615"/>
        <v/>
      </c>
      <c r="R3731" s="70" t="str">
        <f t="shared" ca="1" si="616"/>
        <v/>
      </c>
      <c r="S3731" s="70" t="str">
        <f t="shared" ca="1" si="617"/>
        <v/>
      </c>
      <c r="T3731" s="147" t="str">
        <f t="shared" ca="1" si="618"/>
        <v/>
      </c>
      <c r="U3731" s="146"/>
      <c r="V3731" s="51"/>
      <c r="W3731" s="51"/>
      <c r="X3731" s="51"/>
      <c r="Y3731" s="51"/>
      <c r="Z3731" s="51"/>
      <c r="AA3731" s="145"/>
    </row>
    <row r="3732" spans="1:27" s="2" customFormat="1" ht="15.6" x14ac:dyDescent="0.3">
      <c r="A3732" s="555">
        <v>45593</v>
      </c>
      <c r="B3732" s="48" t="s">
        <v>3567</v>
      </c>
      <c r="C3732" s="48" t="s">
        <v>3434</v>
      </c>
      <c r="D3732" s="48">
        <v>0</v>
      </c>
      <c r="E3732" s="48" t="s">
        <v>278</v>
      </c>
      <c r="F3732" s="45">
        <v>14</v>
      </c>
      <c r="G3732" s="64" t="s">
        <v>3587</v>
      </c>
      <c r="H3732" s="65" t="s">
        <v>76</v>
      </c>
      <c r="I3732" s="65"/>
      <c r="J3732" s="526"/>
      <c r="K3732" s="42" t="s">
        <v>31</v>
      </c>
      <c r="L3732" s="544">
        <v>45518</v>
      </c>
      <c r="M3732" s="57"/>
      <c r="N3732" s="516">
        <v>45545</v>
      </c>
      <c r="O3732" s="51"/>
      <c r="P3732" s="70" t="str">
        <f t="shared" ca="1" si="614"/>
        <v/>
      </c>
      <c r="Q3732" s="70" t="str">
        <f t="shared" ca="1" si="615"/>
        <v/>
      </c>
      <c r="R3732" s="70" t="str">
        <f t="shared" ca="1" si="616"/>
        <v/>
      </c>
      <c r="S3732" s="70" t="str">
        <f t="shared" ca="1" si="617"/>
        <v/>
      </c>
      <c r="T3732" s="147" t="str">
        <f t="shared" ca="1" si="618"/>
        <v/>
      </c>
      <c r="U3732" s="146"/>
      <c r="V3732" s="51"/>
      <c r="W3732" s="51"/>
      <c r="X3732" s="51"/>
      <c r="Y3732" s="51"/>
      <c r="Z3732" s="51"/>
      <c r="AA3732" s="145"/>
    </row>
    <row r="3733" spans="1:27" s="2" customFormat="1" ht="15.6" x14ac:dyDescent="0.3">
      <c r="A3733" s="555">
        <v>45593</v>
      </c>
      <c r="B3733" s="48" t="s">
        <v>3567</v>
      </c>
      <c r="C3733" s="48" t="s">
        <v>3434</v>
      </c>
      <c r="D3733" s="48">
        <v>0</v>
      </c>
      <c r="E3733" s="48" t="s">
        <v>278</v>
      </c>
      <c r="F3733" s="45">
        <v>15</v>
      </c>
      <c r="G3733" s="64" t="s">
        <v>3586</v>
      </c>
      <c r="H3733" s="65" t="s">
        <v>30</v>
      </c>
      <c r="I3733" s="65"/>
      <c r="J3733" s="526">
        <v>45590</v>
      </c>
      <c r="K3733" s="42" t="s">
        <v>31</v>
      </c>
      <c r="L3733" s="544">
        <v>45518</v>
      </c>
      <c r="M3733" s="57"/>
      <c r="N3733" s="516">
        <v>45615</v>
      </c>
      <c r="O3733" s="51"/>
      <c r="P3733" s="70" t="str">
        <f t="shared" ca="1" si="614"/>
        <v/>
      </c>
      <c r="Q3733" s="70" t="str">
        <f t="shared" ca="1" si="615"/>
        <v/>
      </c>
      <c r="R3733" s="70" t="str">
        <f t="shared" ca="1" si="616"/>
        <v/>
      </c>
      <c r="S3733" s="70" t="str">
        <f t="shared" ca="1" si="617"/>
        <v/>
      </c>
      <c r="T3733" s="147" t="str">
        <f t="shared" ca="1" si="618"/>
        <v/>
      </c>
      <c r="U3733" s="146"/>
      <c r="V3733" s="51"/>
      <c r="W3733" s="51"/>
      <c r="X3733" s="51"/>
      <c r="Y3733" s="51"/>
      <c r="Z3733" s="51"/>
      <c r="AA3733" s="145"/>
    </row>
    <row r="3734" spans="1:27" s="2" customFormat="1" ht="15.6" x14ac:dyDescent="0.3">
      <c r="A3734" s="555">
        <v>45593</v>
      </c>
      <c r="B3734" s="48" t="s">
        <v>3567</v>
      </c>
      <c r="C3734" s="48" t="s">
        <v>3434</v>
      </c>
      <c r="D3734" s="48">
        <v>0</v>
      </c>
      <c r="E3734" s="48" t="s">
        <v>278</v>
      </c>
      <c r="F3734" s="45">
        <v>16</v>
      </c>
      <c r="G3734" s="64" t="s">
        <v>3585</v>
      </c>
      <c r="H3734" s="65" t="s">
        <v>30</v>
      </c>
      <c r="I3734" s="65"/>
      <c r="J3734" s="526"/>
      <c r="K3734" s="42" t="s">
        <v>31</v>
      </c>
      <c r="L3734" s="544">
        <v>45518</v>
      </c>
      <c r="M3734" s="57"/>
      <c r="N3734" s="516">
        <v>45576</v>
      </c>
      <c r="O3734" s="51"/>
      <c r="P3734" s="70" t="str">
        <f t="shared" ca="1" si="614"/>
        <v/>
      </c>
      <c r="Q3734" s="70" t="str">
        <f t="shared" ca="1" si="615"/>
        <v/>
      </c>
      <c r="R3734" s="70" t="str">
        <f t="shared" ca="1" si="616"/>
        <v/>
      </c>
      <c r="S3734" s="70" t="str">
        <f t="shared" ca="1" si="617"/>
        <v/>
      </c>
      <c r="T3734" s="147" t="str">
        <f t="shared" ca="1" si="618"/>
        <v/>
      </c>
      <c r="U3734" s="146"/>
      <c r="V3734" s="51"/>
      <c r="W3734" s="51"/>
      <c r="X3734" s="51"/>
      <c r="Y3734" s="51"/>
      <c r="Z3734" s="51"/>
      <c r="AA3734" s="145"/>
    </row>
    <row r="3735" spans="1:27" s="2" customFormat="1" ht="15.6" x14ac:dyDescent="0.3">
      <c r="A3735" s="555">
        <v>45593</v>
      </c>
      <c r="B3735" s="48" t="s">
        <v>3567</v>
      </c>
      <c r="C3735" s="48" t="s">
        <v>3434</v>
      </c>
      <c r="D3735" s="48">
        <v>0</v>
      </c>
      <c r="E3735" s="48" t="s">
        <v>278</v>
      </c>
      <c r="F3735" s="45">
        <v>17</v>
      </c>
      <c r="G3735" s="64" t="s">
        <v>3584</v>
      </c>
      <c r="H3735" s="65" t="s">
        <v>30</v>
      </c>
      <c r="I3735" s="65"/>
      <c r="J3735" s="526"/>
      <c r="K3735" s="190" t="s">
        <v>205</v>
      </c>
      <c r="L3735" s="544">
        <v>45518</v>
      </c>
      <c r="M3735" s="57"/>
      <c r="N3735" s="516">
        <v>45576</v>
      </c>
      <c r="O3735" s="51"/>
      <c r="P3735" s="70" t="str">
        <f t="shared" ca="1" si="614"/>
        <v/>
      </c>
      <c r="Q3735" s="70" t="str">
        <f t="shared" ca="1" si="615"/>
        <v/>
      </c>
      <c r="R3735" s="70" t="str">
        <f t="shared" ca="1" si="616"/>
        <v/>
      </c>
      <c r="S3735" s="70" t="str">
        <f t="shared" ca="1" si="617"/>
        <v/>
      </c>
      <c r="T3735" s="147" t="str">
        <f t="shared" ca="1" si="618"/>
        <v/>
      </c>
      <c r="U3735" s="146"/>
      <c r="V3735" s="51"/>
      <c r="W3735" s="51"/>
      <c r="X3735" s="51"/>
      <c r="Y3735" s="51"/>
      <c r="Z3735" s="51"/>
      <c r="AA3735" s="145"/>
    </row>
    <row r="3736" spans="1:27" s="2" customFormat="1" ht="15.6" x14ac:dyDescent="0.3">
      <c r="A3736" s="555">
        <v>45593</v>
      </c>
      <c r="B3736" s="48" t="s">
        <v>3567</v>
      </c>
      <c r="C3736" s="48" t="s">
        <v>3434</v>
      </c>
      <c r="D3736" s="48">
        <v>0</v>
      </c>
      <c r="E3736" s="48" t="s">
        <v>278</v>
      </c>
      <c r="F3736" s="45">
        <v>18</v>
      </c>
      <c r="G3736" s="64" t="s">
        <v>3583</v>
      </c>
      <c r="H3736" s="65" t="s">
        <v>116</v>
      </c>
      <c r="I3736" s="65"/>
      <c r="J3736" s="526">
        <v>45590</v>
      </c>
      <c r="K3736" s="42" t="s">
        <v>31</v>
      </c>
      <c r="L3736" s="544">
        <v>45518</v>
      </c>
      <c r="M3736" s="57"/>
      <c r="N3736" s="516">
        <v>45622</v>
      </c>
      <c r="O3736" s="51"/>
      <c r="P3736" s="70" t="str">
        <f t="shared" ca="1" si="614"/>
        <v/>
      </c>
      <c r="Q3736" s="70" t="str">
        <f t="shared" ca="1" si="615"/>
        <v/>
      </c>
      <c r="R3736" s="70" t="str">
        <f t="shared" ca="1" si="616"/>
        <v/>
      </c>
      <c r="S3736" s="70" t="str">
        <f t="shared" ca="1" si="617"/>
        <v/>
      </c>
      <c r="T3736" s="147" t="str">
        <f t="shared" ca="1" si="618"/>
        <v/>
      </c>
      <c r="U3736" s="146"/>
      <c r="V3736" s="51"/>
      <c r="W3736" s="51"/>
      <c r="X3736" s="51"/>
      <c r="Y3736" s="51"/>
      <c r="Z3736" s="51"/>
      <c r="AA3736" s="145"/>
    </row>
    <row r="3737" spans="1:27" s="2" customFormat="1" ht="15.6" x14ac:dyDescent="0.3">
      <c r="A3737" s="555">
        <v>45593</v>
      </c>
      <c r="B3737" s="48" t="s">
        <v>3567</v>
      </c>
      <c r="C3737" s="48" t="s">
        <v>3434</v>
      </c>
      <c r="D3737" s="48">
        <v>0</v>
      </c>
      <c r="E3737" s="48" t="s">
        <v>278</v>
      </c>
      <c r="F3737" s="45">
        <v>19</v>
      </c>
      <c r="G3737" s="64" t="s">
        <v>3582</v>
      </c>
      <c r="H3737" s="65" t="s">
        <v>44</v>
      </c>
      <c r="I3737" s="65"/>
      <c r="J3737" s="526">
        <v>45607</v>
      </c>
      <c r="K3737" s="42" t="s">
        <v>31</v>
      </c>
      <c r="L3737" s="544">
        <v>45518</v>
      </c>
      <c r="M3737" s="57"/>
      <c r="N3737" s="516">
        <v>45622</v>
      </c>
      <c r="O3737" s="51"/>
      <c r="P3737" s="70" t="str">
        <f t="shared" ca="1" si="614"/>
        <v/>
      </c>
      <c r="Q3737" s="70" t="str">
        <f t="shared" ca="1" si="615"/>
        <v/>
      </c>
      <c r="R3737" s="70" t="str">
        <f t="shared" ca="1" si="616"/>
        <v/>
      </c>
      <c r="S3737" s="70" t="str">
        <f t="shared" ca="1" si="617"/>
        <v/>
      </c>
      <c r="T3737" s="147" t="str">
        <f t="shared" ca="1" si="618"/>
        <v/>
      </c>
      <c r="U3737" s="146"/>
      <c r="V3737" s="51"/>
      <c r="W3737" s="51"/>
      <c r="X3737" s="51"/>
      <c r="Y3737" s="51"/>
      <c r="Z3737" s="51"/>
      <c r="AA3737" s="145"/>
    </row>
    <row r="3738" spans="1:27" s="2" customFormat="1" ht="15.6" x14ac:dyDescent="0.3">
      <c r="A3738" s="555">
        <v>45593</v>
      </c>
      <c r="B3738" s="48" t="s">
        <v>3567</v>
      </c>
      <c r="C3738" s="48" t="s">
        <v>3434</v>
      </c>
      <c r="D3738" s="48">
        <v>0</v>
      </c>
      <c r="E3738" s="48" t="s">
        <v>278</v>
      </c>
      <c r="F3738" s="45">
        <v>20</v>
      </c>
      <c r="G3738" s="64" t="s">
        <v>3581</v>
      </c>
      <c r="H3738" s="65" t="s">
        <v>44</v>
      </c>
      <c r="I3738" s="65"/>
      <c r="J3738" s="526">
        <v>45607</v>
      </c>
      <c r="K3738" s="42" t="s">
        <v>31</v>
      </c>
      <c r="L3738" s="544">
        <v>45518</v>
      </c>
      <c r="M3738" s="57"/>
      <c r="N3738" s="516">
        <v>45622</v>
      </c>
      <c r="O3738" s="51"/>
      <c r="P3738" s="70" t="str">
        <f t="shared" ca="1" si="614"/>
        <v/>
      </c>
      <c r="Q3738" s="70" t="str">
        <f t="shared" ca="1" si="615"/>
        <v/>
      </c>
      <c r="R3738" s="70" t="str">
        <f t="shared" ca="1" si="616"/>
        <v/>
      </c>
      <c r="S3738" s="70" t="str">
        <f t="shared" ca="1" si="617"/>
        <v/>
      </c>
      <c r="T3738" s="147" t="str">
        <f t="shared" ca="1" si="618"/>
        <v/>
      </c>
      <c r="U3738" s="146"/>
      <c r="V3738" s="51"/>
      <c r="W3738" s="51"/>
      <c r="X3738" s="51"/>
      <c r="Y3738" s="51"/>
      <c r="Z3738" s="51"/>
      <c r="AA3738" s="145"/>
    </row>
    <row r="3739" spans="1:27" s="2" customFormat="1" ht="15.6" x14ac:dyDescent="0.3">
      <c r="A3739" s="555">
        <v>45593</v>
      </c>
      <c r="B3739" s="48" t="s">
        <v>3567</v>
      </c>
      <c r="C3739" s="48" t="s">
        <v>3434</v>
      </c>
      <c r="D3739" s="48">
        <v>0</v>
      </c>
      <c r="E3739" s="48" t="s">
        <v>278</v>
      </c>
      <c r="F3739" s="45">
        <v>21</v>
      </c>
      <c r="G3739" s="64" t="s">
        <v>3580</v>
      </c>
      <c r="H3739" s="65" t="s">
        <v>76</v>
      </c>
      <c r="I3739" s="65"/>
      <c r="J3739" s="526">
        <v>45607</v>
      </c>
      <c r="K3739" s="42" t="s">
        <v>31</v>
      </c>
      <c r="L3739" s="544">
        <v>45518</v>
      </c>
      <c r="M3739" s="57"/>
      <c r="N3739" s="516">
        <v>45615</v>
      </c>
      <c r="O3739" s="51"/>
      <c r="P3739" s="70" t="str">
        <f t="shared" ca="1" si="614"/>
        <v/>
      </c>
      <c r="Q3739" s="70" t="str">
        <f t="shared" ca="1" si="615"/>
        <v/>
      </c>
      <c r="R3739" s="70" t="str">
        <f t="shared" ca="1" si="616"/>
        <v/>
      </c>
      <c r="S3739" s="70" t="str">
        <f t="shared" ca="1" si="617"/>
        <v/>
      </c>
      <c r="T3739" s="147" t="str">
        <f t="shared" ca="1" si="618"/>
        <v/>
      </c>
      <c r="U3739" s="146"/>
      <c r="V3739" s="51"/>
      <c r="W3739" s="51"/>
      <c r="X3739" s="51"/>
      <c r="Y3739" s="51"/>
      <c r="Z3739" s="51"/>
      <c r="AA3739" s="145"/>
    </row>
    <row r="3740" spans="1:27" s="2" customFormat="1" ht="15.6" x14ac:dyDescent="0.3">
      <c r="A3740" s="555">
        <v>45593</v>
      </c>
      <c r="B3740" s="48" t="s">
        <v>3567</v>
      </c>
      <c r="C3740" s="48" t="s">
        <v>3434</v>
      </c>
      <c r="D3740" s="48">
        <v>0</v>
      </c>
      <c r="E3740" s="48" t="s">
        <v>278</v>
      </c>
      <c r="F3740" s="45">
        <v>22</v>
      </c>
      <c r="G3740" s="64" t="s">
        <v>3579</v>
      </c>
      <c r="H3740" s="65" t="s">
        <v>76</v>
      </c>
      <c r="I3740" s="65"/>
      <c r="J3740" s="526">
        <v>45607</v>
      </c>
      <c r="K3740" s="42" t="s">
        <v>31</v>
      </c>
      <c r="L3740" s="544">
        <v>45518</v>
      </c>
      <c r="M3740" s="57"/>
      <c r="N3740" s="516">
        <v>45622</v>
      </c>
      <c r="O3740" s="51"/>
      <c r="P3740" s="70" t="str">
        <f t="shared" ca="1" si="614"/>
        <v/>
      </c>
      <c r="Q3740" s="70" t="str">
        <f t="shared" ca="1" si="615"/>
        <v/>
      </c>
      <c r="R3740" s="70" t="str">
        <f t="shared" ca="1" si="616"/>
        <v/>
      </c>
      <c r="S3740" s="70" t="str">
        <f t="shared" ca="1" si="617"/>
        <v/>
      </c>
      <c r="T3740" s="147" t="str">
        <f t="shared" ca="1" si="618"/>
        <v/>
      </c>
      <c r="U3740" s="146"/>
      <c r="V3740" s="51"/>
      <c r="W3740" s="51"/>
      <c r="X3740" s="51"/>
      <c r="Y3740" s="51"/>
      <c r="Z3740" s="51"/>
      <c r="AA3740" s="145"/>
    </row>
    <row r="3741" spans="1:27" s="2" customFormat="1" ht="15.6" x14ac:dyDescent="0.3">
      <c r="A3741" s="555">
        <v>45593</v>
      </c>
      <c r="B3741" s="48" t="s">
        <v>3567</v>
      </c>
      <c r="C3741" s="48" t="s">
        <v>3434</v>
      </c>
      <c r="D3741" s="48">
        <v>0</v>
      </c>
      <c r="E3741" s="48" t="s">
        <v>278</v>
      </c>
      <c r="F3741" s="45">
        <v>23</v>
      </c>
      <c r="G3741" s="64" t="s">
        <v>3578</v>
      </c>
      <c r="H3741" s="65" t="s">
        <v>76</v>
      </c>
      <c r="I3741" s="65"/>
      <c r="J3741" s="526">
        <v>45607</v>
      </c>
      <c r="K3741" s="42" t="s">
        <v>31</v>
      </c>
      <c r="L3741" s="544">
        <v>45518</v>
      </c>
      <c r="M3741" s="57"/>
      <c r="N3741" s="516">
        <v>45615</v>
      </c>
      <c r="O3741" s="51"/>
      <c r="P3741" s="70" t="str">
        <f t="shared" ca="1" si="614"/>
        <v/>
      </c>
      <c r="Q3741" s="70" t="str">
        <f t="shared" ca="1" si="615"/>
        <v/>
      </c>
      <c r="R3741" s="70" t="str">
        <f t="shared" ca="1" si="616"/>
        <v/>
      </c>
      <c r="S3741" s="70" t="str">
        <f t="shared" ca="1" si="617"/>
        <v/>
      </c>
      <c r="T3741" s="147" t="str">
        <f t="shared" ca="1" si="618"/>
        <v/>
      </c>
      <c r="U3741" s="146"/>
      <c r="V3741" s="51"/>
      <c r="W3741" s="51"/>
      <c r="X3741" s="51"/>
      <c r="Y3741" s="51"/>
      <c r="Z3741" s="51"/>
      <c r="AA3741" s="145"/>
    </row>
    <row r="3742" spans="1:27" s="2" customFormat="1" ht="31.2" x14ac:dyDescent="0.3">
      <c r="A3742" s="555">
        <v>45593</v>
      </c>
      <c r="B3742" s="48" t="s">
        <v>3567</v>
      </c>
      <c r="C3742" s="48" t="s">
        <v>3434</v>
      </c>
      <c r="D3742" s="48">
        <v>0</v>
      </c>
      <c r="E3742" s="48" t="s">
        <v>278</v>
      </c>
      <c r="F3742" s="45">
        <v>24</v>
      </c>
      <c r="G3742" s="64" t="s">
        <v>3577</v>
      </c>
      <c r="H3742" s="65" t="s">
        <v>44</v>
      </c>
      <c r="I3742" s="65"/>
      <c r="J3742" s="526">
        <v>45607</v>
      </c>
      <c r="K3742" s="42" t="s">
        <v>31</v>
      </c>
      <c r="L3742" s="544">
        <v>45518</v>
      </c>
      <c r="M3742" s="57"/>
      <c r="N3742" s="516">
        <v>45622</v>
      </c>
      <c r="O3742" s="51"/>
      <c r="P3742" s="70" t="str">
        <f t="shared" ca="1" si="614"/>
        <v/>
      </c>
      <c r="Q3742" s="70" t="str">
        <f t="shared" ca="1" si="615"/>
        <v/>
      </c>
      <c r="R3742" s="70" t="str">
        <f t="shared" ca="1" si="616"/>
        <v/>
      </c>
      <c r="S3742" s="70" t="str">
        <f t="shared" ca="1" si="617"/>
        <v/>
      </c>
      <c r="T3742" s="147" t="str">
        <f t="shared" ca="1" si="618"/>
        <v/>
      </c>
      <c r="U3742" s="146"/>
      <c r="V3742" s="51"/>
      <c r="W3742" s="51"/>
      <c r="X3742" s="51"/>
      <c r="Y3742" s="51"/>
      <c r="Z3742" s="51"/>
      <c r="AA3742" s="145"/>
    </row>
    <row r="3743" spans="1:27" s="2" customFormat="1" ht="15.6" x14ac:dyDescent="0.3">
      <c r="A3743" s="555">
        <v>45593</v>
      </c>
      <c r="B3743" s="48" t="s">
        <v>3567</v>
      </c>
      <c r="C3743" s="48" t="s">
        <v>3434</v>
      </c>
      <c r="D3743" s="48">
        <v>0</v>
      </c>
      <c r="E3743" s="48" t="s">
        <v>278</v>
      </c>
      <c r="F3743" s="45">
        <v>25</v>
      </c>
      <c r="G3743" s="64" t="s">
        <v>3576</v>
      </c>
      <c r="H3743" s="65" t="s">
        <v>76</v>
      </c>
      <c r="I3743" s="65"/>
      <c r="J3743" s="526">
        <v>45607</v>
      </c>
      <c r="K3743" s="42" t="s">
        <v>31</v>
      </c>
      <c r="L3743" s="544">
        <v>45518</v>
      </c>
      <c r="M3743" s="57"/>
      <c r="N3743" s="516">
        <v>45615</v>
      </c>
      <c r="O3743" s="51"/>
      <c r="P3743" s="70" t="str">
        <f t="shared" ca="1" si="614"/>
        <v/>
      </c>
      <c r="Q3743" s="70" t="str">
        <f t="shared" ca="1" si="615"/>
        <v/>
      </c>
      <c r="R3743" s="70" t="str">
        <f t="shared" ca="1" si="616"/>
        <v/>
      </c>
      <c r="S3743" s="70" t="str">
        <f t="shared" ca="1" si="617"/>
        <v/>
      </c>
      <c r="T3743" s="147" t="str">
        <f t="shared" ca="1" si="618"/>
        <v/>
      </c>
      <c r="U3743" s="146"/>
      <c r="V3743" s="51"/>
      <c r="W3743" s="51"/>
      <c r="X3743" s="51"/>
      <c r="Y3743" s="51"/>
      <c r="Z3743" s="51"/>
      <c r="AA3743" s="145"/>
    </row>
    <row r="3744" spans="1:27" s="2" customFormat="1" ht="15.6" x14ac:dyDescent="0.3">
      <c r="A3744" s="555">
        <v>45593</v>
      </c>
      <c r="B3744" s="48" t="s">
        <v>3567</v>
      </c>
      <c r="C3744" s="48" t="s">
        <v>3434</v>
      </c>
      <c r="D3744" s="48">
        <v>0</v>
      </c>
      <c r="E3744" s="48" t="s">
        <v>278</v>
      </c>
      <c r="F3744" s="45">
        <v>26</v>
      </c>
      <c r="G3744" s="64" t="s">
        <v>3575</v>
      </c>
      <c r="H3744" s="65" t="s">
        <v>76</v>
      </c>
      <c r="I3744" s="65"/>
      <c r="J3744" s="526">
        <v>45607</v>
      </c>
      <c r="K3744" s="42" t="s">
        <v>31</v>
      </c>
      <c r="L3744" s="544">
        <v>45518</v>
      </c>
      <c r="M3744" s="57"/>
      <c r="N3744" s="516">
        <v>45615</v>
      </c>
      <c r="O3744" s="51"/>
      <c r="P3744" s="70" t="str">
        <f t="shared" ca="1" si="614"/>
        <v/>
      </c>
      <c r="Q3744" s="70" t="str">
        <f t="shared" ca="1" si="615"/>
        <v/>
      </c>
      <c r="R3744" s="70" t="str">
        <f t="shared" ca="1" si="616"/>
        <v/>
      </c>
      <c r="S3744" s="70" t="str">
        <f t="shared" ca="1" si="617"/>
        <v/>
      </c>
      <c r="T3744" s="147" t="str">
        <f t="shared" ca="1" si="618"/>
        <v/>
      </c>
      <c r="U3744" s="146"/>
      <c r="V3744" s="51"/>
      <c r="W3744" s="51"/>
      <c r="X3744" s="51"/>
      <c r="Y3744" s="51"/>
      <c r="Z3744" s="51"/>
      <c r="AA3744" s="145"/>
    </row>
    <row r="3745" spans="1:27" s="2" customFormat="1" ht="15.6" x14ac:dyDescent="0.3">
      <c r="A3745" s="555">
        <v>45593</v>
      </c>
      <c r="B3745" s="48" t="s">
        <v>3567</v>
      </c>
      <c r="C3745" s="48" t="s">
        <v>3434</v>
      </c>
      <c r="D3745" s="48">
        <v>0</v>
      </c>
      <c r="E3745" s="48" t="s">
        <v>278</v>
      </c>
      <c r="F3745" s="45">
        <v>27</v>
      </c>
      <c r="G3745" s="64" t="s">
        <v>3574</v>
      </c>
      <c r="H3745" s="65" t="s">
        <v>111</v>
      </c>
      <c r="I3745" s="65"/>
      <c r="J3745" s="526">
        <v>45607</v>
      </c>
      <c r="K3745" s="42" t="s">
        <v>31</v>
      </c>
      <c r="L3745" s="544">
        <v>45518</v>
      </c>
      <c r="M3745" s="57"/>
      <c r="N3745" s="516">
        <v>45615</v>
      </c>
      <c r="O3745" s="51"/>
      <c r="P3745" s="70" t="str">
        <f t="shared" ca="1" si="614"/>
        <v/>
      </c>
      <c r="Q3745" s="70" t="str">
        <f t="shared" ca="1" si="615"/>
        <v/>
      </c>
      <c r="R3745" s="70" t="str">
        <f t="shared" ca="1" si="616"/>
        <v/>
      </c>
      <c r="S3745" s="70" t="str">
        <f t="shared" ca="1" si="617"/>
        <v/>
      </c>
      <c r="T3745" s="147" t="str">
        <f t="shared" ca="1" si="618"/>
        <v/>
      </c>
      <c r="U3745" s="146"/>
      <c r="V3745" s="51"/>
      <c r="W3745" s="51"/>
      <c r="X3745" s="51"/>
      <c r="Y3745" s="51"/>
      <c r="Z3745" s="51"/>
      <c r="AA3745" s="145"/>
    </row>
    <row r="3746" spans="1:27" s="2" customFormat="1" ht="15.6" x14ac:dyDescent="0.3">
      <c r="A3746" s="555">
        <v>45593</v>
      </c>
      <c r="B3746" s="48" t="s">
        <v>3567</v>
      </c>
      <c r="C3746" s="48" t="s">
        <v>3434</v>
      </c>
      <c r="D3746" s="48">
        <v>0</v>
      </c>
      <c r="E3746" s="48" t="s">
        <v>278</v>
      </c>
      <c r="F3746" s="45">
        <v>28</v>
      </c>
      <c r="G3746" s="64" t="s">
        <v>3573</v>
      </c>
      <c r="H3746" s="65" t="s">
        <v>30</v>
      </c>
      <c r="I3746" s="65"/>
      <c r="J3746" s="526">
        <v>45607</v>
      </c>
      <c r="K3746" s="42" t="s">
        <v>31</v>
      </c>
      <c r="L3746" s="544">
        <v>45518</v>
      </c>
      <c r="M3746" s="57"/>
      <c r="N3746" s="516">
        <v>45615</v>
      </c>
      <c r="O3746" s="51"/>
      <c r="P3746" s="70" t="str">
        <f ca="1">IF(K3746="NÃO INTERVENCIONADO",TODAY()-L3746,"")</f>
        <v/>
      </c>
      <c r="Q3746" s="70" t="str">
        <f t="shared" ca="1" si="615"/>
        <v/>
      </c>
      <c r="R3746" s="70" t="str">
        <f t="shared" ca="1" si="616"/>
        <v/>
      </c>
      <c r="S3746" s="70" t="str">
        <f t="shared" ca="1" si="617"/>
        <v/>
      </c>
      <c r="T3746" s="147" t="str">
        <f t="shared" ca="1" si="618"/>
        <v/>
      </c>
      <c r="U3746" s="146"/>
      <c r="V3746" s="51"/>
      <c r="W3746" s="51"/>
      <c r="X3746" s="51"/>
      <c r="Y3746" s="51"/>
      <c r="Z3746" s="51"/>
      <c r="AA3746" s="145"/>
    </row>
    <row r="3747" spans="1:27" customFormat="1" ht="15.6" x14ac:dyDescent="0.3">
      <c r="A3747" s="555">
        <v>45593</v>
      </c>
      <c r="B3747" s="48" t="s">
        <v>3567</v>
      </c>
      <c r="C3747" s="48" t="s">
        <v>3434</v>
      </c>
      <c r="D3747" s="48">
        <v>0</v>
      </c>
      <c r="E3747" s="48" t="s">
        <v>278</v>
      </c>
      <c r="F3747" s="45">
        <v>29</v>
      </c>
      <c r="G3747" s="64" t="s">
        <v>3572</v>
      </c>
      <c r="H3747" s="65" t="s">
        <v>76</v>
      </c>
      <c r="I3747" s="65"/>
      <c r="J3747" s="526">
        <v>45607</v>
      </c>
      <c r="K3747" s="42" t="s">
        <v>31</v>
      </c>
      <c r="L3747" s="544">
        <v>45518</v>
      </c>
      <c r="M3747" s="57"/>
      <c r="N3747" s="516">
        <v>45615</v>
      </c>
      <c r="O3747" s="51"/>
      <c r="P3747" s="70" t="str">
        <f ca="1">IF(K3747="NÃO INTERVENCIONADO",TODAY()-J3747,"")</f>
        <v/>
      </c>
      <c r="Q3747" s="70" t="str">
        <f t="shared" ca="1" si="615"/>
        <v/>
      </c>
      <c r="R3747" s="70" t="str">
        <f t="shared" ca="1" si="616"/>
        <v/>
      </c>
      <c r="S3747" s="70" t="str">
        <f t="shared" ca="1" si="617"/>
        <v/>
      </c>
      <c r="T3747" s="147" t="str">
        <f t="shared" ca="1" si="618"/>
        <v/>
      </c>
      <c r="U3747" s="146"/>
      <c r="V3747" s="51"/>
      <c r="W3747" s="51"/>
      <c r="X3747" s="51"/>
      <c r="Y3747" s="51"/>
      <c r="Z3747" s="51"/>
      <c r="AA3747" s="145"/>
    </row>
    <row r="3748" spans="1:27" s="2" customFormat="1" ht="15.6" x14ac:dyDescent="0.3">
      <c r="A3748" s="555">
        <v>45593</v>
      </c>
      <c r="B3748" s="48" t="s">
        <v>3567</v>
      </c>
      <c r="C3748" s="48" t="s">
        <v>3434</v>
      </c>
      <c r="D3748" s="48">
        <v>0</v>
      </c>
      <c r="E3748" s="48" t="s">
        <v>278</v>
      </c>
      <c r="F3748" s="45">
        <v>30</v>
      </c>
      <c r="G3748" s="64" t="s">
        <v>3571</v>
      </c>
      <c r="H3748" s="65" t="s">
        <v>30</v>
      </c>
      <c r="I3748" s="65"/>
      <c r="J3748" s="526">
        <v>45607</v>
      </c>
      <c r="K3748" s="42" t="s">
        <v>31</v>
      </c>
      <c r="L3748" s="544">
        <v>45518</v>
      </c>
      <c r="M3748" s="57"/>
      <c r="N3748" s="516">
        <v>45615</v>
      </c>
      <c r="O3748" s="51"/>
      <c r="P3748" s="70" t="str">
        <f ca="1">IF(K3748="NÃO INTERVENCIONADO",TODAY()-J3748,"")</f>
        <v/>
      </c>
      <c r="Q3748" s="70" t="str">
        <f t="shared" ca="1" si="615"/>
        <v/>
      </c>
      <c r="R3748" s="70" t="str">
        <f t="shared" ca="1" si="616"/>
        <v/>
      </c>
      <c r="S3748" s="70" t="str">
        <f t="shared" ca="1" si="617"/>
        <v/>
      </c>
      <c r="T3748" s="147" t="str">
        <f t="shared" ca="1" si="618"/>
        <v/>
      </c>
      <c r="U3748" s="146"/>
      <c r="V3748" s="51"/>
      <c r="W3748" s="51"/>
      <c r="X3748" s="51"/>
      <c r="Y3748" s="51"/>
      <c r="Z3748" s="51"/>
      <c r="AA3748" s="145"/>
    </row>
    <row r="3749" spans="1:27" s="2" customFormat="1" ht="15.6" x14ac:dyDescent="0.3">
      <c r="A3749" s="555">
        <v>45593</v>
      </c>
      <c r="B3749" s="48" t="s">
        <v>3567</v>
      </c>
      <c r="C3749" s="48" t="s">
        <v>3434</v>
      </c>
      <c r="D3749" s="48">
        <v>0</v>
      </c>
      <c r="E3749" s="48" t="s">
        <v>278</v>
      </c>
      <c r="F3749" s="45">
        <v>31</v>
      </c>
      <c r="G3749" s="64" t="s">
        <v>3570</v>
      </c>
      <c r="H3749" s="65" t="s">
        <v>30</v>
      </c>
      <c r="I3749" s="65"/>
      <c r="J3749" s="526">
        <v>45607</v>
      </c>
      <c r="K3749" s="42" t="s">
        <v>31</v>
      </c>
      <c r="L3749" s="544">
        <v>45518</v>
      </c>
      <c r="M3749" s="57"/>
      <c r="N3749" s="516">
        <v>45615</v>
      </c>
      <c r="O3749" s="51"/>
      <c r="P3749" s="70" t="str">
        <f ca="1">IF(K3749="NÃO INTERVENCIONADO",TODAY()-J3749,"")</f>
        <v/>
      </c>
      <c r="Q3749" s="70" t="str">
        <f t="shared" ca="1" si="615"/>
        <v/>
      </c>
      <c r="R3749" s="70" t="str">
        <f t="shared" ca="1" si="616"/>
        <v/>
      </c>
      <c r="S3749" s="70" t="str">
        <f t="shared" ca="1" si="617"/>
        <v/>
      </c>
      <c r="T3749" s="147" t="str">
        <f t="shared" ca="1" si="618"/>
        <v/>
      </c>
      <c r="U3749" s="146"/>
      <c r="V3749" s="51"/>
      <c r="W3749" s="51"/>
      <c r="X3749" s="51"/>
      <c r="Y3749" s="51"/>
      <c r="Z3749" s="51"/>
      <c r="AA3749" s="145"/>
    </row>
    <row r="3750" spans="1:27" s="2" customFormat="1" ht="15.6" x14ac:dyDescent="0.3">
      <c r="A3750" s="555">
        <v>45593</v>
      </c>
      <c r="B3750" s="48" t="s">
        <v>3567</v>
      </c>
      <c r="C3750" s="48" t="s">
        <v>3434</v>
      </c>
      <c r="D3750" s="48">
        <v>0</v>
      </c>
      <c r="E3750" s="48" t="s">
        <v>278</v>
      </c>
      <c r="F3750" s="45">
        <v>32</v>
      </c>
      <c r="G3750" s="64" t="s">
        <v>3569</v>
      </c>
      <c r="H3750" s="65" t="s">
        <v>68</v>
      </c>
      <c r="I3750" s="65"/>
      <c r="J3750" s="526">
        <v>45607</v>
      </c>
      <c r="K3750" s="42" t="s">
        <v>31</v>
      </c>
      <c r="L3750" s="544">
        <v>45518</v>
      </c>
      <c r="M3750" s="57"/>
      <c r="N3750" s="516">
        <v>45615</v>
      </c>
      <c r="O3750" s="51"/>
      <c r="P3750" s="70" t="str">
        <f ca="1">IF(K3750="NÃO INTERVENCIONADO",TODAY()-J3750,"")</f>
        <v/>
      </c>
      <c r="Q3750" s="70" t="str">
        <f t="shared" ca="1" si="615"/>
        <v/>
      </c>
      <c r="R3750" s="70" t="str">
        <f t="shared" ca="1" si="616"/>
        <v/>
      </c>
      <c r="S3750" s="70" t="str">
        <f t="shared" ca="1" si="617"/>
        <v/>
      </c>
      <c r="T3750" s="147" t="str">
        <f t="shared" ca="1" si="618"/>
        <v/>
      </c>
      <c r="U3750" s="146"/>
      <c r="V3750" s="51"/>
      <c r="W3750" s="51"/>
      <c r="X3750" s="51"/>
      <c r="Y3750" s="51"/>
      <c r="Z3750" s="51"/>
      <c r="AA3750" s="145"/>
    </row>
    <row r="3751" spans="1:27" s="2" customFormat="1" ht="31.2" x14ac:dyDescent="0.3">
      <c r="A3751" s="555">
        <v>45593</v>
      </c>
      <c r="B3751" s="48" t="s">
        <v>3567</v>
      </c>
      <c r="C3751" s="48" t="s">
        <v>3434</v>
      </c>
      <c r="D3751" s="48">
        <v>0</v>
      </c>
      <c r="E3751" s="48" t="s">
        <v>278</v>
      </c>
      <c r="F3751" s="45">
        <v>33</v>
      </c>
      <c r="G3751" s="64" t="s">
        <v>5265</v>
      </c>
      <c r="H3751" s="65" t="s">
        <v>44</v>
      </c>
      <c r="I3751" s="364"/>
      <c r="J3751" s="526">
        <v>45636</v>
      </c>
      <c r="K3751" s="42" t="s">
        <v>31</v>
      </c>
      <c r="L3751" s="544">
        <v>45518</v>
      </c>
      <c r="M3751" s="76"/>
      <c r="N3751" s="516">
        <v>45838</v>
      </c>
      <c r="O3751" s="51"/>
      <c r="P3751" s="70" t="str">
        <f ca="1">IF(K3751="NÃO INTERVENCIONADO",TODAY()-J3751,"")</f>
        <v/>
      </c>
      <c r="Q3751" s="70" t="str">
        <f t="shared" ca="1" si="615"/>
        <v/>
      </c>
      <c r="R3751" s="70" t="str">
        <f t="shared" ca="1" si="616"/>
        <v/>
      </c>
      <c r="S3751" s="70" t="str">
        <f t="shared" ca="1" si="617"/>
        <v/>
      </c>
      <c r="T3751" s="147" t="str">
        <f t="shared" ca="1" si="618"/>
        <v/>
      </c>
      <c r="U3751" s="146"/>
      <c r="V3751" s="51"/>
      <c r="W3751" s="51"/>
      <c r="X3751" s="51"/>
      <c r="Y3751" s="51"/>
      <c r="Z3751" s="51"/>
      <c r="AA3751" s="145"/>
    </row>
    <row r="3752" spans="1:27" s="2" customFormat="1" ht="31.2" x14ac:dyDescent="0.3">
      <c r="A3752" s="555">
        <v>45593</v>
      </c>
      <c r="B3752" s="48" t="s">
        <v>3567</v>
      </c>
      <c r="C3752" s="48" t="s">
        <v>3434</v>
      </c>
      <c r="D3752" s="48">
        <v>0</v>
      </c>
      <c r="E3752" s="48" t="s">
        <v>278</v>
      </c>
      <c r="F3752" s="60">
        <v>34</v>
      </c>
      <c r="G3752" s="226" t="s">
        <v>5033</v>
      </c>
      <c r="H3752" s="65" t="s">
        <v>30</v>
      </c>
      <c r="I3752" s="65"/>
      <c r="J3752" s="526">
        <v>45852</v>
      </c>
      <c r="K3752" s="42" t="s">
        <v>31</v>
      </c>
      <c r="L3752" s="544"/>
      <c r="M3752" s="60"/>
      <c r="N3752" s="527">
        <v>45854</v>
      </c>
      <c r="O3752" s="51"/>
      <c r="P3752" s="70"/>
      <c r="Q3752" s="70"/>
      <c r="R3752" s="70"/>
      <c r="S3752" s="70"/>
      <c r="T3752" s="147"/>
      <c r="U3752" s="146"/>
      <c r="V3752" s="51"/>
      <c r="W3752" s="51"/>
      <c r="X3752" s="51"/>
      <c r="Y3752" s="51"/>
      <c r="Z3752" s="51"/>
      <c r="AA3752" s="145"/>
    </row>
    <row r="3753" spans="1:27" s="2" customFormat="1" ht="78" x14ac:dyDescent="0.3">
      <c r="A3753" s="555">
        <v>45593</v>
      </c>
      <c r="B3753" s="48" t="s">
        <v>3567</v>
      </c>
      <c r="C3753" s="48" t="s">
        <v>3434</v>
      </c>
      <c r="D3753" s="48">
        <v>0</v>
      </c>
      <c r="E3753" s="48" t="s">
        <v>278</v>
      </c>
      <c r="F3753" s="45">
        <v>35</v>
      </c>
      <c r="G3753" s="64" t="s">
        <v>5584</v>
      </c>
      <c r="H3753" s="65" t="s">
        <v>116</v>
      </c>
      <c r="I3753" s="65"/>
      <c r="J3753" s="526">
        <v>45894</v>
      </c>
      <c r="K3753" s="191" t="s">
        <v>31</v>
      </c>
      <c r="L3753" s="544">
        <v>45518</v>
      </c>
      <c r="M3753" s="674"/>
      <c r="N3753" s="516">
        <v>46141</v>
      </c>
      <c r="O3753" s="51"/>
      <c r="P3753" s="70"/>
      <c r="Q3753" s="70"/>
      <c r="R3753" s="70"/>
      <c r="S3753" s="70"/>
      <c r="T3753" s="147"/>
      <c r="U3753" s="146"/>
      <c r="V3753" s="51"/>
      <c r="W3753" s="51"/>
      <c r="X3753" s="51"/>
      <c r="Y3753" s="51"/>
      <c r="Z3753" s="51"/>
      <c r="AA3753" s="145"/>
    </row>
    <row r="3754" spans="1:27" s="2" customFormat="1" ht="15.6" x14ac:dyDescent="0.3">
      <c r="A3754" s="555">
        <v>45565</v>
      </c>
      <c r="B3754" s="48" t="s">
        <v>3599</v>
      </c>
      <c r="C3754" s="48" t="s">
        <v>3434</v>
      </c>
      <c r="D3754" s="48">
        <v>0</v>
      </c>
      <c r="E3754" s="48" t="s">
        <v>28</v>
      </c>
      <c r="F3754" s="45">
        <v>1</v>
      </c>
      <c r="G3754" s="46" t="s">
        <v>3600</v>
      </c>
      <c r="H3754" s="47" t="s">
        <v>30</v>
      </c>
      <c r="I3754" s="48"/>
      <c r="J3754" s="568"/>
      <c r="K3754" s="42" t="s">
        <v>31</v>
      </c>
      <c r="L3754" s="544">
        <v>45470</v>
      </c>
      <c r="M3754" s="48"/>
      <c r="N3754" s="513">
        <v>45565</v>
      </c>
      <c r="O3754" s="51"/>
      <c r="P3754" s="70" t="str">
        <f t="shared" ref="P3754:P3761" ca="1" si="619">IF(K3754="NÃO INTERVENCIONADO",TODAY()-J3754,"")</f>
        <v/>
      </c>
      <c r="Q3754" s="70" t="str">
        <f t="shared" ref="Q3754:Q3761" ca="1" si="620">IF(K3754="ENCOMENDADO",TODAY()-J3754,"")</f>
        <v/>
      </c>
      <c r="R3754" s="70" t="str">
        <f t="shared" ref="R3754:R3761" ca="1" si="621">IF(K3754="EM OBRA",TODAY()-J3754,"")</f>
        <v/>
      </c>
      <c r="S3754" s="70" t="str">
        <f t="shared" ref="S3754:S3761" ca="1" si="622">IF(K3754="CORREÇÃO NÃO ACEITE",TODAY()-J3754,"")</f>
        <v/>
      </c>
      <c r="T3754" s="147" t="str">
        <f t="shared" ref="T3754:T3761" ca="1" si="623">IF(K3754="A VERIFICAR",TODAY()-J3754,"")</f>
        <v/>
      </c>
      <c r="U3754" s="146"/>
      <c r="V3754" s="51"/>
      <c r="W3754" s="51"/>
      <c r="X3754" s="51"/>
      <c r="Y3754" s="51"/>
      <c r="Z3754" s="51"/>
      <c r="AA3754" s="145"/>
    </row>
    <row r="3755" spans="1:27" s="2" customFormat="1" ht="15.6" x14ac:dyDescent="0.3">
      <c r="A3755" s="555">
        <v>45565</v>
      </c>
      <c r="B3755" s="48" t="s">
        <v>3599</v>
      </c>
      <c r="C3755" s="45" t="s">
        <v>3434</v>
      </c>
      <c r="D3755" s="45">
        <v>0</v>
      </c>
      <c r="E3755" s="45" t="s">
        <v>28</v>
      </c>
      <c r="F3755" s="45">
        <v>1</v>
      </c>
      <c r="G3755" s="218" t="s">
        <v>3605</v>
      </c>
      <c r="H3755" s="94" t="s">
        <v>84</v>
      </c>
      <c r="I3755" s="95"/>
      <c r="J3755" s="574">
        <v>45652</v>
      </c>
      <c r="K3755" s="42" t="s">
        <v>31</v>
      </c>
      <c r="L3755" s="544">
        <v>45470</v>
      </c>
      <c r="M3755" s="57"/>
      <c r="N3755" s="522">
        <v>45653</v>
      </c>
      <c r="O3755" s="51"/>
      <c r="P3755" s="70" t="str">
        <f t="shared" ca="1" si="619"/>
        <v/>
      </c>
      <c r="Q3755" s="70" t="str">
        <f t="shared" ca="1" si="620"/>
        <v/>
      </c>
      <c r="R3755" s="70" t="str">
        <f t="shared" ca="1" si="621"/>
        <v/>
      </c>
      <c r="S3755" s="70" t="str">
        <f t="shared" ca="1" si="622"/>
        <v/>
      </c>
      <c r="T3755" s="147" t="str">
        <f t="shared" ca="1" si="623"/>
        <v/>
      </c>
      <c r="U3755" s="146"/>
      <c r="V3755" s="51"/>
      <c r="W3755" s="51"/>
      <c r="X3755" s="51"/>
      <c r="Y3755" s="51"/>
      <c r="Z3755" s="51"/>
      <c r="AA3755" s="145"/>
    </row>
    <row r="3756" spans="1:27" s="2" customFormat="1" ht="15.6" x14ac:dyDescent="0.3">
      <c r="A3756" s="555">
        <v>45565</v>
      </c>
      <c r="B3756" s="48" t="s">
        <v>3599</v>
      </c>
      <c r="C3756" s="48" t="s">
        <v>3434</v>
      </c>
      <c r="D3756" s="48">
        <v>0</v>
      </c>
      <c r="E3756" s="48" t="s">
        <v>28</v>
      </c>
      <c r="F3756" s="45">
        <v>2</v>
      </c>
      <c r="G3756" s="46" t="s">
        <v>1113</v>
      </c>
      <c r="H3756" s="47" t="s">
        <v>30</v>
      </c>
      <c r="I3756" s="48"/>
      <c r="J3756" s="568"/>
      <c r="K3756" s="42" t="s">
        <v>31</v>
      </c>
      <c r="L3756" s="544">
        <v>45470</v>
      </c>
      <c r="M3756" s="48"/>
      <c r="N3756" s="513">
        <v>45565</v>
      </c>
      <c r="O3756" s="51"/>
      <c r="P3756" s="70" t="str">
        <f t="shared" ca="1" si="619"/>
        <v/>
      </c>
      <c r="Q3756" s="70" t="str">
        <f t="shared" ca="1" si="620"/>
        <v/>
      </c>
      <c r="R3756" s="70" t="str">
        <f t="shared" ca="1" si="621"/>
        <v/>
      </c>
      <c r="S3756" s="70" t="str">
        <f t="shared" ca="1" si="622"/>
        <v/>
      </c>
      <c r="T3756" s="147" t="str">
        <f t="shared" ca="1" si="623"/>
        <v/>
      </c>
      <c r="U3756" s="146"/>
      <c r="V3756" s="51"/>
      <c r="W3756" s="51"/>
      <c r="X3756" s="51"/>
      <c r="Y3756" s="51"/>
      <c r="Z3756" s="51"/>
      <c r="AA3756" s="145"/>
    </row>
    <row r="3757" spans="1:27" s="2" customFormat="1" ht="15.6" x14ac:dyDescent="0.3">
      <c r="A3757" s="555">
        <v>45565</v>
      </c>
      <c r="B3757" s="48" t="s">
        <v>3599</v>
      </c>
      <c r="C3757" s="45" t="s">
        <v>3434</v>
      </c>
      <c r="D3757" s="45">
        <v>0</v>
      </c>
      <c r="E3757" s="45" t="s">
        <v>28</v>
      </c>
      <c r="F3757" s="45">
        <v>2</v>
      </c>
      <c r="G3757" s="63" t="s">
        <v>3606</v>
      </c>
      <c r="H3757" s="47" t="s">
        <v>54</v>
      </c>
      <c r="I3757" s="47"/>
      <c r="J3757" s="577">
        <v>45659</v>
      </c>
      <c r="K3757" s="42" t="s">
        <v>31</v>
      </c>
      <c r="L3757" s="544">
        <v>45470</v>
      </c>
      <c r="M3757" s="57"/>
      <c r="N3757" s="522">
        <v>45695</v>
      </c>
      <c r="O3757" s="51"/>
      <c r="P3757" s="70" t="str">
        <f t="shared" ca="1" si="619"/>
        <v/>
      </c>
      <c r="Q3757" s="70" t="str">
        <f t="shared" ca="1" si="620"/>
        <v/>
      </c>
      <c r="R3757" s="70" t="str">
        <f t="shared" ca="1" si="621"/>
        <v/>
      </c>
      <c r="S3757" s="70" t="str">
        <f t="shared" ca="1" si="622"/>
        <v/>
      </c>
      <c r="T3757" s="147" t="str">
        <f t="shared" ca="1" si="623"/>
        <v/>
      </c>
      <c r="U3757" s="146"/>
      <c r="V3757" s="51"/>
      <c r="W3757" s="51"/>
      <c r="X3757" s="51"/>
      <c r="Y3757" s="51"/>
      <c r="Z3757" s="51"/>
      <c r="AA3757" s="145"/>
    </row>
    <row r="3758" spans="1:27" s="2" customFormat="1" ht="15.6" x14ac:dyDescent="0.3">
      <c r="A3758" s="555">
        <v>45565</v>
      </c>
      <c r="B3758" s="48" t="s">
        <v>3599</v>
      </c>
      <c r="C3758" s="48" t="s">
        <v>3434</v>
      </c>
      <c r="D3758" s="48">
        <v>0</v>
      </c>
      <c r="E3758" s="48" t="s">
        <v>28</v>
      </c>
      <c r="F3758" s="45">
        <v>3</v>
      </c>
      <c r="G3758" s="46" t="s">
        <v>3601</v>
      </c>
      <c r="H3758" s="47" t="s">
        <v>30</v>
      </c>
      <c r="I3758" s="48"/>
      <c r="J3758" s="513"/>
      <c r="K3758" s="42" t="s">
        <v>31</v>
      </c>
      <c r="L3758" s="544">
        <v>45470</v>
      </c>
      <c r="M3758" s="48"/>
      <c r="N3758" s="513">
        <v>45565</v>
      </c>
      <c r="O3758" s="51"/>
      <c r="P3758" s="70" t="str">
        <f t="shared" ca="1" si="619"/>
        <v/>
      </c>
      <c r="Q3758" s="70" t="str">
        <f t="shared" ca="1" si="620"/>
        <v/>
      </c>
      <c r="R3758" s="70" t="str">
        <f t="shared" ca="1" si="621"/>
        <v/>
      </c>
      <c r="S3758" s="70" t="str">
        <f t="shared" ca="1" si="622"/>
        <v/>
      </c>
      <c r="T3758" s="147" t="str">
        <f t="shared" ca="1" si="623"/>
        <v/>
      </c>
      <c r="U3758" s="146"/>
      <c r="V3758" s="51"/>
      <c r="W3758" s="51"/>
      <c r="X3758" s="51"/>
      <c r="Y3758" s="51"/>
      <c r="Z3758" s="51"/>
      <c r="AA3758" s="145"/>
    </row>
    <row r="3759" spans="1:27" s="2" customFormat="1" ht="15.6" x14ac:dyDescent="0.3">
      <c r="A3759" s="555">
        <v>45565</v>
      </c>
      <c r="B3759" s="48" t="s">
        <v>3599</v>
      </c>
      <c r="C3759" s="48" t="s">
        <v>3434</v>
      </c>
      <c r="D3759" s="48">
        <v>0</v>
      </c>
      <c r="E3759" s="48" t="s">
        <v>28</v>
      </c>
      <c r="F3759" s="45">
        <v>4</v>
      </c>
      <c r="G3759" s="46" t="s">
        <v>3602</v>
      </c>
      <c r="H3759" s="47" t="s">
        <v>30</v>
      </c>
      <c r="I3759" s="48"/>
      <c r="J3759" s="513"/>
      <c r="K3759" s="42" t="s">
        <v>31</v>
      </c>
      <c r="L3759" s="544">
        <v>45470</v>
      </c>
      <c r="M3759" s="48"/>
      <c r="N3759" s="513">
        <v>45565</v>
      </c>
      <c r="O3759" s="51"/>
      <c r="P3759" s="70" t="str">
        <f t="shared" ca="1" si="619"/>
        <v/>
      </c>
      <c r="Q3759" s="70" t="str">
        <f t="shared" ca="1" si="620"/>
        <v/>
      </c>
      <c r="R3759" s="70" t="str">
        <f t="shared" ca="1" si="621"/>
        <v/>
      </c>
      <c r="S3759" s="70" t="str">
        <f t="shared" ca="1" si="622"/>
        <v/>
      </c>
      <c r="T3759" s="147" t="str">
        <f t="shared" ca="1" si="623"/>
        <v/>
      </c>
      <c r="U3759" s="146"/>
      <c r="V3759" s="51"/>
      <c r="W3759" s="51"/>
      <c r="X3759" s="51"/>
      <c r="Y3759" s="51"/>
      <c r="Z3759" s="51"/>
      <c r="AA3759" s="145"/>
    </row>
    <row r="3760" spans="1:27" s="2" customFormat="1" ht="15.6" x14ac:dyDescent="0.3">
      <c r="A3760" s="555">
        <v>45565</v>
      </c>
      <c r="B3760" s="48" t="s">
        <v>3599</v>
      </c>
      <c r="C3760" s="48" t="s">
        <v>3434</v>
      </c>
      <c r="D3760" s="48">
        <v>0</v>
      </c>
      <c r="E3760" s="48" t="s">
        <v>28</v>
      </c>
      <c r="F3760" s="45">
        <v>5</v>
      </c>
      <c r="G3760" s="46" t="s">
        <v>3603</v>
      </c>
      <c r="H3760" s="47" t="s">
        <v>30</v>
      </c>
      <c r="I3760" s="48"/>
      <c r="J3760" s="513"/>
      <c r="K3760" s="42" t="s">
        <v>31</v>
      </c>
      <c r="L3760" s="544">
        <v>45470</v>
      </c>
      <c r="M3760" s="48"/>
      <c r="N3760" s="513">
        <v>45565</v>
      </c>
      <c r="O3760" s="51"/>
      <c r="P3760" s="70" t="str">
        <f t="shared" ca="1" si="619"/>
        <v/>
      </c>
      <c r="Q3760" s="70" t="str">
        <f t="shared" ca="1" si="620"/>
        <v/>
      </c>
      <c r="R3760" s="70" t="str">
        <f t="shared" ca="1" si="621"/>
        <v/>
      </c>
      <c r="S3760" s="70" t="str">
        <f t="shared" ca="1" si="622"/>
        <v/>
      </c>
      <c r="T3760" s="147" t="str">
        <f t="shared" ca="1" si="623"/>
        <v/>
      </c>
      <c r="U3760" s="146"/>
      <c r="V3760" s="51"/>
      <c r="W3760" s="51"/>
      <c r="X3760" s="51"/>
      <c r="Y3760" s="51"/>
      <c r="Z3760" s="51"/>
      <c r="AA3760" s="145"/>
    </row>
    <row r="3761" spans="1:27" s="2" customFormat="1" ht="15.6" x14ac:dyDescent="0.3">
      <c r="A3761" s="555">
        <v>45565</v>
      </c>
      <c r="B3761" s="48" t="s">
        <v>3599</v>
      </c>
      <c r="C3761" s="48" t="s">
        <v>3434</v>
      </c>
      <c r="D3761" s="48">
        <v>0</v>
      </c>
      <c r="E3761" s="48" t="s">
        <v>28</v>
      </c>
      <c r="F3761" s="45">
        <v>6</v>
      </c>
      <c r="G3761" s="46" t="s">
        <v>3604</v>
      </c>
      <c r="H3761" s="47" t="s">
        <v>30</v>
      </c>
      <c r="I3761" s="48"/>
      <c r="J3761" s="513"/>
      <c r="K3761" s="42" t="s">
        <v>31</v>
      </c>
      <c r="L3761" s="544">
        <v>45470</v>
      </c>
      <c r="M3761" s="48"/>
      <c r="N3761" s="513">
        <v>45565</v>
      </c>
      <c r="O3761" s="51"/>
      <c r="P3761" s="70" t="str">
        <f t="shared" ca="1" si="619"/>
        <v/>
      </c>
      <c r="Q3761" s="70" t="str">
        <f t="shared" ca="1" si="620"/>
        <v/>
      </c>
      <c r="R3761" s="70" t="str">
        <f t="shared" ca="1" si="621"/>
        <v/>
      </c>
      <c r="S3761" s="70" t="str">
        <f t="shared" ca="1" si="622"/>
        <v/>
      </c>
      <c r="T3761" s="147" t="str">
        <f t="shared" ca="1" si="623"/>
        <v/>
      </c>
      <c r="U3761" s="146"/>
      <c r="V3761" s="51"/>
      <c r="W3761" s="51"/>
      <c r="X3761" s="51"/>
      <c r="Y3761" s="51"/>
      <c r="Z3761" s="51"/>
      <c r="AA3761" s="145"/>
    </row>
    <row r="3762" spans="1:27" s="2" customFormat="1" ht="15.6" x14ac:dyDescent="0.3">
      <c r="A3762" s="555">
        <v>45565</v>
      </c>
      <c r="B3762" s="48" t="s">
        <v>3599</v>
      </c>
      <c r="C3762" s="45" t="s">
        <v>3434</v>
      </c>
      <c r="D3762" s="45">
        <v>0</v>
      </c>
      <c r="E3762" s="45" t="s">
        <v>28</v>
      </c>
      <c r="F3762" s="45">
        <v>7</v>
      </c>
      <c r="G3762" s="63" t="s">
        <v>3607</v>
      </c>
      <c r="H3762" s="46" t="s">
        <v>30</v>
      </c>
      <c r="I3762" s="47"/>
      <c r="J3762" s="577">
        <v>45761</v>
      </c>
      <c r="K3762" s="42" t="s">
        <v>31</v>
      </c>
      <c r="L3762" s="544">
        <v>45470</v>
      </c>
      <c r="M3762" s="57"/>
      <c r="N3762" s="522">
        <v>45763</v>
      </c>
      <c r="O3762" s="51"/>
      <c r="P3762" s="70"/>
      <c r="Q3762" s="70"/>
      <c r="R3762" s="70"/>
      <c r="S3762" s="70"/>
      <c r="T3762" s="147"/>
      <c r="U3762" s="146"/>
      <c r="V3762" s="51"/>
      <c r="W3762" s="51"/>
      <c r="X3762" s="51"/>
      <c r="Y3762" s="51"/>
      <c r="Z3762" s="51"/>
      <c r="AA3762" s="145"/>
    </row>
    <row r="3763" spans="1:27" s="2" customFormat="1" ht="78" x14ac:dyDescent="0.3">
      <c r="A3763" s="555">
        <v>45565</v>
      </c>
      <c r="B3763" s="48" t="s">
        <v>3599</v>
      </c>
      <c r="C3763" s="48" t="s">
        <v>3434</v>
      </c>
      <c r="D3763" s="48">
        <v>0</v>
      </c>
      <c r="E3763" s="48" t="s">
        <v>28</v>
      </c>
      <c r="F3763" s="45">
        <v>8</v>
      </c>
      <c r="G3763" s="64" t="s">
        <v>5513</v>
      </c>
      <c r="H3763" s="46" t="s">
        <v>30</v>
      </c>
      <c r="I3763" s="43"/>
      <c r="J3763" s="513">
        <v>45826</v>
      </c>
      <c r="K3763" s="42" t="s">
        <v>31</v>
      </c>
      <c r="L3763" s="544">
        <v>45470</v>
      </c>
      <c r="M3763" s="48"/>
      <c r="N3763" s="513">
        <v>45867</v>
      </c>
      <c r="O3763" s="51"/>
      <c r="P3763" s="70"/>
      <c r="Q3763" s="70"/>
      <c r="R3763" s="70"/>
      <c r="S3763" s="70"/>
      <c r="T3763" s="147"/>
      <c r="U3763" s="146"/>
      <c r="V3763" s="51"/>
      <c r="W3763" s="51"/>
      <c r="X3763" s="51"/>
      <c r="Y3763" s="51"/>
      <c r="Z3763" s="51"/>
      <c r="AA3763" s="145"/>
    </row>
    <row r="3764" spans="1:27" s="2" customFormat="1" ht="15.6" x14ac:dyDescent="0.3">
      <c r="A3764" s="555">
        <v>45565</v>
      </c>
      <c r="B3764" s="48" t="s">
        <v>3599</v>
      </c>
      <c r="C3764" s="48" t="s">
        <v>3434</v>
      </c>
      <c r="D3764" s="48">
        <v>0</v>
      </c>
      <c r="E3764" s="48" t="s">
        <v>28</v>
      </c>
      <c r="F3764" s="45">
        <v>9</v>
      </c>
      <c r="G3764" s="44" t="s">
        <v>5512</v>
      </c>
      <c r="H3764" s="689" t="s">
        <v>44</v>
      </c>
      <c r="I3764" s="48"/>
      <c r="J3764" s="522">
        <v>46086</v>
      </c>
      <c r="K3764" s="642" t="s">
        <v>5552</v>
      </c>
      <c r="L3764" s="544">
        <v>45470</v>
      </c>
      <c r="M3764" s="57"/>
      <c r="N3764" s="522"/>
      <c r="O3764" s="51"/>
      <c r="P3764" s="70"/>
      <c r="Q3764" s="70"/>
      <c r="R3764" s="70"/>
      <c r="S3764" s="70"/>
      <c r="T3764" s="147"/>
      <c r="U3764" s="146"/>
      <c r="V3764" s="51"/>
      <c r="W3764" s="51"/>
      <c r="X3764" s="51"/>
      <c r="Y3764" s="51"/>
      <c r="Z3764" s="51"/>
      <c r="AA3764" s="145"/>
    </row>
    <row r="3765" spans="1:27" s="2" customFormat="1" ht="15.6" x14ac:dyDescent="0.3">
      <c r="A3765" s="555">
        <v>45491</v>
      </c>
      <c r="B3765" s="48" t="s">
        <v>3608</v>
      </c>
      <c r="C3765" s="48" t="s">
        <v>3434</v>
      </c>
      <c r="D3765" s="48">
        <v>1</v>
      </c>
      <c r="E3765" s="48" t="s">
        <v>278</v>
      </c>
      <c r="F3765" s="48">
        <v>1</v>
      </c>
      <c r="G3765" s="46" t="s">
        <v>3609</v>
      </c>
      <c r="H3765" s="47" t="s">
        <v>30</v>
      </c>
      <c r="I3765" s="59"/>
      <c r="J3765" s="568">
        <v>45623</v>
      </c>
      <c r="K3765" s="42" t="s">
        <v>31</v>
      </c>
      <c r="L3765" s="544">
        <v>45471</v>
      </c>
      <c r="M3765" s="51"/>
      <c r="N3765" s="513">
        <v>45643</v>
      </c>
      <c r="O3765" s="70" t="s">
        <v>3610</v>
      </c>
      <c r="P3765" s="70" t="str">
        <f ca="1">IF(K3765="NÃO INTERVENCIONADO",TODAY()-J3765,"")</f>
        <v/>
      </c>
      <c r="Q3765" s="70" t="str">
        <f t="shared" ref="Q3765:Q3779" ca="1" si="624">IF(K3765="ENCOMENDADO",TODAY()-J3765,"")</f>
        <v/>
      </c>
      <c r="R3765" s="70" t="str">
        <f t="shared" ref="R3765:R3779" ca="1" si="625">IF(K3765="EM OBRA",TODAY()-J3765,"")</f>
        <v/>
      </c>
      <c r="S3765" s="70" t="str">
        <f t="shared" ref="S3765:S3779" ca="1" si="626">IF(K3765="CORREÇÃO NÃO ACEITE",TODAY()-J3765,"")</f>
        <v/>
      </c>
      <c r="T3765" s="147" t="str">
        <f t="shared" ref="T3765:T3779" ca="1" si="627">IF(K3765="A VERIFICAR",TODAY()-J3765,"")</f>
        <v/>
      </c>
      <c r="U3765" s="146"/>
      <c r="V3765" s="51"/>
      <c r="W3765" s="51"/>
      <c r="X3765" s="51"/>
      <c r="Y3765" s="51"/>
      <c r="Z3765" s="51"/>
      <c r="AA3765" s="145"/>
    </row>
    <row r="3766" spans="1:27" s="2" customFormat="1" ht="15.6" x14ac:dyDescent="0.3">
      <c r="A3766" s="556">
        <v>45491</v>
      </c>
      <c r="B3766" s="48" t="s">
        <v>3608</v>
      </c>
      <c r="C3766" s="48" t="s">
        <v>3434</v>
      </c>
      <c r="D3766" s="48">
        <v>1</v>
      </c>
      <c r="E3766" s="48" t="s">
        <v>278</v>
      </c>
      <c r="F3766" s="48">
        <v>2</v>
      </c>
      <c r="G3766" s="111" t="s">
        <v>3611</v>
      </c>
      <c r="H3766" s="47" t="s">
        <v>76</v>
      </c>
      <c r="I3766" s="59"/>
      <c r="J3766" s="568">
        <v>45623</v>
      </c>
      <c r="K3766" s="42" t="s">
        <v>31</v>
      </c>
      <c r="L3766" s="544">
        <v>45471</v>
      </c>
      <c r="M3766" s="43">
        <v>45695</v>
      </c>
      <c r="N3766" s="513">
        <v>45741</v>
      </c>
      <c r="O3766" s="70" t="s">
        <v>3610</v>
      </c>
      <c r="P3766" s="70" t="str">
        <f ca="1">IF(K3766="NÃO INTERVENCIONADO",TODAY()-J3766,"")</f>
        <v/>
      </c>
      <c r="Q3766" s="70" t="str">
        <f t="shared" ca="1" si="624"/>
        <v/>
      </c>
      <c r="R3766" s="70" t="str">
        <f t="shared" ca="1" si="625"/>
        <v/>
      </c>
      <c r="S3766" s="70" t="str">
        <f t="shared" ca="1" si="626"/>
        <v/>
      </c>
      <c r="T3766" s="147" t="str">
        <f t="shared" ca="1" si="627"/>
        <v/>
      </c>
      <c r="U3766" s="146"/>
      <c r="V3766" s="51"/>
      <c r="W3766" s="51"/>
      <c r="X3766" s="51"/>
      <c r="Y3766" s="51"/>
      <c r="Z3766" s="51"/>
      <c r="AA3766" s="145"/>
    </row>
    <row r="3767" spans="1:27" s="2" customFormat="1" ht="15.6" x14ac:dyDescent="0.3">
      <c r="A3767" s="555">
        <v>45491</v>
      </c>
      <c r="B3767" s="48" t="s">
        <v>3608</v>
      </c>
      <c r="C3767" s="48" t="s">
        <v>3434</v>
      </c>
      <c r="D3767" s="48">
        <v>1</v>
      </c>
      <c r="E3767" s="48" t="s">
        <v>278</v>
      </c>
      <c r="F3767" s="48">
        <v>3</v>
      </c>
      <c r="G3767" s="46" t="s">
        <v>3612</v>
      </c>
      <c r="H3767" s="47" t="s">
        <v>30</v>
      </c>
      <c r="I3767" s="59"/>
      <c r="J3767" s="528"/>
      <c r="K3767" s="187" t="s">
        <v>31</v>
      </c>
      <c r="L3767" s="544">
        <v>45471</v>
      </c>
      <c r="M3767" s="51"/>
      <c r="N3767" s="513">
        <v>45656</v>
      </c>
      <c r="O3767" s="70" t="s">
        <v>3610</v>
      </c>
      <c r="P3767" s="70" t="str">
        <f ca="1">IF(K3767="NÃO INTERVENCIONADO",TODAY()-J3767,"")</f>
        <v/>
      </c>
      <c r="Q3767" s="70" t="str">
        <f t="shared" ca="1" si="624"/>
        <v/>
      </c>
      <c r="R3767" s="70" t="str">
        <f t="shared" ca="1" si="625"/>
        <v/>
      </c>
      <c r="S3767" s="70" t="str">
        <f t="shared" ca="1" si="626"/>
        <v/>
      </c>
      <c r="T3767" s="147" t="str">
        <f t="shared" ca="1" si="627"/>
        <v/>
      </c>
      <c r="U3767" s="146"/>
      <c r="V3767" s="51"/>
      <c r="W3767" s="51"/>
      <c r="X3767" s="51"/>
      <c r="Y3767" s="51"/>
      <c r="Z3767" s="51"/>
      <c r="AA3767" s="145"/>
    </row>
    <row r="3768" spans="1:27" s="2" customFormat="1" ht="15.6" x14ac:dyDescent="0.3">
      <c r="A3768" s="555">
        <v>45491</v>
      </c>
      <c r="B3768" s="48" t="s">
        <v>3608</v>
      </c>
      <c r="C3768" s="48" t="s">
        <v>3434</v>
      </c>
      <c r="D3768" s="48">
        <v>1</v>
      </c>
      <c r="E3768" s="48" t="s">
        <v>278</v>
      </c>
      <c r="F3768" s="48">
        <v>4</v>
      </c>
      <c r="G3768" s="64" t="s">
        <v>3613</v>
      </c>
      <c r="H3768" s="53" t="s">
        <v>76</v>
      </c>
      <c r="I3768" s="59"/>
      <c r="J3768" s="528">
        <v>45623</v>
      </c>
      <c r="K3768" s="187" t="s">
        <v>31</v>
      </c>
      <c r="L3768" s="544">
        <v>45471</v>
      </c>
      <c r="M3768" s="51"/>
      <c r="N3768" s="513">
        <v>45688</v>
      </c>
      <c r="O3768" s="70" t="s">
        <v>3610</v>
      </c>
      <c r="P3768" s="70" t="str">
        <f ca="1">IF(K3768="NÃO INTERVENCIONADO",TODAY()-J3768,"")</f>
        <v/>
      </c>
      <c r="Q3768" s="70" t="str">
        <f t="shared" ca="1" si="624"/>
        <v/>
      </c>
      <c r="R3768" s="70" t="str">
        <f t="shared" ca="1" si="625"/>
        <v/>
      </c>
      <c r="S3768" s="70" t="str">
        <f t="shared" ca="1" si="626"/>
        <v/>
      </c>
      <c r="T3768" s="147" t="str">
        <f t="shared" ca="1" si="627"/>
        <v/>
      </c>
      <c r="U3768" s="146"/>
      <c r="V3768" s="51"/>
      <c r="W3768" s="51"/>
      <c r="X3768" s="51"/>
      <c r="Y3768" s="51"/>
      <c r="Z3768" s="51"/>
      <c r="AA3768" s="145"/>
    </row>
    <row r="3769" spans="1:27" s="2" customFormat="1" ht="15.6" x14ac:dyDescent="0.3">
      <c r="A3769" s="555">
        <v>45491</v>
      </c>
      <c r="B3769" s="48" t="s">
        <v>3608</v>
      </c>
      <c r="C3769" s="48" t="s">
        <v>3434</v>
      </c>
      <c r="D3769" s="48">
        <v>1</v>
      </c>
      <c r="E3769" s="48" t="s">
        <v>278</v>
      </c>
      <c r="F3769" s="48">
        <v>5</v>
      </c>
      <c r="G3769" s="46" t="s">
        <v>3614</v>
      </c>
      <c r="H3769" s="53" t="s">
        <v>76</v>
      </c>
      <c r="I3769" s="59"/>
      <c r="J3769" s="528"/>
      <c r="K3769" s="187" t="s">
        <v>31</v>
      </c>
      <c r="L3769" s="544">
        <v>45471</v>
      </c>
      <c r="M3769" s="51"/>
      <c r="N3769" s="513">
        <v>45656</v>
      </c>
      <c r="O3769" s="70" t="s">
        <v>3610</v>
      </c>
      <c r="P3769" s="70" t="str">
        <f ca="1">IF(K3769="NÃO INTERVENCIONADO",TODAY()-J3769,"")</f>
        <v/>
      </c>
      <c r="Q3769" s="70" t="str">
        <f t="shared" ca="1" si="624"/>
        <v/>
      </c>
      <c r="R3769" s="70" t="str">
        <f t="shared" ca="1" si="625"/>
        <v/>
      </c>
      <c r="S3769" s="70" t="str">
        <f t="shared" ca="1" si="626"/>
        <v/>
      </c>
      <c r="T3769" s="147" t="str">
        <f t="shared" ca="1" si="627"/>
        <v/>
      </c>
      <c r="U3769" s="146"/>
      <c r="V3769" s="51"/>
      <c r="W3769" s="51"/>
      <c r="X3769" s="51"/>
      <c r="Y3769" s="51"/>
      <c r="Z3769" s="51"/>
      <c r="AA3769" s="145"/>
    </row>
    <row r="3770" spans="1:27" s="2" customFormat="1" ht="15.6" x14ac:dyDescent="0.3">
      <c r="A3770" s="555">
        <v>45491</v>
      </c>
      <c r="B3770" s="48" t="s">
        <v>3608</v>
      </c>
      <c r="C3770" s="48" t="s">
        <v>3434</v>
      </c>
      <c r="D3770" s="48">
        <v>1</v>
      </c>
      <c r="E3770" s="48" t="s">
        <v>278</v>
      </c>
      <c r="F3770" s="48">
        <v>6</v>
      </c>
      <c r="G3770" s="52" t="s">
        <v>3615</v>
      </c>
      <c r="H3770" s="53" t="s">
        <v>30</v>
      </c>
      <c r="I3770" s="59"/>
      <c r="J3770" s="528"/>
      <c r="K3770" s="42" t="s">
        <v>31</v>
      </c>
      <c r="L3770" s="544">
        <v>45471</v>
      </c>
      <c r="M3770" s="51"/>
      <c r="N3770" s="513">
        <v>45656</v>
      </c>
      <c r="O3770" s="70" t="s">
        <v>3610</v>
      </c>
      <c r="P3770" s="70" t="str">
        <f ca="1">IF(K3770="NÃO INTERVENCIONADO",TODAY()-L3770,"")</f>
        <v/>
      </c>
      <c r="Q3770" s="70" t="str">
        <f t="shared" ca="1" si="624"/>
        <v/>
      </c>
      <c r="R3770" s="70" t="str">
        <f t="shared" ca="1" si="625"/>
        <v/>
      </c>
      <c r="S3770" s="70" t="str">
        <f t="shared" ca="1" si="626"/>
        <v/>
      </c>
      <c r="T3770" s="147" t="str">
        <f t="shared" ca="1" si="627"/>
        <v/>
      </c>
      <c r="U3770" s="146"/>
      <c r="V3770" s="51"/>
      <c r="W3770" s="51"/>
      <c r="X3770" s="51"/>
      <c r="Y3770" s="51"/>
      <c r="Z3770" s="51"/>
      <c r="AA3770" s="145"/>
    </row>
    <row r="3771" spans="1:27" s="2" customFormat="1" ht="15.6" x14ac:dyDescent="0.3">
      <c r="A3771" s="555">
        <v>45491</v>
      </c>
      <c r="B3771" s="48" t="s">
        <v>3608</v>
      </c>
      <c r="C3771" s="48" t="s">
        <v>3434</v>
      </c>
      <c r="D3771" s="48">
        <v>1</v>
      </c>
      <c r="E3771" s="48" t="s">
        <v>278</v>
      </c>
      <c r="F3771" s="48">
        <v>7</v>
      </c>
      <c r="G3771" s="52" t="s">
        <v>3616</v>
      </c>
      <c r="H3771" s="65" t="s">
        <v>158</v>
      </c>
      <c r="I3771" s="59"/>
      <c r="J3771" s="528"/>
      <c r="K3771" s="187" t="s">
        <v>31</v>
      </c>
      <c r="L3771" s="544">
        <v>45471</v>
      </c>
      <c r="M3771" s="51"/>
      <c r="N3771" s="513">
        <v>45656</v>
      </c>
      <c r="O3771" s="70" t="s">
        <v>3610</v>
      </c>
      <c r="P3771" s="70" t="str">
        <f ca="1">IF(K3771="NÃO INTERVENCIONADO",TODAY()-L3771,"")</f>
        <v/>
      </c>
      <c r="Q3771" s="70" t="str">
        <f t="shared" ca="1" si="624"/>
        <v/>
      </c>
      <c r="R3771" s="70" t="str">
        <f t="shared" ca="1" si="625"/>
        <v/>
      </c>
      <c r="S3771" s="70" t="str">
        <f t="shared" ca="1" si="626"/>
        <v/>
      </c>
      <c r="T3771" s="147" t="str">
        <f t="shared" ca="1" si="627"/>
        <v/>
      </c>
      <c r="U3771" s="146"/>
      <c r="V3771" s="51"/>
      <c r="W3771" s="51"/>
      <c r="X3771" s="51"/>
      <c r="Y3771" s="51"/>
      <c r="Z3771" s="51"/>
      <c r="AA3771" s="145"/>
    </row>
    <row r="3772" spans="1:27" s="2" customFormat="1" ht="15.6" x14ac:dyDescent="0.3">
      <c r="A3772" s="555">
        <v>45491</v>
      </c>
      <c r="B3772" s="48" t="s">
        <v>3608</v>
      </c>
      <c r="C3772" s="48" t="s">
        <v>3434</v>
      </c>
      <c r="D3772" s="48">
        <v>1</v>
      </c>
      <c r="E3772" s="48" t="s">
        <v>278</v>
      </c>
      <c r="F3772" s="48">
        <v>8</v>
      </c>
      <c r="G3772" s="52" t="s">
        <v>3617</v>
      </c>
      <c r="H3772" s="53" t="s">
        <v>76</v>
      </c>
      <c r="I3772" s="59"/>
      <c r="J3772" s="528"/>
      <c r="K3772" s="187" t="s">
        <v>31</v>
      </c>
      <c r="L3772" s="544">
        <v>45471</v>
      </c>
      <c r="M3772" s="51"/>
      <c r="N3772" s="513">
        <v>45656</v>
      </c>
      <c r="O3772" s="70" t="s">
        <v>3610</v>
      </c>
      <c r="P3772" s="70" t="str">
        <f ca="1">IF(K3772="NÃO INTERVENCIONADO",TODAY()-L3772,"")</f>
        <v/>
      </c>
      <c r="Q3772" s="70" t="str">
        <f t="shared" ca="1" si="624"/>
        <v/>
      </c>
      <c r="R3772" s="70" t="str">
        <f t="shared" ca="1" si="625"/>
        <v/>
      </c>
      <c r="S3772" s="70" t="str">
        <f t="shared" ca="1" si="626"/>
        <v/>
      </c>
      <c r="T3772" s="147" t="str">
        <f t="shared" ca="1" si="627"/>
        <v/>
      </c>
      <c r="U3772" s="146"/>
      <c r="V3772" s="51"/>
      <c r="W3772" s="51"/>
      <c r="X3772" s="51"/>
      <c r="Y3772" s="51"/>
      <c r="Z3772" s="51"/>
      <c r="AA3772" s="145"/>
    </row>
    <row r="3773" spans="1:27" s="2" customFormat="1" ht="15.6" x14ac:dyDescent="0.3">
      <c r="A3773" s="555">
        <v>45491</v>
      </c>
      <c r="B3773" s="48" t="s">
        <v>3608</v>
      </c>
      <c r="C3773" s="48" t="s">
        <v>3434</v>
      </c>
      <c r="D3773" s="48">
        <v>1</v>
      </c>
      <c r="E3773" s="48" t="s">
        <v>278</v>
      </c>
      <c r="F3773" s="48">
        <v>9</v>
      </c>
      <c r="G3773" s="46" t="s">
        <v>3618</v>
      </c>
      <c r="H3773" s="47" t="s">
        <v>30</v>
      </c>
      <c r="I3773" s="59"/>
      <c r="J3773" s="568">
        <v>45623</v>
      </c>
      <c r="K3773" s="187" t="s">
        <v>31</v>
      </c>
      <c r="L3773" s="544">
        <v>45471</v>
      </c>
      <c r="M3773" s="51"/>
      <c r="N3773" s="513">
        <v>45643</v>
      </c>
      <c r="O3773" s="70" t="s">
        <v>3610</v>
      </c>
      <c r="P3773" s="70" t="str">
        <f ca="1">IF(K3773="NÃO INTERVENCIONADO",TODAY()-J3773,"")</f>
        <v/>
      </c>
      <c r="Q3773" s="70" t="str">
        <f t="shared" ca="1" si="624"/>
        <v/>
      </c>
      <c r="R3773" s="70" t="str">
        <f t="shared" ca="1" si="625"/>
        <v/>
      </c>
      <c r="S3773" s="70" t="str">
        <f t="shared" ca="1" si="626"/>
        <v/>
      </c>
      <c r="T3773" s="147" t="str">
        <f t="shared" ca="1" si="627"/>
        <v/>
      </c>
      <c r="U3773" s="146"/>
      <c r="V3773" s="51"/>
      <c r="W3773" s="51"/>
      <c r="X3773" s="51"/>
      <c r="Y3773" s="51"/>
      <c r="Z3773" s="51"/>
      <c r="AA3773" s="145"/>
    </row>
    <row r="3774" spans="1:27" s="2" customFormat="1" ht="15.6" x14ac:dyDescent="0.3">
      <c r="A3774" s="555">
        <v>45491</v>
      </c>
      <c r="B3774" s="48" t="s">
        <v>3608</v>
      </c>
      <c r="C3774" s="48" t="s">
        <v>3434</v>
      </c>
      <c r="D3774" s="48">
        <v>1</v>
      </c>
      <c r="E3774" s="48" t="s">
        <v>278</v>
      </c>
      <c r="F3774" s="48">
        <v>10</v>
      </c>
      <c r="G3774" s="46" t="s">
        <v>3619</v>
      </c>
      <c r="H3774" s="53" t="s">
        <v>76</v>
      </c>
      <c r="I3774" s="59"/>
      <c r="J3774" s="528"/>
      <c r="K3774" s="42" t="s">
        <v>31</v>
      </c>
      <c r="L3774" s="544">
        <v>45471</v>
      </c>
      <c r="M3774" s="51"/>
      <c r="N3774" s="513">
        <v>45643</v>
      </c>
      <c r="O3774" s="70" t="s">
        <v>3610</v>
      </c>
      <c r="P3774" s="70" t="str">
        <f ca="1">IF(K3774="NÃO INTERVENCIONADO",TODAY()-L3774,"")</f>
        <v/>
      </c>
      <c r="Q3774" s="70" t="str">
        <f t="shared" ca="1" si="624"/>
        <v/>
      </c>
      <c r="R3774" s="70" t="str">
        <f t="shared" ca="1" si="625"/>
        <v/>
      </c>
      <c r="S3774" s="70" t="str">
        <f t="shared" ca="1" si="626"/>
        <v/>
      </c>
      <c r="T3774" s="147" t="str">
        <f t="shared" ca="1" si="627"/>
        <v/>
      </c>
      <c r="U3774" s="146"/>
      <c r="V3774" s="51"/>
      <c r="W3774" s="51"/>
      <c r="X3774" s="51"/>
      <c r="Y3774" s="51"/>
      <c r="Z3774" s="51"/>
      <c r="AA3774" s="145"/>
    </row>
    <row r="3775" spans="1:27" s="2" customFormat="1" ht="15.6" x14ac:dyDescent="0.3">
      <c r="A3775" s="555">
        <v>45491</v>
      </c>
      <c r="B3775" s="48" t="s">
        <v>3608</v>
      </c>
      <c r="C3775" s="48" t="s">
        <v>3434</v>
      </c>
      <c r="D3775" s="48">
        <v>1</v>
      </c>
      <c r="E3775" s="48" t="s">
        <v>278</v>
      </c>
      <c r="F3775" s="48">
        <v>11</v>
      </c>
      <c r="G3775" s="52" t="s">
        <v>3620</v>
      </c>
      <c r="H3775" s="53" t="s">
        <v>533</v>
      </c>
      <c r="I3775" s="59"/>
      <c r="J3775" s="528"/>
      <c r="K3775" s="42" t="s">
        <v>31</v>
      </c>
      <c r="L3775" s="544">
        <v>45471</v>
      </c>
      <c r="M3775" s="51"/>
      <c r="N3775" s="513">
        <v>45656</v>
      </c>
      <c r="O3775" s="70" t="s">
        <v>3610</v>
      </c>
      <c r="P3775" s="70" t="str">
        <f ca="1">IF(K3775="NÃO INTERVENCIONADO",TODAY()-J3775,"")</f>
        <v/>
      </c>
      <c r="Q3775" s="70" t="str">
        <f t="shared" ca="1" si="624"/>
        <v/>
      </c>
      <c r="R3775" s="70" t="str">
        <f t="shared" ca="1" si="625"/>
        <v/>
      </c>
      <c r="S3775" s="70" t="str">
        <f t="shared" ca="1" si="626"/>
        <v/>
      </c>
      <c r="T3775" s="147" t="str">
        <f t="shared" ca="1" si="627"/>
        <v/>
      </c>
      <c r="U3775" s="146"/>
      <c r="V3775" s="51"/>
      <c r="W3775" s="51"/>
      <c r="X3775" s="51"/>
      <c r="Y3775" s="51"/>
      <c r="Z3775" s="51"/>
      <c r="AA3775" s="145"/>
    </row>
    <row r="3776" spans="1:27" s="2" customFormat="1" ht="15.6" x14ac:dyDescent="0.3">
      <c r="A3776" s="555">
        <v>45491</v>
      </c>
      <c r="B3776" s="48" t="s">
        <v>3608</v>
      </c>
      <c r="C3776" s="48" t="s">
        <v>3434</v>
      </c>
      <c r="D3776" s="48">
        <v>1</v>
      </c>
      <c r="E3776" s="48" t="s">
        <v>278</v>
      </c>
      <c r="F3776" s="48">
        <v>12</v>
      </c>
      <c r="G3776" s="46" t="s">
        <v>3621</v>
      </c>
      <c r="H3776" s="47" t="s">
        <v>30</v>
      </c>
      <c r="I3776" s="59"/>
      <c r="J3776" s="528"/>
      <c r="K3776" s="42" t="s">
        <v>31</v>
      </c>
      <c r="L3776" s="544">
        <v>45471</v>
      </c>
      <c r="M3776" s="51"/>
      <c r="N3776" s="513">
        <v>45643</v>
      </c>
      <c r="O3776" s="70" t="s">
        <v>3610</v>
      </c>
      <c r="P3776" s="70" t="str">
        <f ca="1">IF(K3776="NÃO INTERVENCIONADO",TODAY()-J3776,"")</f>
        <v/>
      </c>
      <c r="Q3776" s="70" t="str">
        <f t="shared" ca="1" si="624"/>
        <v/>
      </c>
      <c r="R3776" s="70" t="str">
        <f t="shared" ca="1" si="625"/>
        <v/>
      </c>
      <c r="S3776" s="70" t="str">
        <f t="shared" ca="1" si="626"/>
        <v/>
      </c>
      <c r="T3776" s="147" t="str">
        <f t="shared" ca="1" si="627"/>
        <v/>
      </c>
      <c r="U3776" s="146"/>
      <c r="V3776" s="51"/>
      <c r="W3776" s="51"/>
      <c r="X3776" s="51"/>
      <c r="Y3776" s="51"/>
      <c r="Z3776" s="51"/>
      <c r="AA3776" s="145"/>
    </row>
    <row r="3777" spans="1:27" s="2" customFormat="1" ht="15.6" x14ac:dyDescent="0.3">
      <c r="A3777" s="555">
        <v>45491</v>
      </c>
      <c r="B3777" s="48" t="s">
        <v>3608</v>
      </c>
      <c r="C3777" s="48" t="s">
        <v>3434</v>
      </c>
      <c r="D3777" s="48">
        <v>1</v>
      </c>
      <c r="E3777" s="48" t="s">
        <v>278</v>
      </c>
      <c r="F3777" s="48">
        <v>13</v>
      </c>
      <c r="G3777" s="46" t="s">
        <v>3622</v>
      </c>
      <c r="H3777" s="47" t="s">
        <v>30</v>
      </c>
      <c r="I3777" s="59"/>
      <c r="J3777" s="528"/>
      <c r="K3777" s="42" t="s">
        <v>31</v>
      </c>
      <c r="L3777" s="544">
        <v>45471</v>
      </c>
      <c r="M3777" s="51"/>
      <c r="N3777" s="513">
        <v>45643</v>
      </c>
      <c r="O3777" s="70" t="s">
        <v>3610</v>
      </c>
      <c r="P3777" s="70" t="str">
        <f ca="1">IF(K3777="NÃO INTERVENCIONADO",TODAY()-J3777,"")</f>
        <v/>
      </c>
      <c r="Q3777" s="70" t="str">
        <f t="shared" ca="1" si="624"/>
        <v/>
      </c>
      <c r="R3777" s="70" t="str">
        <f t="shared" ca="1" si="625"/>
        <v/>
      </c>
      <c r="S3777" s="70" t="str">
        <f t="shared" ca="1" si="626"/>
        <v/>
      </c>
      <c r="T3777" s="147" t="str">
        <f t="shared" ca="1" si="627"/>
        <v/>
      </c>
      <c r="U3777" s="146"/>
      <c r="V3777" s="51"/>
      <c r="W3777" s="51"/>
      <c r="X3777" s="51"/>
      <c r="Y3777" s="51"/>
      <c r="Z3777" s="51"/>
      <c r="AA3777" s="145"/>
    </row>
    <row r="3778" spans="1:27" s="2" customFormat="1" ht="15.6" x14ac:dyDescent="0.3">
      <c r="A3778" s="555">
        <v>45491</v>
      </c>
      <c r="B3778" s="48" t="s">
        <v>3608</v>
      </c>
      <c r="C3778" s="48" t="s">
        <v>3434</v>
      </c>
      <c r="D3778" s="48">
        <v>1</v>
      </c>
      <c r="E3778" s="48" t="s">
        <v>278</v>
      </c>
      <c r="F3778" s="48">
        <v>14</v>
      </c>
      <c r="G3778" s="64" t="s">
        <v>3623</v>
      </c>
      <c r="H3778" s="53" t="s">
        <v>76</v>
      </c>
      <c r="I3778" s="59"/>
      <c r="J3778" s="528"/>
      <c r="K3778" s="42" t="s">
        <v>31</v>
      </c>
      <c r="L3778" s="544">
        <v>45471</v>
      </c>
      <c r="M3778" s="51"/>
      <c r="N3778" s="513">
        <v>45688</v>
      </c>
      <c r="O3778" s="70" t="s">
        <v>3610</v>
      </c>
      <c r="P3778" s="70" t="str">
        <f ca="1">IF(K3778="NÃO INTERVENCIONADO",TODAY()-J3778,"")</f>
        <v/>
      </c>
      <c r="Q3778" s="70" t="str">
        <f t="shared" ca="1" si="624"/>
        <v/>
      </c>
      <c r="R3778" s="70" t="str">
        <f t="shared" ca="1" si="625"/>
        <v/>
      </c>
      <c r="S3778" s="70" t="str">
        <f t="shared" ca="1" si="626"/>
        <v/>
      </c>
      <c r="T3778" s="147" t="str">
        <f t="shared" ca="1" si="627"/>
        <v/>
      </c>
      <c r="U3778" s="146"/>
      <c r="V3778" s="51"/>
      <c r="W3778" s="51"/>
      <c r="X3778" s="51"/>
      <c r="Y3778" s="51"/>
      <c r="Z3778" s="51"/>
      <c r="AA3778" s="145"/>
    </row>
    <row r="3779" spans="1:27" s="2" customFormat="1" ht="15.6" x14ac:dyDescent="0.3">
      <c r="A3779" s="555">
        <v>45491</v>
      </c>
      <c r="B3779" s="48" t="s">
        <v>3608</v>
      </c>
      <c r="C3779" s="48" t="s">
        <v>3434</v>
      </c>
      <c r="D3779" s="48">
        <v>1</v>
      </c>
      <c r="E3779" s="48" t="s">
        <v>278</v>
      </c>
      <c r="F3779" s="48">
        <v>15</v>
      </c>
      <c r="G3779" s="71" t="s">
        <v>3624</v>
      </c>
      <c r="H3779" s="53" t="s">
        <v>40</v>
      </c>
      <c r="I3779" s="59"/>
      <c r="J3779" s="528"/>
      <c r="K3779" s="188" t="s">
        <v>227</v>
      </c>
      <c r="L3779" s="544">
        <v>45471</v>
      </c>
      <c r="M3779" s="51"/>
      <c r="N3779" s="513">
        <v>45538</v>
      </c>
      <c r="O3779" s="70" t="s">
        <v>3610</v>
      </c>
      <c r="P3779" s="70" t="str">
        <f ca="1">IF(K3779="NÃO INTERVENCIONADO",TODAY()-J3779,"")</f>
        <v/>
      </c>
      <c r="Q3779" s="70" t="str">
        <f t="shared" ca="1" si="624"/>
        <v/>
      </c>
      <c r="R3779" s="70" t="str">
        <f t="shared" ca="1" si="625"/>
        <v/>
      </c>
      <c r="S3779" s="70" t="str">
        <f t="shared" ca="1" si="626"/>
        <v/>
      </c>
      <c r="T3779" s="147" t="str">
        <f t="shared" ca="1" si="627"/>
        <v/>
      </c>
      <c r="U3779" s="146"/>
      <c r="V3779" s="51"/>
      <c r="W3779" s="51"/>
      <c r="X3779" s="51"/>
      <c r="Y3779" s="51"/>
      <c r="Z3779" s="51"/>
      <c r="AA3779" s="145"/>
    </row>
    <row r="3780" spans="1:27" s="2" customFormat="1" ht="15.6" x14ac:dyDescent="0.3">
      <c r="A3780" s="555">
        <v>45491</v>
      </c>
      <c r="B3780" s="48" t="s">
        <v>3608</v>
      </c>
      <c r="C3780" s="59" t="s">
        <v>3434</v>
      </c>
      <c r="D3780" s="59">
        <v>1</v>
      </c>
      <c r="E3780" s="59" t="s">
        <v>278</v>
      </c>
      <c r="F3780" s="59">
        <v>16</v>
      </c>
      <c r="G3780" s="218" t="s">
        <v>3625</v>
      </c>
      <c r="H3780" s="94" t="s">
        <v>84</v>
      </c>
      <c r="I3780" s="95"/>
      <c r="J3780" s="574">
        <v>45713</v>
      </c>
      <c r="K3780" s="42" t="s">
        <v>31</v>
      </c>
      <c r="L3780" s="544">
        <v>45471</v>
      </c>
      <c r="M3780" s="57"/>
      <c r="N3780" s="518">
        <v>45741</v>
      </c>
      <c r="O3780" s="51"/>
      <c r="P3780" s="70"/>
      <c r="Q3780" s="70"/>
      <c r="R3780" s="70"/>
      <c r="S3780" s="70"/>
      <c r="T3780" s="147"/>
      <c r="U3780" s="146"/>
      <c r="V3780" s="51"/>
      <c r="W3780" s="51"/>
      <c r="X3780" s="51"/>
      <c r="Y3780" s="51"/>
      <c r="Z3780" s="51"/>
      <c r="AA3780" s="145"/>
    </row>
    <row r="3781" spans="1:27" s="2" customFormat="1" ht="15.6" x14ac:dyDescent="0.3">
      <c r="A3781" s="555">
        <v>45491</v>
      </c>
      <c r="B3781" s="48" t="s">
        <v>3608</v>
      </c>
      <c r="C3781" s="48" t="s">
        <v>3434</v>
      </c>
      <c r="D3781" s="48">
        <v>1</v>
      </c>
      <c r="E3781" s="48" t="s">
        <v>278</v>
      </c>
      <c r="F3781" s="48">
        <v>17</v>
      </c>
      <c r="G3781" s="77" t="s">
        <v>3628</v>
      </c>
      <c r="H3781" s="47" t="s">
        <v>54</v>
      </c>
      <c r="I3781" s="364"/>
      <c r="J3781" s="526">
        <v>45741</v>
      </c>
      <c r="K3781" s="416" t="s">
        <v>31</v>
      </c>
      <c r="L3781" s="544">
        <v>45471</v>
      </c>
      <c r="M3781" s="43"/>
      <c r="N3781" s="513">
        <v>45919</v>
      </c>
      <c r="O3781" s="70"/>
      <c r="P3781" s="70" t="str">
        <f ca="1">IF(K3781="NÃO INTERVENCIONADO",TODAY()-J3781,"")</f>
        <v/>
      </c>
      <c r="Q3781" s="70" t="str">
        <f ca="1">IF(K3781="ENCOMENDADO",TODAY()-J3781,"")</f>
        <v/>
      </c>
      <c r="R3781" s="70" t="str">
        <f ca="1">IF(K3781="EM OBRA",TODAY()-J3781,"")</f>
        <v/>
      </c>
      <c r="S3781" s="70" t="str">
        <f ca="1">IF(K3781="CORREÇÃO NÃO ACEITE",TODAY()-J3781,"")</f>
        <v/>
      </c>
      <c r="T3781" s="147" t="str">
        <f ca="1">IF(K3781="A VERIFICAR",TODAY()-J3781,"")</f>
        <v/>
      </c>
      <c r="U3781" s="146"/>
      <c r="V3781" s="51"/>
      <c r="W3781" s="51"/>
      <c r="X3781" s="51"/>
      <c r="Y3781" s="51"/>
      <c r="Z3781" s="51"/>
      <c r="AA3781" s="145"/>
    </row>
    <row r="3782" spans="1:27" s="2" customFormat="1" ht="31.2" x14ac:dyDescent="0.3">
      <c r="A3782" s="555">
        <v>45491</v>
      </c>
      <c r="B3782" s="48" t="s">
        <v>3608</v>
      </c>
      <c r="C3782" s="48" t="s">
        <v>3434</v>
      </c>
      <c r="D3782" s="48">
        <v>1</v>
      </c>
      <c r="E3782" s="48" t="s">
        <v>278</v>
      </c>
      <c r="F3782" s="48">
        <v>18</v>
      </c>
      <c r="G3782" s="64" t="s">
        <v>5201</v>
      </c>
      <c r="H3782" s="94" t="s">
        <v>68</v>
      </c>
      <c r="I3782" s="235"/>
      <c r="J3782" s="574">
        <v>45740</v>
      </c>
      <c r="K3782" s="356" t="s">
        <v>31</v>
      </c>
      <c r="L3782" s="544">
        <v>45471</v>
      </c>
      <c r="M3782" s="57"/>
      <c r="N3782" s="522">
        <v>45833</v>
      </c>
      <c r="O3782" s="51"/>
      <c r="P3782" s="70"/>
      <c r="Q3782" s="70"/>
      <c r="R3782" s="70"/>
      <c r="S3782" s="70"/>
      <c r="T3782" s="147"/>
      <c r="U3782" s="146"/>
      <c r="V3782" s="51"/>
      <c r="W3782" s="51"/>
      <c r="X3782" s="51"/>
      <c r="Y3782" s="51"/>
      <c r="Z3782" s="51"/>
      <c r="AA3782" s="145"/>
    </row>
    <row r="3783" spans="1:27" s="2" customFormat="1" ht="18" customHeight="1" x14ac:dyDescent="0.35">
      <c r="A3783" s="555">
        <v>45491</v>
      </c>
      <c r="B3783" s="48" t="s">
        <v>3608</v>
      </c>
      <c r="C3783" s="60" t="s">
        <v>3434</v>
      </c>
      <c r="D3783" s="60">
        <v>1</v>
      </c>
      <c r="E3783" s="59" t="s">
        <v>278</v>
      </c>
      <c r="F3783" s="59">
        <v>19</v>
      </c>
      <c r="G3783" s="44" t="s">
        <v>3626</v>
      </c>
      <c r="H3783" s="45" t="s">
        <v>3627</v>
      </c>
      <c r="I3783" s="239"/>
      <c r="J3783" s="582">
        <v>45740</v>
      </c>
      <c r="K3783" s="312" t="s">
        <v>5254</v>
      </c>
      <c r="L3783" s="544">
        <v>45471</v>
      </c>
      <c r="M3783" s="404"/>
      <c r="N3783" s="518"/>
      <c r="O3783" s="475"/>
      <c r="P3783" s="70"/>
      <c r="Q3783" s="70"/>
      <c r="R3783" s="70"/>
      <c r="S3783" s="70"/>
      <c r="T3783" s="147"/>
      <c r="U3783" s="146"/>
      <c r="V3783" s="51"/>
      <c r="W3783" s="51"/>
      <c r="X3783" s="51"/>
      <c r="Y3783" s="51"/>
      <c r="Z3783" s="51"/>
      <c r="AA3783" s="145"/>
    </row>
    <row r="3784" spans="1:27" s="2" customFormat="1" ht="62.4" x14ac:dyDescent="0.3">
      <c r="A3784" s="555">
        <v>45491</v>
      </c>
      <c r="B3784" s="48" t="s">
        <v>3608</v>
      </c>
      <c r="C3784" s="60" t="s">
        <v>3434</v>
      </c>
      <c r="D3784" s="60">
        <v>1</v>
      </c>
      <c r="E3784" s="59" t="s">
        <v>278</v>
      </c>
      <c r="F3784" s="48">
        <v>20</v>
      </c>
      <c r="G3784" s="64" t="s">
        <v>5390</v>
      </c>
      <c r="H3784" s="61" t="s">
        <v>57</v>
      </c>
      <c r="I3784" s="235"/>
      <c r="J3784" s="526">
        <v>45919</v>
      </c>
      <c r="K3784" s="357" t="s">
        <v>205</v>
      </c>
      <c r="L3784" s="544">
        <v>45471</v>
      </c>
      <c r="M3784" s="57"/>
      <c r="N3784" s="522"/>
      <c r="O3784" s="51"/>
      <c r="P3784" s="70"/>
      <c r="Q3784" s="70"/>
      <c r="R3784" s="70"/>
      <c r="S3784" s="70"/>
      <c r="T3784" s="147"/>
      <c r="U3784" s="146"/>
      <c r="V3784" s="51"/>
      <c r="W3784" s="51"/>
      <c r="X3784" s="51"/>
      <c r="Y3784" s="51"/>
      <c r="Z3784" s="51"/>
      <c r="AA3784" s="145"/>
    </row>
    <row r="3785" spans="1:27" s="2" customFormat="1" ht="15.6" x14ac:dyDescent="0.3">
      <c r="A3785" s="555">
        <v>45506</v>
      </c>
      <c r="B3785" s="48" t="s">
        <v>3629</v>
      </c>
      <c r="C3785" s="45" t="s">
        <v>3434</v>
      </c>
      <c r="D3785" s="45">
        <v>1</v>
      </c>
      <c r="E3785" s="45" t="s">
        <v>308</v>
      </c>
      <c r="F3785" s="45">
        <v>1</v>
      </c>
      <c r="G3785" s="64" t="s">
        <v>3630</v>
      </c>
      <c r="H3785" s="65" t="s">
        <v>158</v>
      </c>
      <c r="I3785" s="47"/>
      <c r="J3785" s="522">
        <v>45645</v>
      </c>
      <c r="K3785" s="42" t="s">
        <v>31</v>
      </c>
      <c r="L3785" s="527">
        <v>45446</v>
      </c>
      <c r="M3785" s="57"/>
      <c r="N3785" s="518">
        <v>45680</v>
      </c>
      <c r="O3785" s="51"/>
      <c r="P3785" s="70" t="str">
        <f t="shared" ref="P3785:P3792" ca="1" si="628">IF(K3785="NÃO INTERVENCIONADO",TODAY()-J3785,"")</f>
        <v/>
      </c>
      <c r="Q3785" s="70" t="str">
        <f t="shared" ref="Q3785:Q3801" ca="1" si="629">IF(K3785="ENCOMENDADO",TODAY()-J3785,"")</f>
        <v/>
      </c>
      <c r="R3785" s="70" t="str">
        <f t="shared" ref="R3785:R3801" ca="1" si="630">IF(K3785="EM OBRA",TODAY()-J3785,"")</f>
        <v/>
      </c>
      <c r="S3785" s="70" t="str">
        <f t="shared" ref="S3785:S3801" ca="1" si="631">IF(K3785="CORREÇÃO NÃO ACEITE",TODAY()-J3785,"")</f>
        <v/>
      </c>
      <c r="T3785" s="147" t="str">
        <f t="shared" ref="T3785:T3801" ca="1" si="632">IF(K3785="A VERIFICAR",TODAY()-J3785,"")</f>
        <v/>
      </c>
      <c r="U3785" s="146"/>
      <c r="V3785" s="51"/>
      <c r="W3785" s="51"/>
      <c r="X3785" s="51"/>
      <c r="Y3785" s="51"/>
      <c r="Z3785" s="51"/>
      <c r="AA3785" s="145"/>
    </row>
    <row r="3786" spans="1:27" s="2" customFormat="1" ht="15.6" x14ac:dyDescent="0.3">
      <c r="A3786" s="555">
        <v>45506</v>
      </c>
      <c r="B3786" s="48" t="s">
        <v>3629</v>
      </c>
      <c r="C3786" s="45" t="s">
        <v>3434</v>
      </c>
      <c r="D3786" s="45">
        <v>1</v>
      </c>
      <c r="E3786" s="45" t="s">
        <v>308</v>
      </c>
      <c r="F3786" s="45">
        <v>2</v>
      </c>
      <c r="G3786" s="64" t="s">
        <v>3631</v>
      </c>
      <c r="H3786" s="65" t="s">
        <v>158</v>
      </c>
      <c r="I3786" s="47"/>
      <c r="J3786" s="522">
        <v>45645</v>
      </c>
      <c r="K3786" s="42" t="s">
        <v>31</v>
      </c>
      <c r="L3786" s="527">
        <v>45446</v>
      </c>
      <c r="M3786" s="57"/>
      <c r="N3786" s="518">
        <v>45699</v>
      </c>
      <c r="O3786" s="51"/>
      <c r="P3786" s="70" t="str">
        <f t="shared" ca="1" si="628"/>
        <v/>
      </c>
      <c r="Q3786" s="70" t="str">
        <f t="shared" ca="1" si="629"/>
        <v/>
      </c>
      <c r="R3786" s="70" t="str">
        <f t="shared" ca="1" si="630"/>
        <v/>
      </c>
      <c r="S3786" s="70" t="str">
        <f t="shared" ca="1" si="631"/>
        <v/>
      </c>
      <c r="T3786" s="147" t="str">
        <f t="shared" ca="1" si="632"/>
        <v/>
      </c>
      <c r="U3786" s="146"/>
      <c r="V3786" s="51"/>
      <c r="W3786" s="51"/>
      <c r="X3786" s="51"/>
      <c r="Y3786" s="51"/>
      <c r="Z3786" s="51"/>
      <c r="AA3786" s="145"/>
    </row>
    <row r="3787" spans="1:27" s="2" customFormat="1" ht="15.6" x14ac:dyDescent="0.3">
      <c r="A3787" s="555">
        <v>45506</v>
      </c>
      <c r="B3787" s="48" t="s">
        <v>3629</v>
      </c>
      <c r="C3787" s="48" t="s">
        <v>3434</v>
      </c>
      <c r="D3787" s="48">
        <v>1</v>
      </c>
      <c r="E3787" s="48" t="s">
        <v>308</v>
      </c>
      <c r="F3787" s="45">
        <v>3</v>
      </c>
      <c r="G3787" s="52" t="s">
        <v>3632</v>
      </c>
      <c r="H3787" s="124"/>
      <c r="I3787" s="70"/>
      <c r="J3787" s="522"/>
      <c r="K3787" s="42" t="s">
        <v>31</v>
      </c>
      <c r="L3787" s="527">
        <v>45446</v>
      </c>
      <c r="M3787" s="51"/>
      <c r="N3787" s="513">
        <v>45656</v>
      </c>
      <c r="O3787" s="51"/>
      <c r="P3787" s="70" t="str">
        <f t="shared" ca="1" si="628"/>
        <v/>
      </c>
      <c r="Q3787" s="70" t="str">
        <f t="shared" ca="1" si="629"/>
        <v/>
      </c>
      <c r="R3787" s="70" t="str">
        <f t="shared" ca="1" si="630"/>
        <v/>
      </c>
      <c r="S3787" s="70" t="str">
        <f t="shared" ca="1" si="631"/>
        <v/>
      </c>
      <c r="T3787" s="147" t="str">
        <f t="shared" ca="1" si="632"/>
        <v/>
      </c>
      <c r="U3787" s="146"/>
      <c r="V3787" s="51"/>
      <c r="W3787" s="51"/>
      <c r="X3787" s="51"/>
      <c r="Y3787" s="51"/>
      <c r="Z3787" s="51"/>
      <c r="AA3787" s="145"/>
    </row>
    <row r="3788" spans="1:27" s="2" customFormat="1" ht="15.6" x14ac:dyDescent="0.3">
      <c r="A3788" s="555">
        <v>45506</v>
      </c>
      <c r="B3788" s="48" t="s">
        <v>3629</v>
      </c>
      <c r="C3788" s="48" t="s">
        <v>3434</v>
      </c>
      <c r="D3788" s="48">
        <v>1</v>
      </c>
      <c r="E3788" s="48" t="s">
        <v>308</v>
      </c>
      <c r="F3788" s="45">
        <v>4</v>
      </c>
      <c r="G3788" s="52" t="s">
        <v>3633</v>
      </c>
      <c r="H3788" s="124"/>
      <c r="I3788" s="70"/>
      <c r="J3788" s="522"/>
      <c r="K3788" s="42" t="s">
        <v>31</v>
      </c>
      <c r="L3788" s="527">
        <v>45446</v>
      </c>
      <c r="M3788" s="51"/>
      <c r="N3788" s="513">
        <v>45656</v>
      </c>
      <c r="O3788" s="51"/>
      <c r="P3788" s="70" t="str">
        <f t="shared" ca="1" si="628"/>
        <v/>
      </c>
      <c r="Q3788" s="70" t="str">
        <f t="shared" ca="1" si="629"/>
        <v/>
      </c>
      <c r="R3788" s="70" t="str">
        <f t="shared" ca="1" si="630"/>
        <v/>
      </c>
      <c r="S3788" s="70" t="str">
        <f t="shared" ca="1" si="631"/>
        <v/>
      </c>
      <c r="T3788" s="147" t="str">
        <f t="shared" ca="1" si="632"/>
        <v/>
      </c>
      <c r="U3788" s="146"/>
      <c r="V3788" s="51"/>
      <c r="W3788" s="51"/>
      <c r="X3788" s="51"/>
      <c r="Y3788" s="51"/>
      <c r="Z3788" s="51"/>
      <c r="AA3788" s="145"/>
    </row>
    <row r="3789" spans="1:27" s="2" customFormat="1" ht="15.6" x14ac:dyDescent="0.3">
      <c r="A3789" s="555">
        <v>45506</v>
      </c>
      <c r="B3789" s="48" t="s">
        <v>3629</v>
      </c>
      <c r="C3789" s="48" t="s">
        <v>3434</v>
      </c>
      <c r="D3789" s="48">
        <v>1</v>
      </c>
      <c r="E3789" s="48" t="s">
        <v>308</v>
      </c>
      <c r="F3789" s="45">
        <v>5</v>
      </c>
      <c r="G3789" s="52" t="s">
        <v>3634</v>
      </c>
      <c r="H3789" s="124"/>
      <c r="I3789" s="70"/>
      <c r="J3789" s="522"/>
      <c r="K3789" s="42" t="s">
        <v>31</v>
      </c>
      <c r="L3789" s="527">
        <v>45446</v>
      </c>
      <c r="M3789" s="51"/>
      <c r="N3789" s="513">
        <v>45656</v>
      </c>
      <c r="O3789" s="51"/>
      <c r="P3789" s="70" t="str">
        <f t="shared" ca="1" si="628"/>
        <v/>
      </c>
      <c r="Q3789" s="70" t="str">
        <f t="shared" ca="1" si="629"/>
        <v/>
      </c>
      <c r="R3789" s="70" t="str">
        <f t="shared" ca="1" si="630"/>
        <v/>
      </c>
      <c r="S3789" s="70" t="str">
        <f t="shared" ca="1" si="631"/>
        <v/>
      </c>
      <c r="T3789" s="147" t="str">
        <f t="shared" ca="1" si="632"/>
        <v/>
      </c>
      <c r="U3789" s="146"/>
      <c r="V3789" s="51"/>
      <c r="W3789" s="51"/>
      <c r="X3789" s="51"/>
      <c r="Y3789" s="51"/>
      <c r="Z3789" s="51"/>
      <c r="AA3789" s="145"/>
    </row>
    <row r="3790" spans="1:27" s="2" customFormat="1" ht="15.6" x14ac:dyDescent="0.3">
      <c r="A3790" s="555">
        <v>45506</v>
      </c>
      <c r="B3790" s="48" t="s">
        <v>3629</v>
      </c>
      <c r="C3790" s="48" t="s">
        <v>3434</v>
      </c>
      <c r="D3790" s="48">
        <v>1</v>
      </c>
      <c r="E3790" s="48" t="s">
        <v>308</v>
      </c>
      <c r="F3790" s="45">
        <v>6</v>
      </c>
      <c r="G3790" s="46" t="s">
        <v>3635</v>
      </c>
      <c r="H3790" s="51"/>
      <c r="I3790" s="70"/>
      <c r="J3790" s="522"/>
      <c r="K3790" s="42" t="s">
        <v>31</v>
      </c>
      <c r="L3790" s="527">
        <v>45446</v>
      </c>
      <c r="M3790" s="51"/>
      <c r="N3790" s="513">
        <v>45656</v>
      </c>
      <c r="O3790" s="51"/>
      <c r="P3790" s="70" t="str">
        <f t="shared" ca="1" si="628"/>
        <v/>
      </c>
      <c r="Q3790" s="70" t="str">
        <f t="shared" ca="1" si="629"/>
        <v/>
      </c>
      <c r="R3790" s="70" t="str">
        <f t="shared" ca="1" si="630"/>
        <v/>
      </c>
      <c r="S3790" s="70" t="str">
        <f t="shared" ca="1" si="631"/>
        <v/>
      </c>
      <c r="T3790" s="147" t="str">
        <f t="shared" ca="1" si="632"/>
        <v/>
      </c>
      <c r="U3790" s="146"/>
      <c r="V3790" s="51"/>
      <c r="W3790" s="51"/>
      <c r="X3790" s="51"/>
      <c r="Y3790" s="51"/>
      <c r="Z3790" s="51"/>
      <c r="AA3790" s="145"/>
    </row>
    <row r="3791" spans="1:27" s="2" customFormat="1" ht="15.6" x14ac:dyDescent="0.3">
      <c r="A3791" s="555">
        <v>45506</v>
      </c>
      <c r="B3791" s="48" t="s">
        <v>3629</v>
      </c>
      <c r="C3791" s="48" t="s">
        <v>3434</v>
      </c>
      <c r="D3791" s="48">
        <v>1</v>
      </c>
      <c r="E3791" s="48" t="s">
        <v>308</v>
      </c>
      <c r="F3791" s="45">
        <v>7</v>
      </c>
      <c r="G3791" s="46" t="s">
        <v>3636</v>
      </c>
      <c r="H3791" s="51"/>
      <c r="I3791" s="70"/>
      <c r="J3791" s="522"/>
      <c r="K3791" s="42" t="s">
        <v>31</v>
      </c>
      <c r="L3791" s="527">
        <v>45446</v>
      </c>
      <c r="M3791" s="51"/>
      <c r="N3791" s="513">
        <v>45656</v>
      </c>
      <c r="O3791" s="51"/>
      <c r="P3791" s="70" t="str">
        <f t="shared" ca="1" si="628"/>
        <v/>
      </c>
      <c r="Q3791" s="70" t="str">
        <f t="shared" ca="1" si="629"/>
        <v/>
      </c>
      <c r="R3791" s="70" t="str">
        <f t="shared" ca="1" si="630"/>
        <v/>
      </c>
      <c r="S3791" s="70" t="str">
        <f t="shared" ca="1" si="631"/>
        <v/>
      </c>
      <c r="T3791" s="147" t="str">
        <f t="shared" ca="1" si="632"/>
        <v/>
      </c>
      <c r="U3791" s="146"/>
      <c r="V3791" s="51"/>
      <c r="W3791" s="51"/>
      <c r="X3791" s="51"/>
      <c r="Y3791" s="51"/>
      <c r="Z3791" s="51"/>
      <c r="AA3791" s="145"/>
    </row>
    <row r="3792" spans="1:27" s="2" customFormat="1" ht="15.6" x14ac:dyDescent="0.3">
      <c r="A3792" s="555">
        <v>45506</v>
      </c>
      <c r="B3792" s="48" t="s">
        <v>3629</v>
      </c>
      <c r="C3792" s="48" t="s">
        <v>3434</v>
      </c>
      <c r="D3792" s="48">
        <v>1</v>
      </c>
      <c r="E3792" s="48" t="s">
        <v>308</v>
      </c>
      <c r="F3792" s="45">
        <v>8</v>
      </c>
      <c r="G3792" s="46" t="s">
        <v>3637</v>
      </c>
      <c r="H3792" s="81" t="s">
        <v>111</v>
      </c>
      <c r="I3792" s="70"/>
      <c r="J3792" s="577"/>
      <c r="K3792" s="42" t="s">
        <v>31</v>
      </c>
      <c r="L3792" s="527">
        <v>45446</v>
      </c>
      <c r="M3792" s="51"/>
      <c r="N3792" s="513">
        <v>45594</v>
      </c>
      <c r="O3792" s="51"/>
      <c r="P3792" s="70" t="str">
        <f t="shared" ca="1" si="628"/>
        <v/>
      </c>
      <c r="Q3792" s="70" t="str">
        <f t="shared" ca="1" si="629"/>
        <v/>
      </c>
      <c r="R3792" s="70" t="str">
        <f t="shared" ca="1" si="630"/>
        <v/>
      </c>
      <c r="S3792" s="70" t="str">
        <f t="shared" ca="1" si="631"/>
        <v/>
      </c>
      <c r="T3792" s="147" t="str">
        <f t="shared" ca="1" si="632"/>
        <v/>
      </c>
      <c r="U3792" s="146"/>
      <c r="V3792" s="51"/>
      <c r="W3792" s="51"/>
      <c r="X3792" s="51"/>
      <c r="Y3792" s="51"/>
      <c r="Z3792" s="51"/>
      <c r="AA3792" s="145"/>
    </row>
    <row r="3793" spans="1:27" s="2" customFormat="1" ht="15.6" x14ac:dyDescent="0.3">
      <c r="A3793" s="555">
        <v>45506</v>
      </c>
      <c r="B3793" s="48" t="s">
        <v>3629</v>
      </c>
      <c r="C3793" s="48" t="s">
        <v>3434</v>
      </c>
      <c r="D3793" s="48">
        <v>1</v>
      </c>
      <c r="E3793" s="48" t="s">
        <v>308</v>
      </c>
      <c r="F3793" s="45">
        <v>9</v>
      </c>
      <c r="G3793" s="46" t="s">
        <v>3638</v>
      </c>
      <c r="H3793" s="51"/>
      <c r="I3793" s="70"/>
      <c r="J3793" s="522"/>
      <c r="K3793" s="42" t="s">
        <v>31</v>
      </c>
      <c r="L3793" s="527">
        <v>45446</v>
      </c>
      <c r="M3793" s="51"/>
      <c r="N3793" s="513">
        <v>45656</v>
      </c>
      <c r="O3793" s="51"/>
      <c r="P3793" s="70" t="str">
        <f ca="1">IF(K3793="NÃO INTERVENCIONADO",TODAY()-L3793,"")</f>
        <v/>
      </c>
      <c r="Q3793" s="70" t="str">
        <f t="shared" ca="1" si="629"/>
        <v/>
      </c>
      <c r="R3793" s="70" t="str">
        <f t="shared" ca="1" si="630"/>
        <v/>
      </c>
      <c r="S3793" s="70" t="str">
        <f t="shared" ca="1" si="631"/>
        <v/>
      </c>
      <c r="T3793" s="147" t="str">
        <f t="shared" ca="1" si="632"/>
        <v/>
      </c>
      <c r="U3793" s="146"/>
      <c r="V3793" s="51"/>
      <c r="W3793" s="51"/>
      <c r="X3793" s="51"/>
      <c r="Y3793" s="51"/>
      <c r="Z3793" s="51"/>
      <c r="AA3793" s="145"/>
    </row>
    <row r="3794" spans="1:27" s="2" customFormat="1" ht="15.6" x14ac:dyDescent="0.3">
      <c r="A3794" s="555">
        <v>45506</v>
      </c>
      <c r="B3794" s="48" t="s">
        <v>3629</v>
      </c>
      <c r="C3794" s="48" t="s">
        <v>3434</v>
      </c>
      <c r="D3794" s="48">
        <v>1</v>
      </c>
      <c r="E3794" s="48" t="s">
        <v>308</v>
      </c>
      <c r="F3794" s="45">
        <v>10</v>
      </c>
      <c r="G3794" s="46" t="s">
        <v>3639</v>
      </c>
      <c r="H3794" s="51"/>
      <c r="I3794" s="70"/>
      <c r="J3794" s="522"/>
      <c r="K3794" s="42" t="s">
        <v>31</v>
      </c>
      <c r="L3794" s="527">
        <v>45446</v>
      </c>
      <c r="M3794" s="51"/>
      <c r="N3794" s="513">
        <v>45656</v>
      </c>
      <c r="O3794" s="51"/>
      <c r="P3794" s="70" t="str">
        <f t="shared" ref="P3794:P3801" ca="1" si="633">IF(K3794="NÃO INTERVENCIONADO",TODAY()-J3794,"")</f>
        <v/>
      </c>
      <c r="Q3794" s="70" t="str">
        <f t="shared" ca="1" si="629"/>
        <v/>
      </c>
      <c r="R3794" s="70" t="str">
        <f t="shared" ca="1" si="630"/>
        <v/>
      </c>
      <c r="S3794" s="70" t="str">
        <f t="shared" ca="1" si="631"/>
        <v/>
      </c>
      <c r="T3794" s="147" t="str">
        <f t="shared" ca="1" si="632"/>
        <v/>
      </c>
      <c r="U3794" s="146"/>
      <c r="V3794" s="51"/>
      <c r="W3794" s="51"/>
      <c r="X3794" s="51"/>
      <c r="Y3794" s="51"/>
      <c r="Z3794" s="51"/>
      <c r="AA3794" s="145"/>
    </row>
    <row r="3795" spans="1:27" s="2" customFormat="1" ht="15.6" x14ac:dyDescent="0.3">
      <c r="A3795" s="555">
        <v>45506</v>
      </c>
      <c r="B3795" s="48" t="s">
        <v>3629</v>
      </c>
      <c r="C3795" s="48" t="s">
        <v>3434</v>
      </c>
      <c r="D3795" s="48">
        <v>1</v>
      </c>
      <c r="E3795" s="48" t="s">
        <v>308</v>
      </c>
      <c r="F3795" s="45">
        <v>11</v>
      </c>
      <c r="G3795" s="46" t="s">
        <v>3640</v>
      </c>
      <c r="H3795" s="51"/>
      <c r="I3795" s="70"/>
      <c r="J3795" s="522"/>
      <c r="K3795" s="42" t="s">
        <v>31</v>
      </c>
      <c r="L3795" s="527">
        <v>45446</v>
      </c>
      <c r="M3795" s="51"/>
      <c r="N3795" s="513">
        <v>45656</v>
      </c>
      <c r="O3795" s="51"/>
      <c r="P3795" s="70" t="str">
        <f t="shared" ca="1" si="633"/>
        <v/>
      </c>
      <c r="Q3795" s="70" t="str">
        <f t="shared" ca="1" si="629"/>
        <v/>
      </c>
      <c r="R3795" s="70" t="str">
        <f t="shared" ca="1" si="630"/>
        <v/>
      </c>
      <c r="S3795" s="70" t="str">
        <f t="shared" ca="1" si="631"/>
        <v/>
      </c>
      <c r="T3795" s="147" t="str">
        <f t="shared" ca="1" si="632"/>
        <v/>
      </c>
      <c r="U3795" s="146"/>
      <c r="V3795" s="51"/>
      <c r="W3795" s="51"/>
      <c r="X3795" s="51"/>
      <c r="Y3795" s="51"/>
      <c r="Z3795" s="51"/>
      <c r="AA3795" s="145"/>
    </row>
    <row r="3796" spans="1:27" s="2" customFormat="1" ht="15.6" x14ac:dyDescent="0.3">
      <c r="A3796" s="555">
        <v>45506</v>
      </c>
      <c r="B3796" s="48" t="s">
        <v>3629</v>
      </c>
      <c r="C3796" s="48" t="s">
        <v>3434</v>
      </c>
      <c r="D3796" s="48">
        <v>1</v>
      </c>
      <c r="E3796" s="48" t="s">
        <v>308</v>
      </c>
      <c r="F3796" s="45">
        <v>12</v>
      </c>
      <c r="G3796" s="46" t="s">
        <v>3641</v>
      </c>
      <c r="H3796" s="51"/>
      <c r="I3796" s="70"/>
      <c r="J3796" s="522"/>
      <c r="K3796" s="42" t="s">
        <v>31</v>
      </c>
      <c r="L3796" s="527">
        <v>45446</v>
      </c>
      <c r="M3796" s="51"/>
      <c r="N3796" s="513">
        <v>45656</v>
      </c>
      <c r="O3796" s="51"/>
      <c r="P3796" s="70" t="str">
        <f t="shared" ca="1" si="633"/>
        <v/>
      </c>
      <c r="Q3796" s="70" t="str">
        <f t="shared" ca="1" si="629"/>
        <v/>
      </c>
      <c r="R3796" s="70" t="str">
        <f t="shared" ca="1" si="630"/>
        <v/>
      </c>
      <c r="S3796" s="70" t="str">
        <f t="shared" ca="1" si="631"/>
        <v/>
      </c>
      <c r="T3796" s="147" t="str">
        <f t="shared" ca="1" si="632"/>
        <v/>
      </c>
      <c r="U3796" s="146"/>
      <c r="V3796" s="51"/>
      <c r="W3796" s="51"/>
      <c r="X3796" s="51"/>
      <c r="Y3796" s="51"/>
      <c r="Z3796" s="51"/>
      <c r="AA3796" s="145"/>
    </row>
    <row r="3797" spans="1:27" s="2" customFormat="1" ht="15.6" x14ac:dyDescent="0.3">
      <c r="A3797" s="555">
        <v>45506</v>
      </c>
      <c r="B3797" s="48" t="s">
        <v>3629</v>
      </c>
      <c r="C3797" s="48" t="s">
        <v>3434</v>
      </c>
      <c r="D3797" s="48">
        <v>1</v>
      </c>
      <c r="E3797" s="48" t="s">
        <v>308</v>
      </c>
      <c r="F3797" s="45">
        <v>13</v>
      </c>
      <c r="G3797" s="46" t="s">
        <v>3642</v>
      </c>
      <c r="H3797" s="51"/>
      <c r="I3797" s="70"/>
      <c r="J3797" s="522"/>
      <c r="K3797" s="42" t="s">
        <v>31</v>
      </c>
      <c r="L3797" s="527">
        <v>45446</v>
      </c>
      <c r="M3797" s="51"/>
      <c r="N3797" s="513">
        <v>45656</v>
      </c>
      <c r="O3797" s="51"/>
      <c r="P3797" s="70" t="str">
        <f t="shared" ca="1" si="633"/>
        <v/>
      </c>
      <c r="Q3797" s="70" t="str">
        <f t="shared" ca="1" si="629"/>
        <v/>
      </c>
      <c r="R3797" s="70" t="str">
        <f t="shared" ca="1" si="630"/>
        <v/>
      </c>
      <c r="S3797" s="70" t="str">
        <f t="shared" ca="1" si="631"/>
        <v/>
      </c>
      <c r="T3797" s="147" t="str">
        <f t="shared" ca="1" si="632"/>
        <v/>
      </c>
      <c r="U3797" s="146"/>
      <c r="V3797" s="51"/>
      <c r="W3797" s="51"/>
      <c r="X3797" s="51"/>
      <c r="Y3797" s="51"/>
      <c r="Z3797" s="51"/>
      <c r="AA3797" s="145"/>
    </row>
    <row r="3798" spans="1:27" s="2" customFormat="1" ht="15.6" x14ac:dyDescent="0.3">
      <c r="A3798" s="555">
        <v>45506</v>
      </c>
      <c r="B3798" s="48" t="s">
        <v>3629</v>
      </c>
      <c r="C3798" s="48" t="s">
        <v>3434</v>
      </c>
      <c r="D3798" s="48">
        <v>1</v>
      </c>
      <c r="E3798" s="48" t="s">
        <v>308</v>
      </c>
      <c r="F3798" s="45">
        <v>14</v>
      </c>
      <c r="G3798" s="94" t="s">
        <v>3643</v>
      </c>
      <c r="H3798" s="95" t="s">
        <v>84</v>
      </c>
      <c r="I3798" s="95"/>
      <c r="J3798" s="570"/>
      <c r="K3798" s="42" t="s">
        <v>31</v>
      </c>
      <c r="L3798" s="527">
        <v>45446</v>
      </c>
      <c r="M3798" s="51"/>
      <c r="N3798" s="513">
        <v>45656</v>
      </c>
      <c r="O3798" s="51"/>
      <c r="P3798" s="70" t="str">
        <f t="shared" ca="1" si="633"/>
        <v/>
      </c>
      <c r="Q3798" s="70" t="str">
        <f t="shared" ca="1" si="629"/>
        <v/>
      </c>
      <c r="R3798" s="70" t="str">
        <f t="shared" ca="1" si="630"/>
        <v/>
      </c>
      <c r="S3798" s="70" t="str">
        <f t="shared" ca="1" si="631"/>
        <v/>
      </c>
      <c r="T3798" s="147" t="str">
        <f t="shared" ca="1" si="632"/>
        <v/>
      </c>
      <c r="U3798" s="146"/>
      <c r="V3798" s="51"/>
      <c r="W3798" s="51"/>
      <c r="X3798" s="51"/>
      <c r="Y3798" s="51"/>
      <c r="Z3798" s="51"/>
      <c r="AA3798" s="145"/>
    </row>
    <row r="3799" spans="1:27" s="2" customFormat="1" ht="15.6" x14ac:dyDescent="0.3">
      <c r="A3799" s="555">
        <v>45506</v>
      </c>
      <c r="B3799" s="48" t="s">
        <v>3629</v>
      </c>
      <c r="C3799" s="48" t="s">
        <v>3434</v>
      </c>
      <c r="D3799" s="48">
        <v>1</v>
      </c>
      <c r="E3799" s="48" t="s">
        <v>308</v>
      </c>
      <c r="F3799" s="45">
        <v>15</v>
      </c>
      <c r="G3799" s="46" t="s">
        <v>3644</v>
      </c>
      <c r="H3799" s="51"/>
      <c r="I3799" s="70"/>
      <c r="J3799" s="522"/>
      <c r="K3799" s="42" t="s">
        <v>31</v>
      </c>
      <c r="L3799" s="527">
        <v>45446</v>
      </c>
      <c r="M3799" s="51"/>
      <c r="N3799" s="513">
        <v>45656</v>
      </c>
      <c r="O3799" s="51"/>
      <c r="P3799" s="70" t="str">
        <f t="shared" ca="1" si="633"/>
        <v/>
      </c>
      <c r="Q3799" s="70" t="str">
        <f t="shared" ca="1" si="629"/>
        <v/>
      </c>
      <c r="R3799" s="70" t="str">
        <f t="shared" ca="1" si="630"/>
        <v/>
      </c>
      <c r="S3799" s="70" t="str">
        <f t="shared" ca="1" si="631"/>
        <v/>
      </c>
      <c r="T3799" s="147" t="str">
        <f t="shared" ca="1" si="632"/>
        <v/>
      </c>
      <c r="U3799" s="146"/>
      <c r="V3799" s="51"/>
      <c r="W3799" s="51"/>
      <c r="X3799" s="51"/>
      <c r="Y3799" s="51"/>
      <c r="Z3799" s="51"/>
      <c r="AA3799" s="145"/>
    </row>
    <row r="3800" spans="1:27" s="2" customFormat="1" ht="15.6" x14ac:dyDescent="0.3">
      <c r="A3800" s="555">
        <v>45506</v>
      </c>
      <c r="B3800" s="48" t="s">
        <v>3629</v>
      </c>
      <c r="C3800" s="48" t="s">
        <v>3434</v>
      </c>
      <c r="D3800" s="48">
        <v>1</v>
      </c>
      <c r="E3800" s="48" t="s">
        <v>308</v>
      </c>
      <c r="F3800" s="45">
        <v>16</v>
      </c>
      <c r="G3800" s="46" t="s">
        <v>3645</v>
      </c>
      <c r="H3800" s="51"/>
      <c r="I3800" s="70"/>
      <c r="J3800" s="522"/>
      <c r="K3800" s="42" t="s">
        <v>31</v>
      </c>
      <c r="L3800" s="527">
        <v>45446</v>
      </c>
      <c r="M3800" s="51"/>
      <c r="N3800" s="513">
        <v>45656</v>
      </c>
      <c r="O3800" s="51"/>
      <c r="P3800" s="70" t="str">
        <f t="shared" ca="1" si="633"/>
        <v/>
      </c>
      <c r="Q3800" s="70" t="str">
        <f t="shared" ca="1" si="629"/>
        <v/>
      </c>
      <c r="R3800" s="70" t="str">
        <f t="shared" ca="1" si="630"/>
        <v/>
      </c>
      <c r="S3800" s="70" t="str">
        <f t="shared" ca="1" si="631"/>
        <v/>
      </c>
      <c r="T3800" s="147" t="str">
        <f t="shared" ca="1" si="632"/>
        <v/>
      </c>
      <c r="U3800" s="146"/>
      <c r="V3800" s="51"/>
      <c r="W3800" s="51"/>
      <c r="X3800" s="51"/>
      <c r="Y3800" s="51"/>
      <c r="Z3800" s="51"/>
      <c r="AA3800" s="145"/>
    </row>
    <row r="3801" spans="1:27" s="2" customFormat="1" ht="15.6" x14ac:dyDescent="0.3">
      <c r="A3801" s="555">
        <v>45506</v>
      </c>
      <c r="B3801" s="48" t="s">
        <v>3629</v>
      </c>
      <c r="C3801" s="48" t="s">
        <v>3434</v>
      </c>
      <c r="D3801" s="48">
        <v>1</v>
      </c>
      <c r="E3801" s="48" t="s">
        <v>308</v>
      </c>
      <c r="F3801" s="45">
        <v>17</v>
      </c>
      <c r="G3801" s="46" t="s">
        <v>3646</v>
      </c>
      <c r="H3801" s="51"/>
      <c r="I3801" s="70"/>
      <c r="J3801" s="522"/>
      <c r="K3801" s="42" t="s">
        <v>31</v>
      </c>
      <c r="L3801" s="527">
        <v>45446</v>
      </c>
      <c r="M3801" s="51"/>
      <c r="N3801" s="513">
        <v>45656</v>
      </c>
      <c r="O3801" s="51"/>
      <c r="P3801" s="70" t="str">
        <f t="shared" ca="1" si="633"/>
        <v/>
      </c>
      <c r="Q3801" s="70" t="str">
        <f t="shared" ca="1" si="629"/>
        <v/>
      </c>
      <c r="R3801" s="70" t="str">
        <f t="shared" ca="1" si="630"/>
        <v/>
      </c>
      <c r="S3801" s="70" t="str">
        <f t="shared" ca="1" si="631"/>
        <v/>
      </c>
      <c r="T3801" s="147" t="str">
        <f t="shared" ca="1" si="632"/>
        <v/>
      </c>
      <c r="U3801" s="146"/>
      <c r="V3801" s="51"/>
      <c r="W3801" s="51"/>
      <c r="X3801" s="51"/>
      <c r="Y3801" s="51"/>
      <c r="Z3801" s="51"/>
      <c r="AA3801" s="145"/>
    </row>
    <row r="3802" spans="1:27" s="2" customFormat="1" ht="15.6" x14ac:dyDescent="0.3">
      <c r="A3802" s="555">
        <v>45506</v>
      </c>
      <c r="B3802" s="48" t="s">
        <v>3629</v>
      </c>
      <c r="C3802" s="48" t="s">
        <v>3434</v>
      </c>
      <c r="D3802" s="48">
        <v>1</v>
      </c>
      <c r="E3802" s="48" t="s">
        <v>308</v>
      </c>
      <c r="F3802" s="45">
        <v>18</v>
      </c>
      <c r="G3802" s="46" t="s">
        <v>3647</v>
      </c>
      <c r="H3802" s="46" t="s">
        <v>44</v>
      </c>
      <c r="I3802" s="46"/>
      <c r="J3802" s="568">
        <v>45695</v>
      </c>
      <c r="K3802" s="42" t="s">
        <v>31</v>
      </c>
      <c r="L3802" s="527">
        <v>45446</v>
      </c>
      <c r="M3802" s="51"/>
      <c r="N3802" s="513">
        <v>45708</v>
      </c>
      <c r="O3802" s="70"/>
      <c r="P3802" s="70"/>
      <c r="Q3802" s="70"/>
      <c r="R3802" s="70"/>
      <c r="S3802" s="70"/>
      <c r="T3802" s="147"/>
      <c r="U3802" s="146"/>
      <c r="V3802" s="51"/>
      <c r="W3802" s="51"/>
      <c r="X3802" s="51"/>
      <c r="Y3802" s="51"/>
      <c r="Z3802" s="51"/>
      <c r="AA3802" s="145"/>
    </row>
    <row r="3803" spans="1:27" s="2" customFormat="1" ht="15.6" x14ac:dyDescent="0.3">
      <c r="A3803" s="555">
        <v>45506</v>
      </c>
      <c r="B3803" s="48" t="s">
        <v>3629</v>
      </c>
      <c r="C3803" s="48" t="s">
        <v>3434</v>
      </c>
      <c r="D3803" s="48">
        <v>1</v>
      </c>
      <c r="E3803" s="48" t="s">
        <v>308</v>
      </c>
      <c r="F3803" s="45">
        <v>19</v>
      </c>
      <c r="G3803" s="46" t="s">
        <v>3159</v>
      </c>
      <c r="H3803" s="47" t="s">
        <v>104</v>
      </c>
      <c r="I3803" s="47"/>
      <c r="J3803" s="568">
        <v>45695</v>
      </c>
      <c r="K3803" s="42" t="s">
        <v>31</v>
      </c>
      <c r="L3803" s="527">
        <v>45446</v>
      </c>
      <c r="M3803" s="51"/>
      <c r="N3803" s="513">
        <v>45702</v>
      </c>
      <c r="O3803" s="70"/>
      <c r="P3803" s="70"/>
      <c r="Q3803" s="70"/>
      <c r="R3803" s="70"/>
      <c r="S3803" s="70"/>
      <c r="T3803" s="147"/>
      <c r="U3803" s="146"/>
      <c r="V3803" s="51"/>
      <c r="W3803" s="51"/>
      <c r="X3803" s="51"/>
      <c r="Y3803" s="51"/>
      <c r="Z3803" s="51"/>
      <c r="AA3803" s="145"/>
    </row>
    <row r="3804" spans="1:27" s="2" customFormat="1" ht="15.6" x14ac:dyDescent="0.3">
      <c r="A3804" s="555">
        <v>45506</v>
      </c>
      <c r="B3804" s="48" t="s">
        <v>3629</v>
      </c>
      <c r="C3804" s="48" t="s">
        <v>3434</v>
      </c>
      <c r="D3804" s="48">
        <v>1</v>
      </c>
      <c r="E3804" s="48" t="s">
        <v>308</v>
      </c>
      <c r="F3804" s="45">
        <v>20</v>
      </c>
      <c r="G3804" s="46" t="s">
        <v>3648</v>
      </c>
      <c r="H3804" s="47" t="s">
        <v>30</v>
      </c>
      <c r="I3804" s="59"/>
      <c r="J3804" s="568">
        <v>45721</v>
      </c>
      <c r="K3804" s="42" t="s">
        <v>31</v>
      </c>
      <c r="L3804" s="527">
        <v>45446</v>
      </c>
      <c r="M3804" s="51"/>
      <c r="N3804" s="513">
        <v>45722</v>
      </c>
      <c r="O3804" s="70"/>
      <c r="P3804" s="70"/>
      <c r="Q3804" s="70"/>
      <c r="R3804" s="70"/>
      <c r="S3804" s="70"/>
      <c r="T3804" s="147"/>
      <c r="U3804" s="146"/>
      <c r="V3804" s="51"/>
      <c r="W3804" s="51"/>
      <c r="X3804" s="51"/>
      <c r="Y3804" s="51"/>
      <c r="Z3804" s="51"/>
      <c r="AA3804" s="145"/>
    </row>
    <row r="3805" spans="1:27" s="2" customFormat="1" ht="15.6" x14ac:dyDescent="0.3">
      <c r="A3805" s="555">
        <v>45506</v>
      </c>
      <c r="B3805" s="48" t="s">
        <v>3629</v>
      </c>
      <c r="C3805" s="45" t="s">
        <v>3434</v>
      </c>
      <c r="D3805" s="45">
        <v>1</v>
      </c>
      <c r="E3805" s="45" t="s">
        <v>308</v>
      </c>
      <c r="F3805" s="45">
        <v>21</v>
      </c>
      <c r="G3805" s="64" t="s">
        <v>3649</v>
      </c>
      <c r="H3805" s="61" t="s">
        <v>30</v>
      </c>
      <c r="I3805" s="47"/>
      <c r="J3805" s="522">
        <v>45733</v>
      </c>
      <c r="K3805" s="42" t="s">
        <v>31</v>
      </c>
      <c r="L3805" s="527">
        <v>45446</v>
      </c>
      <c r="M3805" s="57"/>
      <c r="N3805" s="518">
        <v>45741</v>
      </c>
      <c r="O3805" s="51"/>
      <c r="P3805" s="70"/>
      <c r="Q3805" s="70"/>
      <c r="R3805" s="70"/>
      <c r="S3805" s="70"/>
      <c r="T3805" s="147"/>
      <c r="U3805" s="146"/>
      <c r="V3805" s="51"/>
      <c r="W3805" s="51"/>
      <c r="X3805" s="51"/>
      <c r="Y3805" s="51"/>
      <c r="Z3805" s="51"/>
      <c r="AA3805" s="145"/>
    </row>
    <row r="3806" spans="1:27" s="2" customFormat="1" ht="46.8" x14ac:dyDescent="0.3">
      <c r="A3806" s="555">
        <v>45506</v>
      </c>
      <c r="B3806" s="48" t="s">
        <v>3629</v>
      </c>
      <c r="C3806" s="45" t="s">
        <v>3434</v>
      </c>
      <c r="D3806" s="45">
        <v>1</v>
      </c>
      <c r="E3806" s="45" t="s">
        <v>308</v>
      </c>
      <c r="F3806" s="45">
        <v>22</v>
      </c>
      <c r="G3806" s="64" t="s">
        <v>5320</v>
      </c>
      <c r="H3806" s="61" t="s">
        <v>317</v>
      </c>
      <c r="I3806" s="65"/>
      <c r="J3806" s="526">
        <v>45842</v>
      </c>
      <c r="K3806" s="193" t="s">
        <v>31</v>
      </c>
      <c r="L3806" s="527">
        <v>45446</v>
      </c>
      <c r="M3806" s="421"/>
      <c r="N3806" s="513">
        <v>45967</v>
      </c>
      <c r="O3806" s="51"/>
      <c r="P3806" s="70"/>
      <c r="Q3806" s="70"/>
      <c r="R3806" s="70"/>
      <c r="S3806" s="70"/>
      <c r="T3806" s="147"/>
      <c r="U3806" s="146"/>
      <c r="V3806" s="51"/>
      <c r="W3806" s="51"/>
      <c r="X3806" s="51"/>
      <c r="Y3806" s="51"/>
      <c r="Z3806" s="51"/>
      <c r="AA3806" s="145"/>
    </row>
    <row r="3807" spans="1:27" s="2" customFormat="1" ht="15.6" x14ac:dyDescent="0.3">
      <c r="A3807" s="555">
        <v>45828</v>
      </c>
      <c r="B3807" s="48" t="s">
        <v>3650</v>
      </c>
      <c r="C3807" s="45" t="s">
        <v>3434</v>
      </c>
      <c r="D3807" s="45">
        <v>1</v>
      </c>
      <c r="E3807" s="45" t="s">
        <v>361</v>
      </c>
      <c r="F3807" s="45">
        <v>1</v>
      </c>
      <c r="G3807" s="92" t="s">
        <v>163</v>
      </c>
      <c r="H3807" s="65" t="s">
        <v>116</v>
      </c>
      <c r="I3807" s="47"/>
      <c r="J3807" s="568">
        <v>45645</v>
      </c>
      <c r="K3807" s="42" t="s">
        <v>31</v>
      </c>
      <c r="L3807" s="527" t="s">
        <v>164</v>
      </c>
      <c r="M3807" s="57"/>
      <c r="N3807" s="516">
        <v>45645</v>
      </c>
      <c r="O3807" s="51"/>
      <c r="P3807" s="70" t="str">
        <f ca="1">IF(K3807="NÃO INTERVENCIONADO",TODAY()-J3807,"")</f>
        <v/>
      </c>
      <c r="Q3807" s="70" t="str">
        <f ca="1">IF(K3807="ENCOMENDADO",TODAY()-J3807,"")</f>
        <v/>
      </c>
      <c r="R3807" s="70" t="str">
        <f ca="1">IF(K3807="EM OBRA",TODAY()-J3807,"")</f>
        <v/>
      </c>
      <c r="S3807" s="70" t="str">
        <f ca="1">IF(K3807="CORREÇÃO NÃO ACEITE",TODAY()-J3807,"")</f>
        <v/>
      </c>
      <c r="T3807" s="147" t="str">
        <f ca="1">IF(K3807="A VERIFICAR",TODAY()-J3807,"")</f>
        <v/>
      </c>
      <c r="U3807" s="146"/>
      <c r="V3807" s="51"/>
      <c r="W3807" s="51"/>
      <c r="X3807" s="51"/>
      <c r="Y3807" s="51"/>
      <c r="Z3807" s="51"/>
      <c r="AA3807" s="145"/>
    </row>
    <row r="3808" spans="1:27" s="2" customFormat="1" ht="15.6" x14ac:dyDescent="0.3">
      <c r="A3808" s="555">
        <v>45828</v>
      </c>
      <c r="B3808" s="48" t="s">
        <v>3650</v>
      </c>
      <c r="C3808" s="45" t="s">
        <v>3434</v>
      </c>
      <c r="D3808" s="45">
        <v>1</v>
      </c>
      <c r="E3808" s="45" t="s">
        <v>361</v>
      </c>
      <c r="F3808" s="45">
        <v>3</v>
      </c>
      <c r="G3808" s="92" t="s">
        <v>3651</v>
      </c>
      <c r="H3808" s="47" t="s">
        <v>3652</v>
      </c>
      <c r="I3808" s="47"/>
      <c r="J3808" s="568">
        <v>45722</v>
      </c>
      <c r="K3808" s="42" t="s">
        <v>31</v>
      </c>
      <c r="L3808" s="527" t="s">
        <v>164</v>
      </c>
      <c r="M3808" s="57"/>
      <c r="N3808" s="516">
        <v>45723</v>
      </c>
      <c r="O3808" s="51"/>
      <c r="P3808" s="70"/>
      <c r="Q3808" s="70"/>
      <c r="R3808" s="70"/>
      <c r="S3808" s="70"/>
      <c r="T3808" s="147"/>
      <c r="U3808" s="146"/>
      <c r="V3808" s="51"/>
      <c r="W3808" s="51"/>
      <c r="X3808" s="51"/>
      <c r="Y3808" s="51"/>
      <c r="Z3808" s="51"/>
      <c r="AA3808" s="145"/>
    </row>
    <row r="3809" spans="1:27" s="2" customFormat="1" ht="15.6" x14ac:dyDescent="0.3">
      <c r="A3809" s="555">
        <v>45828</v>
      </c>
      <c r="B3809" s="235" t="s">
        <v>3650</v>
      </c>
      <c r="C3809" s="236" t="s">
        <v>3434</v>
      </c>
      <c r="D3809" s="236">
        <v>1</v>
      </c>
      <c r="E3809" s="236" t="s">
        <v>361</v>
      </c>
      <c r="F3809" s="236">
        <v>2</v>
      </c>
      <c r="G3809" s="281" t="s">
        <v>3653</v>
      </c>
      <c r="H3809" s="250" t="s">
        <v>788</v>
      </c>
      <c r="I3809" s="250"/>
      <c r="J3809" s="595">
        <v>45645</v>
      </c>
      <c r="K3809" s="42" t="s">
        <v>31</v>
      </c>
      <c r="L3809" s="538" t="s">
        <v>164</v>
      </c>
      <c r="M3809" s="248"/>
      <c r="N3809" s="516">
        <v>45749</v>
      </c>
      <c r="O3809" s="51"/>
      <c r="P3809" s="70" t="str">
        <f t="shared" ref="P3809:P3829" ca="1" si="634">IF(K3809="NÃO INTERVENCIONADO",TODAY()-J3809,"")</f>
        <v/>
      </c>
      <c r="Q3809" s="70" t="str">
        <f t="shared" ref="Q3809:Q3829" ca="1" si="635">IF(K3809="ENCOMENDADO",TODAY()-J3809,"")</f>
        <v/>
      </c>
      <c r="R3809" s="70" t="str">
        <f t="shared" ref="R3809:R3829" ca="1" si="636">IF(K3809="EM OBRA",TODAY()-J3809,"")</f>
        <v/>
      </c>
      <c r="S3809" s="70" t="str">
        <f t="shared" ref="S3809:S3829" ca="1" si="637">IF(K3809="CORREÇÃO NÃO ACEITE",TODAY()-J3809,"")</f>
        <v/>
      </c>
      <c r="T3809" s="147" t="str">
        <f t="shared" ref="T3809:T3829" ca="1" si="638">IF(K3809="A VERIFICAR",TODAY()-J3809,"")</f>
        <v/>
      </c>
      <c r="U3809" s="146"/>
      <c r="V3809" s="51"/>
      <c r="W3809" s="51"/>
      <c r="X3809" s="51"/>
      <c r="Y3809" s="51"/>
      <c r="Z3809" s="51"/>
      <c r="AA3809" s="145"/>
    </row>
    <row r="3810" spans="1:27" s="2" customFormat="1" ht="15.6" x14ac:dyDescent="0.3">
      <c r="A3810" s="556">
        <v>45523</v>
      </c>
      <c r="B3810" s="235" t="s">
        <v>3654</v>
      </c>
      <c r="C3810" s="235" t="s">
        <v>3434</v>
      </c>
      <c r="D3810" s="235">
        <v>1</v>
      </c>
      <c r="E3810" s="235" t="s">
        <v>28</v>
      </c>
      <c r="F3810" s="236">
        <v>1</v>
      </c>
      <c r="G3810" s="343" t="s">
        <v>3655</v>
      </c>
      <c r="H3810" s="364" t="s">
        <v>76</v>
      </c>
      <c r="I3810" s="65"/>
      <c r="J3810" s="571"/>
      <c r="K3810" s="280" t="s">
        <v>31</v>
      </c>
      <c r="L3810" s="543">
        <v>45489</v>
      </c>
      <c r="M3810" s="51"/>
      <c r="N3810" s="513">
        <v>45518</v>
      </c>
      <c r="O3810" s="51"/>
      <c r="P3810" s="70" t="str">
        <f t="shared" ca="1" si="634"/>
        <v/>
      </c>
      <c r="Q3810" s="70" t="str">
        <f t="shared" ca="1" si="635"/>
        <v/>
      </c>
      <c r="R3810" s="70" t="str">
        <f t="shared" ca="1" si="636"/>
        <v/>
      </c>
      <c r="S3810" s="70" t="str">
        <f t="shared" ca="1" si="637"/>
        <v/>
      </c>
      <c r="T3810" s="147" t="str">
        <f t="shared" ca="1" si="638"/>
        <v/>
      </c>
      <c r="U3810" s="146"/>
      <c r="V3810" s="51"/>
      <c r="W3810" s="51"/>
      <c r="X3810" s="51"/>
      <c r="Y3810" s="51"/>
      <c r="Z3810" s="51"/>
      <c r="AA3810" s="145"/>
    </row>
    <row r="3811" spans="1:27" s="2" customFormat="1" ht="15.6" x14ac:dyDescent="0.3">
      <c r="A3811" s="556">
        <v>45523</v>
      </c>
      <c r="B3811" s="235" t="s">
        <v>3654</v>
      </c>
      <c r="C3811" s="235" t="s">
        <v>3434</v>
      </c>
      <c r="D3811" s="235">
        <v>1</v>
      </c>
      <c r="E3811" s="235" t="s">
        <v>28</v>
      </c>
      <c r="F3811" s="236">
        <v>2</v>
      </c>
      <c r="G3811" s="343" t="s">
        <v>2666</v>
      </c>
      <c r="H3811" s="364" t="s">
        <v>30</v>
      </c>
      <c r="I3811" s="65"/>
      <c r="J3811" s="571"/>
      <c r="K3811" s="280" t="s">
        <v>31</v>
      </c>
      <c r="L3811" s="543">
        <v>45489</v>
      </c>
      <c r="M3811" s="51"/>
      <c r="N3811" s="513">
        <v>45518</v>
      </c>
      <c r="O3811" s="51"/>
      <c r="P3811" s="70" t="str">
        <f t="shared" ca="1" si="634"/>
        <v/>
      </c>
      <c r="Q3811" s="70" t="str">
        <f t="shared" ca="1" si="635"/>
        <v/>
      </c>
      <c r="R3811" s="70" t="str">
        <f t="shared" ca="1" si="636"/>
        <v/>
      </c>
      <c r="S3811" s="70" t="str">
        <f t="shared" ca="1" si="637"/>
        <v/>
      </c>
      <c r="T3811" s="147" t="str">
        <f t="shared" ca="1" si="638"/>
        <v/>
      </c>
      <c r="U3811" s="146"/>
      <c r="V3811" s="51"/>
      <c r="W3811" s="51"/>
      <c r="X3811" s="51"/>
      <c r="Y3811" s="51"/>
      <c r="Z3811" s="51"/>
      <c r="AA3811" s="145"/>
    </row>
    <row r="3812" spans="1:27" s="2" customFormat="1" ht="15.6" x14ac:dyDescent="0.3">
      <c r="A3812" s="556">
        <v>45523</v>
      </c>
      <c r="B3812" s="235" t="s">
        <v>3654</v>
      </c>
      <c r="C3812" s="235" t="s">
        <v>3434</v>
      </c>
      <c r="D3812" s="235">
        <v>1</v>
      </c>
      <c r="E3812" s="235" t="s">
        <v>28</v>
      </c>
      <c r="F3812" s="236">
        <v>3</v>
      </c>
      <c r="G3812" s="343" t="s">
        <v>1720</v>
      </c>
      <c r="H3812" s="364" t="s">
        <v>30</v>
      </c>
      <c r="I3812" s="65"/>
      <c r="J3812" s="571"/>
      <c r="K3812" s="280" t="s">
        <v>31</v>
      </c>
      <c r="L3812" s="543">
        <v>45489</v>
      </c>
      <c r="M3812" s="51"/>
      <c r="N3812" s="513">
        <v>45518</v>
      </c>
      <c r="O3812" s="51"/>
      <c r="P3812" s="70" t="str">
        <f t="shared" ca="1" si="634"/>
        <v/>
      </c>
      <c r="Q3812" s="70" t="str">
        <f t="shared" ca="1" si="635"/>
        <v/>
      </c>
      <c r="R3812" s="70" t="str">
        <f t="shared" ca="1" si="636"/>
        <v/>
      </c>
      <c r="S3812" s="70" t="str">
        <f t="shared" ca="1" si="637"/>
        <v/>
      </c>
      <c r="T3812" s="147" t="str">
        <f t="shared" ca="1" si="638"/>
        <v/>
      </c>
      <c r="U3812" s="146"/>
      <c r="V3812" s="51"/>
      <c r="W3812" s="51"/>
      <c r="X3812" s="51"/>
      <c r="Y3812" s="51"/>
      <c r="Z3812" s="51"/>
      <c r="AA3812" s="145"/>
    </row>
    <row r="3813" spans="1:27" s="2" customFormat="1" ht="15.6" x14ac:dyDescent="0.3">
      <c r="A3813" s="556">
        <v>45523</v>
      </c>
      <c r="B3813" s="235" t="s">
        <v>3654</v>
      </c>
      <c r="C3813" s="235" t="s">
        <v>3434</v>
      </c>
      <c r="D3813" s="235">
        <v>1</v>
      </c>
      <c r="E3813" s="235" t="s">
        <v>28</v>
      </c>
      <c r="F3813" s="236">
        <v>4</v>
      </c>
      <c r="G3813" s="343" t="s">
        <v>1361</v>
      </c>
      <c r="H3813" s="364" t="s">
        <v>30</v>
      </c>
      <c r="I3813" s="65"/>
      <c r="J3813" s="571"/>
      <c r="K3813" s="339" t="s">
        <v>31</v>
      </c>
      <c r="L3813" s="543">
        <v>45489</v>
      </c>
      <c r="M3813" s="51"/>
      <c r="N3813" s="513">
        <v>45518</v>
      </c>
      <c r="O3813" s="51"/>
      <c r="P3813" s="70" t="str">
        <f t="shared" ca="1" si="634"/>
        <v/>
      </c>
      <c r="Q3813" s="70" t="str">
        <f t="shared" ca="1" si="635"/>
        <v/>
      </c>
      <c r="R3813" s="70" t="str">
        <f t="shared" ca="1" si="636"/>
        <v/>
      </c>
      <c r="S3813" s="70" t="str">
        <f t="shared" ca="1" si="637"/>
        <v/>
      </c>
      <c r="T3813" s="147" t="str">
        <f t="shared" ca="1" si="638"/>
        <v/>
      </c>
      <c r="U3813" s="146"/>
      <c r="V3813" s="51"/>
      <c r="W3813" s="51"/>
      <c r="X3813" s="51"/>
      <c r="Y3813" s="51"/>
      <c r="Z3813" s="51"/>
      <c r="AA3813" s="145"/>
    </row>
    <row r="3814" spans="1:27" s="2" customFormat="1" ht="15.6" x14ac:dyDescent="0.3">
      <c r="A3814" s="556">
        <v>45523</v>
      </c>
      <c r="B3814" s="235" t="s">
        <v>3654</v>
      </c>
      <c r="C3814" s="235" t="s">
        <v>3434</v>
      </c>
      <c r="D3814" s="235">
        <v>1</v>
      </c>
      <c r="E3814" s="235" t="s">
        <v>28</v>
      </c>
      <c r="F3814" s="236">
        <v>5</v>
      </c>
      <c r="G3814" s="343" t="s">
        <v>3656</v>
      </c>
      <c r="H3814" s="364" t="s">
        <v>30</v>
      </c>
      <c r="I3814" s="65"/>
      <c r="J3814" s="571"/>
      <c r="K3814" s="339" t="s">
        <v>31</v>
      </c>
      <c r="L3814" s="543">
        <v>45489</v>
      </c>
      <c r="M3814" s="51"/>
      <c r="N3814" s="513">
        <v>45518</v>
      </c>
      <c r="O3814" s="51"/>
      <c r="P3814" s="70" t="str">
        <f t="shared" ca="1" si="634"/>
        <v/>
      </c>
      <c r="Q3814" s="70" t="str">
        <f t="shared" ca="1" si="635"/>
        <v/>
      </c>
      <c r="R3814" s="70" t="str">
        <f t="shared" ca="1" si="636"/>
        <v/>
      </c>
      <c r="S3814" s="70" t="str">
        <f t="shared" ca="1" si="637"/>
        <v/>
      </c>
      <c r="T3814" s="147" t="str">
        <f t="shared" ca="1" si="638"/>
        <v/>
      </c>
      <c r="U3814" s="146"/>
      <c r="V3814" s="51"/>
      <c r="W3814" s="51"/>
      <c r="X3814" s="51"/>
      <c r="Y3814" s="51"/>
      <c r="Z3814" s="51"/>
      <c r="AA3814" s="145"/>
    </row>
    <row r="3815" spans="1:27" s="2" customFormat="1" ht="15.6" x14ac:dyDescent="0.3">
      <c r="A3815" s="556">
        <v>45523</v>
      </c>
      <c r="B3815" s="235" t="s">
        <v>3654</v>
      </c>
      <c r="C3815" s="235" t="s">
        <v>3434</v>
      </c>
      <c r="D3815" s="235">
        <v>1</v>
      </c>
      <c r="E3815" s="235" t="s">
        <v>28</v>
      </c>
      <c r="F3815" s="236">
        <v>6</v>
      </c>
      <c r="G3815" s="343" t="s">
        <v>3657</v>
      </c>
      <c r="H3815" s="364" t="s">
        <v>30</v>
      </c>
      <c r="I3815" s="65"/>
      <c r="J3815" s="571"/>
      <c r="K3815" s="280" t="s">
        <v>31</v>
      </c>
      <c r="L3815" s="543">
        <v>45489</v>
      </c>
      <c r="M3815" s="51"/>
      <c r="N3815" s="513">
        <v>45518</v>
      </c>
      <c r="O3815" s="51"/>
      <c r="P3815" s="70" t="str">
        <f t="shared" ca="1" si="634"/>
        <v/>
      </c>
      <c r="Q3815" s="70" t="str">
        <f t="shared" ca="1" si="635"/>
        <v/>
      </c>
      <c r="R3815" s="70" t="str">
        <f t="shared" ca="1" si="636"/>
        <v/>
      </c>
      <c r="S3815" s="70" t="str">
        <f t="shared" ca="1" si="637"/>
        <v/>
      </c>
      <c r="T3815" s="147" t="str">
        <f t="shared" ca="1" si="638"/>
        <v/>
      </c>
      <c r="U3815" s="146"/>
      <c r="V3815" s="51"/>
      <c r="W3815" s="51"/>
      <c r="X3815" s="51"/>
      <c r="Y3815" s="51"/>
      <c r="Z3815" s="51"/>
      <c r="AA3815" s="145"/>
    </row>
    <row r="3816" spans="1:27" s="2" customFormat="1" ht="15.6" x14ac:dyDescent="0.3">
      <c r="A3816" s="556">
        <v>45523</v>
      </c>
      <c r="B3816" s="235" t="s">
        <v>3654</v>
      </c>
      <c r="C3816" s="235" t="s">
        <v>3434</v>
      </c>
      <c r="D3816" s="235">
        <v>1</v>
      </c>
      <c r="E3816" s="235" t="s">
        <v>28</v>
      </c>
      <c r="F3816" s="236">
        <v>7</v>
      </c>
      <c r="G3816" s="343" t="s">
        <v>3658</v>
      </c>
      <c r="H3816" s="364" t="s">
        <v>30</v>
      </c>
      <c r="I3816" s="65"/>
      <c r="J3816" s="571"/>
      <c r="K3816" s="280" t="s">
        <v>31</v>
      </c>
      <c r="L3816" s="543">
        <v>45489</v>
      </c>
      <c r="M3816" s="51"/>
      <c r="N3816" s="513">
        <v>45518</v>
      </c>
      <c r="O3816" s="51"/>
      <c r="P3816" s="70" t="str">
        <f t="shared" ca="1" si="634"/>
        <v/>
      </c>
      <c r="Q3816" s="70" t="str">
        <f t="shared" ca="1" si="635"/>
        <v/>
      </c>
      <c r="R3816" s="70" t="str">
        <f t="shared" ca="1" si="636"/>
        <v/>
      </c>
      <c r="S3816" s="70" t="str">
        <f t="shared" ca="1" si="637"/>
        <v/>
      </c>
      <c r="T3816" s="147" t="str">
        <f t="shared" ca="1" si="638"/>
        <v/>
      </c>
      <c r="U3816" s="146"/>
      <c r="V3816" s="51"/>
      <c r="W3816" s="51"/>
      <c r="X3816" s="51"/>
      <c r="Y3816" s="51"/>
      <c r="Z3816" s="51"/>
      <c r="AA3816" s="145"/>
    </row>
    <row r="3817" spans="1:27" s="2" customFormat="1" ht="15.6" x14ac:dyDescent="0.3">
      <c r="A3817" s="556">
        <v>45523</v>
      </c>
      <c r="B3817" s="235" t="s">
        <v>3654</v>
      </c>
      <c r="C3817" s="235" t="s">
        <v>3434</v>
      </c>
      <c r="D3817" s="235">
        <v>1</v>
      </c>
      <c r="E3817" s="235" t="s">
        <v>28</v>
      </c>
      <c r="F3817" s="236">
        <v>8</v>
      </c>
      <c r="G3817" s="343" t="s">
        <v>3659</v>
      </c>
      <c r="H3817" s="364" t="s">
        <v>30</v>
      </c>
      <c r="I3817" s="65"/>
      <c r="J3817" s="571"/>
      <c r="K3817" s="280" t="s">
        <v>31</v>
      </c>
      <c r="L3817" s="543">
        <v>45489</v>
      </c>
      <c r="M3817" s="51"/>
      <c r="N3817" s="513">
        <v>45518</v>
      </c>
      <c r="O3817" s="51"/>
      <c r="P3817" s="70" t="str">
        <f t="shared" ca="1" si="634"/>
        <v/>
      </c>
      <c r="Q3817" s="70" t="str">
        <f t="shared" ca="1" si="635"/>
        <v/>
      </c>
      <c r="R3817" s="70" t="str">
        <f t="shared" ca="1" si="636"/>
        <v/>
      </c>
      <c r="S3817" s="70" t="str">
        <f t="shared" ca="1" si="637"/>
        <v/>
      </c>
      <c r="T3817" s="147" t="str">
        <f t="shared" ca="1" si="638"/>
        <v/>
      </c>
      <c r="U3817" s="146"/>
      <c r="V3817" s="51"/>
      <c r="W3817" s="51"/>
      <c r="X3817" s="51"/>
      <c r="Y3817" s="51"/>
      <c r="Z3817" s="51"/>
      <c r="AA3817" s="145"/>
    </row>
    <row r="3818" spans="1:27" s="2" customFormat="1" ht="15.6" x14ac:dyDescent="0.3">
      <c r="A3818" s="556">
        <v>45523</v>
      </c>
      <c r="B3818" s="235" t="s">
        <v>3654</v>
      </c>
      <c r="C3818" s="235" t="s">
        <v>3434</v>
      </c>
      <c r="D3818" s="235">
        <v>1</v>
      </c>
      <c r="E3818" s="235" t="s">
        <v>28</v>
      </c>
      <c r="F3818" s="236">
        <v>9</v>
      </c>
      <c r="G3818" s="343" t="s">
        <v>3660</v>
      </c>
      <c r="H3818" s="364" t="s">
        <v>30</v>
      </c>
      <c r="I3818" s="65"/>
      <c r="J3818" s="571"/>
      <c r="K3818" s="280" t="s">
        <v>31</v>
      </c>
      <c r="L3818" s="543">
        <v>45489</v>
      </c>
      <c r="M3818" s="51"/>
      <c r="N3818" s="513">
        <v>45518</v>
      </c>
      <c r="O3818" s="51"/>
      <c r="P3818" s="70" t="str">
        <f t="shared" ca="1" si="634"/>
        <v/>
      </c>
      <c r="Q3818" s="70" t="str">
        <f t="shared" ca="1" si="635"/>
        <v/>
      </c>
      <c r="R3818" s="70" t="str">
        <f t="shared" ca="1" si="636"/>
        <v/>
      </c>
      <c r="S3818" s="70" t="str">
        <f t="shared" ca="1" si="637"/>
        <v/>
      </c>
      <c r="T3818" s="147" t="str">
        <f t="shared" ca="1" si="638"/>
        <v/>
      </c>
      <c r="U3818" s="146"/>
      <c r="V3818" s="51"/>
      <c r="W3818" s="51"/>
      <c r="X3818" s="51"/>
      <c r="Y3818" s="51"/>
      <c r="Z3818" s="51"/>
      <c r="AA3818" s="145"/>
    </row>
    <row r="3819" spans="1:27" s="2" customFormat="1" ht="15.6" x14ac:dyDescent="0.3">
      <c r="A3819" s="556">
        <v>45523</v>
      </c>
      <c r="B3819" s="235" t="s">
        <v>3654</v>
      </c>
      <c r="C3819" s="235" t="s">
        <v>3434</v>
      </c>
      <c r="D3819" s="235">
        <v>1</v>
      </c>
      <c r="E3819" s="235" t="s">
        <v>28</v>
      </c>
      <c r="F3819" s="236">
        <v>10</v>
      </c>
      <c r="G3819" s="343" t="s">
        <v>3661</v>
      </c>
      <c r="H3819" s="364" t="s">
        <v>30</v>
      </c>
      <c r="I3819" s="65"/>
      <c r="J3819" s="571"/>
      <c r="K3819" s="280" t="s">
        <v>31</v>
      </c>
      <c r="L3819" s="543">
        <v>45489</v>
      </c>
      <c r="M3819" s="51"/>
      <c r="N3819" s="513">
        <v>45518</v>
      </c>
      <c r="O3819" s="51"/>
      <c r="P3819" s="70" t="str">
        <f t="shared" ca="1" si="634"/>
        <v/>
      </c>
      <c r="Q3819" s="70" t="str">
        <f t="shared" ca="1" si="635"/>
        <v/>
      </c>
      <c r="R3819" s="70" t="str">
        <f t="shared" ca="1" si="636"/>
        <v/>
      </c>
      <c r="S3819" s="70" t="str">
        <f t="shared" ca="1" si="637"/>
        <v/>
      </c>
      <c r="T3819" s="147" t="str">
        <f t="shared" ca="1" si="638"/>
        <v/>
      </c>
      <c r="U3819" s="146"/>
      <c r="V3819" s="51"/>
      <c r="W3819" s="51"/>
      <c r="X3819" s="51"/>
      <c r="Y3819" s="51"/>
      <c r="Z3819" s="51"/>
      <c r="AA3819" s="145"/>
    </row>
    <row r="3820" spans="1:27" s="2" customFormat="1" ht="15.6" x14ac:dyDescent="0.3">
      <c r="A3820" s="556">
        <v>45523</v>
      </c>
      <c r="B3820" s="235" t="s">
        <v>3654</v>
      </c>
      <c r="C3820" s="235" t="s">
        <v>3434</v>
      </c>
      <c r="D3820" s="235">
        <v>1</v>
      </c>
      <c r="E3820" s="235" t="s">
        <v>28</v>
      </c>
      <c r="F3820" s="236">
        <v>11</v>
      </c>
      <c r="G3820" s="343" t="s">
        <v>3662</v>
      </c>
      <c r="H3820" s="364"/>
      <c r="I3820" s="65"/>
      <c r="J3820" s="571"/>
      <c r="K3820" s="290" t="s">
        <v>227</v>
      </c>
      <c r="L3820" s="543">
        <v>45489</v>
      </c>
      <c r="M3820" s="51"/>
      <c r="N3820" s="513"/>
      <c r="O3820" s="51"/>
      <c r="P3820" s="70" t="str">
        <f t="shared" ca="1" si="634"/>
        <v/>
      </c>
      <c r="Q3820" s="70" t="str">
        <f t="shared" ca="1" si="635"/>
        <v/>
      </c>
      <c r="R3820" s="70" t="str">
        <f t="shared" ca="1" si="636"/>
        <v/>
      </c>
      <c r="S3820" s="70" t="str">
        <f t="shared" ca="1" si="637"/>
        <v/>
      </c>
      <c r="T3820" s="147" t="str">
        <f t="shared" ca="1" si="638"/>
        <v/>
      </c>
      <c r="U3820" s="146"/>
      <c r="V3820" s="51"/>
      <c r="W3820" s="51"/>
      <c r="X3820" s="51"/>
      <c r="Y3820" s="51"/>
      <c r="Z3820" s="51"/>
      <c r="AA3820" s="145"/>
    </row>
    <row r="3821" spans="1:27" s="2" customFormat="1" ht="15.6" x14ac:dyDescent="0.3">
      <c r="A3821" s="556">
        <v>45523</v>
      </c>
      <c r="B3821" s="235" t="s">
        <v>3654</v>
      </c>
      <c r="C3821" s="235" t="s">
        <v>3434</v>
      </c>
      <c r="D3821" s="235">
        <v>1</v>
      </c>
      <c r="E3821" s="235" t="s">
        <v>28</v>
      </c>
      <c r="F3821" s="236">
        <v>12</v>
      </c>
      <c r="G3821" s="343" t="s">
        <v>3663</v>
      </c>
      <c r="H3821" s="364" t="s">
        <v>30</v>
      </c>
      <c r="I3821" s="65"/>
      <c r="J3821" s="571"/>
      <c r="K3821" s="280" t="s">
        <v>31</v>
      </c>
      <c r="L3821" s="543">
        <v>45489</v>
      </c>
      <c r="M3821" s="51"/>
      <c r="N3821" s="513">
        <v>45518</v>
      </c>
      <c r="O3821" s="51"/>
      <c r="P3821" s="70" t="str">
        <f t="shared" ca="1" si="634"/>
        <v/>
      </c>
      <c r="Q3821" s="70" t="str">
        <f t="shared" ca="1" si="635"/>
        <v/>
      </c>
      <c r="R3821" s="70" t="str">
        <f t="shared" ca="1" si="636"/>
        <v/>
      </c>
      <c r="S3821" s="70" t="str">
        <f t="shared" ca="1" si="637"/>
        <v/>
      </c>
      <c r="T3821" s="147" t="str">
        <f t="shared" ca="1" si="638"/>
        <v/>
      </c>
      <c r="U3821" s="146"/>
      <c r="V3821" s="51"/>
      <c r="W3821" s="51"/>
      <c r="X3821" s="51"/>
      <c r="Y3821" s="51"/>
      <c r="Z3821" s="51"/>
      <c r="AA3821" s="145"/>
    </row>
    <row r="3822" spans="1:27" s="2" customFormat="1" ht="15.6" x14ac:dyDescent="0.3">
      <c r="A3822" s="556">
        <v>45523</v>
      </c>
      <c r="B3822" s="235" t="s">
        <v>3654</v>
      </c>
      <c r="C3822" s="235" t="s">
        <v>3434</v>
      </c>
      <c r="D3822" s="235">
        <v>1</v>
      </c>
      <c r="E3822" s="235" t="s">
        <v>28</v>
      </c>
      <c r="F3822" s="236">
        <v>13</v>
      </c>
      <c r="G3822" s="343" t="s">
        <v>3664</v>
      </c>
      <c r="H3822" s="364" t="s">
        <v>30</v>
      </c>
      <c r="I3822" s="65"/>
      <c r="J3822" s="571"/>
      <c r="K3822" s="280" t="s">
        <v>31</v>
      </c>
      <c r="L3822" s="543">
        <v>45489</v>
      </c>
      <c r="M3822" s="51"/>
      <c r="N3822" s="513">
        <v>45518</v>
      </c>
      <c r="O3822" s="51"/>
      <c r="P3822" s="70" t="str">
        <f t="shared" ca="1" si="634"/>
        <v/>
      </c>
      <c r="Q3822" s="70" t="str">
        <f t="shared" ca="1" si="635"/>
        <v/>
      </c>
      <c r="R3822" s="70" t="str">
        <f t="shared" ca="1" si="636"/>
        <v/>
      </c>
      <c r="S3822" s="70" t="str">
        <f t="shared" ca="1" si="637"/>
        <v/>
      </c>
      <c r="T3822" s="147" t="str">
        <f t="shared" ca="1" si="638"/>
        <v/>
      </c>
      <c r="U3822" s="146"/>
      <c r="V3822" s="51"/>
      <c r="W3822" s="51"/>
      <c r="X3822" s="51"/>
      <c r="Y3822" s="51"/>
      <c r="Z3822" s="51"/>
      <c r="AA3822" s="145"/>
    </row>
    <row r="3823" spans="1:27" s="2" customFormat="1" ht="15.6" x14ac:dyDescent="0.3">
      <c r="A3823" s="556">
        <v>45523</v>
      </c>
      <c r="B3823" s="235" t="s">
        <v>3654</v>
      </c>
      <c r="C3823" s="235" t="s">
        <v>3434</v>
      </c>
      <c r="D3823" s="235">
        <v>1</v>
      </c>
      <c r="E3823" s="235" t="s">
        <v>28</v>
      </c>
      <c r="F3823" s="236">
        <v>14</v>
      </c>
      <c r="G3823" s="343" t="s">
        <v>3665</v>
      </c>
      <c r="H3823" s="364" t="s">
        <v>30</v>
      </c>
      <c r="I3823" s="65"/>
      <c r="J3823" s="571"/>
      <c r="K3823" s="280" t="s">
        <v>31</v>
      </c>
      <c r="L3823" s="543">
        <v>45489</v>
      </c>
      <c r="M3823" s="51"/>
      <c r="N3823" s="513">
        <v>45518</v>
      </c>
      <c r="O3823" s="51"/>
      <c r="P3823" s="70" t="str">
        <f t="shared" ca="1" si="634"/>
        <v/>
      </c>
      <c r="Q3823" s="70" t="str">
        <f t="shared" ca="1" si="635"/>
        <v/>
      </c>
      <c r="R3823" s="70" t="str">
        <f t="shared" ca="1" si="636"/>
        <v/>
      </c>
      <c r="S3823" s="70" t="str">
        <f t="shared" ca="1" si="637"/>
        <v/>
      </c>
      <c r="T3823" s="147" t="str">
        <f t="shared" ca="1" si="638"/>
        <v/>
      </c>
      <c r="U3823" s="146"/>
      <c r="V3823" s="51"/>
      <c r="W3823" s="51"/>
      <c r="X3823" s="51"/>
      <c r="Y3823" s="51"/>
      <c r="Z3823" s="51"/>
      <c r="AA3823" s="145"/>
    </row>
    <row r="3824" spans="1:27" s="2" customFormat="1" ht="15.6" x14ac:dyDescent="0.3">
      <c r="A3824" s="556">
        <v>45523</v>
      </c>
      <c r="B3824" s="235" t="s">
        <v>3654</v>
      </c>
      <c r="C3824" s="235" t="s">
        <v>3434</v>
      </c>
      <c r="D3824" s="235">
        <v>1</v>
      </c>
      <c r="E3824" s="235" t="s">
        <v>28</v>
      </c>
      <c r="F3824" s="236">
        <v>15</v>
      </c>
      <c r="G3824" s="343" t="s">
        <v>3666</v>
      </c>
      <c r="H3824" s="364" t="s">
        <v>30</v>
      </c>
      <c r="I3824" s="65"/>
      <c r="J3824" s="571"/>
      <c r="K3824" s="280" t="s">
        <v>31</v>
      </c>
      <c r="L3824" s="543">
        <v>45489</v>
      </c>
      <c r="M3824" s="51"/>
      <c r="N3824" s="513">
        <v>45518</v>
      </c>
      <c r="O3824" s="51"/>
      <c r="P3824" s="70" t="str">
        <f t="shared" ca="1" si="634"/>
        <v/>
      </c>
      <c r="Q3824" s="70" t="str">
        <f t="shared" ca="1" si="635"/>
        <v/>
      </c>
      <c r="R3824" s="70" t="str">
        <f t="shared" ca="1" si="636"/>
        <v/>
      </c>
      <c r="S3824" s="70" t="str">
        <f t="shared" ca="1" si="637"/>
        <v/>
      </c>
      <c r="T3824" s="147" t="str">
        <f t="shared" ca="1" si="638"/>
        <v/>
      </c>
      <c r="U3824" s="146"/>
      <c r="V3824" s="51"/>
      <c r="W3824" s="51"/>
      <c r="X3824" s="51"/>
      <c r="Y3824" s="51"/>
      <c r="Z3824" s="51"/>
      <c r="AA3824" s="145"/>
    </row>
    <row r="3825" spans="1:27" s="2" customFormat="1" ht="15.6" x14ac:dyDescent="0.3">
      <c r="A3825" s="556">
        <v>45523</v>
      </c>
      <c r="B3825" s="235" t="s">
        <v>3654</v>
      </c>
      <c r="C3825" s="235" t="s">
        <v>3434</v>
      </c>
      <c r="D3825" s="235">
        <v>1</v>
      </c>
      <c r="E3825" s="235" t="s">
        <v>28</v>
      </c>
      <c r="F3825" s="236">
        <v>16</v>
      </c>
      <c r="G3825" s="343" t="s">
        <v>3667</v>
      </c>
      <c r="H3825" s="364"/>
      <c r="I3825" s="65"/>
      <c r="J3825" s="571"/>
      <c r="K3825" s="290" t="s">
        <v>227</v>
      </c>
      <c r="L3825" s="543">
        <v>45489</v>
      </c>
      <c r="M3825" s="51"/>
      <c r="N3825" s="513"/>
      <c r="O3825" s="51"/>
      <c r="P3825" s="70" t="str">
        <f t="shared" ca="1" si="634"/>
        <v/>
      </c>
      <c r="Q3825" s="70" t="str">
        <f t="shared" ca="1" si="635"/>
        <v/>
      </c>
      <c r="R3825" s="70" t="str">
        <f t="shared" ca="1" si="636"/>
        <v/>
      </c>
      <c r="S3825" s="70" t="str">
        <f t="shared" ca="1" si="637"/>
        <v/>
      </c>
      <c r="T3825" s="147" t="str">
        <f t="shared" ca="1" si="638"/>
        <v/>
      </c>
      <c r="U3825" s="146"/>
      <c r="V3825" s="51"/>
      <c r="W3825" s="51"/>
      <c r="X3825" s="51"/>
      <c r="Y3825" s="51"/>
      <c r="Z3825" s="51"/>
      <c r="AA3825" s="145"/>
    </row>
    <row r="3826" spans="1:27" s="2" customFormat="1" ht="15.6" x14ac:dyDescent="0.3">
      <c r="A3826" s="556">
        <v>45523</v>
      </c>
      <c r="B3826" s="235" t="s">
        <v>3654</v>
      </c>
      <c r="C3826" s="235" t="s">
        <v>3434</v>
      </c>
      <c r="D3826" s="235">
        <v>1</v>
      </c>
      <c r="E3826" s="235" t="s">
        <v>28</v>
      </c>
      <c r="F3826" s="236">
        <v>17</v>
      </c>
      <c r="G3826" s="343" t="s">
        <v>3668</v>
      </c>
      <c r="H3826" s="364" t="s">
        <v>44</v>
      </c>
      <c r="I3826" s="65"/>
      <c r="J3826" s="571"/>
      <c r="K3826" s="280" t="s">
        <v>31</v>
      </c>
      <c r="L3826" s="543">
        <v>45489</v>
      </c>
      <c r="M3826" s="51"/>
      <c r="N3826" s="513">
        <v>45518</v>
      </c>
      <c r="O3826" s="51"/>
      <c r="P3826" s="70" t="str">
        <f t="shared" ca="1" si="634"/>
        <v/>
      </c>
      <c r="Q3826" s="70" t="str">
        <f t="shared" ca="1" si="635"/>
        <v/>
      </c>
      <c r="R3826" s="70" t="str">
        <f t="shared" ca="1" si="636"/>
        <v/>
      </c>
      <c r="S3826" s="70" t="str">
        <f t="shared" ca="1" si="637"/>
        <v/>
      </c>
      <c r="T3826" s="147" t="str">
        <f t="shared" ca="1" si="638"/>
        <v/>
      </c>
      <c r="U3826" s="146"/>
      <c r="V3826" s="51"/>
      <c r="W3826" s="51"/>
      <c r="X3826" s="51"/>
      <c r="Y3826" s="51"/>
      <c r="Z3826" s="51"/>
      <c r="AA3826" s="145"/>
    </row>
    <row r="3827" spans="1:27" s="2" customFormat="1" ht="15.6" x14ac:dyDescent="0.3">
      <c r="A3827" s="556">
        <v>45523</v>
      </c>
      <c r="B3827" s="235" t="s">
        <v>3654</v>
      </c>
      <c r="C3827" s="235" t="s">
        <v>3434</v>
      </c>
      <c r="D3827" s="235">
        <v>1</v>
      </c>
      <c r="E3827" s="235" t="s">
        <v>28</v>
      </c>
      <c r="F3827" s="236">
        <v>18</v>
      </c>
      <c r="G3827" s="343" t="s">
        <v>3669</v>
      </c>
      <c r="H3827" s="364"/>
      <c r="I3827" s="65"/>
      <c r="J3827" s="571"/>
      <c r="K3827" s="290" t="s">
        <v>227</v>
      </c>
      <c r="L3827" s="543">
        <v>45489</v>
      </c>
      <c r="M3827" s="51"/>
      <c r="N3827" s="513"/>
      <c r="O3827" s="51"/>
      <c r="P3827" s="70" t="str">
        <f t="shared" ca="1" si="634"/>
        <v/>
      </c>
      <c r="Q3827" s="70" t="str">
        <f t="shared" ca="1" si="635"/>
        <v/>
      </c>
      <c r="R3827" s="70" t="str">
        <f t="shared" ca="1" si="636"/>
        <v/>
      </c>
      <c r="S3827" s="70" t="str">
        <f t="shared" ca="1" si="637"/>
        <v/>
      </c>
      <c r="T3827" s="147" t="str">
        <f t="shared" ca="1" si="638"/>
        <v/>
      </c>
      <c r="U3827" s="146"/>
      <c r="V3827" s="51"/>
      <c r="W3827" s="51"/>
      <c r="X3827" s="51"/>
      <c r="Y3827" s="51"/>
      <c r="Z3827" s="51"/>
      <c r="AA3827" s="145"/>
    </row>
    <row r="3828" spans="1:27" s="2" customFormat="1" ht="15.6" x14ac:dyDescent="0.3">
      <c r="A3828" s="556">
        <v>45523</v>
      </c>
      <c r="B3828" s="235" t="s">
        <v>3654</v>
      </c>
      <c r="C3828" s="235" t="s">
        <v>3434</v>
      </c>
      <c r="D3828" s="235">
        <v>1</v>
      </c>
      <c r="E3828" s="235" t="s">
        <v>28</v>
      </c>
      <c r="F3828" s="236">
        <v>19</v>
      </c>
      <c r="G3828" s="343" t="s">
        <v>3670</v>
      </c>
      <c r="H3828" s="364" t="s">
        <v>30</v>
      </c>
      <c r="I3828" s="65"/>
      <c r="J3828" s="571"/>
      <c r="K3828" s="280" t="s">
        <v>31</v>
      </c>
      <c r="L3828" s="543">
        <v>45489</v>
      </c>
      <c r="M3828" s="51"/>
      <c r="N3828" s="513">
        <v>45518</v>
      </c>
      <c r="O3828" s="51"/>
      <c r="P3828" s="70" t="str">
        <f t="shared" ca="1" si="634"/>
        <v/>
      </c>
      <c r="Q3828" s="70" t="str">
        <f t="shared" ca="1" si="635"/>
        <v/>
      </c>
      <c r="R3828" s="70" t="str">
        <f t="shared" ca="1" si="636"/>
        <v/>
      </c>
      <c r="S3828" s="70" t="str">
        <f t="shared" ca="1" si="637"/>
        <v/>
      </c>
      <c r="T3828" s="147" t="str">
        <f t="shared" ca="1" si="638"/>
        <v/>
      </c>
      <c r="U3828" s="146"/>
      <c r="V3828" s="51"/>
      <c r="W3828" s="51"/>
      <c r="X3828" s="51"/>
      <c r="Y3828" s="51"/>
      <c r="Z3828" s="51"/>
      <c r="AA3828" s="145"/>
    </row>
    <row r="3829" spans="1:27" s="2" customFormat="1" ht="15.6" x14ac:dyDescent="0.3">
      <c r="A3829" s="556">
        <v>45523</v>
      </c>
      <c r="B3829" s="235" t="s">
        <v>3654</v>
      </c>
      <c r="C3829" s="235" t="s">
        <v>3434</v>
      </c>
      <c r="D3829" s="235">
        <v>1</v>
      </c>
      <c r="E3829" s="235" t="s">
        <v>28</v>
      </c>
      <c r="F3829" s="236">
        <v>20</v>
      </c>
      <c r="G3829" s="343" t="s">
        <v>3671</v>
      </c>
      <c r="H3829" s="364" t="s">
        <v>68</v>
      </c>
      <c r="I3829" s="65"/>
      <c r="J3829" s="571">
        <v>45526</v>
      </c>
      <c r="K3829" s="280" t="s">
        <v>31</v>
      </c>
      <c r="L3829" s="543">
        <v>45489</v>
      </c>
      <c r="M3829" s="70"/>
      <c r="N3829" s="514">
        <v>45684</v>
      </c>
      <c r="O3829" s="51"/>
      <c r="P3829" s="70" t="str">
        <f t="shared" ca="1" si="634"/>
        <v/>
      </c>
      <c r="Q3829" s="70" t="str">
        <f t="shared" ca="1" si="635"/>
        <v/>
      </c>
      <c r="R3829" s="70" t="str">
        <f t="shared" ca="1" si="636"/>
        <v/>
      </c>
      <c r="S3829" s="70" t="str">
        <f t="shared" ca="1" si="637"/>
        <v/>
      </c>
      <c r="T3829" s="147" t="str">
        <f t="shared" ca="1" si="638"/>
        <v/>
      </c>
      <c r="U3829" s="146"/>
      <c r="V3829" s="51"/>
      <c r="W3829" s="51"/>
      <c r="X3829" s="51"/>
      <c r="Y3829" s="51"/>
      <c r="Z3829" s="51"/>
      <c r="AA3829" s="145"/>
    </row>
    <row r="3830" spans="1:27" s="2" customFormat="1" ht="15.6" x14ac:dyDescent="0.3">
      <c r="A3830" s="556">
        <v>45523</v>
      </c>
      <c r="B3830" s="235" t="s">
        <v>3654</v>
      </c>
      <c r="C3830" s="235" t="s">
        <v>3434</v>
      </c>
      <c r="D3830" s="235">
        <v>1</v>
      </c>
      <c r="E3830" s="235" t="s">
        <v>28</v>
      </c>
      <c r="F3830" s="236">
        <v>21</v>
      </c>
      <c r="G3830" s="343" t="s">
        <v>3672</v>
      </c>
      <c r="H3830" s="47" t="s">
        <v>54</v>
      </c>
      <c r="I3830" s="65"/>
      <c r="J3830" s="571"/>
      <c r="K3830" s="280" t="s">
        <v>31</v>
      </c>
      <c r="L3830" s="543">
        <v>45824</v>
      </c>
      <c r="M3830" s="51"/>
      <c r="N3830" s="513">
        <v>45835</v>
      </c>
      <c r="O3830" s="51"/>
      <c r="P3830" s="70"/>
      <c r="Q3830" s="70"/>
      <c r="R3830" s="70"/>
      <c r="S3830" s="70"/>
      <c r="T3830" s="147"/>
      <c r="U3830" s="146"/>
      <c r="V3830" s="51"/>
      <c r="W3830" s="51"/>
      <c r="X3830" s="51"/>
      <c r="Y3830" s="51"/>
      <c r="Z3830" s="51"/>
      <c r="AA3830" s="145"/>
    </row>
    <row r="3831" spans="1:27" s="2" customFormat="1" ht="15.6" x14ac:dyDescent="0.3">
      <c r="A3831" s="555">
        <v>45569</v>
      </c>
      <c r="B3831" s="48" t="s">
        <v>3673</v>
      </c>
      <c r="C3831" s="48" t="s">
        <v>3434</v>
      </c>
      <c r="D3831" s="48">
        <v>1</v>
      </c>
      <c r="E3831" s="48" t="s">
        <v>66</v>
      </c>
      <c r="F3831" s="45">
        <v>23</v>
      </c>
      <c r="G3831" s="63" t="s">
        <v>3674</v>
      </c>
      <c r="H3831" s="47" t="s">
        <v>30</v>
      </c>
      <c r="I3831" s="48"/>
      <c r="J3831" s="568">
        <v>45601</v>
      </c>
      <c r="K3831" s="42" t="s">
        <v>31</v>
      </c>
      <c r="L3831" s="543">
        <v>45481</v>
      </c>
      <c r="M3831" s="70"/>
      <c r="N3831" s="513">
        <v>45616</v>
      </c>
      <c r="O3831" s="51"/>
      <c r="P3831" s="70" t="str">
        <f ca="1">IF(K3831="NÃO INTERVENCIONADO",TODAY()-J3831,"")</f>
        <v/>
      </c>
      <c r="Q3831" s="70" t="str">
        <f t="shared" ref="Q3831:Q3862" ca="1" si="639">IF(K3831="ENCOMENDADO",TODAY()-J3831,"")</f>
        <v/>
      </c>
      <c r="R3831" s="70" t="str">
        <f t="shared" ref="R3831:R3862" ca="1" si="640">IF(K3831="EM OBRA",TODAY()-J3831,"")</f>
        <v/>
      </c>
      <c r="S3831" s="70" t="str">
        <f t="shared" ref="S3831:S3862" ca="1" si="641">IF(K3831="CORREÇÃO NÃO ACEITE",TODAY()-J3831,"")</f>
        <v/>
      </c>
      <c r="T3831" s="147" t="str">
        <f t="shared" ref="T3831:T3862" ca="1" si="642">IF(K3831="A VERIFICAR",TODAY()-J3831,"")</f>
        <v/>
      </c>
      <c r="U3831" s="146"/>
      <c r="V3831" s="51"/>
      <c r="W3831" s="51"/>
      <c r="X3831" s="51"/>
      <c r="Y3831" s="51"/>
      <c r="Z3831" s="51"/>
      <c r="AA3831" s="145"/>
    </row>
    <row r="3832" spans="1:27" s="2" customFormat="1" ht="62.4" x14ac:dyDescent="0.3">
      <c r="A3832" s="555">
        <v>45569</v>
      </c>
      <c r="B3832" s="48" t="s">
        <v>3673</v>
      </c>
      <c r="C3832" s="48" t="s">
        <v>3434</v>
      </c>
      <c r="D3832" s="48">
        <v>1</v>
      </c>
      <c r="E3832" s="48" t="s">
        <v>66</v>
      </c>
      <c r="F3832" s="45">
        <v>22</v>
      </c>
      <c r="G3832" s="63" t="s">
        <v>3675</v>
      </c>
      <c r="H3832" s="65" t="s">
        <v>116</v>
      </c>
      <c r="I3832" s="48"/>
      <c r="J3832" s="513">
        <v>45574</v>
      </c>
      <c r="K3832" s="42" t="s">
        <v>31</v>
      </c>
      <c r="L3832" s="543">
        <v>45481</v>
      </c>
      <c r="M3832" s="70"/>
      <c r="N3832" s="513">
        <v>45608</v>
      </c>
      <c r="O3832" s="51"/>
      <c r="P3832" s="70" t="str">
        <f ca="1">IF(K3832="NÃO INTERVENCIONADO",TODAY()-J3832,"")</f>
        <v/>
      </c>
      <c r="Q3832" s="70" t="str">
        <f t="shared" ca="1" si="639"/>
        <v/>
      </c>
      <c r="R3832" s="70" t="str">
        <f t="shared" ca="1" si="640"/>
        <v/>
      </c>
      <c r="S3832" s="70" t="str">
        <f t="shared" ca="1" si="641"/>
        <v/>
      </c>
      <c r="T3832" s="147" t="str">
        <f t="shared" ca="1" si="642"/>
        <v/>
      </c>
      <c r="U3832" s="146"/>
      <c r="V3832" s="51"/>
      <c r="W3832" s="51"/>
      <c r="X3832" s="51"/>
      <c r="Y3832" s="51"/>
      <c r="Z3832" s="51"/>
      <c r="AA3832" s="145"/>
    </row>
    <row r="3833" spans="1:27" s="2" customFormat="1" ht="15.6" x14ac:dyDescent="0.3">
      <c r="A3833" s="555">
        <v>45569</v>
      </c>
      <c r="B3833" s="48" t="s">
        <v>3673</v>
      </c>
      <c r="C3833" s="48" t="s">
        <v>3434</v>
      </c>
      <c r="D3833" s="48">
        <v>1</v>
      </c>
      <c r="E3833" s="48" t="s">
        <v>66</v>
      </c>
      <c r="F3833" s="45">
        <v>21</v>
      </c>
      <c r="G3833" s="52" t="s">
        <v>3676</v>
      </c>
      <c r="H3833" s="53" t="s">
        <v>30</v>
      </c>
      <c r="I3833" s="48"/>
      <c r="J3833" s="513"/>
      <c r="K3833" s="187" t="s">
        <v>31</v>
      </c>
      <c r="L3833" s="543">
        <v>45481</v>
      </c>
      <c r="M3833" s="70"/>
      <c r="N3833" s="513">
        <v>45568</v>
      </c>
      <c r="O3833" s="51"/>
      <c r="P3833" s="70" t="str">
        <f ca="1">IF(K3833="NÃO INTERVENCIONADO",TODAY()-J3833,"")</f>
        <v/>
      </c>
      <c r="Q3833" s="70" t="str">
        <f t="shared" ca="1" si="639"/>
        <v/>
      </c>
      <c r="R3833" s="70" t="str">
        <f t="shared" ca="1" si="640"/>
        <v/>
      </c>
      <c r="S3833" s="70" t="str">
        <f t="shared" ca="1" si="641"/>
        <v/>
      </c>
      <c r="T3833" s="147" t="str">
        <f t="shared" ca="1" si="642"/>
        <v/>
      </c>
      <c r="U3833" s="146"/>
      <c r="V3833" s="51"/>
      <c r="W3833" s="51"/>
      <c r="X3833" s="51"/>
      <c r="Y3833" s="51"/>
      <c r="Z3833" s="51"/>
      <c r="AA3833" s="145"/>
    </row>
    <row r="3834" spans="1:27" s="2" customFormat="1" ht="15.6" x14ac:dyDescent="0.3">
      <c r="A3834" s="555">
        <v>45569</v>
      </c>
      <c r="B3834" s="48" t="s">
        <v>3673</v>
      </c>
      <c r="C3834" s="48" t="s">
        <v>3434</v>
      </c>
      <c r="D3834" s="48">
        <v>1</v>
      </c>
      <c r="E3834" s="48" t="s">
        <v>66</v>
      </c>
      <c r="F3834" s="45">
        <v>20</v>
      </c>
      <c r="G3834" s="52" t="s">
        <v>3677</v>
      </c>
      <c r="H3834" s="53" t="s">
        <v>30</v>
      </c>
      <c r="I3834" s="48"/>
      <c r="J3834" s="513"/>
      <c r="K3834" s="186" t="s">
        <v>31</v>
      </c>
      <c r="L3834" s="543">
        <v>45481</v>
      </c>
      <c r="M3834" s="70"/>
      <c r="N3834" s="513">
        <v>45568</v>
      </c>
      <c r="O3834" s="51"/>
      <c r="P3834" s="70" t="str">
        <f ca="1">IF(K3834="NÃO INTERVENCIONADO",TODAY()-L3834,"")</f>
        <v/>
      </c>
      <c r="Q3834" s="70" t="str">
        <f t="shared" ca="1" si="639"/>
        <v/>
      </c>
      <c r="R3834" s="70" t="str">
        <f t="shared" ca="1" si="640"/>
        <v/>
      </c>
      <c r="S3834" s="70" t="str">
        <f t="shared" ca="1" si="641"/>
        <v/>
      </c>
      <c r="T3834" s="147" t="str">
        <f t="shared" ca="1" si="642"/>
        <v/>
      </c>
      <c r="U3834" s="146"/>
      <c r="V3834" s="51"/>
      <c r="W3834" s="51"/>
      <c r="X3834" s="51"/>
      <c r="Y3834" s="51"/>
      <c r="Z3834" s="51"/>
      <c r="AA3834" s="145"/>
    </row>
    <row r="3835" spans="1:27" s="2" customFormat="1" ht="15.6" x14ac:dyDescent="0.3">
      <c r="A3835" s="555">
        <v>45569</v>
      </c>
      <c r="B3835" s="48" t="s">
        <v>3673</v>
      </c>
      <c r="C3835" s="48" t="s">
        <v>3434</v>
      </c>
      <c r="D3835" s="48">
        <v>1</v>
      </c>
      <c r="E3835" s="48" t="s">
        <v>66</v>
      </c>
      <c r="F3835" s="45">
        <v>19</v>
      </c>
      <c r="G3835" s="52" t="s">
        <v>3678</v>
      </c>
      <c r="H3835" s="53" t="s">
        <v>30</v>
      </c>
      <c r="I3835" s="48"/>
      <c r="J3835" s="513"/>
      <c r="K3835" s="42" t="s">
        <v>31</v>
      </c>
      <c r="L3835" s="543">
        <v>45481</v>
      </c>
      <c r="M3835" s="70"/>
      <c r="N3835" s="513">
        <v>45568</v>
      </c>
      <c r="O3835" s="51"/>
      <c r="P3835" s="70" t="str">
        <f t="shared" ref="P3835:P3847" ca="1" si="643">IF(K3835="NÃO INTERVENCIONADO",TODAY()-J3835,"")</f>
        <v/>
      </c>
      <c r="Q3835" s="70" t="str">
        <f t="shared" ca="1" si="639"/>
        <v/>
      </c>
      <c r="R3835" s="70" t="str">
        <f t="shared" ca="1" si="640"/>
        <v/>
      </c>
      <c r="S3835" s="70" t="str">
        <f t="shared" ca="1" si="641"/>
        <v/>
      </c>
      <c r="T3835" s="147" t="str">
        <f t="shared" ca="1" si="642"/>
        <v/>
      </c>
      <c r="U3835" s="146"/>
      <c r="V3835" s="51"/>
      <c r="W3835" s="51"/>
      <c r="X3835" s="51"/>
      <c r="Y3835" s="51"/>
      <c r="Z3835" s="51"/>
      <c r="AA3835" s="145"/>
    </row>
    <row r="3836" spans="1:27" s="2" customFormat="1" ht="15.6" x14ac:dyDescent="0.3">
      <c r="A3836" s="555">
        <v>45569</v>
      </c>
      <c r="B3836" s="48" t="s">
        <v>3673</v>
      </c>
      <c r="C3836" s="48" t="s">
        <v>3434</v>
      </c>
      <c r="D3836" s="48">
        <v>1</v>
      </c>
      <c r="E3836" s="48" t="s">
        <v>66</v>
      </c>
      <c r="F3836" s="45">
        <v>18</v>
      </c>
      <c r="G3836" s="52" t="s">
        <v>3679</v>
      </c>
      <c r="H3836" s="53" t="s">
        <v>30</v>
      </c>
      <c r="I3836" s="48"/>
      <c r="J3836" s="513"/>
      <c r="K3836" s="42" t="s">
        <v>31</v>
      </c>
      <c r="L3836" s="543">
        <v>45481</v>
      </c>
      <c r="M3836" s="70"/>
      <c r="N3836" s="513">
        <v>45568</v>
      </c>
      <c r="O3836" s="51"/>
      <c r="P3836" s="70" t="str">
        <f t="shared" ca="1" si="643"/>
        <v/>
      </c>
      <c r="Q3836" s="70" t="str">
        <f t="shared" ca="1" si="639"/>
        <v/>
      </c>
      <c r="R3836" s="70" t="str">
        <f t="shared" ca="1" si="640"/>
        <v/>
      </c>
      <c r="S3836" s="70" t="str">
        <f t="shared" ca="1" si="641"/>
        <v/>
      </c>
      <c r="T3836" s="147" t="str">
        <f t="shared" ca="1" si="642"/>
        <v/>
      </c>
      <c r="U3836" s="146"/>
      <c r="V3836" s="51"/>
      <c r="W3836" s="51"/>
      <c r="X3836" s="51"/>
      <c r="Y3836" s="51"/>
      <c r="Z3836" s="51"/>
      <c r="AA3836" s="145"/>
    </row>
    <row r="3837" spans="1:27" s="2" customFormat="1" ht="15.6" x14ac:dyDescent="0.3">
      <c r="A3837" s="555">
        <v>45569</v>
      </c>
      <c r="B3837" s="48" t="s">
        <v>3673</v>
      </c>
      <c r="C3837" s="48" t="s">
        <v>3434</v>
      </c>
      <c r="D3837" s="48">
        <v>1</v>
      </c>
      <c r="E3837" s="48" t="s">
        <v>66</v>
      </c>
      <c r="F3837" s="45">
        <v>17</v>
      </c>
      <c r="G3837" s="52" t="s">
        <v>3680</v>
      </c>
      <c r="H3837" s="53" t="s">
        <v>30</v>
      </c>
      <c r="I3837" s="48"/>
      <c r="J3837" s="513"/>
      <c r="K3837" s="42" t="s">
        <v>31</v>
      </c>
      <c r="L3837" s="543">
        <v>45481</v>
      </c>
      <c r="M3837" s="70"/>
      <c r="N3837" s="513">
        <v>45568</v>
      </c>
      <c r="O3837" s="51"/>
      <c r="P3837" s="70" t="str">
        <f t="shared" ca="1" si="643"/>
        <v/>
      </c>
      <c r="Q3837" s="70" t="str">
        <f t="shared" ca="1" si="639"/>
        <v/>
      </c>
      <c r="R3837" s="70" t="str">
        <f t="shared" ca="1" si="640"/>
        <v/>
      </c>
      <c r="S3837" s="70" t="str">
        <f t="shared" ca="1" si="641"/>
        <v/>
      </c>
      <c r="T3837" s="147" t="str">
        <f t="shared" ca="1" si="642"/>
        <v/>
      </c>
      <c r="U3837" s="146"/>
      <c r="V3837" s="51"/>
      <c r="W3837" s="51"/>
      <c r="X3837" s="51"/>
      <c r="Y3837" s="51"/>
      <c r="Z3837" s="51"/>
      <c r="AA3837" s="145"/>
    </row>
    <row r="3838" spans="1:27" s="2" customFormat="1" ht="15.6" x14ac:dyDescent="0.3">
      <c r="A3838" s="555">
        <v>45569</v>
      </c>
      <c r="B3838" s="48" t="s">
        <v>3673</v>
      </c>
      <c r="C3838" s="48" t="s">
        <v>3434</v>
      </c>
      <c r="D3838" s="48">
        <v>1</v>
      </c>
      <c r="E3838" s="48" t="s">
        <v>66</v>
      </c>
      <c r="F3838" s="45">
        <v>16</v>
      </c>
      <c r="G3838" s="52" t="s">
        <v>3681</v>
      </c>
      <c r="H3838" s="53" t="s">
        <v>30</v>
      </c>
      <c r="I3838" s="48"/>
      <c r="J3838" s="513"/>
      <c r="K3838" s="42" t="s">
        <v>31</v>
      </c>
      <c r="L3838" s="543">
        <v>45481</v>
      </c>
      <c r="M3838" s="70"/>
      <c r="N3838" s="513">
        <v>45568</v>
      </c>
      <c r="O3838" s="51"/>
      <c r="P3838" s="70" t="str">
        <f t="shared" ca="1" si="643"/>
        <v/>
      </c>
      <c r="Q3838" s="70" t="str">
        <f t="shared" ca="1" si="639"/>
        <v/>
      </c>
      <c r="R3838" s="70" t="str">
        <f t="shared" ca="1" si="640"/>
        <v/>
      </c>
      <c r="S3838" s="70" t="str">
        <f t="shared" ca="1" si="641"/>
        <v/>
      </c>
      <c r="T3838" s="147" t="str">
        <f t="shared" ca="1" si="642"/>
        <v/>
      </c>
      <c r="U3838" s="146"/>
      <c r="V3838" s="51"/>
      <c r="W3838" s="51"/>
      <c r="X3838" s="51"/>
      <c r="Y3838" s="51"/>
      <c r="Z3838" s="51"/>
      <c r="AA3838" s="145"/>
    </row>
    <row r="3839" spans="1:27" s="2" customFormat="1" ht="15.6" x14ac:dyDescent="0.3">
      <c r="A3839" s="555">
        <v>45569</v>
      </c>
      <c r="B3839" s="48" t="s">
        <v>3673</v>
      </c>
      <c r="C3839" s="48" t="s">
        <v>3434</v>
      </c>
      <c r="D3839" s="48">
        <v>1</v>
      </c>
      <c r="E3839" s="48" t="s">
        <v>66</v>
      </c>
      <c r="F3839" s="45">
        <v>15</v>
      </c>
      <c r="G3839" s="52" t="s">
        <v>3682</v>
      </c>
      <c r="H3839" s="53" t="s">
        <v>30</v>
      </c>
      <c r="I3839" s="48"/>
      <c r="J3839" s="513"/>
      <c r="K3839" s="42" t="s">
        <v>31</v>
      </c>
      <c r="L3839" s="543">
        <v>45481</v>
      </c>
      <c r="M3839" s="70"/>
      <c r="N3839" s="513">
        <v>45568</v>
      </c>
      <c r="O3839" s="51"/>
      <c r="P3839" s="70" t="str">
        <f t="shared" ca="1" si="643"/>
        <v/>
      </c>
      <c r="Q3839" s="70" t="str">
        <f t="shared" ca="1" si="639"/>
        <v/>
      </c>
      <c r="R3839" s="70" t="str">
        <f t="shared" ca="1" si="640"/>
        <v/>
      </c>
      <c r="S3839" s="70" t="str">
        <f t="shared" ca="1" si="641"/>
        <v/>
      </c>
      <c r="T3839" s="147" t="str">
        <f t="shared" ca="1" si="642"/>
        <v/>
      </c>
      <c r="U3839" s="146"/>
      <c r="V3839" s="51"/>
      <c r="W3839" s="51"/>
      <c r="X3839" s="51"/>
      <c r="Y3839" s="51"/>
      <c r="Z3839" s="51"/>
      <c r="AA3839" s="145"/>
    </row>
    <row r="3840" spans="1:27" s="2" customFormat="1" ht="15.6" x14ac:dyDescent="0.3">
      <c r="A3840" s="555">
        <v>45569</v>
      </c>
      <c r="B3840" s="48" t="s">
        <v>3673</v>
      </c>
      <c r="C3840" s="48" t="s">
        <v>3434</v>
      </c>
      <c r="D3840" s="48">
        <v>1</v>
      </c>
      <c r="E3840" s="48" t="s">
        <v>66</v>
      </c>
      <c r="F3840" s="45">
        <v>14</v>
      </c>
      <c r="G3840" s="52" t="s">
        <v>3683</v>
      </c>
      <c r="H3840" s="53" t="s">
        <v>30</v>
      </c>
      <c r="I3840" s="48"/>
      <c r="J3840" s="513"/>
      <c r="K3840" s="42" t="s">
        <v>31</v>
      </c>
      <c r="L3840" s="543">
        <v>45481</v>
      </c>
      <c r="M3840" s="70"/>
      <c r="N3840" s="513">
        <v>45568</v>
      </c>
      <c r="O3840" s="51"/>
      <c r="P3840" s="70" t="str">
        <f t="shared" ca="1" si="643"/>
        <v/>
      </c>
      <c r="Q3840" s="70" t="str">
        <f t="shared" ca="1" si="639"/>
        <v/>
      </c>
      <c r="R3840" s="70" t="str">
        <f t="shared" ca="1" si="640"/>
        <v/>
      </c>
      <c r="S3840" s="70" t="str">
        <f t="shared" ca="1" si="641"/>
        <v/>
      </c>
      <c r="T3840" s="147" t="str">
        <f t="shared" ca="1" si="642"/>
        <v/>
      </c>
      <c r="U3840" s="146"/>
      <c r="V3840" s="51"/>
      <c r="W3840" s="51"/>
      <c r="X3840" s="51"/>
      <c r="Y3840" s="51"/>
      <c r="Z3840" s="51"/>
      <c r="AA3840" s="145"/>
    </row>
    <row r="3841" spans="1:27" s="2" customFormat="1" ht="15.6" x14ac:dyDescent="0.3">
      <c r="A3841" s="555">
        <v>45569</v>
      </c>
      <c r="B3841" s="48" t="s">
        <v>3673</v>
      </c>
      <c r="C3841" s="48" t="s">
        <v>3434</v>
      </c>
      <c r="D3841" s="48">
        <v>1</v>
      </c>
      <c r="E3841" s="48" t="s">
        <v>66</v>
      </c>
      <c r="F3841" s="45">
        <v>13</v>
      </c>
      <c r="G3841" s="52" t="s">
        <v>3684</v>
      </c>
      <c r="H3841" s="53" t="s">
        <v>30</v>
      </c>
      <c r="I3841" s="48"/>
      <c r="J3841" s="513"/>
      <c r="K3841" s="42" t="s">
        <v>31</v>
      </c>
      <c r="L3841" s="543">
        <v>45481</v>
      </c>
      <c r="M3841" s="70"/>
      <c r="N3841" s="513">
        <v>45568</v>
      </c>
      <c r="O3841" s="51"/>
      <c r="P3841" s="70" t="str">
        <f t="shared" ca="1" si="643"/>
        <v/>
      </c>
      <c r="Q3841" s="70" t="str">
        <f t="shared" ca="1" si="639"/>
        <v/>
      </c>
      <c r="R3841" s="70" t="str">
        <f t="shared" ca="1" si="640"/>
        <v/>
      </c>
      <c r="S3841" s="70" t="str">
        <f t="shared" ca="1" si="641"/>
        <v/>
      </c>
      <c r="T3841" s="147" t="str">
        <f t="shared" ca="1" si="642"/>
        <v/>
      </c>
      <c r="U3841" s="146"/>
      <c r="V3841" s="51"/>
      <c r="W3841" s="51"/>
      <c r="X3841" s="51"/>
      <c r="Y3841" s="51"/>
      <c r="Z3841" s="51"/>
      <c r="AA3841" s="145"/>
    </row>
    <row r="3842" spans="1:27" s="2" customFormat="1" ht="15.6" x14ac:dyDescent="0.3">
      <c r="A3842" s="555">
        <v>45569</v>
      </c>
      <c r="B3842" s="48" t="s">
        <v>3673</v>
      </c>
      <c r="C3842" s="48" t="s">
        <v>3434</v>
      </c>
      <c r="D3842" s="48">
        <v>1</v>
      </c>
      <c r="E3842" s="48" t="s">
        <v>66</v>
      </c>
      <c r="F3842" s="45">
        <v>12</v>
      </c>
      <c r="G3842" s="52" t="s">
        <v>3685</v>
      </c>
      <c r="H3842" s="53" t="s">
        <v>30</v>
      </c>
      <c r="I3842" s="48"/>
      <c r="J3842" s="513"/>
      <c r="K3842" s="42" t="s">
        <v>31</v>
      </c>
      <c r="L3842" s="543">
        <v>45481</v>
      </c>
      <c r="M3842" s="70"/>
      <c r="N3842" s="513">
        <v>45568</v>
      </c>
      <c r="O3842" s="51"/>
      <c r="P3842" s="70" t="str">
        <f t="shared" ca="1" si="643"/>
        <v/>
      </c>
      <c r="Q3842" s="70" t="str">
        <f t="shared" ca="1" si="639"/>
        <v/>
      </c>
      <c r="R3842" s="70" t="str">
        <f t="shared" ca="1" si="640"/>
        <v/>
      </c>
      <c r="S3842" s="70" t="str">
        <f t="shared" ca="1" si="641"/>
        <v/>
      </c>
      <c r="T3842" s="147" t="str">
        <f t="shared" ca="1" si="642"/>
        <v/>
      </c>
      <c r="U3842" s="146"/>
      <c r="V3842" s="51"/>
      <c r="W3842" s="51"/>
      <c r="X3842" s="51"/>
      <c r="Y3842" s="51"/>
      <c r="Z3842" s="51"/>
      <c r="AA3842" s="145"/>
    </row>
    <row r="3843" spans="1:27" s="2" customFormat="1" ht="15.6" x14ac:dyDescent="0.3">
      <c r="A3843" s="555">
        <v>45569</v>
      </c>
      <c r="B3843" s="48" t="s">
        <v>3673</v>
      </c>
      <c r="C3843" s="48" t="s">
        <v>3434</v>
      </c>
      <c r="D3843" s="48">
        <v>1</v>
      </c>
      <c r="E3843" s="48" t="s">
        <v>66</v>
      </c>
      <c r="F3843" s="45">
        <v>11</v>
      </c>
      <c r="G3843" s="52" t="s">
        <v>3686</v>
      </c>
      <c r="H3843" s="53" t="s">
        <v>40</v>
      </c>
      <c r="I3843" s="48"/>
      <c r="J3843" s="513"/>
      <c r="K3843" s="42" t="s">
        <v>31</v>
      </c>
      <c r="L3843" s="543">
        <v>45481</v>
      </c>
      <c r="M3843" s="70"/>
      <c r="N3843" s="513">
        <v>45656</v>
      </c>
      <c r="O3843" s="51"/>
      <c r="P3843" s="70" t="str">
        <f t="shared" ca="1" si="643"/>
        <v/>
      </c>
      <c r="Q3843" s="70" t="str">
        <f t="shared" ca="1" si="639"/>
        <v/>
      </c>
      <c r="R3843" s="70" t="str">
        <f t="shared" ca="1" si="640"/>
        <v/>
      </c>
      <c r="S3843" s="70" t="str">
        <f t="shared" ca="1" si="641"/>
        <v/>
      </c>
      <c r="T3843" s="147" t="str">
        <f t="shared" ca="1" si="642"/>
        <v/>
      </c>
      <c r="U3843" s="146"/>
      <c r="V3843" s="51"/>
      <c r="W3843" s="51"/>
      <c r="X3843" s="51"/>
      <c r="Y3843" s="51"/>
      <c r="Z3843" s="51"/>
      <c r="AA3843" s="145"/>
    </row>
    <row r="3844" spans="1:27" s="2" customFormat="1" ht="15.6" x14ac:dyDescent="0.3">
      <c r="A3844" s="555">
        <v>45569</v>
      </c>
      <c r="B3844" s="48" t="s">
        <v>3673</v>
      </c>
      <c r="C3844" s="48" t="s">
        <v>3434</v>
      </c>
      <c r="D3844" s="48">
        <v>1</v>
      </c>
      <c r="E3844" s="48" t="s">
        <v>66</v>
      </c>
      <c r="F3844" s="45">
        <v>10</v>
      </c>
      <c r="G3844" s="52" t="s">
        <v>3687</v>
      </c>
      <c r="H3844" s="53" t="s">
        <v>40</v>
      </c>
      <c r="I3844" s="48"/>
      <c r="J3844" s="513"/>
      <c r="K3844" s="42" t="s">
        <v>31</v>
      </c>
      <c r="L3844" s="543">
        <v>45481</v>
      </c>
      <c r="M3844" s="70"/>
      <c r="N3844" s="513">
        <v>45656</v>
      </c>
      <c r="O3844" s="51"/>
      <c r="P3844" s="70" t="str">
        <f t="shared" ca="1" si="643"/>
        <v/>
      </c>
      <c r="Q3844" s="70" t="str">
        <f t="shared" ca="1" si="639"/>
        <v/>
      </c>
      <c r="R3844" s="70" t="str">
        <f t="shared" ca="1" si="640"/>
        <v/>
      </c>
      <c r="S3844" s="70" t="str">
        <f t="shared" ca="1" si="641"/>
        <v/>
      </c>
      <c r="T3844" s="147" t="str">
        <f t="shared" ca="1" si="642"/>
        <v/>
      </c>
      <c r="U3844" s="146"/>
      <c r="V3844" s="51"/>
      <c r="W3844" s="51"/>
      <c r="X3844" s="51"/>
      <c r="Y3844" s="51"/>
      <c r="Z3844" s="51"/>
      <c r="AA3844" s="145"/>
    </row>
    <row r="3845" spans="1:27" s="2" customFormat="1" ht="15.6" x14ac:dyDescent="0.3">
      <c r="A3845" s="555">
        <v>45569</v>
      </c>
      <c r="B3845" s="48" t="s">
        <v>3673</v>
      </c>
      <c r="C3845" s="48" t="s">
        <v>3434</v>
      </c>
      <c r="D3845" s="48">
        <v>1</v>
      </c>
      <c r="E3845" s="48" t="s">
        <v>66</v>
      </c>
      <c r="F3845" s="45">
        <v>9</v>
      </c>
      <c r="G3845" s="52" t="s">
        <v>3688</v>
      </c>
      <c r="H3845" s="53" t="s">
        <v>30</v>
      </c>
      <c r="I3845" s="48"/>
      <c r="J3845" s="513"/>
      <c r="K3845" s="42" t="s">
        <v>31</v>
      </c>
      <c r="L3845" s="543">
        <v>45481</v>
      </c>
      <c r="M3845" s="70"/>
      <c r="N3845" s="513">
        <v>45568</v>
      </c>
      <c r="O3845" s="51"/>
      <c r="P3845" s="70" t="str">
        <f t="shared" ca="1" si="643"/>
        <v/>
      </c>
      <c r="Q3845" s="70" t="str">
        <f t="shared" ca="1" si="639"/>
        <v/>
      </c>
      <c r="R3845" s="70" t="str">
        <f t="shared" ca="1" si="640"/>
        <v/>
      </c>
      <c r="S3845" s="70" t="str">
        <f t="shared" ca="1" si="641"/>
        <v/>
      </c>
      <c r="T3845" s="147" t="str">
        <f t="shared" ca="1" si="642"/>
        <v/>
      </c>
      <c r="U3845" s="146"/>
      <c r="V3845" s="51"/>
      <c r="W3845" s="51"/>
      <c r="X3845" s="51"/>
      <c r="Y3845" s="51"/>
      <c r="Z3845" s="51"/>
      <c r="AA3845" s="145"/>
    </row>
    <row r="3846" spans="1:27" s="2" customFormat="1" ht="15.6" x14ac:dyDescent="0.3">
      <c r="A3846" s="555">
        <v>45569</v>
      </c>
      <c r="B3846" s="48" t="s">
        <v>3673</v>
      </c>
      <c r="C3846" s="48" t="s">
        <v>3434</v>
      </c>
      <c r="D3846" s="48">
        <v>1</v>
      </c>
      <c r="E3846" s="48" t="s">
        <v>66</v>
      </c>
      <c r="F3846" s="45">
        <v>8</v>
      </c>
      <c r="G3846" s="46" t="s">
        <v>3689</v>
      </c>
      <c r="H3846" s="47" t="s">
        <v>30</v>
      </c>
      <c r="I3846" s="48"/>
      <c r="J3846" s="513"/>
      <c r="K3846" s="42" t="s">
        <v>31</v>
      </c>
      <c r="L3846" s="543">
        <v>45481</v>
      </c>
      <c r="M3846" s="70"/>
      <c r="N3846" s="513">
        <v>45646</v>
      </c>
      <c r="O3846" s="51"/>
      <c r="P3846" s="70" t="str">
        <f t="shared" ca="1" si="643"/>
        <v/>
      </c>
      <c r="Q3846" s="70" t="str">
        <f t="shared" ca="1" si="639"/>
        <v/>
      </c>
      <c r="R3846" s="70" t="str">
        <f t="shared" ca="1" si="640"/>
        <v/>
      </c>
      <c r="S3846" s="70" t="str">
        <f t="shared" ca="1" si="641"/>
        <v/>
      </c>
      <c r="T3846" s="147" t="str">
        <f t="shared" ca="1" si="642"/>
        <v/>
      </c>
      <c r="U3846" s="146"/>
      <c r="V3846" s="51"/>
      <c r="W3846" s="51"/>
      <c r="X3846" s="51"/>
      <c r="Y3846" s="51"/>
      <c r="Z3846" s="51"/>
      <c r="AA3846" s="145"/>
    </row>
    <row r="3847" spans="1:27" s="2" customFormat="1" ht="15.6" x14ac:dyDescent="0.3">
      <c r="A3847" s="555">
        <v>45569</v>
      </c>
      <c r="B3847" s="48" t="s">
        <v>3673</v>
      </c>
      <c r="C3847" s="48" t="s">
        <v>3434</v>
      </c>
      <c r="D3847" s="48">
        <v>1</v>
      </c>
      <c r="E3847" s="48" t="s">
        <v>66</v>
      </c>
      <c r="F3847" s="45">
        <v>7</v>
      </c>
      <c r="G3847" s="52" t="s">
        <v>3690</v>
      </c>
      <c r="H3847" s="53" t="s">
        <v>30</v>
      </c>
      <c r="I3847" s="48"/>
      <c r="J3847" s="513"/>
      <c r="K3847" s="42" t="s">
        <v>31</v>
      </c>
      <c r="L3847" s="543">
        <v>45481</v>
      </c>
      <c r="M3847" s="70"/>
      <c r="N3847" s="513">
        <v>45568</v>
      </c>
      <c r="O3847" s="51"/>
      <c r="P3847" s="70" t="str">
        <f t="shared" ca="1" si="643"/>
        <v/>
      </c>
      <c r="Q3847" s="70" t="str">
        <f t="shared" ca="1" si="639"/>
        <v/>
      </c>
      <c r="R3847" s="70" t="str">
        <f t="shared" ca="1" si="640"/>
        <v/>
      </c>
      <c r="S3847" s="70" t="str">
        <f t="shared" ca="1" si="641"/>
        <v/>
      </c>
      <c r="T3847" s="147" t="str">
        <f t="shared" ca="1" si="642"/>
        <v/>
      </c>
      <c r="U3847" s="146"/>
      <c r="V3847" s="51"/>
      <c r="W3847" s="51"/>
      <c r="X3847" s="51"/>
      <c r="Y3847" s="51"/>
      <c r="Z3847" s="51"/>
      <c r="AA3847" s="145"/>
    </row>
    <row r="3848" spans="1:27" s="2" customFormat="1" ht="15.6" x14ac:dyDescent="0.3">
      <c r="A3848" s="555">
        <v>45569</v>
      </c>
      <c r="B3848" s="48" t="s">
        <v>3673</v>
      </c>
      <c r="C3848" s="48" t="s">
        <v>3434</v>
      </c>
      <c r="D3848" s="48">
        <v>1</v>
      </c>
      <c r="E3848" s="48" t="s">
        <v>66</v>
      </c>
      <c r="F3848" s="45">
        <v>6</v>
      </c>
      <c r="G3848" s="52" t="s">
        <v>3691</v>
      </c>
      <c r="H3848" s="53" t="s">
        <v>30</v>
      </c>
      <c r="I3848" s="48"/>
      <c r="J3848" s="513"/>
      <c r="K3848" s="42" t="s">
        <v>31</v>
      </c>
      <c r="L3848" s="543">
        <v>45481</v>
      </c>
      <c r="M3848" s="70"/>
      <c r="N3848" s="513">
        <v>45568</v>
      </c>
      <c r="O3848" s="51"/>
      <c r="P3848" s="70" t="str">
        <f ca="1">IF(K3848="NÃO INTERVENCIONADO",TODAY()-L3848,"")</f>
        <v/>
      </c>
      <c r="Q3848" s="70" t="str">
        <f t="shared" ca="1" si="639"/>
        <v/>
      </c>
      <c r="R3848" s="70" t="str">
        <f t="shared" ca="1" si="640"/>
        <v/>
      </c>
      <c r="S3848" s="70" t="str">
        <f t="shared" ca="1" si="641"/>
        <v/>
      </c>
      <c r="T3848" s="147" t="str">
        <f t="shared" ca="1" si="642"/>
        <v/>
      </c>
      <c r="U3848" s="146"/>
      <c r="V3848" s="51"/>
      <c r="W3848" s="51"/>
      <c r="X3848" s="51"/>
      <c r="Y3848" s="51"/>
      <c r="Z3848" s="51"/>
      <c r="AA3848" s="145"/>
    </row>
    <row r="3849" spans="1:27" s="2" customFormat="1" ht="15.6" x14ac:dyDescent="0.3">
      <c r="A3849" s="555">
        <v>45569</v>
      </c>
      <c r="B3849" s="48" t="s">
        <v>3673</v>
      </c>
      <c r="C3849" s="48" t="s">
        <v>3434</v>
      </c>
      <c r="D3849" s="48">
        <v>1</v>
      </c>
      <c r="E3849" s="48" t="s">
        <v>66</v>
      </c>
      <c r="F3849" s="45">
        <v>5</v>
      </c>
      <c r="G3849" s="52" t="s">
        <v>415</v>
      </c>
      <c r="H3849" s="53" t="s">
        <v>76</v>
      </c>
      <c r="I3849" s="48"/>
      <c r="J3849" s="513"/>
      <c r="K3849" s="42" t="s">
        <v>31</v>
      </c>
      <c r="L3849" s="543">
        <v>45481</v>
      </c>
      <c r="M3849" s="70"/>
      <c r="N3849" s="513">
        <v>45656</v>
      </c>
      <c r="O3849" s="51"/>
      <c r="P3849" s="70" t="str">
        <f t="shared" ref="P3849:P3890" ca="1" si="644">IF(K3849="NÃO INTERVENCIONADO",TODAY()-J3849,"")</f>
        <v/>
      </c>
      <c r="Q3849" s="70" t="str">
        <f t="shared" ca="1" si="639"/>
        <v/>
      </c>
      <c r="R3849" s="70" t="str">
        <f t="shared" ca="1" si="640"/>
        <v/>
      </c>
      <c r="S3849" s="70" t="str">
        <f t="shared" ca="1" si="641"/>
        <v/>
      </c>
      <c r="T3849" s="147" t="str">
        <f t="shared" ca="1" si="642"/>
        <v/>
      </c>
      <c r="U3849" s="146"/>
      <c r="V3849" s="51"/>
      <c r="W3849" s="51"/>
      <c r="X3849" s="51"/>
      <c r="Y3849" s="51"/>
      <c r="Z3849" s="51"/>
      <c r="AA3849" s="145"/>
    </row>
    <row r="3850" spans="1:27" s="2" customFormat="1" ht="15.6" x14ac:dyDescent="0.3">
      <c r="A3850" s="555">
        <v>45569</v>
      </c>
      <c r="B3850" s="48" t="s">
        <v>3673</v>
      </c>
      <c r="C3850" s="48" t="s">
        <v>3434</v>
      </c>
      <c r="D3850" s="48">
        <v>1</v>
      </c>
      <c r="E3850" s="48" t="s">
        <v>66</v>
      </c>
      <c r="F3850" s="45">
        <v>4</v>
      </c>
      <c r="G3850" s="52" t="s">
        <v>3692</v>
      </c>
      <c r="H3850" s="53" t="s">
        <v>30</v>
      </c>
      <c r="I3850" s="48"/>
      <c r="J3850" s="513"/>
      <c r="K3850" s="42" t="s">
        <v>31</v>
      </c>
      <c r="L3850" s="543">
        <v>45481</v>
      </c>
      <c r="M3850" s="70"/>
      <c r="N3850" s="513">
        <v>45568</v>
      </c>
      <c r="O3850" s="51"/>
      <c r="P3850" s="70" t="str">
        <f t="shared" ca="1" si="644"/>
        <v/>
      </c>
      <c r="Q3850" s="70" t="str">
        <f t="shared" ca="1" si="639"/>
        <v/>
      </c>
      <c r="R3850" s="70" t="str">
        <f t="shared" ca="1" si="640"/>
        <v/>
      </c>
      <c r="S3850" s="70" t="str">
        <f t="shared" ca="1" si="641"/>
        <v/>
      </c>
      <c r="T3850" s="147" t="str">
        <f t="shared" ca="1" si="642"/>
        <v/>
      </c>
      <c r="U3850" s="146"/>
      <c r="V3850" s="51"/>
      <c r="W3850" s="51"/>
      <c r="X3850" s="51"/>
      <c r="Y3850" s="51"/>
      <c r="Z3850" s="51"/>
      <c r="AA3850" s="145"/>
    </row>
    <row r="3851" spans="1:27" s="2" customFormat="1" ht="15.6" x14ac:dyDescent="0.3">
      <c r="A3851" s="555">
        <v>45569</v>
      </c>
      <c r="B3851" s="48" t="s">
        <v>3673</v>
      </c>
      <c r="C3851" s="48" t="s">
        <v>3434</v>
      </c>
      <c r="D3851" s="48">
        <v>1</v>
      </c>
      <c r="E3851" s="48" t="s">
        <v>66</v>
      </c>
      <c r="F3851" s="45">
        <v>3</v>
      </c>
      <c r="G3851" s="52" t="s">
        <v>3693</v>
      </c>
      <c r="H3851" s="53" t="s">
        <v>30</v>
      </c>
      <c r="I3851" s="48"/>
      <c r="J3851" s="513"/>
      <c r="K3851" s="42" t="s">
        <v>31</v>
      </c>
      <c r="L3851" s="543">
        <v>45481</v>
      </c>
      <c r="M3851" s="70"/>
      <c r="N3851" s="513">
        <v>45568</v>
      </c>
      <c r="O3851" s="51"/>
      <c r="P3851" s="70" t="str">
        <f t="shared" ca="1" si="644"/>
        <v/>
      </c>
      <c r="Q3851" s="70" t="str">
        <f t="shared" ca="1" si="639"/>
        <v/>
      </c>
      <c r="R3851" s="70" t="str">
        <f t="shared" ca="1" si="640"/>
        <v/>
      </c>
      <c r="S3851" s="70" t="str">
        <f t="shared" ca="1" si="641"/>
        <v/>
      </c>
      <c r="T3851" s="147" t="str">
        <f t="shared" ca="1" si="642"/>
        <v/>
      </c>
      <c r="U3851" s="146"/>
      <c r="V3851" s="51"/>
      <c r="W3851" s="51"/>
      <c r="X3851" s="51"/>
      <c r="Y3851" s="51"/>
      <c r="Z3851" s="51"/>
      <c r="AA3851" s="145"/>
    </row>
    <row r="3852" spans="1:27" s="2" customFormat="1" ht="15.6" x14ac:dyDescent="0.3">
      <c r="A3852" s="555">
        <v>45569</v>
      </c>
      <c r="B3852" s="48" t="s">
        <v>3673</v>
      </c>
      <c r="C3852" s="48" t="s">
        <v>3434</v>
      </c>
      <c r="D3852" s="48">
        <v>1</v>
      </c>
      <c r="E3852" s="48" t="s">
        <v>66</v>
      </c>
      <c r="F3852" s="45">
        <v>2</v>
      </c>
      <c r="G3852" s="46" t="s">
        <v>3694</v>
      </c>
      <c r="H3852" s="47" t="s">
        <v>30</v>
      </c>
      <c r="I3852" s="48"/>
      <c r="J3852" s="513"/>
      <c r="K3852" s="188" t="s">
        <v>227</v>
      </c>
      <c r="L3852" s="543">
        <v>45481</v>
      </c>
      <c r="M3852" s="70"/>
      <c r="N3852" s="513"/>
      <c r="O3852" s="51"/>
      <c r="P3852" s="70" t="str">
        <f t="shared" ca="1" si="644"/>
        <v/>
      </c>
      <c r="Q3852" s="70" t="str">
        <f t="shared" ca="1" si="639"/>
        <v/>
      </c>
      <c r="R3852" s="70" t="str">
        <f t="shared" ca="1" si="640"/>
        <v/>
      </c>
      <c r="S3852" s="70" t="str">
        <f t="shared" ca="1" si="641"/>
        <v/>
      </c>
      <c r="T3852" s="147" t="str">
        <f t="shared" ca="1" si="642"/>
        <v/>
      </c>
      <c r="U3852" s="146"/>
      <c r="V3852" s="51"/>
      <c r="W3852" s="51"/>
      <c r="X3852" s="51"/>
      <c r="Y3852" s="51"/>
      <c r="Z3852" s="51"/>
      <c r="AA3852" s="145"/>
    </row>
    <row r="3853" spans="1:27" s="2" customFormat="1" ht="15.6" x14ac:dyDescent="0.3">
      <c r="A3853" s="555">
        <v>45569</v>
      </c>
      <c r="B3853" s="48" t="s">
        <v>3673</v>
      </c>
      <c r="C3853" s="48" t="s">
        <v>3434</v>
      </c>
      <c r="D3853" s="48">
        <v>1</v>
      </c>
      <c r="E3853" s="48" t="s">
        <v>66</v>
      </c>
      <c r="F3853" s="45">
        <v>1</v>
      </c>
      <c r="G3853" s="46" t="s">
        <v>3281</v>
      </c>
      <c r="H3853" s="47" t="s">
        <v>30</v>
      </c>
      <c r="I3853" s="48"/>
      <c r="J3853" s="513"/>
      <c r="K3853" s="42" t="s">
        <v>31</v>
      </c>
      <c r="L3853" s="543">
        <v>45481</v>
      </c>
      <c r="M3853" s="70"/>
      <c r="N3853" s="513">
        <v>45568</v>
      </c>
      <c r="O3853" s="51"/>
      <c r="P3853" s="70" t="str">
        <f t="shared" ca="1" si="644"/>
        <v/>
      </c>
      <c r="Q3853" s="70" t="str">
        <f t="shared" ca="1" si="639"/>
        <v/>
      </c>
      <c r="R3853" s="70" t="str">
        <f t="shared" ca="1" si="640"/>
        <v/>
      </c>
      <c r="S3853" s="70" t="str">
        <f t="shared" ca="1" si="641"/>
        <v/>
      </c>
      <c r="T3853" s="147" t="str">
        <f t="shared" ca="1" si="642"/>
        <v/>
      </c>
      <c r="U3853" s="146"/>
      <c r="V3853" s="51"/>
      <c r="W3853" s="51"/>
      <c r="X3853" s="51"/>
      <c r="Y3853" s="51"/>
      <c r="Z3853" s="51"/>
      <c r="AA3853" s="145"/>
    </row>
    <row r="3854" spans="1:27" s="2" customFormat="1" ht="15.6" x14ac:dyDescent="0.3">
      <c r="A3854" s="555">
        <v>45569</v>
      </c>
      <c r="B3854" s="48" t="s">
        <v>3673</v>
      </c>
      <c r="C3854" s="45" t="s">
        <v>3434</v>
      </c>
      <c r="D3854" s="45">
        <v>1</v>
      </c>
      <c r="E3854" s="45" t="s">
        <v>66</v>
      </c>
      <c r="F3854" s="45">
        <v>22</v>
      </c>
      <c r="G3854" s="218" t="s">
        <v>3695</v>
      </c>
      <c r="H3854" s="94" t="s">
        <v>84</v>
      </c>
      <c r="I3854" s="95"/>
      <c r="J3854" s="574">
        <v>45659</v>
      </c>
      <c r="K3854" s="42" t="s">
        <v>31</v>
      </c>
      <c r="L3854" s="543">
        <v>45481</v>
      </c>
      <c r="M3854" s="57"/>
      <c r="N3854" s="518">
        <v>45665</v>
      </c>
      <c r="O3854" s="51"/>
      <c r="P3854" s="70" t="str">
        <f t="shared" ca="1" si="644"/>
        <v/>
      </c>
      <c r="Q3854" s="70" t="str">
        <f t="shared" ca="1" si="639"/>
        <v/>
      </c>
      <c r="R3854" s="70" t="str">
        <f t="shared" ca="1" si="640"/>
        <v/>
      </c>
      <c r="S3854" s="70" t="str">
        <f t="shared" ca="1" si="641"/>
        <v/>
      </c>
      <c r="T3854" s="147" t="str">
        <f t="shared" ca="1" si="642"/>
        <v/>
      </c>
      <c r="U3854" s="146"/>
      <c r="V3854" s="51"/>
      <c r="W3854" s="51"/>
      <c r="X3854" s="51"/>
      <c r="Y3854" s="51"/>
      <c r="Z3854" s="51"/>
      <c r="AA3854" s="145"/>
    </row>
    <row r="3855" spans="1:27" s="2" customFormat="1" ht="15.6" x14ac:dyDescent="0.3">
      <c r="A3855" s="555">
        <v>45523</v>
      </c>
      <c r="B3855" s="48" t="s">
        <v>3696</v>
      </c>
      <c r="C3855" s="48" t="s">
        <v>3434</v>
      </c>
      <c r="D3855" s="48">
        <v>1</v>
      </c>
      <c r="E3855" s="48" t="s">
        <v>108</v>
      </c>
      <c r="F3855" s="45">
        <v>29</v>
      </c>
      <c r="G3855" s="46" t="s">
        <v>3697</v>
      </c>
      <c r="H3855" s="65" t="s">
        <v>158</v>
      </c>
      <c r="I3855" s="48"/>
      <c r="J3855" s="568">
        <v>45555</v>
      </c>
      <c r="K3855" s="42" t="s">
        <v>31</v>
      </c>
      <c r="L3855" s="543">
        <v>45488</v>
      </c>
      <c r="M3855" s="51"/>
      <c r="N3855" s="513">
        <v>45555</v>
      </c>
      <c r="O3855" s="51"/>
      <c r="P3855" s="70" t="str">
        <f t="shared" ca="1" si="644"/>
        <v/>
      </c>
      <c r="Q3855" s="70" t="str">
        <f t="shared" ca="1" si="639"/>
        <v/>
      </c>
      <c r="R3855" s="70" t="str">
        <f t="shared" ca="1" si="640"/>
        <v/>
      </c>
      <c r="S3855" s="70" t="str">
        <f t="shared" ca="1" si="641"/>
        <v/>
      </c>
      <c r="T3855" s="147" t="str">
        <f t="shared" ca="1" si="642"/>
        <v/>
      </c>
      <c r="U3855" s="146"/>
      <c r="V3855" s="51"/>
      <c r="W3855" s="51"/>
      <c r="X3855" s="51"/>
      <c r="Y3855" s="51"/>
      <c r="Z3855" s="51"/>
      <c r="AA3855" s="145"/>
    </row>
    <row r="3856" spans="1:27" s="2" customFormat="1" ht="15.6" x14ac:dyDescent="0.3">
      <c r="A3856" s="555">
        <v>45523</v>
      </c>
      <c r="B3856" s="48" t="s">
        <v>3696</v>
      </c>
      <c r="C3856" s="48" t="s">
        <v>3434</v>
      </c>
      <c r="D3856" s="48">
        <v>1</v>
      </c>
      <c r="E3856" s="48" t="s">
        <v>108</v>
      </c>
      <c r="F3856" s="45">
        <v>28</v>
      </c>
      <c r="G3856" s="46" t="s">
        <v>3698</v>
      </c>
      <c r="H3856" s="53" t="s">
        <v>76</v>
      </c>
      <c r="I3856" s="48"/>
      <c r="J3856" s="568">
        <v>45538</v>
      </c>
      <c r="K3856" s="42" t="s">
        <v>31</v>
      </c>
      <c r="L3856" s="543">
        <v>45488</v>
      </c>
      <c r="M3856" s="51"/>
      <c r="N3856" s="513">
        <v>45636</v>
      </c>
      <c r="O3856" s="51"/>
      <c r="P3856" s="70" t="str">
        <f t="shared" ca="1" si="644"/>
        <v/>
      </c>
      <c r="Q3856" s="70" t="str">
        <f t="shared" ca="1" si="639"/>
        <v/>
      </c>
      <c r="R3856" s="70" t="str">
        <f t="shared" ca="1" si="640"/>
        <v/>
      </c>
      <c r="S3856" s="70" t="str">
        <f t="shared" ca="1" si="641"/>
        <v/>
      </c>
      <c r="T3856" s="147" t="str">
        <f t="shared" ca="1" si="642"/>
        <v/>
      </c>
      <c r="U3856" s="146"/>
      <c r="V3856" s="51"/>
      <c r="W3856" s="51"/>
      <c r="X3856" s="51"/>
      <c r="Y3856" s="51"/>
      <c r="Z3856" s="51"/>
      <c r="AA3856" s="145"/>
    </row>
    <row r="3857" spans="1:27" s="2" customFormat="1" ht="15.6" x14ac:dyDescent="0.3">
      <c r="A3857" s="555">
        <v>45523</v>
      </c>
      <c r="B3857" s="48" t="s">
        <v>3696</v>
      </c>
      <c r="C3857" s="48" t="s">
        <v>3434</v>
      </c>
      <c r="D3857" s="48">
        <v>1</v>
      </c>
      <c r="E3857" s="48" t="s">
        <v>108</v>
      </c>
      <c r="F3857" s="45">
        <v>27</v>
      </c>
      <c r="G3857" s="46" t="s">
        <v>3699</v>
      </c>
      <c r="H3857" s="53" t="s">
        <v>44</v>
      </c>
      <c r="I3857" s="48"/>
      <c r="J3857" s="568">
        <v>45538</v>
      </c>
      <c r="K3857" s="42" t="s">
        <v>31</v>
      </c>
      <c r="L3857" s="543">
        <v>45488</v>
      </c>
      <c r="M3857" s="51"/>
      <c r="N3857" s="513">
        <v>45608</v>
      </c>
      <c r="O3857" s="51"/>
      <c r="P3857" s="70" t="str">
        <f t="shared" ca="1" si="644"/>
        <v/>
      </c>
      <c r="Q3857" s="70" t="str">
        <f t="shared" ca="1" si="639"/>
        <v/>
      </c>
      <c r="R3857" s="70" t="str">
        <f t="shared" ca="1" si="640"/>
        <v/>
      </c>
      <c r="S3857" s="70" t="str">
        <f t="shared" ca="1" si="641"/>
        <v/>
      </c>
      <c r="T3857" s="147" t="str">
        <f t="shared" ca="1" si="642"/>
        <v/>
      </c>
      <c r="U3857" s="146"/>
      <c r="V3857" s="51"/>
      <c r="W3857" s="51"/>
      <c r="X3857" s="51"/>
      <c r="Y3857" s="51"/>
      <c r="Z3857" s="51"/>
      <c r="AA3857" s="145"/>
    </row>
    <row r="3858" spans="1:27" s="2" customFormat="1" ht="15.6" x14ac:dyDescent="0.3">
      <c r="A3858" s="555">
        <v>45523</v>
      </c>
      <c r="B3858" s="48" t="s">
        <v>3696</v>
      </c>
      <c r="C3858" s="48" t="s">
        <v>3434</v>
      </c>
      <c r="D3858" s="48">
        <v>1</v>
      </c>
      <c r="E3858" s="48" t="s">
        <v>108</v>
      </c>
      <c r="F3858" s="45">
        <v>25</v>
      </c>
      <c r="G3858" s="46" t="s">
        <v>3700</v>
      </c>
      <c r="H3858" s="53" t="s">
        <v>76</v>
      </c>
      <c r="I3858" s="48"/>
      <c r="J3858" s="568">
        <v>45538</v>
      </c>
      <c r="K3858" s="42" t="s">
        <v>31</v>
      </c>
      <c r="L3858" s="543">
        <v>45488</v>
      </c>
      <c r="M3858" s="51"/>
      <c r="N3858" s="513">
        <v>45636</v>
      </c>
      <c r="O3858" s="51"/>
      <c r="P3858" s="70" t="str">
        <f t="shared" ca="1" si="644"/>
        <v/>
      </c>
      <c r="Q3858" s="70" t="str">
        <f t="shared" ca="1" si="639"/>
        <v/>
      </c>
      <c r="R3858" s="70" t="str">
        <f t="shared" ca="1" si="640"/>
        <v/>
      </c>
      <c r="S3858" s="70" t="str">
        <f t="shared" ca="1" si="641"/>
        <v/>
      </c>
      <c r="T3858" s="147" t="str">
        <f t="shared" ca="1" si="642"/>
        <v/>
      </c>
      <c r="U3858" s="146"/>
      <c r="V3858" s="51"/>
      <c r="W3858" s="51"/>
      <c r="X3858" s="51"/>
      <c r="Y3858" s="51"/>
      <c r="Z3858" s="51"/>
      <c r="AA3858" s="145"/>
    </row>
    <row r="3859" spans="1:27" s="2" customFormat="1" ht="15.6" x14ac:dyDescent="0.3">
      <c r="A3859" s="555">
        <v>45523</v>
      </c>
      <c r="B3859" s="48" t="s">
        <v>3696</v>
      </c>
      <c r="C3859" s="48" t="s">
        <v>3434</v>
      </c>
      <c r="D3859" s="48">
        <v>1</v>
      </c>
      <c r="E3859" s="48" t="s">
        <v>108</v>
      </c>
      <c r="F3859" s="45">
        <v>24</v>
      </c>
      <c r="G3859" s="46" t="s">
        <v>3701</v>
      </c>
      <c r="H3859" s="47" t="s">
        <v>30</v>
      </c>
      <c r="I3859" s="48"/>
      <c r="J3859" s="568">
        <v>45533</v>
      </c>
      <c r="K3859" s="42" t="s">
        <v>31</v>
      </c>
      <c r="L3859" s="543">
        <v>45488</v>
      </c>
      <c r="M3859" s="51"/>
      <c r="N3859" s="513">
        <v>45610</v>
      </c>
      <c r="O3859" s="51"/>
      <c r="P3859" s="70" t="str">
        <f t="shared" ca="1" si="644"/>
        <v/>
      </c>
      <c r="Q3859" s="70" t="str">
        <f t="shared" ca="1" si="639"/>
        <v/>
      </c>
      <c r="R3859" s="70" t="str">
        <f t="shared" ca="1" si="640"/>
        <v/>
      </c>
      <c r="S3859" s="70" t="str">
        <f t="shared" ca="1" si="641"/>
        <v/>
      </c>
      <c r="T3859" s="147" t="str">
        <f t="shared" ca="1" si="642"/>
        <v/>
      </c>
      <c r="U3859" s="146"/>
      <c r="V3859" s="51"/>
      <c r="W3859" s="51"/>
      <c r="X3859" s="51"/>
      <c r="Y3859" s="51"/>
      <c r="Z3859" s="51"/>
      <c r="AA3859" s="145"/>
    </row>
    <row r="3860" spans="1:27" s="2" customFormat="1" ht="15.6" x14ac:dyDescent="0.3">
      <c r="A3860" s="555">
        <v>45523</v>
      </c>
      <c r="B3860" s="48" t="s">
        <v>3696</v>
      </c>
      <c r="C3860" s="48" t="s">
        <v>3434</v>
      </c>
      <c r="D3860" s="48">
        <v>1</v>
      </c>
      <c r="E3860" s="48" t="s">
        <v>108</v>
      </c>
      <c r="F3860" s="45">
        <v>23</v>
      </c>
      <c r="G3860" s="94" t="s">
        <v>3702</v>
      </c>
      <c r="H3860" s="95" t="s">
        <v>3703</v>
      </c>
      <c r="I3860" s="95"/>
      <c r="J3860" s="570">
        <v>45610</v>
      </c>
      <c r="K3860" s="42" t="s">
        <v>31</v>
      </c>
      <c r="L3860" s="543">
        <v>45488</v>
      </c>
      <c r="M3860" s="51"/>
      <c r="N3860" s="514">
        <v>45684</v>
      </c>
      <c r="O3860" s="51"/>
      <c r="P3860" s="70" t="str">
        <f t="shared" ca="1" si="644"/>
        <v/>
      </c>
      <c r="Q3860" s="70" t="str">
        <f t="shared" ca="1" si="639"/>
        <v/>
      </c>
      <c r="R3860" s="70" t="str">
        <f t="shared" ca="1" si="640"/>
        <v/>
      </c>
      <c r="S3860" s="70" t="str">
        <f t="shared" ca="1" si="641"/>
        <v/>
      </c>
      <c r="T3860" s="147" t="str">
        <f t="shared" ca="1" si="642"/>
        <v/>
      </c>
      <c r="U3860" s="146"/>
      <c r="V3860" s="51"/>
      <c r="W3860" s="51"/>
      <c r="X3860" s="51"/>
      <c r="Y3860" s="51"/>
      <c r="Z3860" s="51"/>
      <c r="AA3860" s="145"/>
    </row>
    <row r="3861" spans="1:27" s="2" customFormat="1" ht="15.6" x14ac:dyDescent="0.3">
      <c r="A3861" s="555">
        <v>45523</v>
      </c>
      <c r="B3861" s="48" t="s">
        <v>3696</v>
      </c>
      <c r="C3861" s="48" t="s">
        <v>3434</v>
      </c>
      <c r="D3861" s="48">
        <v>1</v>
      </c>
      <c r="E3861" s="48" t="s">
        <v>108</v>
      </c>
      <c r="F3861" s="45">
        <v>22</v>
      </c>
      <c r="G3861" s="46" t="s">
        <v>3704</v>
      </c>
      <c r="H3861" s="53" t="s">
        <v>76</v>
      </c>
      <c r="I3861" s="48"/>
      <c r="J3861" s="568">
        <v>45533</v>
      </c>
      <c r="K3861" s="42" t="s">
        <v>31</v>
      </c>
      <c r="L3861" s="543">
        <v>45488</v>
      </c>
      <c r="M3861" s="51"/>
      <c r="N3861" s="513">
        <v>45601</v>
      </c>
      <c r="O3861" s="51"/>
      <c r="P3861" s="70" t="str">
        <f t="shared" ca="1" si="644"/>
        <v/>
      </c>
      <c r="Q3861" s="70" t="str">
        <f t="shared" ca="1" si="639"/>
        <v/>
      </c>
      <c r="R3861" s="70" t="str">
        <f t="shared" ca="1" si="640"/>
        <v/>
      </c>
      <c r="S3861" s="70" t="str">
        <f t="shared" ca="1" si="641"/>
        <v/>
      </c>
      <c r="T3861" s="147" t="str">
        <f t="shared" ca="1" si="642"/>
        <v/>
      </c>
      <c r="U3861" s="146"/>
      <c r="V3861" s="51"/>
      <c r="W3861" s="51"/>
      <c r="X3861" s="51"/>
      <c r="Y3861" s="51"/>
      <c r="Z3861" s="51"/>
      <c r="AA3861" s="145"/>
    </row>
    <row r="3862" spans="1:27" s="2" customFormat="1" ht="15.6" x14ac:dyDescent="0.3">
      <c r="A3862" s="555">
        <v>45523</v>
      </c>
      <c r="B3862" s="48" t="s">
        <v>3696</v>
      </c>
      <c r="C3862" s="48" t="s">
        <v>3434</v>
      </c>
      <c r="D3862" s="48">
        <v>1</v>
      </c>
      <c r="E3862" s="48" t="s">
        <v>108</v>
      </c>
      <c r="F3862" s="45">
        <v>20</v>
      </c>
      <c r="G3862" s="46" t="s">
        <v>3705</v>
      </c>
      <c r="H3862" s="53" t="s">
        <v>76</v>
      </c>
      <c r="I3862" s="48"/>
      <c r="J3862" s="568">
        <v>45533</v>
      </c>
      <c r="K3862" s="42" t="s">
        <v>31</v>
      </c>
      <c r="L3862" s="543">
        <v>45488</v>
      </c>
      <c r="M3862" s="51"/>
      <c r="N3862" s="513">
        <v>45636</v>
      </c>
      <c r="O3862" s="51"/>
      <c r="P3862" s="70" t="str">
        <f t="shared" ca="1" si="644"/>
        <v/>
      </c>
      <c r="Q3862" s="70" t="str">
        <f t="shared" ca="1" si="639"/>
        <v/>
      </c>
      <c r="R3862" s="70" t="str">
        <f t="shared" ca="1" si="640"/>
        <v/>
      </c>
      <c r="S3862" s="70" t="str">
        <f t="shared" ca="1" si="641"/>
        <v/>
      </c>
      <c r="T3862" s="147" t="str">
        <f t="shared" ca="1" si="642"/>
        <v/>
      </c>
      <c r="U3862" s="146"/>
      <c r="V3862" s="51"/>
      <c r="W3862" s="51"/>
      <c r="X3862" s="51"/>
      <c r="Y3862" s="51"/>
      <c r="Z3862" s="51"/>
      <c r="AA3862" s="145"/>
    </row>
    <row r="3863" spans="1:27" s="2" customFormat="1" ht="15.6" x14ac:dyDescent="0.3">
      <c r="A3863" s="555">
        <v>45523</v>
      </c>
      <c r="B3863" s="48" t="s">
        <v>3696</v>
      </c>
      <c r="C3863" s="48" t="s">
        <v>3434</v>
      </c>
      <c r="D3863" s="48">
        <v>1</v>
      </c>
      <c r="E3863" s="48" t="s">
        <v>108</v>
      </c>
      <c r="F3863" s="45">
        <v>19</v>
      </c>
      <c r="G3863" s="46" t="s">
        <v>3706</v>
      </c>
      <c r="H3863" s="47" t="s">
        <v>30</v>
      </c>
      <c r="I3863" s="48"/>
      <c r="J3863" s="568">
        <v>45533</v>
      </c>
      <c r="K3863" s="42" t="s">
        <v>31</v>
      </c>
      <c r="L3863" s="543">
        <v>45488</v>
      </c>
      <c r="M3863" s="51"/>
      <c r="N3863" s="513">
        <v>45636</v>
      </c>
      <c r="O3863" s="51"/>
      <c r="P3863" s="70" t="str">
        <f t="shared" ca="1" si="644"/>
        <v/>
      </c>
      <c r="Q3863" s="70" t="str">
        <f t="shared" ref="Q3863:Q3888" ca="1" si="645">IF(K3863="ENCOMENDADO",TODAY()-J3863,"")</f>
        <v/>
      </c>
      <c r="R3863" s="70" t="str">
        <f t="shared" ref="R3863:R3894" ca="1" si="646">IF(K3863="EM OBRA",TODAY()-J3863,"")</f>
        <v/>
      </c>
      <c r="S3863" s="70" t="str">
        <f t="shared" ref="S3863:S3894" ca="1" si="647">IF(K3863="CORREÇÃO NÃO ACEITE",TODAY()-J3863,"")</f>
        <v/>
      </c>
      <c r="T3863" s="147" t="str">
        <f t="shared" ref="T3863:T3894" ca="1" si="648">IF(K3863="A VERIFICAR",TODAY()-J3863,"")</f>
        <v/>
      </c>
      <c r="U3863" s="146"/>
      <c r="V3863" s="51"/>
      <c r="W3863" s="51"/>
      <c r="X3863" s="51"/>
      <c r="Y3863" s="51"/>
      <c r="Z3863" s="51"/>
      <c r="AA3863" s="145"/>
    </row>
    <row r="3864" spans="1:27" s="2" customFormat="1" ht="15.6" x14ac:dyDescent="0.3">
      <c r="A3864" s="555">
        <v>45523</v>
      </c>
      <c r="B3864" s="48" t="s">
        <v>3696</v>
      </c>
      <c r="C3864" s="48" t="s">
        <v>3434</v>
      </c>
      <c r="D3864" s="48">
        <v>1</v>
      </c>
      <c r="E3864" s="48" t="s">
        <v>108</v>
      </c>
      <c r="F3864" s="45">
        <v>18</v>
      </c>
      <c r="G3864" s="46" t="s">
        <v>3707</v>
      </c>
      <c r="H3864" s="47" t="s">
        <v>30</v>
      </c>
      <c r="I3864" s="48"/>
      <c r="J3864" s="568">
        <v>45533</v>
      </c>
      <c r="K3864" s="42" t="s">
        <v>31</v>
      </c>
      <c r="L3864" s="543">
        <v>45488</v>
      </c>
      <c r="M3864" s="51"/>
      <c r="N3864" s="513">
        <v>45636</v>
      </c>
      <c r="O3864" s="51"/>
      <c r="P3864" s="70" t="str">
        <f t="shared" ca="1" si="644"/>
        <v/>
      </c>
      <c r="Q3864" s="70" t="str">
        <f t="shared" ca="1" si="645"/>
        <v/>
      </c>
      <c r="R3864" s="70" t="str">
        <f t="shared" ca="1" si="646"/>
        <v/>
      </c>
      <c r="S3864" s="70" t="str">
        <f t="shared" ca="1" si="647"/>
        <v/>
      </c>
      <c r="T3864" s="147" t="str">
        <f t="shared" ca="1" si="648"/>
        <v/>
      </c>
      <c r="U3864" s="146"/>
      <c r="V3864" s="51"/>
      <c r="W3864" s="51"/>
      <c r="X3864" s="51"/>
      <c r="Y3864" s="51"/>
      <c r="Z3864" s="51"/>
      <c r="AA3864" s="145"/>
    </row>
    <row r="3865" spans="1:27" s="2" customFormat="1" ht="15.6" x14ac:dyDescent="0.3">
      <c r="A3865" s="555">
        <v>45523</v>
      </c>
      <c r="B3865" s="48" t="s">
        <v>3696</v>
      </c>
      <c r="C3865" s="48" t="s">
        <v>3434</v>
      </c>
      <c r="D3865" s="48">
        <v>1</v>
      </c>
      <c r="E3865" s="48" t="s">
        <v>108</v>
      </c>
      <c r="F3865" s="45">
        <v>17</v>
      </c>
      <c r="G3865" s="46" t="s">
        <v>3708</v>
      </c>
      <c r="H3865" s="47" t="s">
        <v>68</v>
      </c>
      <c r="I3865" s="70"/>
      <c r="J3865" s="513"/>
      <c r="K3865" s="42" t="s">
        <v>31</v>
      </c>
      <c r="L3865" s="543">
        <v>45488</v>
      </c>
      <c r="M3865" s="51"/>
      <c r="N3865" s="513">
        <v>45523</v>
      </c>
      <c r="O3865" s="51"/>
      <c r="P3865" s="70" t="str">
        <f t="shared" ca="1" si="644"/>
        <v/>
      </c>
      <c r="Q3865" s="70" t="str">
        <f t="shared" ca="1" si="645"/>
        <v/>
      </c>
      <c r="R3865" s="70" t="str">
        <f t="shared" ca="1" si="646"/>
        <v/>
      </c>
      <c r="S3865" s="70" t="str">
        <f t="shared" ca="1" si="647"/>
        <v/>
      </c>
      <c r="T3865" s="147" t="str">
        <f t="shared" ca="1" si="648"/>
        <v/>
      </c>
      <c r="U3865" s="146"/>
      <c r="V3865" s="51"/>
      <c r="W3865" s="51"/>
      <c r="X3865" s="51"/>
      <c r="Y3865" s="51"/>
      <c r="Z3865" s="51"/>
      <c r="AA3865" s="145"/>
    </row>
    <row r="3866" spans="1:27" s="2" customFormat="1" ht="15.6" x14ac:dyDescent="0.3">
      <c r="A3866" s="555">
        <v>45523</v>
      </c>
      <c r="B3866" s="48" t="s">
        <v>3696</v>
      </c>
      <c r="C3866" s="48" t="s">
        <v>3434</v>
      </c>
      <c r="D3866" s="48">
        <v>1</v>
      </c>
      <c r="E3866" s="48" t="s">
        <v>108</v>
      </c>
      <c r="F3866" s="45">
        <v>16</v>
      </c>
      <c r="G3866" s="46" t="s">
        <v>3709</v>
      </c>
      <c r="H3866" s="47" t="s">
        <v>40</v>
      </c>
      <c r="I3866" s="48"/>
      <c r="J3866" s="513"/>
      <c r="K3866" s="42" t="s">
        <v>31</v>
      </c>
      <c r="L3866" s="543">
        <v>45488</v>
      </c>
      <c r="M3866" s="51"/>
      <c r="N3866" s="513">
        <v>45523</v>
      </c>
      <c r="O3866" s="51"/>
      <c r="P3866" s="70" t="str">
        <f t="shared" ca="1" si="644"/>
        <v/>
      </c>
      <c r="Q3866" s="70" t="str">
        <f t="shared" ca="1" si="645"/>
        <v/>
      </c>
      <c r="R3866" s="70" t="str">
        <f t="shared" ca="1" si="646"/>
        <v/>
      </c>
      <c r="S3866" s="70" t="str">
        <f t="shared" ca="1" si="647"/>
        <v/>
      </c>
      <c r="T3866" s="147" t="str">
        <f t="shared" ca="1" si="648"/>
        <v/>
      </c>
      <c r="U3866" s="146"/>
      <c r="V3866" s="51"/>
      <c r="W3866" s="51"/>
      <c r="X3866" s="51"/>
      <c r="Y3866" s="51"/>
      <c r="Z3866" s="51"/>
      <c r="AA3866" s="145"/>
    </row>
    <row r="3867" spans="1:27" s="2" customFormat="1" ht="15.6" x14ac:dyDescent="0.3">
      <c r="A3867" s="555">
        <v>45523</v>
      </c>
      <c r="B3867" s="48" t="s">
        <v>3696</v>
      </c>
      <c r="C3867" s="48" t="s">
        <v>3434</v>
      </c>
      <c r="D3867" s="48">
        <v>1</v>
      </c>
      <c r="E3867" s="48" t="s">
        <v>108</v>
      </c>
      <c r="F3867" s="45">
        <v>15</v>
      </c>
      <c r="G3867" s="46" t="s">
        <v>3710</v>
      </c>
      <c r="H3867" s="47" t="s">
        <v>30</v>
      </c>
      <c r="I3867" s="48"/>
      <c r="J3867" s="513"/>
      <c r="K3867" s="42" t="s">
        <v>31</v>
      </c>
      <c r="L3867" s="543">
        <v>45488</v>
      </c>
      <c r="M3867" s="51"/>
      <c r="N3867" s="513">
        <v>45523</v>
      </c>
      <c r="O3867" s="51"/>
      <c r="P3867" s="70" t="str">
        <f t="shared" ca="1" si="644"/>
        <v/>
      </c>
      <c r="Q3867" s="70" t="str">
        <f t="shared" ca="1" si="645"/>
        <v/>
      </c>
      <c r="R3867" s="70" t="str">
        <f t="shared" ca="1" si="646"/>
        <v/>
      </c>
      <c r="S3867" s="70" t="str">
        <f t="shared" ca="1" si="647"/>
        <v/>
      </c>
      <c r="T3867" s="147" t="str">
        <f t="shared" ca="1" si="648"/>
        <v/>
      </c>
      <c r="U3867" s="146"/>
      <c r="V3867" s="51"/>
      <c r="W3867" s="51"/>
      <c r="X3867" s="51"/>
      <c r="Y3867" s="51"/>
      <c r="Z3867" s="51"/>
      <c r="AA3867" s="145"/>
    </row>
    <row r="3868" spans="1:27" s="2" customFormat="1" ht="15.6" x14ac:dyDescent="0.3">
      <c r="A3868" s="555">
        <v>45523</v>
      </c>
      <c r="B3868" s="48" t="s">
        <v>3696</v>
      </c>
      <c r="C3868" s="48" t="s">
        <v>3434</v>
      </c>
      <c r="D3868" s="48">
        <v>1</v>
      </c>
      <c r="E3868" s="48" t="s">
        <v>108</v>
      </c>
      <c r="F3868" s="45">
        <v>14</v>
      </c>
      <c r="G3868" s="46" t="s">
        <v>3711</v>
      </c>
      <c r="H3868" s="47" t="s">
        <v>30</v>
      </c>
      <c r="I3868" s="48"/>
      <c r="J3868" s="513"/>
      <c r="K3868" s="42" t="s">
        <v>31</v>
      </c>
      <c r="L3868" s="543">
        <v>45488</v>
      </c>
      <c r="M3868" s="51"/>
      <c r="N3868" s="513">
        <v>45523</v>
      </c>
      <c r="O3868" s="51"/>
      <c r="P3868" s="70" t="str">
        <f t="shared" ca="1" si="644"/>
        <v/>
      </c>
      <c r="Q3868" s="70" t="str">
        <f t="shared" ca="1" si="645"/>
        <v/>
      </c>
      <c r="R3868" s="70" t="str">
        <f t="shared" ca="1" si="646"/>
        <v/>
      </c>
      <c r="S3868" s="70" t="str">
        <f t="shared" ca="1" si="647"/>
        <v/>
      </c>
      <c r="T3868" s="147" t="str">
        <f t="shared" ca="1" si="648"/>
        <v/>
      </c>
      <c r="U3868" s="146"/>
      <c r="V3868" s="51"/>
      <c r="W3868" s="51"/>
      <c r="X3868" s="51"/>
      <c r="Y3868" s="51"/>
      <c r="Z3868" s="51"/>
      <c r="AA3868" s="145"/>
    </row>
    <row r="3869" spans="1:27" s="2" customFormat="1" ht="15.6" x14ac:dyDescent="0.3">
      <c r="A3869" s="555">
        <v>45523</v>
      </c>
      <c r="B3869" s="48" t="s">
        <v>3696</v>
      </c>
      <c r="C3869" s="48" t="s">
        <v>3434</v>
      </c>
      <c r="D3869" s="48">
        <v>1</v>
      </c>
      <c r="E3869" s="48" t="s">
        <v>108</v>
      </c>
      <c r="F3869" s="45">
        <v>13</v>
      </c>
      <c r="G3869" s="46" t="s">
        <v>3712</v>
      </c>
      <c r="H3869" s="47" t="s">
        <v>30</v>
      </c>
      <c r="I3869" s="48"/>
      <c r="J3869" s="513"/>
      <c r="K3869" s="42" t="s">
        <v>31</v>
      </c>
      <c r="L3869" s="543">
        <v>45488</v>
      </c>
      <c r="M3869" s="51"/>
      <c r="N3869" s="513">
        <v>45523</v>
      </c>
      <c r="O3869" s="51"/>
      <c r="P3869" s="70" t="str">
        <f t="shared" ca="1" si="644"/>
        <v/>
      </c>
      <c r="Q3869" s="70" t="str">
        <f t="shared" ca="1" si="645"/>
        <v/>
      </c>
      <c r="R3869" s="70" t="str">
        <f t="shared" ca="1" si="646"/>
        <v/>
      </c>
      <c r="S3869" s="70" t="str">
        <f t="shared" ca="1" si="647"/>
        <v/>
      </c>
      <c r="T3869" s="147" t="str">
        <f t="shared" ca="1" si="648"/>
        <v/>
      </c>
      <c r="U3869" s="146"/>
      <c r="V3869" s="51"/>
      <c r="W3869" s="51"/>
      <c r="X3869" s="51"/>
      <c r="Y3869" s="51"/>
      <c r="Z3869" s="51"/>
      <c r="AA3869" s="145"/>
    </row>
    <row r="3870" spans="1:27" s="2" customFormat="1" ht="15.6" x14ac:dyDescent="0.3">
      <c r="A3870" s="555">
        <v>45523</v>
      </c>
      <c r="B3870" s="48" t="s">
        <v>3696</v>
      </c>
      <c r="C3870" s="48" t="s">
        <v>3434</v>
      </c>
      <c r="D3870" s="48">
        <v>1</v>
      </c>
      <c r="E3870" s="48" t="s">
        <v>108</v>
      </c>
      <c r="F3870" s="45">
        <v>12</v>
      </c>
      <c r="G3870" s="46" t="s">
        <v>3713</v>
      </c>
      <c r="H3870" s="47" t="s">
        <v>30</v>
      </c>
      <c r="I3870" s="48"/>
      <c r="J3870" s="513"/>
      <c r="K3870" s="42" t="s">
        <v>31</v>
      </c>
      <c r="L3870" s="543">
        <v>45488</v>
      </c>
      <c r="M3870" s="51"/>
      <c r="N3870" s="513">
        <v>45523</v>
      </c>
      <c r="O3870" s="51"/>
      <c r="P3870" s="70" t="str">
        <f t="shared" ca="1" si="644"/>
        <v/>
      </c>
      <c r="Q3870" s="70" t="str">
        <f t="shared" ca="1" si="645"/>
        <v/>
      </c>
      <c r="R3870" s="70" t="str">
        <f t="shared" ca="1" si="646"/>
        <v/>
      </c>
      <c r="S3870" s="70" t="str">
        <f t="shared" ca="1" si="647"/>
        <v/>
      </c>
      <c r="T3870" s="147" t="str">
        <f t="shared" ca="1" si="648"/>
        <v/>
      </c>
      <c r="U3870" s="146"/>
      <c r="V3870" s="51"/>
      <c r="W3870" s="51"/>
      <c r="X3870" s="51"/>
      <c r="Y3870" s="51"/>
      <c r="Z3870" s="51"/>
      <c r="AA3870" s="145"/>
    </row>
    <row r="3871" spans="1:27" s="2" customFormat="1" ht="15.6" x14ac:dyDescent="0.3">
      <c r="A3871" s="555">
        <v>45523</v>
      </c>
      <c r="B3871" s="48" t="s">
        <v>3696</v>
      </c>
      <c r="C3871" s="48" t="s">
        <v>3434</v>
      </c>
      <c r="D3871" s="48">
        <v>1</v>
      </c>
      <c r="E3871" s="48" t="s">
        <v>108</v>
      </c>
      <c r="F3871" s="45">
        <v>11</v>
      </c>
      <c r="G3871" s="46" t="s">
        <v>3714</v>
      </c>
      <c r="H3871" s="47" t="s">
        <v>30</v>
      </c>
      <c r="I3871" s="48"/>
      <c r="J3871" s="513"/>
      <c r="K3871" s="187" t="s">
        <v>31</v>
      </c>
      <c r="L3871" s="543">
        <v>45488</v>
      </c>
      <c r="M3871" s="51"/>
      <c r="N3871" s="513">
        <v>45636</v>
      </c>
      <c r="O3871" s="51"/>
      <c r="P3871" s="70" t="str">
        <f t="shared" ca="1" si="644"/>
        <v/>
      </c>
      <c r="Q3871" s="70" t="str">
        <f t="shared" ca="1" si="645"/>
        <v/>
      </c>
      <c r="R3871" s="70" t="str">
        <f t="shared" ca="1" si="646"/>
        <v/>
      </c>
      <c r="S3871" s="70" t="str">
        <f t="shared" ca="1" si="647"/>
        <v/>
      </c>
      <c r="T3871" s="147" t="str">
        <f t="shared" ca="1" si="648"/>
        <v/>
      </c>
      <c r="U3871" s="146"/>
      <c r="V3871" s="51"/>
      <c r="W3871" s="51"/>
      <c r="X3871" s="51"/>
      <c r="Y3871" s="51"/>
      <c r="Z3871" s="51"/>
      <c r="AA3871" s="145"/>
    </row>
    <row r="3872" spans="1:27" s="2" customFormat="1" ht="15.6" x14ac:dyDescent="0.3">
      <c r="A3872" s="555">
        <v>45523</v>
      </c>
      <c r="B3872" s="48" t="s">
        <v>3696</v>
      </c>
      <c r="C3872" s="48" t="s">
        <v>3434</v>
      </c>
      <c r="D3872" s="48">
        <v>1</v>
      </c>
      <c r="E3872" s="48" t="s">
        <v>108</v>
      </c>
      <c r="F3872" s="45">
        <v>10</v>
      </c>
      <c r="G3872" s="46" t="s">
        <v>3715</v>
      </c>
      <c r="H3872" s="47" t="s">
        <v>30</v>
      </c>
      <c r="I3872" s="48"/>
      <c r="J3872" s="513"/>
      <c r="K3872" s="42" t="s">
        <v>31</v>
      </c>
      <c r="L3872" s="543">
        <v>45488</v>
      </c>
      <c r="M3872" s="51"/>
      <c r="N3872" s="513">
        <v>45523</v>
      </c>
      <c r="O3872" s="51"/>
      <c r="P3872" s="70" t="str">
        <f t="shared" ca="1" si="644"/>
        <v/>
      </c>
      <c r="Q3872" s="70" t="str">
        <f t="shared" ca="1" si="645"/>
        <v/>
      </c>
      <c r="R3872" s="70" t="str">
        <f t="shared" ca="1" si="646"/>
        <v/>
      </c>
      <c r="S3872" s="70" t="str">
        <f t="shared" ca="1" si="647"/>
        <v/>
      </c>
      <c r="T3872" s="147" t="str">
        <f t="shared" ca="1" si="648"/>
        <v/>
      </c>
      <c r="U3872" s="146"/>
      <c r="V3872" s="51"/>
      <c r="W3872" s="51"/>
      <c r="X3872" s="51"/>
      <c r="Y3872" s="51"/>
      <c r="Z3872" s="51"/>
      <c r="AA3872" s="145"/>
    </row>
    <row r="3873" spans="1:27" s="2" customFormat="1" ht="15.6" x14ac:dyDescent="0.3">
      <c r="A3873" s="555">
        <v>45523</v>
      </c>
      <c r="B3873" s="48" t="s">
        <v>3696</v>
      </c>
      <c r="C3873" s="48" t="s">
        <v>3434</v>
      </c>
      <c r="D3873" s="48">
        <v>1</v>
      </c>
      <c r="E3873" s="48" t="s">
        <v>108</v>
      </c>
      <c r="F3873" s="45">
        <v>9</v>
      </c>
      <c r="G3873" s="46" t="s">
        <v>3716</v>
      </c>
      <c r="H3873" s="47" t="s">
        <v>30</v>
      </c>
      <c r="I3873" s="48"/>
      <c r="J3873" s="513"/>
      <c r="K3873" s="42" t="s">
        <v>31</v>
      </c>
      <c r="L3873" s="543">
        <v>45488</v>
      </c>
      <c r="M3873" s="51"/>
      <c r="N3873" s="513">
        <v>45523</v>
      </c>
      <c r="O3873" s="51"/>
      <c r="P3873" s="70" t="str">
        <f t="shared" ca="1" si="644"/>
        <v/>
      </c>
      <c r="Q3873" s="70" t="str">
        <f t="shared" ca="1" si="645"/>
        <v/>
      </c>
      <c r="R3873" s="70" t="str">
        <f t="shared" ca="1" si="646"/>
        <v/>
      </c>
      <c r="S3873" s="70" t="str">
        <f t="shared" ca="1" si="647"/>
        <v/>
      </c>
      <c r="T3873" s="147" t="str">
        <f t="shared" ca="1" si="648"/>
        <v/>
      </c>
      <c r="U3873" s="146"/>
      <c r="V3873" s="51"/>
      <c r="W3873" s="51"/>
      <c r="X3873" s="51"/>
      <c r="Y3873" s="51"/>
      <c r="Z3873" s="51"/>
      <c r="AA3873" s="145"/>
    </row>
    <row r="3874" spans="1:27" s="2" customFormat="1" ht="15.6" x14ac:dyDescent="0.3">
      <c r="A3874" s="555">
        <v>45523</v>
      </c>
      <c r="B3874" s="48" t="s">
        <v>3696</v>
      </c>
      <c r="C3874" s="48" t="s">
        <v>3434</v>
      </c>
      <c r="D3874" s="48">
        <v>1</v>
      </c>
      <c r="E3874" s="48" t="s">
        <v>108</v>
      </c>
      <c r="F3874" s="45">
        <v>8</v>
      </c>
      <c r="G3874" s="46" t="s">
        <v>3717</v>
      </c>
      <c r="H3874" s="47" t="s">
        <v>30</v>
      </c>
      <c r="I3874" s="48"/>
      <c r="J3874" s="513"/>
      <c r="K3874" s="42" t="s">
        <v>31</v>
      </c>
      <c r="L3874" s="543">
        <v>45488</v>
      </c>
      <c r="M3874" s="51"/>
      <c r="N3874" s="513">
        <v>45523</v>
      </c>
      <c r="O3874" s="51"/>
      <c r="P3874" s="70" t="str">
        <f t="shared" ca="1" si="644"/>
        <v/>
      </c>
      <c r="Q3874" s="70" t="str">
        <f t="shared" ca="1" si="645"/>
        <v/>
      </c>
      <c r="R3874" s="70" t="str">
        <f t="shared" ca="1" si="646"/>
        <v/>
      </c>
      <c r="S3874" s="70" t="str">
        <f t="shared" ca="1" si="647"/>
        <v/>
      </c>
      <c r="T3874" s="147" t="str">
        <f t="shared" ca="1" si="648"/>
        <v/>
      </c>
      <c r="U3874" s="146"/>
      <c r="V3874" s="51"/>
      <c r="W3874" s="51"/>
      <c r="X3874" s="51"/>
      <c r="Y3874" s="51"/>
      <c r="Z3874" s="51"/>
      <c r="AA3874" s="145"/>
    </row>
    <row r="3875" spans="1:27" s="2" customFormat="1" ht="15.6" x14ac:dyDescent="0.3">
      <c r="A3875" s="555">
        <v>45523</v>
      </c>
      <c r="B3875" s="48" t="s">
        <v>3696</v>
      </c>
      <c r="C3875" s="48" t="s">
        <v>3434</v>
      </c>
      <c r="D3875" s="48">
        <v>1</v>
      </c>
      <c r="E3875" s="48" t="s">
        <v>108</v>
      </c>
      <c r="F3875" s="45">
        <v>7</v>
      </c>
      <c r="G3875" s="46" t="s">
        <v>3718</v>
      </c>
      <c r="H3875" s="47" t="s">
        <v>30</v>
      </c>
      <c r="I3875" s="48"/>
      <c r="J3875" s="513"/>
      <c r="K3875" s="42" t="s">
        <v>31</v>
      </c>
      <c r="L3875" s="543">
        <v>45488</v>
      </c>
      <c r="M3875" s="51"/>
      <c r="N3875" s="513">
        <v>45523</v>
      </c>
      <c r="O3875" s="51"/>
      <c r="P3875" s="70" t="str">
        <f t="shared" ca="1" si="644"/>
        <v/>
      </c>
      <c r="Q3875" s="70" t="str">
        <f t="shared" ca="1" si="645"/>
        <v/>
      </c>
      <c r="R3875" s="70" t="str">
        <f t="shared" ca="1" si="646"/>
        <v/>
      </c>
      <c r="S3875" s="70" t="str">
        <f t="shared" ca="1" si="647"/>
        <v/>
      </c>
      <c r="T3875" s="147" t="str">
        <f t="shared" ca="1" si="648"/>
        <v/>
      </c>
      <c r="U3875" s="146"/>
      <c r="V3875" s="51"/>
      <c r="W3875" s="51"/>
      <c r="X3875" s="51"/>
      <c r="Y3875" s="51"/>
      <c r="Z3875" s="51"/>
      <c r="AA3875" s="145"/>
    </row>
    <row r="3876" spans="1:27" s="2" customFormat="1" ht="15.6" x14ac:dyDescent="0.3">
      <c r="A3876" s="555">
        <v>45523</v>
      </c>
      <c r="B3876" s="48" t="s">
        <v>3696</v>
      </c>
      <c r="C3876" s="48" t="s">
        <v>3434</v>
      </c>
      <c r="D3876" s="48">
        <v>1</v>
      </c>
      <c r="E3876" s="48" t="s">
        <v>108</v>
      </c>
      <c r="F3876" s="45">
        <v>6</v>
      </c>
      <c r="G3876" s="46" t="s">
        <v>3719</v>
      </c>
      <c r="H3876" s="47" t="s">
        <v>30</v>
      </c>
      <c r="I3876" s="48"/>
      <c r="J3876" s="513"/>
      <c r="K3876" s="42" t="s">
        <v>31</v>
      </c>
      <c r="L3876" s="543">
        <v>45488</v>
      </c>
      <c r="M3876" s="51"/>
      <c r="N3876" s="513">
        <v>45523</v>
      </c>
      <c r="O3876" s="51"/>
      <c r="P3876" s="70" t="str">
        <f t="shared" ca="1" si="644"/>
        <v/>
      </c>
      <c r="Q3876" s="70" t="str">
        <f t="shared" ca="1" si="645"/>
        <v/>
      </c>
      <c r="R3876" s="70" t="str">
        <f t="shared" ca="1" si="646"/>
        <v/>
      </c>
      <c r="S3876" s="70" t="str">
        <f t="shared" ca="1" si="647"/>
        <v/>
      </c>
      <c r="T3876" s="147" t="str">
        <f t="shared" ca="1" si="648"/>
        <v/>
      </c>
      <c r="U3876" s="146"/>
      <c r="V3876" s="51"/>
      <c r="W3876" s="51"/>
      <c r="X3876" s="51"/>
      <c r="Y3876" s="51"/>
      <c r="Z3876" s="51"/>
      <c r="AA3876" s="145"/>
    </row>
    <row r="3877" spans="1:27" s="2" customFormat="1" ht="15.6" x14ac:dyDescent="0.3">
      <c r="A3877" s="555">
        <v>45523</v>
      </c>
      <c r="B3877" s="48" t="s">
        <v>3696</v>
      </c>
      <c r="C3877" s="48" t="s">
        <v>3434</v>
      </c>
      <c r="D3877" s="48">
        <v>1</v>
      </c>
      <c r="E3877" s="48" t="s">
        <v>108</v>
      </c>
      <c r="F3877" s="45">
        <v>5</v>
      </c>
      <c r="G3877" s="46" t="s">
        <v>3720</v>
      </c>
      <c r="H3877" s="47" t="s">
        <v>30</v>
      </c>
      <c r="I3877" s="48"/>
      <c r="J3877" s="513"/>
      <c r="K3877" s="42" t="s">
        <v>31</v>
      </c>
      <c r="L3877" s="543">
        <v>45488</v>
      </c>
      <c r="M3877" s="51"/>
      <c r="N3877" s="513">
        <v>45523</v>
      </c>
      <c r="O3877" s="51"/>
      <c r="P3877" s="70" t="str">
        <f t="shared" ca="1" si="644"/>
        <v/>
      </c>
      <c r="Q3877" s="70" t="str">
        <f t="shared" ca="1" si="645"/>
        <v/>
      </c>
      <c r="R3877" s="70" t="str">
        <f t="shared" ca="1" si="646"/>
        <v/>
      </c>
      <c r="S3877" s="70" t="str">
        <f t="shared" ca="1" si="647"/>
        <v/>
      </c>
      <c r="T3877" s="147" t="str">
        <f t="shared" ca="1" si="648"/>
        <v/>
      </c>
      <c r="U3877" s="146"/>
      <c r="V3877" s="51"/>
      <c r="W3877" s="51"/>
      <c r="X3877" s="51"/>
      <c r="Y3877" s="51"/>
      <c r="Z3877" s="51"/>
      <c r="AA3877" s="145"/>
    </row>
    <row r="3878" spans="1:27" s="2" customFormat="1" ht="15.6" x14ac:dyDescent="0.3">
      <c r="A3878" s="555">
        <v>45523</v>
      </c>
      <c r="B3878" s="48" t="s">
        <v>3696</v>
      </c>
      <c r="C3878" s="48" t="s">
        <v>3434</v>
      </c>
      <c r="D3878" s="48">
        <v>1</v>
      </c>
      <c r="E3878" s="48" t="s">
        <v>108</v>
      </c>
      <c r="F3878" s="45">
        <v>4</v>
      </c>
      <c r="G3878" s="46" t="s">
        <v>3721</v>
      </c>
      <c r="H3878" s="53" t="s">
        <v>76</v>
      </c>
      <c r="I3878" s="48"/>
      <c r="J3878" s="513"/>
      <c r="K3878" s="42" t="s">
        <v>31</v>
      </c>
      <c r="L3878" s="543">
        <v>45488</v>
      </c>
      <c r="M3878" s="51"/>
      <c r="N3878" s="513">
        <v>45523</v>
      </c>
      <c r="O3878" s="51"/>
      <c r="P3878" s="70" t="str">
        <f t="shared" ca="1" si="644"/>
        <v/>
      </c>
      <c r="Q3878" s="70" t="str">
        <f t="shared" ca="1" si="645"/>
        <v/>
      </c>
      <c r="R3878" s="70" t="str">
        <f t="shared" ca="1" si="646"/>
        <v/>
      </c>
      <c r="S3878" s="70" t="str">
        <f t="shared" ca="1" si="647"/>
        <v/>
      </c>
      <c r="T3878" s="147" t="str">
        <f t="shared" ca="1" si="648"/>
        <v/>
      </c>
      <c r="U3878" s="146"/>
      <c r="V3878" s="51"/>
      <c r="W3878" s="51"/>
      <c r="X3878" s="51"/>
      <c r="Y3878" s="51"/>
      <c r="Z3878" s="51"/>
      <c r="AA3878" s="145"/>
    </row>
    <row r="3879" spans="1:27" s="2" customFormat="1" ht="15.6" x14ac:dyDescent="0.3">
      <c r="A3879" s="555">
        <v>45523</v>
      </c>
      <c r="B3879" s="48" t="s">
        <v>3696</v>
      </c>
      <c r="C3879" s="48" t="s">
        <v>3434</v>
      </c>
      <c r="D3879" s="48">
        <v>1</v>
      </c>
      <c r="E3879" s="48" t="s">
        <v>108</v>
      </c>
      <c r="F3879" s="45">
        <v>3</v>
      </c>
      <c r="G3879" s="46" t="s">
        <v>3722</v>
      </c>
      <c r="H3879" s="47" t="s">
        <v>30</v>
      </c>
      <c r="I3879" s="48"/>
      <c r="J3879" s="513"/>
      <c r="K3879" s="42" t="s">
        <v>31</v>
      </c>
      <c r="L3879" s="543">
        <v>45488</v>
      </c>
      <c r="M3879" s="51"/>
      <c r="N3879" s="513">
        <v>45523</v>
      </c>
      <c r="O3879" s="51"/>
      <c r="P3879" s="70" t="str">
        <f t="shared" ca="1" si="644"/>
        <v/>
      </c>
      <c r="Q3879" s="70" t="str">
        <f t="shared" ca="1" si="645"/>
        <v/>
      </c>
      <c r="R3879" s="70" t="str">
        <f t="shared" ca="1" si="646"/>
        <v/>
      </c>
      <c r="S3879" s="70" t="str">
        <f t="shared" ca="1" si="647"/>
        <v/>
      </c>
      <c r="T3879" s="147" t="str">
        <f t="shared" ca="1" si="648"/>
        <v/>
      </c>
      <c r="U3879" s="146"/>
      <c r="V3879" s="51"/>
      <c r="W3879" s="51"/>
      <c r="X3879" s="51"/>
      <c r="Y3879" s="51"/>
      <c r="Z3879" s="51"/>
      <c r="AA3879" s="145"/>
    </row>
    <row r="3880" spans="1:27" s="2" customFormat="1" ht="15.6" x14ac:dyDescent="0.3">
      <c r="A3880" s="555">
        <v>45523</v>
      </c>
      <c r="B3880" s="48" t="s">
        <v>3696</v>
      </c>
      <c r="C3880" s="48" t="s">
        <v>3434</v>
      </c>
      <c r="D3880" s="48">
        <v>1</v>
      </c>
      <c r="E3880" s="48" t="s">
        <v>108</v>
      </c>
      <c r="F3880" s="45">
        <v>2</v>
      </c>
      <c r="G3880" s="46" t="s">
        <v>3723</v>
      </c>
      <c r="H3880" s="47" t="s">
        <v>30</v>
      </c>
      <c r="I3880" s="48"/>
      <c r="J3880" s="513"/>
      <c r="K3880" s="42" t="s">
        <v>31</v>
      </c>
      <c r="L3880" s="543">
        <v>45488</v>
      </c>
      <c r="M3880" s="51"/>
      <c r="N3880" s="513">
        <v>45523</v>
      </c>
      <c r="O3880" s="51"/>
      <c r="P3880" s="70" t="str">
        <f t="shared" ca="1" si="644"/>
        <v/>
      </c>
      <c r="Q3880" s="70" t="str">
        <f t="shared" ca="1" si="645"/>
        <v/>
      </c>
      <c r="R3880" s="70" t="str">
        <f t="shared" ca="1" si="646"/>
        <v/>
      </c>
      <c r="S3880" s="70" t="str">
        <f t="shared" ca="1" si="647"/>
        <v/>
      </c>
      <c r="T3880" s="147" t="str">
        <f t="shared" ca="1" si="648"/>
        <v/>
      </c>
      <c r="U3880" s="146"/>
      <c r="V3880" s="51"/>
      <c r="W3880" s="51"/>
      <c r="X3880" s="51"/>
      <c r="Y3880" s="51"/>
      <c r="Z3880" s="51"/>
      <c r="AA3880" s="145"/>
    </row>
    <row r="3881" spans="1:27" s="2" customFormat="1" ht="15.6" x14ac:dyDescent="0.3">
      <c r="A3881" s="555">
        <v>45523</v>
      </c>
      <c r="B3881" s="48" t="s">
        <v>3696</v>
      </c>
      <c r="C3881" s="48" t="s">
        <v>3434</v>
      </c>
      <c r="D3881" s="48">
        <v>1</v>
      </c>
      <c r="E3881" s="48" t="s">
        <v>108</v>
      </c>
      <c r="F3881" s="45">
        <v>1</v>
      </c>
      <c r="G3881" s="46" t="s">
        <v>3724</v>
      </c>
      <c r="H3881" s="47" t="s">
        <v>30</v>
      </c>
      <c r="I3881" s="48"/>
      <c r="J3881" s="513"/>
      <c r="K3881" s="42" t="s">
        <v>31</v>
      </c>
      <c r="L3881" s="543">
        <v>45488</v>
      </c>
      <c r="M3881" s="51"/>
      <c r="N3881" s="513">
        <v>45523</v>
      </c>
      <c r="O3881" s="51"/>
      <c r="P3881" s="70" t="str">
        <f t="shared" ca="1" si="644"/>
        <v/>
      </c>
      <c r="Q3881" s="70" t="str">
        <f t="shared" ca="1" si="645"/>
        <v/>
      </c>
      <c r="R3881" s="70" t="str">
        <f t="shared" ca="1" si="646"/>
        <v/>
      </c>
      <c r="S3881" s="70" t="str">
        <f t="shared" ca="1" si="647"/>
        <v/>
      </c>
      <c r="T3881" s="147" t="str">
        <f t="shared" ca="1" si="648"/>
        <v/>
      </c>
      <c r="U3881" s="146"/>
      <c r="V3881" s="51"/>
      <c r="W3881" s="51"/>
      <c r="X3881" s="51"/>
      <c r="Y3881" s="51"/>
      <c r="Z3881" s="51"/>
      <c r="AA3881" s="145"/>
    </row>
    <row r="3882" spans="1:27" s="2" customFormat="1" ht="15.6" x14ac:dyDescent="0.3">
      <c r="A3882" s="555">
        <v>45523</v>
      </c>
      <c r="B3882" s="48" t="s">
        <v>3696</v>
      </c>
      <c r="C3882" s="48" t="s">
        <v>3434</v>
      </c>
      <c r="D3882" s="48">
        <v>1</v>
      </c>
      <c r="E3882" s="48" t="s">
        <v>108</v>
      </c>
      <c r="F3882" s="45">
        <v>21</v>
      </c>
      <c r="G3882" s="111" t="s">
        <v>3725</v>
      </c>
      <c r="H3882" s="47" t="s">
        <v>52</v>
      </c>
      <c r="I3882" s="48"/>
      <c r="J3882" s="568">
        <v>45533</v>
      </c>
      <c r="K3882" s="42" t="s">
        <v>31</v>
      </c>
      <c r="L3882" s="543">
        <v>45488</v>
      </c>
      <c r="M3882" s="131">
        <v>45702</v>
      </c>
      <c r="N3882" s="513">
        <v>45722</v>
      </c>
      <c r="O3882" s="51"/>
      <c r="P3882" s="70" t="str">
        <f t="shared" ca="1" si="644"/>
        <v/>
      </c>
      <c r="Q3882" s="70" t="str">
        <f t="shared" ca="1" si="645"/>
        <v/>
      </c>
      <c r="R3882" s="70" t="str">
        <f t="shared" ca="1" si="646"/>
        <v/>
      </c>
      <c r="S3882" s="70" t="str">
        <f t="shared" ca="1" si="647"/>
        <v/>
      </c>
      <c r="T3882" s="147" t="str">
        <f t="shared" ca="1" si="648"/>
        <v/>
      </c>
      <c r="U3882" s="146"/>
      <c r="V3882" s="51"/>
      <c r="W3882" s="51"/>
      <c r="X3882" s="51"/>
      <c r="Y3882" s="51"/>
      <c r="Z3882" s="51"/>
      <c r="AA3882" s="145"/>
    </row>
    <row r="3883" spans="1:27" s="2" customFormat="1" ht="31.2" x14ac:dyDescent="0.3">
      <c r="A3883" s="555">
        <v>45523</v>
      </c>
      <c r="B3883" s="48" t="s">
        <v>3696</v>
      </c>
      <c r="C3883" s="48" t="s">
        <v>3434</v>
      </c>
      <c r="D3883" s="48">
        <v>1</v>
      </c>
      <c r="E3883" s="48" t="s">
        <v>108</v>
      </c>
      <c r="F3883" s="45">
        <v>31</v>
      </c>
      <c r="G3883" s="198" t="s">
        <v>3726</v>
      </c>
      <c r="H3883" s="47" t="s">
        <v>54</v>
      </c>
      <c r="I3883" s="47"/>
      <c r="J3883" s="568">
        <v>45638</v>
      </c>
      <c r="K3883" s="187" t="s">
        <v>31</v>
      </c>
      <c r="L3883" s="543">
        <v>45488</v>
      </c>
      <c r="M3883" s="58"/>
      <c r="N3883" s="513">
        <v>45712</v>
      </c>
      <c r="O3883" s="51"/>
      <c r="P3883" s="70" t="str">
        <f t="shared" ca="1" si="644"/>
        <v/>
      </c>
      <c r="Q3883" s="70" t="str">
        <f t="shared" ca="1" si="645"/>
        <v/>
      </c>
      <c r="R3883" s="70" t="str">
        <f t="shared" ca="1" si="646"/>
        <v/>
      </c>
      <c r="S3883" s="70" t="str">
        <f t="shared" ca="1" si="647"/>
        <v/>
      </c>
      <c r="T3883" s="147" t="str">
        <f t="shared" ca="1" si="648"/>
        <v/>
      </c>
      <c r="U3883" s="146"/>
      <c r="V3883" s="51"/>
      <c r="W3883" s="51"/>
      <c r="X3883" s="51"/>
      <c r="Y3883" s="51"/>
      <c r="Z3883" s="51"/>
      <c r="AA3883" s="145"/>
    </row>
    <row r="3884" spans="1:27" s="2" customFormat="1" ht="15.6" x14ac:dyDescent="0.3">
      <c r="A3884" s="555">
        <v>45523</v>
      </c>
      <c r="B3884" s="235" t="s">
        <v>3696</v>
      </c>
      <c r="C3884" s="235" t="s">
        <v>3434</v>
      </c>
      <c r="D3884" s="235">
        <v>1</v>
      </c>
      <c r="E3884" s="235" t="s">
        <v>108</v>
      </c>
      <c r="F3884" s="236">
        <v>30</v>
      </c>
      <c r="G3884" s="274" t="s">
        <v>3727</v>
      </c>
      <c r="H3884" s="240" t="s">
        <v>44</v>
      </c>
      <c r="I3884" s="235"/>
      <c r="J3884" s="573">
        <v>45624</v>
      </c>
      <c r="K3884" s="42" t="s">
        <v>31</v>
      </c>
      <c r="L3884" s="543">
        <v>45488</v>
      </c>
      <c r="M3884" s="238">
        <v>45638</v>
      </c>
      <c r="N3884" s="515">
        <v>45751</v>
      </c>
      <c r="O3884" s="252"/>
      <c r="P3884" s="256" t="str">
        <f t="shared" ca="1" si="644"/>
        <v/>
      </c>
      <c r="Q3884" s="256" t="str">
        <f t="shared" ca="1" si="645"/>
        <v/>
      </c>
      <c r="R3884" s="256" t="str">
        <f t="shared" ca="1" si="646"/>
        <v/>
      </c>
      <c r="S3884" s="256" t="str">
        <f t="shared" ca="1" si="647"/>
        <v/>
      </c>
      <c r="T3884" s="275" t="str">
        <f t="shared" ca="1" si="648"/>
        <v/>
      </c>
      <c r="U3884" s="276"/>
      <c r="V3884" s="252"/>
      <c r="W3884" s="252"/>
      <c r="X3884" s="252"/>
      <c r="Y3884" s="252"/>
      <c r="Z3884" s="252"/>
      <c r="AA3884" s="277"/>
    </row>
    <row r="3885" spans="1:27" s="2" customFormat="1" ht="15.6" x14ac:dyDescent="0.3">
      <c r="A3885" s="555">
        <v>45523</v>
      </c>
      <c r="B3885" s="48" t="s">
        <v>3696</v>
      </c>
      <c r="C3885" s="48" t="s">
        <v>3434</v>
      </c>
      <c r="D3885" s="48">
        <v>1</v>
      </c>
      <c r="E3885" s="48" t="s">
        <v>108</v>
      </c>
      <c r="F3885" s="45">
        <v>26</v>
      </c>
      <c r="G3885" s="92" t="s">
        <v>3728</v>
      </c>
      <c r="H3885" s="59" t="s">
        <v>52</v>
      </c>
      <c r="I3885" s="48"/>
      <c r="J3885" s="513">
        <v>45538</v>
      </c>
      <c r="K3885" s="357" t="s">
        <v>205</v>
      </c>
      <c r="L3885" s="543">
        <v>45488</v>
      </c>
      <c r="M3885" s="51"/>
      <c r="N3885" s="513"/>
      <c r="O3885" s="51"/>
      <c r="P3885" s="70" t="str">
        <f t="shared" ca="1" si="644"/>
        <v/>
      </c>
      <c r="Q3885" s="70" t="str">
        <f t="shared" ca="1" si="645"/>
        <v/>
      </c>
      <c r="R3885" s="70" t="str">
        <f t="shared" ca="1" si="646"/>
        <v/>
      </c>
      <c r="S3885" s="70" t="str">
        <f t="shared" ca="1" si="647"/>
        <v/>
      </c>
      <c r="T3885" s="147" t="str">
        <f t="shared" ca="1" si="648"/>
        <v/>
      </c>
      <c r="U3885" s="146"/>
      <c r="V3885" s="51"/>
      <c r="W3885" s="51"/>
      <c r="X3885" s="51"/>
      <c r="Y3885" s="51"/>
      <c r="Z3885" s="51"/>
      <c r="AA3885" s="145"/>
    </row>
    <row r="3886" spans="1:27" s="2" customFormat="1" ht="15.6" x14ac:dyDescent="0.3">
      <c r="A3886" s="555">
        <v>45491</v>
      </c>
      <c r="B3886" s="48" t="s">
        <v>3729</v>
      </c>
      <c r="C3886" s="45" t="s">
        <v>3434</v>
      </c>
      <c r="D3886" s="45">
        <v>2</v>
      </c>
      <c r="E3886" s="45" t="s">
        <v>278</v>
      </c>
      <c r="F3886" s="45">
        <v>6</v>
      </c>
      <c r="G3886" s="52" t="s">
        <v>2923</v>
      </c>
      <c r="H3886" s="53" t="s">
        <v>30</v>
      </c>
      <c r="I3886" s="53"/>
      <c r="J3886" s="569"/>
      <c r="K3886" s="42" t="s">
        <v>31</v>
      </c>
      <c r="L3886" s="544">
        <v>45478</v>
      </c>
      <c r="M3886" s="48"/>
      <c r="N3886" s="513">
        <v>45656</v>
      </c>
      <c r="O3886" s="51"/>
      <c r="P3886" s="70" t="str">
        <f t="shared" ca="1" si="644"/>
        <v/>
      </c>
      <c r="Q3886" s="70" t="str">
        <f t="shared" ca="1" si="645"/>
        <v/>
      </c>
      <c r="R3886" s="70" t="str">
        <f t="shared" ca="1" si="646"/>
        <v/>
      </c>
      <c r="S3886" s="70" t="str">
        <f t="shared" ca="1" si="647"/>
        <v/>
      </c>
      <c r="T3886" s="147" t="str">
        <f t="shared" ca="1" si="648"/>
        <v/>
      </c>
      <c r="U3886" s="146"/>
      <c r="V3886" s="51"/>
      <c r="W3886" s="51"/>
      <c r="X3886" s="51"/>
      <c r="Y3886" s="51"/>
      <c r="Z3886" s="51"/>
      <c r="AA3886" s="145"/>
    </row>
    <row r="3887" spans="1:27" s="2" customFormat="1" ht="15.6" x14ac:dyDescent="0.3">
      <c r="A3887" s="555">
        <v>45491</v>
      </c>
      <c r="B3887" s="48" t="s">
        <v>3729</v>
      </c>
      <c r="C3887" s="45" t="s">
        <v>3434</v>
      </c>
      <c r="D3887" s="45">
        <v>2</v>
      </c>
      <c r="E3887" s="45" t="s">
        <v>278</v>
      </c>
      <c r="F3887" s="45">
        <v>5</v>
      </c>
      <c r="G3887" s="52" t="s">
        <v>3730</v>
      </c>
      <c r="H3887" s="53" t="s">
        <v>30</v>
      </c>
      <c r="I3887" s="53"/>
      <c r="J3887" s="569"/>
      <c r="K3887" s="42" t="s">
        <v>31</v>
      </c>
      <c r="L3887" s="544">
        <v>45478</v>
      </c>
      <c r="M3887" s="48"/>
      <c r="N3887" s="513">
        <v>45656</v>
      </c>
      <c r="O3887" s="51"/>
      <c r="P3887" s="70" t="str">
        <f t="shared" ca="1" si="644"/>
        <v/>
      </c>
      <c r="Q3887" s="70" t="str">
        <f t="shared" ca="1" si="645"/>
        <v/>
      </c>
      <c r="R3887" s="70" t="str">
        <f t="shared" ca="1" si="646"/>
        <v/>
      </c>
      <c r="S3887" s="70" t="str">
        <f t="shared" ca="1" si="647"/>
        <v/>
      </c>
      <c r="T3887" s="147" t="str">
        <f t="shared" ca="1" si="648"/>
        <v/>
      </c>
      <c r="U3887" s="146"/>
      <c r="V3887" s="51"/>
      <c r="W3887" s="51"/>
      <c r="X3887" s="51"/>
      <c r="Y3887" s="51"/>
      <c r="Z3887" s="51"/>
      <c r="AA3887" s="145"/>
    </row>
    <row r="3888" spans="1:27" s="2" customFormat="1" ht="15.6" x14ac:dyDescent="0.3">
      <c r="A3888" s="555">
        <v>45491</v>
      </c>
      <c r="B3888" s="48" t="s">
        <v>3729</v>
      </c>
      <c r="C3888" s="45" t="s">
        <v>3434</v>
      </c>
      <c r="D3888" s="45">
        <v>2</v>
      </c>
      <c r="E3888" s="45" t="s">
        <v>278</v>
      </c>
      <c r="F3888" s="45">
        <v>4</v>
      </c>
      <c r="G3888" s="52" t="s">
        <v>3731</v>
      </c>
      <c r="H3888" s="53" t="s">
        <v>30</v>
      </c>
      <c r="I3888" s="53"/>
      <c r="J3888" s="569"/>
      <c r="K3888" s="42" t="s">
        <v>31</v>
      </c>
      <c r="L3888" s="544">
        <v>45478</v>
      </c>
      <c r="M3888" s="48"/>
      <c r="N3888" s="513">
        <v>45656</v>
      </c>
      <c r="O3888" s="51"/>
      <c r="P3888" s="70" t="str">
        <f t="shared" ca="1" si="644"/>
        <v/>
      </c>
      <c r="Q3888" s="70" t="str">
        <f t="shared" ca="1" si="645"/>
        <v/>
      </c>
      <c r="R3888" s="70" t="str">
        <f t="shared" ca="1" si="646"/>
        <v/>
      </c>
      <c r="S3888" s="70" t="str">
        <f t="shared" ca="1" si="647"/>
        <v/>
      </c>
      <c r="T3888" s="147" t="str">
        <f t="shared" ca="1" si="648"/>
        <v/>
      </c>
      <c r="U3888" s="146"/>
      <c r="V3888" s="51"/>
      <c r="W3888" s="51"/>
      <c r="X3888" s="51"/>
      <c r="Y3888" s="51"/>
      <c r="Z3888" s="51"/>
      <c r="AA3888" s="145"/>
    </row>
    <row r="3889" spans="1:27" s="2" customFormat="1" ht="15.6" x14ac:dyDescent="0.3">
      <c r="A3889" s="555">
        <v>45491</v>
      </c>
      <c r="B3889" s="48" t="s">
        <v>3729</v>
      </c>
      <c r="C3889" s="45" t="s">
        <v>3434</v>
      </c>
      <c r="D3889" s="45">
        <v>2</v>
      </c>
      <c r="E3889" s="45" t="s">
        <v>278</v>
      </c>
      <c r="F3889" s="45">
        <v>3</v>
      </c>
      <c r="G3889" s="52" t="s">
        <v>3732</v>
      </c>
      <c r="H3889" s="53" t="s">
        <v>30</v>
      </c>
      <c r="I3889" s="53"/>
      <c r="J3889" s="569"/>
      <c r="K3889" s="42" t="s">
        <v>31</v>
      </c>
      <c r="L3889" s="544">
        <v>45478</v>
      </c>
      <c r="M3889" s="48"/>
      <c r="N3889" s="513">
        <v>45656</v>
      </c>
      <c r="O3889" s="51"/>
      <c r="P3889" s="70" t="str">
        <f t="shared" ca="1" si="644"/>
        <v/>
      </c>
      <c r="Q3889" s="70" t="str">
        <f ca="1">IF(K3889="ENCOMENDADO",TODAY()-L3889,"")</f>
        <v/>
      </c>
      <c r="R3889" s="70" t="str">
        <f t="shared" ca="1" si="646"/>
        <v/>
      </c>
      <c r="S3889" s="70" t="str">
        <f t="shared" ca="1" si="647"/>
        <v/>
      </c>
      <c r="T3889" s="147" t="str">
        <f t="shared" ca="1" si="648"/>
        <v/>
      </c>
      <c r="U3889" s="146"/>
      <c r="V3889" s="51"/>
      <c r="W3889" s="51"/>
      <c r="X3889" s="51"/>
      <c r="Y3889" s="51"/>
      <c r="Z3889" s="51"/>
      <c r="AA3889" s="145"/>
    </row>
    <row r="3890" spans="1:27" s="2" customFormat="1" ht="15.6" x14ac:dyDescent="0.3">
      <c r="A3890" s="555">
        <v>45491</v>
      </c>
      <c r="B3890" s="48" t="s">
        <v>3729</v>
      </c>
      <c r="C3890" s="45" t="s">
        <v>3434</v>
      </c>
      <c r="D3890" s="45">
        <v>2</v>
      </c>
      <c r="E3890" s="45" t="s">
        <v>278</v>
      </c>
      <c r="F3890" s="45">
        <v>2</v>
      </c>
      <c r="G3890" s="52" t="s">
        <v>3733</v>
      </c>
      <c r="H3890" s="53" t="s">
        <v>30</v>
      </c>
      <c r="I3890" s="53"/>
      <c r="J3890" s="569"/>
      <c r="K3890" s="42" t="s">
        <v>31</v>
      </c>
      <c r="L3890" s="544">
        <v>45478</v>
      </c>
      <c r="M3890" s="48"/>
      <c r="N3890" s="513">
        <v>45656</v>
      </c>
      <c r="O3890" s="51"/>
      <c r="P3890" s="70" t="str">
        <f t="shared" ca="1" si="644"/>
        <v/>
      </c>
      <c r="Q3890" s="70" t="str">
        <f t="shared" ref="Q3890:Q3897" ca="1" si="649">IF(K3890="ENCOMENDADO",TODAY()-J3890,"")</f>
        <v/>
      </c>
      <c r="R3890" s="70" t="str">
        <f t="shared" ca="1" si="646"/>
        <v/>
      </c>
      <c r="S3890" s="70" t="str">
        <f t="shared" ca="1" si="647"/>
        <v/>
      </c>
      <c r="T3890" s="147" t="str">
        <f t="shared" ca="1" si="648"/>
        <v/>
      </c>
      <c r="U3890" s="146"/>
      <c r="V3890" s="51"/>
      <c r="W3890" s="51"/>
      <c r="X3890" s="51"/>
      <c r="Y3890" s="51"/>
      <c r="Z3890" s="51"/>
      <c r="AA3890" s="145"/>
    </row>
    <row r="3891" spans="1:27" s="2" customFormat="1" ht="15.6" x14ac:dyDescent="0.3">
      <c r="A3891" s="555">
        <v>45491</v>
      </c>
      <c r="B3891" s="48" t="s">
        <v>3729</v>
      </c>
      <c r="C3891" s="45" t="s">
        <v>3434</v>
      </c>
      <c r="D3891" s="45">
        <v>2</v>
      </c>
      <c r="E3891" s="45" t="s">
        <v>278</v>
      </c>
      <c r="F3891" s="45">
        <v>1</v>
      </c>
      <c r="G3891" s="52" t="s">
        <v>3734</v>
      </c>
      <c r="H3891" s="53" t="s">
        <v>30</v>
      </c>
      <c r="I3891" s="53"/>
      <c r="J3891" s="569"/>
      <c r="K3891" s="42" t="s">
        <v>31</v>
      </c>
      <c r="L3891" s="544">
        <v>45478</v>
      </c>
      <c r="M3891" s="48"/>
      <c r="N3891" s="513">
        <v>45656</v>
      </c>
      <c r="O3891" s="51"/>
      <c r="P3891" s="70" t="str">
        <f ca="1">IF(K3891="NÃO INTERVENCIONADO",TODAY()-L3891,"")</f>
        <v/>
      </c>
      <c r="Q3891" s="70" t="str">
        <f t="shared" ca="1" si="649"/>
        <v/>
      </c>
      <c r="R3891" s="70" t="str">
        <f t="shared" ca="1" si="646"/>
        <v/>
      </c>
      <c r="S3891" s="70" t="str">
        <f t="shared" ca="1" si="647"/>
        <v/>
      </c>
      <c r="T3891" s="147" t="str">
        <f t="shared" ca="1" si="648"/>
        <v/>
      </c>
      <c r="U3891" s="146"/>
      <c r="V3891" s="51"/>
      <c r="W3891" s="51"/>
      <c r="X3891" s="51"/>
      <c r="Y3891" s="51"/>
      <c r="Z3891" s="51"/>
      <c r="AA3891" s="145"/>
    </row>
    <row r="3892" spans="1:27" s="2" customFormat="1" ht="31.2" x14ac:dyDescent="0.3">
      <c r="A3892" s="555">
        <v>45490</v>
      </c>
      <c r="B3892" s="48" t="s">
        <v>3735</v>
      </c>
      <c r="C3892" s="45" t="s">
        <v>3434</v>
      </c>
      <c r="D3892" s="45">
        <v>2</v>
      </c>
      <c r="E3892" s="45" t="s">
        <v>308</v>
      </c>
      <c r="F3892" s="45">
        <v>1</v>
      </c>
      <c r="G3892" s="218" t="s">
        <v>3736</v>
      </c>
      <c r="H3892" s="94" t="s">
        <v>84</v>
      </c>
      <c r="I3892" s="95"/>
      <c r="J3892" s="570">
        <v>45645</v>
      </c>
      <c r="K3892" s="42" t="s">
        <v>31</v>
      </c>
      <c r="L3892" s="544">
        <v>45446</v>
      </c>
      <c r="M3892" s="57"/>
      <c r="N3892" s="522">
        <v>45702</v>
      </c>
      <c r="O3892" s="51"/>
      <c r="P3892" s="70" t="str">
        <f ca="1">IF(K3892="NÃO INTERVENCIONADO",TODAY()-J3892,"")</f>
        <v/>
      </c>
      <c r="Q3892" s="70" t="str">
        <f t="shared" ca="1" si="649"/>
        <v/>
      </c>
      <c r="R3892" s="70" t="str">
        <f t="shared" ca="1" si="646"/>
        <v/>
      </c>
      <c r="S3892" s="70" t="str">
        <f t="shared" ca="1" si="647"/>
        <v/>
      </c>
      <c r="T3892" s="147" t="str">
        <f t="shared" ca="1" si="648"/>
        <v/>
      </c>
      <c r="U3892" s="146"/>
      <c r="V3892" s="51"/>
      <c r="W3892" s="51"/>
      <c r="X3892" s="51"/>
      <c r="Y3892" s="51"/>
      <c r="Z3892" s="51"/>
      <c r="AA3892" s="145"/>
    </row>
    <row r="3893" spans="1:27" s="2" customFormat="1" ht="15.6" x14ac:dyDescent="0.3">
      <c r="A3893" s="555">
        <v>45490</v>
      </c>
      <c r="B3893" s="235" t="s">
        <v>3735</v>
      </c>
      <c r="C3893" s="236" t="s">
        <v>3434</v>
      </c>
      <c r="D3893" s="236">
        <v>2</v>
      </c>
      <c r="E3893" s="236" t="s">
        <v>308</v>
      </c>
      <c r="F3893" s="236">
        <v>1</v>
      </c>
      <c r="G3893" s="309" t="s">
        <v>3758</v>
      </c>
      <c r="H3893" s="304" t="s">
        <v>84</v>
      </c>
      <c r="I3893" s="304"/>
      <c r="J3893" s="572"/>
      <c r="K3893" s="280" t="s">
        <v>31</v>
      </c>
      <c r="L3893" s="544">
        <v>45446</v>
      </c>
      <c r="M3893" s="252"/>
      <c r="N3893" s="515">
        <v>45523</v>
      </c>
      <c r="O3893" s="252"/>
      <c r="P3893" s="256" t="str">
        <f ca="1">IF(K3893="NÃO INTERVENCIONADO",TODAY()-J3893,"")</f>
        <v/>
      </c>
      <c r="Q3893" s="256" t="str">
        <f t="shared" ca="1" si="649"/>
        <v/>
      </c>
      <c r="R3893" s="256" t="str">
        <f t="shared" ca="1" si="646"/>
        <v/>
      </c>
      <c r="S3893" s="256" t="str">
        <f t="shared" ca="1" si="647"/>
        <v/>
      </c>
      <c r="T3893" s="275" t="str">
        <f t="shared" ca="1" si="648"/>
        <v/>
      </c>
      <c r="U3893" s="276"/>
      <c r="V3893" s="252"/>
      <c r="W3893" s="252"/>
      <c r="X3893" s="252"/>
      <c r="Y3893" s="252"/>
      <c r="Z3893" s="252"/>
      <c r="AA3893" s="277"/>
    </row>
    <row r="3894" spans="1:27" s="2" customFormat="1" ht="31.2" x14ac:dyDescent="0.3">
      <c r="A3894" s="555">
        <v>45490</v>
      </c>
      <c r="B3894" s="48" t="s">
        <v>3735</v>
      </c>
      <c r="C3894" s="45" t="s">
        <v>3434</v>
      </c>
      <c r="D3894" s="45">
        <v>2</v>
      </c>
      <c r="E3894" s="45" t="s">
        <v>308</v>
      </c>
      <c r="F3894" s="45">
        <v>2</v>
      </c>
      <c r="G3894" s="64" t="s">
        <v>3737</v>
      </c>
      <c r="H3894" s="61" t="s">
        <v>30</v>
      </c>
      <c r="I3894" s="65"/>
      <c r="J3894" s="526">
        <v>45645</v>
      </c>
      <c r="K3894" s="42" t="s">
        <v>31</v>
      </c>
      <c r="L3894" s="544">
        <v>45446</v>
      </c>
      <c r="M3894" s="57"/>
      <c r="N3894" s="518">
        <v>45686</v>
      </c>
      <c r="O3894" s="51"/>
      <c r="P3894" s="70" t="str">
        <f ca="1">IF(K3894="NÃO INTERVENCIONADO",TODAY()-J3894,"")</f>
        <v/>
      </c>
      <c r="Q3894" s="70" t="str">
        <f t="shared" ca="1" si="649"/>
        <v/>
      </c>
      <c r="R3894" s="70" t="str">
        <f t="shared" ca="1" si="646"/>
        <v/>
      </c>
      <c r="S3894" s="70" t="str">
        <f t="shared" ca="1" si="647"/>
        <v/>
      </c>
      <c r="T3894" s="147" t="str">
        <f t="shared" ca="1" si="648"/>
        <v/>
      </c>
      <c r="U3894" s="146"/>
      <c r="V3894" s="51"/>
      <c r="W3894" s="51"/>
      <c r="X3894" s="51"/>
      <c r="Y3894" s="51"/>
      <c r="Z3894" s="51"/>
      <c r="AA3894" s="145"/>
    </row>
    <row r="3895" spans="1:27" s="2" customFormat="1" ht="15.6" x14ac:dyDescent="0.3">
      <c r="A3895" s="555">
        <v>45490</v>
      </c>
      <c r="B3895" s="48" t="s">
        <v>3735</v>
      </c>
      <c r="C3895" s="45" t="s">
        <v>3434</v>
      </c>
      <c r="D3895" s="45">
        <v>2</v>
      </c>
      <c r="E3895" s="45" t="s">
        <v>308</v>
      </c>
      <c r="F3895" s="45">
        <v>2</v>
      </c>
      <c r="G3895" s="132" t="s">
        <v>3757</v>
      </c>
      <c r="H3895" s="65" t="s">
        <v>30</v>
      </c>
      <c r="I3895" s="65"/>
      <c r="J3895" s="526"/>
      <c r="K3895" s="42" t="s">
        <v>31</v>
      </c>
      <c r="L3895" s="544">
        <v>45446</v>
      </c>
      <c r="M3895" s="51"/>
      <c r="N3895" s="513">
        <v>45523</v>
      </c>
      <c r="O3895" s="51"/>
      <c r="P3895" s="70" t="str">
        <f ca="1">IF(K3895="NÃO INTERVENCIONADO",TODAY()-J3895,"")</f>
        <v/>
      </c>
      <c r="Q3895" s="70" t="str">
        <f t="shared" ca="1" si="649"/>
        <v/>
      </c>
      <c r="R3895" s="70" t="str">
        <f t="shared" ref="R3895:R3915" ca="1" si="650">IF(K3895="EM OBRA",TODAY()-J3895,"")</f>
        <v/>
      </c>
      <c r="S3895" s="70" t="str">
        <f t="shared" ref="S3895:S3915" ca="1" si="651">IF(K3895="CORREÇÃO NÃO ACEITE",TODAY()-J3895,"")</f>
        <v/>
      </c>
      <c r="T3895" s="147" t="str">
        <f t="shared" ref="T3895:T3915" ca="1" si="652">IF(K3895="A VERIFICAR",TODAY()-J3895,"")</f>
        <v/>
      </c>
      <c r="U3895" s="146"/>
      <c r="V3895" s="51"/>
      <c r="W3895" s="51"/>
      <c r="X3895" s="51"/>
      <c r="Y3895" s="51"/>
      <c r="Z3895" s="51"/>
      <c r="AA3895" s="145"/>
    </row>
    <row r="3896" spans="1:27" s="2" customFormat="1" ht="31.2" x14ac:dyDescent="0.3">
      <c r="A3896" s="555">
        <v>45490</v>
      </c>
      <c r="B3896" s="48" t="s">
        <v>3735</v>
      </c>
      <c r="C3896" s="45" t="s">
        <v>3434</v>
      </c>
      <c r="D3896" s="45">
        <v>2</v>
      </c>
      <c r="E3896" s="45" t="s">
        <v>308</v>
      </c>
      <c r="F3896" s="45">
        <v>3</v>
      </c>
      <c r="G3896" s="64" t="s">
        <v>3738</v>
      </c>
      <c r="H3896" s="65" t="s">
        <v>68</v>
      </c>
      <c r="I3896" s="65"/>
      <c r="J3896" s="526">
        <v>45645</v>
      </c>
      <c r="K3896" s="42" t="s">
        <v>31</v>
      </c>
      <c r="L3896" s="544">
        <v>45446</v>
      </c>
      <c r="M3896" s="57"/>
      <c r="N3896" s="518">
        <v>45693</v>
      </c>
      <c r="O3896" s="51"/>
      <c r="P3896" s="70" t="str">
        <f ca="1">IF(K3896="NÃO INTERVENCIONADO",TODAY()-J3896,"")</f>
        <v/>
      </c>
      <c r="Q3896" s="70" t="str">
        <f t="shared" ca="1" si="649"/>
        <v/>
      </c>
      <c r="R3896" s="70" t="str">
        <f t="shared" ca="1" si="650"/>
        <v/>
      </c>
      <c r="S3896" s="70" t="str">
        <f t="shared" ca="1" si="651"/>
        <v/>
      </c>
      <c r="T3896" s="147" t="str">
        <f t="shared" ca="1" si="652"/>
        <v/>
      </c>
      <c r="U3896" s="146"/>
      <c r="V3896" s="51"/>
      <c r="W3896" s="51"/>
      <c r="X3896" s="51"/>
      <c r="Y3896" s="51"/>
      <c r="Z3896" s="51"/>
      <c r="AA3896" s="145"/>
    </row>
    <row r="3897" spans="1:27" s="2" customFormat="1" ht="15.6" x14ac:dyDescent="0.3">
      <c r="A3897" s="555">
        <v>45490</v>
      </c>
      <c r="B3897" s="48" t="s">
        <v>3735</v>
      </c>
      <c r="C3897" s="48" t="s">
        <v>3434</v>
      </c>
      <c r="D3897" s="48">
        <v>2</v>
      </c>
      <c r="E3897" s="48" t="s">
        <v>308</v>
      </c>
      <c r="F3897" s="45">
        <v>3</v>
      </c>
      <c r="G3897" s="132" t="s">
        <v>3756</v>
      </c>
      <c r="H3897" s="65" t="s">
        <v>76</v>
      </c>
      <c r="I3897" s="65"/>
      <c r="J3897" s="526"/>
      <c r="K3897" s="42" t="s">
        <v>31</v>
      </c>
      <c r="L3897" s="544">
        <v>45446</v>
      </c>
      <c r="M3897" s="51"/>
      <c r="N3897" s="513">
        <v>45656</v>
      </c>
      <c r="O3897" s="51"/>
      <c r="P3897" s="70" t="str">
        <f ca="1">IF(K3897="NÃO INTERVENCIONADO",TODAY()-L3897,"")</f>
        <v/>
      </c>
      <c r="Q3897" s="70" t="str">
        <f t="shared" ca="1" si="649"/>
        <v/>
      </c>
      <c r="R3897" s="70" t="str">
        <f t="shared" ca="1" si="650"/>
        <v/>
      </c>
      <c r="S3897" s="70" t="str">
        <f t="shared" ca="1" si="651"/>
        <v/>
      </c>
      <c r="T3897" s="147" t="str">
        <f t="shared" ca="1" si="652"/>
        <v/>
      </c>
      <c r="U3897" s="146"/>
      <c r="V3897" s="51"/>
      <c r="W3897" s="51"/>
      <c r="X3897" s="51"/>
      <c r="Y3897" s="51"/>
      <c r="Z3897" s="51"/>
      <c r="AA3897" s="145"/>
    </row>
    <row r="3898" spans="1:27" s="2" customFormat="1" ht="15.6" x14ac:dyDescent="0.3">
      <c r="A3898" s="555">
        <v>45490</v>
      </c>
      <c r="B3898" s="48" t="s">
        <v>3735</v>
      </c>
      <c r="C3898" s="45" t="s">
        <v>3434</v>
      </c>
      <c r="D3898" s="45">
        <v>2</v>
      </c>
      <c r="E3898" s="45" t="s">
        <v>308</v>
      </c>
      <c r="F3898" s="45">
        <v>4</v>
      </c>
      <c r="G3898" s="132" t="s">
        <v>3755</v>
      </c>
      <c r="H3898" s="65" t="s">
        <v>30</v>
      </c>
      <c r="I3898" s="65"/>
      <c r="J3898" s="526"/>
      <c r="K3898" s="42" t="s">
        <v>31</v>
      </c>
      <c r="L3898" s="544">
        <v>45446</v>
      </c>
      <c r="M3898" s="51"/>
      <c r="N3898" s="513">
        <v>45523</v>
      </c>
      <c r="O3898" s="51"/>
      <c r="P3898" s="70" t="str">
        <f ca="1">IF(K3898="NÃO INTERVENCIONADO",TODAY()-J3898,"")</f>
        <v/>
      </c>
      <c r="Q3898" s="70" t="str">
        <f ca="1">IF(K3898="ENCOMENDADO",TODAY()-L3898,"")</f>
        <v/>
      </c>
      <c r="R3898" s="70" t="str">
        <f t="shared" ca="1" si="650"/>
        <v/>
      </c>
      <c r="S3898" s="70" t="str">
        <f t="shared" ca="1" si="651"/>
        <v/>
      </c>
      <c r="T3898" s="147" t="str">
        <f t="shared" ca="1" si="652"/>
        <v/>
      </c>
      <c r="U3898" s="146"/>
      <c r="V3898" s="51"/>
      <c r="W3898" s="51"/>
      <c r="X3898" s="51"/>
      <c r="Y3898" s="51"/>
      <c r="Z3898" s="51"/>
      <c r="AA3898" s="145"/>
    </row>
    <row r="3899" spans="1:27" s="2" customFormat="1" ht="15.6" x14ac:dyDescent="0.3">
      <c r="A3899" s="555">
        <v>45490</v>
      </c>
      <c r="B3899" s="48" t="s">
        <v>3735</v>
      </c>
      <c r="C3899" s="48" t="s">
        <v>3434</v>
      </c>
      <c r="D3899" s="48">
        <v>2</v>
      </c>
      <c r="E3899" s="48" t="s">
        <v>308</v>
      </c>
      <c r="F3899" s="45">
        <v>5</v>
      </c>
      <c r="G3899" s="132" t="s">
        <v>3754</v>
      </c>
      <c r="H3899" s="65" t="s">
        <v>30</v>
      </c>
      <c r="I3899" s="65"/>
      <c r="J3899" s="526"/>
      <c r="K3899" s="42" t="s">
        <v>31</v>
      </c>
      <c r="L3899" s="544">
        <v>45446</v>
      </c>
      <c r="M3899" s="51"/>
      <c r="N3899" s="513">
        <v>45672</v>
      </c>
      <c r="O3899" s="51"/>
      <c r="P3899" s="70" t="str">
        <f ca="1">IF(K3899="NÃO INTERVENCIONADO",TODAY()-J3899,"")</f>
        <v/>
      </c>
      <c r="Q3899" s="70" t="str">
        <f ca="1">IF(K3899="ENCOMENDADO",TODAY()-J3899,"")</f>
        <v/>
      </c>
      <c r="R3899" s="70" t="str">
        <f t="shared" ca="1" si="650"/>
        <v/>
      </c>
      <c r="S3899" s="70" t="str">
        <f t="shared" ca="1" si="651"/>
        <v/>
      </c>
      <c r="T3899" s="147" t="str">
        <f t="shared" ca="1" si="652"/>
        <v/>
      </c>
      <c r="U3899" s="146"/>
      <c r="V3899" s="51"/>
      <c r="W3899" s="51"/>
      <c r="X3899" s="51"/>
      <c r="Y3899" s="51"/>
      <c r="Z3899" s="51"/>
      <c r="AA3899" s="145"/>
    </row>
    <row r="3900" spans="1:27" s="2" customFormat="1" ht="15.6" x14ac:dyDescent="0.3">
      <c r="A3900" s="555">
        <v>45490</v>
      </c>
      <c r="B3900" s="48" t="s">
        <v>3735</v>
      </c>
      <c r="C3900" s="45" t="s">
        <v>3434</v>
      </c>
      <c r="D3900" s="45">
        <v>2</v>
      </c>
      <c r="E3900" s="45" t="s">
        <v>308</v>
      </c>
      <c r="F3900" s="45">
        <v>6</v>
      </c>
      <c r="G3900" s="61" t="s">
        <v>3753</v>
      </c>
      <c r="H3900" s="65" t="s">
        <v>40</v>
      </c>
      <c r="I3900" s="65"/>
      <c r="J3900" s="526"/>
      <c r="K3900" s="42" t="s">
        <v>31</v>
      </c>
      <c r="L3900" s="544">
        <v>45446</v>
      </c>
      <c r="M3900" s="51"/>
      <c r="N3900" s="513">
        <v>45523</v>
      </c>
      <c r="O3900" s="51"/>
      <c r="P3900" s="70" t="str">
        <f ca="1">IF(K3900="NÃO INTERVENCIONADO",TODAY()-J3900,"")</f>
        <v/>
      </c>
      <c r="Q3900" s="70" t="str">
        <f ca="1">IF(K3900="ENCOMENDADO",TODAY()-J3900,"")</f>
        <v/>
      </c>
      <c r="R3900" s="70" t="str">
        <f t="shared" ca="1" si="650"/>
        <v/>
      </c>
      <c r="S3900" s="70" t="str">
        <f t="shared" ca="1" si="651"/>
        <v/>
      </c>
      <c r="T3900" s="147" t="str">
        <f t="shared" ca="1" si="652"/>
        <v/>
      </c>
      <c r="U3900" s="146"/>
      <c r="V3900" s="51"/>
      <c r="W3900" s="51"/>
      <c r="X3900" s="51"/>
      <c r="Y3900" s="51"/>
      <c r="Z3900" s="51"/>
      <c r="AA3900" s="145"/>
    </row>
    <row r="3901" spans="1:27" s="2" customFormat="1" ht="15.6" x14ac:dyDescent="0.3">
      <c r="A3901" s="555">
        <v>45490</v>
      </c>
      <c r="B3901" s="48" t="s">
        <v>3735</v>
      </c>
      <c r="C3901" s="45" t="s">
        <v>3434</v>
      </c>
      <c r="D3901" s="45">
        <v>2</v>
      </c>
      <c r="E3901" s="45" t="s">
        <v>308</v>
      </c>
      <c r="F3901" s="45">
        <v>7</v>
      </c>
      <c r="G3901" s="132" t="s">
        <v>3752</v>
      </c>
      <c r="H3901" s="65" t="s">
        <v>30</v>
      </c>
      <c r="I3901" s="65"/>
      <c r="J3901" s="526"/>
      <c r="K3901" s="187" t="s">
        <v>31</v>
      </c>
      <c r="L3901" s="544">
        <v>45446</v>
      </c>
      <c r="M3901" s="51"/>
      <c r="N3901" s="513">
        <v>45523</v>
      </c>
      <c r="O3901" s="51"/>
      <c r="P3901" s="70" t="str">
        <f ca="1">IF(K3901="NÃO INTERVENCIONADO",TODAY()-L3901,"")</f>
        <v/>
      </c>
      <c r="Q3901" s="70" t="str">
        <f ca="1">IF(K3901="ENCOMENDADO",TODAY()-J3901,"")</f>
        <v/>
      </c>
      <c r="R3901" s="70" t="str">
        <f t="shared" ca="1" si="650"/>
        <v/>
      </c>
      <c r="S3901" s="70" t="str">
        <f t="shared" ca="1" si="651"/>
        <v/>
      </c>
      <c r="T3901" s="147" t="str">
        <f t="shared" ca="1" si="652"/>
        <v/>
      </c>
      <c r="U3901" s="146"/>
      <c r="V3901" s="51"/>
      <c r="W3901" s="51"/>
      <c r="X3901" s="51"/>
      <c r="Y3901" s="51"/>
      <c r="Z3901" s="51"/>
      <c r="AA3901" s="145"/>
    </row>
    <row r="3902" spans="1:27" s="2" customFormat="1" ht="15.6" x14ac:dyDescent="0.3">
      <c r="A3902" s="555">
        <v>45490</v>
      </c>
      <c r="B3902" s="48" t="s">
        <v>3735</v>
      </c>
      <c r="C3902" s="48" t="s">
        <v>3434</v>
      </c>
      <c r="D3902" s="48">
        <v>2</v>
      </c>
      <c r="E3902" s="48" t="s">
        <v>308</v>
      </c>
      <c r="F3902" s="45">
        <v>8</v>
      </c>
      <c r="G3902" s="132" t="s">
        <v>3751</v>
      </c>
      <c r="H3902" s="53" t="s">
        <v>76</v>
      </c>
      <c r="I3902" s="48"/>
      <c r="J3902" s="513"/>
      <c r="K3902" s="42" t="s">
        <v>31</v>
      </c>
      <c r="L3902" s="544">
        <v>45446</v>
      </c>
      <c r="M3902" s="51"/>
      <c r="N3902" s="514">
        <v>45684</v>
      </c>
      <c r="O3902" s="51"/>
      <c r="P3902" s="70" t="str">
        <f ca="1">IF(K3902="NÃO INTERVENCIONADO",TODAY()-J3902,"")</f>
        <v/>
      </c>
      <c r="Q3902" s="70" t="str">
        <f ca="1">IF(K3902="ENCOMENDADO",TODAY()-L3902,"")</f>
        <v/>
      </c>
      <c r="R3902" s="70" t="str">
        <f t="shared" ca="1" si="650"/>
        <v/>
      </c>
      <c r="S3902" s="70" t="str">
        <f t="shared" ca="1" si="651"/>
        <v/>
      </c>
      <c r="T3902" s="147" t="str">
        <f t="shared" ca="1" si="652"/>
        <v/>
      </c>
      <c r="U3902" s="146"/>
      <c r="V3902" s="51"/>
      <c r="W3902" s="51"/>
      <c r="X3902" s="51"/>
      <c r="Y3902" s="51"/>
      <c r="Z3902" s="51"/>
      <c r="AA3902" s="145"/>
    </row>
    <row r="3903" spans="1:27" s="2" customFormat="1" ht="15.6" x14ac:dyDescent="0.3">
      <c r="A3903" s="555">
        <v>45490</v>
      </c>
      <c r="B3903" s="48" t="s">
        <v>3735</v>
      </c>
      <c r="C3903" s="45" t="s">
        <v>3434</v>
      </c>
      <c r="D3903" s="45">
        <v>2</v>
      </c>
      <c r="E3903" s="45" t="s">
        <v>308</v>
      </c>
      <c r="F3903" s="45">
        <v>9</v>
      </c>
      <c r="G3903" s="120" t="s">
        <v>3750</v>
      </c>
      <c r="H3903" s="53" t="s">
        <v>76</v>
      </c>
      <c r="I3903" s="48"/>
      <c r="J3903" s="513"/>
      <c r="K3903" s="42" t="s">
        <v>31</v>
      </c>
      <c r="L3903" s="544">
        <v>45446</v>
      </c>
      <c r="M3903" s="51"/>
      <c r="N3903" s="513">
        <v>45534</v>
      </c>
      <c r="O3903" s="51"/>
      <c r="P3903" s="70" t="str">
        <f ca="1">IF(K3903="NÃO INTERVENCIONADO",TODAY()-J3903,"")</f>
        <v/>
      </c>
      <c r="Q3903" s="70" t="str">
        <f ca="1">IF(K3903="ENCOMENDADO",TODAY()-L3903,"")</f>
        <v/>
      </c>
      <c r="R3903" s="70" t="str">
        <f t="shared" ca="1" si="650"/>
        <v/>
      </c>
      <c r="S3903" s="70" t="str">
        <f t="shared" ca="1" si="651"/>
        <v/>
      </c>
      <c r="T3903" s="147" t="str">
        <f t="shared" ca="1" si="652"/>
        <v/>
      </c>
      <c r="U3903" s="146"/>
      <c r="V3903" s="51"/>
      <c r="W3903" s="51"/>
      <c r="X3903" s="51"/>
      <c r="Y3903" s="51"/>
      <c r="Z3903" s="51"/>
      <c r="AA3903" s="145"/>
    </row>
    <row r="3904" spans="1:27" s="2" customFormat="1" ht="15.6" x14ac:dyDescent="0.3">
      <c r="A3904" s="555">
        <v>45490</v>
      </c>
      <c r="B3904" s="48" t="s">
        <v>3735</v>
      </c>
      <c r="C3904" s="45" t="s">
        <v>3434</v>
      </c>
      <c r="D3904" s="45">
        <v>2</v>
      </c>
      <c r="E3904" s="45" t="s">
        <v>308</v>
      </c>
      <c r="F3904" s="45">
        <v>10</v>
      </c>
      <c r="G3904" s="120" t="s">
        <v>3749</v>
      </c>
      <c r="H3904" s="53" t="s">
        <v>30</v>
      </c>
      <c r="I3904" s="48"/>
      <c r="J3904" s="513"/>
      <c r="K3904" s="42" t="s">
        <v>31</v>
      </c>
      <c r="L3904" s="544">
        <v>45446</v>
      </c>
      <c r="M3904" s="51"/>
      <c r="N3904" s="513">
        <v>45523</v>
      </c>
      <c r="O3904" s="51"/>
      <c r="P3904" s="70" t="str">
        <f ca="1">IF(K3904="NÃO INTERVENCIONADO",TODAY()-L3904,"")</f>
        <v/>
      </c>
      <c r="Q3904" s="70" t="str">
        <f t="shared" ref="Q3904:Q3912" ca="1" si="653">IF(K3904="ENCOMENDADO",TODAY()-J3904,"")</f>
        <v/>
      </c>
      <c r="R3904" s="70" t="str">
        <f t="shared" ca="1" si="650"/>
        <v/>
      </c>
      <c r="S3904" s="70" t="str">
        <f t="shared" ca="1" si="651"/>
        <v/>
      </c>
      <c r="T3904" s="147" t="str">
        <f t="shared" ca="1" si="652"/>
        <v/>
      </c>
      <c r="U3904" s="146"/>
      <c r="V3904" s="51"/>
      <c r="W3904" s="51"/>
      <c r="X3904" s="51"/>
      <c r="Y3904" s="51"/>
      <c r="Z3904" s="51"/>
      <c r="AA3904" s="145"/>
    </row>
    <row r="3905" spans="1:27" s="2" customFormat="1" ht="15.6" x14ac:dyDescent="0.3">
      <c r="A3905" s="555">
        <v>45490</v>
      </c>
      <c r="B3905" s="48" t="s">
        <v>3735</v>
      </c>
      <c r="C3905" s="45" t="s">
        <v>3434</v>
      </c>
      <c r="D3905" s="45">
        <v>2</v>
      </c>
      <c r="E3905" s="45" t="s">
        <v>308</v>
      </c>
      <c r="F3905" s="45">
        <v>11</v>
      </c>
      <c r="G3905" s="660" t="s">
        <v>3748</v>
      </c>
      <c r="H3905" s="53" t="s">
        <v>76</v>
      </c>
      <c r="I3905" s="48"/>
      <c r="J3905" s="513"/>
      <c r="K3905" s="42" t="s">
        <v>31</v>
      </c>
      <c r="L3905" s="544">
        <v>45446</v>
      </c>
      <c r="M3905" s="51"/>
      <c r="N3905" s="513">
        <v>45534</v>
      </c>
      <c r="O3905" s="51"/>
      <c r="P3905" s="70" t="str">
        <f ca="1">IF(K3905="NÃO INTERVENCIONADO",TODAY()-L3905,"")</f>
        <v/>
      </c>
      <c r="Q3905" s="70" t="str">
        <f t="shared" ca="1" si="653"/>
        <v/>
      </c>
      <c r="R3905" s="70" t="str">
        <f t="shared" ca="1" si="650"/>
        <v/>
      </c>
      <c r="S3905" s="70" t="str">
        <f t="shared" ca="1" si="651"/>
        <v/>
      </c>
      <c r="T3905" s="147" t="str">
        <f t="shared" ca="1" si="652"/>
        <v/>
      </c>
      <c r="U3905" s="146"/>
      <c r="V3905" s="51"/>
      <c r="W3905" s="51"/>
      <c r="X3905" s="51"/>
      <c r="Y3905" s="51"/>
      <c r="Z3905" s="51"/>
      <c r="AA3905" s="145"/>
    </row>
    <row r="3906" spans="1:27" s="2" customFormat="1" ht="15.6" x14ac:dyDescent="0.3">
      <c r="A3906" s="555">
        <v>45490</v>
      </c>
      <c r="B3906" s="48" t="s">
        <v>3735</v>
      </c>
      <c r="C3906" s="45" t="s">
        <v>3434</v>
      </c>
      <c r="D3906" s="45">
        <v>2</v>
      </c>
      <c r="E3906" s="45" t="s">
        <v>308</v>
      </c>
      <c r="F3906" s="45">
        <v>12</v>
      </c>
      <c r="G3906" s="660" t="s">
        <v>3747</v>
      </c>
      <c r="H3906" s="53" t="s">
        <v>30</v>
      </c>
      <c r="I3906" s="48"/>
      <c r="J3906" s="513"/>
      <c r="K3906" s="42" t="s">
        <v>31</v>
      </c>
      <c r="L3906" s="544">
        <v>45446</v>
      </c>
      <c r="M3906" s="51"/>
      <c r="N3906" s="513">
        <v>45523</v>
      </c>
      <c r="O3906" s="51"/>
      <c r="P3906" s="70" t="str">
        <f t="shared" ref="P3906:P3915" ca="1" si="654">IF(K3906="NÃO INTERVENCIONADO",TODAY()-J3906,"")</f>
        <v/>
      </c>
      <c r="Q3906" s="70" t="str">
        <f t="shared" ca="1" si="653"/>
        <v/>
      </c>
      <c r="R3906" s="70" t="str">
        <f t="shared" ca="1" si="650"/>
        <v/>
      </c>
      <c r="S3906" s="70" t="str">
        <f t="shared" ca="1" si="651"/>
        <v/>
      </c>
      <c r="T3906" s="147" t="str">
        <f t="shared" ca="1" si="652"/>
        <v/>
      </c>
      <c r="U3906" s="146"/>
      <c r="V3906" s="51"/>
      <c r="W3906" s="51"/>
      <c r="X3906" s="51"/>
      <c r="Y3906" s="51"/>
      <c r="Z3906" s="51"/>
      <c r="AA3906" s="145"/>
    </row>
    <row r="3907" spans="1:27" s="2" customFormat="1" ht="15.6" x14ac:dyDescent="0.3">
      <c r="A3907" s="555">
        <v>45490</v>
      </c>
      <c r="B3907" s="48" t="s">
        <v>3735</v>
      </c>
      <c r="C3907" s="45" t="s">
        <v>3434</v>
      </c>
      <c r="D3907" s="45">
        <v>2</v>
      </c>
      <c r="E3907" s="45" t="s">
        <v>308</v>
      </c>
      <c r="F3907" s="45">
        <v>13</v>
      </c>
      <c r="G3907" s="660" t="s">
        <v>3745</v>
      </c>
      <c r="H3907" s="53" t="s">
        <v>3746</v>
      </c>
      <c r="I3907" s="48"/>
      <c r="J3907" s="513"/>
      <c r="K3907" s="42" t="s">
        <v>31</v>
      </c>
      <c r="L3907" s="544">
        <v>45446</v>
      </c>
      <c r="M3907" s="51"/>
      <c r="N3907" s="513">
        <v>45523</v>
      </c>
      <c r="O3907" s="51"/>
      <c r="P3907" s="70" t="str">
        <f t="shared" ca="1" si="654"/>
        <v/>
      </c>
      <c r="Q3907" s="70" t="str">
        <f t="shared" ca="1" si="653"/>
        <v/>
      </c>
      <c r="R3907" s="70" t="str">
        <f t="shared" ca="1" si="650"/>
        <v/>
      </c>
      <c r="S3907" s="70" t="str">
        <f t="shared" ca="1" si="651"/>
        <v/>
      </c>
      <c r="T3907" s="147" t="str">
        <f t="shared" ca="1" si="652"/>
        <v/>
      </c>
      <c r="U3907" s="146"/>
      <c r="V3907" s="51"/>
      <c r="W3907" s="51"/>
      <c r="X3907" s="51"/>
      <c r="Y3907" s="51"/>
      <c r="Z3907" s="51"/>
      <c r="AA3907" s="145"/>
    </row>
    <row r="3908" spans="1:27" s="2" customFormat="1" ht="15.6" x14ac:dyDescent="0.3">
      <c r="A3908" s="555">
        <v>45490</v>
      </c>
      <c r="B3908" s="48" t="s">
        <v>3735</v>
      </c>
      <c r="C3908" s="45" t="s">
        <v>3434</v>
      </c>
      <c r="D3908" s="45">
        <v>2</v>
      </c>
      <c r="E3908" s="45" t="s">
        <v>308</v>
      </c>
      <c r="F3908" s="45">
        <v>14</v>
      </c>
      <c r="G3908" s="132" t="s">
        <v>3744</v>
      </c>
      <c r="H3908" s="65" t="s">
        <v>533</v>
      </c>
      <c r="I3908" s="65"/>
      <c r="J3908" s="526"/>
      <c r="K3908" s="42" t="s">
        <v>31</v>
      </c>
      <c r="L3908" s="544">
        <v>45446</v>
      </c>
      <c r="M3908" s="58"/>
      <c r="N3908" s="513">
        <v>45544</v>
      </c>
      <c r="O3908" s="51"/>
      <c r="P3908" s="70" t="str">
        <f t="shared" ca="1" si="654"/>
        <v/>
      </c>
      <c r="Q3908" s="70" t="str">
        <f t="shared" ca="1" si="653"/>
        <v/>
      </c>
      <c r="R3908" s="70" t="str">
        <f t="shared" ca="1" si="650"/>
        <v/>
      </c>
      <c r="S3908" s="70" t="str">
        <f t="shared" ca="1" si="651"/>
        <v/>
      </c>
      <c r="T3908" s="147" t="str">
        <f t="shared" ca="1" si="652"/>
        <v/>
      </c>
      <c r="U3908" s="146"/>
      <c r="V3908" s="51"/>
      <c r="W3908" s="51"/>
      <c r="X3908" s="51"/>
      <c r="Y3908" s="51"/>
      <c r="Z3908" s="51"/>
      <c r="AA3908" s="145"/>
    </row>
    <row r="3909" spans="1:27" s="2" customFormat="1" ht="15.6" x14ac:dyDescent="0.3">
      <c r="A3909" s="555">
        <v>45490</v>
      </c>
      <c r="B3909" s="48" t="s">
        <v>3735</v>
      </c>
      <c r="C3909" s="45" t="s">
        <v>3434</v>
      </c>
      <c r="D3909" s="45">
        <v>2</v>
      </c>
      <c r="E3909" s="45" t="s">
        <v>308</v>
      </c>
      <c r="F3909" s="45">
        <v>15</v>
      </c>
      <c r="G3909" s="132" t="s">
        <v>3743</v>
      </c>
      <c r="H3909" s="65" t="s">
        <v>533</v>
      </c>
      <c r="I3909" s="65"/>
      <c r="J3909" s="526"/>
      <c r="K3909" s="42" t="s">
        <v>31</v>
      </c>
      <c r="L3909" s="544">
        <v>45446</v>
      </c>
      <c r="M3909" s="58"/>
      <c r="N3909" s="513">
        <v>45544</v>
      </c>
      <c r="O3909" s="51"/>
      <c r="P3909" s="70" t="str">
        <f t="shared" ca="1" si="654"/>
        <v/>
      </c>
      <c r="Q3909" s="70" t="str">
        <f t="shared" ca="1" si="653"/>
        <v/>
      </c>
      <c r="R3909" s="70" t="str">
        <f t="shared" ca="1" si="650"/>
        <v/>
      </c>
      <c r="S3909" s="70" t="str">
        <f t="shared" ca="1" si="651"/>
        <v/>
      </c>
      <c r="T3909" s="147" t="str">
        <f t="shared" ca="1" si="652"/>
        <v/>
      </c>
      <c r="U3909" s="146"/>
      <c r="V3909" s="51"/>
      <c r="W3909" s="51"/>
      <c r="X3909" s="51"/>
      <c r="Y3909" s="51"/>
      <c r="Z3909" s="51"/>
      <c r="AA3909" s="145"/>
    </row>
    <row r="3910" spans="1:27" s="2" customFormat="1" ht="15.6" x14ac:dyDescent="0.3">
      <c r="A3910" s="555">
        <v>45490</v>
      </c>
      <c r="B3910" s="48" t="s">
        <v>3735</v>
      </c>
      <c r="C3910" s="48" t="s">
        <v>3434</v>
      </c>
      <c r="D3910" s="48">
        <v>2</v>
      </c>
      <c r="E3910" s="48" t="s">
        <v>308</v>
      </c>
      <c r="F3910" s="45">
        <v>16</v>
      </c>
      <c r="G3910" s="132" t="s">
        <v>3742</v>
      </c>
      <c r="H3910" s="65" t="s">
        <v>30</v>
      </c>
      <c r="I3910" s="65"/>
      <c r="J3910" s="526"/>
      <c r="K3910" s="42" t="s">
        <v>31</v>
      </c>
      <c r="L3910" s="544">
        <v>45446</v>
      </c>
      <c r="M3910" s="58"/>
      <c r="N3910" s="514">
        <v>45684</v>
      </c>
      <c r="O3910" s="51"/>
      <c r="P3910" s="70" t="str">
        <f t="shared" ca="1" si="654"/>
        <v/>
      </c>
      <c r="Q3910" s="70" t="str">
        <f t="shared" ca="1" si="653"/>
        <v/>
      </c>
      <c r="R3910" s="70" t="str">
        <f t="shared" ca="1" si="650"/>
        <v/>
      </c>
      <c r="S3910" s="70" t="str">
        <f t="shared" ca="1" si="651"/>
        <v/>
      </c>
      <c r="T3910" s="147" t="str">
        <f t="shared" ca="1" si="652"/>
        <v/>
      </c>
      <c r="U3910" s="146"/>
      <c r="V3910" s="51"/>
      <c r="W3910" s="51"/>
      <c r="X3910" s="51"/>
      <c r="Y3910" s="51"/>
      <c r="Z3910" s="51"/>
      <c r="AA3910" s="145"/>
    </row>
    <row r="3911" spans="1:27" s="2" customFormat="1" ht="15.6" x14ac:dyDescent="0.3">
      <c r="A3911" s="555">
        <v>45490</v>
      </c>
      <c r="B3911" s="48" t="s">
        <v>3735</v>
      </c>
      <c r="C3911" s="48" t="s">
        <v>3434</v>
      </c>
      <c r="D3911" s="48">
        <v>2</v>
      </c>
      <c r="E3911" s="48" t="s">
        <v>308</v>
      </c>
      <c r="F3911" s="45">
        <v>17</v>
      </c>
      <c r="G3911" s="132" t="s">
        <v>3741</v>
      </c>
      <c r="H3911" s="65" t="s">
        <v>30</v>
      </c>
      <c r="I3911" s="65"/>
      <c r="J3911" s="526"/>
      <c r="K3911" s="42" t="s">
        <v>31</v>
      </c>
      <c r="L3911" s="544">
        <v>45446</v>
      </c>
      <c r="M3911" s="58"/>
      <c r="N3911" s="514">
        <v>45684</v>
      </c>
      <c r="O3911" s="51"/>
      <c r="P3911" s="70" t="str">
        <f t="shared" ca="1" si="654"/>
        <v/>
      </c>
      <c r="Q3911" s="70" t="str">
        <f t="shared" ca="1" si="653"/>
        <v/>
      </c>
      <c r="R3911" s="70" t="str">
        <f t="shared" ca="1" si="650"/>
        <v/>
      </c>
      <c r="S3911" s="70" t="str">
        <f t="shared" ca="1" si="651"/>
        <v/>
      </c>
      <c r="T3911" s="147" t="str">
        <f t="shared" ca="1" si="652"/>
        <v/>
      </c>
      <c r="U3911" s="146"/>
      <c r="V3911" s="51"/>
      <c r="W3911" s="51"/>
      <c r="X3911" s="51"/>
      <c r="Y3911" s="51"/>
      <c r="Z3911" s="51"/>
      <c r="AA3911" s="145"/>
    </row>
    <row r="3912" spans="1:27" s="2" customFormat="1" ht="31.8" customHeight="1" x14ac:dyDescent="0.35">
      <c r="A3912" s="555">
        <v>45490</v>
      </c>
      <c r="B3912" s="48" t="s">
        <v>3735</v>
      </c>
      <c r="C3912" s="45" t="s">
        <v>3434</v>
      </c>
      <c r="D3912" s="45">
        <v>2</v>
      </c>
      <c r="E3912" s="48" t="s">
        <v>308</v>
      </c>
      <c r="F3912" s="45">
        <v>18</v>
      </c>
      <c r="G3912" s="380" t="s">
        <v>3759</v>
      </c>
      <c r="H3912" s="48" t="s">
        <v>44</v>
      </c>
      <c r="I3912" s="48"/>
      <c r="J3912" s="513">
        <v>45608</v>
      </c>
      <c r="K3912" s="312" t="s">
        <v>5254</v>
      </c>
      <c r="L3912" s="544">
        <v>45446</v>
      </c>
      <c r="M3912" s="461" t="s">
        <v>5439</v>
      </c>
      <c r="N3912" s="513"/>
      <c r="O3912" s="475"/>
      <c r="P3912" s="70" t="str">
        <f t="shared" ca="1" si="654"/>
        <v/>
      </c>
      <c r="Q3912" s="70" t="str">
        <f t="shared" ca="1" si="653"/>
        <v/>
      </c>
      <c r="R3912" s="70" t="str">
        <f t="shared" ca="1" si="650"/>
        <v/>
      </c>
      <c r="S3912" s="70" t="str">
        <f t="shared" ca="1" si="651"/>
        <v/>
      </c>
      <c r="T3912" s="147" t="str">
        <f t="shared" ca="1" si="652"/>
        <v/>
      </c>
      <c r="U3912" s="146"/>
      <c r="V3912" s="51"/>
      <c r="W3912" s="51"/>
      <c r="X3912" s="51"/>
      <c r="Y3912" s="51"/>
      <c r="Z3912" s="51"/>
      <c r="AA3912" s="145"/>
    </row>
    <row r="3913" spans="1:27" s="2" customFormat="1" ht="31.2" x14ac:dyDescent="0.3">
      <c r="A3913" s="555">
        <v>45490</v>
      </c>
      <c r="B3913" s="48" t="s">
        <v>3735</v>
      </c>
      <c r="C3913" s="48" t="s">
        <v>3434</v>
      </c>
      <c r="D3913" s="48">
        <v>2</v>
      </c>
      <c r="E3913" s="48" t="s">
        <v>308</v>
      </c>
      <c r="F3913" s="45">
        <v>19</v>
      </c>
      <c r="G3913" s="148" t="s">
        <v>5361</v>
      </c>
      <c r="H3913" s="65" t="s">
        <v>44</v>
      </c>
      <c r="I3913" s="364"/>
      <c r="J3913" s="526">
        <v>45743</v>
      </c>
      <c r="K3913" s="459" t="s">
        <v>31</v>
      </c>
      <c r="L3913" s="544">
        <v>45446</v>
      </c>
      <c r="M3913" s="246"/>
      <c r="N3913" s="515">
        <v>45785</v>
      </c>
      <c r="O3913" s="252"/>
      <c r="P3913" s="256" t="str">
        <f t="shared" ca="1" si="654"/>
        <v/>
      </c>
      <c r="Q3913" s="256" t="str">
        <f ca="1">IF(K3913="ENCOMENDADO",TODAY()-L3913,"")</f>
        <v/>
      </c>
      <c r="R3913" s="256" t="str">
        <f t="shared" ca="1" si="650"/>
        <v/>
      </c>
      <c r="S3913" s="256" t="str">
        <f t="shared" ca="1" si="651"/>
        <v/>
      </c>
      <c r="T3913" s="275" t="str">
        <f t="shared" ca="1" si="652"/>
        <v/>
      </c>
      <c r="U3913" s="276"/>
      <c r="V3913" s="252"/>
      <c r="W3913" s="252"/>
      <c r="X3913" s="252"/>
      <c r="Y3913" s="252"/>
      <c r="Z3913" s="252"/>
      <c r="AA3913" s="277"/>
    </row>
    <row r="3914" spans="1:27" s="2" customFormat="1" ht="15.6" x14ac:dyDescent="0.3">
      <c r="A3914" s="555">
        <v>45490</v>
      </c>
      <c r="B3914" s="48" t="s">
        <v>3735</v>
      </c>
      <c r="C3914" s="45" t="s">
        <v>3434</v>
      </c>
      <c r="D3914" s="45">
        <v>2</v>
      </c>
      <c r="E3914" s="45" t="s">
        <v>308</v>
      </c>
      <c r="F3914" s="45">
        <v>20</v>
      </c>
      <c r="G3914" s="132" t="s">
        <v>3740</v>
      </c>
      <c r="H3914" s="65" t="s">
        <v>104</v>
      </c>
      <c r="I3914" s="65"/>
      <c r="J3914" s="526">
        <v>45645</v>
      </c>
      <c r="K3914" s="42" t="s">
        <v>31</v>
      </c>
      <c r="L3914" s="544">
        <v>45446</v>
      </c>
      <c r="M3914" s="51"/>
      <c r="N3914" s="513">
        <v>45673</v>
      </c>
      <c r="O3914" s="51"/>
      <c r="P3914" s="70" t="str">
        <f t="shared" ca="1" si="654"/>
        <v/>
      </c>
      <c r="Q3914" s="70" t="str">
        <f ca="1">IF(K3914="ENCOMENDADO",TODAY()-J3914,"")</f>
        <v/>
      </c>
      <c r="R3914" s="70" t="str">
        <f t="shared" ca="1" si="650"/>
        <v/>
      </c>
      <c r="S3914" s="70" t="str">
        <f t="shared" ca="1" si="651"/>
        <v/>
      </c>
      <c r="T3914" s="147" t="str">
        <f t="shared" ca="1" si="652"/>
        <v/>
      </c>
      <c r="U3914" s="146"/>
      <c r="V3914" s="51"/>
      <c r="W3914" s="51"/>
      <c r="X3914" s="51"/>
      <c r="Y3914" s="51"/>
      <c r="Z3914" s="51"/>
      <c r="AA3914" s="145"/>
    </row>
    <row r="3915" spans="1:27" s="2" customFormat="1" ht="31.2" x14ac:dyDescent="0.3">
      <c r="A3915" s="555">
        <v>45490</v>
      </c>
      <c r="B3915" s="48" t="s">
        <v>3735</v>
      </c>
      <c r="C3915" s="45" t="s">
        <v>3434</v>
      </c>
      <c r="D3915" s="45">
        <v>2</v>
      </c>
      <c r="E3915" s="45" t="s">
        <v>308</v>
      </c>
      <c r="F3915" s="45">
        <v>21</v>
      </c>
      <c r="G3915" s="148" t="s">
        <v>3739</v>
      </c>
      <c r="H3915" s="65" t="s">
        <v>76</v>
      </c>
      <c r="I3915" s="65"/>
      <c r="J3915" s="526"/>
      <c r="K3915" s="42" t="s">
        <v>31</v>
      </c>
      <c r="L3915" s="544">
        <v>45446</v>
      </c>
      <c r="M3915" s="51"/>
      <c r="N3915" s="513">
        <v>45534</v>
      </c>
      <c r="O3915" s="51"/>
      <c r="P3915" s="70" t="str">
        <f t="shared" ca="1" si="654"/>
        <v/>
      </c>
      <c r="Q3915" s="70" t="str">
        <f ca="1">IF(K3915="ENCOMENDADO",TODAY()-J3915,"")</f>
        <v/>
      </c>
      <c r="R3915" s="70" t="str">
        <f t="shared" ca="1" si="650"/>
        <v/>
      </c>
      <c r="S3915" s="70" t="str">
        <f t="shared" ca="1" si="651"/>
        <v/>
      </c>
      <c r="T3915" s="147" t="str">
        <f t="shared" ca="1" si="652"/>
        <v/>
      </c>
      <c r="U3915" s="146"/>
      <c r="V3915" s="51"/>
      <c r="W3915" s="51"/>
      <c r="X3915" s="51"/>
      <c r="Y3915" s="51"/>
      <c r="Z3915" s="51"/>
      <c r="AA3915" s="145"/>
    </row>
    <row r="3916" spans="1:27" s="2" customFormat="1" ht="109.2" x14ac:dyDescent="0.3">
      <c r="A3916" s="555">
        <v>45490</v>
      </c>
      <c r="B3916" s="48" t="s">
        <v>3735</v>
      </c>
      <c r="C3916" s="45" t="s">
        <v>3434</v>
      </c>
      <c r="D3916" s="45">
        <v>2</v>
      </c>
      <c r="E3916" s="48" t="s">
        <v>308</v>
      </c>
      <c r="F3916" s="45">
        <v>22</v>
      </c>
      <c r="G3916" s="380" t="s">
        <v>5351</v>
      </c>
      <c r="H3916" s="48" t="s">
        <v>54</v>
      </c>
      <c r="I3916" s="457"/>
      <c r="J3916" s="513">
        <v>45895</v>
      </c>
      <c r="K3916" s="355" t="s">
        <v>5185</v>
      </c>
      <c r="L3916" s="544">
        <v>45446</v>
      </c>
      <c r="M3916" s="462"/>
      <c r="N3916" s="515"/>
      <c r="O3916" s="470" t="s">
        <v>5400</v>
      </c>
      <c r="P3916" s="256"/>
      <c r="Q3916" s="256"/>
      <c r="R3916" s="256"/>
      <c r="S3916" s="256"/>
      <c r="T3916" s="275"/>
      <c r="U3916" s="276"/>
      <c r="V3916" s="252"/>
      <c r="W3916" s="252"/>
      <c r="X3916" s="252"/>
      <c r="Y3916" s="252"/>
      <c r="Z3916" s="252"/>
      <c r="AA3916" s="277"/>
    </row>
    <row r="3917" spans="1:27" s="2" customFormat="1" ht="15.6" x14ac:dyDescent="0.3">
      <c r="A3917" s="555">
        <v>45506</v>
      </c>
      <c r="B3917" s="48" t="s">
        <v>3760</v>
      </c>
      <c r="C3917" s="45" t="s">
        <v>3434</v>
      </c>
      <c r="D3917" s="45">
        <v>2</v>
      </c>
      <c r="E3917" s="45" t="s">
        <v>361</v>
      </c>
      <c r="F3917" s="45">
        <v>1</v>
      </c>
      <c r="G3917" s="64" t="s">
        <v>3829</v>
      </c>
      <c r="H3917" s="47" t="s">
        <v>54</v>
      </c>
      <c r="I3917" s="65"/>
      <c r="J3917" s="580">
        <v>45674</v>
      </c>
      <c r="K3917" s="42" t="s">
        <v>31</v>
      </c>
      <c r="L3917" s="544">
        <v>45460</v>
      </c>
      <c r="M3917" s="57"/>
      <c r="N3917" s="518">
        <v>45721</v>
      </c>
      <c r="O3917" s="51"/>
      <c r="P3917" s="70" t="str">
        <f ca="1">IF(K3917="NÃO INTERVENCIONADO",TODAY()-J3917,"")</f>
        <v/>
      </c>
      <c r="Q3917" s="70" t="str">
        <f t="shared" ref="Q3917:Q3941" ca="1" si="655">IF(K3917="ENCOMENDADO",TODAY()-J3917,"")</f>
        <v/>
      </c>
      <c r="R3917" s="70" t="str">
        <f t="shared" ref="R3917:R3948" ca="1" si="656">IF(K3917="EM OBRA",TODAY()-J3917,"")</f>
        <v/>
      </c>
      <c r="S3917" s="70" t="str">
        <f t="shared" ref="S3917:S3948" ca="1" si="657">IF(K3917="CORREÇÃO NÃO ACEITE",TODAY()-J3917,"")</f>
        <v/>
      </c>
      <c r="T3917" s="147" t="str">
        <f t="shared" ref="T3917:T3948" ca="1" si="658">IF(K3917="A VERIFICAR",TODAY()-J3917,"")</f>
        <v/>
      </c>
      <c r="U3917" s="146"/>
      <c r="V3917" s="51"/>
      <c r="W3917" s="51"/>
      <c r="X3917" s="51"/>
      <c r="Y3917" s="51"/>
      <c r="Z3917" s="51"/>
      <c r="AA3917" s="145"/>
    </row>
    <row r="3918" spans="1:27" s="2" customFormat="1" ht="62.4" x14ac:dyDescent="0.3">
      <c r="A3918" s="555">
        <v>45506</v>
      </c>
      <c r="B3918" s="48" t="s">
        <v>3760</v>
      </c>
      <c r="C3918" s="393" t="s">
        <v>3434</v>
      </c>
      <c r="D3918" s="393">
        <v>2</v>
      </c>
      <c r="E3918" s="393" t="s">
        <v>361</v>
      </c>
      <c r="F3918" s="393">
        <v>2</v>
      </c>
      <c r="G3918" s="408" t="s">
        <v>5257</v>
      </c>
      <c r="H3918" s="47" t="s">
        <v>54</v>
      </c>
      <c r="I3918" s="394"/>
      <c r="J3918" s="592">
        <v>45723</v>
      </c>
      <c r="K3918" s="415" t="s">
        <v>5285</v>
      </c>
      <c r="L3918" s="544">
        <v>45460</v>
      </c>
      <c r="M3918" s="404"/>
      <c r="N3918" s="516"/>
      <c r="O3918" s="51" t="s">
        <v>3828</v>
      </c>
      <c r="P3918" s="70" t="str">
        <f ca="1">IF(K3918="NÃO INTERVENCIONADO",TODAY()-L3918,"")</f>
        <v/>
      </c>
      <c r="Q3918" s="70" t="str">
        <f t="shared" ca="1" si="655"/>
        <v/>
      </c>
      <c r="R3918" s="70" t="str">
        <f t="shared" ca="1" si="656"/>
        <v/>
      </c>
      <c r="S3918" s="70" t="str">
        <f t="shared" ca="1" si="657"/>
        <v/>
      </c>
      <c r="T3918" s="147" t="str">
        <f t="shared" ca="1" si="658"/>
        <v/>
      </c>
      <c r="U3918" s="146"/>
      <c r="V3918" s="51"/>
      <c r="W3918" s="51"/>
      <c r="X3918" s="51"/>
      <c r="Y3918" s="51"/>
      <c r="Z3918" s="51"/>
      <c r="AA3918" s="145"/>
    </row>
    <row r="3919" spans="1:27" s="2" customFormat="1" ht="15.6" x14ac:dyDescent="0.3">
      <c r="A3919" s="555">
        <v>45506</v>
      </c>
      <c r="B3919" s="48" t="s">
        <v>3760</v>
      </c>
      <c r="C3919" s="48" t="s">
        <v>3434</v>
      </c>
      <c r="D3919" s="48">
        <v>2</v>
      </c>
      <c r="E3919" s="48" t="s">
        <v>361</v>
      </c>
      <c r="F3919" s="45">
        <v>3</v>
      </c>
      <c r="G3919" s="67" t="s">
        <v>3042</v>
      </c>
      <c r="H3919" s="47" t="s">
        <v>30</v>
      </c>
      <c r="I3919" s="48"/>
      <c r="J3919" s="513"/>
      <c r="K3919" s="42" t="s">
        <v>31</v>
      </c>
      <c r="L3919" s="544">
        <v>45460</v>
      </c>
      <c r="M3919" s="57"/>
      <c r="N3919" s="516">
        <v>45552</v>
      </c>
      <c r="O3919" s="51"/>
      <c r="P3919" s="70" t="str">
        <f t="shared" ref="P3919:P3948" ca="1" si="659">IF(K3919="NÃO INTERVENCIONADO",TODAY()-J3919,"")</f>
        <v/>
      </c>
      <c r="Q3919" s="70" t="str">
        <f t="shared" ca="1" si="655"/>
        <v/>
      </c>
      <c r="R3919" s="70" t="str">
        <f t="shared" ca="1" si="656"/>
        <v/>
      </c>
      <c r="S3919" s="70" t="str">
        <f t="shared" ca="1" si="657"/>
        <v/>
      </c>
      <c r="T3919" s="147" t="str">
        <f t="shared" ca="1" si="658"/>
        <v/>
      </c>
      <c r="U3919" s="146"/>
      <c r="V3919" s="51"/>
      <c r="W3919" s="51"/>
      <c r="X3919" s="51"/>
      <c r="Y3919" s="51"/>
      <c r="Z3919" s="51"/>
      <c r="AA3919" s="145"/>
    </row>
    <row r="3920" spans="1:27" s="2" customFormat="1" ht="15.6" x14ac:dyDescent="0.3">
      <c r="A3920" s="555">
        <v>45506</v>
      </c>
      <c r="B3920" s="48" t="s">
        <v>3760</v>
      </c>
      <c r="C3920" s="48" t="s">
        <v>3434</v>
      </c>
      <c r="D3920" s="48">
        <v>2</v>
      </c>
      <c r="E3920" s="48" t="s">
        <v>361</v>
      </c>
      <c r="F3920" s="45">
        <v>4</v>
      </c>
      <c r="G3920" s="67" t="s">
        <v>3826</v>
      </c>
      <c r="H3920" s="47" t="s">
        <v>30</v>
      </c>
      <c r="I3920" s="48"/>
      <c r="J3920" s="513"/>
      <c r="K3920" s="42" t="s">
        <v>31</v>
      </c>
      <c r="L3920" s="544">
        <v>45460</v>
      </c>
      <c r="M3920" s="57"/>
      <c r="N3920" s="516">
        <v>45552</v>
      </c>
      <c r="O3920" s="51"/>
      <c r="P3920" s="70" t="str">
        <f t="shared" ca="1" si="659"/>
        <v/>
      </c>
      <c r="Q3920" s="70" t="str">
        <f t="shared" ca="1" si="655"/>
        <v/>
      </c>
      <c r="R3920" s="70" t="str">
        <f t="shared" ca="1" si="656"/>
        <v/>
      </c>
      <c r="S3920" s="70" t="str">
        <f t="shared" ca="1" si="657"/>
        <v/>
      </c>
      <c r="T3920" s="147" t="str">
        <f t="shared" ca="1" si="658"/>
        <v/>
      </c>
      <c r="U3920" s="146"/>
      <c r="V3920" s="51"/>
      <c r="W3920" s="51"/>
      <c r="X3920" s="51"/>
      <c r="Y3920" s="51"/>
      <c r="Z3920" s="51"/>
      <c r="AA3920" s="145"/>
    </row>
    <row r="3921" spans="1:27" s="2" customFormat="1" ht="15.6" x14ac:dyDescent="0.3">
      <c r="A3921" s="555">
        <v>45506</v>
      </c>
      <c r="B3921" s="48" t="s">
        <v>3760</v>
      </c>
      <c r="C3921" s="48" t="s">
        <v>3434</v>
      </c>
      <c r="D3921" s="48">
        <v>2</v>
      </c>
      <c r="E3921" s="48" t="s">
        <v>361</v>
      </c>
      <c r="F3921" s="45">
        <v>5</v>
      </c>
      <c r="G3921" s="67" t="s">
        <v>3825</v>
      </c>
      <c r="H3921" s="47" t="s">
        <v>30</v>
      </c>
      <c r="I3921" s="48"/>
      <c r="J3921" s="513"/>
      <c r="K3921" s="42" t="s">
        <v>31</v>
      </c>
      <c r="L3921" s="544">
        <v>45460</v>
      </c>
      <c r="M3921" s="57"/>
      <c r="N3921" s="516">
        <v>45639</v>
      </c>
      <c r="O3921" s="51"/>
      <c r="P3921" s="70" t="str">
        <f t="shared" ca="1" si="659"/>
        <v/>
      </c>
      <c r="Q3921" s="70" t="str">
        <f t="shared" ca="1" si="655"/>
        <v/>
      </c>
      <c r="R3921" s="70" t="str">
        <f t="shared" ca="1" si="656"/>
        <v/>
      </c>
      <c r="S3921" s="70" t="str">
        <f t="shared" ca="1" si="657"/>
        <v/>
      </c>
      <c r="T3921" s="147" t="str">
        <f t="shared" ca="1" si="658"/>
        <v/>
      </c>
      <c r="U3921" s="146"/>
      <c r="V3921" s="51"/>
      <c r="W3921" s="51"/>
      <c r="X3921" s="51"/>
      <c r="Y3921" s="51"/>
      <c r="Z3921" s="51"/>
      <c r="AA3921" s="145"/>
    </row>
    <row r="3922" spans="1:27" s="2" customFormat="1" ht="15.6" x14ac:dyDescent="0.3">
      <c r="A3922" s="555">
        <v>45506</v>
      </c>
      <c r="B3922" s="48" t="s">
        <v>3760</v>
      </c>
      <c r="C3922" s="48" t="s">
        <v>3434</v>
      </c>
      <c r="D3922" s="48">
        <v>2</v>
      </c>
      <c r="E3922" s="48" t="s">
        <v>361</v>
      </c>
      <c r="F3922" s="45">
        <v>6</v>
      </c>
      <c r="G3922" s="67" t="s">
        <v>2070</v>
      </c>
      <c r="H3922" s="47" t="s">
        <v>30</v>
      </c>
      <c r="I3922" s="48"/>
      <c r="J3922" s="513"/>
      <c r="K3922" s="42" t="s">
        <v>31</v>
      </c>
      <c r="L3922" s="544">
        <v>45460</v>
      </c>
      <c r="M3922" s="57"/>
      <c r="N3922" s="516">
        <v>45552</v>
      </c>
      <c r="O3922" s="51"/>
      <c r="P3922" s="70" t="str">
        <f t="shared" ca="1" si="659"/>
        <v/>
      </c>
      <c r="Q3922" s="70" t="str">
        <f t="shared" ca="1" si="655"/>
        <v/>
      </c>
      <c r="R3922" s="70" t="str">
        <f t="shared" ca="1" si="656"/>
        <v/>
      </c>
      <c r="S3922" s="70" t="str">
        <f t="shared" ca="1" si="657"/>
        <v/>
      </c>
      <c r="T3922" s="147" t="str">
        <f t="shared" ca="1" si="658"/>
        <v/>
      </c>
      <c r="U3922" s="146"/>
      <c r="V3922" s="51"/>
      <c r="W3922" s="51"/>
      <c r="X3922" s="51"/>
      <c r="Y3922" s="51"/>
      <c r="Z3922" s="51"/>
      <c r="AA3922" s="145"/>
    </row>
    <row r="3923" spans="1:27" s="2" customFormat="1" ht="15.6" x14ac:dyDescent="0.3">
      <c r="A3923" s="555">
        <v>45506</v>
      </c>
      <c r="B3923" s="48" t="s">
        <v>3760</v>
      </c>
      <c r="C3923" s="45" t="s">
        <v>3434</v>
      </c>
      <c r="D3923" s="45">
        <v>2</v>
      </c>
      <c r="E3923" s="45" t="s">
        <v>361</v>
      </c>
      <c r="F3923" s="45">
        <v>7</v>
      </c>
      <c r="G3923" s="68" t="s">
        <v>3824</v>
      </c>
      <c r="H3923" s="53" t="s">
        <v>76</v>
      </c>
      <c r="I3923" s="45"/>
      <c r="J3923" s="516"/>
      <c r="K3923" s="187" t="s">
        <v>31</v>
      </c>
      <c r="L3923" s="544">
        <v>45460</v>
      </c>
      <c r="M3923" s="57"/>
      <c r="N3923" s="516">
        <v>45534</v>
      </c>
      <c r="O3923" s="51"/>
      <c r="P3923" s="70" t="str">
        <f t="shared" ca="1" si="659"/>
        <v/>
      </c>
      <c r="Q3923" s="70" t="str">
        <f t="shared" ca="1" si="655"/>
        <v/>
      </c>
      <c r="R3923" s="70" t="str">
        <f t="shared" ca="1" si="656"/>
        <v/>
      </c>
      <c r="S3923" s="70" t="str">
        <f t="shared" ca="1" si="657"/>
        <v/>
      </c>
      <c r="T3923" s="147" t="str">
        <f t="shared" ca="1" si="658"/>
        <v/>
      </c>
      <c r="U3923" s="146"/>
      <c r="V3923" s="51"/>
      <c r="W3923" s="51"/>
      <c r="X3923" s="51"/>
      <c r="Y3923" s="51"/>
      <c r="Z3923" s="51"/>
      <c r="AA3923" s="145"/>
    </row>
    <row r="3924" spans="1:27" s="2" customFormat="1" ht="15.6" x14ac:dyDescent="0.3">
      <c r="A3924" s="555">
        <v>45506</v>
      </c>
      <c r="B3924" s="48" t="s">
        <v>3760</v>
      </c>
      <c r="C3924" s="48" t="s">
        <v>3434</v>
      </c>
      <c r="D3924" s="48">
        <v>2</v>
      </c>
      <c r="E3924" s="48" t="s">
        <v>361</v>
      </c>
      <c r="F3924" s="45">
        <v>8</v>
      </c>
      <c r="G3924" s="67" t="s">
        <v>3823</v>
      </c>
      <c r="H3924" s="47" t="s">
        <v>30</v>
      </c>
      <c r="I3924" s="48"/>
      <c r="J3924" s="513"/>
      <c r="K3924" s="187" t="s">
        <v>31</v>
      </c>
      <c r="L3924" s="544">
        <v>45460</v>
      </c>
      <c r="M3924" s="57"/>
      <c r="N3924" s="516">
        <v>45639</v>
      </c>
      <c r="O3924" s="51"/>
      <c r="P3924" s="70" t="str">
        <f t="shared" ca="1" si="659"/>
        <v/>
      </c>
      <c r="Q3924" s="70" t="str">
        <f t="shared" ca="1" si="655"/>
        <v/>
      </c>
      <c r="R3924" s="70" t="str">
        <f t="shared" ca="1" si="656"/>
        <v/>
      </c>
      <c r="S3924" s="70" t="str">
        <f t="shared" ca="1" si="657"/>
        <v/>
      </c>
      <c r="T3924" s="147" t="str">
        <f t="shared" ca="1" si="658"/>
        <v/>
      </c>
      <c r="U3924" s="146"/>
      <c r="V3924" s="51"/>
      <c r="W3924" s="51"/>
      <c r="X3924" s="51"/>
      <c r="Y3924" s="51"/>
      <c r="Z3924" s="51"/>
      <c r="AA3924" s="145"/>
    </row>
    <row r="3925" spans="1:27" s="2" customFormat="1" ht="15.6" x14ac:dyDescent="0.3">
      <c r="A3925" s="555">
        <v>45506</v>
      </c>
      <c r="B3925" s="48" t="s">
        <v>3760</v>
      </c>
      <c r="C3925" s="45" t="s">
        <v>3434</v>
      </c>
      <c r="D3925" s="45">
        <v>2</v>
      </c>
      <c r="E3925" s="45" t="s">
        <v>361</v>
      </c>
      <c r="F3925" s="45">
        <v>9</v>
      </c>
      <c r="G3925" s="68" t="s">
        <v>3822</v>
      </c>
      <c r="H3925" s="53" t="s">
        <v>76</v>
      </c>
      <c r="I3925" s="45"/>
      <c r="J3925" s="516"/>
      <c r="K3925" s="188" t="s">
        <v>227</v>
      </c>
      <c r="L3925" s="544">
        <v>45460</v>
      </c>
      <c r="M3925" s="57"/>
      <c r="N3925" s="516"/>
      <c r="O3925" s="51"/>
      <c r="P3925" s="70" t="str">
        <f t="shared" ca="1" si="659"/>
        <v/>
      </c>
      <c r="Q3925" s="70" t="str">
        <f t="shared" ca="1" si="655"/>
        <v/>
      </c>
      <c r="R3925" s="70" t="str">
        <f t="shared" ca="1" si="656"/>
        <v/>
      </c>
      <c r="S3925" s="70" t="str">
        <f t="shared" ca="1" si="657"/>
        <v/>
      </c>
      <c r="T3925" s="147" t="str">
        <f t="shared" ca="1" si="658"/>
        <v/>
      </c>
      <c r="U3925" s="146"/>
      <c r="V3925" s="51"/>
      <c r="W3925" s="51"/>
      <c r="X3925" s="51"/>
      <c r="Y3925" s="51"/>
      <c r="Z3925" s="51"/>
      <c r="AA3925" s="145"/>
    </row>
    <row r="3926" spans="1:27" s="2" customFormat="1" ht="15.6" x14ac:dyDescent="0.3">
      <c r="A3926" s="555">
        <v>45506</v>
      </c>
      <c r="B3926" s="48" t="s">
        <v>3760</v>
      </c>
      <c r="C3926" s="48" t="s">
        <v>3434</v>
      </c>
      <c r="D3926" s="48">
        <v>2</v>
      </c>
      <c r="E3926" s="48" t="s">
        <v>361</v>
      </c>
      <c r="F3926" s="45">
        <v>10</v>
      </c>
      <c r="G3926" s="67" t="s">
        <v>3821</v>
      </c>
      <c r="H3926" s="47" t="s">
        <v>30</v>
      </c>
      <c r="I3926" s="48"/>
      <c r="J3926" s="513"/>
      <c r="K3926" s="42" t="s">
        <v>31</v>
      </c>
      <c r="L3926" s="544">
        <v>45460</v>
      </c>
      <c r="M3926" s="57"/>
      <c r="N3926" s="516">
        <v>45552</v>
      </c>
      <c r="O3926" s="51"/>
      <c r="P3926" s="70" t="str">
        <f t="shared" ca="1" si="659"/>
        <v/>
      </c>
      <c r="Q3926" s="70" t="str">
        <f t="shared" ca="1" si="655"/>
        <v/>
      </c>
      <c r="R3926" s="70" t="str">
        <f t="shared" ca="1" si="656"/>
        <v/>
      </c>
      <c r="S3926" s="70" t="str">
        <f t="shared" ca="1" si="657"/>
        <v/>
      </c>
      <c r="T3926" s="147" t="str">
        <f t="shared" ca="1" si="658"/>
        <v/>
      </c>
      <c r="U3926" s="146"/>
      <c r="V3926" s="51"/>
      <c r="W3926" s="51"/>
      <c r="X3926" s="51"/>
      <c r="Y3926" s="51"/>
      <c r="Z3926" s="51"/>
      <c r="AA3926" s="145"/>
    </row>
    <row r="3927" spans="1:27" s="2" customFormat="1" ht="15.6" x14ac:dyDescent="0.3">
      <c r="A3927" s="555">
        <v>45506</v>
      </c>
      <c r="B3927" s="48" t="s">
        <v>3760</v>
      </c>
      <c r="C3927" s="48" t="s">
        <v>3434</v>
      </c>
      <c r="D3927" s="48">
        <v>2</v>
      </c>
      <c r="E3927" s="48" t="s">
        <v>361</v>
      </c>
      <c r="F3927" s="45">
        <v>11</v>
      </c>
      <c r="G3927" s="67" t="s">
        <v>3820</v>
      </c>
      <c r="H3927" s="47" t="s">
        <v>30</v>
      </c>
      <c r="I3927" s="48"/>
      <c r="J3927" s="513"/>
      <c r="K3927" s="42" t="s">
        <v>31</v>
      </c>
      <c r="L3927" s="544">
        <v>45460</v>
      </c>
      <c r="M3927" s="57"/>
      <c r="N3927" s="516">
        <v>45552</v>
      </c>
      <c r="O3927" s="51"/>
      <c r="P3927" s="70" t="str">
        <f t="shared" ca="1" si="659"/>
        <v/>
      </c>
      <c r="Q3927" s="70" t="str">
        <f t="shared" ca="1" si="655"/>
        <v/>
      </c>
      <c r="R3927" s="70" t="str">
        <f t="shared" ca="1" si="656"/>
        <v/>
      </c>
      <c r="S3927" s="70" t="str">
        <f t="shared" ca="1" si="657"/>
        <v/>
      </c>
      <c r="T3927" s="147" t="str">
        <f t="shared" ca="1" si="658"/>
        <v/>
      </c>
      <c r="U3927" s="146"/>
      <c r="V3927" s="51"/>
      <c r="W3927" s="51"/>
      <c r="X3927" s="51"/>
      <c r="Y3927" s="51"/>
      <c r="Z3927" s="51"/>
      <c r="AA3927" s="145"/>
    </row>
    <row r="3928" spans="1:27" s="2" customFormat="1" ht="15.6" x14ac:dyDescent="0.3">
      <c r="A3928" s="555">
        <v>45506</v>
      </c>
      <c r="B3928" s="48" t="s">
        <v>3760</v>
      </c>
      <c r="C3928" s="48" t="s">
        <v>3434</v>
      </c>
      <c r="D3928" s="48">
        <v>2</v>
      </c>
      <c r="E3928" s="48" t="s">
        <v>361</v>
      </c>
      <c r="F3928" s="45">
        <v>12</v>
      </c>
      <c r="G3928" s="67" t="s">
        <v>3819</v>
      </c>
      <c r="H3928" s="47" t="s">
        <v>30</v>
      </c>
      <c r="I3928" s="48"/>
      <c r="J3928" s="513"/>
      <c r="K3928" s="42" t="s">
        <v>31</v>
      </c>
      <c r="L3928" s="544">
        <v>45460</v>
      </c>
      <c r="M3928" s="57"/>
      <c r="N3928" s="516">
        <v>45552</v>
      </c>
      <c r="O3928" s="51"/>
      <c r="P3928" s="70" t="str">
        <f t="shared" ca="1" si="659"/>
        <v/>
      </c>
      <c r="Q3928" s="70" t="str">
        <f t="shared" ca="1" si="655"/>
        <v/>
      </c>
      <c r="R3928" s="70" t="str">
        <f t="shared" ca="1" si="656"/>
        <v/>
      </c>
      <c r="S3928" s="70" t="str">
        <f t="shared" ca="1" si="657"/>
        <v/>
      </c>
      <c r="T3928" s="147" t="str">
        <f t="shared" ca="1" si="658"/>
        <v/>
      </c>
      <c r="U3928" s="146"/>
      <c r="V3928" s="51"/>
      <c r="W3928" s="51"/>
      <c r="X3928" s="51"/>
      <c r="Y3928" s="51"/>
      <c r="Z3928" s="51"/>
      <c r="AA3928" s="145"/>
    </row>
    <row r="3929" spans="1:27" s="2" customFormat="1" ht="15.6" x14ac:dyDescent="0.3">
      <c r="A3929" s="555">
        <v>45506</v>
      </c>
      <c r="B3929" s="48" t="s">
        <v>3760</v>
      </c>
      <c r="C3929" s="48" t="s">
        <v>3434</v>
      </c>
      <c r="D3929" s="48">
        <v>2</v>
      </c>
      <c r="E3929" s="48" t="s">
        <v>361</v>
      </c>
      <c r="F3929" s="45">
        <v>13</v>
      </c>
      <c r="G3929" s="67" t="s">
        <v>3818</v>
      </c>
      <c r="H3929" s="47" t="s">
        <v>30</v>
      </c>
      <c r="I3929" s="48"/>
      <c r="J3929" s="513"/>
      <c r="K3929" s="42" t="s">
        <v>31</v>
      </c>
      <c r="L3929" s="544">
        <v>45460</v>
      </c>
      <c r="M3929" s="57"/>
      <c r="N3929" s="516">
        <v>45637</v>
      </c>
      <c r="O3929" s="51"/>
      <c r="P3929" s="70" t="str">
        <f t="shared" ca="1" si="659"/>
        <v/>
      </c>
      <c r="Q3929" s="70" t="str">
        <f t="shared" ca="1" si="655"/>
        <v/>
      </c>
      <c r="R3929" s="70" t="str">
        <f t="shared" ca="1" si="656"/>
        <v/>
      </c>
      <c r="S3929" s="70" t="str">
        <f t="shared" ca="1" si="657"/>
        <v/>
      </c>
      <c r="T3929" s="147" t="str">
        <f t="shared" ca="1" si="658"/>
        <v/>
      </c>
      <c r="U3929" s="146"/>
      <c r="V3929" s="51"/>
      <c r="W3929" s="51"/>
      <c r="X3929" s="51"/>
      <c r="Y3929" s="51"/>
      <c r="Z3929" s="51"/>
      <c r="AA3929" s="145"/>
    </row>
    <row r="3930" spans="1:27" s="2" customFormat="1" ht="15.6" x14ac:dyDescent="0.3">
      <c r="A3930" s="555">
        <v>45506</v>
      </c>
      <c r="B3930" s="48" t="s">
        <v>3760</v>
      </c>
      <c r="C3930" s="48" t="s">
        <v>3434</v>
      </c>
      <c r="D3930" s="48">
        <v>2</v>
      </c>
      <c r="E3930" s="48" t="s">
        <v>361</v>
      </c>
      <c r="F3930" s="45">
        <v>14</v>
      </c>
      <c r="G3930" s="67" t="s">
        <v>3817</v>
      </c>
      <c r="H3930" s="47" t="s">
        <v>30</v>
      </c>
      <c r="I3930" s="48"/>
      <c r="J3930" s="513"/>
      <c r="K3930" s="42" t="s">
        <v>31</v>
      </c>
      <c r="L3930" s="544">
        <v>45460</v>
      </c>
      <c r="M3930" s="57"/>
      <c r="N3930" s="516">
        <v>45552</v>
      </c>
      <c r="O3930" s="51"/>
      <c r="P3930" s="70" t="str">
        <f t="shared" ca="1" si="659"/>
        <v/>
      </c>
      <c r="Q3930" s="70" t="str">
        <f t="shared" ca="1" si="655"/>
        <v/>
      </c>
      <c r="R3930" s="70" t="str">
        <f t="shared" ca="1" si="656"/>
        <v/>
      </c>
      <c r="S3930" s="70" t="str">
        <f t="shared" ca="1" si="657"/>
        <v/>
      </c>
      <c r="T3930" s="147" t="str">
        <f t="shared" ca="1" si="658"/>
        <v/>
      </c>
      <c r="U3930" s="146"/>
      <c r="V3930" s="51"/>
      <c r="W3930" s="51"/>
      <c r="X3930" s="51"/>
      <c r="Y3930" s="51"/>
      <c r="Z3930" s="51"/>
      <c r="AA3930" s="145"/>
    </row>
    <row r="3931" spans="1:27" s="2" customFormat="1" ht="15.6" x14ac:dyDescent="0.3">
      <c r="A3931" s="555">
        <v>45506</v>
      </c>
      <c r="B3931" s="48" t="s">
        <v>3760</v>
      </c>
      <c r="C3931" s="48" t="s">
        <v>3434</v>
      </c>
      <c r="D3931" s="48">
        <v>2</v>
      </c>
      <c r="E3931" s="48" t="s">
        <v>361</v>
      </c>
      <c r="F3931" s="45">
        <v>15</v>
      </c>
      <c r="G3931" s="67" t="s">
        <v>3815</v>
      </c>
      <c r="H3931" s="65" t="s">
        <v>158</v>
      </c>
      <c r="I3931" s="45"/>
      <c r="J3931" s="516"/>
      <c r="K3931" s="42" t="s">
        <v>31</v>
      </c>
      <c r="L3931" s="544">
        <v>45460</v>
      </c>
      <c r="M3931" s="89"/>
      <c r="N3931" s="516">
        <v>45555</v>
      </c>
      <c r="O3931" s="51" t="s">
        <v>3816</v>
      </c>
      <c r="P3931" s="70" t="str">
        <f t="shared" ca="1" si="659"/>
        <v/>
      </c>
      <c r="Q3931" s="70" t="str">
        <f t="shared" ca="1" si="655"/>
        <v/>
      </c>
      <c r="R3931" s="70" t="str">
        <f t="shared" ca="1" si="656"/>
        <v/>
      </c>
      <c r="S3931" s="70" t="str">
        <f t="shared" ca="1" si="657"/>
        <v/>
      </c>
      <c r="T3931" s="147" t="str">
        <f t="shared" ca="1" si="658"/>
        <v/>
      </c>
      <c r="U3931" s="146"/>
      <c r="V3931" s="51"/>
      <c r="W3931" s="51"/>
      <c r="X3931" s="51"/>
      <c r="Y3931" s="51"/>
      <c r="Z3931" s="51"/>
      <c r="AA3931" s="145"/>
    </row>
    <row r="3932" spans="1:27" s="2" customFormat="1" ht="15.6" x14ac:dyDescent="0.3">
      <c r="A3932" s="555">
        <v>45506</v>
      </c>
      <c r="B3932" s="48" t="s">
        <v>3760</v>
      </c>
      <c r="C3932" s="48" t="s">
        <v>3434</v>
      </c>
      <c r="D3932" s="48">
        <v>2</v>
      </c>
      <c r="E3932" s="48" t="s">
        <v>361</v>
      </c>
      <c r="F3932" s="45">
        <v>16</v>
      </c>
      <c r="G3932" s="67" t="s">
        <v>3814</v>
      </c>
      <c r="H3932" s="47" t="s">
        <v>30</v>
      </c>
      <c r="I3932" s="48"/>
      <c r="J3932" s="513"/>
      <c r="K3932" s="42" t="s">
        <v>31</v>
      </c>
      <c r="L3932" s="544">
        <v>45460</v>
      </c>
      <c r="M3932" s="57"/>
      <c r="N3932" s="516">
        <v>45552</v>
      </c>
      <c r="O3932" s="51"/>
      <c r="P3932" s="70" t="str">
        <f t="shared" ca="1" si="659"/>
        <v/>
      </c>
      <c r="Q3932" s="70" t="str">
        <f t="shared" ca="1" si="655"/>
        <v/>
      </c>
      <c r="R3932" s="70" t="str">
        <f t="shared" ca="1" si="656"/>
        <v/>
      </c>
      <c r="S3932" s="70" t="str">
        <f t="shared" ca="1" si="657"/>
        <v/>
      </c>
      <c r="T3932" s="147" t="str">
        <f t="shared" ca="1" si="658"/>
        <v/>
      </c>
      <c r="U3932" s="146"/>
      <c r="V3932" s="51"/>
      <c r="W3932" s="51"/>
      <c r="X3932" s="51"/>
      <c r="Y3932" s="51"/>
      <c r="Z3932" s="51"/>
      <c r="AA3932" s="145"/>
    </row>
    <row r="3933" spans="1:27" s="2" customFormat="1" ht="15.6" x14ac:dyDescent="0.3">
      <c r="A3933" s="555">
        <v>45506</v>
      </c>
      <c r="B3933" s="48" t="s">
        <v>3760</v>
      </c>
      <c r="C3933" s="48" t="s">
        <v>3434</v>
      </c>
      <c r="D3933" s="48">
        <v>2</v>
      </c>
      <c r="E3933" s="48" t="s">
        <v>361</v>
      </c>
      <c r="F3933" s="45">
        <v>17</v>
      </c>
      <c r="G3933" s="67" t="s">
        <v>3813</v>
      </c>
      <c r="H3933" s="47" t="s">
        <v>30</v>
      </c>
      <c r="I3933" s="48"/>
      <c r="J3933" s="513"/>
      <c r="K3933" s="42" t="s">
        <v>31</v>
      </c>
      <c r="L3933" s="544">
        <v>45460</v>
      </c>
      <c r="M3933" s="57"/>
      <c r="N3933" s="516">
        <v>45552</v>
      </c>
      <c r="O3933" s="51"/>
      <c r="P3933" s="70" t="str">
        <f t="shared" ca="1" si="659"/>
        <v/>
      </c>
      <c r="Q3933" s="70" t="str">
        <f t="shared" ca="1" si="655"/>
        <v/>
      </c>
      <c r="R3933" s="70" t="str">
        <f t="shared" ca="1" si="656"/>
        <v/>
      </c>
      <c r="S3933" s="70" t="str">
        <f t="shared" ca="1" si="657"/>
        <v/>
      </c>
      <c r="T3933" s="147" t="str">
        <f t="shared" ca="1" si="658"/>
        <v/>
      </c>
      <c r="U3933" s="146"/>
      <c r="V3933" s="51"/>
      <c r="W3933" s="51"/>
      <c r="X3933" s="51"/>
      <c r="Y3933" s="51"/>
      <c r="Z3933" s="51"/>
      <c r="AA3933" s="145"/>
    </row>
    <row r="3934" spans="1:27" s="2" customFormat="1" ht="15.6" x14ac:dyDescent="0.3">
      <c r="A3934" s="555">
        <v>45506</v>
      </c>
      <c r="B3934" s="48" t="s">
        <v>3760</v>
      </c>
      <c r="C3934" s="45" t="s">
        <v>3434</v>
      </c>
      <c r="D3934" s="45">
        <v>2</v>
      </c>
      <c r="E3934" s="45" t="s">
        <v>361</v>
      </c>
      <c r="F3934" s="45">
        <v>18</v>
      </c>
      <c r="G3934" s="68" t="s">
        <v>3812</v>
      </c>
      <c r="H3934" s="53" t="s">
        <v>76</v>
      </c>
      <c r="I3934" s="45"/>
      <c r="J3934" s="516"/>
      <c r="K3934" s="42" t="s">
        <v>31</v>
      </c>
      <c r="L3934" s="544">
        <v>45460</v>
      </c>
      <c r="M3934" s="57"/>
      <c r="N3934" s="513">
        <v>45656</v>
      </c>
      <c r="O3934" s="51"/>
      <c r="P3934" s="70" t="str">
        <f t="shared" ca="1" si="659"/>
        <v/>
      </c>
      <c r="Q3934" s="70" t="str">
        <f t="shared" ca="1" si="655"/>
        <v/>
      </c>
      <c r="R3934" s="70" t="str">
        <f t="shared" ca="1" si="656"/>
        <v/>
      </c>
      <c r="S3934" s="70" t="str">
        <f t="shared" ca="1" si="657"/>
        <v/>
      </c>
      <c r="T3934" s="147" t="str">
        <f t="shared" ca="1" si="658"/>
        <v/>
      </c>
      <c r="U3934" s="146"/>
      <c r="V3934" s="51"/>
      <c r="W3934" s="51"/>
      <c r="X3934" s="51"/>
      <c r="Y3934" s="51"/>
      <c r="Z3934" s="51"/>
      <c r="AA3934" s="145"/>
    </row>
    <row r="3935" spans="1:27" s="2" customFormat="1" ht="15.6" x14ac:dyDescent="0.3">
      <c r="A3935" s="555">
        <v>45506</v>
      </c>
      <c r="B3935" s="48" t="s">
        <v>3760</v>
      </c>
      <c r="C3935" s="48" t="s">
        <v>3434</v>
      </c>
      <c r="D3935" s="48">
        <v>2</v>
      </c>
      <c r="E3935" s="48" t="s">
        <v>361</v>
      </c>
      <c r="F3935" s="45">
        <v>19</v>
      </c>
      <c r="G3935" s="67" t="s">
        <v>3811</v>
      </c>
      <c r="H3935" s="47" t="s">
        <v>30</v>
      </c>
      <c r="I3935" s="48"/>
      <c r="J3935" s="513"/>
      <c r="K3935" s="42" t="s">
        <v>31</v>
      </c>
      <c r="L3935" s="544">
        <v>45460</v>
      </c>
      <c r="M3935" s="57"/>
      <c r="N3935" s="516">
        <v>45637</v>
      </c>
      <c r="O3935" s="51"/>
      <c r="P3935" s="70" t="str">
        <f t="shared" ca="1" si="659"/>
        <v/>
      </c>
      <c r="Q3935" s="70" t="str">
        <f t="shared" ca="1" si="655"/>
        <v/>
      </c>
      <c r="R3935" s="70" t="str">
        <f t="shared" ca="1" si="656"/>
        <v/>
      </c>
      <c r="S3935" s="70" t="str">
        <f t="shared" ca="1" si="657"/>
        <v/>
      </c>
      <c r="T3935" s="147" t="str">
        <f t="shared" ca="1" si="658"/>
        <v/>
      </c>
      <c r="U3935" s="146"/>
      <c r="V3935" s="51"/>
      <c r="W3935" s="51"/>
      <c r="X3935" s="51"/>
      <c r="Y3935" s="51"/>
      <c r="Z3935" s="51"/>
      <c r="AA3935" s="145"/>
    </row>
    <row r="3936" spans="1:27" s="2" customFormat="1" ht="15.6" x14ac:dyDescent="0.3">
      <c r="A3936" s="555">
        <v>45506</v>
      </c>
      <c r="B3936" s="48" t="s">
        <v>3760</v>
      </c>
      <c r="C3936" s="48" t="s">
        <v>3434</v>
      </c>
      <c r="D3936" s="48">
        <v>2</v>
      </c>
      <c r="E3936" s="48" t="s">
        <v>361</v>
      </c>
      <c r="F3936" s="45">
        <v>20</v>
      </c>
      <c r="G3936" s="67" t="s">
        <v>3810</v>
      </c>
      <c r="H3936" s="47" t="s">
        <v>30</v>
      </c>
      <c r="I3936" s="48"/>
      <c r="J3936" s="513"/>
      <c r="K3936" s="42" t="s">
        <v>31</v>
      </c>
      <c r="L3936" s="544">
        <v>45460</v>
      </c>
      <c r="M3936" s="57"/>
      <c r="N3936" s="516">
        <v>45552</v>
      </c>
      <c r="O3936" s="51"/>
      <c r="P3936" s="70" t="str">
        <f t="shared" ca="1" si="659"/>
        <v/>
      </c>
      <c r="Q3936" s="70" t="str">
        <f t="shared" ca="1" si="655"/>
        <v/>
      </c>
      <c r="R3936" s="70" t="str">
        <f t="shared" ca="1" si="656"/>
        <v/>
      </c>
      <c r="S3936" s="70" t="str">
        <f t="shared" ca="1" si="657"/>
        <v/>
      </c>
      <c r="T3936" s="147" t="str">
        <f t="shared" ca="1" si="658"/>
        <v/>
      </c>
      <c r="U3936" s="146"/>
      <c r="V3936" s="51"/>
      <c r="W3936" s="51"/>
      <c r="X3936" s="51"/>
      <c r="Y3936" s="51"/>
      <c r="Z3936" s="51"/>
      <c r="AA3936" s="145"/>
    </row>
    <row r="3937" spans="1:27" s="2" customFormat="1" ht="15.6" x14ac:dyDescent="0.3">
      <c r="A3937" s="555">
        <v>45506</v>
      </c>
      <c r="B3937" s="48" t="s">
        <v>3760</v>
      </c>
      <c r="C3937" s="48" t="s">
        <v>3434</v>
      </c>
      <c r="D3937" s="48">
        <v>2</v>
      </c>
      <c r="E3937" s="48" t="s">
        <v>361</v>
      </c>
      <c r="F3937" s="45">
        <v>21</v>
      </c>
      <c r="G3937" s="67" t="s">
        <v>3809</v>
      </c>
      <c r="H3937" s="47" t="s">
        <v>30</v>
      </c>
      <c r="I3937" s="48"/>
      <c r="J3937" s="513"/>
      <c r="K3937" s="42" t="s">
        <v>31</v>
      </c>
      <c r="L3937" s="544">
        <v>45460</v>
      </c>
      <c r="M3937" s="57"/>
      <c r="N3937" s="516">
        <v>45637</v>
      </c>
      <c r="O3937" s="51"/>
      <c r="P3937" s="70" t="str">
        <f t="shared" ca="1" si="659"/>
        <v/>
      </c>
      <c r="Q3937" s="70" t="str">
        <f t="shared" ca="1" si="655"/>
        <v/>
      </c>
      <c r="R3937" s="70" t="str">
        <f t="shared" ca="1" si="656"/>
        <v/>
      </c>
      <c r="S3937" s="70" t="str">
        <f t="shared" ca="1" si="657"/>
        <v/>
      </c>
      <c r="T3937" s="147" t="str">
        <f t="shared" ca="1" si="658"/>
        <v/>
      </c>
      <c r="U3937" s="146"/>
      <c r="V3937" s="51"/>
      <c r="W3937" s="51"/>
      <c r="X3937" s="51"/>
      <c r="Y3937" s="51"/>
      <c r="Z3937" s="51"/>
      <c r="AA3937" s="145"/>
    </row>
    <row r="3938" spans="1:27" s="2" customFormat="1" ht="15.6" x14ac:dyDescent="0.3">
      <c r="A3938" s="555">
        <v>45506</v>
      </c>
      <c r="B3938" s="48" t="s">
        <v>3760</v>
      </c>
      <c r="C3938" s="45" t="s">
        <v>3434</v>
      </c>
      <c r="D3938" s="45">
        <v>2</v>
      </c>
      <c r="E3938" s="45" t="s">
        <v>361</v>
      </c>
      <c r="F3938" s="45">
        <v>22</v>
      </c>
      <c r="G3938" s="67" t="s">
        <v>3808</v>
      </c>
      <c r="H3938" s="47" t="s">
        <v>111</v>
      </c>
      <c r="I3938" s="45"/>
      <c r="J3938" s="537"/>
      <c r="K3938" s="42" t="s">
        <v>31</v>
      </c>
      <c r="L3938" s="544">
        <v>45460</v>
      </c>
      <c r="M3938" s="57"/>
      <c r="N3938" s="513">
        <v>45544</v>
      </c>
      <c r="O3938" s="51"/>
      <c r="P3938" s="70" t="str">
        <f t="shared" ca="1" si="659"/>
        <v/>
      </c>
      <c r="Q3938" s="70" t="str">
        <f t="shared" ca="1" si="655"/>
        <v/>
      </c>
      <c r="R3938" s="70" t="str">
        <f t="shared" ca="1" si="656"/>
        <v/>
      </c>
      <c r="S3938" s="70" t="str">
        <f t="shared" ca="1" si="657"/>
        <v/>
      </c>
      <c r="T3938" s="147" t="str">
        <f t="shared" ca="1" si="658"/>
        <v/>
      </c>
      <c r="U3938" s="146"/>
      <c r="V3938" s="51"/>
      <c r="W3938" s="51"/>
      <c r="X3938" s="51"/>
      <c r="Y3938" s="51"/>
      <c r="Z3938" s="51"/>
      <c r="AA3938" s="145"/>
    </row>
    <row r="3939" spans="1:27" s="2" customFormat="1" ht="15.6" x14ac:dyDescent="0.3">
      <c r="A3939" s="555">
        <v>45506</v>
      </c>
      <c r="B3939" s="48" t="s">
        <v>3760</v>
      </c>
      <c r="C3939" s="48" t="s">
        <v>3434</v>
      </c>
      <c r="D3939" s="48">
        <v>2</v>
      </c>
      <c r="E3939" s="48" t="s">
        <v>361</v>
      </c>
      <c r="F3939" s="45">
        <v>23</v>
      </c>
      <c r="G3939" s="67" t="s">
        <v>3807</v>
      </c>
      <c r="H3939" s="47" t="s">
        <v>30</v>
      </c>
      <c r="I3939" s="48"/>
      <c r="J3939" s="513"/>
      <c r="K3939" s="42" t="s">
        <v>31</v>
      </c>
      <c r="L3939" s="544">
        <v>45460</v>
      </c>
      <c r="M3939" s="57"/>
      <c r="N3939" s="516">
        <v>45552</v>
      </c>
      <c r="O3939" s="51"/>
      <c r="P3939" s="70" t="str">
        <f t="shared" ca="1" si="659"/>
        <v/>
      </c>
      <c r="Q3939" s="70" t="str">
        <f t="shared" ca="1" si="655"/>
        <v/>
      </c>
      <c r="R3939" s="70" t="str">
        <f t="shared" ca="1" si="656"/>
        <v/>
      </c>
      <c r="S3939" s="70" t="str">
        <f t="shared" ca="1" si="657"/>
        <v/>
      </c>
      <c r="T3939" s="147" t="str">
        <f t="shared" ca="1" si="658"/>
        <v/>
      </c>
      <c r="U3939" s="146"/>
      <c r="V3939" s="51"/>
      <c r="W3939" s="51"/>
      <c r="X3939" s="51"/>
      <c r="Y3939" s="51"/>
      <c r="Z3939" s="51"/>
      <c r="AA3939" s="145"/>
    </row>
    <row r="3940" spans="1:27" s="2" customFormat="1" ht="15.6" x14ac:dyDescent="0.3">
      <c r="A3940" s="555">
        <v>45512</v>
      </c>
      <c r="B3940" s="48" t="s">
        <v>3760</v>
      </c>
      <c r="C3940" s="45" t="s">
        <v>3434</v>
      </c>
      <c r="D3940" s="45">
        <v>2</v>
      </c>
      <c r="E3940" s="45" t="s">
        <v>361</v>
      </c>
      <c r="F3940" s="45">
        <v>24</v>
      </c>
      <c r="G3940" s="68" t="s">
        <v>3806</v>
      </c>
      <c r="H3940" s="45"/>
      <c r="I3940" s="45"/>
      <c r="J3940" s="516"/>
      <c r="K3940" s="188" t="s">
        <v>227</v>
      </c>
      <c r="L3940" s="544">
        <v>45460</v>
      </c>
      <c r="M3940" s="57"/>
      <c r="N3940" s="516"/>
      <c r="O3940" s="51"/>
      <c r="P3940" s="70" t="str">
        <f t="shared" ca="1" si="659"/>
        <v/>
      </c>
      <c r="Q3940" s="70" t="str">
        <f t="shared" ca="1" si="655"/>
        <v/>
      </c>
      <c r="R3940" s="70" t="str">
        <f t="shared" ca="1" si="656"/>
        <v/>
      </c>
      <c r="S3940" s="70" t="str">
        <f t="shared" ca="1" si="657"/>
        <v/>
      </c>
      <c r="T3940" s="147" t="str">
        <f t="shared" ca="1" si="658"/>
        <v/>
      </c>
      <c r="U3940" s="146"/>
      <c r="V3940" s="51"/>
      <c r="W3940" s="51"/>
      <c r="X3940" s="51"/>
      <c r="Y3940" s="51"/>
      <c r="Z3940" s="51"/>
      <c r="AA3940" s="145"/>
    </row>
    <row r="3941" spans="1:27" s="2" customFormat="1" ht="15.6" x14ac:dyDescent="0.3">
      <c r="A3941" s="555">
        <v>45506</v>
      </c>
      <c r="B3941" s="48" t="s">
        <v>3760</v>
      </c>
      <c r="C3941" s="48" t="s">
        <v>3434</v>
      </c>
      <c r="D3941" s="48">
        <v>2</v>
      </c>
      <c r="E3941" s="48" t="s">
        <v>361</v>
      </c>
      <c r="F3941" s="45">
        <v>25</v>
      </c>
      <c r="G3941" s="67" t="s">
        <v>3805</v>
      </c>
      <c r="H3941" s="47" t="s">
        <v>30</v>
      </c>
      <c r="I3941" s="48"/>
      <c r="J3941" s="513"/>
      <c r="K3941" s="42" t="s">
        <v>31</v>
      </c>
      <c r="L3941" s="544">
        <v>45460</v>
      </c>
      <c r="M3941" s="57"/>
      <c r="N3941" s="516">
        <v>45639</v>
      </c>
      <c r="O3941" s="51"/>
      <c r="P3941" s="70" t="str">
        <f t="shared" ca="1" si="659"/>
        <v/>
      </c>
      <c r="Q3941" s="70" t="str">
        <f t="shared" ca="1" si="655"/>
        <v/>
      </c>
      <c r="R3941" s="70" t="str">
        <f t="shared" ca="1" si="656"/>
        <v/>
      </c>
      <c r="S3941" s="70" t="str">
        <f t="shared" ca="1" si="657"/>
        <v/>
      </c>
      <c r="T3941" s="147" t="str">
        <f t="shared" ca="1" si="658"/>
        <v/>
      </c>
      <c r="U3941" s="146"/>
      <c r="V3941" s="51"/>
      <c r="W3941" s="51"/>
      <c r="X3941" s="51"/>
      <c r="Y3941" s="51"/>
      <c r="Z3941" s="51"/>
      <c r="AA3941" s="145"/>
    </row>
    <row r="3942" spans="1:27" s="2" customFormat="1" ht="15.6" x14ac:dyDescent="0.3">
      <c r="A3942" s="555">
        <v>45506</v>
      </c>
      <c r="B3942" s="48" t="s">
        <v>3760</v>
      </c>
      <c r="C3942" s="48" t="s">
        <v>3434</v>
      </c>
      <c r="D3942" s="48">
        <v>2</v>
      </c>
      <c r="E3942" s="48" t="s">
        <v>361</v>
      </c>
      <c r="F3942" s="45">
        <v>26</v>
      </c>
      <c r="G3942" s="73" t="s">
        <v>3804</v>
      </c>
      <c r="H3942" s="53" t="s">
        <v>76</v>
      </c>
      <c r="I3942" s="45"/>
      <c r="J3942" s="516"/>
      <c r="K3942" s="42" t="s">
        <v>31</v>
      </c>
      <c r="L3942" s="544">
        <v>45460</v>
      </c>
      <c r="M3942" s="57"/>
      <c r="N3942" s="513">
        <v>45680</v>
      </c>
      <c r="O3942" s="51"/>
      <c r="P3942" s="70" t="str">
        <f t="shared" ca="1" si="659"/>
        <v/>
      </c>
      <c r="Q3942" s="70" t="str">
        <f ca="1">IF(K3942="ENCOMENDADO",TODAY()-L3942,"")</f>
        <v/>
      </c>
      <c r="R3942" s="70" t="str">
        <f t="shared" ca="1" si="656"/>
        <v/>
      </c>
      <c r="S3942" s="70" t="str">
        <f t="shared" ca="1" si="657"/>
        <v/>
      </c>
      <c r="T3942" s="147" t="str">
        <f t="shared" ca="1" si="658"/>
        <v/>
      </c>
      <c r="U3942" s="146"/>
      <c r="V3942" s="51"/>
      <c r="W3942" s="51"/>
      <c r="X3942" s="51"/>
      <c r="Y3942" s="51"/>
      <c r="Z3942" s="51"/>
      <c r="AA3942" s="145"/>
    </row>
    <row r="3943" spans="1:27" s="2" customFormat="1" ht="15.6" x14ac:dyDescent="0.3">
      <c r="A3943" s="555">
        <v>45506</v>
      </c>
      <c r="B3943" s="48" t="s">
        <v>3760</v>
      </c>
      <c r="C3943" s="48" t="s">
        <v>3434</v>
      </c>
      <c r="D3943" s="48">
        <v>2</v>
      </c>
      <c r="E3943" s="48" t="s">
        <v>361</v>
      </c>
      <c r="F3943" s="45">
        <v>27</v>
      </c>
      <c r="G3943" s="67" t="s">
        <v>3803</v>
      </c>
      <c r="H3943" s="47" t="s">
        <v>30</v>
      </c>
      <c r="I3943" s="48"/>
      <c r="J3943" s="513"/>
      <c r="K3943" s="42" t="s">
        <v>31</v>
      </c>
      <c r="L3943" s="544">
        <v>45460</v>
      </c>
      <c r="M3943" s="57"/>
      <c r="N3943" s="516">
        <v>45552</v>
      </c>
      <c r="O3943" s="51"/>
      <c r="P3943" s="70" t="str">
        <f t="shared" ca="1" si="659"/>
        <v/>
      </c>
      <c r="Q3943" s="70" t="str">
        <f ca="1">IF(K3943="ENCOMENDADO",TODAY()-L3943,"")</f>
        <v/>
      </c>
      <c r="R3943" s="70" t="str">
        <f t="shared" ca="1" si="656"/>
        <v/>
      </c>
      <c r="S3943" s="70" t="str">
        <f t="shared" ca="1" si="657"/>
        <v/>
      </c>
      <c r="T3943" s="147" t="str">
        <f t="shared" ca="1" si="658"/>
        <v/>
      </c>
      <c r="U3943" s="146"/>
      <c r="V3943" s="51"/>
      <c r="W3943" s="51"/>
      <c r="X3943" s="51"/>
      <c r="Y3943" s="51"/>
      <c r="Z3943" s="51"/>
      <c r="AA3943" s="145"/>
    </row>
    <row r="3944" spans="1:27" s="2" customFormat="1" ht="15.6" x14ac:dyDescent="0.3">
      <c r="A3944" s="555">
        <v>45506</v>
      </c>
      <c r="B3944" s="48" t="s">
        <v>3760</v>
      </c>
      <c r="C3944" s="45" t="s">
        <v>3434</v>
      </c>
      <c r="D3944" s="45">
        <v>2</v>
      </c>
      <c r="E3944" s="45" t="s">
        <v>361</v>
      </c>
      <c r="F3944" s="45">
        <v>28</v>
      </c>
      <c r="G3944" s="68" t="s">
        <v>3802</v>
      </c>
      <c r="H3944" s="53" t="s">
        <v>76</v>
      </c>
      <c r="I3944" s="45"/>
      <c r="J3944" s="516"/>
      <c r="K3944" s="42" t="s">
        <v>31</v>
      </c>
      <c r="L3944" s="544">
        <v>45460</v>
      </c>
      <c r="M3944" s="57"/>
      <c r="N3944" s="513">
        <v>45656</v>
      </c>
      <c r="O3944" s="51"/>
      <c r="P3944" s="70" t="str">
        <f t="shared" ca="1" si="659"/>
        <v/>
      </c>
      <c r="Q3944" s="70" t="str">
        <f ca="1">IF(K3944="ENCOMENDADO",TODAY()-J3944,"")</f>
        <v/>
      </c>
      <c r="R3944" s="70" t="str">
        <f t="shared" ca="1" si="656"/>
        <v/>
      </c>
      <c r="S3944" s="70" t="str">
        <f t="shared" ca="1" si="657"/>
        <v/>
      </c>
      <c r="T3944" s="147" t="str">
        <f t="shared" ca="1" si="658"/>
        <v/>
      </c>
      <c r="U3944" s="146"/>
      <c r="V3944" s="51"/>
      <c r="W3944" s="51"/>
      <c r="X3944" s="51"/>
      <c r="Y3944" s="51"/>
      <c r="Z3944" s="51"/>
      <c r="AA3944" s="145"/>
    </row>
    <row r="3945" spans="1:27" s="2" customFormat="1" ht="15.6" x14ac:dyDescent="0.3">
      <c r="A3945" s="555">
        <v>45506</v>
      </c>
      <c r="B3945" s="48" t="s">
        <v>3760</v>
      </c>
      <c r="C3945" s="48" t="s">
        <v>3434</v>
      </c>
      <c r="D3945" s="48">
        <v>2</v>
      </c>
      <c r="E3945" s="48" t="s">
        <v>361</v>
      </c>
      <c r="F3945" s="45">
        <v>29</v>
      </c>
      <c r="G3945" s="67" t="s">
        <v>2138</v>
      </c>
      <c r="H3945" s="47" t="s">
        <v>30</v>
      </c>
      <c r="I3945" s="48"/>
      <c r="J3945" s="513"/>
      <c r="K3945" s="42" t="s">
        <v>31</v>
      </c>
      <c r="L3945" s="544">
        <v>45460</v>
      </c>
      <c r="M3945" s="57"/>
      <c r="N3945" s="516">
        <v>45552</v>
      </c>
      <c r="O3945" s="51"/>
      <c r="P3945" s="70" t="str">
        <f t="shared" ca="1" si="659"/>
        <v/>
      </c>
      <c r="Q3945" s="70" t="str">
        <f ca="1">IF(K3945="ENCOMENDADO",TODAY()-L3945,"")</f>
        <v/>
      </c>
      <c r="R3945" s="70" t="str">
        <f t="shared" ca="1" si="656"/>
        <v/>
      </c>
      <c r="S3945" s="70" t="str">
        <f t="shared" ca="1" si="657"/>
        <v/>
      </c>
      <c r="T3945" s="147" t="str">
        <f t="shared" ca="1" si="658"/>
        <v/>
      </c>
      <c r="U3945" s="146"/>
      <c r="V3945" s="51"/>
      <c r="W3945" s="51"/>
      <c r="X3945" s="51"/>
      <c r="Y3945" s="51"/>
      <c r="Z3945" s="51"/>
      <c r="AA3945" s="145"/>
    </row>
    <row r="3946" spans="1:27" s="2" customFormat="1" ht="15.6" x14ac:dyDescent="0.3">
      <c r="A3946" s="555">
        <v>45506</v>
      </c>
      <c r="B3946" s="48" t="s">
        <v>3760</v>
      </c>
      <c r="C3946" s="48" t="s">
        <v>3434</v>
      </c>
      <c r="D3946" s="48">
        <v>2</v>
      </c>
      <c r="E3946" s="48" t="s">
        <v>361</v>
      </c>
      <c r="F3946" s="45">
        <v>30</v>
      </c>
      <c r="G3946" s="67" t="s">
        <v>3801</v>
      </c>
      <c r="H3946" s="47" t="s">
        <v>30</v>
      </c>
      <c r="I3946" s="48"/>
      <c r="J3946" s="513"/>
      <c r="K3946" s="42" t="s">
        <v>31</v>
      </c>
      <c r="L3946" s="544">
        <v>45460</v>
      </c>
      <c r="M3946" s="57"/>
      <c r="N3946" s="516">
        <v>45637</v>
      </c>
      <c r="O3946" s="51"/>
      <c r="P3946" s="70" t="str">
        <f t="shared" ca="1" si="659"/>
        <v/>
      </c>
      <c r="Q3946" s="70" t="str">
        <f ca="1">IF(K3946="ENCOMENDADO",TODAY()-J3946,"")</f>
        <v/>
      </c>
      <c r="R3946" s="70" t="str">
        <f t="shared" ca="1" si="656"/>
        <v/>
      </c>
      <c r="S3946" s="70" t="str">
        <f t="shared" ca="1" si="657"/>
        <v/>
      </c>
      <c r="T3946" s="147" t="str">
        <f t="shared" ca="1" si="658"/>
        <v/>
      </c>
      <c r="U3946" s="146"/>
      <c r="V3946" s="51"/>
      <c r="W3946" s="51"/>
      <c r="X3946" s="51"/>
      <c r="Y3946" s="51"/>
      <c r="Z3946" s="51"/>
      <c r="AA3946" s="145"/>
    </row>
    <row r="3947" spans="1:27" s="2" customFormat="1" ht="15.6" x14ac:dyDescent="0.3">
      <c r="A3947" s="555">
        <v>45506</v>
      </c>
      <c r="B3947" s="48" t="s">
        <v>3760</v>
      </c>
      <c r="C3947" s="48" t="s">
        <v>3434</v>
      </c>
      <c r="D3947" s="48">
        <v>2</v>
      </c>
      <c r="E3947" s="48" t="s">
        <v>361</v>
      </c>
      <c r="F3947" s="45">
        <v>31</v>
      </c>
      <c r="G3947" s="127" t="s">
        <v>3800</v>
      </c>
      <c r="H3947" s="53" t="s">
        <v>76</v>
      </c>
      <c r="I3947" s="45"/>
      <c r="J3947" s="516"/>
      <c r="K3947" s="42" t="s">
        <v>31</v>
      </c>
      <c r="L3947" s="544">
        <v>45460</v>
      </c>
      <c r="M3947" s="57"/>
      <c r="N3947" s="516">
        <v>45687</v>
      </c>
      <c r="O3947" s="51"/>
      <c r="P3947" s="70" t="str">
        <f t="shared" ca="1" si="659"/>
        <v/>
      </c>
      <c r="Q3947" s="70" t="str">
        <f ca="1">IF(K3947="ENCOMENDADO",TODAY()-J3947,"")</f>
        <v/>
      </c>
      <c r="R3947" s="70" t="str">
        <f t="shared" ca="1" si="656"/>
        <v/>
      </c>
      <c r="S3947" s="70" t="str">
        <f t="shared" ca="1" si="657"/>
        <v/>
      </c>
      <c r="T3947" s="147" t="str">
        <f t="shared" ca="1" si="658"/>
        <v/>
      </c>
      <c r="U3947" s="146"/>
      <c r="V3947" s="51"/>
      <c r="W3947" s="51"/>
      <c r="X3947" s="51"/>
      <c r="Y3947" s="51"/>
      <c r="Z3947" s="51"/>
      <c r="AA3947" s="145"/>
    </row>
    <row r="3948" spans="1:27" s="2" customFormat="1" ht="15.6" x14ac:dyDescent="0.3">
      <c r="A3948" s="555">
        <v>45506</v>
      </c>
      <c r="B3948" s="48" t="s">
        <v>3760</v>
      </c>
      <c r="C3948" s="48" t="s">
        <v>3434</v>
      </c>
      <c r="D3948" s="48">
        <v>2</v>
      </c>
      <c r="E3948" s="48" t="s">
        <v>361</v>
      </c>
      <c r="F3948" s="45">
        <v>32</v>
      </c>
      <c r="G3948" s="67" t="s">
        <v>3799</v>
      </c>
      <c r="H3948" s="47" t="s">
        <v>30</v>
      </c>
      <c r="I3948" s="48"/>
      <c r="J3948" s="513"/>
      <c r="K3948" s="42" t="s">
        <v>31</v>
      </c>
      <c r="L3948" s="544">
        <v>45460</v>
      </c>
      <c r="M3948" s="57"/>
      <c r="N3948" s="516">
        <v>45637</v>
      </c>
      <c r="O3948" s="51"/>
      <c r="P3948" s="70" t="str">
        <f t="shared" ca="1" si="659"/>
        <v/>
      </c>
      <c r="Q3948" s="70" t="str">
        <f ca="1">IF(K3948="ENCOMENDADO",TODAY()-J3948,"")</f>
        <v/>
      </c>
      <c r="R3948" s="70" t="str">
        <f t="shared" ca="1" si="656"/>
        <v/>
      </c>
      <c r="S3948" s="70" t="str">
        <f t="shared" ca="1" si="657"/>
        <v/>
      </c>
      <c r="T3948" s="147" t="str">
        <f t="shared" ca="1" si="658"/>
        <v/>
      </c>
      <c r="U3948" s="146"/>
      <c r="V3948" s="51"/>
      <c r="W3948" s="51"/>
      <c r="X3948" s="51"/>
      <c r="Y3948" s="51"/>
      <c r="Z3948" s="51"/>
      <c r="AA3948" s="145"/>
    </row>
    <row r="3949" spans="1:27" s="2" customFormat="1" ht="15.6" x14ac:dyDescent="0.3">
      <c r="A3949" s="555">
        <v>45506</v>
      </c>
      <c r="B3949" s="48" t="s">
        <v>3760</v>
      </c>
      <c r="C3949" s="48" t="s">
        <v>3434</v>
      </c>
      <c r="D3949" s="48">
        <v>2</v>
      </c>
      <c r="E3949" s="48" t="s">
        <v>361</v>
      </c>
      <c r="F3949" s="45">
        <v>33</v>
      </c>
      <c r="G3949" s="67" t="s">
        <v>3798</v>
      </c>
      <c r="H3949" s="53" t="s">
        <v>76</v>
      </c>
      <c r="I3949" s="48"/>
      <c r="J3949" s="513"/>
      <c r="K3949" s="42" t="s">
        <v>31</v>
      </c>
      <c r="L3949" s="544">
        <v>45460</v>
      </c>
      <c r="M3949" s="57"/>
      <c r="N3949" s="516">
        <v>45664</v>
      </c>
      <c r="O3949" s="51"/>
      <c r="P3949" s="70" t="str">
        <f ca="1">IF(K3949="NÃO INTERVENCIONADO",TODAY()-L3949,"")</f>
        <v/>
      </c>
      <c r="Q3949" s="70" t="str">
        <f ca="1">IF(K3949="ENCOMENDADO",TODAY()-J3949,"")</f>
        <v/>
      </c>
      <c r="R3949" s="70" t="str">
        <f t="shared" ref="R3949:R3982" ca="1" si="660">IF(K3949="EM OBRA",TODAY()-J3949,"")</f>
        <v/>
      </c>
      <c r="S3949" s="70" t="str">
        <f t="shared" ref="S3949:S3982" ca="1" si="661">IF(K3949="CORREÇÃO NÃO ACEITE",TODAY()-J3949,"")</f>
        <v/>
      </c>
      <c r="T3949" s="147" t="str">
        <f t="shared" ref="T3949:T3982" ca="1" si="662">IF(K3949="A VERIFICAR",TODAY()-J3949,"")</f>
        <v/>
      </c>
      <c r="U3949" s="146"/>
      <c r="V3949" s="51"/>
      <c r="W3949" s="51"/>
      <c r="X3949" s="51"/>
      <c r="Y3949" s="51"/>
      <c r="Z3949" s="51"/>
      <c r="AA3949" s="145"/>
    </row>
    <row r="3950" spans="1:27" s="2" customFormat="1" ht="15.6" x14ac:dyDescent="0.3">
      <c r="A3950" s="555">
        <v>45506</v>
      </c>
      <c r="B3950" s="48" t="s">
        <v>3760</v>
      </c>
      <c r="C3950" s="45" t="s">
        <v>3434</v>
      </c>
      <c r="D3950" s="45">
        <v>2</v>
      </c>
      <c r="E3950" s="45" t="s">
        <v>361</v>
      </c>
      <c r="F3950" s="45">
        <v>34</v>
      </c>
      <c r="G3950" s="68" t="s">
        <v>3797</v>
      </c>
      <c r="H3950" s="47" t="s">
        <v>54</v>
      </c>
      <c r="I3950" s="48"/>
      <c r="J3950" s="513"/>
      <c r="K3950" s="42" t="s">
        <v>31</v>
      </c>
      <c r="L3950" s="544">
        <v>45460</v>
      </c>
      <c r="M3950" s="57"/>
      <c r="N3950" s="516">
        <v>45531</v>
      </c>
      <c r="O3950" s="51"/>
      <c r="P3950" s="70" t="str">
        <f t="shared" ref="P3950:P3965" ca="1" si="663">IF(K3950="NÃO INTERVENCIONADO",TODAY()-J3950,"")</f>
        <v/>
      </c>
      <c r="Q3950" s="70" t="str">
        <f ca="1">IF(K3950="ENCOMENDADO",TODAY()-L3950,"")</f>
        <v/>
      </c>
      <c r="R3950" s="70" t="str">
        <f t="shared" ca="1" si="660"/>
        <v/>
      </c>
      <c r="S3950" s="70" t="str">
        <f t="shared" ca="1" si="661"/>
        <v/>
      </c>
      <c r="T3950" s="147" t="str">
        <f t="shared" ca="1" si="662"/>
        <v/>
      </c>
      <c r="U3950" s="146"/>
      <c r="V3950" s="51"/>
      <c r="W3950" s="51"/>
      <c r="X3950" s="51"/>
      <c r="Y3950" s="51"/>
      <c r="Z3950" s="51"/>
      <c r="AA3950" s="145"/>
    </row>
    <row r="3951" spans="1:27" s="2" customFormat="1" ht="15.6" x14ac:dyDescent="0.3">
      <c r="A3951" s="555">
        <v>45506</v>
      </c>
      <c r="B3951" s="48" t="s">
        <v>3760</v>
      </c>
      <c r="C3951" s="45" t="s">
        <v>3434</v>
      </c>
      <c r="D3951" s="45">
        <v>2</v>
      </c>
      <c r="E3951" s="45" t="s">
        <v>361</v>
      </c>
      <c r="F3951" s="45">
        <v>35</v>
      </c>
      <c r="G3951" s="67" t="s">
        <v>3796</v>
      </c>
      <c r="H3951" s="47" t="s">
        <v>104</v>
      </c>
      <c r="I3951" s="48"/>
      <c r="J3951" s="513"/>
      <c r="K3951" s="42" t="s">
        <v>31</v>
      </c>
      <c r="L3951" s="544">
        <v>45460</v>
      </c>
      <c r="M3951" s="57"/>
      <c r="N3951" s="516">
        <v>45527</v>
      </c>
      <c r="O3951" s="51"/>
      <c r="P3951" s="70" t="str">
        <f t="shared" ca="1" si="663"/>
        <v/>
      </c>
      <c r="Q3951" s="70" t="str">
        <f ca="1">IF(K3951="ENCOMENDADO",TODAY()-J3951,"")</f>
        <v/>
      </c>
      <c r="R3951" s="70" t="str">
        <f t="shared" ca="1" si="660"/>
        <v/>
      </c>
      <c r="S3951" s="70" t="str">
        <f t="shared" ca="1" si="661"/>
        <v/>
      </c>
      <c r="T3951" s="147" t="str">
        <f t="shared" ca="1" si="662"/>
        <v/>
      </c>
      <c r="U3951" s="146"/>
      <c r="V3951" s="51"/>
      <c r="W3951" s="51"/>
      <c r="X3951" s="51"/>
      <c r="Y3951" s="51"/>
      <c r="Z3951" s="51"/>
      <c r="AA3951" s="145"/>
    </row>
    <row r="3952" spans="1:27" s="2" customFormat="1" ht="15.6" x14ac:dyDescent="0.3">
      <c r="A3952" s="555">
        <v>45506</v>
      </c>
      <c r="B3952" s="48" t="s">
        <v>3760</v>
      </c>
      <c r="C3952" s="45" t="s">
        <v>3434</v>
      </c>
      <c r="D3952" s="45">
        <v>2</v>
      </c>
      <c r="E3952" s="45" t="s">
        <v>361</v>
      </c>
      <c r="F3952" s="45">
        <v>36</v>
      </c>
      <c r="G3952" s="68" t="s">
        <v>3795</v>
      </c>
      <c r="H3952" s="48"/>
      <c r="I3952" s="48"/>
      <c r="J3952" s="513"/>
      <c r="K3952" s="188" t="s">
        <v>227</v>
      </c>
      <c r="L3952" s="544">
        <v>45460</v>
      </c>
      <c r="M3952" s="57"/>
      <c r="N3952" s="516"/>
      <c r="O3952" s="51"/>
      <c r="P3952" s="70" t="str">
        <f t="shared" ca="1" si="663"/>
        <v/>
      </c>
      <c r="Q3952" s="70" t="str">
        <f ca="1">IF(K3952="ENCOMENDADO",TODAY()-J3952,"")</f>
        <v/>
      </c>
      <c r="R3952" s="70" t="str">
        <f t="shared" ca="1" si="660"/>
        <v/>
      </c>
      <c r="S3952" s="70" t="str">
        <f t="shared" ca="1" si="661"/>
        <v/>
      </c>
      <c r="T3952" s="147" t="str">
        <f t="shared" ca="1" si="662"/>
        <v/>
      </c>
      <c r="U3952" s="146"/>
      <c r="V3952" s="51"/>
      <c r="W3952" s="51"/>
      <c r="X3952" s="51"/>
      <c r="Y3952" s="51"/>
      <c r="Z3952" s="51"/>
      <c r="AA3952" s="145"/>
    </row>
    <row r="3953" spans="1:27" s="2" customFormat="1" ht="15.6" x14ac:dyDescent="0.3">
      <c r="A3953" s="555">
        <v>45506</v>
      </c>
      <c r="B3953" s="48" t="s">
        <v>3760</v>
      </c>
      <c r="C3953" s="48" t="s">
        <v>3434</v>
      </c>
      <c r="D3953" s="48">
        <v>2</v>
      </c>
      <c r="E3953" s="48" t="s">
        <v>361</v>
      </c>
      <c r="F3953" s="45">
        <v>37</v>
      </c>
      <c r="G3953" s="67" t="s">
        <v>3794</v>
      </c>
      <c r="H3953" s="53" t="s">
        <v>76</v>
      </c>
      <c r="I3953" s="48"/>
      <c r="J3953" s="513"/>
      <c r="K3953" s="42" t="s">
        <v>31</v>
      </c>
      <c r="L3953" s="544">
        <v>45460</v>
      </c>
      <c r="M3953" s="57"/>
      <c r="N3953" s="516">
        <v>45643</v>
      </c>
      <c r="O3953" s="51"/>
      <c r="P3953" s="70" t="str">
        <f t="shared" ca="1" si="663"/>
        <v/>
      </c>
      <c r="Q3953" s="70" t="str">
        <f ca="1">IF(K3953="ENCOMENDADO",TODAY()-J3953,"")</f>
        <v/>
      </c>
      <c r="R3953" s="70" t="str">
        <f t="shared" ca="1" si="660"/>
        <v/>
      </c>
      <c r="S3953" s="70" t="str">
        <f t="shared" ca="1" si="661"/>
        <v/>
      </c>
      <c r="T3953" s="147" t="str">
        <f t="shared" ca="1" si="662"/>
        <v/>
      </c>
      <c r="U3953" s="146"/>
      <c r="V3953" s="51"/>
      <c r="W3953" s="51"/>
      <c r="X3953" s="51"/>
      <c r="Y3953" s="51"/>
      <c r="Z3953" s="51"/>
      <c r="AA3953" s="145"/>
    </row>
    <row r="3954" spans="1:27" s="2" customFormat="1" ht="15.6" x14ac:dyDescent="0.3">
      <c r="A3954" s="555">
        <v>45506</v>
      </c>
      <c r="B3954" s="48" t="s">
        <v>3760</v>
      </c>
      <c r="C3954" s="48" t="s">
        <v>3434</v>
      </c>
      <c r="D3954" s="48">
        <v>2</v>
      </c>
      <c r="E3954" s="48" t="s">
        <v>361</v>
      </c>
      <c r="F3954" s="45">
        <v>38</v>
      </c>
      <c r="G3954" s="67" t="s">
        <v>3793</v>
      </c>
      <c r="H3954" s="47" t="s">
        <v>30</v>
      </c>
      <c r="I3954" s="48"/>
      <c r="J3954" s="513"/>
      <c r="K3954" s="42" t="s">
        <v>31</v>
      </c>
      <c r="L3954" s="544">
        <v>45460</v>
      </c>
      <c r="M3954" s="57"/>
      <c r="N3954" s="516">
        <v>45552</v>
      </c>
      <c r="O3954" s="51"/>
      <c r="P3954" s="70" t="str">
        <f t="shared" ca="1" si="663"/>
        <v/>
      </c>
      <c r="Q3954" s="70" t="str">
        <f ca="1">IF(K3954="ENCOMENDADO",TODAY()-L3954,"")</f>
        <v/>
      </c>
      <c r="R3954" s="70" t="str">
        <f t="shared" ca="1" si="660"/>
        <v/>
      </c>
      <c r="S3954" s="70" t="str">
        <f t="shared" ca="1" si="661"/>
        <v/>
      </c>
      <c r="T3954" s="147" t="str">
        <f t="shared" ca="1" si="662"/>
        <v/>
      </c>
      <c r="U3954" s="146"/>
      <c r="V3954" s="51"/>
      <c r="W3954" s="51"/>
      <c r="X3954" s="51"/>
      <c r="Y3954" s="51"/>
      <c r="Z3954" s="51"/>
      <c r="AA3954" s="145"/>
    </row>
    <row r="3955" spans="1:27" s="2" customFormat="1" ht="15.6" x14ac:dyDescent="0.3">
      <c r="A3955" s="555">
        <v>45506</v>
      </c>
      <c r="B3955" s="48" t="s">
        <v>3760</v>
      </c>
      <c r="C3955" s="48" t="s">
        <v>3434</v>
      </c>
      <c r="D3955" s="48">
        <v>2</v>
      </c>
      <c r="E3955" s="48" t="s">
        <v>361</v>
      </c>
      <c r="F3955" s="45">
        <v>39</v>
      </c>
      <c r="G3955" s="67" t="s">
        <v>3792</v>
      </c>
      <c r="H3955" s="47" t="s">
        <v>30</v>
      </c>
      <c r="I3955" s="48"/>
      <c r="J3955" s="513"/>
      <c r="K3955" s="42" t="s">
        <v>31</v>
      </c>
      <c r="L3955" s="544">
        <v>45460</v>
      </c>
      <c r="M3955" s="57"/>
      <c r="N3955" s="516">
        <v>45552</v>
      </c>
      <c r="O3955" s="51"/>
      <c r="P3955" s="70" t="str">
        <f t="shared" ca="1" si="663"/>
        <v/>
      </c>
      <c r="Q3955" s="70" t="str">
        <f ca="1">IF(K3955="ENCOMENDADO",TODAY()-J3955,"")</f>
        <v/>
      </c>
      <c r="R3955" s="70" t="str">
        <f t="shared" ca="1" si="660"/>
        <v/>
      </c>
      <c r="S3955" s="70" t="str">
        <f t="shared" ca="1" si="661"/>
        <v/>
      </c>
      <c r="T3955" s="147" t="str">
        <f t="shared" ca="1" si="662"/>
        <v/>
      </c>
      <c r="U3955" s="146"/>
      <c r="V3955" s="51"/>
      <c r="W3955" s="51"/>
      <c r="X3955" s="51"/>
      <c r="Y3955" s="51"/>
      <c r="Z3955" s="51"/>
      <c r="AA3955" s="145"/>
    </row>
    <row r="3956" spans="1:27" s="2" customFormat="1" ht="15.6" x14ac:dyDescent="0.3">
      <c r="A3956" s="555">
        <v>45562</v>
      </c>
      <c r="B3956" s="48" t="s">
        <v>3760</v>
      </c>
      <c r="C3956" s="48" t="s">
        <v>3434</v>
      </c>
      <c r="D3956" s="48">
        <v>2</v>
      </c>
      <c r="E3956" s="48" t="s">
        <v>361</v>
      </c>
      <c r="F3956" s="45">
        <v>40</v>
      </c>
      <c r="G3956" s="67" t="s">
        <v>3791</v>
      </c>
      <c r="H3956" s="47" t="s">
        <v>30</v>
      </c>
      <c r="I3956" s="48"/>
      <c r="J3956" s="513"/>
      <c r="K3956" s="187" t="s">
        <v>31</v>
      </c>
      <c r="L3956" s="544">
        <v>45460</v>
      </c>
      <c r="M3956" s="57"/>
      <c r="N3956" s="516">
        <v>45552</v>
      </c>
      <c r="O3956" s="51"/>
      <c r="P3956" s="70" t="str">
        <f t="shared" ca="1" si="663"/>
        <v/>
      </c>
      <c r="Q3956" s="70" t="str">
        <f ca="1">IF(K3956="ENCOMENDADO",TODAY()-J3956,"")</f>
        <v/>
      </c>
      <c r="R3956" s="70" t="str">
        <f t="shared" ca="1" si="660"/>
        <v/>
      </c>
      <c r="S3956" s="70" t="str">
        <f t="shared" ca="1" si="661"/>
        <v/>
      </c>
      <c r="T3956" s="147" t="str">
        <f t="shared" ca="1" si="662"/>
        <v/>
      </c>
      <c r="U3956" s="146"/>
      <c r="V3956" s="51"/>
      <c r="W3956" s="51"/>
      <c r="X3956" s="51"/>
      <c r="Y3956" s="51"/>
      <c r="Z3956" s="51"/>
      <c r="AA3956" s="145"/>
    </row>
    <row r="3957" spans="1:27" s="2" customFormat="1" ht="15.6" x14ac:dyDescent="0.3">
      <c r="A3957" s="555">
        <v>45506</v>
      </c>
      <c r="B3957" s="48" t="s">
        <v>3760</v>
      </c>
      <c r="C3957" s="48" t="s">
        <v>3434</v>
      </c>
      <c r="D3957" s="48">
        <v>2</v>
      </c>
      <c r="E3957" s="48" t="s">
        <v>361</v>
      </c>
      <c r="F3957" s="45">
        <v>41</v>
      </c>
      <c r="G3957" s="67" t="s">
        <v>3790</v>
      </c>
      <c r="H3957" s="47" t="s">
        <v>30</v>
      </c>
      <c r="I3957" s="48"/>
      <c r="J3957" s="513"/>
      <c r="K3957" s="42" t="s">
        <v>31</v>
      </c>
      <c r="L3957" s="544">
        <v>45460</v>
      </c>
      <c r="M3957" s="57"/>
      <c r="N3957" s="516">
        <v>45552</v>
      </c>
      <c r="O3957" s="51"/>
      <c r="P3957" s="70" t="str">
        <f t="shared" ca="1" si="663"/>
        <v/>
      </c>
      <c r="Q3957" s="70" t="str">
        <f ca="1">IF(K3957="ENCOMENDADO",TODAY()-J3957,"")</f>
        <v/>
      </c>
      <c r="R3957" s="70" t="str">
        <f t="shared" ca="1" si="660"/>
        <v/>
      </c>
      <c r="S3957" s="70" t="str">
        <f t="shared" ca="1" si="661"/>
        <v/>
      </c>
      <c r="T3957" s="147" t="str">
        <f t="shared" ca="1" si="662"/>
        <v/>
      </c>
      <c r="U3957" s="146"/>
      <c r="V3957" s="51"/>
      <c r="W3957" s="51"/>
      <c r="X3957" s="51"/>
      <c r="Y3957" s="51"/>
      <c r="Z3957" s="51"/>
      <c r="AA3957" s="145"/>
    </row>
    <row r="3958" spans="1:27" s="2" customFormat="1" ht="15.6" x14ac:dyDescent="0.3">
      <c r="A3958" s="555">
        <v>45506</v>
      </c>
      <c r="B3958" s="48" t="s">
        <v>3760</v>
      </c>
      <c r="C3958" s="48" t="s">
        <v>3434</v>
      </c>
      <c r="D3958" s="48">
        <v>2</v>
      </c>
      <c r="E3958" s="48" t="s">
        <v>361</v>
      </c>
      <c r="F3958" s="45">
        <v>42</v>
      </c>
      <c r="G3958" s="67" t="s">
        <v>3789</v>
      </c>
      <c r="H3958" s="47" t="s">
        <v>113</v>
      </c>
      <c r="I3958" s="48"/>
      <c r="J3958" s="513"/>
      <c r="K3958" s="42" t="s">
        <v>31</v>
      </c>
      <c r="L3958" s="544">
        <v>45460</v>
      </c>
      <c r="M3958" s="57"/>
      <c r="N3958" s="516">
        <v>45639</v>
      </c>
      <c r="O3958" s="51"/>
      <c r="P3958" s="70" t="str">
        <f t="shared" ca="1" si="663"/>
        <v/>
      </c>
      <c r="Q3958" s="70" t="str">
        <f ca="1">IF(K3958="ENCOMENDADO",TODAY()-L3958,"")</f>
        <v/>
      </c>
      <c r="R3958" s="70" t="str">
        <f t="shared" ca="1" si="660"/>
        <v/>
      </c>
      <c r="S3958" s="70" t="str">
        <f t="shared" ca="1" si="661"/>
        <v/>
      </c>
      <c r="T3958" s="147" t="str">
        <f t="shared" ca="1" si="662"/>
        <v/>
      </c>
      <c r="U3958" s="146"/>
      <c r="V3958" s="51"/>
      <c r="W3958" s="51"/>
      <c r="X3958" s="51"/>
      <c r="Y3958" s="51"/>
      <c r="Z3958" s="51"/>
      <c r="AA3958" s="145"/>
    </row>
    <row r="3959" spans="1:27" s="2" customFormat="1" ht="15.6" x14ac:dyDescent="0.3">
      <c r="A3959" s="555">
        <v>45506</v>
      </c>
      <c r="B3959" s="48" t="s">
        <v>3760</v>
      </c>
      <c r="C3959" s="45" t="s">
        <v>3434</v>
      </c>
      <c r="D3959" s="45">
        <v>2</v>
      </c>
      <c r="E3959" s="45" t="s">
        <v>361</v>
      </c>
      <c r="F3959" s="45">
        <v>43</v>
      </c>
      <c r="G3959" s="67" t="s">
        <v>3788</v>
      </c>
      <c r="H3959" s="47" t="s">
        <v>104</v>
      </c>
      <c r="I3959" s="48"/>
      <c r="J3959" s="513"/>
      <c r="K3959" s="42" t="s">
        <v>31</v>
      </c>
      <c r="L3959" s="544">
        <v>45460</v>
      </c>
      <c r="M3959" s="57"/>
      <c r="N3959" s="516">
        <v>45527</v>
      </c>
      <c r="O3959" s="51"/>
      <c r="P3959" s="70" t="str">
        <f t="shared" ca="1" si="663"/>
        <v/>
      </c>
      <c r="Q3959" s="70" t="str">
        <f ca="1">IF(K3959="ENCOMENDADO",TODAY()-J3959,"")</f>
        <v/>
      </c>
      <c r="R3959" s="70" t="str">
        <f t="shared" ca="1" si="660"/>
        <v/>
      </c>
      <c r="S3959" s="70" t="str">
        <f t="shared" ca="1" si="661"/>
        <v/>
      </c>
      <c r="T3959" s="147" t="str">
        <f t="shared" ca="1" si="662"/>
        <v/>
      </c>
      <c r="U3959" s="146"/>
      <c r="V3959" s="51"/>
      <c r="W3959" s="51"/>
      <c r="X3959" s="51"/>
      <c r="Y3959" s="51"/>
      <c r="Z3959" s="51"/>
      <c r="AA3959" s="145"/>
    </row>
    <row r="3960" spans="1:27" s="2" customFormat="1" ht="15.6" x14ac:dyDescent="0.3">
      <c r="A3960" s="555">
        <v>45506</v>
      </c>
      <c r="B3960" s="48" t="s">
        <v>3760</v>
      </c>
      <c r="C3960" s="45" t="s">
        <v>3434</v>
      </c>
      <c r="D3960" s="45">
        <v>2</v>
      </c>
      <c r="E3960" s="45" t="s">
        <v>361</v>
      </c>
      <c r="F3960" s="45">
        <v>44</v>
      </c>
      <c r="G3960" s="67" t="s">
        <v>3787</v>
      </c>
      <c r="H3960" s="53" t="s">
        <v>76</v>
      </c>
      <c r="I3960" s="48"/>
      <c r="J3960" s="513"/>
      <c r="K3960" s="42" t="s">
        <v>31</v>
      </c>
      <c r="L3960" s="544">
        <v>45460</v>
      </c>
      <c r="M3960" s="57"/>
      <c r="N3960" s="513">
        <v>45656</v>
      </c>
      <c r="O3960" s="51"/>
      <c r="P3960" s="70" t="str">
        <f t="shared" ca="1" si="663"/>
        <v/>
      </c>
      <c r="Q3960" s="70" t="str">
        <f ca="1">IF(K3960="ENCOMENDADO",TODAY()-L3960,"")</f>
        <v/>
      </c>
      <c r="R3960" s="70" t="str">
        <f t="shared" ca="1" si="660"/>
        <v/>
      </c>
      <c r="S3960" s="70" t="str">
        <f t="shared" ca="1" si="661"/>
        <v/>
      </c>
      <c r="T3960" s="147" t="str">
        <f t="shared" ca="1" si="662"/>
        <v/>
      </c>
      <c r="U3960" s="146"/>
      <c r="V3960" s="51"/>
      <c r="W3960" s="51"/>
      <c r="X3960" s="51"/>
      <c r="Y3960" s="51"/>
      <c r="Z3960" s="51"/>
      <c r="AA3960" s="145"/>
    </row>
    <row r="3961" spans="1:27" s="2" customFormat="1" ht="15.6" x14ac:dyDescent="0.3">
      <c r="A3961" s="555">
        <v>45506</v>
      </c>
      <c r="B3961" s="48" t="s">
        <v>3760</v>
      </c>
      <c r="C3961" s="45" t="s">
        <v>3434</v>
      </c>
      <c r="D3961" s="45">
        <v>2</v>
      </c>
      <c r="E3961" s="45" t="s">
        <v>361</v>
      </c>
      <c r="F3961" s="45">
        <v>45</v>
      </c>
      <c r="G3961" s="67" t="s">
        <v>3786</v>
      </c>
      <c r="H3961" s="47" t="s">
        <v>104</v>
      </c>
      <c r="I3961" s="48"/>
      <c r="J3961" s="513"/>
      <c r="K3961" s="42" t="s">
        <v>31</v>
      </c>
      <c r="L3961" s="544">
        <v>45460</v>
      </c>
      <c r="M3961" s="57"/>
      <c r="N3961" s="516">
        <v>45527</v>
      </c>
      <c r="O3961" s="51"/>
      <c r="P3961" s="70" t="str">
        <f t="shared" ca="1" si="663"/>
        <v/>
      </c>
      <c r="Q3961" s="70" t="str">
        <f ca="1">IF(K3961="ENCOMENDADO",TODAY()-J3961,"")</f>
        <v/>
      </c>
      <c r="R3961" s="70" t="str">
        <f t="shared" ca="1" si="660"/>
        <v/>
      </c>
      <c r="S3961" s="70" t="str">
        <f t="shared" ca="1" si="661"/>
        <v/>
      </c>
      <c r="T3961" s="147" t="str">
        <f t="shared" ca="1" si="662"/>
        <v/>
      </c>
      <c r="U3961" s="146"/>
      <c r="V3961" s="51"/>
      <c r="W3961" s="51"/>
      <c r="X3961" s="51"/>
      <c r="Y3961" s="51"/>
      <c r="Z3961" s="51"/>
      <c r="AA3961" s="145"/>
    </row>
    <row r="3962" spans="1:27" s="2" customFormat="1" ht="15.6" x14ac:dyDescent="0.3">
      <c r="A3962" s="555">
        <v>45506</v>
      </c>
      <c r="B3962" s="48" t="s">
        <v>3760</v>
      </c>
      <c r="C3962" s="45" t="s">
        <v>3434</v>
      </c>
      <c r="D3962" s="45">
        <v>2</v>
      </c>
      <c r="E3962" s="45" t="s">
        <v>361</v>
      </c>
      <c r="F3962" s="45">
        <v>46</v>
      </c>
      <c r="G3962" s="67" t="s">
        <v>3785</v>
      </c>
      <c r="H3962" s="47" t="s">
        <v>104</v>
      </c>
      <c r="I3962" s="48"/>
      <c r="J3962" s="513"/>
      <c r="K3962" s="42" t="s">
        <v>31</v>
      </c>
      <c r="L3962" s="544">
        <v>45460</v>
      </c>
      <c r="M3962" s="57"/>
      <c r="N3962" s="516">
        <v>45527</v>
      </c>
      <c r="O3962" s="51"/>
      <c r="P3962" s="70" t="str">
        <f t="shared" ca="1" si="663"/>
        <v/>
      </c>
      <c r="Q3962" s="70" t="str">
        <f ca="1">IF(K3962="ENCOMENDADO",TODAY()-J3962,"")</f>
        <v/>
      </c>
      <c r="R3962" s="70" t="str">
        <f t="shared" ca="1" si="660"/>
        <v/>
      </c>
      <c r="S3962" s="70" t="str">
        <f t="shared" ca="1" si="661"/>
        <v/>
      </c>
      <c r="T3962" s="147" t="str">
        <f t="shared" ca="1" si="662"/>
        <v/>
      </c>
      <c r="U3962" s="146"/>
      <c r="V3962" s="51"/>
      <c r="W3962" s="51"/>
      <c r="X3962" s="51"/>
      <c r="Y3962" s="51"/>
      <c r="Z3962" s="51"/>
      <c r="AA3962" s="145"/>
    </row>
    <row r="3963" spans="1:27" s="2" customFormat="1" ht="15.6" x14ac:dyDescent="0.3">
      <c r="A3963" s="555">
        <v>45506</v>
      </c>
      <c r="B3963" s="48" t="s">
        <v>3760</v>
      </c>
      <c r="C3963" s="48" t="s">
        <v>3434</v>
      </c>
      <c r="D3963" s="48">
        <v>2</v>
      </c>
      <c r="E3963" s="48" t="s">
        <v>361</v>
      </c>
      <c r="F3963" s="45">
        <v>47</v>
      </c>
      <c r="G3963" s="67" t="s">
        <v>3784</v>
      </c>
      <c r="H3963" s="53" t="s">
        <v>44</v>
      </c>
      <c r="I3963" s="48"/>
      <c r="J3963" s="513"/>
      <c r="K3963" s="42" t="s">
        <v>31</v>
      </c>
      <c r="L3963" s="544">
        <v>45460</v>
      </c>
      <c r="M3963" s="57"/>
      <c r="N3963" s="516">
        <v>45608</v>
      </c>
      <c r="O3963" s="51"/>
      <c r="P3963" s="70" t="str">
        <f t="shared" ca="1" si="663"/>
        <v/>
      </c>
      <c r="Q3963" s="70" t="str">
        <f ca="1">IF(K3963="ENCOMENDADO",TODAY()-J3963,"")</f>
        <v/>
      </c>
      <c r="R3963" s="70" t="str">
        <f t="shared" ca="1" si="660"/>
        <v/>
      </c>
      <c r="S3963" s="70" t="str">
        <f t="shared" ca="1" si="661"/>
        <v/>
      </c>
      <c r="T3963" s="147" t="str">
        <f t="shared" ca="1" si="662"/>
        <v/>
      </c>
      <c r="U3963" s="146"/>
      <c r="V3963" s="51"/>
      <c r="W3963" s="51"/>
      <c r="X3963" s="51"/>
      <c r="Y3963" s="51"/>
      <c r="Z3963" s="51"/>
      <c r="AA3963" s="145"/>
    </row>
    <row r="3964" spans="1:27" s="2" customFormat="1" ht="15.6" x14ac:dyDescent="0.3">
      <c r="A3964" s="555">
        <v>45506</v>
      </c>
      <c r="B3964" s="48" t="s">
        <v>3760</v>
      </c>
      <c r="C3964" s="48" t="s">
        <v>3434</v>
      </c>
      <c r="D3964" s="48">
        <v>2</v>
      </c>
      <c r="E3964" s="48" t="s">
        <v>361</v>
      </c>
      <c r="F3964" s="45">
        <v>48</v>
      </c>
      <c r="G3964" s="67" t="s">
        <v>3783</v>
      </c>
      <c r="H3964" s="47" t="s">
        <v>30</v>
      </c>
      <c r="I3964" s="48"/>
      <c r="J3964" s="513"/>
      <c r="K3964" s="42" t="s">
        <v>31</v>
      </c>
      <c r="L3964" s="544">
        <v>45460</v>
      </c>
      <c r="M3964" s="57"/>
      <c r="N3964" s="516">
        <v>45552</v>
      </c>
      <c r="O3964" s="51"/>
      <c r="P3964" s="70" t="str">
        <f t="shared" ca="1" si="663"/>
        <v/>
      </c>
      <c r="Q3964" s="70" t="str">
        <f ca="1">IF(K3964="ENCOMENDADO",TODAY()-J3964,"")</f>
        <v/>
      </c>
      <c r="R3964" s="70" t="str">
        <f t="shared" ca="1" si="660"/>
        <v/>
      </c>
      <c r="S3964" s="70" t="str">
        <f t="shared" ca="1" si="661"/>
        <v/>
      </c>
      <c r="T3964" s="147" t="str">
        <f t="shared" ca="1" si="662"/>
        <v/>
      </c>
      <c r="U3964" s="146"/>
      <c r="V3964" s="51"/>
      <c r="W3964" s="51"/>
      <c r="X3964" s="51"/>
      <c r="Y3964" s="51"/>
      <c r="Z3964" s="51"/>
      <c r="AA3964" s="145"/>
    </row>
    <row r="3965" spans="1:27" s="2" customFormat="1" ht="15.6" x14ac:dyDescent="0.3">
      <c r="A3965" s="555">
        <v>45506</v>
      </c>
      <c r="B3965" s="48" t="s">
        <v>3760</v>
      </c>
      <c r="C3965" s="48" t="s">
        <v>3434</v>
      </c>
      <c r="D3965" s="48">
        <v>2</v>
      </c>
      <c r="E3965" s="48" t="s">
        <v>361</v>
      </c>
      <c r="F3965" s="45">
        <v>49</v>
      </c>
      <c r="G3965" s="67" t="s">
        <v>3782</v>
      </c>
      <c r="H3965" s="53" t="s">
        <v>76</v>
      </c>
      <c r="I3965" s="48"/>
      <c r="J3965" s="513"/>
      <c r="K3965" s="42" t="s">
        <v>31</v>
      </c>
      <c r="L3965" s="544">
        <v>45460</v>
      </c>
      <c r="M3965" s="57"/>
      <c r="N3965" s="516">
        <v>45643</v>
      </c>
      <c r="O3965" s="51"/>
      <c r="P3965" s="70" t="str">
        <f t="shared" ca="1" si="663"/>
        <v/>
      </c>
      <c r="Q3965" s="70" t="str">
        <f ca="1">IF(K3965="ENCOMENDADO",TODAY()-L3965,"")</f>
        <v/>
      </c>
      <c r="R3965" s="70" t="str">
        <f t="shared" ca="1" si="660"/>
        <v/>
      </c>
      <c r="S3965" s="70" t="str">
        <f t="shared" ca="1" si="661"/>
        <v/>
      </c>
      <c r="T3965" s="147" t="str">
        <f t="shared" ca="1" si="662"/>
        <v/>
      </c>
      <c r="U3965" s="146"/>
      <c r="V3965" s="51"/>
      <c r="W3965" s="51"/>
      <c r="X3965" s="51"/>
      <c r="Y3965" s="51"/>
      <c r="Z3965" s="51"/>
      <c r="AA3965" s="145"/>
    </row>
    <row r="3966" spans="1:27" s="2" customFormat="1" ht="15.6" x14ac:dyDescent="0.3">
      <c r="A3966" s="555">
        <v>45506</v>
      </c>
      <c r="B3966" s="48" t="s">
        <v>3760</v>
      </c>
      <c r="C3966" s="48" t="s">
        <v>3434</v>
      </c>
      <c r="D3966" s="48">
        <v>2</v>
      </c>
      <c r="E3966" s="48" t="s">
        <v>361</v>
      </c>
      <c r="F3966" s="45">
        <v>50</v>
      </c>
      <c r="G3966" s="67" t="s">
        <v>3781</v>
      </c>
      <c r="H3966" s="47" t="s">
        <v>30</v>
      </c>
      <c r="I3966" s="48"/>
      <c r="J3966" s="513"/>
      <c r="K3966" s="42" t="s">
        <v>31</v>
      </c>
      <c r="L3966" s="544">
        <v>45460</v>
      </c>
      <c r="M3966" s="57"/>
      <c r="N3966" s="516">
        <v>45552</v>
      </c>
      <c r="O3966" s="51"/>
      <c r="P3966" s="70" t="str">
        <f ca="1">IF(K3966="NÃO INTERVENCIONADO",TODAY()-L3966,"")</f>
        <v/>
      </c>
      <c r="Q3966" s="70" t="str">
        <f t="shared" ref="Q3966:Q3975" ca="1" si="664">IF(K3966="ENCOMENDADO",TODAY()-J3966,"")</f>
        <v/>
      </c>
      <c r="R3966" s="70" t="str">
        <f t="shared" ca="1" si="660"/>
        <v/>
      </c>
      <c r="S3966" s="70" t="str">
        <f t="shared" ca="1" si="661"/>
        <v/>
      </c>
      <c r="T3966" s="147" t="str">
        <f t="shared" ca="1" si="662"/>
        <v/>
      </c>
      <c r="U3966" s="146"/>
      <c r="V3966" s="51"/>
      <c r="W3966" s="51"/>
      <c r="X3966" s="51"/>
      <c r="Y3966" s="51"/>
      <c r="Z3966" s="51"/>
      <c r="AA3966" s="145"/>
    </row>
    <row r="3967" spans="1:27" s="2" customFormat="1" ht="15.6" x14ac:dyDescent="0.3">
      <c r="A3967" s="555">
        <v>45506</v>
      </c>
      <c r="B3967" s="48" t="s">
        <v>3760</v>
      </c>
      <c r="C3967" s="48" t="s">
        <v>3434</v>
      </c>
      <c r="D3967" s="48">
        <v>2</v>
      </c>
      <c r="E3967" s="48" t="s">
        <v>361</v>
      </c>
      <c r="F3967" s="45">
        <v>51</v>
      </c>
      <c r="G3967" s="67" t="s">
        <v>3780</v>
      </c>
      <c r="H3967" s="47" t="s">
        <v>30</v>
      </c>
      <c r="I3967" s="48"/>
      <c r="J3967" s="513"/>
      <c r="K3967" s="42" t="s">
        <v>31</v>
      </c>
      <c r="L3967" s="544">
        <v>45460</v>
      </c>
      <c r="M3967" s="57"/>
      <c r="N3967" s="516">
        <v>45552</v>
      </c>
      <c r="O3967" s="51"/>
      <c r="P3967" s="70" t="str">
        <f t="shared" ref="P3967:P3977" ca="1" si="665">IF(K3967="NÃO INTERVENCIONADO",TODAY()-J3967,"")</f>
        <v/>
      </c>
      <c r="Q3967" s="70" t="str">
        <f t="shared" ca="1" si="664"/>
        <v/>
      </c>
      <c r="R3967" s="70" t="str">
        <f t="shared" ca="1" si="660"/>
        <v/>
      </c>
      <c r="S3967" s="70" t="str">
        <f t="shared" ca="1" si="661"/>
        <v/>
      </c>
      <c r="T3967" s="147" t="str">
        <f t="shared" ca="1" si="662"/>
        <v/>
      </c>
      <c r="U3967" s="146"/>
      <c r="V3967" s="51"/>
      <c r="W3967" s="51"/>
      <c r="X3967" s="51"/>
      <c r="Y3967" s="51"/>
      <c r="Z3967" s="51"/>
      <c r="AA3967" s="145"/>
    </row>
    <row r="3968" spans="1:27" s="2" customFormat="1" ht="15.6" x14ac:dyDescent="0.3">
      <c r="A3968" s="555">
        <v>45506</v>
      </c>
      <c r="B3968" s="48" t="s">
        <v>3760</v>
      </c>
      <c r="C3968" s="48" t="s">
        <v>3434</v>
      </c>
      <c r="D3968" s="48">
        <v>2</v>
      </c>
      <c r="E3968" s="48" t="s">
        <v>361</v>
      </c>
      <c r="F3968" s="45">
        <v>52</v>
      </c>
      <c r="G3968" s="67" t="s">
        <v>3779</v>
      </c>
      <c r="H3968" s="47" t="s">
        <v>30</v>
      </c>
      <c r="I3968" s="48"/>
      <c r="J3968" s="513"/>
      <c r="K3968" s="42" t="s">
        <v>31</v>
      </c>
      <c r="L3968" s="544">
        <v>45460</v>
      </c>
      <c r="M3968" s="57"/>
      <c r="N3968" s="516">
        <v>45552</v>
      </c>
      <c r="O3968" s="51"/>
      <c r="P3968" s="70" t="str">
        <f t="shared" ca="1" si="665"/>
        <v/>
      </c>
      <c r="Q3968" s="70" t="str">
        <f t="shared" ca="1" si="664"/>
        <v/>
      </c>
      <c r="R3968" s="70" t="str">
        <f t="shared" ca="1" si="660"/>
        <v/>
      </c>
      <c r="S3968" s="70" t="str">
        <f t="shared" ca="1" si="661"/>
        <v/>
      </c>
      <c r="T3968" s="147" t="str">
        <f t="shared" ca="1" si="662"/>
        <v/>
      </c>
      <c r="U3968" s="146"/>
      <c r="V3968" s="51"/>
      <c r="W3968" s="51"/>
      <c r="X3968" s="51"/>
      <c r="Y3968" s="51"/>
      <c r="Z3968" s="51"/>
      <c r="AA3968" s="145"/>
    </row>
    <row r="3969" spans="1:27" s="2" customFormat="1" ht="15.6" x14ac:dyDescent="0.3">
      <c r="A3969" s="555">
        <v>45506</v>
      </c>
      <c r="B3969" s="48" t="s">
        <v>3760</v>
      </c>
      <c r="C3969" s="48" t="s">
        <v>3434</v>
      </c>
      <c r="D3969" s="48">
        <v>2</v>
      </c>
      <c r="E3969" s="48" t="s">
        <v>361</v>
      </c>
      <c r="F3969" s="45">
        <v>53</v>
      </c>
      <c r="G3969" s="67" t="s">
        <v>3778</v>
      </c>
      <c r="H3969" s="46" t="s">
        <v>1067</v>
      </c>
      <c r="I3969" s="45"/>
      <c r="J3969" s="516"/>
      <c r="K3969" s="42" t="s">
        <v>31</v>
      </c>
      <c r="L3969" s="544">
        <v>45460</v>
      </c>
      <c r="M3969" s="57"/>
      <c r="N3969" s="516">
        <v>45552</v>
      </c>
      <c r="O3969" s="51"/>
      <c r="P3969" s="70" t="str">
        <f t="shared" ca="1" si="665"/>
        <v/>
      </c>
      <c r="Q3969" s="70" t="str">
        <f t="shared" ca="1" si="664"/>
        <v/>
      </c>
      <c r="R3969" s="70" t="str">
        <f t="shared" ca="1" si="660"/>
        <v/>
      </c>
      <c r="S3969" s="70" t="str">
        <f t="shared" ca="1" si="661"/>
        <v/>
      </c>
      <c r="T3969" s="147" t="str">
        <f t="shared" ca="1" si="662"/>
        <v/>
      </c>
      <c r="U3969" s="146"/>
      <c r="V3969" s="51"/>
      <c r="W3969" s="51"/>
      <c r="X3969" s="51"/>
      <c r="Y3969" s="51"/>
      <c r="Z3969" s="51"/>
      <c r="AA3969" s="145"/>
    </row>
    <row r="3970" spans="1:27" s="2" customFormat="1" ht="15.6" x14ac:dyDescent="0.3">
      <c r="A3970" s="555">
        <v>45506</v>
      </c>
      <c r="B3970" s="48" t="s">
        <v>3760</v>
      </c>
      <c r="C3970" s="48" t="s">
        <v>3434</v>
      </c>
      <c r="D3970" s="48">
        <v>2</v>
      </c>
      <c r="E3970" s="48" t="s">
        <v>361</v>
      </c>
      <c r="F3970" s="45">
        <v>54</v>
      </c>
      <c r="G3970" s="67" t="s">
        <v>3777</v>
      </c>
      <c r="H3970" s="47" t="s">
        <v>52</v>
      </c>
      <c r="I3970" s="45"/>
      <c r="J3970" s="516">
        <v>45552</v>
      </c>
      <c r="K3970" s="42" t="s">
        <v>31</v>
      </c>
      <c r="L3970" s="544">
        <v>45460</v>
      </c>
      <c r="M3970" s="57"/>
      <c r="N3970" s="516">
        <v>45637</v>
      </c>
      <c r="O3970" s="51"/>
      <c r="P3970" s="70" t="str">
        <f t="shared" ca="1" si="665"/>
        <v/>
      </c>
      <c r="Q3970" s="70" t="str">
        <f t="shared" ca="1" si="664"/>
        <v/>
      </c>
      <c r="R3970" s="70" t="str">
        <f t="shared" ca="1" si="660"/>
        <v/>
      </c>
      <c r="S3970" s="70" t="str">
        <f t="shared" ca="1" si="661"/>
        <v/>
      </c>
      <c r="T3970" s="147" t="str">
        <f t="shared" ca="1" si="662"/>
        <v/>
      </c>
      <c r="U3970" s="146"/>
      <c r="V3970" s="51"/>
      <c r="W3970" s="51"/>
      <c r="X3970" s="51"/>
      <c r="Y3970" s="51"/>
      <c r="Z3970" s="51"/>
      <c r="AA3970" s="145"/>
    </row>
    <row r="3971" spans="1:27" s="2" customFormat="1" ht="15.6" x14ac:dyDescent="0.3">
      <c r="A3971" s="555">
        <v>45506</v>
      </c>
      <c r="B3971" s="48" t="s">
        <v>3760</v>
      </c>
      <c r="C3971" s="48" t="s">
        <v>3434</v>
      </c>
      <c r="D3971" s="48">
        <v>2</v>
      </c>
      <c r="E3971" s="48" t="s">
        <v>361</v>
      </c>
      <c r="F3971" s="45">
        <v>55</v>
      </c>
      <c r="G3971" s="67" t="s">
        <v>3776</v>
      </c>
      <c r="H3971" s="46" t="s">
        <v>30</v>
      </c>
      <c r="I3971" s="45"/>
      <c r="J3971" s="516">
        <v>45552</v>
      </c>
      <c r="K3971" s="42" t="s">
        <v>31</v>
      </c>
      <c r="L3971" s="544">
        <v>45460</v>
      </c>
      <c r="M3971" s="57"/>
      <c r="N3971" s="516">
        <v>45637</v>
      </c>
      <c r="O3971" s="51"/>
      <c r="P3971" s="70" t="str">
        <f t="shared" ca="1" si="665"/>
        <v/>
      </c>
      <c r="Q3971" s="70" t="str">
        <f t="shared" ca="1" si="664"/>
        <v/>
      </c>
      <c r="R3971" s="70" t="str">
        <f t="shared" ca="1" si="660"/>
        <v/>
      </c>
      <c r="S3971" s="70" t="str">
        <f t="shared" ca="1" si="661"/>
        <v/>
      </c>
      <c r="T3971" s="147" t="str">
        <f t="shared" ca="1" si="662"/>
        <v/>
      </c>
      <c r="U3971" s="146"/>
      <c r="V3971" s="51"/>
      <c r="W3971" s="51"/>
      <c r="X3971" s="51"/>
      <c r="Y3971" s="51"/>
      <c r="Z3971" s="51"/>
      <c r="AA3971" s="145"/>
    </row>
    <row r="3972" spans="1:27" s="2" customFormat="1" ht="15.6" x14ac:dyDescent="0.3">
      <c r="A3972" s="555">
        <v>45506</v>
      </c>
      <c r="B3972" s="48" t="s">
        <v>3760</v>
      </c>
      <c r="C3972" s="48" t="s">
        <v>3434</v>
      </c>
      <c r="D3972" s="48">
        <v>2</v>
      </c>
      <c r="E3972" s="48" t="s">
        <v>361</v>
      </c>
      <c r="F3972" s="45">
        <v>56</v>
      </c>
      <c r="G3972" s="67" t="s">
        <v>3775</v>
      </c>
      <c r="H3972" s="53" t="s">
        <v>44</v>
      </c>
      <c r="I3972" s="45"/>
      <c r="J3972" s="516">
        <v>45552</v>
      </c>
      <c r="K3972" s="42" t="s">
        <v>31</v>
      </c>
      <c r="L3972" s="544">
        <v>45460</v>
      </c>
      <c r="M3972" s="57"/>
      <c r="N3972" s="513">
        <v>45608</v>
      </c>
      <c r="O3972" s="51"/>
      <c r="P3972" s="70" t="str">
        <f t="shared" ca="1" si="665"/>
        <v/>
      </c>
      <c r="Q3972" s="70" t="str">
        <f t="shared" ca="1" si="664"/>
        <v/>
      </c>
      <c r="R3972" s="70" t="str">
        <f t="shared" ca="1" si="660"/>
        <v/>
      </c>
      <c r="S3972" s="70" t="str">
        <f t="shared" ca="1" si="661"/>
        <v/>
      </c>
      <c r="T3972" s="147" t="str">
        <f t="shared" ca="1" si="662"/>
        <v/>
      </c>
      <c r="U3972" s="146"/>
      <c r="V3972" s="51"/>
      <c r="W3972" s="51"/>
      <c r="X3972" s="51"/>
      <c r="Y3972" s="51"/>
      <c r="Z3972" s="51"/>
      <c r="AA3972" s="145"/>
    </row>
    <row r="3973" spans="1:27" s="2" customFormat="1" ht="15.6" x14ac:dyDescent="0.3">
      <c r="A3973" s="555">
        <v>45506</v>
      </c>
      <c r="B3973" s="48" t="s">
        <v>3760</v>
      </c>
      <c r="C3973" s="48" t="s">
        <v>3434</v>
      </c>
      <c r="D3973" s="48">
        <v>2</v>
      </c>
      <c r="E3973" s="48" t="s">
        <v>361</v>
      </c>
      <c r="F3973" s="45">
        <v>57</v>
      </c>
      <c r="G3973" s="67" t="s">
        <v>3774</v>
      </c>
      <c r="H3973" s="46" t="s">
        <v>30</v>
      </c>
      <c r="I3973" s="45"/>
      <c r="J3973" s="537">
        <v>45552</v>
      </c>
      <c r="K3973" s="42" t="s">
        <v>31</v>
      </c>
      <c r="L3973" s="544">
        <v>45460</v>
      </c>
      <c r="M3973" s="57"/>
      <c r="N3973" s="516">
        <v>45552</v>
      </c>
      <c r="O3973" s="51"/>
      <c r="P3973" s="70" t="str">
        <f t="shared" ca="1" si="665"/>
        <v/>
      </c>
      <c r="Q3973" s="70" t="str">
        <f t="shared" ca="1" si="664"/>
        <v/>
      </c>
      <c r="R3973" s="70" t="str">
        <f t="shared" ca="1" si="660"/>
        <v/>
      </c>
      <c r="S3973" s="70" t="str">
        <f t="shared" ca="1" si="661"/>
        <v/>
      </c>
      <c r="T3973" s="147" t="str">
        <f t="shared" ca="1" si="662"/>
        <v/>
      </c>
      <c r="U3973" s="146"/>
      <c r="V3973" s="51"/>
      <c r="W3973" s="51"/>
      <c r="X3973" s="51"/>
      <c r="Y3973" s="51"/>
      <c r="Z3973" s="51"/>
      <c r="AA3973" s="145"/>
    </row>
    <row r="3974" spans="1:27" s="2" customFormat="1" ht="15.6" x14ac:dyDescent="0.3">
      <c r="A3974" s="555">
        <v>45506</v>
      </c>
      <c r="B3974" s="48" t="s">
        <v>3760</v>
      </c>
      <c r="C3974" s="48" t="s">
        <v>3434</v>
      </c>
      <c r="D3974" s="48">
        <v>2</v>
      </c>
      <c r="E3974" s="48" t="s">
        <v>361</v>
      </c>
      <c r="F3974" s="45">
        <v>58</v>
      </c>
      <c r="G3974" s="67" t="s">
        <v>3773</v>
      </c>
      <c r="H3974" s="46" t="s">
        <v>30</v>
      </c>
      <c r="I3974" s="45"/>
      <c r="J3974" s="537">
        <v>45552</v>
      </c>
      <c r="K3974" s="42" t="s">
        <v>31</v>
      </c>
      <c r="L3974" s="544">
        <v>45460</v>
      </c>
      <c r="M3974" s="57"/>
      <c r="N3974" s="516">
        <v>45552</v>
      </c>
      <c r="O3974" s="51"/>
      <c r="P3974" s="70" t="str">
        <f t="shared" ca="1" si="665"/>
        <v/>
      </c>
      <c r="Q3974" s="70" t="str">
        <f t="shared" ca="1" si="664"/>
        <v/>
      </c>
      <c r="R3974" s="70" t="str">
        <f t="shared" ca="1" si="660"/>
        <v/>
      </c>
      <c r="S3974" s="70" t="str">
        <f t="shared" ca="1" si="661"/>
        <v/>
      </c>
      <c r="T3974" s="147" t="str">
        <f t="shared" ca="1" si="662"/>
        <v/>
      </c>
      <c r="U3974" s="146"/>
      <c r="V3974" s="51"/>
      <c r="W3974" s="51"/>
      <c r="X3974" s="51"/>
      <c r="Y3974" s="51"/>
      <c r="Z3974" s="51"/>
      <c r="AA3974" s="145"/>
    </row>
    <row r="3975" spans="1:27" s="2" customFormat="1" ht="15.6" x14ac:dyDescent="0.3">
      <c r="A3975" s="555">
        <v>45506</v>
      </c>
      <c r="B3975" s="48" t="s">
        <v>3760</v>
      </c>
      <c r="C3975" s="48" t="s">
        <v>3434</v>
      </c>
      <c r="D3975" s="48">
        <v>2</v>
      </c>
      <c r="E3975" s="48" t="s">
        <v>361</v>
      </c>
      <c r="F3975" s="45">
        <v>59</v>
      </c>
      <c r="G3975" s="67" t="s">
        <v>3772</v>
      </c>
      <c r="H3975" s="53" t="s">
        <v>76</v>
      </c>
      <c r="I3975" s="45"/>
      <c r="J3975" s="537">
        <v>45552</v>
      </c>
      <c r="K3975" s="42" t="s">
        <v>31</v>
      </c>
      <c r="L3975" s="544">
        <v>45460</v>
      </c>
      <c r="M3975" s="57"/>
      <c r="N3975" s="516">
        <v>45552</v>
      </c>
      <c r="O3975" s="51"/>
      <c r="P3975" s="70" t="str">
        <f t="shared" ca="1" si="665"/>
        <v/>
      </c>
      <c r="Q3975" s="70" t="str">
        <f t="shared" ca="1" si="664"/>
        <v/>
      </c>
      <c r="R3975" s="70" t="str">
        <f t="shared" ca="1" si="660"/>
        <v/>
      </c>
      <c r="S3975" s="70" t="str">
        <f t="shared" ca="1" si="661"/>
        <v/>
      </c>
      <c r="T3975" s="147" t="str">
        <f t="shared" ca="1" si="662"/>
        <v/>
      </c>
      <c r="U3975" s="146"/>
      <c r="V3975" s="51"/>
      <c r="W3975" s="51"/>
      <c r="X3975" s="51"/>
      <c r="Y3975" s="51"/>
      <c r="Z3975" s="51"/>
      <c r="AA3975" s="145"/>
    </row>
    <row r="3976" spans="1:27" s="2" customFormat="1" ht="15.6" x14ac:dyDescent="0.3">
      <c r="A3976" s="555">
        <v>45506</v>
      </c>
      <c r="B3976" s="48" t="s">
        <v>3760</v>
      </c>
      <c r="C3976" s="48" t="s">
        <v>3434</v>
      </c>
      <c r="D3976" s="48">
        <v>2</v>
      </c>
      <c r="E3976" s="48" t="s">
        <v>361</v>
      </c>
      <c r="F3976" s="45">
        <v>60</v>
      </c>
      <c r="G3976" s="67" t="s">
        <v>3771</v>
      </c>
      <c r="H3976" s="65" t="s">
        <v>158</v>
      </c>
      <c r="I3976" s="45"/>
      <c r="J3976" s="537">
        <v>45552</v>
      </c>
      <c r="K3976" s="42" t="s">
        <v>31</v>
      </c>
      <c r="L3976" s="544">
        <v>45460</v>
      </c>
      <c r="M3976" s="57"/>
      <c r="N3976" s="516">
        <v>45552</v>
      </c>
      <c r="O3976" s="51"/>
      <c r="P3976" s="70" t="str">
        <f t="shared" ca="1" si="665"/>
        <v/>
      </c>
      <c r="Q3976" s="70" t="str">
        <f ca="1">IF(K3976="ENCOMENDADO",TODAY()-L3976,"")</f>
        <v/>
      </c>
      <c r="R3976" s="70" t="str">
        <f t="shared" ca="1" si="660"/>
        <v/>
      </c>
      <c r="S3976" s="70" t="str">
        <f t="shared" ca="1" si="661"/>
        <v/>
      </c>
      <c r="T3976" s="147" t="str">
        <f t="shared" ca="1" si="662"/>
        <v/>
      </c>
      <c r="U3976" s="146"/>
      <c r="V3976" s="51"/>
      <c r="W3976" s="51"/>
      <c r="X3976" s="51"/>
      <c r="Y3976" s="51"/>
      <c r="Z3976" s="51"/>
      <c r="AA3976" s="145"/>
    </row>
    <row r="3977" spans="1:27" s="2" customFormat="1" ht="15.6" x14ac:dyDescent="0.3">
      <c r="A3977" s="555">
        <v>45506</v>
      </c>
      <c r="B3977" s="48" t="s">
        <v>3760</v>
      </c>
      <c r="C3977" s="48" t="s">
        <v>3434</v>
      </c>
      <c r="D3977" s="48">
        <v>2</v>
      </c>
      <c r="E3977" s="48" t="s">
        <v>361</v>
      </c>
      <c r="F3977" s="45">
        <v>61</v>
      </c>
      <c r="G3977" s="73" t="s">
        <v>3770</v>
      </c>
      <c r="H3977" s="61" t="s">
        <v>30</v>
      </c>
      <c r="I3977" s="61"/>
      <c r="J3977" s="533">
        <v>45552</v>
      </c>
      <c r="K3977" s="42" t="s">
        <v>31</v>
      </c>
      <c r="L3977" s="544">
        <v>45460</v>
      </c>
      <c r="M3977" s="57"/>
      <c r="N3977" s="516">
        <v>45552</v>
      </c>
      <c r="O3977" s="51"/>
      <c r="P3977" s="70" t="str">
        <f t="shared" ca="1" si="665"/>
        <v/>
      </c>
      <c r="Q3977" s="70" t="str">
        <f ca="1">IF(K3977="ENCOMENDADO",TODAY()-L3977,"")</f>
        <v/>
      </c>
      <c r="R3977" s="70" t="str">
        <f t="shared" ca="1" si="660"/>
        <v/>
      </c>
      <c r="S3977" s="70" t="str">
        <f t="shared" ca="1" si="661"/>
        <v/>
      </c>
      <c r="T3977" s="147" t="str">
        <f t="shared" ca="1" si="662"/>
        <v/>
      </c>
      <c r="U3977" s="146"/>
      <c r="V3977" s="51"/>
      <c r="W3977" s="51"/>
      <c r="X3977" s="51"/>
      <c r="Y3977" s="51"/>
      <c r="Z3977" s="51"/>
      <c r="AA3977" s="145"/>
    </row>
    <row r="3978" spans="1:27" s="2" customFormat="1" ht="15.6" x14ac:dyDescent="0.3">
      <c r="A3978" s="555">
        <v>45506</v>
      </c>
      <c r="B3978" s="48" t="s">
        <v>3760</v>
      </c>
      <c r="C3978" s="48" t="s">
        <v>3434</v>
      </c>
      <c r="D3978" s="48">
        <v>2</v>
      </c>
      <c r="E3978" s="48" t="s">
        <v>361</v>
      </c>
      <c r="F3978" s="45">
        <v>62</v>
      </c>
      <c r="G3978" s="73" t="s">
        <v>3768</v>
      </c>
      <c r="H3978" s="65" t="s">
        <v>44</v>
      </c>
      <c r="I3978" s="61"/>
      <c r="J3978" s="533">
        <v>45586</v>
      </c>
      <c r="K3978" s="390" t="s">
        <v>205</v>
      </c>
      <c r="L3978" s="544">
        <v>45460</v>
      </c>
      <c r="M3978" s="57"/>
      <c r="N3978" s="516">
        <v>45608</v>
      </c>
      <c r="O3978" s="51" t="s">
        <v>3769</v>
      </c>
      <c r="P3978" s="70" t="str">
        <f ca="1">IF(K3978="NÃO INTERVENCIONADO",TODAY()-L3978,"")</f>
        <v/>
      </c>
      <c r="Q3978" s="70" t="str">
        <f ca="1">IF(K3978="ENCOMENDADO",TODAY()-J3978,"")</f>
        <v/>
      </c>
      <c r="R3978" s="70" t="str">
        <f t="shared" ca="1" si="660"/>
        <v/>
      </c>
      <c r="S3978" s="70" t="str">
        <f t="shared" ca="1" si="661"/>
        <v/>
      </c>
      <c r="T3978" s="147" t="str">
        <f t="shared" ca="1" si="662"/>
        <v/>
      </c>
      <c r="U3978" s="146"/>
      <c r="V3978" s="51"/>
      <c r="W3978" s="51"/>
      <c r="X3978" s="51"/>
      <c r="Y3978" s="51"/>
      <c r="Z3978" s="51"/>
      <c r="AA3978" s="145"/>
    </row>
    <row r="3979" spans="1:27" s="2" customFormat="1" ht="15.6" customHeight="1" x14ac:dyDescent="0.3">
      <c r="A3979" s="555">
        <v>45506</v>
      </c>
      <c r="B3979" s="48" t="s">
        <v>3760</v>
      </c>
      <c r="C3979" s="48" t="s">
        <v>3434</v>
      </c>
      <c r="D3979" s="48">
        <v>2</v>
      </c>
      <c r="E3979" s="48" t="s">
        <v>361</v>
      </c>
      <c r="F3979" s="45">
        <v>63</v>
      </c>
      <c r="G3979" s="73" t="s">
        <v>3767</v>
      </c>
      <c r="H3979" s="65" t="s">
        <v>158</v>
      </c>
      <c r="I3979" s="61"/>
      <c r="J3979" s="533">
        <v>45560</v>
      </c>
      <c r="K3979" s="42" t="s">
        <v>31</v>
      </c>
      <c r="L3979" s="544">
        <v>45460</v>
      </c>
      <c r="M3979" s="57"/>
      <c r="N3979" s="514">
        <v>45681</v>
      </c>
      <c r="O3979" s="51"/>
      <c r="P3979" s="70" t="str">
        <f ca="1">IF(K3979="NÃO INTERVENCIONADO",TODAY()-L3979,"")</f>
        <v/>
      </c>
      <c r="Q3979" s="70" t="str">
        <f ca="1">IF(K3979="ENCOMENDADO",TODAY()-J3979,"")</f>
        <v/>
      </c>
      <c r="R3979" s="70" t="str">
        <f t="shared" ca="1" si="660"/>
        <v/>
      </c>
      <c r="S3979" s="70" t="str">
        <f t="shared" ca="1" si="661"/>
        <v/>
      </c>
      <c r="T3979" s="147" t="str">
        <f t="shared" ca="1" si="662"/>
        <v/>
      </c>
      <c r="U3979" s="146"/>
      <c r="V3979" s="51"/>
      <c r="W3979" s="51"/>
      <c r="X3979" s="51"/>
      <c r="Y3979" s="51"/>
      <c r="Z3979" s="51"/>
      <c r="AA3979" s="145"/>
    </row>
    <row r="3980" spans="1:27" s="2" customFormat="1" ht="15.6" x14ac:dyDescent="0.3">
      <c r="A3980" s="555">
        <v>45506</v>
      </c>
      <c r="B3980" s="48" t="s">
        <v>3760</v>
      </c>
      <c r="C3980" s="48" t="s">
        <v>3434</v>
      </c>
      <c r="D3980" s="48">
        <v>2</v>
      </c>
      <c r="E3980" s="48" t="s">
        <v>361</v>
      </c>
      <c r="F3980" s="45">
        <v>64</v>
      </c>
      <c r="G3980" s="127" t="s">
        <v>3766</v>
      </c>
      <c r="H3980" s="61" t="s">
        <v>30</v>
      </c>
      <c r="I3980" s="61"/>
      <c r="J3980" s="533">
        <v>45560</v>
      </c>
      <c r="K3980" s="42" t="s">
        <v>31</v>
      </c>
      <c r="L3980" s="544">
        <v>45460</v>
      </c>
      <c r="M3980" s="57"/>
      <c r="N3980" s="516">
        <v>45637</v>
      </c>
      <c r="O3980" s="51"/>
      <c r="P3980" s="70" t="str">
        <f ca="1">IF(K3980="NÃO INTERVENCIONADO",TODAY()-J3980,"")</f>
        <v/>
      </c>
      <c r="Q3980" s="70" t="str">
        <f ca="1">IF(K3980="ENCOMENDADO",TODAY()-J3980,"")</f>
        <v/>
      </c>
      <c r="R3980" s="70" t="str">
        <f t="shared" ca="1" si="660"/>
        <v/>
      </c>
      <c r="S3980" s="70" t="str">
        <f t="shared" ca="1" si="661"/>
        <v/>
      </c>
      <c r="T3980" s="147" t="str">
        <f t="shared" ca="1" si="662"/>
        <v/>
      </c>
      <c r="U3980" s="146"/>
      <c r="V3980" s="51"/>
      <c r="W3980" s="51"/>
      <c r="X3980" s="51"/>
      <c r="Y3980" s="51"/>
      <c r="Z3980" s="51"/>
      <c r="AA3980" s="145"/>
    </row>
    <row r="3981" spans="1:27" s="2" customFormat="1" ht="31.2" x14ac:dyDescent="0.3">
      <c r="A3981" s="555">
        <v>45506</v>
      </c>
      <c r="B3981" s="48" t="s">
        <v>3760</v>
      </c>
      <c r="C3981" s="48" t="s">
        <v>3434</v>
      </c>
      <c r="D3981" s="48">
        <v>2</v>
      </c>
      <c r="E3981" s="48" t="s">
        <v>361</v>
      </c>
      <c r="F3981" s="45">
        <v>65</v>
      </c>
      <c r="G3981" s="64" t="s">
        <v>3765</v>
      </c>
      <c r="H3981" s="65" t="s">
        <v>116</v>
      </c>
      <c r="I3981" s="61"/>
      <c r="J3981" s="533">
        <v>45560</v>
      </c>
      <c r="K3981" s="42" t="s">
        <v>31</v>
      </c>
      <c r="L3981" s="544">
        <v>45460</v>
      </c>
      <c r="M3981" s="57"/>
      <c r="N3981" s="516">
        <v>45637</v>
      </c>
      <c r="O3981" s="51"/>
      <c r="P3981" s="70" t="str">
        <f ca="1">IF(K3981="NÃO INTERVENCIONADO",TODAY()-J3981,"")</f>
        <v/>
      </c>
      <c r="Q3981" s="70" t="str">
        <f ca="1">IF(K3981="ENCOMENDADO",TODAY()-J3981,"")</f>
        <v/>
      </c>
      <c r="R3981" s="70" t="str">
        <f t="shared" ca="1" si="660"/>
        <v/>
      </c>
      <c r="S3981" s="70" t="str">
        <f t="shared" ca="1" si="661"/>
        <v/>
      </c>
      <c r="T3981" s="147" t="str">
        <f t="shared" ca="1" si="662"/>
        <v/>
      </c>
      <c r="U3981" s="146"/>
      <c r="V3981" s="51"/>
      <c r="W3981" s="51"/>
      <c r="X3981" s="51"/>
      <c r="Y3981" s="51"/>
      <c r="Z3981" s="51"/>
      <c r="AA3981" s="145"/>
    </row>
    <row r="3982" spans="1:27" s="2" customFormat="1" ht="31.2" x14ac:dyDescent="0.3">
      <c r="A3982" s="555">
        <v>45506</v>
      </c>
      <c r="B3982" s="48" t="s">
        <v>3760</v>
      </c>
      <c r="C3982" s="48" t="s">
        <v>3434</v>
      </c>
      <c r="D3982" s="48">
        <v>2</v>
      </c>
      <c r="E3982" s="48" t="s">
        <v>361</v>
      </c>
      <c r="F3982" s="45">
        <v>66</v>
      </c>
      <c r="G3982" s="64" t="s">
        <v>3764</v>
      </c>
      <c r="H3982" s="53" t="s">
        <v>76</v>
      </c>
      <c r="I3982" s="45"/>
      <c r="J3982" s="533">
        <v>45678</v>
      </c>
      <c r="K3982" s="42" t="s">
        <v>31</v>
      </c>
      <c r="L3982" s="544">
        <v>45460</v>
      </c>
      <c r="M3982" s="57"/>
      <c r="N3982" s="513">
        <v>45680</v>
      </c>
      <c r="O3982" s="51"/>
      <c r="P3982" s="70" t="str">
        <f ca="1">IF(K3982="NÃO INTERVENCIONADO",TODAY()-J3982,"")</f>
        <v/>
      </c>
      <c r="Q3982" s="70" t="str">
        <f ca="1">IF(K3982="ENCOMENDADO",TODAY()-J3982,"")</f>
        <v/>
      </c>
      <c r="R3982" s="70" t="str">
        <f t="shared" ca="1" si="660"/>
        <v/>
      </c>
      <c r="S3982" s="70" t="str">
        <f t="shared" ca="1" si="661"/>
        <v/>
      </c>
      <c r="T3982" s="147" t="str">
        <f t="shared" ca="1" si="662"/>
        <v/>
      </c>
      <c r="U3982" s="146"/>
      <c r="V3982" s="51"/>
      <c r="W3982" s="51"/>
      <c r="X3982" s="51"/>
      <c r="Y3982" s="51"/>
      <c r="Z3982" s="51"/>
      <c r="AA3982" s="145"/>
    </row>
    <row r="3983" spans="1:27" s="2" customFormat="1" ht="15.6" x14ac:dyDescent="0.3">
      <c r="A3983" s="555">
        <v>45506</v>
      </c>
      <c r="B3983" s="235" t="s">
        <v>3760</v>
      </c>
      <c r="C3983" s="235" t="s">
        <v>3434</v>
      </c>
      <c r="D3983" s="235">
        <v>2</v>
      </c>
      <c r="E3983" s="235" t="s">
        <v>361</v>
      </c>
      <c r="F3983" s="236">
        <v>67</v>
      </c>
      <c r="G3983" s="281" t="s">
        <v>3763</v>
      </c>
      <c r="H3983" s="47" t="s">
        <v>104</v>
      </c>
      <c r="I3983" s="235"/>
      <c r="J3983" s="591">
        <v>45700</v>
      </c>
      <c r="K3983" s="42" t="s">
        <v>31</v>
      </c>
      <c r="L3983" s="544">
        <v>45460</v>
      </c>
      <c r="M3983" s="248"/>
      <c r="N3983" s="519">
        <v>45758</v>
      </c>
      <c r="O3983" s="252"/>
      <c r="P3983" s="256"/>
      <c r="Q3983" s="256"/>
      <c r="R3983" s="256"/>
      <c r="S3983" s="256"/>
      <c r="T3983" s="275"/>
      <c r="U3983" s="276"/>
      <c r="V3983" s="252"/>
      <c r="W3983" s="252"/>
      <c r="X3983" s="252"/>
      <c r="Y3983" s="252"/>
      <c r="Z3983" s="252"/>
      <c r="AA3983" s="277"/>
    </row>
    <row r="3984" spans="1:27" s="2" customFormat="1" ht="18" customHeight="1" x14ac:dyDescent="0.35">
      <c r="A3984" s="555">
        <v>45506</v>
      </c>
      <c r="B3984" s="48" t="s">
        <v>3760</v>
      </c>
      <c r="C3984" s="45" t="s">
        <v>3434</v>
      </c>
      <c r="D3984" s="45">
        <v>2</v>
      </c>
      <c r="E3984" s="45" t="s">
        <v>361</v>
      </c>
      <c r="F3984" s="45">
        <v>68</v>
      </c>
      <c r="G3984" s="396" t="s">
        <v>3762</v>
      </c>
      <c r="H3984" s="48" t="s">
        <v>76</v>
      </c>
      <c r="I3984" s="235"/>
      <c r="J3984" s="522">
        <v>45705</v>
      </c>
      <c r="K3984" s="312" t="s">
        <v>5254</v>
      </c>
      <c r="L3984" s="544">
        <v>45460</v>
      </c>
      <c r="M3984" s="126"/>
      <c r="N3984" s="513"/>
      <c r="O3984" s="475"/>
      <c r="P3984" s="70"/>
      <c r="Q3984" s="70"/>
      <c r="R3984" s="70"/>
      <c r="S3984" s="70"/>
      <c r="T3984" s="147"/>
      <c r="U3984" s="146"/>
      <c r="V3984" s="51"/>
      <c r="W3984" s="51"/>
      <c r="X3984" s="51"/>
      <c r="Y3984" s="51"/>
      <c r="Z3984" s="51"/>
      <c r="AA3984" s="145"/>
    </row>
    <row r="3985" spans="1:27" s="2" customFormat="1" ht="15.6" x14ac:dyDescent="0.3">
      <c r="A3985" s="555">
        <v>45506</v>
      </c>
      <c r="B3985" s="48" t="s">
        <v>3760</v>
      </c>
      <c r="C3985" s="48" t="s">
        <v>3434</v>
      </c>
      <c r="D3985" s="48">
        <v>2</v>
      </c>
      <c r="E3985" s="48" t="s">
        <v>361</v>
      </c>
      <c r="F3985" s="48">
        <v>69</v>
      </c>
      <c r="G3985" s="379" t="s">
        <v>3761</v>
      </c>
      <c r="H3985" s="65" t="s">
        <v>44</v>
      </c>
      <c r="I3985" s="65"/>
      <c r="J3985" s="580">
        <v>45705</v>
      </c>
      <c r="K3985" s="42" t="s">
        <v>31</v>
      </c>
      <c r="L3985" s="544">
        <v>45460</v>
      </c>
      <c r="M3985" s="58"/>
      <c r="N3985" s="513">
        <v>45709</v>
      </c>
      <c r="O3985" s="51"/>
      <c r="P3985" s="70"/>
      <c r="Q3985" s="70"/>
      <c r="R3985" s="70"/>
      <c r="S3985" s="70"/>
      <c r="T3985" s="147"/>
      <c r="U3985" s="146"/>
      <c r="V3985" s="51"/>
      <c r="W3985" s="51"/>
      <c r="X3985" s="51"/>
      <c r="Y3985" s="51"/>
      <c r="Z3985" s="51"/>
      <c r="AA3985" s="145"/>
    </row>
    <row r="3986" spans="1:27" s="2" customFormat="1" ht="15.6" x14ac:dyDescent="0.3">
      <c r="A3986" s="555">
        <v>45506</v>
      </c>
      <c r="B3986" s="48" t="s">
        <v>3760</v>
      </c>
      <c r="C3986" s="48" t="s">
        <v>3434</v>
      </c>
      <c r="D3986" s="48">
        <v>2</v>
      </c>
      <c r="E3986" s="48" t="s">
        <v>361</v>
      </c>
      <c r="F3986" s="48">
        <v>70</v>
      </c>
      <c r="G3986" s="418" t="s">
        <v>896</v>
      </c>
      <c r="H3986" s="65" t="s">
        <v>113</v>
      </c>
      <c r="I3986" s="65"/>
      <c r="J3986" s="526">
        <v>45714</v>
      </c>
      <c r="K3986" s="42" t="s">
        <v>31</v>
      </c>
      <c r="L3986" s="544">
        <v>45460</v>
      </c>
      <c r="M3986" s="58"/>
      <c r="N3986" s="513">
        <v>45797</v>
      </c>
      <c r="O3986" s="51"/>
      <c r="P3986" s="70"/>
      <c r="Q3986" s="70"/>
      <c r="R3986" s="70"/>
      <c r="S3986" s="70"/>
      <c r="T3986" s="147"/>
      <c r="U3986" s="146"/>
      <c r="V3986" s="51"/>
      <c r="W3986" s="51"/>
      <c r="X3986" s="51"/>
      <c r="Y3986" s="51"/>
      <c r="Z3986" s="51"/>
      <c r="AA3986" s="145"/>
    </row>
    <row r="3987" spans="1:27" s="2" customFormat="1" ht="15.6" x14ac:dyDescent="0.3">
      <c r="A3987" s="555">
        <v>45506</v>
      </c>
      <c r="B3987" s="48" t="s">
        <v>3760</v>
      </c>
      <c r="C3987" s="48" t="s">
        <v>3434</v>
      </c>
      <c r="D3987" s="48">
        <v>2</v>
      </c>
      <c r="E3987" s="48" t="s">
        <v>361</v>
      </c>
      <c r="F3987" s="45">
        <v>71</v>
      </c>
      <c r="G3987" s="46" t="s">
        <v>3827</v>
      </c>
      <c r="H3987" s="47" t="s">
        <v>30</v>
      </c>
      <c r="I3987" s="48"/>
      <c r="J3987" s="513"/>
      <c r="K3987" s="42" t="s">
        <v>31</v>
      </c>
      <c r="L3987" s="544">
        <v>45460</v>
      </c>
      <c r="M3987" s="57"/>
      <c r="N3987" s="516">
        <v>45741</v>
      </c>
      <c r="O3987" s="51"/>
      <c r="P3987" s="70"/>
      <c r="Q3987" s="70"/>
      <c r="R3987" s="70"/>
      <c r="S3987" s="70"/>
      <c r="T3987" s="147"/>
      <c r="U3987" s="146"/>
      <c r="V3987" s="51"/>
      <c r="W3987" s="51"/>
      <c r="X3987" s="51"/>
      <c r="Y3987" s="51"/>
      <c r="Z3987" s="51"/>
      <c r="AA3987" s="145"/>
    </row>
    <row r="3988" spans="1:27" s="2" customFormat="1" ht="46.8" x14ac:dyDescent="0.3">
      <c r="A3988" s="555">
        <v>45506</v>
      </c>
      <c r="B3988" s="48" t="s">
        <v>3760</v>
      </c>
      <c r="C3988" s="45" t="s">
        <v>3434</v>
      </c>
      <c r="D3988" s="45">
        <v>2</v>
      </c>
      <c r="E3988" s="45" t="s">
        <v>361</v>
      </c>
      <c r="F3988" s="44">
        <v>72</v>
      </c>
      <c r="G3988" s="44" t="s">
        <v>5304</v>
      </c>
      <c r="H3988" s="47" t="s">
        <v>104</v>
      </c>
      <c r="I3988" s="131"/>
      <c r="J3988" s="600">
        <v>45959</v>
      </c>
      <c r="K3988" s="42" t="s">
        <v>31</v>
      </c>
      <c r="L3988" s="544">
        <v>45460</v>
      </c>
      <c r="M3988" s="404"/>
      <c r="N3988" s="516">
        <v>45967</v>
      </c>
      <c r="O3988" s="51"/>
      <c r="P3988" s="70"/>
      <c r="Q3988" s="70" t="str">
        <f t="shared" ref="Q3988:Q4009" ca="1" si="666">IF(K3988="ENCOMENDADO",TODAY()-J3988,"")</f>
        <v/>
      </c>
      <c r="R3988" s="70" t="str">
        <f t="shared" ref="R3988:R4009" ca="1" si="667">IF(K3988="EM OBRA",TODAY()-J3988,"")</f>
        <v/>
      </c>
      <c r="S3988" s="70" t="str">
        <f t="shared" ref="S3988:S4009" ca="1" si="668">IF(K3988="CORREÇÃO NÃO ACEITE",TODAY()-J3988,"")</f>
        <v/>
      </c>
      <c r="T3988" s="147" t="str">
        <f t="shared" ref="T3988:T4009" ca="1" si="669">IF(K3988="A VERIFICAR",TODAY()-J3988,"")</f>
        <v/>
      </c>
      <c r="U3988" s="146"/>
      <c r="V3988" s="51"/>
      <c r="W3988" s="51"/>
      <c r="X3988" s="51"/>
      <c r="Y3988" s="51"/>
      <c r="Z3988" s="51"/>
      <c r="AA3988" s="145"/>
    </row>
    <row r="3989" spans="1:27" s="2" customFormat="1" ht="15.6" x14ac:dyDescent="0.3">
      <c r="A3989" s="555">
        <v>45562</v>
      </c>
      <c r="B3989" s="59" t="s">
        <v>3830</v>
      </c>
      <c r="C3989" s="59" t="s">
        <v>3434</v>
      </c>
      <c r="D3989" s="59">
        <v>2</v>
      </c>
      <c r="E3989" s="59" t="s">
        <v>28</v>
      </c>
      <c r="F3989" s="76">
        <v>1</v>
      </c>
      <c r="G3989" s="73" t="s">
        <v>3850</v>
      </c>
      <c r="H3989" s="47" t="s">
        <v>30</v>
      </c>
      <c r="I3989" s="48"/>
      <c r="J3989" s="513"/>
      <c r="K3989" s="42" t="s">
        <v>31</v>
      </c>
      <c r="L3989" s="543">
        <v>45495</v>
      </c>
      <c r="M3989" s="70"/>
      <c r="N3989" s="513">
        <v>45552</v>
      </c>
      <c r="O3989" s="51"/>
      <c r="P3989" s="70" t="str">
        <f ca="1">IF(K3989="NÃO INTERVENCIONADO",TODAY()-L3989,"")</f>
        <v/>
      </c>
      <c r="Q3989" s="70" t="str">
        <f t="shared" ca="1" si="666"/>
        <v/>
      </c>
      <c r="R3989" s="70" t="str">
        <f t="shared" ca="1" si="667"/>
        <v/>
      </c>
      <c r="S3989" s="70" t="str">
        <f t="shared" ca="1" si="668"/>
        <v/>
      </c>
      <c r="T3989" s="147" t="str">
        <f t="shared" ca="1" si="669"/>
        <v/>
      </c>
      <c r="U3989" s="146"/>
      <c r="V3989" s="51"/>
      <c r="W3989" s="51"/>
      <c r="X3989" s="51"/>
      <c r="Y3989" s="51"/>
      <c r="Z3989" s="51"/>
      <c r="AA3989" s="145"/>
    </row>
    <row r="3990" spans="1:27" s="2" customFormat="1" ht="78" x14ac:dyDescent="0.3">
      <c r="A3990" s="555">
        <v>45562</v>
      </c>
      <c r="B3990" s="48" t="s">
        <v>3830</v>
      </c>
      <c r="C3990" s="45" t="s">
        <v>3434</v>
      </c>
      <c r="D3990" s="45">
        <v>2</v>
      </c>
      <c r="E3990" s="45" t="s">
        <v>28</v>
      </c>
      <c r="F3990" s="45">
        <v>2</v>
      </c>
      <c r="G3990" s="64" t="s">
        <v>3848</v>
      </c>
      <c r="H3990" s="59" t="s">
        <v>76</v>
      </c>
      <c r="I3990" s="47"/>
      <c r="J3990" s="522">
        <v>45663</v>
      </c>
      <c r="K3990" s="42" t="s">
        <v>31</v>
      </c>
      <c r="L3990" s="543">
        <v>45495</v>
      </c>
      <c r="M3990" s="57"/>
      <c r="N3990" s="518">
        <v>45693</v>
      </c>
      <c r="O3990" s="51"/>
      <c r="P3990" s="70" t="str">
        <f ca="1">IF(K3990="NÃO INTERVENCIONADO",TODAY()-J3990,"")</f>
        <v/>
      </c>
      <c r="Q3990" s="70" t="str">
        <f t="shared" ca="1" si="666"/>
        <v/>
      </c>
      <c r="R3990" s="70" t="str">
        <f t="shared" ca="1" si="667"/>
        <v/>
      </c>
      <c r="S3990" s="70" t="str">
        <f t="shared" ca="1" si="668"/>
        <v/>
      </c>
      <c r="T3990" s="147" t="str">
        <f t="shared" ca="1" si="669"/>
        <v/>
      </c>
      <c r="U3990" s="146"/>
      <c r="V3990" s="51"/>
      <c r="W3990" s="51"/>
      <c r="X3990" s="51"/>
      <c r="Y3990" s="51"/>
      <c r="Z3990" s="51"/>
      <c r="AA3990" s="145"/>
    </row>
    <row r="3991" spans="1:27" s="2" customFormat="1" ht="15.6" x14ac:dyDescent="0.3">
      <c r="A3991" s="555">
        <v>45562</v>
      </c>
      <c r="B3991" s="59" t="s">
        <v>3830</v>
      </c>
      <c r="C3991" s="59" t="s">
        <v>3434</v>
      </c>
      <c r="D3991" s="59">
        <v>2</v>
      </c>
      <c r="E3991" s="59" t="s">
        <v>28</v>
      </c>
      <c r="F3991" s="76">
        <v>2</v>
      </c>
      <c r="G3991" s="73" t="s">
        <v>3849</v>
      </c>
      <c r="H3991" s="47" t="s">
        <v>30</v>
      </c>
      <c r="I3991" s="48"/>
      <c r="J3991" s="513"/>
      <c r="K3991" s="42" t="s">
        <v>31</v>
      </c>
      <c r="L3991" s="543">
        <v>45495</v>
      </c>
      <c r="M3991" s="70"/>
      <c r="N3991" s="513">
        <v>45552</v>
      </c>
      <c r="O3991" s="51"/>
      <c r="P3991" s="70" t="str">
        <f ca="1">IF(K3991="NÃO INTERVENCIONADO",TODAY()-L3991,"")</f>
        <v/>
      </c>
      <c r="Q3991" s="70" t="str">
        <f t="shared" ca="1" si="666"/>
        <v/>
      </c>
      <c r="R3991" s="70" t="str">
        <f t="shared" ca="1" si="667"/>
        <v/>
      </c>
      <c r="S3991" s="70" t="str">
        <f t="shared" ca="1" si="668"/>
        <v/>
      </c>
      <c r="T3991" s="147" t="str">
        <f t="shared" ca="1" si="669"/>
        <v/>
      </c>
      <c r="U3991" s="146"/>
      <c r="V3991" s="51"/>
      <c r="W3991" s="51"/>
      <c r="X3991" s="51"/>
      <c r="Y3991" s="51"/>
      <c r="Z3991" s="51"/>
      <c r="AA3991" s="145"/>
    </row>
    <row r="3992" spans="1:27" s="2" customFormat="1" ht="124.8" x14ac:dyDescent="0.3">
      <c r="A3992" s="555">
        <v>45562</v>
      </c>
      <c r="B3992" s="48" t="s">
        <v>3830</v>
      </c>
      <c r="C3992" s="45" t="s">
        <v>3434</v>
      </c>
      <c r="D3992" s="45">
        <v>2</v>
      </c>
      <c r="E3992" s="45" t="s">
        <v>28</v>
      </c>
      <c r="F3992" s="45">
        <v>3</v>
      </c>
      <c r="G3992" s="64" t="s">
        <v>3847</v>
      </c>
      <c r="H3992" s="60" t="s">
        <v>30</v>
      </c>
      <c r="I3992" s="47"/>
      <c r="J3992" s="522">
        <v>45663</v>
      </c>
      <c r="K3992" s="190" t="s">
        <v>205</v>
      </c>
      <c r="L3992" s="543">
        <v>45495</v>
      </c>
      <c r="M3992" s="57"/>
      <c r="N3992" s="518"/>
      <c r="O3992" s="51"/>
      <c r="P3992" s="70" t="str">
        <f ca="1">IF(K3992="NÃO INTERVENCIONADO",TODAY()-J3992,"")</f>
        <v/>
      </c>
      <c r="Q3992" s="70" t="str">
        <f t="shared" ca="1" si="666"/>
        <v/>
      </c>
      <c r="R3992" s="70" t="str">
        <f t="shared" ca="1" si="667"/>
        <v/>
      </c>
      <c r="S3992" s="70" t="str">
        <f t="shared" ca="1" si="668"/>
        <v/>
      </c>
      <c r="T3992" s="147" t="str">
        <f t="shared" ca="1" si="669"/>
        <v/>
      </c>
      <c r="U3992" s="146"/>
      <c r="V3992" s="51"/>
      <c r="W3992" s="51"/>
      <c r="X3992" s="51"/>
      <c r="Y3992" s="51"/>
      <c r="Z3992" s="51"/>
      <c r="AA3992" s="145"/>
    </row>
    <row r="3993" spans="1:27" customFormat="1" ht="15.6" x14ac:dyDescent="0.3">
      <c r="A3993" s="555">
        <v>45562</v>
      </c>
      <c r="B3993" s="239" t="s">
        <v>3830</v>
      </c>
      <c r="C3993" s="239" t="s">
        <v>3434</v>
      </c>
      <c r="D3993" s="239">
        <v>2</v>
      </c>
      <c r="E3993" s="239" t="s">
        <v>28</v>
      </c>
      <c r="F3993" s="286">
        <v>3</v>
      </c>
      <c r="G3993" s="383" t="s">
        <v>5195</v>
      </c>
      <c r="H3993" s="250" t="s">
        <v>44</v>
      </c>
      <c r="I3993" s="235"/>
      <c r="J3993" s="595">
        <v>45552</v>
      </c>
      <c r="K3993" s="42" t="s">
        <v>31</v>
      </c>
      <c r="L3993" s="543">
        <v>45495</v>
      </c>
      <c r="M3993" s="246"/>
      <c r="N3993" s="515">
        <v>45757</v>
      </c>
      <c r="O3993" s="252"/>
      <c r="P3993" s="256" t="str">
        <f t="shared" ref="P3993:P3998" ca="1" si="670">IF(K3993="NÃO INTERVENCIONADO",TODAY()-L3993,"")</f>
        <v/>
      </c>
      <c r="Q3993" s="256" t="str">
        <f t="shared" ca="1" si="666"/>
        <v/>
      </c>
      <c r="R3993" s="256" t="str">
        <f t="shared" ca="1" si="667"/>
        <v/>
      </c>
      <c r="S3993" s="256" t="str">
        <f t="shared" ca="1" si="668"/>
        <v/>
      </c>
      <c r="T3993" s="275" t="str">
        <f t="shared" ca="1" si="669"/>
        <v/>
      </c>
      <c r="U3993" s="276"/>
      <c r="V3993" s="252"/>
      <c r="W3993" s="252"/>
      <c r="X3993" s="252"/>
      <c r="Y3993" s="252"/>
      <c r="Z3993" s="252"/>
      <c r="AA3993" s="277"/>
    </row>
    <row r="3994" spans="1:27" s="2" customFormat="1" ht="15.6" x14ac:dyDescent="0.3">
      <c r="A3994" s="555">
        <v>45562</v>
      </c>
      <c r="B3994" s="59" t="s">
        <v>3830</v>
      </c>
      <c r="C3994" s="59" t="s">
        <v>3434</v>
      </c>
      <c r="D3994" s="59">
        <v>2</v>
      </c>
      <c r="E3994" s="59" t="s">
        <v>28</v>
      </c>
      <c r="F3994" s="76">
        <v>4</v>
      </c>
      <c r="G3994" s="73" t="s">
        <v>3846</v>
      </c>
      <c r="H3994" s="47" t="s">
        <v>30</v>
      </c>
      <c r="I3994" s="48"/>
      <c r="J3994" s="513"/>
      <c r="K3994" s="42" t="s">
        <v>31</v>
      </c>
      <c r="L3994" s="543">
        <v>45495</v>
      </c>
      <c r="M3994" s="70"/>
      <c r="N3994" s="513">
        <v>45552</v>
      </c>
      <c r="O3994" s="51"/>
      <c r="P3994" s="70" t="str">
        <f t="shared" ca="1" si="670"/>
        <v/>
      </c>
      <c r="Q3994" s="70" t="str">
        <f t="shared" ca="1" si="666"/>
        <v/>
      </c>
      <c r="R3994" s="70" t="str">
        <f t="shared" ca="1" si="667"/>
        <v/>
      </c>
      <c r="S3994" s="70" t="str">
        <f t="shared" ca="1" si="668"/>
        <v/>
      </c>
      <c r="T3994" s="147" t="str">
        <f t="shared" ca="1" si="669"/>
        <v/>
      </c>
      <c r="U3994" s="146"/>
      <c r="V3994" s="51"/>
      <c r="W3994" s="51"/>
      <c r="X3994" s="51"/>
      <c r="Y3994" s="51"/>
      <c r="Z3994" s="51"/>
      <c r="AA3994" s="145"/>
    </row>
    <row r="3995" spans="1:27" s="2" customFormat="1" ht="15.6" x14ac:dyDescent="0.3">
      <c r="A3995" s="555">
        <v>45562</v>
      </c>
      <c r="B3995" s="59" t="s">
        <v>3830</v>
      </c>
      <c r="C3995" s="59" t="s">
        <v>3434</v>
      </c>
      <c r="D3995" s="59">
        <v>2</v>
      </c>
      <c r="E3995" s="59" t="s">
        <v>28</v>
      </c>
      <c r="F3995" s="76">
        <v>5</v>
      </c>
      <c r="G3995" s="73" t="s">
        <v>1361</v>
      </c>
      <c r="H3995" s="47" t="s">
        <v>30</v>
      </c>
      <c r="I3995" s="48"/>
      <c r="J3995" s="513"/>
      <c r="K3995" s="42" t="s">
        <v>31</v>
      </c>
      <c r="L3995" s="543">
        <v>45495</v>
      </c>
      <c r="M3995" s="70"/>
      <c r="N3995" s="513">
        <v>45552</v>
      </c>
      <c r="O3995" s="51"/>
      <c r="P3995" s="70" t="str">
        <f t="shared" ca="1" si="670"/>
        <v/>
      </c>
      <c r="Q3995" s="70" t="str">
        <f t="shared" ca="1" si="666"/>
        <v/>
      </c>
      <c r="R3995" s="70" t="str">
        <f t="shared" ca="1" si="667"/>
        <v/>
      </c>
      <c r="S3995" s="70" t="str">
        <f t="shared" ca="1" si="668"/>
        <v/>
      </c>
      <c r="T3995" s="147" t="str">
        <f t="shared" ca="1" si="669"/>
        <v/>
      </c>
      <c r="U3995" s="146"/>
      <c r="V3995" s="51"/>
      <c r="W3995" s="51"/>
      <c r="X3995" s="51"/>
      <c r="Y3995" s="51"/>
      <c r="Z3995" s="51"/>
      <c r="AA3995" s="145"/>
    </row>
    <row r="3996" spans="1:27" s="2" customFormat="1" ht="15.6" x14ac:dyDescent="0.3">
      <c r="A3996" s="555">
        <v>45562</v>
      </c>
      <c r="B3996" s="59" t="s">
        <v>3830</v>
      </c>
      <c r="C3996" s="59" t="s">
        <v>3434</v>
      </c>
      <c r="D3996" s="59">
        <v>2</v>
      </c>
      <c r="E3996" s="59" t="s">
        <v>28</v>
      </c>
      <c r="F3996" s="76">
        <v>6</v>
      </c>
      <c r="G3996" s="73" t="s">
        <v>3845</v>
      </c>
      <c r="H3996" s="47" t="s">
        <v>30</v>
      </c>
      <c r="I3996" s="48"/>
      <c r="J3996" s="513"/>
      <c r="K3996" s="190" t="s">
        <v>205</v>
      </c>
      <c r="L3996" s="543">
        <v>45495</v>
      </c>
      <c r="M3996" s="70"/>
      <c r="N3996" s="513"/>
      <c r="O3996" s="51"/>
      <c r="P3996" s="70" t="str">
        <f t="shared" ca="1" si="670"/>
        <v/>
      </c>
      <c r="Q3996" s="70" t="str">
        <f t="shared" ca="1" si="666"/>
        <v/>
      </c>
      <c r="R3996" s="70" t="str">
        <f t="shared" ca="1" si="667"/>
        <v/>
      </c>
      <c r="S3996" s="70" t="str">
        <f t="shared" ca="1" si="668"/>
        <v/>
      </c>
      <c r="T3996" s="147" t="str">
        <f t="shared" ca="1" si="669"/>
        <v/>
      </c>
      <c r="U3996" s="146"/>
      <c r="V3996" s="51"/>
      <c r="W3996" s="51"/>
      <c r="X3996" s="51"/>
      <c r="Y3996" s="51"/>
      <c r="Z3996" s="51"/>
      <c r="AA3996" s="145"/>
    </row>
    <row r="3997" spans="1:27" s="2" customFormat="1" ht="15.6" x14ac:dyDescent="0.3">
      <c r="A3997" s="555">
        <v>45562</v>
      </c>
      <c r="B3997" s="59" t="s">
        <v>3830</v>
      </c>
      <c r="C3997" s="59" t="s">
        <v>3434</v>
      </c>
      <c r="D3997" s="59">
        <v>2</v>
      </c>
      <c r="E3997" s="59" t="s">
        <v>28</v>
      </c>
      <c r="F3997" s="76">
        <v>7</v>
      </c>
      <c r="G3997" s="64" t="s">
        <v>3844</v>
      </c>
      <c r="H3997" s="53" t="s">
        <v>76</v>
      </c>
      <c r="I3997" s="53"/>
      <c r="J3997" s="569"/>
      <c r="K3997" s="42" t="s">
        <v>31</v>
      </c>
      <c r="L3997" s="543">
        <v>45495</v>
      </c>
      <c r="M3997" s="70"/>
      <c r="N3997" s="513">
        <v>45735</v>
      </c>
      <c r="O3997" s="51"/>
      <c r="P3997" s="70" t="str">
        <f t="shared" ca="1" si="670"/>
        <v/>
      </c>
      <c r="Q3997" s="70" t="str">
        <f t="shared" ca="1" si="666"/>
        <v/>
      </c>
      <c r="R3997" s="70" t="str">
        <f t="shared" ca="1" si="667"/>
        <v/>
      </c>
      <c r="S3997" s="70" t="str">
        <f t="shared" ca="1" si="668"/>
        <v/>
      </c>
      <c r="T3997" s="147" t="str">
        <f t="shared" ca="1" si="669"/>
        <v/>
      </c>
      <c r="U3997" s="146"/>
      <c r="V3997" s="51"/>
      <c r="W3997" s="51"/>
      <c r="X3997" s="51"/>
      <c r="Y3997" s="51"/>
      <c r="Z3997" s="51"/>
      <c r="AA3997" s="145"/>
    </row>
    <row r="3998" spans="1:27" s="2" customFormat="1" ht="15.6" x14ac:dyDescent="0.3">
      <c r="A3998" s="555">
        <v>45562</v>
      </c>
      <c r="B3998" s="59" t="s">
        <v>3830</v>
      </c>
      <c r="C3998" s="59" t="s">
        <v>3434</v>
      </c>
      <c r="D3998" s="59">
        <v>2</v>
      </c>
      <c r="E3998" s="59" t="s">
        <v>28</v>
      </c>
      <c r="F3998" s="76">
        <v>8</v>
      </c>
      <c r="G3998" s="73" t="s">
        <v>3843</v>
      </c>
      <c r="H3998" s="47" t="s">
        <v>30</v>
      </c>
      <c r="I3998" s="48"/>
      <c r="J3998" s="513"/>
      <c r="K3998" s="42" t="s">
        <v>31</v>
      </c>
      <c r="L3998" s="543">
        <v>45495</v>
      </c>
      <c r="M3998" s="70"/>
      <c r="N3998" s="513">
        <v>45552</v>
      </c>
      <c r="O3998" s="51"/>
      <c r="P3998" s="70" t="str">
        <f t="shared" ca="1" si="670"/>
        <v/>
      </c>
      <c r="Q3998" s="70" t="str">
        <f t="shared" ca="1" si="666"/>
        <v/>
      </c>
      <c r="R3998" s="70" t="str">
        <f t="shared" ca="1" si="667"/>
        <v/>
      </c>
      <c r="S3998" s="70" t="str">
        <f t="shared" ca="1" si="668"/>
        <v/>
      </c>
      <c r="T3998" s="147" t="str">
        <f t="shared" ca="1" si="669"/>
        <v/>
      </c>
      <c r="U3998" s="146"/>
      <c r="V3998" s="51"/>
      <c r="W3998" s="51"/>
      <c r="X3998" s="51"/>
      <c r="Y3998" s="51"/>
      <c r="Z3998" s="51"/>
      <c r="AA3998" s="145"/>
    </row>
    <row r="3999" spans="1:27" s="2" customFormat="1" ht="15.6" x14ac:dyDescent="0.3">
      <c r="A3999" s="555">
        <v>45562</v>
      </c>
      <c r="B3999" s="59" t="s">
        <v>3830</v>
      </c>
      <c r="C3999" s="60" t="s">
        <v>3434</v>
      </c>
      <c r="D3999" s="60">
        <v>2</v>
      </c>
      <c r="E3999" s="60" t="s">
        <v>28</v>
      </c>
      <c r="F3999" s="76">
        <v>9</v>
      </c>
      <c r="G3999" s="73" t="s">
        <v>3842</v>
      </c>
      <c r="H3999" s="53" t="s">
        <v>44</v>
      </c>
      <c r="I3999" s="70"/>
      <c r="J3999" s="522"/>
      <c r="K3999" s="42" t="s">
        <v>31</v>
      </c>
      <c r="L3999" s="543">
        <v>45495</v>
      </c>
      <c r="M3999" s="70"/>
      <c r="N3999" s="513">
        <v>45517</v>
      </c>
      <c r="O3999" s="51"/>
      <c r="P3999" s="70" t="str">
        <f t="shared" ref="P3999:P4006" ca="1" si="671">IF(K3999="NÃO INTERVENCIONADO",TODAY()-J3999,"")</f>
        <v/>
      </c>
      <c r="Q3999" s="70" t="str">
        <f t="shared" ca="1" si="666"/>
        <v/>
      </c>
      <c r="R3999" s="70" t="str">
        <f t="shared" ca="1" si="667"/>
        <v/>
      </c>
      <c r="S3999" s="70" t="str">
        <f t="shared" ca="1" si="668"/>
        <v/>
      </c>
      <c r="T3999" s="147" t="str">
        <f t="shared" ca="1" si="669"/>
        <v/>
      </c>
      <c r="U3999" s="146"/>
      <c r="V3999" s="51"/>
      <c r="W3999" s="51"/>
      <c r="X3999" s="51"/>
      <c r="Y3999" s="51"/>
      <c r="Z3999" s="51"/>
      <c r="AA3999" s="145"/>
    </row>
    <row r="4000" spans="1:27" s="2" customFormat="1" ht="15.6" x14ac:dyDescent="0.3">
      <c r="A4000" s="555">
        <v>45562</v>
      </c>
      <c r="B4000" s="59" t="s">
        <v>3830</v>
      </c>
      <c r="C4000" s="59" t="s">
        <v>3434</v>
      </c>
      <c r="D4000" s="59">
        <v>2</v>
      </c>
      <c r="E4000" s="59" t="s">
        <v>28</v>
      </c>
      <c r="F4000" s="76">
        <v>10</v>
      </c>
      <c r="G4000" s="73" t="s">
        <v>3841</v>
      </c>
      <c r="H4000" s="47" t="s">
        <v>30</v>
      </c>
      <c r="I4000" s="48"/>
      <c r="J4000" s="513"/>
      <c r="K4000" s="42" t="s">
        <v>31</v>
      </c>
      <c r="L4000" s="543">
        <v>45495</v>
      </c>
      <c r="M4000" s="70"/>
      <c r="N4000" s="513">
        <v>45552</v>
      </c>
      <c r="O4000" s="51"/>
      <c r="P4000" s="70" t="str">
        <f t="shared" ca="1" si="671"/>
        <v/>
      </c>
      <c r="Q4000" s="70" t="str">
        <f t="shared" ca="1" si="666"/>
        <v/>
      </c>
      <c r="R4000" s="70" t="str">
        <f t="shared" ca="1" si="667"/>
        <v/>
      </c>
      <c r="S4000" s="70" t="str">
        <f t="shared" ca="1" si="668"/>
        <v/>
      </c>
      <c r="T4000" s="147" t="str">
        <f t="shared" ca="1" si="669"/>
        <v/>
      </c>
      <c r="U4000" s="146"/>
      <c r="V4000" s="51"/>
      <c r="W4000" s="51"/>
      <c r="X4000" s="51"/>
      <c r="Y4000" s="51"/>
      <c r="Z4000" s="51"/>
      <c r="AA4000" s="145"/>
    </row>
    <row r="4001" spans="1:27" s="2" customFormat="1" ht="15.6" x14ac:dyDescent="0.3">
      <c r="A4001" s="555">
        <v>45562</v>
      </c>
      <c r="B4001" s="59" t="s">
        <v>3830</v>
      </c>
      <c r="C4001" s="60" t="s">
        <v>3434</v>
      </c>
      <c r="D4001" s="60">
        <v>2</v>
      </c>
      <c r="E4001" s="60" t="s">
        <v>28</v>
      </c>
      <c r="F4001" s="76">
        <v>11</v>
      </c>
      <c r="G4001" s="73" t="s">
        <v>3840</v>
      </c>
      <c r="H4001" s="53" t="s">
        <v>76</v>
      </c>
      <c r="I4001" s="70"/>
      <c r="J4001" s="522"/>
      <c r="K4001" s="42" t="s">
        <v>31</v>
      </c>
      <c r="L4001" s="543">
        <v>45495</v>
      </c>
      <c r="M4001" s="70"/>
      <c r="N4001" s="513">
        <v>45656</v>
      </c>
      <c r="O4001" s="51"/>
      <c r="P4001" s="70" t="str">
        <f t="shared" ca="1" si="671"/>
        <v/>
      </c>
      <c r="Q4001" s="70" t="str">
        <f t="shared" ca="1" si="666"/>
        <v/>
      </c>
      <c r="R4001" s="70" t="str">
        <f t="shared" ca="1" si="667"/>
        <v/>
      </c>
      <c r="S4001" s="70" t="str">
        <f t="shared" ca="1" si="668"/>
        <v/>
      </c>
      <c r="T4001" s="147" t="str">
        <f t="shared" ca="1" si="669"/>
        <v/>
      </c>
      <c r="U4001" s="146"/>
      <c r="V4001" s="51"/>
      <c r="W4001" s="51"/>
      <c r="X4001" s="51"/>
      <c r="Y4001" s="51"/>
      <c r="Z4001" s="51"/>
      <c r="AA4001" s="145"/>
    </row>
    <row r="4002" spans="1:27" s="2" customFormat="1" ht="15.6" x14ac:dyDescent="0.3">
      <c r="A4002" s="555">
        <v>45562</v>
      </c>
      <c r="B4002" s="59" t="s">
        <v>3830</v>
      </c>
      <c r="C4002" s="59" t="s">
        <v>3434</v>
      </c>
      <c r="D4002" s="59">
        <v>2</v>
      </c>
      <c r="E4002" s="59" t="s">
        <v>28</v>
      </c>
      <c r="F4002" s="76">
        <v>12</v>
      </c>
      <c r="G4002" s="73" t="s">
        <v>3839</v>
      </c>
      <c r="H4002" s="47" t="s">
        <v>30</v>
      </c>
      <c r="I4002" s="48"/>
      <c r="J4002" s="513"/>
      <c r="K4002" s="42" t="s">
        <v>31</v>
      </c>
      <c r="L4002" s="543">
        <v>45495</v>
      </c>
      <c r="M4002" s="70"/>
      <c r="N4002" s="513">
        <v>45552</v>
      </c>
      <c r="O4002" s="51"/>
      <c r="P4002" s="70" t="str">
        <f t="shared" ca="1" si="671"/>
        <v/>
      </c>
      <c r="Q4002" s="70" t="str">
        <f t="shared" ca="1" si="666"/>
        <v/>
      </c>
      <c r="R4002" s="70" t="str">
        <f t="shared" ca="1" si="667"/>
        <v/>
      </c>
      <c r="S4002" s="70" t="str">
        <f t="shared" ca="1" si="668"/>
        <v/>
      </c>
      <c r="T4002" s="147" t="str">
        <f t="shared" ca="1" si="669"/>
        <v/>
      </c>
      <c r="U4002" s="146"/>
      <c r="V4002" s="51"/>
      <c r="W4002" s="51"/>
      <c r="X4002" s="51"/>
      <c r="Y4002" s="51"/>
      <c r="Z4002" s="51"/>
      <c r="AA4002" s="145"/>
    </row>
    <row r="4003" spans="1:27" s="2" customFormat="1" ht="15.6" x14ac:dyDescent="0.3">
      <c r="A4003" s="555">
        <v>45562</v>
      </c>
      <c r="B4003" s="59" t="s">
        <v>3830</v>
      </c>
      <c r="C4003" s="59" t="s">
        <v>3434</v>
      </c>
      <c r="D4003" s="59">
        <v>2</v>
      </c>
      <c r="E4003" s="59" t="s">
        <v>28</v>
      </c>
      <c r="F4003" s="76">
        <v>13</v>
      </c>
      <c r="G4003" s="73" t="s">
        <v>3838</v>
      </c>
      <c r="H4003" s="47" t="s">
        <v>30</v>
      </c>
      <c r="I4003" s="48"/>
      <c r="J4003" s="513"/>
      <c r="K4003" s="42" t="s">
        <v>31</v>
      </c>
      <c r="L4003" s="543">
        <v>45495</v>
      </c>
      <c r="M4003" s="70"/>
      <c r="N4003" s="513">
        <v>45552</v>
      </c>
      <c r="O4003" s="51"/>
      <c r="P4003" s="70" t="str">
        <f t="shared" ca="1" si="671"/>
        <v/>
      </c>
      <c r="Q4003" s="70" t="str">
        <f t="shared" ca="1" si="666"/>
        <v/>
      </c>
      <c r="R4003" s="70" t="str">
        <f t="shared" ca="1" si="667"/>
        <v/>
      </c>
      <c r="S4003" s="70" t="str">
        <f t="shared" ca="1" si="668"/>
        <v/>
      </c>
      <c r="T4003" s="147" t="str">
        <f t="shared" ca="1" si="669"/>
        <v/>
      </c>
      <c r="U4003" s="146"/>
      <c r="V4003" s="51"/>
      <c r="W4003" s="51"/>
      <c r="X4003" s="51"/>
      <c r="Y4003" s="51"/>
      <c r="Z4003" s="51"/>
      <c r="AA4003" s="145"/>
    </row>
    <row r="4004" spans="1:27" s="2" customFormat="1" ht="15.6" customHeight="1" x14ac:dyDescent="0.3">
      <c r="A4004" s="555">
        <v>45562</v>
      </c>
      <c r="B4004" s="59" t="s">
        <v>3830</v>
      </c>
      <c r="C4004" s="59" t="s">
        <v>3434</v>
      </c>
      <c r="D4004" s="59">
        <v>2</v>
      </c>
      <c r="E4004" s="59" t="s">
        <v>28</v>
      </c>
      <c r="F4004" s="76">
        <v>14</v>
      </c>
      <c r="G4004" s="73" t="s">
        <v>2821</v>
      </c>
      <c r="H4004" s="47" t="s">
        <v>30</v>
      </c>
      <c r="I4004" s="48"/>
      <c r="J4004" s="513"/>
      <c r="K4004" s="42" t="s">
        <v>31</v>
      </c>
      <c r="L4004" s="543">
        <v>45495</v>
      </c>
      <c r="M4004" s="70"/>
      <c r="N4004" s="513">
        <v>45552</v>
      </c>
      <c r="O4004" s="51"/>
      <c r="P4004" s="70" t="str">
        <f t="shared" ca="1" si="671"/>
        <v/>
      </c>
      <c r="Q4004" s="70" t="str">
        <f t="shared" ca="1" si="666"/>
        <v/>
      </c>
      <c r="R4004" s="70" t="str">
        <f t="shared" ca="1" si="667"/>
        <v/>
      </c>
      <c r="S4004" s="70" t="str">
        <f t="shared" ca="1" si="668"/>
        <v/>
      </c>
      <c r="T4004" s="147" t="str">
        <f t="shared" ca="1" si="669"/>
        <v/>
      </c>
      <c r="U4004" s="146"/>
      <c r="V4004" s="51"/>
      <c r="W4004" s="51"/>
      <c r="X4004" s="51"/>
      <c r="Y4004" s="51"/>
      <c r="Z4004" s="51"/>
      <c r="AA4004" s="145"/>
    </row>
    <row r="4005" spans="1:27" s="2" customFormat="1" ht="15.6" x14ac:dyDescent="0.3">
      <c r="A4005" s="555">
        <v>45562</v>
      </c>
      <c r="B4005" s="59" t="s">
        <v>3830</v>
      </c>
      <c r="C4005" s="59" t="s">
        <v>3434</v>
      </c>
      <c r="D4005" s="59">
        <v>2</v>
      </c>
      <c r="E4005" s="59" t="s">
        <v>28</v>
      </c>
      <c r="F4005" s="76">
        <v>15</v>
      </c>
      <c r="G4005" s="73" t="s">
        <v>3837</v>
      </c>
      <c r="H4005" s="47" t="s">
        <v>54</v>
      </c>
      <c r="I4005" s="48"/>
      <c r="J4005" s="513"/>
      <c r="K4005" s="42" t="s">
        <v>31</v>
      </c>
      <c r="L4005" s="543">
        <v>45495</v>
      </c>
      <c r="M4005" s="70"/>
      <c r="N4005" s="513">
        <v>45561</v>
      </c>
      <c r="O4005" s="51"/>
      <c r="P4005" s="70" t="str">
        <f t="shared" ca="1" si="671"/>
        <v/>
      </c>
      <c r="Q4005" s="70" t="str">
        <f t="shared" ca="1" si="666"/>
        <v/>
      </c>
      <c r="R4005" s="70" t="str">
        <f t="shared" ca="1" si="667"/>
        <v/>
      </c>
      <c r="S4005" s="70" t="str">
        <f t="shared" ca="1" si="668"/>
        <v/>
      </c>
      <c r="T4005" s="147" t="str">
        <f t="shared" ca="1" si="669"/>
        <v/>
      </c>
      <c r="U4005" s="146"/>
      <c r="V4005" s="51"/>
      <c r="W4005" s="51"/>
      <c r="X4005" s="51"/>
      <c r="Y4005" s="51"/>
      <c r="Z4005" s="51"/>
      <c r="AA4005" s="145"/>
    </row>
    <row r="4006" spans="1:27" s="2" customFormat="1" ht="15.6" x14ac:dyDescent="0.3">
      <c r="A4006" s="555">
        <v>45562</v>
      </c>
      <c r="B4006" s="59" t="s">
        <v>3830</v>
      </c>
      <c r="C4006" s="59" t="s">
        <v>3434</v>
      </c>
      <c r="D4006" s="59">
        <v>2</v>
      </c>
      <c r="E4006" s="59" t="s">
        <v>28</v>
      </c>
      <c r="F4006" s="76">
        <v>16</v>
      </c>
      <c r="G4006" s="73" t="s">
        <v>3836</v>
      </c>
      <c r="H4006" s="75" t="s">
        <v>30</v>
      </c>
      <c r="I4006" s="48"/>
      <c r="J4006" s="513"/>
      <c r="K4006" s="42" t="s">
        <v>31</v>
      </c>
      <c r="L4006" s="543">
        <v>45495</v>
      </c>
      <c r="M4006" s="70"/>
      <c r="N4006" s="513">
        <v>45679</v>
      </c>
      <c r="O4006" s="51"/>
      <c r="P4006" s="70" t="str">
        <f t="shared" ca="1" si="671"/>
        <v/>
      </c>
      <c r="Q4006" s="70" t="str">
        <f t="shared" ca="1" si="666"/>
        <v/>
      </c>
      <c r="R4006" s="70" t="str">
        <f t="shared" ca="1" si="667"/>
        <v/>
      </c>
      <c r="S4006" s="70" t="str">
        <f t="shared" ca="1" si="668"/>
        <v/>
      </c>
      <c r="T4006" s="147" t="str">
        <f t="shared" ca="1" si="669"/>
        <v/>
      </c>
      <c r="U4006" s="146"/>
      <c r="V4006" s="51"/>
      <c r="W4006" s="51"/>
      <c r="X4006" s="51"/>
      <c r="Y4006" s="51"/>
      <c r="Z4006" s="51"/>
      <c r="AA4006" s="145"/>
    </row>
    <row r="4007" spans="1:27" s="2" customFormat="1" ht="15.6" x14ac:dyDescent="0.3">
      <c r="A4007" s="555">
        <v>45562</v>
      </c>
      <c r="B4007" s="59" t="s">
        <v>3830</v>
      </c>
      <c r="C4007" s="59" t="s">
        <v>3434</v>
      </c>
      <c r="D4007" s="59">
        <v>2</v>
      </c>
      <c r="E4007" s="59" t="s">
        <v>28</v>
      </c>
      <c r="F4007" s="76">
        <v>17</v>
      </c>
      <c r="G4007" s="127" t="s">
        <v>3835</v>
      </c>
      <c r="H4007" s="65" t="s">
        <v>68</v>
      </c>
      <c r="I4007" s="48"/>
      <c r="J4007" s="513">
        <v>45552</v>
      </c>
      <c r="K4007" s="42" t="s">
        <v>31</v>
      </c>
      <c r="L4007" s="543">
        <v>45495</v>
      </c>
      <c r="M4007" s="70"/>
      <c r="N4007" s="513">
        <v>45700</v>
      </c>
      <c r="O4007" s="51"/>
      <c r="P4007" s="70" t="str">
        <f ca="1">IF(K4007="NÃO INTERVENCIONADO",TODAY()-L4007,"")</f>
        <v/>
      </c>
      <c r="Q4007" s="70" t="str">
        <f t="shared" ca="1" si="666"/>
        <v/>
      </c>
      <c r="R4007" s="70" t="str">
        <f t="shared" ca="1" si="667"/>
        <v/>
      </c>
      <c r="S4007" s="70" t="str">
        <f t="shared" ca="1" si="668"/>
        <v/>
      </c>
      <c r="T4007" s="147" t="str">
        <f t="shared" ca="1" si="669"/>
        <v/>
      </c>
      <c r="U4007" s="146"/>
      <c r="V4007" s="51"/>
      <c r="W4007" s="51"/>
      <c r="X4007" s="51"/>
      <c r="Y4007" s="51"/>
      <c r="Z4007" s="51"/>
      <c r="AA4007" s="145"/>
    </row>
    <row r="4008" spans="1:27" s="2" customFormat="1" ht="15.6" x14ac:dyDescent="0.3">
      <c r="A4008" s="555">
        <v>45562</v>
      </c>
      <c r="B4008" s="59" t="s">
        <v>3830</v>
      </c>
      <c r="C4008" s="59" t="s">
        <v>3434</v>
      </c>
      <c r="D4008" s="59">
        <v>2</v>
      </c>
      <c r="E4008" s="59" t="s">
        <v>28</v>
      </c>
      <c r="F4008" s="76">
        <v>18</v>
      </c>
      <c r="G4008" s="73" t="s">
        <v>3834</v>
      </c>
      <c r="H4008" s="65" t="s">
        <v>158</v>
      </c>
      <c r="I4008" s="47"/>
      <c r="J4008" s="568">
        <v>45616</v>
      </c>
      <c r="K4008" s="187" t="s">
        <v>31</v>
      </c>
      <c r="L4008" s="543">
        <v>45495</v>
      </c>
      <c r="M4008" s="70"/>
      <c r="N4008" s="513">
        <v>45621</v>
      </c>
      <c r="O4008" s="51"/>
      <c r="P4008" s="70" t="str">
        <f ca="1">IF(K4008="NÃO INTERVENCIONADO",TODAY()-J4008,"")</f>
        <v/>
      </c>
      <c r="Q4008" s="70" t="str">
        <f t="shared" ca="1" si="666"/>
        <v/>
      </c>
      <c r="R4008" s="70" t="str">
        <f t="shared" ca="1" si="667"/>
        <v/>
      </c>
      <c r="S4008" s="70" t="str">
        <f t="shared" ca="1" si="668"/>
        <v/>
      </c>
      <c r="T4008" s="147" t="str">
        <f t="shared" ca="1" si="669"/>
        <v/>
      </c>
      <c r="U4008" s="146"/>
      <c r="V4008" s="51"/>
      <c r="W4008" s="51"/>
      <c r="X4008" s="51"/>
      <c r="Y4008" s="51"/>
      <c r="Z4008" s="51"/>
      <c r="AA4008" s="145"/>
    </row>
    <row r="4009" spans="1:27" s="2" customFormat="1" ht="109.2" x14ac:dyDescent="0.3">
      <c r="A4009" s="556">
        <v>45562</v>
      </c>
      <c r="B4009" s="48" t="s">
        <v>3830</v>
      </c>
      <c r="C4009" s="45" t="s">
        <v>3434</v>
      </c>
      <c r="D4009" s="45">
        <v>2</v>
      </c>
      <c r="E4009" s="45" t="s">
        <v>28</v>
      </c>
      <c r="F4009" s="45">
        <v>19</v>
      </c>
      <c r="G4009" s="64" t="s">
        <v>3833</v>
      </c>
      <c r="H4009" s="95" t="s">
        <v>44</v>
      </c>
      <c r="I4009" s="47"/>
      <c r="J4009" s="570">
        <v>45663</v>
      </c>
      <c r="K4009" s="186" t="s">
        <v>31</v>
      </c>
      <c r="L4009" s="543">
        <v>45495</v>
      </c>
      <c r="M4009" s="103">
        <v>45709</v>
      </c>
      <c r="N4009" s="518">
        <v>45667</v>
      </c>
      <c r="O4009" s="51"/>
      <c r="P4009" s="70" t="str">
        <f ca="1">IF(K4009="NÃO INTERVENCIONADO",TODAY()-J4009,"")</f>
        <v/>
      </c>
      <c r="Q4009" s="70" t="str">
        <f t="shared" ca="1" si="666"/>
        <v/>
      </c>
      <c r="R4009" s="70" t="str">
        <f t="shared" ca="1" si="667"/>
        <v/>
      </c>
      <c r="S4009" s="70" t="str">
        <f t="shared" ca="1" si="668"/>
        <v/>
      </c>
      <c r="T4009" s="147" t="str">
        <f t="shared" ca="1" si="669"/>
        <v/>
      </c>
      <c r="U4009" s="146"/>
      <c r="V4009" s="51"/>
      <c r="W4009" s="51"/>
      <c r="X4009" s="51"/>
      <c r="Y4009" s="51"/>
      <c r="Z4009" s="51"/>
      <c r="AA4009" s="145"/>
    </row>
    <row r="4010" spans="1:27" s="2" customFormat="1" ht="31.2" x14ac:dyDescent="0.3">
      <c r="A4010" s="555">
        <v>45562</v>
      </c>
      <c r="B4010" s="48" t="s">
        <v>3830</v>
      </c>
      <c r="C4010" s="45" t="s">
        <v>3434</v>
      </c>
      <c r="D4010" s="45">
        <v>2</v>
      </c>
      <c r="E4010" s="45" t="s">
        <v>28</v>
      </c>
      <c r="F4010" s="45">
        <v>20</v>
      </c>
      <c r="G4010" s="64" t="s">
        <v>3832</v>
      </c>
      <c r="H4010" s="61" t="s">
        <v>30</v>
      </c>
      <c r="I4010" s="364"/>
      <c r="J4010" s="580">
        <v>45722</v>
      </c>
      <c r="K4010" s="357" t="s">
        <v>205</v>
      </c>
      <c r="L4010" s="543">
        <v>45495</v>
      </c>
      <c r="M4010" s="404"/>
      <c r="N4010" s="518">
        <v>45937</v>
      </c>
      <c r="O4010" s="51"/>
      <c r="P4010" s="70"/>
      <c r="Q4010" s="70"/>
      <c r="R4010" s="70"/>
      <c r="S4010" s="70"/>
      <c r="T4010" s="147"/>
      <c r="U4010" s="146"/>
      <c r="V4010" s="51"/>
      <c r="W4010" s="51"/>
      <c r="X4010" s="51"/>
      <c r="Y4010" s="51"/>
      <c r="Z4010" s="51"/>
      <c r="AA4010" s="145"/>
    </row>
    <row r="4011" spans="1:27" s="2" customFormat="1" ht="15.6" customHeight="1" x14ac:dyDescent="0.3">
      <c r="A4011" s="555">
        <v>45562</v>
      </c>
      <c r="B4011" s="48" t="s">
        <v>3830</v>
      </c>
      <c r="C4011" s="45" t="s">
        <v>3434</v>
      </c>
      <c r="D4011" s="45">
        <v>2</v>
      </c>
      <c r="E4011" s="45" t="s">
        <v>28</v>
      </c>
      <c r="F4011" s="45">
        <v>21</v>
      </c>
      <c r="G4011" s="47" t="s">
        <v>3831</v>
      </c>
      <c r="H4011" s="46" t="s">
        <v>30</v>
      </c>
      <c r="I4011" s="47"/>
      <c r="J4011" s="577">
        <v>45722</v>
      </c>
      <c r="K4011" s="42" t="s">
        <v>31</v>
      </c>
      <c r="L4011" s="543">
        <v>45495</v>
      </c>
      <c r="M4011" s="57"/>
      <c r="N4011" s="522">
        <v>45726</v>
      </c>
      <c r="O4011" s="51"/>
      <c r="P4011" s="70"/>
      <c r="Q4011" s="70"/>
      <c r="R4011" s="70"/>
      <c r="S4011" s="70"/>
      <c r="T4011" s="147"/>
      <c r="U4011" s="146"/>
      <c r="V4011" s="51"/>
      <c r="W4011" s="51"/>
      <c r="X4011" s="51"/>
      <c r="Y4011" s="51"/>
      <c r="Z4011" s="51"/>
      <c r="AA4011" s="145"/>
    </row>
    <row r="4012" spans="1:27" s="2" customFormat="1" ht="94.2" customHeight="1" x14ac:dyDescent="0.35">
      <c r="A4012" s="555">
        <v>45562</v>
      </c>
      <c r="B4012" s="48" t="s">
        <v>3830</v>
      </c>
      <c r="C4012" s="45" t="s">
        <v>3434</v>
      </c>
      <c r="D4012" s="45">
        <v>2</v>
      </c>
      <c r="E4012" s="45" t="s">
        <v>28</v>
      </c>
      <c r="F4012" s="45">
        <v>22</v>
      </c>
      <c r="G4012" s="226" t="s">
        <v>5465</v>
      </c>
      <c r="H4012" s="61" t="s">
        <v>104</v>
      </c>
      <c r="I4012" s="65"/>
      <c r="J4012" s="526">
        <v>45972</v>
      </c>
      <c r="K4012" s="186" t="s">
        <v>31</v>
      </c>
      <c r="L4012" s="543">
        <v>45495</v>
      </c>
      <c r="M4012" s="417"/>
      <c r="N4012" s="522">
        <v>46051</v>
      </c>
      <c r="O4012" s="475"/>
      <c r="P4012" s="70"/>
      <c r="Q4012" s="70"/>
      <c r="R4012" s="70"/>
      <c r="S4012" s="70"/>
      <c r="T4012" s="147"/>
      <c r="U4012" s="146"/>
      <c r="V4012" s="51"/>
      <c r="W4012" s="51"/>
      <c r="X4012" s="51"/>
      <c r="Y4012" s="51"/>
      <c r="Z4012" s="51"/>
      <c r="AA4012" s="145"/>
    </row>
    <row r="4013" spans="1:27" s="2" customFormat="1" ht="15.6" x14ac:dyDescent="0.3">
      <c r="A4013" s="555">
        <v>45512</v>
      </c>
      <c r="B4013" s="48" t="s">
        <v>3851</v>
      </c>
      <c r="C4013" s="48" t="s">
        <v>3434</v>
      </c>
      <c r="D4013" s="48">
        <v>2</v>
      </c>
      <c r="E4013" s="48" t="s">
        <v>66</v>
      </c>
      <c r="F4013" s="45">
        <v>8</v>
      </c>
      <c r="G4013" s="67" t="s">
        <v>3852</v>
      </c>
      <c r="H4013" s="47" t="s">
        <v>30</v>
      </c>
      <c r="I4013" s="48"/>
      <c r="J4013" s="513"/>
      <c r="K4013" s="42" t="s">
        <v>31</v>
      </c>
      <c r="L4013" s="543">
        <v>45498</v>
      </c>
      <c r="M4013" s="51"/>
      <c r="N4013" s="513">
        <v>45645</v>
      </c>
      <c r="O4013" s="51"/>
      <c r="P4013" s="70" t="str">
        <f ca="1">IF(K4013="NÃO INTERVENCIONADO",TODAY()-J4013,"")</f>
        <v/>
      </c>
      <c r="Q4013" s="70" t="str">
        <f t="shared" ref="Q4013:Q4037" ca="1" si="672">IF(K4013="ENCOMENDADO",TODAY()-J4013,"")</f>
        <v/>
      </c>
      <c r="R4013" s="70" t="str">
        <f t="shared" ref="R4013:R4037" ca="1" si="673">IF(K4013="EM OBRA",TODAY()-J4013,"")</f>
        <v/>
      </c>
      <c r="S4013" s="70" t="str">
        <f t="shared" ref="S4013:S4037" ca="1" si="674">IF(K4013="CORREÇÃO NÃO ACEITE",TODAY()-J4013,"")</f>
        <v/>
      </c>
      <c r="T4013" s="147" t="str">
        <f t="shared" ref="T4013:T4037" ca="1" si="675">IF(K4013="A VERIFICAR",TODAY()-J4013,"")</f>
        <v/>
      </c>
      <c r="U4013" s="146"/>
      <c r="V4013" s="51"/>
      <c r="W4013" s="51"/>
      <c r="X4013" s="51"/>
      <c r="Y4013" s="51"/>
      <c r="Z4013" s="51"/>
      <c r="AA4013" s="145"/>
    </row>
    <row r="4014" spans="1:27" s="2" customFormat="1" ht="15.6" x14ac:dyDescent="0.3">
      <c r="A4014" s="555">
        <v>45512</v>
      </c>
      <c r="B4014" s="48" t="s">
        <v>3851</v>
      </c>
      <c r="C4014" s="45" t="s">
        <v>3434</v>
      </c>
      <c r="D4014" s="45">
        <v>2</v>
      </c>
      <c r="E4014" s="45" t="s">
        <v>66</v>
      </c>
      <c r="F4014" s="45">
        <v>7</v>
      </c>
      <c r="G4014" s="67" t="s">
        <v>3853</v>
      </c>
      <c r="H4014" s="53" t="s">
        <v>44</v>
      </c>
      <c r="I4014" s="48"/>
      <c r="J4014" s="513"/>
      <c r="K4014" s="42" t="s">
        <v>31</v>
      </c>
      <c r="L4014" s="543">
        <v>45498</v>
      </c>
      <c r="M4014" s="51"/>
      <c r="N4014" s="513">
        <v>45656</v>
      </c>
      <c r="O4014" s="51"/>
      <c r="P4014" s="70" t="str">
        <f ca="1">IF(K4014="NÃO INTERVENCIONADO",TODAY()-J4014,"")</f>
        <v/>
      </c>
      <c r="Q4014" s="70" t="str">
        <f t="shared" ca="1" si="672"/>
        <v/>
      </c>
      <c r="R4014" s="70" t="str">
        <f t="shared" ca="1" si="673"/>
        <v/>
      </c>
      <c r="S4014" s="70" t="str">
        <f t="shared" ca="1" si="674"/>
        <v/>
      </c>
      <c r="T4014" s="147" t="str">
        <f t="shared" ca="1" si="675"/>
        <v/>
      </c>
      <c r="U4014" s="146"/>
      <c r="V4014" s="51"/>
      <c r="W4014" s="51"/>
      <c r="X4014" s="51"/>
      <c r="Y4014" s="51"/>
      <c r="Z4014" s="51"/>
      <c r="AA4014" s="145"/>
    </row>
    <row r="4015" spans="1:27" s="2" customFormat="1" ht="15.6" x14ac:dyDescent="0.3">
      <c r="A4015" s="555">
        <v>45512</v>
      </c>
      <c r="B4015" s="48" t="s">
        <v>3851</v>
      </c>
      <c r="C4015" s="45" t="s">
        <v>3434</v>
      </c>
      <c r="D4015" s="45">
        <v>2</v>
      </c>
      <c r="E4015" s="45" t="s">
        <v>66</v>
      </c>
      <c r="F4015" s="45">
        <v>6</v>
      </c>
      <c r="G4015" s="67" t="s">
        <v>3854</v>
      </c>
      <c r="H4015" s="53" t="s">
        <v>44</v>
      </c>
      <c r="I4015" s="48"/>
      <c r="J4015" s="513"/>
      <c r="K4015" s="42" t="s">
        <v>31</v>
      </c>
      <c r="L4015" s="543">
        <v>45498</v>
      </c>
      <c r="M4015" s="51"/>
      <c r="N4015" s="513">
        <v>45656</v>
      </c>
      <c r="O4015" s="51"/>
      <c r="P4015" s="70" t="str">
        <f ca="1">IF(K4015="NÃO INTERVENCIONADO",TODAY()-L4015,"")</f>
        <v/>
      </c>
      <c r="Q4015" s="70" t="str">
        <f t="shared" ca="1" si="672"/>
        <v/>
      </c>
      <c r="R4015" s="70" t="str">
        <f t="shared" ca="1" si="673"/>
        <v/>
      </c>
      <c r="S4015" s="70" t="str">
        <f t="shared" ca="1" si="674"/>
        <v/>
      </c>
      <c r="T4015" s="147" t="str">
        <f t="shared" ca="1" si="675"/>
        <v/>
      </c>
      <c r="U4015" s="146"/>
      <c r="V4015" s="51"/>
      <c r="W4015" s="51"/>
      <c r="X4015" s="51"/>
      <c r="Y4015" s="51"/>
      <c r="Z4015" s="51"/>
      <c r="AA4015" s="145"/>
    </row>
    <row r="4016" spans="1:27" s="2" customFormat="1" ht="15.6" x14ac:dyDescent="0.3">
      <c r="A4016" s="555">
        <v>45512</v>
      </c>
      <c r="B4016" s="48" t="s">
        <v>3851</v>
      </c>
      <c r="C4016" s="48" t="s">
        <v>3434</v>
      </c>
      <c r="D4016" s="48">
        <v>2</v>
      </c>
      <c r="E4016" s="48" t="s">
        <v>66</v>
      </c>
      <c r="F4016" s="45">
        <v>5</v>
      </c>
      <c r="G4016" s="67" t="s">
        <v>3855</v>
      </c>
      <c r="H4016" s="47" t="s">
        <v>30</v>
      </c>
      <c r="I4016" s="48"/>
      <c r="J4016" s="513"/>
      <c r="K4016" s="42" t="s">
        <v>31</v>
      </c>
      <c r="L4016" s="543">
        <v>45498</v>
      </c>
      <c r="M4016" s="51"/>
      <c r="N4016" s="513">
        <v>45645</v>
      </c>
      <c r="O4016" s="51"/>
      <c r="P4016" s="70" t="str">
        <f ca="1">IF(K4016="NÃO INTERVENCIONADO",TODAY()-J4016,"")</f>
        <v/>
      </c>
      <c r="Q4016" s="70" t="str">
        <f t="shared" ca="1" si="672"/>
        <v/>
      </c>
      <c r="R4016" s="70" t="str">
        <f t="shared" ca="1" si="673"/>
        <v/>
      </c>
      <c r="S4016" s="70" t="str">
        <f t="shared" ca="1" si="674"/>
        <v/>
      </c>
      <c r="T4016" s="147" t="str">
        <f t="shared" ca="1" si="675"/>
        <v/>
      </c>
      <c r="U4016" s="146"/>
      <c r="V4016" s="51"/>
      <c r="W4016" s="51"/>
      <c r="X4016" s="51"/>
      <c r="Y4016" s="51"/>
      <c r="Z4016" s="51"/>
      <c r="AA4016" s="145"/>
    </row>
    <row r="4017" spans="1:27" s="2" customFormat="1" ht="15.6" x14ac:dyDescent="0.3">
      <c r="A4017" s="555">
        <v>45512</v>
      </c>
      <c r="B4017" s="48" t="s">
        <v>3851</v>
      </c>
      <c r="C4017" s="48" t="s">
        <v>3434</v>
      </c>
      <c r="D4017" s="48">
        <v>2</v>
      </c>
      <c r="E4017" s="48" t="s">
        <v>66</v>
      </c>
      <c r="F4017" s="45">
        <v>4</v>
      </c>
      <c r="G4017" s="67" t="s">
        <v>3856</v>
      </c>
      <c r="H4017" s="47" t="s">
        <v>30</v>
      </c>
      <c r="I4017" s="48"/>
      <c r="J4017" s="513"/>
      <c r="K4017" s="187" t="s">
        <v>31</v>
      </c>
      <c r="L4017" s="543">
        <v>45498</v>
      </c>
      <c r="M4017" s="51"/>
      <c r="N4017" s="513">
        <v>45645</v>
      </c>
      <c r="O4017" s="51"/>
      <c r="P4017" s="70" t="str">
        <f ca="1">IF(K4017="NÃO INTERVENCIONADO",TODAY()-J4017,"")</f>
        <v/>
      </c>
      <c r="Q4017" s="70" t="str">
        <f t="shared" ca="1" si="672"/>
        <v/>
      </c>
      <c r="R4017" s="70" t="str">
        <f t="shared" ca="1" si="673"/>
        <v/>
      </c>
      <c r="S4017" s="70" t="str">
        <f t="shared" ca="1" si="674"/>
        <v/>
      </c>
      <c r="T4017" s="147" t="str">
        <f t="shared" ca="1" si="675"/>
        <v/>
      </c>
      <c r="U4017" s="146"/>
      <c r="V4017" s="51"/>
      <c r="W4017" s="51"/>
      <c r="X4017" s="51"/>
      <c r="Y4017" s="51"/>
      <c r="Z4017" s="51"/>
      <c r="AA4017" s="145"/>
    </row>
    <row r="4018" spans="1:27" s="2" customFormat="1" ht="15.6" x14ac:dyDescent="0.3">
      <c r="A4018" s="555">
        <v>45512</v>
      </c>
      <c r="B4018" s="48" t="s">
        <v>3851</v>
      </c>
      <c r="C4018" s="48" t="s">
        <v>3434</v>
      </c>
      <c r="D4018" s="48">
        <v>2</v>
      </c>
      <c r="E4018" s="48" t="s">
        <v>66</v>
      </c>
      <c r="F4018" s="45">
        <v>3</v>
      </c>
      <c r="G4018" s="67" t="s">
        <v>3857</v>
      </c>
      <c r="H4018" s="47" t="s">
        <v>30</v>
      </c>
      <c r="I4018" s="48"/>
      <c r="J4018" s="513"/>
      <c r="K4018" s="42" t="s">
        <v>31</v>
      </c>
      <c r="L4018" s="543">
        <v>45498</v>
      </c>
      <c r="M4018" s="51"/>
      <c r="N4018" s="513">
        <v>45645</v>
      </c>
      <c r="O4018" s="51"/>
      <c r="P4018" s="70" t="str">
        <f ca="1">IF(K4018="NÃO INTERVENCIONADO",TODAY()-J4018,"")</f>
        <v/>
      </c>
      <c r="Q4018" s="70" t="str">
        <f t="shared" ca="1" si="672"/>
        <v/>
      </c>
      <c r="R4018" s="70" t="str">
        <f t="shared" ca="1" si="673"/>
        <v/>
      </c>
      <c r="S4018" s="70" t="str">
        <f t="shared" ca="1" si="674"/>
        <v/>
      </c>
      <c r="T4018" s="147" t="str">
        <f t="shared" ca="1" si="675"/>
        <v/>
      </c>
      <c r="U4018" s="146"/>
      <c r="V4018" s="51"/>
      <c r="W4018" s="51"/>
      <c r="X4018" s="51"/>
      <c r="Y4018" s="51"/>
      <c r="Z4018" s="51"/>
      <c r="AA4018" s="145"/>
    </row>
    <row r="4019" spans="1:27" s="2" customFormat="1" ht="15.6" x14ac:dyDescent="0.3">
      <c r="A4019" s="555">
        <v>45512</v>
      </c>
      <c r="B4019" s="48" t="s">
        <v>3851</v>
      </c>
      <c r="C4019" s="48" t="s">
        <v>3434</v>
      </c>
      <c r="D4019" s="48">
        <v>2</v>
      </c>
      <c r="E4019" s="48" t="s">
        <v>66</v>
      </c>
      <c r="F4019" s="45">
        <v>2</v>
      </c>
      <c r="G4019" s="67" t="s">
        <v>3858</v>
      </c>
      <c r="H4019" s="47" t="s">
        <v>30</v>
      </c>
      <c r="I4019" s="48"/>
      <c r="J4019" s="513"/>
      <c r="K4019" s="42" t="s">
        <v>31</v>
      </c>
      <c r="L4019" s="543">
        <v>45498</v>
      </c>
      <c r="M4019" s="51"/>
      <c r="N4019" s="513">
        <v>45645</v>
      </c>
      <c r="O4019" s="51"/>
      <c r="P4019" s="70" t="str">
        <f ca="1">IF(K4019="NÃO INTERVENCIONADO",TODAY()-J4019,"")</f>
        <v/>
      </c>
      <c r="Q4019" s="70" t="str">
        <f t="shared" ca="1" si="672"/>
        <v/>
      </c>
      <c r="R4019" s="70" t="str">
        <f t="shared" ca="1" si="673"/>
        <v/>
      </c>
      <c r="S4019" s="70" t="str">
        <f t="shared" ca="1" si="674"/>
        <v/>
      </c>
      <c r="T4019" s="147" t="str">
        <f t="shared" ca="1" si="675"/>
        <v/>
      </c>
      <c r="U4019" s="146"/>
      <c r="V4019" s="51"/>
      <c r="W4019" s="51"/>
      <c r="X4019" s="51"/>
      <c r="Y4019" s="51"/>
      <c r="Z4019" s="51"/>
      <c r="AA4019" s="145"/>
    </row>
    <row r="4020" spans="1:27" s="2" customFormat="1" ht="15.6" x14ac:dyDescent="0.3">
      <c r="A4020" s="555">
        <v>45512</v>
      </c>
      <c r="B4020" s="48" t="s">
        <v>3851</v>
      </c>
      <c r="C4020" s="48" t="s">
        <v>3434</v>
      </c>
      <c r="D4020" s="48">
        <v>2</v>
      </c>
      <c r="E4020" s="48" t="s">
        <v>66</v>
      </c>
      <c r="F4020" s="45">
        <v>1</v>
      </c>
      <c r="G4020" s="67" t="s">
        <v>560</v>
      </c>
      <c r="H4020" s="47" t="s">
        <v>30</v>
      </c>
      <c r="I4020" s="48"/>
      <c r="J4020" s="513"/>
      <c r="K4020" s="42" t="s">
        <v>31</v>
      </c>
      <c r="L4020" s="543">
        <v>45498</v>
      </c>
      <c r="M4020" s="51"/>
      <c r="N4020" s="513">
        <v>45645</v>
      </c>
      <c r="O4020" s="51"/>
      <c r="P4020" s="70" t="str">
        <f ca="1">IF(K4020="NÃO INTERVENCIONADO",TODAY()-L4020,"")</f>
        <v/>
      </c>
      <c r="Q4020" s="70" t="str">
        <f t="shared" ca="1" si="672"/>
        <v/>
      </c>
      <c r="R4020" s="70" t="str">
        <f t="shared" ca="1" si="673"/>
        <v/>
      </c>
      <c r="S4020" s="70" t="str">
        <f t="shared" ca="1" si="674"/>
        <v/>
      </c>
      <c r="T4020" s="147" t="str">
        <f t="shared" ca="1" si="675"/>
        <v/>
      </c>
      <c r="U4020" s="146"/>
      <c r="V4020" s="51"/>
      <c r="W4020" s="51"/>
      <c r="X4020" s="51"/>
      <c r="Y4020" s="51"/>
      <c r="Z4020" s="51"/>
      <c r="AA4020" s="145"/>
    </row>
    <row r="4021" spans="1:27" s="2" customFormat="1" ht="62.4" x14ac:dyDescent="0.3">
      <c r="A4021" s="555">
        <v>45518</v>
      </c>
      <c r="B4021" s="48" t="s">
        <v>3859</v>
      </c>
      <c r="C4021" s="45" t="s">
        <v>3434</v>
      </c>
      <c r="D4021" s="45">
        <v>2</v>
      </c>
      <c r="E4021" s="45" t="s">
        <v>108</v>
      </c>
      <c r="F4021" s="45">
        <v>1</v>
      </c>
      <c r="G4021" s="64" t="s">
        <v>5242</v>
      </c>
      <c r="H4021" s="47" t="s">
        <v>104</v>
      </c>
      <c r="I4021" s="65"/>
      <c r="J4021" s="580">
        <v>45653</v>
      </c>
      <c r="K4021" s="357" t="s">
        <v>205</v>
      </c>
      <c r="L4021" s="544">
        <v>45491</v>
      </c>
      <c r="M4021" s="57"/>
      <c r="N4021" s="518">
        <v>45684</v>
      </c>
      <c r="O4021" s="51"/>
      <c r="P4021" s="70" t="str">
        <f t="shared" ref="P4021:P4027" ca="1" si="676">IF(K4021="NÃO INTERVENCIONADO",TODAY()-J4021,"")</f>
        <v/>
      </c>
      <c r="Q4021" s="70" t="str">
        <f t="shared" ca="1" si="672"/>
        <v/>
      </c>
      <c r="R4021" s="70" t="str">
        <f t="shared" ca="1" si="673"/>
        <v/>
      </c>
      <c r="S4021" s="70" t="str">
        <f t="shared" ca="1" si="674"/>
        <v/>
      </c>
      <c r="T4021" s="147" t="str">
        <f t="shared" ca="1" si="675"/>
        <v/>
      </c>
      <c r="U4021" s="146"/>
      <c r="V4021" s="51"/>
      <c r="W4021" s="51"/>
      <c r="X4021" s="51"/>
      <c r="Y4021" s="51"/>
      <c r="Z4021" s="51"/>
      <c r="AA4021" s="145"/>
    </row>
    <row r="4022" spans="1:27" s="2" customFormat="1" ht="15.6" x14ac:dyDescent="0.3">
      <c r="A4022" s="555">
        <v>45518</v>
      </c>
      <c r="B4022" s="48" t="s">
        <v>3859</v>
      </c>
      <c r="C4022" s="45" t="s">
        <v>3434</v>
      </c>
      <c r="D4022" s="45">
        <v>2</v>
      </c>
      <c r="E4022" s="45" t="s">
        <v>108</v>
      </c>
      <c r="F4022" s="45">
        <v>1</v>
      </c>
      <c r="G4022" s="61" t="s">
        <v>3860</v>
      </c>
      <c r="H4022" s="65" t="s">
        <v>84</v>
      </c>
      <c r="I4022" s="65"/>
      <c r="J4022" s="526"/>
      <c r="K4022" s="42" t="s">
        <v>31</v>
      </c>
      <c r="L4022" s="544">
        <v>45491</v>
      </c>
      <c r="M4022" s="48"/>
      <c r="N4022" s="513">
        <v>45530</v>
      </c>
      <c r="O4022" s="51" t="s">
        <v>3861</v>
      </c>
      <c r="P4022" s="70" t="str">
        <f t="shared" ca="1" si="676"/>
        <v/>
      </c>
      <c r="Q4022" s="70" t="str">
        <f t="shared" ca="1" si="672"/>
        <v/>
      </c>
      <c r="R4022" s="70" t="str">
        <f t="shared" ca="1" si="673"/>
        <v/>
      </c>
      <c r="S4022" s="70" t="str">
        <f t="shared" ca="1" si="674"/>
        <v/>
      </c>
      <c r="T4022" s="147" t="str">
        <f t="shared" ca="1" si="675"/>
        <v/>
      </c>
      <c r="U4022" s="146"/>
      <c r="V4022" s="51"/>
      <c r="W4022" s="51"/>
      <c r="X4022" s="51"/>
      <c r="Y4022" s="51"/>
      <c r="Z4022" s="51"/>
      <c r="AA4022" s="145"/>
    </row>
    <row r="4023" spans="1:27" s="2" customFormat="1" ht="15.6" x14ac:dyDescent="0.3">
      <c r="A4023" s="555">
        <v>45518</v>
      </c>
      <c r="B4023" s="48" t="s">
        <v>3859</v>
      </c>
      <c r="C4023" s="45" t="s">
        <v>3434</v>
      </c>
      <c r="D4023" s="45">
        <v>2</v>
      </c>
      <c r="E4023" s="45" t="s">
        <v>108</v>
      </c>
      <c r="F4023" s="45">
        <v>2</v>
      </c>
      <c r="G4023" s="64" t="s">
        <v>3862</v>
      </c>
      <c r="H4023" s="47" t="s">
        <v>104</v>
      </c>
      <c r="I4023" s="65"/>
      <c r="J4023" s="580">
        <v>45680</v>
      </c>
      <c r="K4023" s="187" t="s">
        <v>31</v>
      </c>
      <c r="L4023" s="544">
        <v>45491</v>
      </c>
      <c r="M4023" s="57"/>
      <c r="N4023" s="516">
        <v>45686</v>
      </c>
      <c r="O4023" s="51"/>
      <c r="P4023" s="70" t="str">
        <f t="shared" ca="1" si="676"/>
        <v/>
      </c>
      <c r="Q4023" s="70" t="str">
        <f t="shared" ca="1" si="672"/>
        <v/>
      </c>
      <c r="R4023" s="70" t="str">
        <f t="shared" ca="1" si="673"/>
        <v/>
      </c>
      <c r="S4023" s="70" t="str">
        <f t="shared" ca="1" si="674"/>
        <v/>
      </c>
      <c r="T4023" s="147" t="str">
        <f t="shared" ca="1" si="675"/>
        <v/>
      </c>
      <c r="U4023" s="146"/>
      <c r="V4023" s="51"/>
      <c r="W4023" s="51"/>
      <c r="X4023" s="51"/>
      <c r="Y4023" s="51"/>
      <c r="Z4023" s="51"/>
      <c r="AA4023" s="145"/>
    </row>
    <row r="4024" spans="1:27" s="2" customFormat="1" ht="15.6" x14ac:dyDescent="0.3">
      <c r="A4024" s="555">
        <v>45518</v>
      </c>
      <c r="B4024" s="48" t="s">
        <v>3859</v>
      </c>
      <c r="C4024" s="45" t="s">
        <v>3434</v>
      </c>
      <c r="D4024" s="45">
        <v>2</v>
      </c>
      <c r="E4024" s="45" t="s">
        <v>108</v>
      </c>
      <c r="F4024" s="45">
        <v>2</v>
      </c>
      <c r="G4024" s="61" t="s">
        <v>3863</v>
      </c>
      <c r="H4024" s="65" t="s">
        <v>30</v>
      </c>
      <c r="I4024" s="65"/>
      <c r="J4024" s="526"/>
      <c r="K4024" s="42" t="s">
        <v>31</v>
      </c>
      <c r="L4024" s="544">
        <v>45491</v>
      </c>
      <c r="M4024" s="48"/>
      <c r="N4024" s="513">
        <v>45530</v>
      </c>
      <c r="O4024" s="51" t="s">
        <v>3861</v>
      </c>
      <c r="P4024" s="70" t="str">
        <f t="shared" ca="1" si="676"/>
        <v/>
      </c>
      <c r="Q4024" s="70" t="str">
        <f t="shared" ca="1" si="672"/>
        <v/>
      </c>
      <c r="R4024" s="70" t="str">
        <f t="shared" ca="1" si="673"/>
        <v/>
      </c>
      <c r="S4024" s="70" t="str">
        <f t="shared" ca="1" si="674"/>
        <v/>
      </c>
      <c r="T4024" s="147" t="str">
        <f t="shared" ca="1" si="675"/>
        <v/>
      </c>
      <c r="U4024" s="146"/>
      <c r="V4024" s="51"/>
      <c r="W4024" s="51"/>
      <c r="X4024" s="51"/>
      <c r="Y4024" s="51"/>
      <c r="Z4024" s="51"/>
      <c r="AA4024" s="145"/>
    </row>
    <row r="4025" spans="1:27" s="2" customFormat="1" ht="15.6" x14ac:dyDescent="0.3">
      <c r="A4025" s="555">
        <v>45518</v>
      </c>
      <c r="B4025" s="48" t="s">
        <v>3859</v>
      </c>
      <c r="C4025" s="45" t="s">
        <v>3434</v>
      </c>
      <c r="D4025" s="45">
        <v>2</v>
      </c>
      <c r="E4025" s="45" t="s">
        <v>108</v>
      </c>
      <c r="F4025" s="45">
        <v>3</v>
      </c>
      <c r="G4025" s="61" t="s">
        <v>3864</v>
      </c>
      <c r="H4025" s="65" t="s">
        <v>30</v>
      </c>
      <c r="I4025" s="65"/>
      <c r="J4025" s="526"/>
      <c r="K4025" s="42" t="s">
        <v>31</v>
      </c>
      <c r="L4025" s="544">
        <v>45491</v>
      </c>
      <c r="M4025" s="48"/>
      <c r="N4025" s="513">
        <v>45530</v>
      </c>
      <c r="O4025" s="51" t="s">
        <v>3861</v>
      </c>
      <c r="P4025" s="70" t="str">
        <f t="shared" ca="1" si="676"/>
        <v/>
      </c>
      <c r="Q4025" s="70" t="str">
        <f t="shared" ca="1" si="672"/>
        <v/>
      </c>
      <c r="R4025" s="70" t="str">
        <f t="shared" ca="1" si="673"/>
        <v/>
      </c>
      <c r="S4025" s="70" t="str">
        <f t="shared" ca="1" si="674"/>
        <v/>
      </c>
      <c r="T4025" s="147" t="str">
        <f t="shared" ca="1" si="675"/>
        <v/>
      </c>
      <c r="U4025" s="146"/>
      <c r="V4025" s="51"/>
      <c r="W4025" s="51"/>
      <c r="X4025" s="51"/>
      <c r="Y4025" s="51"/>
      <c r="Z4025" s="51"/>
      <c r="AA4025" s="145"/>
    </row>
    <row r="4026" spans="1:27" s="2" customFormat="1" ht="15.6" x14ac:dyDescent="0.3">
      <c r="A4026" s="555">
        <v>45518</v>
      </c>
      <c r="B4026" s="48" t="s">
        <v>3859</v>
      </c>
      <c r="C4026" s="45" t="s">
        <v>3434</v>
      </c>
      <c r="D4026" s="45">
        <v>2</v>
      </c>
      <c r="E4026" s="45" t="s">
        <v>108</v>
      </c>
      <c r="F4026" s="45">
        <v>4</v>
      </c>
      <c r="G4026" s="61" t="s">
        <v>3865</v>
      </c>
      <c r="H4026" s="65" t="s">
        <v>30</v>
      </c>
      <c r="I4026" s="65"/>
      <c r="J4026" s="526"/>
      <c r="K4026" s="42" t="s">
        <v>31</v>
      </c>
      <c r="L4026" s="544">
        <v>45491</v>
      </c>
      <c r="M4026" s="48"/>
      <c r="N4026" s="513">
        <v>45530</v>
      </c>
      <c r="O4026" s="51" t="s">
        <v>3861</v>
      </c>
      <c r="P4026" s="70" t="str">
        <f t="shared" ca="1" si="676"/>
        <v/>
      </c>
      <c r="Q4026" s="70" t="str">
        <f t="shared" ca="1" si="672"/>
        <v/>
      </c>
      <c r="R4026" s="70" t="str">
        <f t="shared" ca="1" si="673"/>
        <v/>
      </c>
      <c r="S4026" s="70" t="str">
        <f t="shared" ca="1" si="674"/>
        <v/>
      </c>
      <c r="T4026" s="147" t="str">
        <f t="shared" ca="1" si="675"/>
        <v/>
      </c>
      <c r="U4026" s="146"/>
      <c r="V4026" s="51"/>
      <c r="W4026" s="51"/>
      <c r="X4026" s="51"/>
      <c r="Y4026" s="51"/>
      <c r="Z4026" s="51"/>
      <c r="AA4026" s="145"/>
    </row>
    <row r="4027" spans="1:27" s="2" customFormat="1" ht="15.6" x14ac:dyDescent="0.3">
      <c r="A4027" s="555">
        <v>45518</v>
      </c>
      <c r="B4027" s="48" t="s">
        <v>3859</v>
      </c>
      <c r="C4027" s="45" t="s">
        <v>3434</v>
      </c>
      <c r="D4027" s="45">
        <v>2</v>
      </c>
      <c r="E4027" s="45" t="s">
        <v>108</v>
      </c>
      <c r="F4027" s="45">
        <v>5</v>
      </c>
      <c r="G4027" s="61" t="s">
        <v>2086</v>
      </c>
      <c r="H4027" s="65" t="s">
        <v>30</v>
      </c>
      <c r="I4027" s="65"/>
      <c r="J4027" s="526"/>
      <c r="K4027" s="42" t="s">
        <v>31</v>
      </c>
      <c r="L4027" s="544">
        <v>45491</v>
      </c>
      <c r="M4027" s="48"/>
      <c r="N4027" s="513">
        <v>45530</v>
      </c>
      <c r="O4027" s="51" t="s">
        <v>3861</v>
      </c>
      <c r="P4027" s="70" t="str">
        <f t="shared" ca="1" si="676"/>
        <v/>
      </c>
      <c r="Q4027" s="70" t="str">
        <f t="shared" ca="1" si="672"/>
        <v/>
      </c>
      <c r="R4027" s="70" t="str">
        <f t="shared" ca="1" si="673"/>
        <v/>
      </c>
      <c r="S4027" s="70" t="str">
        <f t="shared" ca="1" si="674"/>
        <v/>
      </c>
      <c r="T4027" s="147" t="str">
        <f t="shared" ca="1" si="675"/>
        <v/>
      </c>
      <c r="U4027" s="146"/>
      <c r="V4027" s="51"/>
      <c r="W4027" s="51"/>
      <c r="X4027" s="51"/>
      <c r="Y4027" s="51"/>
      <c r="Z4027" s="51"/>
      <c r="AA4027" s="145"/>
    </row>
    <row r="4028" spans="1:27" s="2" customFormat="1" ht="15.6" x14ac:dyDescent="0.3">
      <c r="A4028" s="555">
        <v>45518</v>
      </c>
      <c r="B4028" s="48" t="s">
        <v>3859</v>
      </c>
      <c r="C4028" s="45" t="s">
        <v>3434</v>
      </c>
      <c r="D4028" s="45">
        <v>2</v>
      </c>
      <c r="E4028" s="45" t="s">
        <v>108</v>
      </c>
      <c r="F4028" s="45">
        <v>6</v>
      </c>
      <c r="G4028" s="61" t="s">
        <v>3866</v>
      </c>
      <c r="H4028" s="65" t="s">
        <v>30</v>
      </c>
      <c r="I4028" s="65"/>
      <c r="J4028" s="526"/>
      <c r="K4028" s="42" t="s">
        <v>31</v>
      </c>
      <c r="L4028" s="544">
        <v>45491</v>
      </c>
      <c r="M4028" s="48"/>
      <c r="N4028" s="513">
        <v>45530</v>
      </c>
      <c r="O4028" s="51" t="s">
        <v>3861</v>
      </c>
      <c r="P4028" s="70" t="str">
        <f ca="1">IF(K4028="NÃO INTERVENCIONADO",TODAY()-L4028,"")</f>
        <v/>
      </c>
      <c r="Q4028" s="70" t="str">
        <f t="shared" ca="1" si="672"/>
        <v/>
      </c>
      <c r="R4028" s="70" t="str">
        <f t="shared" ca="1" si="673"/>
        <v/>
      </c>
      <c r="S4028" s="70" t="str">
        <f t="shared" ca="1" si="674"/>
        <v/>
      </c>
      <c r="T4028" s="147" t="str">
        <f t="shared" ca="1" si="675"/>
        <v/>
      </c>
      <c r="U4028" s="146"/>
      <c r="V4028" s="51"/>
      <c r="W4028" s="51"/>
      <c r="X4028" s="51"/>
      <c r="Y4028" s="51"/>
      <c r="Z4028" s="51"/>
      <c r="AA4028" s="145"/>
    </row>
    <row r="4029" spans="1:27" s="2" customFormat="1" ht="15.6" x14ac:dyDescent="0.3">
      <c r="A4029" s="555">
        <v>45518</v>
      </c>
      <c r="B4029" s="48" t="s">
        <v>3859</v>
      </c>
      <c r="C4029" s="45" t="s">
        <v>3434</v>
      </c>
      <c r="D4029" s="45">
        <v>2</v>
      </c>
      <c r="E4029" s="45" t="s">
        <v>108</v>
      </c>
      <c r="F4029" s="45">
        <v>7</v>
      </c>
      <c r="G4029" s="61" t="s">
        <v>3867</v>
      </c>
      <c r="H4029" s="65" t="s">
        <v>76</v>
      </c>
      <c r="I4029" s="65"/>
      <c r="J4029" s="526"/>
      <c r="K4029" s="42" t="s">
        <v>31</v>
      </c>
      <c r="L4029" s="544">
        <v>45491</v>
      </c>
      <c r="M4029" s="48"/>
      <c r="N4029" s="513">
        <v>45530</v>
      </c>
      <c r="O4029" s="51" t="s">
        <v>3861</v>
      </c>
      <c r="P4029" s="70" t="str">
        <f ca="1">IF(K4029="NÃO INTERVENCIONADO",TODAY()-J4029,"")</f>
        <v/>
      </c>
      <c r="Q4029" s="70" t="str">
        <f t="shared" ca="1" si="672"/>
        <v/>
      </c>
      <c r="R4029" s="70" t="str">
        <f t="shared" ca="1" si="673"/>
        <v/>
      </c>
      <c r="S4029" s="70" t="str">
        <f t="shared" ca="1" si="674"/>
        <v/>
      </c>
      <c r="T4029" s="147" t="str">
        <f t="shared" ca="1" si="675"/>
        <v/>
      </c>
      <c r="U4029" s="146"/>
      <c r="V4029" s="51"/>
      <c r="W4029" s="51"/>
      <c r="X4029" s="51"/>
      <c r="Y4029" s="51"/>
      <c r="Z4029" s="51"/>
      <c r="AA4029" s="145"/>
    </row>
    <row r="4030" spans="1:27" s="2" customFormat="1" ht="15.6" x14ac:dyDescent="0.3">
      <c r="A4030" s="555">
        <v>45518</v>
      </c>
      <c r="B4030" s="48" t="s">
        <v>3859</v>
      </c>
      <c r="C4030" s="45" t="s">
        <v>3434</v>
      </c>
      <c r="D4030" s="45">
        <v>2</v>
      </c>
      <c r="E4030" s="45" t="s">
        <v>108</v>
      </c>
      <c r="F4030" s="45">
        <v>8</v>
      </c>
      <c r="G4030" s="61" t="s">
        <v>3868</v>
      </c>
      <c r="H4030" s="65" t="s">
        <v>30</v>
      </c>
      <c r="I4030" s="65"/>
      <c r="J4030" s="526"/>
      <c r="K4030" s="42" t="s">
        <v>31</v>
      </c>
      <c r="L4030" s="544">
        <v>45491</v>
      </c>
      <c r="M4030" s="48"/>
      <c r="N4030" s="513">
        <v>45530</v>
      </c>
      <c r="O4030" s="51" t="s">
        <v>3861</v>
      </c>
      <c r="P4030" s="70" t="str">
        <f ca="1">IF(K4030="NÃO INTERVENCIONADO",TODAY()-J4030,"")</f>
        <v/>
      </c>
      <c r="Q4030" s="70" t="str">
        <f t="shared" ca="1" si="672"/>
        <v/>
      </c>
      <c r="R4030" s="70" t="str">
        <f t="shared" ca="1" si="673"/>
        <v/>
      </c>
      <c r="S4030" s="70" t="str">
        <f t="shared" ca="1" si="674"/>
        <v/>
      </c>
      <c r="T4030" s="147" t="str">
        <f t="shared" ca="1" si="675"/>
        <v/>
      </c>
      <c r="U4030" s="146"/>
      <c r="V4030" s="51"/>
      <c r="W4030" s="51"/>
      <c r="X4030" s="51"/>
      <c r="Y4030" s="51"/>
      <c r="Z4030" s="51"/>
      <c r="AA4030" s="145"/>
    </row>
    <row r="4031" spans="1:27" s="2" customFormat="1" ht="15.6" x14ac:dyDescent="0.3">
      <c r="A4031" s="555">
        <v>45518</v>
      </c>
      <c r="B4031" s="48" t="s">
        <v>3859</v>
      </c>
      <c r="C4031" s="45" t="s">
        <v>3434</v>
      </c>
      <c r="D4031" s="45">
        <v>2</v>
      </c>
      <c r="E4031" s="45" t="s">
        <v>108</v>
      </c>
      <c r="F4031" s="45">
        <v>9</v>
      </c>
      <c r="G4031" s="61" t="s">
        <v>3869</v>
      </c>
      <c r="H4031" s="65" t="s">
        <v>30</v>
      </c>
      <c r="I4031" s="65"/>
      <c r="J4031" s="526"/>
      <c r="K4031" s="42" t="s">
        <v>31</v>
      </c>
      <c r="L4031" s="544">
        <v>45491</v>
      </c>
      <c r="M4031" s="48"/>
      <c r="N4031" s="513">
        <v>45530</v>
      </c>
      <c r="O4031" s="51" t="s">
        <v>3861</v>
      </c>
      <c r="P4031" s="70" t="str">
        <f ca="1">IF(K4031="NÃO INTERVENCIONADO",TODAY()-L4031,"")</f>
        <v/>
      </c>
      <c r="Q4031" s="70" t="str">
        <f t="shared" ca="1" si="672"/>
        <v/>
      </c>
      <c r="R4031" s="70" t="str">
        <f t="shared" ca="1" si="673"/>
        <v/>
      </c>
      <c r="S4031" s="70" t="str">
        <f t="shared" ca="1" si="674"/>
        <v/>
      </c>
      <c r="T4031" s="147" t="str">
        <f t="shared" ca="1" si="675"/>
        <v/>
      </c>
      <c r="U4031" s="146"/>
      <c r="V4031" s="51"/>
      <c r="W4031" s="51"/>
      <c r="X4031" s="51"/>
      <c r="Y4031" s="51"/>
      <c r="Z4031" s="51"/>
      <c r="AA4031" s="145"/>
    </row>
    <row r="4032" spans="1:27" s="2" customFormat="1" ht="15.6" x14ac:dyDescent="0.3">
      <c r="A4032" s="555">
        <v>45518</v>
      </c>
      <c r="B4032" s="48" t="s">
        <v>3859</v>
      </c>
      <c r="C4032" s="45" t="s">
        <v>3434</v>
      </c>
      <c r="D4032" s="45">
        <v>2</v>
      </c>
      <c r="E4032" s="45" t="s">
        <v>108</v>
      </c>
      <c r="F4032" s="45">
        <v>10</v>
      </c>
      <c r="G4032" s="61" t="s">
        <v>3870</v>
      </c>
      <c r="H4032" s="65" t="s">
        <v>30</v>
      </c>
      <c r="I4032" s="65"/>
      <c r="J4032" s="526">
        <v>45530</v>
      </c>
      <c r="K4032" s="42" t="s">
        <v>31</v>
      </c>
      <c r="L4032" s="544">
        <v>45491</v>
      </c>
      <c r="M4032" s="48"/>
      <c r="N4032" s="513">
        <v>45530</v>
      </c>
      <c r="O4032" s="51" t="s">
        <v>3861</v>
      </c>
      <c r="P4032" s="70" t="str">
        <f ca="1">IF(K4032="NÃO INTERVENCIONADO",TODAY()-L4032,"")</f>
        <v/>
      </c>
      <c r="Q4032" s="70" t="str">
        <f t="shared" ca="1" si="672"/>
        <v/>
      </c>
      <c r="R4032" s="70" t="str">
        <f t="shared" ca="1" si="673"/>
        <v/>
      </c>
      <c r="S4032" s="70" t="str">
        <f t="shared" ca="1" si="674"/>
        <v/>
      </c>
      <c r="T4032" s="147" t="str">
        <f t="shared" ca="1" si="675"/>
        <v/>
      </c>
      <c r="U4032" s="146"/>
      <c r="V4032" s="51"/>
      <c r="W4032" s="51"/>
      <c r="X4032" s="51"/>
      <c r="Y4032" s="51"/>
      <c r="Z4032" s="51"/>
      <c r="AA4032" s="145"/>
    </row>
    <row r="4033" spans="1:27" s="2" customFormat="1" ht="15.6" x14ac:dyDescent="0.3">
      <c r="A4033" s="555">
        <v>45518</v>
      </c>
      <c r="B4033" s="48" t="s">
        <v>3859</v>
      </c>
      <c r="C4033" s="45" t="s">
        <v>3434</v>
      </c>
      <c r="D4033" s="45">
        <v>2</v>
      </c>
      <c r="E4033" s="45" t="s">
        <v>108</v>
      </c>
      <c r="F4033" s="45">
        <v>11</v>
      </c>
      <c r="G4033" s="64" t="s">
        <v>5243</v>
      </c>
      <c r="H4033" s="65" t="s">
        <v>52</v>
      </c>
      <c r="I4033" s="65"/>
      <c r="J4033" s="526">
        <v>45572</v>
      </c>
      <c r="K4033" s="193" t="s">
        <v>31</v>
      </c>
      <c r="L4033" s="544">
        <v>45491</v>
      </c>
      <c r="M4033" s="131"/>
      <c r="N4033" s="513">
        <v>45736</v>
      </c>
      <c r="O4033" s="51" t="s">
        <v>3861</v>
      </c>
      <c r="P4033" s="70" t="str">
        <f ca="1">IF(K4033="NÃO INTERVENCIONADO",TODAY()-L4033,"")</f>
        <v/>
      </c>
      <c r="Q4033" s="70" t="str">
        <f t="shared" ca="1" si="672"/>
        <v/>
      </c>
      <c r="R4033" s="70" t="str">
        <f t="shared" ca="1" si="673"/>
        <v/>
      </c>
      <c r="S4033" s="70" t="str">
        <f t="shared" ca="1" si="674"/>
        <v/>
      </c>
      <c r="T4033" s="147" t="str">
        <f t="shared" ca="1" si="675"/>
        <v/>
      </c>
      <c r="U4033" s="146"/>
      <c r="V4033" s="51"/>
      <c r="W4033" s="51"/>
      <c r="X4033" s="51"/>
      <c r="Y4033" s="51"/>
      <c r="Z4033" s="51"/>
      <c r="AA4033" s="145"/>
    </row>
    <row r="4034" spans="1:27" s="2" customFormat="1" ht="15.6" x14ac:dyDescent="0.3">
      <c r="A4034" s="555">
        <v>45518</v>
      </c>
      <c r="B4034" s="48" t="s">
        <v>3859</v>
      </c>
      <c r="C4034" s="45" t="s">
        <v>3434</v>
      </c>
      <c r="D4034" s="45">
        <v>2</v>
      </c>
      <c r="E4034" s="45" t="s">
        <v>108</v>
      </c>
      <c r="F4034" s="45">
        <v>12</v>
      </c>
      <c r="G4034" s="61" t="s">
        <v>3871</v>
      </c>
      <c r="H4034" s="65" t="s">
        <v>76</v>
      </c>
      <c r="I4034" s="65"/>
      <c r="J4034" s="526">
        <v>45576</v>
      </c>
      <c r="K4034" s="42" t="s">
        <v>31</v>
      </c>
      <c r="L4034" s="544">
        <v>45491</v>
      </c>
      <c r="M4034" s="48"/>
      <c r="N4034" s="513">
        <v>45576</v>
      </c>
      <c r="O4034" s="51" t="s">
        <v>3861</v>
      </c>
      <c r="P4034" s="70" t="str">
        <f ca="1">IF(K4034="NÃO INTERVENCIONADO",TODAY()-L4034,"")</f>
        <v/>
      </c>
      <c r="Q4034" s="70" t="str">
        <f t="shared" ca="1" si="672"/>
        <v/>
      </c>
      <c r="R4034" s="70" t="str">
        <f t="shared" ca="1" si="673"/>
        <v/>
      </c>
      <c r="S4034" s="70" t="str">
        <f t="shared" ca="1" si="674"/>
        <v/>
      </c>
      <c r="T4034" s="147" t="str">
        <f t="shared" ca="1" si="675"/>
        <v/>
      </c>
      <c r="U4034" s="146"/>
      <c r="V4034" s="51"/>
      <c r="W4034" s="51"/>
      <c r="X4034" s="51"/>
      <c r="Y4034" s="51"/>
      <c r="Z4034" s="51"/>
      <c r="AA4034" s="145"/>
    </row>
    <row r="4035" spans="1:27" s="2" customFormat="1" ht="15.6" x14ac:dyDescent="0.3">
      <c r="A4035" s="555">
        <v>45518</v>
      </c>
      <c r="B4035" s="48" t="s">
        <v>3859</v>
      </c>
      <c r="C4035" s="45" t="s">
        <v>3434</v>
      </c>
      <c r="D4035" s="45">
        <v>2</v>
      </c>
      <c r="E4035" s="45" t="s">
        <v>108</v>
      </c>
      <c r="F4035" s="45">
        <v>13</v>
      </c>
      <c r="G4035" s="61" t="s">
        <v>3872</v>
      </c>
      <c r="H4035" s="65" t="s">
        <v>116</v>
      </c>
      <c r="I4035" s="65"/>
      <c r="J4035" s="526">
        <v>45576</v>
      </c>
      <c r="K4035" s="42" t="s">
        <v>31</v>
      </c>
      <c r="L4035" s="544">
        <v>45491</v>
      </c>
      <c r="M4035" s="48"/>
      <c r="N4035" s="513">
        <v>45586</v>
      </c>
      <c r="O4035" s="51" t="s">
        <v>3861</v>
      </c>
      <c r="P4035" s="70" t="str">
        <f ca="1">IF(K4035="NÃO INTERVENCIONADO",TODAY()-L4035,"")</f>
        <v/>
      </c>
      <c r="Q4035" s="70" t="str">
        <f t="shared" ca="1" si="672"/>
        <v/>
      </c>
      <c r="R4035" s="70" t="str">
        <f t="shared" ca="1" si="673"/>
        <v/>
      </c>
      <c r="S4035" s="70" t="str">
        <f t="shared" ca="1" si="674"/>
        <v/>
      </c>
      <c r="T4035" s="147" t="str">
        <f t="shared" ca="1" si="675"/>
        <v/>
      </c>
      <c r="U4035" s="146"/>
      <c r="V4035" s="51"/>
      <c r="W4035" s="51"/>
      <c r="X4035" s="51"/>
      <c r="Y4035" s="51"/>
      <c r="Z4035" s="51"/>
      <c r="AA4035" s="145"/>
    </row>
    <row r="4036" spans="1:27" s="2" customFormat="1" ht="15.6" x14ac:dyDescent="0.3">
      <c r="A4036" s="555">
        <v>45518</v>
      </c>
      <c r="B4036" s="48" t="s">
        <v>3859</v>
      </c>
      <c r="C4036" s="45" t="s">
        <v>3434</v>
      </c>
      <c r="D4036" s="45">
        <v>2</v>
      </c>
      <c r="E4036" s="45" t="s">
        <v>108</v>
      </c>
      <c r="F4036" s="45">
        <v>14</v>
      </c>
      <c r="G4036" s="61" t="s">
        <v>3873</v>
      </c>
      <c r="H4036" s="65" t="s">
        <v>84</v>
      </c>
      <c r="I4036" s="65"/>
      <c r="J4036" s="526">
        <v>45576</v>
      </c>
      <c r="K4036" s="42" t="s">
        <v>31</v>
      </c>
      <c r="L4036" s="544">
        <v>45491</v>
      </c>
      <c r="M4036" s="48"/>
      <c r="N4036" s="513">
        <v>45610</v>
      </c>
      <c r="O4036" s="51" t="s">
        <v>3861</v>
      </c>
      <c r="P4036" s="70" t="str">
        <f ca="1">IF(K4036="NÃO INTERVENCIONADO",TODAY()-J4036,"")</f>
        <v/>
      </c>
      <c r="Q4036" s="70" t="str">
        <f t="shared" ca="1" si="672"/>
        <v/>
      </c>
      <c r="R4036" s="70" t="str">
        <f t="shared" ca="1" si="673"/>
        <v/>
      </c>
      <c r="S4036" s="70" t="str">
        <f t="shared" ca="1" si="674"/>
        <v/>
      </c>
      <c r="T4036" s="147" t="str">
        <f t="shared" ca="1" si="675"/>
        <v/>
      </c>
      <c r="U4036" s="146"/>
      <c r="V4036" s="51"/>
      <c r="W4036" s="51"/>
      <c r="X4036" s="51"/>
      <c r="Y4036" s="51"/>
      <c r="Z4036" s="51"/>
      <c r="AA4036" s="145"/>
    </row>
    <row r="4037" spans="1:27" s="2" customFormat="1" ht="31.2" x14ac:dyDescent="0.3">
      <c r="A4037" s="555">
        <v>45518</v>
      </c>
      <c r="B4037" s="48" t="s">
        <v>3859</v>
      </c>
      <c r="C4037" s="45" t="s">
        <v>3434</v>
      </c>
      <c r="D4037" s="45">
        <v>2</v>
      </c>
      <c r="E4037" s="45" t="s">
        <v>108</v>
      </c>
      <c r="F4037" s="45">
        <v>15</v>
      </c>
      <c r="G4037" s="64" t="s">
        <v>3874</v>
      </c>
      <c r="H4037" s="65" t="s">
        <v>30</v>
      </c>
      <c r="I4037" s="65"/>
      <c r="J4037" s="526">
        <v>45576</v>
      </c>
      <c r="K4037" s="42" t="s">
        <v>31</v>
      </c>
      <c r="L4037" s="544">
        <v>45491</v>
      </c>
      <c r="M4037" s="48"/>
      <c r="N4037" s="513">
        <v>45610</v>
      </c>
      <c r="O4037" s="51" t="s">
        <v>3861</v>
      </c>
      <c r="P4037" s="70" t="str">
        <f ca="1">IF(K4037="NÃO INTERVENCIONADO",TODAY()-J4037,"")</f>
        <v/>
      </c>
      <c r="Q4037" s="70" t="str">
        <f t="shared" ca="1" si="672"/>
        <v/>
      </c>
      <c r="R4037" s="70" t="str">
        <f t="shared" ca="1" si="673"/>
        <v/>
      </c>
      <c r="S4037" s="70" t="str">
        <f t="shared" ca="1" si="674"/>
        <v/>
      </c>
      <c r="T4037" s="147" t="str">
        <f t="shared" ca="1" si="675"/>
        <v/>
      </c>
      <c r="U4037" s="146"/>
      <c r="V4037" s="51"/>
      <c r="W4037" s="51"/>
      <c r="X4037" s="51"/>
      <c r="Y4037" s="51"/>
      <c r="Z4037" s="51"/>
      <c r="AA4037" s="145"/>
    </row>
    <row r="4038" spans="1:27" s="2" customFormat="1" ht="15.6" x14ac:dyDescent="0.3">
      <c r="A4038" s="555">
        <v>45518</v>
      </c>
      <c r="B4038" s="48" t="s">
        <v>3859</v>
      </c>
      <c r="C4038" s="45" t="s">
        <v>3434</v>
      </c>
      <c r="D4038" s="45">
        <v>2</v>
      </c>
      <c r="E4038" s="45" t="s">
        <v>108</v>
      </c>
      <c r="F4038" s="45">
        <v>16</v>
      </c>
      <c r="G4038" s="61" t="s">
        <v>5241</v>
      </c>
      <c r="H4038" s="65" t="s">
        <v>30</v>
      </c>
      <c r="I4038" s="65"/>
      <c r="J4038" s="526"/>
      <c r="K4038" s="42" t="s">
        <v>31</v>
      </c>
      <c r="L4038" s="544">
        <v>45491</v>
      </c>
      <c r="M4038" s="48"/>
      <c r="N4038" s="513">
        <v>45927</v>
      </c>
      <c r="O4038" s="51"/>
      <c r="P4038" s="70"/>
      <c r="Q4038" s="70"/>
      <c r="R4038" s="70"/>
      <c r="S4038" s="70"/>
      <c r="T4038" s="147"/>
      <c r="U4038" s="146"/>
      <c r="V4038" s="51"/>
      <c r="W4038" s="51"/>
      <c r="X4038" s="51"/>
      <c r="Y4038" s="51"/>
      <c r="Z4038" s="51"/>
      <c r="AA4038" s="145"/>
    </row>
    <row r="4039" spans="1:27" s="2" customFormat="1" ht="31.2" x14ac:dyDescent="0.3">
      <c r="A4039" s="555">
        <v>45518</v>
      </c>
      <c r="B4039" s="48" t="s">
        <v>3859</v>
      </c>
      <c r="C4039" s="45" t="s">
        <v>3434</v>
      </c>
      <c r="D4039" s="45">
        <v>2</v>
      </c>
      <c r="E4039" s="45" t="s">
        <v>108</v>
      </c>
      <c r="F4039" s="45">
        <v>17</v>
      </c>
      <c r="G4039" s="64" t="s">
        <v>5518</v>
      </c>
      <c r="H4039" s="65" t="s">
        <v>104</v>
      </c>
      <c r="I4039" s="65"/>
      <c r="J4039" s="526">
        <v>45725</v>
      </c>
      <c r="K4039" s="42" t="s">
        <v>31</v>
      </c>
      <c r="L4039" s="544">
        <v>45491</v>
      </c>
      <c r="M4039" s="125"/>
      <c r="N4039" s="513">
        <v>46149</v>
      </c>
      <c r="O4039" s="51"/>
      <c r="P4039" s="70"/>
      <c r="Q4039" s="70" t="str">
        <f t="shared" ref="Q4039:Q4073" ca="1" si="677">IF(K4039="ENCOMENDADO",TODAY()-J4039,"")</f>
        <v/>
      </c>
      <c r="R4039" s="70" t="str">
        <f t="shared" ref="R4039:R4073" ca="1" si="678">IF(K4039="EM OBRA",TODAY()-J4039,"")</f>
        <v/>
      </c>
      <c r="S4039" s="70" t="str">
        <f t="shared" ref="S4039:S4073" ca="1" si="679">IF(K4039="CORREÇÃO NÃO ACEITE",TODAY()-J4039,"")</f>
        <v/>
      </c>
      <c r="T4039" s="147" t="str">
        <f t="shared" ref="T4039:T4073" ca="1" si="680">IF(K4039="A VERIFICAR",TODAY()-J4039,"")</f>
        <v/>
      </c>
      <c r="U4039" s="146"/>
      <c r="V4039" s="51"/>
      <c r="W4039" s="51"/>
      <c r="X4039" s="51"/>
      <c r="Y4039" s="51"/>
      <c r="Z4039" s="51"/>
      <c r="AA4039" s="145"/>
    </row>
    <row r="4040" spans="1:27" s="2" customFormat="1" ht="31.2" x14ac:dyDescent="0.3">
      <c r="A4040" s="555">
        <v>45482</v>
      </c>
      <c r="B4040" s="72" t="s">
        <v>3875</v>
      </c>
      <c r="C4040" s="44" t="s">
        <v>27</v>
      </c>
      <c r="D4040" s="44">
        <v>0</v>
      </c>
      <c r="E4040" s="44" t="s">
        <v>66</v>
      </c>
      <c r="F4040" s="45">
        <v>7</v>
      </c>
      <c r="G4040" s="63" t="s">
        <v>3876</v>
      </c>
      <c r="H4040" s="47" t="s">
        <v>104</v>
      </c>
      <c r="I4040" s="47"/>
      <c r="J4040" s="568">
        <v>45635</v>
      </c>
      <c r="K4040" s="42" t="s">
        <v>31</v>
      </c>
      <c r="L4040" s="544">
        <v>45411</v>
      </c>
      <c r="M4040" s="48"/>
      <c r="N4040" s="513">
        <v>45743</v>
      </c>
      <c r="O4040" s="51"/>
      <c r="P4040" s="70" t="str">
        <f t="shared" ref="P4040:P4073" ca="1" si="681">IF(K4040="NÃO INTERVENCIONADO",TODAY()-J4040,"")</f>
        <v/>
      </c>
      <c r="Q4040" s="70" t="str">
        <f t="shared" ca="1" si="677"/>
        <v/>
      </c>
      <c r="R4040" s="70" t="str">
        <f t="shared" ca="1" si="678"/>
        <v/>
      </c>
      <c r="S4040" s="70" t="str">
        <f t="shared" ca="1" si="679"/>
        <v/>
      </c>
      <c r="T4040" s="147" t="str">
        <f t="shared" ca="1" si="680"/>
        <v/>
      </c>
      <c r="U4040" s="146"/>
      <c r="V4040" s="51"/>
      <c r="W4040" s="51"/>
      <c r="X4040" s="51"/>
      <c r="Y4040" s="51"/>
      <c r="Z4040" s="51"/>
      <c r="AA4040" s="145"/>
    </row>
    <row r="4041" spans="1:27" s="2" customFormat="1" ht="15.6" x14ac:dyDescent="0.3">
      <c r="A4041" s="555">
        <v>45482</v>
      </c>
      <c r="B4041" s="72" t="s">
        <v>3875</v>
      </c>
      <c r="C4041" s="44" t="s">
        <v>27</v>
      </c>
      <c r="D4041" s="44">
        <v>0</v>
      </c>
      <c r="E4041" s="44" t="s">
        <v>66</v>
      </c>
      <c r="F4041" s="45">
        <v>9</v>
      </c>
      <c r="G4041" s="46" t="s">
        <v>3877</v>
      </c>
      <c r="H4041" s="65" t="s">
        <v>116</v>
      </c>
      <c r="I4041" s="48"/>
      <c r="J4041" s="568">
        <v>45635</v>
      </c>
      <c r="K4041" s="42" t="s">
        <v>31</v>
      </c>
      <c r="L4041" s="544">
        <v>45411</v>
      </c>
      <c r="M4041" s="48"/>
      <c r="N4041" s="513">
        <v>45638</v>
      </c>
      <c r="O4041" s="51"/>
      <c r="P4041" s="70" t="str">
        <f t="shared" ca="1" si="681"/>
        <v/>
      </c>
      <c r="Q4041" s="70" t="str">
        <f t="shared" ca="1" si="677"/>
        <v/>
      </c>
      <c r="R4041" s="70" t="str">
        <f t="shared" ca="1" si="678"/>
        <v/>
      </c>
      <c r="S4041" s="70" t="str">
        <f t="shared" ca="1" si="679"/>
        <v/>
      </c>
      <c r="T4041" s="147" t="str">
        <f t="shared" ca="1" si="680"/>
        <v/>
      </c>
      <c r="U4041" s="146"/>
      <c r="V4041" s="51"/>
      <c r="W4041" s="51"/>
      <c r="X4041" s="51"/>
      <c r="Y4041" s="51"/>
      <c r="Z4041" s="51"/>
      <c r="AA4041" s="145"/>
    </row>
    <row r="4042" spans="1:27" s="2" customFormat="1" ht="15.6" x14ac:dyDescent="0.3">
      <c r="A4042" s="555">
        <v>45482</v>
      </c>
      <c r="B4042" s="72" t="s">
        <v>3875</v>
      </c>
      <c r="C4042" s="44" t="s">
        <v>27</v>
      </c>
      <c r="D4042" s="44">
        <v>0</v>
      </c>
      <c r="E4042" s="44" t="s">
        <v>66</v>
      </c>
      <c r="F4042" s="45">
        <v>8</v>
      </c>
      <c r="G4042" s="46" t="s">
        <v>3878</v>
      </c>
      <c r="H4042" s="65" t="s">
        <v>116</v>
      </c>
      <c r="I4042" s="48"/>
      <c r="J4042" s="568">
        <v>45635</v>
      </c>
      <c r="K4042" s="42" t="s">
        <v>31</v>
      </c>
      <c r="L4042" s="544">
        <v>45411</v>
      </c>
      <c r="M4042" s="48"/>
      <c r="N4042" s="513">
        <v>45638</v>
      </c>
      <c r="O4042" s="51"/>
      <c r="P4042" s="70" t="str">
        <f t="shared" ca="1" si="681"/>
        <v/>
      </c>
      <c r="Q4042" s="70" t="str">
        <f t="shared" ca="1" si="677"/>
        <v/>
      </c>
      <c r="R4042" s="70" t="str">
        <f t="shared" ca="1" si="678"/>
        <v/>
      </c>
      <c r="S4042" s="70" t="str">
        <f t="shared" ca="1" si="679"/>
        <v/>
      </c>
      <c r="T4042" s="147" t="str">
        <f t="shared" ca="1" si="680"/>
        <v/>
      </c>
      <c r="U4042" s="146"/>
      <c r="V4042" s="51"/>
      <c r="W4042" s="51"/>
      <c r="X4042" s="51"/>
      <c r="Y4042" s="51"/>
      <c r="Z4042" s="51"/>
      <c r="AA4042" s="145"/>
    </row>
    <row r="4043" spans="1:27" s="2" customFormat="1" ht="15.6" x14ac:dyDescent="0.3">
      <c r="A4043" s="555">
        <v>45482</v>
      </c>
      <c r="B4043" s="72" t="s">
        <v>3875</v>
      </c>
      <c r="C4043" s="44" t="s">
        <v>27</v>
      </c>
      <c r="D4043" s="44">
        <v>0</v>
      </c>
      <c r="E4043" s="44" t="s">
        <v>66</v>
      </c>
      <c r="F4043" s="45">
        <v>6</v>
      </c>
      <c r="G4043" s="52" t="s">
        <v>3879</v>
      </c>
      <c r="H4043" s="53" t="s">
        <v>30</v>
      </c>
      <c r="I4043" s="53"/>
      <c r="J4043" s="569"/>
      <c r="K4043" s="42" t="s">
        <v>31</v>
      </c>
      <c r="L4043" s="544">
        <v>45411</v>
      </c>
      <c r="M4043" s="48"/>
      <c r="N4043" s="513">
        <v>45656</v>
      </c>
      <c r="O4043" s="51"/>
      <c r="P4043" s="70" t="str">
        <f t="shared" ca="1" si="681"/>
        <v/>
      </c>
      <c r="Q4043" s="70" t="str">
        <f t="shared" ca="1" si="677"/>
        <v/>
      </c>
      <c r="R4043" s="70" t="str">
        <f t="shared" ca="1" si="678"/>
        <v/>
      </c>
      <c r="S4043" s="70" t="str">
        <f t="shared" ca="1" si="679"/>
        <v/>
      </c>
      <c r="T4043" s="147" t="str">
        <f t="shared" ca="1" si="680"/>
        <v/>
      </c>
      <c r="U4043" s="146"/>
      <c r="V4043" s="51"/>
      <c r="W4043" s="51"/>
      <c r="X4043" s="51"/>
      <c r="Y4043" s="51"/>
      <c r="Z4043" s="51"/>
      <c r="AA4043" s="145"/>
    </row>
    <row r="4044" spans="1:27" s="2" customFormat="1" ht="15.6" x14ac:dyDescent="0.3">
      <c r="A4044" s="555">
        <v>45482</v>
      </c>
      <c r="B4044" s="72" t="s">
        <v>3875</v>
      </c>
      <c r="C4044" s="44" t="s">
        <v>27</v>
      </c>
      <c r="D4044" s="44">
        <v>0</v>
      </c>
      <c r="E4044" s="44" t="s">
        <v>66</v>
      </c>
      <c r="F4044" s="45">
        <v>5</v>
      </c>
      <c r="G4044" s="52" t="s">
        <v>3880</v>
      </c>
      <c r="H4044" s="53" t="s">
        <v>30</v>
      </c>
      <c r="I4044" s="53"/>
      <c r="J4044" s="569"/>
      <c r="K4044" s="42" t="s">
        <v>31</v>
      </c>
      <c r="L4044" s="544">
        <v>45411</v>
      </c>
      <c r="M4044" s="48"/>
      <c r="N4044" s="513">
        <v>45656</v>
      </c>
      <c r="O4044" s="51"/>
      <c r="P4044" s="70" t="str">
        <f t="shared" ca="1" si="681"/>
        <v/>
      </c>
      <c r="Q4044" s="70" t="str">
        <f t="shared" ca="1" si="677"/>
        <v/>
      </c>
      <c r="R4044" s="70" t="str">
        <f t="shared" ca="1" si="678"/>
        <v/>
      </c>
      <c r="S4044" s="70" t="str">
        <f t="shared" ca="1" si="679"/>
        <v/>
      </c>
      <c r="T4044" s="147" t="str">
        <f t="shared" ca="1" si="680"/>
        <v/>
      </c>
      <c r="U4044" s="146"/>
      <c r="V4044" s="51"/>
      <c r="W4044" s="51"/>
      <c r="X4044" s="51"/>
      <c r="Y4044" s="51"/>
      <c r="Z4044" s="51"/>
      <c r="AA4044" s="145"/>
    </row>
    <row r="4045" spans="1:27" s="2" customFormat="1" ht="15.6" x14ac:dyDescent="0.3">
      <c r="A4045" s="555">
        <v>45482</v>
      </c>
      <c r="B4045" s="72" t="s">
        <v>3875</v>
      </c>
      <c r="C4045" s="44" t="s">
        <v>27</v>
      </c>
      <c r="D4045" s="44">
        <v>0</v>
      </c>
      <c r="E4045" s="44" t="s">
        <v>66</v>
      </c>
      <c r="F4045" s="45">
        <v>4</v>
      </c>
      <c r="G4045" s="52" t="s">
        <v>3881</v>
      </c>
      <c r="H4045" s="47" t="s">
        <v>54</v>
      </c>
      <c r="I4045" s="53"/>
      <c r="J4045" s="569"/>
      <c r="K4045" s="42" t="s">
        <v>31</v>
      </c>
      <c r="L4045" s="544">
        <v>45411</v>
      </c>
      <c r="M4045" s="43"/>
      <c r="N4045" s="513">
        <v>45491</v>
      </c>
      <c r="O4045" s="51"/>
      <c r="P4045" s="70" t="str">
        <f t="shared" ca="1" si="681"/>
        <v/>
      </c>
      <c r="Q4045" s="70" t="str">
        <f t="shared" ca="1" si="677"/>
        <v/>
      </c>
      <c r="R4045" s="70" t="str">
        <f t="shared" ca="1" si="678"/>
        <v/>
      </c>
      <c r="S4045" s="70" t="str">
        <f t="shared" ca="1" si="679"/>
        <v/>
      </c>
      <c r="T4045" s="147" t="str">
        <f t="shared" ca="1" si="680"/>
        <v/>
      </c>
      <c r="U4045" s="146"/>
      <c r="V4045" s="51"/>
      <c r="W4045" s="51"/>
      <c r="X4045" s="51"/>
      <c r="Y4045" s="51"/>
      <c r="Z4045" s="51"/>
      <c r="AA4045" s="145"/>
    </row>
    <row r="4046" spans="1:27" s="2" customFormat="1" ht="15.6" x14ac:dyDescent="0.3">
      <c r="A4046" s="555">
        <v>45482</v>
      </c>
      <c r="B4046" s="72" t="s">
        <v>3875</v>
      </c>
      <c r="C4046" s="44" t="s">
        <v>27</v>
      </c>
      <c r="D4046" s="44">
        <v>0</v>
      </c>
      <c r="E4046" s="44" t="s">
        <v>66</v>
      </c>
      <c r="F4046" s="45">
        <v>3</v>
      </c>
      <c r="G4046" s="52" t="s">
        <v>3882</v>
      </c>
      <c r="H4046" s="53" t="s">
        <v>30</v>
      </c>
      <c r="I4046" s="53"/>
      <c r="J4046" s="569"/>
      <c r="K4046" s="42" t="s">
        <v>31</v>
      </c>
      <c r="L4046" s="544">
        <v>45411</v>
      </c>
      <c r="M4046" s="48"/>
      <c r="N4046" s="513">
        <v>45656</v>
      </c>
      <c r="O4046" s="51"/>
      <c r="P4046" s="70" t="str">
        <f t="shared" ca="1" si="681"/>
        <v/>
      </c>
      <c r="Q4046" s="70" t="str">
        <f t="shared" ca="1" si="677"/>
        <v/>
      </c>
      <c r="R4046" s="70" t="str">
        <f t="shared" ca="1" si="678"/>
        <v/>
      </c>
      <c r="S4046" s="70" t="str">
        <f t="shared" ca="1" si="679"/>
        <v/>
      </c>
      <c r="T4046" s="147" t="str">
        <f t="shared" ca="1" si="680"/>
        <v/>
      </c>
      <c r="U4046" s="146"/>
      <c r="V4046" s="51"/>
      <c r="W4046" s="51"/>
      <c r="X4046" s="51"/>
      <c r="Y4046" s="51"/>
      <c r="Z4046" s="51"/>
      <c r="AA4046" s="145"/>
    </row>
    <row r="4047" spans="1:27" s="2" customFormat="1" ht="15.6" x14ac:dyDescent="0.3">
      <c r="A4047" s="555">
        <v>45482</v>
      </c>
      <c r="B4047" s="72" t="s">
        <v>3875</v>
      </c>
      <c r="C4047" s="44" t="s">
        <v>27</v>
      </c>
      <c r="D4047" s="44">
        <v>0</v>
      </c>
      <c r="E4047" s="44" t="s">
        <v>66</v>
      </c>
      <c r="F4047" s="45">
        <v>2</v>
      </c>
      <c r="G4047" s="52" t="s">
        <v>3883</v>
      </c>
      <c r="H4047" s="53" t="s">
        <v>30</v>
      </c>
      <c r="I4047" s="53"/>
      <c r="J4047" s="569"/>
      <c r="K4047" s="42" t="s">
        <v>31</v>
      </c>
      <c r="L4047" s="544">
        <v>45411</v>
      </c>
      <c r="M4047" s="48"/>
      <c r="N4047" s="513">
        <v>45656</v>
      </c>
      <c r="O4047" s="51"/>
      <c r="P4047" s="70" t="str">
        <f t="shared" ca="1" si="681"/>
        <v/>
      </c>
      <c r="Q4047" s="70" t="str">
        <f t="shared" ca="1" si="677"/>
        <v/>
      </c>
      <c r="R4047" s="70" t="str">
        <f t="shared" ca="1" si="678"/>
        <v/>
      </c>
      <c r="S4047" s="70" t="str">
        <f t="shared" ca="1" si="679"/>
        <v/>
      </c>
      <c r="T4047" s="147" t="str">
        <f t="shared" ca="1" si="680"/>
        <v/>
      </c>
      <c r="U4047" s="146"/>
      <c r="V4047" s="51"/>
      <c r="W4047" s="51"/>
      <c r="X4047" s="51"/>
      <c r="Y4047" s="51"/>
      <c r="Z4047" s="51"/>
      <c r="AA4047" s="145"/>
    </row>
    <row r="4048" spans="1:27" s="2" customFormat="1" ht="15.6" x14ac:dyDescent="0.3">
      <c r="A4048" s="555">
        <v>45560</v>
      </c>
      <c r="B4048" s="48" t="s">
        <v>3884</v>
      </c>
      <c r="C4048" s="48" t="s">
        <v>3434</v>
      </c>
      <c r="D4048" s="48">
        <v>3</v>
      </c>
      <c r="E4048" s="48" t="s">
        <v>278</v>
      </c>
      <c r="F4048" s="45">
        <v>1</v>
      </c>
      <c r="G4048" s="63" t="s">
        <v>3885</v>
      </c>
      <c r="H4048" s="47" t="s">
        <v>30</v>
      </c>
      <c r="I4048" s="48"/>
      <c r="J4048" s="513"/>
      <c r="K4048" s="42" t="s">
        <v>31</v>
      </c>
      <c r="L4048" s="544">
        <v>45455</v>
      </c>
      <c r="M4048" s="57"/>
      <c r="N4048" s="516">
        <v>45561</v>
      </c>
      <c r="O4048" s="51"/>
      <c r="P4048" s="70" t="str">
        <f t="shared" ca="1" si="681"/>
        <v/>
      </c>
      <c r="Q4048" s="70" t="str">
        <f t="shared" ca="1" si="677"/>
        <v/>
      </c>
      <c r="R4048" s="70" t="str">
        <f t="shared" ca="1" si="678"/>
        <v/>
      </c>
      <c r="S4048" s="70" t="str">
        <f t="shared" ca="1" si="679"/>
        <v/>
      </c>
      <c r="T4048" s="147" t="str">
        <f t="shared" ca="1" si="680"/>
        <v/>
      </c>
      <c r="U4048" s="146"/>
      <c r="V4048" s="51"/>
      <c r="W4048" s="51"/>
      <c r="X4048" s="51"/>
      <c r="Y4048" s="51"/>
      <c r="Z4048" s="51"/>
      <c r="AA4048" s="145"/>
    </row>
    <row r="4049" spans="1:27" s="2" customFormat="1" ht="15.6" x14ac:dyDescent="0.3">
      <c r="A4049" s="555">
        <v>45560</v>
      </c>
      <c r="B4049" s="48" t="s">
        <v>3884</v>
      </c>
      <c r="C4049" s="48" t="s">
        <v>3434</v>
      </c>
      <c r="D4049" s="48">
        <v>3</v>
      </c>
      <c r="E4049" s="48" t="s">
        <v>278</v>
      </c>
      <c r="F4049" s="45">
        <v>2</v>
      </c>
      <c r="G4049" s="218" t="s">
        <v>3886</v>
      </c>
      <c r="H4049" s="95" t="s">
        <v>84</v>
      </c>
      <c r="I4049" s="95"/>
      <c r="J4049" s="570"/>
      <c r="K4049" s="42" t="s">
        <v>31</v>
      </c>
      <c r="L4049" s="544">
        <v>45455</v>
      </c>
      <c r="M4049" s="57"/>
      <c r="N4049" s="516">
        <v>45559</v>
      </c>
      <c r="O4049" s="51"/>
      <c r="P4049" s="70" t="str">
        <f t="shared" ca="1" si="681"/>
        <v/>
      </c>
      <c r="Q4049" s="70" t="str">
        <f t="shared" ca="1" si="677"/>
        <v/>
      </c>
      <c r="R4049" s="70" t="str">
        <f t="shared" ca="1" si="678"/>
        <v/>
      </c>
      <c r="S4049" s="70" t="str">
        <f t="shared" ca="1" si="679"/>
        <v/>
      </c>
      <c r="T4049" s="147" t="str">
        <f t="shared" ca="1" si="680"/>
        <v/>
      </c>
      <c r="U4049" s="146"/>
      <c r="V4049" s="51"/>
      <c r="W4049" s="51"/>
      <c r="X4049" s="51"/>
      <c r="Y4049" s="51"/>
      <c r="Z4049" s="51"/>
      <c r="AA4049" s="145"/>
    </row>
    <row r="4050" spans="1:27" s="2" customFormat="1" ht="15.6" x14ac:dyDescent="0.3">
      <c r="A4050" s="555">
        <v>45560</v>
      </c>
      <c r="B4050" s="48" t="s">
        <v>3884</v>
      </c>
      <c r="C4050" s="48" t="s">
        <v>3434</v>
      </c>
      <c r="D4050" s="48">
        <v>3</v>
      </c>
      <c r="E4050" s="48" t="s">
        <v>278</v>
      </c>
      <c r="F4050" s="45">
        <v>3</v>
      </c>
      <c r="G4050" s="63" t="s">
        <v>2070</v>
      </c>
      <c r="H4050" s="47" t="s">
        <v>30</v>
      </c>
      <c r="I4050" s="48"/>
      <c r="J4050" s="513"/>
      <c r="K4050" s="42" t="s">
        <v>31</v>
      </c>
      <c r="L4050" s="544">
        <v>45455</v>
      </c>
      <c r="M4050" s="57"/>
      <c r="N4050" s="516">
        <v>45559</v>
      </c>
      <c r="O4050" s="51"/>
      <c r="P4050" s="70" t="str">
        <f t="shared" ca="1" si="681"/>
        <v/>
      </c>
      <c r="Q4050" s="70" t="str">
        <f t="shared" ca="1" si="677"/>
        <v/>
      </c>
      <c r="R4050" s="70" t="str">
        <f t="shared" ca="1" si="678"/>
        <v/>
      </c>
      <c r="S4050" s="70" t="str">
        <f t="shared" ca="1" si="679"/>
        <v/>
      </c>
      <c r="T4050" s="147" t="str">
        <f t="shared" ca="1" si="680"/>
        <v/>
      </c>
      <c r="U4050" s="146"/>
      <c r="V4050" s="51"/>
      <c r="W4050" s="51"/>
      <c r="X4050" s="51"/>
      <c r="Y4050" s="51"/>
      <c r="Z4050" s="51"/>
      <c r="AA4050" s="145"/>
    </row>
    <row r="4051" spans="1:27" s="2" customFormat="1" ht="15.6" x14ac:dyDescent="0.3">
      <c r="A4051" s="555">
        <v>45560</v>
      </c>
      <c r="B4051" s="48" t="s">
        <v>3884</v>
      </c>
      <c r="C4051" s="48" t="s">
        <v>3434</v>
      </c>
      <c r="D4051" s="48">
        <v>3</v>
      </c>
      <c r="E4051" s="48" t="s">
        <v>278</v>
      </c>
      <c r="F4051" s="45">
        <v>4</v>
      </c>
      <c r="G4051" s="63" t="s">
        <v>3887</v>
      </c>
      <c r="H4051" s="47" t="s">
        <v>30</v>
      </c>
      <c r="I4051" s="48"/>
      <c r="J4051" s="513"/>
      <c r="K4051" s="42" t="s">
        <v>31</v>
      </c>
      <c r="L4051" s="544">
        <v>45455</v>
      </c>
      <c r="M4051" s="57"/>
      <c r="N4051" s="516">
        <v>45559</v>
      </c>
      <c r="O4051" s="51"/>
      <c r="P4051" s="70" t="str">
        <f t="shared" ca="1" si="681"/>
        <v/>
      </c>
      <c r="Q4051" s="70" t="str">
        <f t="shared" ca="1" si="677"/>
        <v/>
      </c>
      <c r="R4051" s="70" t="str">
        <f t="shared" ca="1" si="678"/>
        <v/>
      </c>
      <c r="S4051" s="70" t="str">
        <f t="shared" ca="1" si="679"/>
        <v/>
      </c>
      <c r="T4051" s="147" t="str">
        <f t="shared" ca="1" si="680"/>
        <v/>
      </c>
      <c r="U4051" s="146"/>
      <c r="V4051" s="51"/>
      <c r="W4051" s="51"/>
      <c r="X4051" s="51"/>
      <c r="Y4051" s="51"/>
      <c r="Z4051" s="51"/>
      <c r="AA4051" s="145"/>
    </row>
    <row r="4052" spans="1:27" s="2" customFormat="1" ht="15.6" x14ac:dyDescent="0.3">
      <c r="A4052" s="555">
        <v>45560</v>
      </c>
      <c r="B4052" s="48" t="s">
        <v>3884</v>
      </c>
      <c r="C4052" s="48" t="s">
        <v>3434</v>
      </c>
      <c r="D4052" s="48">
        <v>3</v>
      </c>
      <c r="E4052" s="48" t="s">
        <v>278</v>
      </c>
      <c r="F4052" s="45">
        <v>5</v>
      </c>
      <c r="G4052" s="63" t="s">
        <v>3888</v>
      </c>
      <c r="H4052" s="47" t="s">
        <v>30</v>
      </c>
      <c r="I4052" s="48"/>
      <c r="J4052" s="513"/>
      <c r="K4052" s="42" t="s">
        <v>31</v>
      </c>
      <c r="L4052" s="544">
        <v>45455</v>
      </c>
      <c r="M4052" s="57"/>
      <c r="N4052" s="516">
        <v>45559</v>
      </c>
      <c r="O4052" s="51"/>
      <c r="P4052" s="70" t="str">
        <f t="shared" ca="1" si="681"/>
        <v/>
      </c>
      <c r="Q4052" s="70" t="str">
        <f t="shared" ca="1" si="677"/>
        <v/>
      </c>
      <c r="R4052" s="70" t="str">
        <f t="shared" ca="1" si="678"/>
        <v/>
      </c>
      <c r="S4052" s="70" t="str">
        <f t="shared" ca="1" si="679"/>
        <v/>
      </c>
      <c r="T4052" s="147" t="str">
        <f t="shared" ca="1" si="680"/>
        <v/>
      </c>
      <c r="U4052" s="146"/>
      <c r="V4052" s="51"/>
      <c r="W4052" s="51"/>
      <c r="X4052" s="51"/>
      <c r="Y4052" s="51"/>
      <c r="Z4052" s="51"/>
      <c r="AA4052" s="145"/>
    </row>
    <row r="4053" spans="1:27" s="2" customFormat="1" ht="15.6" x14ac:dyDescent="0.3">
      <c r="A4053" s="555">
        <v>45560</v>
      </c>
      <c r="B4053" s="48" t="s">
        <v>3884</v>
      </c>
      <c r="C4053" s="48" t="s">
        <v>3434</v>
      </c>
      <c r="D4053" s="48">
        <v>3</v>
      </c>
      <c r="E4053" s="48" t="s">
        <v>278</v>
      </c>
      <c r="F4053" s="45">
        <v>6</v>
      </c>
      <c r="G4053" s="63" t="s">
        <v>3393</v>
      </c>
      <c r="H4053" s="47" t="s">
        <v>30</v>
      </c>
      <c r="I4053" s="48"/>
      <c r="J4053" s="513"/>
      <c r="K4053" s="42" t="s">
        <v>31</v>
      </c>
      <c r="L4053" s="544">
        <v>45455</v>
      </c>
      <c r="M4053" s="57"/>
      <c r="N4053" s="516">
        <v>45559</v>
      </c>
      <c r="O4053" s="51"/>
      <c r="P4053" s="70" t="str">
        <f t="shared" ca="1" si="681"/>
        <v/>
      </c>
      <c r="Q4053" s="70" t="str">
        <f t="shared" ca="1" si="677"/>
        <v/>
      </c>
      <c r="R4053" s="70" t="str">
        <f t="shared" ca="1" si="678"/>
        <v/>
      </c>
      <c r="S4053" s="70" t="str">
        <f t="shared" ca="1" si="679"/>
        <v/>
      </c>
      <c r="T4053" s="147" t="str">
        <f t="shared" ca="1" si="680"/>
        <v/>
      </c>
      <c r="U4053" s="146"/>
      <c r="V4053" s="51"/>
      <c r="W4053" s="51"/>
      <c r="X4053" s="51"/>
      <c r="Y4053" s="51"/>
      <c r="Z4053" s="51"/>
      <c r="AA4053" s="145"/>
    </row>
    <row r="4054" spans="1:27" s="2" customFormat="1" ht="15.6" x14ac:dyDescent="0.3">
      <c r="A4054" s="555">
        <v>45560</v>
      </c>
      <c r="B4054" s="48" t="s">
        <v>3884</v>
      </c>
      <c r="C4054" s="45" t="s">
        <v>3434</v>
      </c>
      <c r="D4054" s="45">
        <v>3</v>
      </c>
      <c r="E4054" s="45" t="s">
        <v>278</v>
      </c>
      <c r="F4054" s="45">
        <v>7</v>
      </c>
      <c r="G4054" s="63" t="s">
        <v>3889</v>
      </c>
      <c r="H4054" s="53" t="s">
        <v>76</v>
      </c>
      <c r="I4054" s="48"/>
      <c r="J4054" s="513"/>
      <c r="K4054" s="42" t="s">
        <v>31</v>
      </c>
      <c r="L4054" s="544">
        <v>45455</v>
      </c>
      <c r="M4054" s="57"/>
      <c r="N4054" s="516">
        <v>45527</v>
      </c>
      <c r="O4054" s="51"/>
      <c r="P4054" s="70" t="str">
        <f t="shared" ca="1" si="681"/>
        <v/>
      </c>
      <c r="Q4054" s="70" t="str">
        <f t="shared" ca="1" si="677"/>
        <v/>
      </c>
      <c r="R4054" s="70" t="str">
        <f t="shared" ca="1" si="678"/>
        <v/>
      </c>
      <c r="S4054" s="70" t="str">
        <f t="shared" ca="1" si="679"/>
        <v/>
      </c>
      <c r="T4054" s="147" t="str">
        <f t="shared" ca="1" si="680"/>
        <v/>
      </c>
      <c r="U4054" s="146"/>
      <c r="V4054" s="51"/>
      <c r="W4054" s="51"/>
      <c r="X4054" s="51"/>
      <c r="Y4054" s="51"/>
      <c r="Z4054" s="51"/>
      <c r="AA4054" s="145"/>
    </row>
    <row r="4055" spans="1:27" s="2" customFormat="1" ht="15.6" x14ac:dyDescent="0.3">
      <c r="A4055" s="555">
        <v>45560</v>
      </c>
      <c r="B4055" s="48" t="s">
        <v>3884</v>
      </c>
      <c r="C4055" s="45" t="s">
        <v>3434</v>
      </c>
      <c r="D4055" s="45">
        <v>3</v>
      </c>
      <c r="E4055" s="45" t="s">
        <v>278</v>
      </c>
      <c r="F4055" s="45">
        <v>8</v>
      </c>
      <c r="G4055" s="63" t="s">
        <v>3890</v>
      </c>
      <c r="H4055" s="53" t="s">
        <v>76</v>
      </c>
      <c r="I4055" s="48"/>
      <c r="J4055" s="513"/>
      <c r="K4055" s="42" t="s">
        <v>31</v>
      </c>
      <c r="L4055" s="544">
        <v>45455</v>
      </c>
      <c r="M4055" s="57"/>
      <c r="N4055" s="516">
        <v>45527</v>
      </c>
      <c r="O4055" s="51"/>
      <c r="P4055" s="70" t="str">
        <f t="shared" ca="1" si="681"/>
        <v/>
      </c>
      <c r="Q4055" s="70" t="str">
        <f t="shared" ca="1" si="677"/>
        <v/>
      </c>
      <c r="R4055" s="70" t="str">
        <f t="shared" ca="1" si="678"/>
        <v/>
      </c>
      <c r="S4055" s="70" t="str">
        <f t="shared" ca="1" si="679"/>
        <v/>
      </c>
      <c r="T4055" s="147" t="str">
        <f t="shared" ca="1" si="680"/>
        <v/>
      </c>
      <c r="U4055" s="146"/>
      <c r="V4055" s="51"/>
      <c r="W4055" s="51"/>
      <c r="X4055" s="51"/>
      <c r="Y4055" s="51"/>
      <c r="Z4055" s="51"/>
      <c r="AA4055" s="145"/>
    </row>
    <row r="4056" spans="1:27" s="2" customFormat="1" ht="15.6" x14ac:dyDescent="0.3">
      <c r="A4056" s="555">
        <v>45560</v>
      </c>
      <c r="B4056" s="48" t="s">
        <v>3884</v>
      </c>
      <c r="C4056" s="45" t="s">
        <v>3434</v>
      </c>
      <c r="D4056" s="45">
        <v>3</v>
      </c>
      <c r="E4056" s="45" t="s">
        <v>278</v>
      </c>
      <c r="F4056" s="45">
        <v>9</v>
      </c>
      <c r="G4056" s="648" t="s">
        <v>3891</v>
      </c>
      <c r="H4056" s="53" t="s">
        <v>76</v>
      </c>
      <c r="I4056" s="48"/>
      <c r="J4056" s="513"/>
      <c r="K4056" s="42" t="s">
        <v>31</v>
      </c>
      <c r="L4056" s="544">
        <v>45455</v>
      </c>
      <c r="M4056" s="57"/>
      <c r="N4056" s="516">
        <v>45527</v>
      </c>
      <c r="O4056" s="51"/>
      <c r="P4056" s="70" t="str">
        <f t="shared" ca="1" si="681"/>
        <v/>
      </c>
      <c r="Q4056" s="70" t="str">
        <f t="shared" ca="1" si="677"/>
        <v/>
      </c>
      <c r="R4056" s="70" t="str">
        <f t="shared" ca="1" si="678"/>
        <v/>
      </c>
      <c r="S4056" s="70" t="str">
        <f t="shared" ca="1" si="679"/>
        <v/>
      </c>
      <c r="T4056" s="147" t="str">
        <f t="shared" ca="1" si="680"/>
        <v/>
      </c>
      <c r="U4056" s="146"/>
      <c r="V4056" s="51"/>
      <c r="W4056" s="51"/>
      <c r="X4056" s="51"/>
      <c r="Y4056" s="51"/>
      <c r="Z4056" s="51"/>
      <c r="AA4056" s="145"/>
    </row>
    <row r="4057" spans="1:27" s="2" customFormat="1" ht="15.6" x14ac:dyDescent="0.3">
      <c r="A4057" s="555">
        <v>45560</v>
      </c>
      <c r="B4057" s="48" t="s">
        <v>3884</v>
      </c>
      <c r="C4057" s="48" t="s">
        <v>3434</v>
      </c>
      <c r="D4057" s="48">
        <v>3</v>
      </c>
      <c r="E4057" s="48" t="s">
        <v>278</v>
      </c>
      <c r="F4057" s="263">
        <v>10</v>
      </c>
      <c r="G4057" s="330" t="s">
        <v>3892</v>
      </c>
      <c r="H4057" s="225" t="s">
        <v>30</v>
      </c>
      <c r="I4057" s="48"/>
      <c r="J4057" s="513"/>
      <c r="K4057" s="42" t="s">
        <v>31</v>
      </c>
      <c r="L4057" s="544">
        <v>45455</v>
      </c>
      <c r="M4057" s="57"/>
      <c r="N4057" s="516">
        <v>45559</v>
      </c>
      <c r="O4057" s="51"/>
      <c r="P4057" s="70" t="str">
        <f t="shared" ca="1" si="681"/>
        <v/>
      </c>
      <c r="Q4057" s="70" t="str">
        <f t="shared" ca="1" si="677"/>
        <v/>
      </c>
      <c r="R4057" s="70" t="str">
        <f t="shared" ca="1" si="678"/>
        <v/>
      </c>
      <c r="S4057" s="70" t="str">
        <f t="shared" ca="1" si="679"/>
        <v/>
      </c>
      <c r="T4057" s="147" t="str">
        <f t="shared" ca="1" si="680"/>
        <v/>
      </c>
      <c r="U4057" s="146"/>
      <c r="V4057" s="51"/>
      <c r="W4057" s="51"/>
      <c r="X4057" s="51"/>
      <c r="Y4057" s="51"/>
      <c r="Z4057" s="51"/>
      <c r="AA4057" s="145"/>
    </row>
    <row r="4058" spans="1:27" s="2" customFormat="1" ht="15.6" x14ac:dyDescent="0.3">
      <c r="A4058" s="555">
        <v>45560</v>
      </c>
      <c r="B4058" s="48" t="s">
        <v>3884</v>
      </c>
      <c r="C4058" s="48" t="s">
        <v>3434</v>
      </c>
      <c r="D4058" s="48">
        <v>3</v>
      </c>
      <c r="E4058" s="48" t="s">
        <v>278</v>
      </c>
      <c r="F4058" s="263">
        <v>11</v>
      </c>
      <c r="G4058" s="330" t="s">
        <v>3893</v>
      </c>
      <c r="H4058" s="225" t="s">
        <v>30</v>
      </c>
      <c r="I4058" s="48"/>
      <c r="J4058" s="513"/>
      <c r="K4058" s="42" t="s">
        <v>31</v>
      </c>
      <c r="L4058" s="544">
        <v>45455</v>
      </c>
      <c r="M4058" s="57"/>
      <c r="N4058" s="516">
        <v>45559</v>
      </c>
      <c r="O4058" s="51"/>
      <c r="P4058" s="70" t="str">
        <f t="shared" ca="1" si="681"/>
        <v/>
      </c>
      <c r="Q4058" s="70" t="str">
        <f t="shared" ca="1" si="677"/>
        <v/>
      </c>
      <c r="R4058" s="70" t="str">
        <f t="shared" ca="1" si="678"/>
        <v/>
      </c>
      <c r="S4058" s="70" t="str">
        <f t="shared" ca="1" si="679"/>
        <v/>
      </c>
      <c r="T4058" s="147" t="str">
        <f t="shared" ca="1" si="680"/>
        <v/>
      </c>
      <c r="U4058" s="146"/>
      <c r="V4058" s="51"/>
      <c r="W4058" s="51"/>
      <c r="X4058" s="51"/>
      <c r="Y4058" s="51"/>
      <c r="Z4058" s="51"/>
      <c r="AA4058" s="145"/>
    </row>
    <row r="4059" spans="1:27" s="2" customFormat="1" ht="15.6" x14ac:dyDescent="0.3">
      <c r="A4059" s="555">
        <v>45560</v>
      </c>
      <c r="B4059" s="48" t="s">
        <v>3884</v>
      </c>
      <c r="C4059" s="48" t="s">
        <v>3434</v>
      </c>
      <c r="D4059" s="48">
        <v>3</v>
      </c>
      <c r="E4059" s="48" t="s">
        <v>278</v>
      </c>
      <c r="F4059" s="263">
        <v>12</v>
      </c>
      <c r="G4059" s="330" t="s">
        <v>3894</v>
      </c>
      <c r="H4059" s="225" t="s">
        <v>30</v>
      </c>
      <c r="I4059" s="48"/>
      <c r="J4059" s="513"/>
      <c r="K4059" s="42" t="s">
        <v>31</v>
      </c>
      <c r="L4059" s="544">
        <v>45455</v>
      </c>
      <c r="M4059" s="57"/>
      <c r="N4059" s="516">
        <v>45559</v>
      </c>
      <c r="O4059" s="51"/>
      <c r="P4059" s="70" t="str">
        <f t="shared" ca="1" si="681"/>
        <v/>
      </c>
      <c r="Q4059" s="70" t="str">
        <f t="shared" ca="1" si="677"/>
        <v/>
      </c>
      <c r="R4059" s="70" t="str">
        <f t="shared" ca="1" si="678"/>
        <v/>
      </c>
      <c r="S4059" s="70" t="str">
        <f t="shared" ca="1" si="679"/>
        <v/>
      </c>
      <c r="T4059" s="147" t="str">
        <f t="shared" ca="1" si="680"/>
        <v/>
      </c>
      <c r="U4059" s="146"/>
      <c r="V4059" s="51"/>
      <c r="W4059" s="51"/>
      <c r="X4059" s="51"/>
      <c r="Y4059" s="51"/>
      <c r="Z4059" s="51"/>
      <c r="AA4059" s="145"/>
    </row>
    <row r="4060" spans="1:27" s="2" customFormat="1" ht="15.6" customHeight="1" x14ac:dyDescent="0.3">
      <c r="A4060" s="555">
        <v>45560</v>
      </c>
      <c r="B4060" s="48" t="s">
        <v>3884</v>
      </c>
      <c r="C4060" s="45" t="s">
        <v>3434</v>
      </c>
      <c r="D4060" s="45">
        <v>3</v>
      </c>
      <c r="E4060" s="45" t="s">
        <v>278</v>
      </c>
      <c r="F4060" s="45">
        <v>13</v>
      </c>
      <c r="G4060" s="270" t="s">
        <v>3895</v>
      </c>
      <c r="H4060" s="47" t="s">
        <v>1067</v>
      </c>
      <c r="I4060" s="48"/>
      <c r="J4060" s="513"/>
      <c r="K4060" s="42" t="s">
        <v>31</v>
      </c>
      <c r="L4060" s="544">
        <v>45455</v>
      </c>
      <c r="M4060" s="57"/>
      <c r="N4060" s="516">
        <v>45531</v>
      </c>
      <c r="O4060" s="51"/>
      <c r="P4060" s="70" t="str">
        <f t="shared" ca="1" si="681"/>
        <v/>
      </c>
      <c r="Q4060" s="70" t="str">
        <f t="shared" ca="1" si="677"/>
        <v/>
      </c>
      <c r="R4060" s="70" t="str">
        <f t="shared" ca="1" si="678"/>
        <v/>
      </c>
      <c r="S4060" s="70" t="str">
        <f t="shared" ca="1" si="679"/>
        <v/>
      </c>
      <c r="T4060" s="147" t="str">
        <f t="shared" ca="1" si="680"/>
        <v/>
      </c>
      <c r="U4060" s="146"/>
      <c r="V4060" s="51"/>
      <c r="W4060" s="51"/>
      <c r="X4060" s="51"/>
      <c r="Y4060" s="51"/>
      <c r="Z4060" s="51"/>
      <c r="AA4060" s="145"/>
    </row>
    <row r="4061" spans="1:27" s="2" customFormat="1" ht="15.6" x14ac:dyDescent="0.3">
      <c r="A4061" s="555">
        <v>45560</v>
      </c>
      <c r="B4061" s="48" t="s">
        <v>3884</v>
      </c>
      <c r="C4061" s="45" t="s">
        <v>3434</v>
      </c>
      <c r="D4061" s="45">
        <v>3</v>
      </c>
      <c r="E4061" s="45" t="s">
        <v>278</v>
      </c>
      <c r="F4061" s="45">
        <v>14</v>
      </c>
      <c r="G4061" s="63" t="s">
        <v>3896</v>
      </c>
      <c r="H4061" s="53" t="s">
        <v>76</v>
      </c>
      <c r="I4061" s="48"/>
      <c r="J4061" s="513"/>
      <c r="K4061" s="42" t="s">
        <v>31</v>
      </c>
      <c r="L4061" s="544">
        <v>45455</v>
      </c>
      <c r="M4061" s="57"/>
      <c r="N4061" s="513">
        <v>45656</v>
      </c>
      <c r="O4061" s="51"/>
      <c r="P4061" s="70" t="str">
        <f t="shared" ca="1" si="681"/>
        <v/>
      </c>
      <c r="Q4061" s="70" t="str">
        <f t="shared" ca="1" si="677"/>
        <v/>
      </c>
      <c r="R4061" s="70" t="str">
        <f t="shared" ca="1" si="678"/>
        <v/>
      </c>
      <c r="S4061" s="70" t="str">
        <f t="shared" ca="1" si="679"/>
        <v/>
      </c>
      <c r="T4061" s="147" t="str">
        <f t="shared" ca="1" si="680"/>
        <v/>
      </c>
      <c r="U4061" s="146"/>
      <c r="V4061" s="51"/>
      <c r="W4061" s="51"/>
      <c r="X4061" s="51"/>
      <c r="Y4061" s="51"/>
      <c r="Z4061" s="51"/>
      <c r="AA4061" s="145"/>
    </row>
    <row r="4062" spans="1:27" s="2" customFormat="1" ht="15.6" x14ac:dyDescent="0.3">
      <c r="A4062" s="555">
        <v>45560</v>
      </c>
      <c r="B4062" s="48" t="s">
        <v>3884</v>
      </c>
      <c r="C4062" s="48" t="s">
        <v>3434</v>
      </c>
      <c r="D4062" s="48">
        <v>3</v>
      </c>
      <c r="E4062" s="48" t="s">
        <v>278</v>
      </c>
      <c r="F4062" s="45">
        <v>15</v>
      </c>
      <c r="G4062" s="71" t="s">
        <v>3897</v>
      </c>
      <c r="H4062" s="47" t="s">
        <v>30</v>
      </c>
      <c r="I4062" s="48"/>
      <c r="J4062" s="513"/>
      <c r="K4062" s="42" t="s">
        <v>31</v>
      </c>
      <c r="L4062" s="544">
        <v>45455</v>
      </c>
      <c r="M4062" s="57"/>
      <c r="N4062" s="516">
        <v>45559</v>
      </c>
      <c r="O4062" s="51"/>
      <c r="P4062" s="70" t="str">
        <f t="shared" ca="1" si="681"/>
        <v/>
      </c>
      <c r="Q4062" s="70" t="str">
        <f t="shared" ca="1" si="677"/>
        <v/>
      </c>
      <c r="R4062" s="70" t="str">
        <f t="shared" ca="1" si="678"/>
        <v/>
      </c>
      <c r="S4062" s="70" t="str">
        <f t="shared" ca="1" si="679"/>
        <v/>
      </c>
      <c r="T4062" s="147" t="str">
        <f t="shared" ca="1" si="680"/>
        <v/>
      </c>
      <c r="U4062" s="146"/>
      <c r="V4062" s="51"/>
      <c r="W4062" s="51"/>
      <c r="X4062" s="51"/>
      <c r="Y4062" s="51"/>
      <c r="Z4062" s="51"/>
      <c r="AA4062" s="145"/>
    </row>
    <row r="4063" spans="1:27" s="2" customFormat="1" ht="15.6" x14ac:dyDescent="0.3">
      <c r="A4063" s="555">
        <v>45560</v>
      </c>
      <c r="B4063" s="48" t="s">
        <v>3884</v>
      </c>
      <c r="C4063" s="48" t="s">
        <v>3434</v>
      </c>
      <c r="D4063" s="48">
        <v>3</v>
      </c>
      <c r="E4063" s="48" t="s">
        <v>278</v>
      </c>
      <c r="F4063" s="45">
        <v>16</v>
      </c>
      <c r="G4063" s="63" t="s">
        <v>3898</v>
      </c>
      <c r="H4063" s="47" t="s">
        <v>30</v>
      </c>
      <c r="I4063" s="48"/>
      <c r="J4063" s="513"/>
      <c r="K4063" s="42" t="s">
        <v>31</v>
      </c>
      <c r="L4063" s="544">
        <v>45455</v>
      </c>
      <c r="M4063" s="57"/>
      <c r="N4063" s="516">
        <v>45559</v>
      </c>
      <c r="O4063" s="51"/>
      <c r="P4063" s="70" t="str">
        <f t="shared" ca="1" si="681"/>
        <v/>
      </c>
      <c r="Q4063" s="70" t="str">
        <f t="shared" ca="1" si="677"/>
        <v/>
      </c>
      <c r="R4063" s="70" t="str">
        <f t="shared" ca="1" si="678"/>
        <v/>
      </c>
      <c r="S4063" s="70" t="str">
        <f t="shared" ca="1" si="679"/>
        <v/>
      </c>
      <c r="T4063" s="147" t="str">
        <f t="shared" ca="1" si="680"/>
        <v/>
      </c>
      <c r="U4063" s="146"/>
      <c r="V4063" s="51"/>
      <c r="W4063" s="51"/>
      <c r="X4063" s="51"/>
      <c r="Y4063" s="51"/>
      <c r="Z4063" s="51"/>
      <c r="AA4063" s="145"/>
    </row>
    <row r="4064" spans="1:27" s="2" customFormat="1" ht="15.6" x14ac:dyDescent="0.3">
      <c r="A4064" s="555">
        <v>45560</v>
      </c>
      <c r="B4064" s="48" t="s">
        <v>3884</v>
      </c>
      <c r="C4064" s="48" t="s">
        <v>3434</v>
      </c>
      <c r="D4064" s="48">
        <v>3</v>
      </c>
      <c r="E4064" s="48" t="s">
        <v>278</v>
      </c>
      <c r="F4064" s="45">
        <v>17</v>
      </c>
      <c r="G4064" s="63" t="s">
        <v>2124</v>
      </c>
      <c r="H4064" s="47" t="s">
        <v>30</v>
      </c>
      <c r="I4064" s="48"/>
      <c r="J4064" s="513"/>
      <c r="K4064" s="187" t="s">
        <v>31</v>
      </c>
      <c r="L4064" s="544">
        <v>45455</v>
      </c>
      <c r="M4064" s="57"/>
      <c r="N4064" s="516">
        <v>45559</v>
      </c>
      <c r="O4064" s="51"/>
      <c r="P4064" s="70" t="str">
        <f t="shared" ca="1" si="681"/>
        <v/>
      </c>
      <c r="Q4064" s="70" t="str">
        <f t="shared" ca="1" si="677"/>
        <v/>
      </c>
      <c r="R4064" s="70" t="str">
        <f t="shared" ca="1" si="678"/>
        <v/>
      </c>
      <c r="S4064" s="70" t="str">
        <f t="shared" ca="1" si="679"/>
        <v/>
      </c>
      <c r="T4064" s="147" t="str">
        <f t="shared" ca="1" si="680"/>
        <v/>
      </c>
      <c r="U4064" s="146"/>
      <c r="V4064" s="51"/>
      <c r="W4064" s="51"/>
      <c r="X4064" s="51"/>
      <c r="Y4064" s="51"/>
      <c r="Z4064" s="51"/>
      <c r="AA4064" s="145"/>
    </row>
    <row r="4065" spans="1:27" s="2" customFormat="1" ht="15.6" x14ac:dyDescent="0.3">
      <c r="A4065" s="555">
        <v>45560</v>
      </c>
      <c r="B4065" s="48" t="s">
        <v>3884</v>
      </c>
      <c r="C4065" s="48" t="s">
        <v>3434</v>
      </c>
      <c r="D4065" s="48">
        <v>3</v>
      </c>
      <c r="E4065" s="48" t="s">
        <v>278</v>
      </c>
      <c r="F4065" s="45">
        <v>18</v>
      </c>
      <c r="G4065" s="63" t="s">
        <v>2986</v>
      </c>
      <c r="H4065" s="47" t="s">
        <v>30</v>
      </c>
      <c r="I4065" s="48"/>
      <c r="J4065" s="513"/>
      <c r="K4065" s="42" t="s">
        <v>31</v>
      </c>
      <c r="L4065" s="544">
        <v>45455</v>
      </c>
      <c r="M4065" s="57"/>
      <c r="N4065" s="513">
        <v>45656</v>
      </c>
      <c r="O4065" s="51"/>
      <c r="P4065" s="70" t="str">
        <f t="shared" ca="1" si="681"/>
        <v/>
      </c>
      <c r="Q4065" s="70" t="str">
        <f t="shared" ca="1" si="677"/>
        <v/>
      </c>
      <c r="R4065" s="70" t="str">
        <f t="shared" ca="1" si="678"/>
        <v/>
      </c>
      <c r="S4065" s="70" t="str">
        <f t="shared" ca="1" si="679"/>
        <v/>
      </c>
      <c r="T4065" s="147" t="str">
        <f t="shared" ca="1" si="680"/>
        <v/>
      </c>
      <c r="U4065" s="146"/>
      <c r="V4065" s="51"/>
      <c r="W4065" s="51"/>
      <c r="X4065" s="51"/>
      <c r="Y4065" s="51"/>
      <c r="Z4065" s="51"/>
      <c r="AA4065" s="145"/>
    </row>
    <row r="4066" spans="1:27" s="2" customFormat="1" ht="15.6" x14ac:dyDescent="0.3">
      <c r="A4066" s="555">
        <v>45560</v>
      </c>
      <c r="B4066" s="48" t="s">
        <v>3884</v>
      </c>
      <c r="C4066" s="48" t="s">
        <v>3434</v>
      </c>
      <c r="D4066" s="48">
        <v>3</v>
      </c>
      <c r="E4066" s="48" t="s">
        <v>278</v>
      </c>
      <c r="F4066" s="45">
        <v>19</v>
      </c>
      <c r="G4066" s="63" t="s">
        <v>3899</v>
      </c>
      <c r="H4066" s="47" t="s">
        <v>54</v>
      </c>
      <c r="I4066" s="47"/>
      <c r="J4066" s="568">
        <v>45587</v>
      </c>
      <c r="K4066" s="42" t="s">
        <v>31</v>
      </c>
      <c r="L4066" s="544">
        <v>45455</v>
      </c>
      <c r="M4066" s="57"/>
      <c r="N4066" s="516">
        <v>45587</v>
      </c>
      <c r="O4066" s="51"/>
      <c r="P4066" s="70" t="str">
        <f t="shared" ca="1" si="681"/>
        <v/>
      </c>
      <c r="Q4066" s="70" t="str">
        <f t="shared" ca="1" si="677"/>
        <v/>
      </c>
      <c r="R4066" s="70" t="str">
        <f t="shared" ca="1" si="678"/>
        <v/>
      </c>
      <c r="S4066" s="70" t="str">
        <f t="shared" ca="1" si="679"/>
        <v/>
      </c>
      <c r="T4066" s="147" t="str">
        <f t="shared" ca="1" si="680"/>
        <v/>
      </c>
      <c r="U4066" s="146"/>
      <c r="V4066" s="51"/>
      <c r="W4066" s="51"/>
      <c r="X4066" s="51"/>
      <c r="Y4066" s="51"/>
      <c r="Z4066" s="51"/>
      <c r="AA4066" s="145"/>
    </row>
    <row r="4067" spans="1:27" s="2" customFormat="1" ht="85.2" x14ac:dyDescent="0.3">
      <c r="A4067" s="555">
        <v>45560</v>
      </c>
      <c r="B4067" s="48" t="s">
        <v>3884</v>
      </c>
      <c r="C4067" s="48" t="s">
        <v>3434</v>
      </c>
      <c r="D4067" s="48">
        <v>3</v>
      </c>
      <c r="E4067" s="48" t="s">
        <v>278</v>
      </c>
      <c r="F4067" s="45">
        <v>20</v>
      </c>
      <c r="G4067" s="64" t="s">
        <v>3900</v>
      </c>
      <c r="H4067" s="65" t="s">
        <v>30</v>
      </c>
      <c r="I4067" s="65"/>
      <c r="J4067" s="526">
        <v>45819</v>
      </c>
      <c r="K4067" s="384" t="s">
        <v>3368</v>
      </c>
      <c r="L4067" s="544">
        <v>45455</v>
      </c>
      <c r="M4067" s="103"/>
      <c r="N4067" s="522">
        <v>45847</v>
      </c>
      <c r="O4067" s="51"/>
      <c r="P4067" s="70" t="str">
        <f t="shared" ca="1" si="681"/>
        <v/>
      </c>
      <c r="Q4067" s="70" t="str">
        <f t="shared" ca="1" si="677"/>
        <v/>
      </c>
      <c r="R4067" s="70" t="str">
        <f t="shared" ca="1" si="678"/>
        <v/>
      </c>
      <c r="S4067" s="70" t="str">
        <f t="shared" ca="1" si="679"/>
        <v/>
      </c>
      <c r="T4067" s="147" t="str">
        <f t="shared" ca="1" si="680"/>
        <v/>
      </c>
      <c r="U4067" s="146"/>
      <c r="V4067" s="51"/>
      <c r="W4067" s="51"/>
      <c r="X4067" s="51"/>
      <c r="Y4067" s="51"/>
      <c r="Z4067" s="51"/>
      <c r="AA4067" s="145"/>
    </row>
    <row r="4068" spans="1:27" s="2" customFormat="1" ht="15.6" x14ac:dyDescent="0.3">
      <c r="A4068" s="555">
        <v>45560</v>
      </c>
      <c r="B4068" s="48" t="s">
        <v>3884</v>
      </c>
      <c r="C4068" s="48" t="s">
        <v>3434</v>
      </c>
      <c r="D4068" s="48">
        <v>3</v>
      </c>
      <c r="E4068" s="48" t="s">
        <v>278</v>
      </c>
      <c r="F4068" s="45">
        <v>21</v>
      </c>
      <c r="G4068" s="64" t="s">
        <v>3901</v>
      </c>
      <c r="H4068" s="53" t="s">
        <v>44</v>
      </c>
      <c r="I4068" s="59"/>
      <c r="J4068" s="528">
        <v>45610</v>
      </c>
      <c r="K4068" s="42" t="s">
        <v>31</v>
      </c>
      <c r="L4068" s="544">
        <v>45455</v>
      </c>
      <c r="M4068" s="89"/>
      <c r="N4068" s="516">
        <v>45673</v>
      </c>
      <c r="O4068" s="51"/>
      <c r="P4068" s="70" t="str">
        <f t="shared" ca="1" si="681"/>
        <v/>
      </c>
      <c r="Q4068" s="70" t="str">
        <f t="shared" ca="1" si="677"/>
        <v/>
      </c>
      <c r="R4068" s="70" t="str">
        <f t="shared" ca="1" si="678"/>
        <v/>
      </c>
      <c r="S4068" s="70" t="str">
        <f t="shared" ca="1" si="679"/>
        <v/>
      </c>
      <c r="T4068" s="147" t="str">
        <f t="shared" ca="1" si="680"/>
        <v/>
      </c>
      <c r="U4068" s="146"/>
      <c r="V4068" s="51"/>
      <c r="W4068" s="51"/>
      <c r="X4068" s="51"/>
      <c r="Y4068" s="51"/>
      <c r="Z4068" s="51"/>
      <c r="AA4068" s="145"/>
    </row>
    <row r="4069" spans="1:27" s="2" customFormat="1" ht="15.6" x14ac:dyDescent="0.3">
      <c r="A4069" s="555">
        <v>45560</v>
      </c>
      <c r="B4069" s="48" t="s">
        <v>3884</v>
      </c>
      <c r="C4069" s="48" t="s">
        <v>3434</v>
      </c>
      <c r="D4069" s="48">
        <v>3</v>
      </c>
      <c r="E4069" s="48" t="s">
        <v>278</v>
      </c>
      <c r="F4069" s="45">
        <v>22</v>
      </c>
      <c r="G4069" s="64" t="s">
        <v>3902</v>
      </c>
      <c r="H4069" s="65" t="s">
        <v>30</v>
      </c>
      <c r="I4069" s="59"/>
      <c r="J4069" s="528">
        <v>45610</v>
      </c>
      <c r="K4069" s="42" t="s">
        <v>31</v>
      </c>
      <c r="L4069" s="544">
        <v>45455</v>
      </c>
      <c r="M4069" s="57"/>
      <c r="N4069" s="514">
        <v>45681</v>
      </c>
      <c r="O4069" s="51"/>
      <c r="P4069" s="70" t="str">
        <f t="shared" ca="1" si="681"/>
        <v/>
      </c>
      <c r="Q4069" s="70" t="str">
        <f t="shared" ca="1" si="677"/>
        <v/>
      </c>
      <c r="R4069" s="70" t="str">
        <f t="shared" ca="1" si="678"/>
        <v/>
      </c>
      <c r="S4069" s="70" t="str">
        <f t="shared" ca="1" si="679"/>
        <v/>
      </c>
      <c r="T4069" s="147" t="str">
        <f t="shared" ca="1" si="680"/>
        <v/>
      </c>
      <c r="U4069" s="146"/>
      <c r="V4069" s="51"/>
      <c r="W4069" s="51"/>
      <c r="X4069" s="51"/>
      <c r="Y4069" s="51"/>
      <c r="Z4069" s="51"/>
      <c r="AA4069" s="145"/>
    </row>
    <row r="4070" spans="1:27" s="2" customFormat="1" ht="15.6" x14ac:dyDescent="0.3">
      <c r="A4070" s="555">
        <v>45560</v>
      </c>
      <c r="B4070" s="48" t="s">
        <v>3884</v>
      </c>
      <c r="C4070" s="48" t="s">
        <v>3434</v>
      </c>
      <c r="D4070" s="48">
        <v>3</v>
      </c>
      <c r="E4070" s="48" t="s">
        <v>278</v>
      </c>
      <c r="F4070" s="45">
        <v>23</v>
      </c>
      <c r="G4070" s="218" t="s">
        <v>3903</v>
      </c>
      <c r="H4070" s="95" t="s">
        <v>84</v>
      </c>
      <c r="I4070" s="95"/>
      <c r="J4070" s="570">
        <v>45610</v>
      </c>
      <c r="K4070" s="42" t="s">
        <v>31</v>
      </c>
      <c r="L4070" s="544">
        <v>45455</v>
      </c>
      <c r="M4070" s="57"/>
      <c r="N4070" s="516">
        <v>45614</v>
      </c>
      <c r="O4070" s="51"/>
      <c r="P4070" s="70" t="str">
        <f t="shared" ca="1" si="681"/>
        <v/>
      </c>
      <c r="Q4070" s="70" t="str">
        <f t="shared" ca="1" si="677"/>
        <v/>
      </c>
      <c r="R4070" s="70" t="str">
        <f t="shared" ca="1" si="678"/>
        <v/>
      </c>
      <c r="S4070" s="70" t="str">
        <f t="shared" ca="1" si="679"/>
        <v/>
      </c>
      <c r="T4070" s="147" t="str">
        <f t="shared" ca="1" si="680"/>
        <v/>
      </c>
      <c r="U4070" s="146"/>
      <c r="V4070" s="51"/>
      <c r="W4070" s="51"/>
      <c r="X4070" s="51"/>
      <c r="Y4070" s="51"/>
      <c r="Z4070" s="51"/>
      <c r="AA4070" s="145"/>
    </row>
    <row r="4071" spans="1:27" s="2" customFormat="1" ht="15.6" x14ac:dyDescent="0.3">
      <c r="A4071" s="555">
        <v>45560</v>
      </c>
      <c r="B4071" s="48" t="s">
        <v>3884</v>
      </c>
      <c r="C4071" s="48" t="s">
        <v>3434</v>
      </c>
      <c r="D4071" s="48">
        <v>3</v>
      </c>
      <c r="E4071" s="48" t="s">
        <v>278</v>
      </c>
      <c r="F4071" s="45">
        <v>24</v>
      </c>
      <c r="G4071" s="63" t="s">
        <v>3904</v>
      </c>
      <c r="H4071" s="47" t="s">
        <v>40</v>
      </c>
      <c r="I4071" s="47"/>
      <c r="J4071" s="568">
        <v>45610</v>
      </c>
      <c r="K4071" s="42" t="s">
        <v>31</v>
      </c>
      <c r="L4071" s="544">
        <v>45455</v>
      </c>
      <c r="M4071" s="57"/>
      <c r="N4071" s="516">
        <v>45615</v>
      </c>
      <c r="O4071" s="51"/>
      <c r="P4071" s="70" t="str">
        <f t="shared" ca="1" si="681"/>
        <v/>
      </c>
      <c r="Q4071" s="70" t="str">
        <f t="shared" ca="1" si="677"/>
        <v/>
      </c>
      <c r="R4071" s="70" t="str">
        <f t="shared" ca="1" si="678"/>
        <v/>
      </c>
      <c r="S4071" s="70" t="str">
        <f t="shared" ca="1" si="679"/>
        <v/>
      </c>
      <c r="T4071" s="147" t="str">
        <f t="shared" ca="1" si="680"/>
        <v/>
      </c>
      <c r="U4071" s="146"/>
      <c r="V4071" s="51"/>
      <c r="W4071" s="51"/>
      <c r="X4071" s="51"/>
      <c r="Y4071" s="51"/>
      <c r="Z4071" s="51"/>
      <c r="AA4071" s="145"/>
    </row>
    <row r="4072" spans="1:27" s="2" customFormat="1" ht="15.6" x14ac:dyDescent="0.3">
      <c r="A4072" s="555">
        <v>45560</v>
      </c>
      <c r="B4072" s="48" t="s">
        <v>3884</v>
      </c>
      <c r="C4072" s="48" t="s">
        <v>3434</v>
      </c>
      <c r="D4072" s="48">
        <v>3</v>
      </c>
      <c r="E4072" s="48" t="s">
        <v>278</v>
      </c>
      <c r="F4072" s="45">
        <v>25</v>
      </c>
      <c r="G4072" s="63" t="s">
        <v>3905</v>
      </c>
      <c r="H4072" s="65" t="s">
        <v>116</v>
      </c>
      <c r="I4072" s="47"/>
      <c r="J4072" s="568">
        <v>45610</v>
      </c>
      <c r="K4072" s="42" t="s">
        <v>31</v>
      </c>
      <c r="L4072" s="544">
        <v>45455</v>
      </c>
      <c r="M4072" s="57"/>
      <c r="N4072" s="516">
        <v>45616</v>
      </c>
      <c r="O4072" s="51"/>
      <c r="P4072" s="70" t="str">
        <f t="shared" ca="1" si="681"/>
        <v/>
      </c>
      <c r="Q4072" s="70" t="str">
        <f t="shared" ca="1" si="677"/>
        <v/>
      </c>
      <c r="R4072" s="70" t="str">
        <f t="shared" ca="1" si="678"/>
        <v/>
      </c>
      <c r="S4072" s="70" t="str">
        <f t="shared" ca="1" si="679"/>
        <v/>
      </c>
      <c r="T4072" s="147" t="str">
        <f t="shared" ca="1" si="680"/>
        <v/>
      </c>
      <c r="U4072" s="146"/>
      <c r="V4072" s="51"/>
      <c r="W4072" s="51"/>
      <c r="X4072" s="51"/>
      <c r="Y4072" s="51"/>
      <c r="Z4072" s="51"/>
      <c r="AA4072" s="145"/>
    </row>
    <row r="4073" spans="1:27" s="2" customFormat="1" ht="15.6" x14ac:dyDescent="0.3">
      <c r="A4073" s="555">
        <v>45560</v>
      </c>
      <c r="B4073" s="48" t="s">
        <v>3884</v>
      </c>
      <c r="C4073" s="48" t="s">
        <v>3434</v>
      </c>
      <c r="D4073" s="48">
        <v>3</v>
      </c>
      <c r="E4073" s="48" t="s">
        <v>278</v>
      </c>
      <c r="F4073" s="45">
        <v>26</v>
      </c>
      <c r="G4073" s="102" t="s">
        <v>3906</v>
      </c>
      <c r="H4073" s="75" t="s">
        <v>30</v>
      </c>
      <c r="I4073" s="59"/>
      <c r="J4073" s="528">
        <v>45610</v>
      </c>
      <c r="K4073" s="42" t="s">
        <v>31</v>
      </c>
      <c r="L4073" s="544">
        <v>45455</v>
      </c>
      <c r="M4073" s="57"/>
      <c r="N4073" s="516">
        <v>45679</v>
      </c>
      <c r="O4073" s="51"/>
      <c r="P4073" s="70" t="str">
        <f t="shared" ca="1" si="681"/>
        <v/>
      </c>
      <c r="Q4073" s="70" t="str">
        <f t="shared" ca="1" si="677"/>
        <v/>
      </c>
      <c r="R4073" s="70" t="str">
        <f t="shared" ca="1" si="678"/>
        <v/>
      </c>
      <c r="S4073" s="70" t="str">
        <f t="shared" ca="1" si="679"/>
        <v/>
      </c>
      <c r="T4073" s="147" t="str">
        <f t="shared" ca="1" si="680"/>
        <v/>
      </c>
      <c r="U4073" s="146"/>
      <c r="V4073" s="51"/>
      <c r="W4073" s="51"/>
      <c r="X4073" s="51"/>
      <c r="Y4073" s="51"/>
      <c r="Z4073" s="51"/>
      <c r="AA4073" s="145"/>
    </row>
    <row r="4074" spans="1:27" s="2" customFormat="1" ht="31.2" x14ac:dyDescent="0.3">
      <c r="A4074" s="555">
        <v>45560</v>
      </c>
      <c r="B4074" s="48" t="s">
        <v>3884</v>
      </c>
      <c r="C4074" s="48" t="s">
        <v>3434</v>
      </c>
      <c r="D4074" s="48">
        <v>3</v>
      </c>
      <c r="E4074" s="48" t="s">
        <v>278</v>
      </c>
      <c r="F4074" s="45">
        <v>27</v>
      </c>
      <c r="G4074" s="63" t="s">
        <v>3907</v>
      </c>
      <c r="H4074" s="47" t="s">
        <v>30</v>
      </c>
      <c r="I4074" s="49"/>
      <c r="J4074" s="568">
        <v>45811</v>
      </c>
      <c r="K4074" s="42" t="s">
        <v>31</v>
      </c>
      <c r="L4074" s="544">
        <v>45455</v>
      </c>
      <c r="M4074" s="57"/>
      <c r="N4074" s="516">
        <v>45820</v>
      </c>
      <c r="O4074" s="51"/>
      <c r="P4074" s="70"/>
      <c r="Q4074" s="70"/>
      <c r="R4074" s="70"/>
      <c r="S4074" s="70"/>
      <c r="T4074" s="147"/>
      <c r="U4074" s="146"/>
      <c r="V4074" s="51"/>
      <c r="W4074" s="51"/>
      <c r="X4074" s="51"/>
      <c r="Y4074" s="51"/>
      <c r="Z4074" s="51"/>
      <c r="AA4074" s="145"/>
    </row>
    <row r="4075" spans="1:27" s="2" customFormat="1" ht="31.2" x14ac:dyDescent="0.3">
      <c r="A4075" s="555">
        <v>45560</v>
      </c>
      <c r="B4075" s="48" t="s">
        <v>3884</v>
      </c>
      <c r="C4075" s="48" t="s">
        <v>3434</v>
      </c>
      <c r="D4075" s="48">
        <v>3</v>
      </c>
      <c r="E4075" s="48" t="s">
        <v>278</v>
      </c>
      <c r="F4075" s="45">
        <v>28</v>
      </c>
      <c r="G4075" s="63" t="s">
        <v>3908</v>
      </c>
      <c r="H4075" s="53" t="s">
        <v>30</v>
      </c>
      <c r="I4075" s="59"/>
      <c r="J4075" s="569">
        <v>45814</v>
      </c>
      <c r="K4075" s="42" t="s">
        <v>31</v>
      </c>
      <c r="L4075" s="544">
        <v>45455</v>
      </c>
      <c r="M4075" s="57"/>
      <c r="N4075" s="516">
        <v>45814</v>
      </c>
      <c r="O4075" s="51"/>
      <c r="P4075" s="70"/>
      <c r="Q4075" s="70"/>
      <c r="R4075" s="70"/>
      <c r="S4075" s="70"/>
      <c r="T4075" s="147"/>
      <c r="U4075" s="146"/>
      <c r="V4075" s="51"/>
      <c r="W4075" s="51"/>
      <c r="X4075" s="51"/>
      <c r="Y4075" s="51"/>
      <c r="Z4075" s="51"/>
      <c r="AA4075" s="145"/>
    </row>
    <row r="4076" spans="1:27" s="2" customFormat="1" ht="15.6" x14ac:dyDescent="0.3">
      <c r="A4076" s="555">
        <v>45560</v>
      </c>
      <c r="B4076" s="48" t="s">
        <v>3884</v>
      </c>
      <c r="C4076" s="48" t="s">
        <v>3434</v>
      </c>
      <c r="D4076" s="48">
        <v>3</v>
      </c>
      <c r="E4076" s="48" t="s">
        <v>278</v>
      </c>
      <c r="F4076" s="45">
        <v>29</v>
      </c>
      <c r="G4076" s="64" t="s">
        <v>3909</v>
      </c>
      <c r="H4076" s="65" t="s">
        <v>68</v>
      </c>
      <c r="I4076" s="62"/>
      <c r="J4076" s="526">
        <v>45846</v>
      </c>
      <c r="K4076" s="365" t="s">
        <v>31</v>
      </c>
      <c r="L4076" s="544">
        <v>45455</v>
      </c>
      <c r="M4076" s="57"/>
      <c r="N4076" s="516">
        <v>45860</v>
      </c>
      <c r="O4076" s="51"/>
      <c r="P4076" s="70"/>
      <c r="Q4076" s="70"/>
      <c r="R4076" s="70"/>
      <c r="S4076" s="70"/>
      <c r="T4076" s="147"/>
      <c r="U4076" s="146"/>
      <c r="V4076" s="51"/>
      <c r="W4076" s="51"/>
      <c r="X4076" s="51"/>
      <c r="Y4076" s="51"/>
      <c r="Z4076" s="51"/>
      <c r="AA4076" s="145"/>
    </row>
    <row r="4077" spans="1:27" s="2" customFormat="1" ht="15.6" x14ac:dyDescent="0.3">
      <c r="A4077" s="555">
        <v>45567</v>
      </c>
      <c r="B4077" s="48" t="s">
        <v>3910</v>
      </c>
      <c r="C4077" s="48" t="s">
        <v>3434</v>
      </c>
      <c r="D4077" s="48">
        <v>3</v>
      </c>
      <c r="E4077" s="48" t="s">
        <v>308</v>
      </c>
      <c r="F4077" s="45">
        <v>1</v>
      </c>
      <c r="G4077" s="46" t="s">
        <v>3911</v>
      </c>
      <c r="H4077" s="47" t="s">
        <v>30</v>
      </c>
      <c r="I4077" s="48"/>
      <c r="J4077" s="513"/>
      <c r="K4077" s="42" t="s">
        <v>31</v>
      </c>
      <c r="L4077" s="543">
        <v>45496</v>
      </c>
      <c r="M4077" s="51"/>
      <c r="N4077" s="513">
        <v>45567</v>
      </c>
      <c r="O4077" s="51"/>
      <c r="P4077" s="70" t="str">
        <f t="shared" ref="P4077:P4091" ca="1" si="682">IF(K4077="NÃO INTERVENCIONADO",TODAY()-J4077,"")</f>
        <v/>
      </c>
      <c r="Q4077" s="70" t="str">
        <f t="shared" ref="Q4077:Q4111" ca="1" si="683">IF(K4077="ENCOMENDADO",TODAY()-J4077,"")</f>
        <v/>
      </c>
      <c r="R4077" s="70" t="str">
        <f t="shared" ref="R4077:R4111" ca="1" si="684">IF(K4077="EM OBRA",TODAY()-J4077,"")</f>
        <v/>
      </c>
      <c r="S4077" s="70" t="str">
        <f t="shared" ref="S4077:S4111" ca="1" si="685">IF(K4077="CORREÇÃO NÃO ACEITE",TODAY()-J4077,"")</f>
        <v/>
      </c>
      <c r="T4077" s="147" t="str">
        <f t="shared" ref="T4077:T4111" ca="1" si="686">IF(K4077="A VERIFICAR",TODAY()-J4077,"")</f>
        <v/>
      </c>
      <c r="U4077" s="146"/>
      <c r="V4077" s="51"/>
      <c r="W4077" s="51"/>
      <c r="X4077" s="51"/>
      <c r="Y4077" s="51"/>
      <c r="Z4077" s="51"/>
      <c r="AA4077" s="145"/>
    </row>
    <row r="4078" spans="1:27" s="2" customFormat="1" ht="15.6" x14ac:dyDescent="0.3">
      <c r="A4078" s="555">
        <v>45567</v>
      </c>
      <c r="B4078" s="48" t="s">
        <v>3910</v>
      </c>
      <c r="C4078" s="48" t="s">
        <v>3434</v>
      </c>
      <c r="D4078" s="48">
        <v>3</v>
      </c>
      <c r="E4078" s="48" t="s">
        <v>308</v>
      </c>
      <c r="F4078" s="45">
        <v>2</v>
      </c>
      <c r="G4078" s="46" t="s">
        <v>1272</v>
      </c>
      <c r="H4078" s="47" t="s">
        <v>30</v>
      </c>
      <c r="I4078" s="48"/>
      <c r="J4078" s="513"/>
      <c r="K4078" s="42" t="s">
        <v>31</v>
      </c>
      <c r="L4078" s="543">
        <v>45496</v>
      </c>
      <c r="M4078" s="51"/>
      <c r="N4078" s="513">
        <v>45567</v>
      </c>
      <c r="O4078" s="51"/>
      <c r="P4078" s="70" t="str">
        <f t="shared" ca="1" si="682"/>
        <v/>
      </c>
      <c r="Q4078" s="70" t="str">
        <f t="shared" ca="1" si="683"/>
        <v/>
      </c>
      <c r="R4078" s="70" t="str">
        <f t="shared" ca="1" si="684"/>
        <v/>
      </c>
      <c r="S4078" s="70" t="str">
        <f t="shared" ca="1" si="685"/>
        <v/>
      </c>
      <c r="T4078" s="147" t="str">
        <f t="shared" ca="1" si="686"/>
        <v/>
      </c>
      <c r="U4078" s="146"/>
      <c r="V4078" s="51"/>
      <c r="W4078" s="51"/>
      <c r="X4078" s="51"/>
      <c r="Y4078" s="51"/>
      <c r="Z4078" s="51"/>
      <c r="AA4078" s="145"/>
    </row>
    <row r="4079" spans="1:27" s="2" customFormat="1" ht="15.6" x14ac:dyDescent="0.3">
      <c r="A4079" s="555">
        <v>45567</v>
      </c>
      <c r="B4079" s="48" t="s">
        <v>3910</v>
      </c>
      <c r="C4079" s="48" t="s">
        <v>3434</v>
      </c>
      <c r="D4079" s="48">
        <v>3</v>
      </c>
      <c r="E4079" s="48" t="s">
        <v>308</v>
      </c>
      <c r="F4079" s="45">
        <v>3</v>
      </c>
      <c r="G4079" s="46" t="s">
        <v>3180</v>
      </c>
      <c r="H4079" s="47" t="s">
        <v>30</v>
      </c>
      <c r="I4079" s="48"/>
      <c r="J4079" s="513"/>
      <c r="K4079" s="42" t="s">
        <v>31</v>
      </c>
      <c r="L4079" s="543">
        <v>45496</v>
      </c>
      <c r="M4079" s="51"/>
      <c r="N4079" s="513">
        <v>45567</v>
      </c>
      <c r="O4079" s="51"/>
      <c r="P4079" s="70" t="str">
        <f t="shared" ca="1" si="682"/>
        <v/>
      </c>
      <c r="Q4079" s="70" t="str">
        <f t="shared" ca="1" si="683"/>
        <v/>
      </c>
      <c r="R4079" s="70" t="str">
        <f t="shared" ca="1" si="684"/>
        <v/>
      </c>
      <c r="S4079" s="70" t="str">
        <f t="shared" ca="1" si="685"/>
        <v/>
      </c>
      <c r="T4079" s="147" t="str">
        <f t="shared" ca="1" si="686"/>
        <v/>
      </c>
      <c r="U4079" s="146"/>
      <c r="V4079" s="51"/>
      <c r="W4079" s="51"/>
      <c r="X4079" s="51"/>
      <c r="Y4079" s="51"/>
      <c r="Z4079" s="51"/>
      <c r="AA4079" s="145"/>
    </row>
    <row r="4080" spans="1:27" s="2" customFormat="1" ht="15.6" x14ac:dyDescent="0.3">
      <c r="A4080" s="555">
        <v>45567</v>
      </c>
      <c r="B4080" s="48" t="s">
        <v>3910</v>
      </c>
      <c r="C4080" s="48" t="s">
        <v>3434</v>
      </c>
      <c r="D4080" s="48">
        <v>3</v>
      </c>
      <c r="E4080" s="48" t="s">
        <v>308</v>
      </c>
      <c r="F4080" s="45">
        <v>4</v>
      </c>
      <c r="G4080" s="46" t="s">
        <v>3912</v>
      </c>
      <c r="H4080" s="47" t="s">
        <v>30</v>
      </c>
      <c r="I4080" s="48"/>
      <c r="J4080" s="513"/>
      <c r="K4080" s="42" t="s">
        <v>31</v>
      </c>
      <c r="L4080" s="543">
        <v>45496</v>
      </c>
      <c r="M4080" s="51"/>
      <c r="N4080" s="513">
        <v>45567</v>
      </c>
      <c r="O4080" s="51"/>
      <c r="P4080" s="70" t="str">
        <f t="shared" ca="1" si="682"/>
        <v/>
      </c>
      <c r="Q4080" s="70" t="str">
        <f t="shared" ca="1" si="683"/>
        <v/>
      </c>
      <c r="R4080" s="70" t="str">
        <f t="shared" ca="1" si="684"/>
        <v/>
      </c>
      <c r="S4080" s="70" t="str">
        <f t="shared" ca="1" si="685"/>
        <v/>
      </c>
      <c r="T4080" s="147" t="str">
        <f t="shared" ca="1" si="686"/>
        <v/>
      </c>
      <c r="U4080" s="146"/>
      <c r="V4080" s="51"/>
      <c r="W4080" s="51"/>
      <c r="X4080" s="51"/>
      <c r="Y4080" s="51"/>
      <c r="Z4080" s="51"/>
      <c r="AA4080" s="145"/>
    </row>
    <row r="4081" spans="1:27" s="2" customFormat="1" ht="15.6" x14ac:dyDescent="0.3">
      <c r="A4081" s="555">
        <v>45567</v>
      </c>
      <c r="B4081" s="48" t="s">
        <v>3910</v>
      </c>
      <c r="C4081" s="48" t="s">
        <v>3434</v>
      </c>
      <c r="D4081" s="48">
        <v>3</v>
      </c>
      <c r="E4081" s="48" t="s">
        <v>308</v>
      </c>
      <c r="F4081" s="45">
        <v>5</v>
      </c>
      <c r="G4081" s="46" t="s">
        <v>3913</v>
      </c>
      <c r="H4081" s="47" t="s">
        <v>30</v>
      </c>
      <c r="I4081" s="48"/>
      <c r="J4081" s="513"/>
      <c r="K4081" s="42" t="s">
        <v>31</v>
      </c>
      <c r="L4081" s="543">
        <v>45496</v>
      </c>
      <c r="M4081" s="51"/>
      <c r="N4081" s="513">
        <v>45567</v>
      </c>
      <c r="O4081" s="51"/>
      <c r="P4081" s="70" t="str">
        <f t="shared" ca="1" si="682"/>
        <v/>
      </c>
      <c r="Q4081" s="70" t="str">
        <f t="shared" ca="1" si="683"/>
        <v/>
      </c>
      <c r="R4081" s="70" t="str">
        <f t="shared" ca="1" si="684"/>
        <v/>
      </c>
      <c r="S4081" s="70" t="str">
        <f t="shared" ca="1" si="685"/>
        <v/>
      </c>
      <c r="T4081" s="147" t="str">
        <f t="shared" ca="1" si="686"/>
        <v/>
      </c>
      <c r="U4081" s="146"/>
      <c r="V4081" s="51"/>
      <c r="W4081" s="51"/>
      <c r="X4081" s="51"/>
      <c r="Y4081" s="51"/>
      <c r="Z4081" s="51"/>
      <c r="AA4081" s="145"/>
    </row>
    <row r="4082" spans="1:27" s="2" customFormat="1" ht="15.6" x14ac:dyDescent="0.3">
      <c r="A4082" s="555">
        <v>45567</v>
      </c>
      <c r="B4082" s="48" t="s">
        <v>3910</v>
      </c>
      <c r="C4082" s="48" t="s">
        <v>3434</v>
      </c>
      <c r="D4082" s="48">
        <v>3</v>
      </c>
      <c r="E4082" s="48" t="s">
        <v>308</v>
      </c>
      <c r="F4082" s="45">
        <v>6</v>
      </c>
      <c r="G4082" s="46" t="s">
        <v>2070</v>
      </c>
      <c r="H4082" s="47" t="s">
        <v>30</v>
      </c>
      <c r="I4082" s="48"/>
      <c r="J4082" s="513"/>
      <c r="K4082" s="42" t="s">
        <v>31</v>
      </c>
      <c r="L4082" s="543">
        <v>45496</v>
      </c>
      <c r="M4082" s="51"/>
      <c r="N4082" s="513">
        <v>45567</v>
      </c>
      <c r="O4082" s="51"/>
      <c r="P4082" s="70" t="str">
        <f t="shared" ca="1" si="682"/>
        <v/>
      </c>
      <c r="Q4082" s="70" t="str">
        <f t="shared" ca="1" si="683"/>
        <v/>
      </c>
      <c r="R4082" s="70" t="str">
        <f t="shared" ca="1" si="684"/>
        <v/>
      </c>
      <c r="S4082" s="70" t="str">
        <f t="shared" ca="1" si="685"/>
        <v/>
      </c>
      <c r="T4082" s="147" t="str">
        <f t="shared" ca="1" si="686"/>
        <v/>
      </c>
      <c r="U4082" s="146"/>
      <c r="V4082" s="51"/>
      <c r="W4082" s="51"/>
      <c r="X4082" s="51"/>
      <c r="Y4082" s="51"/>
      <c r="Z4082" s="51"/>
      <c r="AA4082" s="145"/>
    </row>
    <row r="4083" spans="1:27" s="2" customFormat="1" ht="15.6" x14ac:dyDescent="0.3">
      <c r="A4083" s="555">
        <v>45567</v>
      </c>
      <c r="B4083" s="48" t="s">
        <v>3910</v>
      </c>
      <c r="C4083" s="48" t="s">
        <v>3434</v>
      </c>
      <c r="D4083" s="48">
        <v>3</v>
      </c>
      <c r="E4083" s="48" t="s">
        <v>308</v>
      </c>
      <c r="F4083" s="45">
        <v>7</v>
      </c>
      <c r="G4083" s="52" t="s">
        <v>3914</v>
      </c>
      <c r="H4083" s="48"/>
      <c r="I4083" s="48"/>
      <c r="J4083" s="513"/>
      <c r="K4083" s="188" t="s">
        <v>227</v>
      </c>
      <c r="L4083" s="543">
        <v>45496</v>
      </c>
      <c r="M4083" s="51"/>
      <c r="N4083" s="513"/>
      <c r="O4083" s="51"/>
      <c r="P4083" s="70" t="str">
        <f t="shared" ca="1" si="682"/>
        <v/>
      </c>
      <c r="Q4083" s="70" t="str">
        <f t="shared" ca="1" si="683"/>
        <v/>
      </c>
      <c r="R4083" s="70" t="str">
        <f t="shared" ca="1" si="684"/>
        <v/>
      </c>
      <c r="S4083" s="70" t="str">
        <f t="shared" ca="1" si="685"/>
        <v/>
      </c>
      <c r="T4083" s="147" t="str">
        <f t="shared" ca="1" si="686"/>
        <v/>
      </c>
      <c r="U4083" s="146"/>
      <c r="V4083" s="51"/>
      <c r="W4083" s="51"/>
      <c r="X4083" s="51"/>
      <c r="Y4083" s="51"/>
      <c r="Z4083" s="51"/>
      <c r="AA4083" s="145"/>
    </row>
    <row r="4084" spans="1:27" s="2" customFormat="1" ht="15.6" x14ac:dyDescent="0.3">
      <c r="A4084" s="555">
        <v>45567</v>
      </c>
      <c r="B4084" s="48" t="s">
        <v>3910</v>
      </c>
      <c r="C4084" s="48" t="s">
        <v>3434</v>
      </c>
      <c r="D4084" s="48">
        <v>3</v>
      </c>
      <c r="E4084" s="48" t="s">
        <v>308</v>
      </c>
      <c r="F4084" s="45">
        <v>8</v>
      </c>
      <c r="G4084" s="64" t="s">
        <v>3915</v>
      </c>
      <c r="H4084" s="47" t="s">
        <v>54</v>
      </c>
      <c r="I4084" s="48"/>
      <c r="J4084" s="513"/>
      <c r="K4084" s="42" t="s">
        <v>31</v>
      </c>
      <c r="L4084" s="543">
        <v>45496</v>
      </c>
      <c r="M4084" s="51"/>
      <c r="N4084" s="513">
        <v>45699</v>
      </c>
      <c r="O4084" s="51"/>
      <c r="P4084" s="70" t="str">
        <f t="shared" ca="1" si="682"/>
        <v/>
      </c>
      <c r="Q4084" s="70" t="str">
        <f t="shared" ca="1" si="683"/>
        <v/>
      </c>
      <c r="R4084" s="70" t="str">
        <f t="shared" ca="1" si="684"/>
        <v/>
      </c>
      <c r="S4084" s="70" t="str">
        <f t="shared" ca="1" si="685"/>
        <v/>
      </c>
      <c r="T4084" s="147" t="str">
        <f t="shared" ca="1" si="686"/>
        <v/>
      </c>
      <c r="U4084" s="146"/>
      <c r="V4084" s="51"/>
      <c r="W4084" s="51"/>
      <c r="X4084" s="51"/>
      <c r="Y4084" s="51"/>
      <c r="Z4084" s="51"/>
      <c r="AA4084" s="145"/>
    </row>
    <row r="4085" spans="1:27" s="2" customFormat="1" ht="15.6" x14ac:dyDescent="0.3">
      <c r="A4085" s="555">
        <v>45567</v>
      </c>
      <c r="B4085" s="48" t="s">
        <v>3910</v>
      </c>
      <c r="C4085" s="48" t="s">
        <v>3434</v>
      </c>
      <c r="D4085" s="48">
        <v>3</v>
      </c>
      <c r="E4085" s="48" t="s">
        <v>308</v>
      </c>
      <c r="F4085" s="45">
        <v>9</v>
      </c>
      <c r="G4085" s="46" t="s">
        <v>3916</v>
      </c>
      <c r="H4085" s="47" t="s">
        <v>30</v>
      </c>
      <c r="I4085" s="48"/>
      <c r="J4085" s="513"/>
      <c r="K4085" s="42" t="s">
        <v>31</v>
      </c>
      <c r="L4085" s="543">
        <v>45496</v>
      </c>
      <c r="M4085" s="51"/>
      <c r="N4085" s="513">
        <v>45567</v>
      </c>
      <c r="O4085" s="51"/>
      <c r="P4085" s="70" t="str">
        <f t="shared" ca="1" si="682"/>
        <v/>
      </c>
      <c r="Q4085" s="70" t="str">
        <f t="shared" ca="1" si="683"/>
        <v/>
      </c>
      <c r="R4085" s="70" t="str">
        <f t="shared" ca="1" si="684"/>
        <v/>
      </c>
      <c r="S4085" s="70" t="str">
        <f t="shared" ca="1" si="685"/>
        <v/>
      </c>
      <c r="T4085" s="147" t="str">
        <f t="shared" ca="1" si="686"/>
        <v/>
      </c>
      <c r="U4085" s="146"/>
      <c r="V4085" s="51"/>
      <c r="W4085" s="51"/>
      <c r="X4085" s="51"/>
      <c r="Y4085" s="51"/>
      <c r="Z4085" s="51"/>
      <c r="AA4085" s="145"/>
    </row>
    <row r="4086" spans="1:27" s="2" customFormat="1" ht="15.6" x14ac:dyDescent="0.3">
      <c r="A4086" s="555">
        <v>45567</v>
      </c>
      <c r="B4086" s="48" t="s">
        <v>3910</v>
      </c>
      <c r="C4086" s="48" t="s">
        <v>3434</v>
      </c>
      <c r="D4086" s="48">
        <v>3</v>
      </c>
      <c r="E4086" s="48" t="s">
        <v>308</v>
      </c>
      <c r="F4086" s="48">
        <v>10</v>
      </c>
      <c r="G4086" s="75" t="s">
        <v>3917</v>
      </c>
      <c r="H4086" s="75" t="s">
        <v>30</v>
      </c>
      <c r="I4086" s="48"/>
      <c r="J4086" s="513"/>
      <c r="K4086" s="42" t="s">
        <v>31</v>
      </c>
      <c r="L4086" s="543">
        <v>45496</v>
      </c>
      <c r="M4086" s="51"/>
      <c r="N4086" s="513">
        <v>45679</v>
      </c>
      <c r="O4086" s="51"/>
      <c r="P4086" s="70" t="str">
        <f t="shared" ca="1" si="682"/>
        <v/>
      </c>
      <c r="Q4086" s="70" t="str">
        <f t="shared" ca="1" si="683"/>
        <v/>
      </c>
      <c r="R4086" s="70" t="str">
        <f t="shared" ca="1" si="684"/>
        <v/>
      </c>
      <c r="S4086" s="70" t="str">
        <f t="shared" ca="1" si="685"/>
        <v/>
      </c>
      <c r="T4086" s="147" t="str">
        <f t="shared" ca="1" si="686"/>
        <v/>
      </c>
      <c r="U4086" s="146"/>
      <c r="V4086" s="51"/>
      <c r="W4086" s="51"/>
      <c r="X4086" s="51"/>
      <c r="Y4086" s="51"/>
      <c r="Z4086" s="51"/>
      <c r="AA4086" s="145"/>
    </row>
    <row r="4087" spans="1:27" s="2" customFormat="1" ht="15.6" x14ac:dyDescent="0.3">
      <c r="A4087" s="555">
        <v>45567</v>
      </c>
      <c r="B4087" s="48" t="s">
        <v>3910</v>
      </c>
      <c r="C4087" s="48" t="s">
        <v>3434</v>
      </c>
      <c r="D4087" s="48">
        <v>3</v>
      </c>
      <c r="E4087" s="48" t="s">
        <v>308</v>
      </c>
      <c r="F4087" s="45">
        <v>11</v>
      </c>
      <c r="G4087" s="46" t="s">
        <v>3918</v>
      </c>
      <c r="H4087" s="47" t="s">
        <v>30</v>
      </c>
      <c r="I4087" s="48"/>
      <c r="J4087" s="513"/>
      <c r="K4087" s="42" t="s">
        <v>31</v>
      </c>
      <c r="L4087" s="543">
        <v>45496</v>
      </c>
      <c r="M4087" s="51"/>
      <c r="N4087" s="513">
        <v>45643</v>
      </c>
      <c r="O4087" s="51"/>
      <c r="P4087" s="70" t="str">
        <f t="shared" ca="1" si="682"/>
        <v/>
      </c>
      <c r="Q4087" s="70" t="str">
        <f t="shared" ca="1" si="683"/>
        <v/>
      </c>
      <c r="R4087" s="70" t="str">
        <f t="shared" ca="1" si="684"/>
        <v/>
      </c>
      <c r="S4087" s="70" t="str">
        <f t="shared" ca="1" si="685"/>
        <v/>
      </c>
      <c r="T4087" s="147" t="str">
        <f t="shared" ca="1" si="686"/>
        <v/>
      </c>
      <c r="U4087" s="146"/>
      <c r="V4087" s="51"/>
      <c r="W4087" s="51"/>
      <c r="X4087" s="51"/>
      <c r="Y4087" s="51"/>
      <c r="Z4087" s="51"/>
      <c r="AA4087" s="145"/>
    </row>
    <row r="4088" spans="1:27" s="2" customFormat="1" ht="15.6" x14ac:dyDescent="0.3">
      <c r="A4088" s="555">
        <v>45567</v>
      </c>
      <c r="B4088" s="48" t="s">
        <v>3910</v>
      </c>
      <c r="C4088" s="48" t="s">
        <v>3434</v>
      </c>
      <c r="D4088" s="48">
        <v>3</v>
      </c>
      <c r="E4088" s="48" t="s">
        <v>308</v>
      </c>
      <c r="F4088" s="45">
        <v>12</v>
      </c>
      <c r="G4088" s="46" t="s">
        <v>3919</v>
      </c>
      <c r="H4088" s="47" t="s">
        <v>30</v>
      </c>
      <c r="I4088" s="48"/>
      <c r="J4088" s="513"/>
      <c r="K4088" s="42" t="s">
        <v>31</v>
      </c>
      <c r="L4088" s="543">
        <v>45496</v>
      </c>
      <c r="M4088" s="51"/>
      <c r="N4088" s="513">
        <v>45567</v>
      </c>
      <c r="O4088" s="51"/>
      <c r="P4088" s="70" t="str">
        <f t="shared" ca="1" si="682"/>
        <v/>
      </c>
      <c r="Q4088" s="70" t="str">
        <f t="shared" ca="1" si="683"/>
        <v/>
      </c>
      <c r="R4088" s="70" t="str">
        <f t="shared" ca="1" si="684"/>
        <v/>
      </c>
      <c r="S4088" s="70" t="str">
        <f t="shared" ca="1" si="685"/>
        <v/>
      </c>
      <c r="T4088" s="147" t="str">
        <f t="shared" ca="1" si="686"/>
        <v/>
      </c>
      <c r="U4088" s="146"/>
      <c r="V4088" s="51"/>
      <c r="W4088" s="51"/>
      <c r="X4088" s="51"/>
      <c r="Y4088" s="51"/>
      <c r="Z4088" s="51"/>
      <c r="AA4088" s="145"/>
    </row>
    <row r="4089" spans="1:27" s="2" customFormat="1" ht="15.6" x14ac:dyDescent="0.3">
      <c r="A4089" s="555">
        <v>45567</v>
      </c>
      <c r="B4089" s="48" t="s">
        <v>3910</v>
      </c>
      <c r="C4089" s="48" t="s">
        <v>3434</v>
      </c>
      <c r="D4089" s="48">
        <v>3</v>
      </c>
      <c r="E4089" s="48" t="s">
        <v>308</v>
      </c>
      <c r="F4089" s="45">
        <v>13</v>
      </c>
      <c r="G4089" s="52" t="s">
        <v>3920</v>
      </c>
      <c r="H4089" s="48"/>
      <c r="I4089" s="48"/>
      <c r="J4089" s="513"/>
      <c r="K4089" s="188" t="s">
        <v>227</v>
      </c>
      <c r="L4089" s="543">
        <v>45496</v>
      </c>
      <c r="M4089" s="51"/>
      <c r="N4089" s="513"/>
      <c r="O4089" s="51"/>
      <c r="P4089" s="70" t="str">
        <f t="shared" ca="1" si="682"/>
        <v/>
      </c>
      <c r="Q4089" s="70" t="str">
        <f t="shared" ca="1" si="683"/>
        <v/>
      </c>
      <c r="R4089" s="70" t="str">
        <f t="shared" ca="1" si="684"/>
        <v/>
      </c>
      <c r="S4089" s="70" t="str">
        <f t="shared" ca="1" si="685"/>
        <v/>
      </c>
      <c r="T4089" s="147" t="str">
        <f t="shared" ca="1" si="686"/>
        <v/>
      </c>
      <c r="U4089" s="146"/>
      <c r="V4089" s="51"/>
      <c r="W4089" s="51"/>
      <c r="X4089" s="51"/>
      <c r="Y4089" s="51"/>
      <c r="Z4089" s="51"/>
      <c r="AA4089" s="145"/>
    </row>
    <row r="4090" spans="1:27" s="2" customFormat="1" ht="15.6" x14ac:dyDescent="0.3">
      <c r="A4090" s="555">
        <v>45567</v>
      </c>
      <c r="B4090" s="48" t="s">
        <v>3910</v>
      </c>
      <c r="C4090" s="48" t="s">
        <v>3434</v>
      </c>
      <c r="D4090" s="48">
        <v>3</v>
      </c>
      <c r="E4090" s="48" t="s">
        <v>308</v>
      </c>
      <c r="F4090" s="45">
        <v>14</v>
      </c>
      <c r="G4090" s="46" t="s">
        <v>3921</v>
      </c>
      <c r="H4090" s="47" t="s">
        <v>111</v>
      </c>
      <c r="I4090" s="48"/>
      <c r="J4090" s="568"/>
      <c r="K4090" s="42" t="s">
        <v>31</v>
      </c>
      <c r="L4090" s="543">
        <v>45496</v>
      </c>
      <c r="M4090" s="51"/>
      <c r="N4090" s="513">
        <v>45586</v>
      </c>
      <c r="O4090" s="51" t="s">
        <v>3922</v>
      </c>
      <c r="P4090" s="70" t="str">
        <f t="shared" ca="1" si="682"/>
        <v/>
      </c>
      <c r="Q4090" s="70" t="str">
        <f t="shared" ca="1" si="683"/>
        <v/>
      </c>
      <c r="R4090" s="70" t="str">
        <f t="shared" ca="1" si="684"/>
        <v/>
      </c>
      <c r="S4090" s="70" t="str">
        <f t="shared" ca="1" si="685"/>
        <v/>
      </c>
      <c r="T4090" s="147" t="str">
        <f t="shared" ca="1" si="686"/>
        <v/>
      </c>
      <c r="U4090" s="146"/>
      <c r="V4090" s="51"/>
      <c r="W4090" s="51"/>
      <c r="X4090" s="51"/>
      <c r="Y4090" s="51"/>
      <c r="Z4090" s="51"/>
      <c r="AA4090" s="145"/>
    </row>
    <row r="4091" spans="1:27" s="2" customFormat="1" ht="15.6" x14ac:dyDescent="0.3">
      <c r="A4091" s="555">
        <v>45567</v>
      </c>
      <c r="B4091" s="48" t="s">
        <v>3910</v>
      </c>
      <c r="C4091" s="48" t="s">
        <v>3434</v>
      </c>
      <c r="D4091" s="48">
        <v>3</v>
      </c>
      <c r="E4091" s="48" t="s">
        <v>308</v>
      </c>
      <c r="F4091" s="45">
        <v>15</v>
      </c>
      <c r="G4091" s="46" t="s">
        <v>3923</v>
      </c>
      <c r="H4091" s="47" t="s">
        <v>111</v>
      </c>
      <c r="I4091" s="48"/>
      <c r="J4091" s="568">
        <v>45590</v>
      </c>
      <c r="K4091" s="42" t="s">
        <v>31</v>
      </c>
      <c r="L4091" s="543">
        <v>45496</v>
      </c>
      <c r="M4091" s="51"/>
      <c r="N4091" s="513">
        <v>45643</v>
      </c>
      <c r="O4091" s="51" t="s">
        <v>3922</v>
      </c>
      <c r="P4091" s="70" t="str">
        <f t="shared" ca="1" si="682"/>
        <v/>
      </c>
      <c r="Q4091" s="70" t="str">
        <f t="shared" ca="1" si="683"/>
        <v/>
      </c>
      <c r="R4091" s="70" t="str">
        <f t="shared" ca="1" si="684"/>
        <v/>
      </c>
      <c r="S4091" s="70" t="str">
        <f t="shared" ca="1" si="685"/>
        <v/>
      </c>
      <c r="T4091" s="147" t="str">
        <f t="shared" ca="1" si="686"/>
        <v/>
      </c>
      <c r="U4091" s="146"/>
      <c r="V4091" s="51"/>
      <c r="W4091" s="51"/>
      <c r="X4091" s="51"/>
      <c r="Y4091" s="51"/>
      <c r="Z4091" s="51"/>
      <c r="AA4091" s="145"/>
    </row>
    <row r="4092" spans="1:27" s="2" customFormat="1" ht="15.6" x14ac:dyDescent="0.3">
      <c r="A4092" s="555">
        <v>45567</v>
      </c>
      <c r="B4092" s="48" t="s">
        <v>3910</v>
      </c>
      <c r="C4092" s="48" t="s">
        <v>3434</v>
      </c>
      <c r="D4092" s="48">
        <v>3</v>
      </c>
      <c r="E4092" s="48" t="s">
        <v>308</v>
      </c>
      <c r="F4092" s="45">
        <v>16</v>
      </c>
      <c r="G4092" s="46" t="s">
        <v>3924</v>
      </c>
      <c r="H4092" s="53" t="s">
        <v>76</v>
      </c>
      <c r="I4092" s="48"/>
      <c r="J4092" s="513"/>
      <c r="K4092" s="42" t="s">
        <v>31</v>
      </c>
      <c r="L4092" s="543">
        <v>45496</v>
      </c>
      <c r="M4092" s="51"/>
      <c r="N4092" s="513">
        <v>45567</v>
      </c>
      <c r="O4092" s="51"/>
      <c r="P4092" s="70" t="str">
        <f ca="1">IF(K4092="NÃO INTERVENCIONADO",TODAY()-L4092,"")</f>
        <v/>
      </c>
      <c r="Q4092" s="70" t="str">
        <f t="shared" ca="1" si="683"/>
        <v/>
      </c>
      <c r="R4092" s="70" t="str">
        <f t="shared" ca="1" si="684"/>
        <v/>
      </c>
      <c r="S4092" s="70" t="str">
        <f t="shared" ca="1" si="685"/>
        <v/>
      </c>
      <c r="T4092" s="147" t="str">
        <f t="shared" ca="1" si="686"/>
        <v/>
      </c>
      <c r="U4092" s="146"/>
      <c r="V4092" s="51"/>
      <c r="W4092" s="51"/>
      <c r="X4092" s="51"/>
      <c r="Y4092" s="51"/>
      <c r="Z4092" s="51"/>
      <c r="AA4092" s="145"/>
    </row>
    <row r="4093" spans="1:27" s="2" customFormat="1" ht="15.6" x14ac:dyDescent="0.3">
      <c r="A4093" s="555">
        <v>45567</v>
      </c>
      <c r="B4093" s="48" t="s">
        <v>3910</v>
      </c>
      <c r="C4093" s="48" t="s">
        <v>3434</v>
      </c>
      <c r="D4093" s="48">
        <v>3</v>
      </c>
      <c r="E4093" s="48" t="s">
        <v>308</v>
      </c>
      <c r="F4093" s="45">
        <v>17</v>
      </c>
      <c r="G4093" s="46" t="s">
        <v>3925</v>
      </c>
      <c r="H4093" s="53" t="s">
        <v>76</v>
      </c>
      <c r="I4093" s="48"/>
      <c r="J4093" s="513"/>
      <c r="K4093" s="42" t="s">
        <v>31</v>
      </c>
      <c r="L4093" s="543">
        <v>45496</v>
      </c>
      <c r="M4093" s="51"/>
      <c r="N4093" s="513">
        <v>45567</v>
      </c>
      <c r="O4093" s="51"/>
      <c r="P4093" s="70" t="str">
        <f ca="1">IF(K4093="NÃO INTERVENCIONADO",TODAY()-J4093,"")</f>
        <v/>
      </c>
      <c r="Q4093" s="70" t="str">
        <f t="shared" ca="1" si="683"/>
        <v/>
      </c>
      <c r="R4093" s="70" t="str">
        <f t="shared" ca="1" si="684"/>
        <v/>
      </c>
      <c r="S4093" s="70" t="str">
        <f t="shared" ca="1" si="685"/>
        <v/>
      </c>
      <c r="T4093" s="147" t="str">
        <f t="shared" ca="1" si="686"/>
        <v/>
      </c>
      <c r="U4093" s="146"/>
      <c r="V4093" s="51"/>
      <c r="W4093" s="51"/>
      <c r="X4093" s="51"/>
      <c r="Y4093" s="51"/>
      <c r="Z4093" s="51"/>
      <c r="AA4093" s="145"/>
    </row>
    <row r="4094" spans="1:27" s="2" customFormat="1" ht="15.6" x14ac:dyDescent="0.3">
      <c r="A4094" s="555">
        <v>45567</v>
      </c>
      <c r="B4094" s="48" t="s">
        <v>3910</v>
      </c>
      <c r="C4094" s="48" t="s">
        <v>3434</v>
      </c>
      <c r="D4094" s="48">
        <v>3</v>
      </c>
      <c r="E4094" s="48" t="s">
        <v>308</v>
      </c>
      <c r="F4094" s="45">
        <v>18</v>
      </c>
      <c r="G4094" s="46" t="s">
        <v>3926</v>
      </c>
      <c r="H4094" s="47" t="s">
        <v>30</v>
      </c>
      <c r="I4094" s="48"/>
      <c r="J4094" s="513"/>
      <c r="K4094" s="42" t="s">
        <v>31</v>
      </c>
      <c r="L4094" s="543">
        <v>45496</v>
      </c>
      <c r="M4094" s="51"/>
      <c r="N4094" s="513">
        <v>45567</v>
      </c>
      <c r="O4094" s="51"/>
      <c r="P4094" s="70" t="str">
        <f ca="1">IF(K4094="NÃO INTERVENCIONADO",TODAY()-L4094,"")</f>
        <v/>
      </c>
      <c r="Q4094" s="70" t="str">
        <f t="shared" ca="1" si="683"/>
        <v/>
      </c>
      <c r="R4094" s="70" t="str">
        <f t="shared" ca="1" si="684"/>
        <v/>
      </c>
      <c r="S4094" s="70" t="str">
        <f t="shared" ca="1" si="685"/>
        <v/>
      </c>
      <c r="T4094" s="147" t="str">
        <f t="shared" ca="1" si="686"/>
        <v/>
      </c>
      <c r="U4094" s="146"/>
      <c r="V4094" s="51"/>
      <c r="W4094" s="51"/>
      <c r="X4094" s="51"/>
      <c r="Y4094" s="51"/>
      <c r="Z4094" s="51"/>
      <c r="AA4094" s="145"/>
    </row>
    <row r="4095" spans="1:27" s="2" customFormat="1" ht="15.6" x14ac:dyDescent="0.3">
      <c r="A4095" s="555">
        <v>45567</v>
      </c>
      <c r="B4095" s="48" t="s">
        <v>3910</v>
      </c>
      <c r="C4095" s="48" t="s">
        <v>3434</v>
      </c>
      <c r="D4095" s="48">
        <v>3</v>
      </c>
      <c r="E4095" s="48" t="s">
        <v>308</v>
      </c>
      <c r="F4095" s="45">
        <v>19</v>
      </c>
      <c r="G4095" s="46" t="s">
        <v>3927</v>
      </c>
      <c r="H4095" s="53" t="s">
        <v>44</v>
      </c>
      <c r="I4095" s="47"/>
      <c r="J4095" s="513">
        <v>45572</v>
      </c>
      <c r="K4095" s="42" t="s">
        <v>31</v>
      </c>
      <c r="L4095" s="543">
        <v>45496</v>
      </c>
      <c r="M4095" s="43">
        <v>45294</v>
      </c>
      <c r="N4095" s="513">
        <v>45664</v>
      </c>
      <c r="O4095" s="51"/>
      <c r="P4095" s="70" t="str">
        <f t="shared" ref="P4095:P4105" ca="1" si="687">IF(K4095="NÃO INTERVENCIONADO",TODAY()-J4095,"")</f>
        <v/>
      </c>
      <c r="Q4095" s="70" t="str">
        <f t="shared" ca="1" si="683"/>
        <v/>
      </c>
      <c r="R4095" s="70" t="str">
        <f t="shared" ca="1" si="684"/>
        <v/>
      </c>
      <c r="S4095" s="70" t="str">
        <f t="shared" ca="1" si="685"/>
        <v/>
      </c>
      <c r="T4095" s="147" t="str">
        <f t="shared" ca="1" si="686"/>
        <v/>
      </c>
      <c r="U4095" s="146"/>
      <c r="V4095" s="51"/>
      <c r="W4095" s="51"/>
      <c r="X4095" s="51"/>
      <c r="Y4095" s="51"/>
      <c r="Z4095" s="51"/>
      <c r="AA4095" s="145"/>
    </row>
    <row r="4096" spans="1:27" s="2" customFormat="1" ht="15.6" x14ac:dyDescent="0.3">
      <c r="A4096" s="555">
        <v>45567</v>
      </c>
      <c r="B4096" s="48" t="s">
        <v>3910</v>
      </c>
      <c r="C4096" s="48" t="s">
        <v>3434</v>
      </c>
      <c r="D4096" s="48">
        <v>3</v>
      </c>
      <c r="E4096" s="48" t="s">
        <v>308</v>
      </c>
      <c r="F4096" s="45">
        <v>20</v>
      </c>
      <c r="G4096" s="46" t="s">
        <v>3928</v>
      </c>
      <c r="H4096" s="47" t="s">
        <v>30</v>
      </c>
      <c r="I4096" s="48"/>
      <c r="J4096" s="513">
        <v>45572</v>
      </c>
      <c r="K4096" s="42" t="s">
        <v>31</v>
      </c>
      <c r="L4096" s="543">
        <v>45496</v>
      </c>
      <c r="M4096" s="51"/>
      <c r="N4096" s="513">
        <v>45643</v>
      </c>
      <c r="O4096" s="51"/>
      <c r="P4096" s="70" t="str">
        <f t="shared" ca="1" si="687"/>
        <v/>
      </c>
      <c r="Q4096" s="70" t="str">
        <f t="shared" ca="1" si="683"/>
        <v/>
      </c>
      <c r="R4096" s="70" t="str">
        <f t="shared" ca="1" si="684"/>
        <v/>
      </c>
      <c r="S4096" s="70" t="str">
        <f t="shared" ca="1" si="685"/>
        <v/>
      </c>
      <c r="T4096" s="147" t="str">
        <f t="shared" ca="1" si="686"/>
        <v/>
      </c>
      <c r="U4096" s="146"/>
      <c r="V4096" s="51"/>
      <c r="W4096" s="51"/>
      <c r="X4096" s="51"/>
      <c r="Y4096" s="51"/>
      <c r="Z4096" s="51"/>
      <c r="AA4096" s="145"/>
    </row>
    <row r="4097" spans="1:27" s="2" customFormat="1" ht="15.6" x14ac:dyDescent="0.3">
      <c r="A4097" s="555">
        <v>45567</v>
      </c>
      <c r="B4097" s="48" t="s">
        <v>3910</v>
      </c>
      <c r="C4097" s="48" t="s">
        <v>3434</v>
      </c>
      <c r="D4097" s="48">
        <v>3</v>
      </c>
      <c r="E4097" s="48" t="s">
        <v>308</v>
      </c>
      <c r="F4097" s="45">
        <v>21</v>
      </c>
      <c r="G4097" s="64" t="s">
        <v>3929</v>
      </c>
      <c r="H4097" s="47" t="s">
        <v>54</v>
      </c>
      <c r="I4097" s="48"/>
      <c r="J4097" s="513">
        <v>45574</v>
      </c>
      <c r="K4097" s="42" t="s">
        <v>31</v>
      </c>
      <c r="L4097" s="543">
        <v>45496</v>
      </c>
      <c r="M4097" s="51"/>
      <c r="N4097" s="513">
        <v>45699</v>
      </c>
      <c r="O4097" s="51"/>
      <c r="P4097" s="70" t="str">
        <f t="shared" ca="1" si="687"/>
        <v/>
      </c>
      <c r="Q4097" s="70" t="str">
        <f t="shared" ca="1" si="683"/>
        <v/>
      </c>
      <c r="R4097" s="70" t="str">
        <f t="shared" ca="1" si="684"/>
        <v/>
      </c>
      <c r="S4097" s="70" t="str">
        <f t="shared" ca="1" si="685"/>
        <v/>
      </c>
      <c r="T4097" s="147" t="str">
        <f t="shared" ca="1" si="686"/>
        <v/>
      </c>
      <c r="U4097" s="146"/>
      <c r="V4097" s="51"/>
      <c r="W4097" s="51"/>
      <c r="X4097" s="51"/>
      <c r="Y4097" s="51"/>
      <c r="Z4097" s="51"/>
      <c r="AA4097" s="145"/>
    </row>
    <row r="4098" spans="1:27" s="2" customFormat="1" ht="15.6" x14ac:dyDescent="0.3">
      <c r="A4098" s="555">
        <v>45567</v>
      </c>
      <c r="B4098" s="48" t="s">
        <v>3910</v>
      </c>
      <c r="C4098" s="48" t="s">
        <v>3434</v>
      </c>
      <c r="D4098" s="48">
        <v>3</v>
      </c>
      <c r="E4098" s="48" t="s">
        <v>308</v>
      </c>
      <c r="F4098" s="45">
        <v>22</v>
      </c>
      <c r="G4098" s="46" t="s">
        <v>1716</v>
      </c>
      <c r="H4098" s="53" t="s">
        <v>44</v>
      </c>
      <c r="I4098" s="47"/>
      <c r="J4098" s="513">
        <v>45574</v>
      </c>
      <c r="K4098" s="42" t="s">
        <v>31</v>
      </c>
      <c r="L4098" s="543">
        <v>45496</v>
      </c>
      <c r="M4098" s="51"/>
      <c r="N4098" s="513">
        <v>45575</v>
      </c>
      <c r="O4098" s="51"/>
      <c r="P4098" s="70" t="str">
        <f t="shared" ca="1" si="687"/>
        <v/>
      </c>
      <c r="Q4098" s="70" t="str">
        <f t="shared" ca="1" si="683"/>
        <v/>
      </c>
      <c r="R4098" s="70" t="str">
        <f t="shared" ca="1" si="684"/>
        <v/>
      </c>
      <c r="S4098" s="70" t="str">
        <f t="shared" ca="1" si="685"/>
        <v/>
      </c>
      <c r="T4098" s="147" t="str">
        <f t="shared" ca="1" si="686"/>
        <v/>
      </c>
      <c r="U4098" s="146"/>
      <c r="V4098" s="51"/>
      <c r="W4098" s="51"/>
      <c r="X4098" s="51"/>
      <c r="Y4098" s="51"/>
      <c r="Z4098" s="51"/>
      <c r="AA4098" s="145"/>
    </row>
    <row r="4099" spans="1:27" s="2" customFormat="1" ht="15.6" x14ac:dyDescent="0.3">
      <c r="A4099" s="555">
        <v>45567</v>
      </c>
      <c r="B4099" s="48" t="s">
        <v>3910</v>
      </c>
      <c r="C4099" s="48" t="s">
        <v>3434</v>
      </c>
      <c r="D4099" s="48">
        <v>3</v>
      </c>
      <c r="E4099" s="48" t="s">
        <v>308</v>
      </c>
      <c r="F4099" s="45">
        <v>23</v>
      </c>
      <c r="G4099" s="46" t="s">
        <v>3930</v>
      </c>
      <c r="H4099" s="53" t="s">
        <v>76</v>
      </c>
      <c r="I4099" s="48"/>
      <c r="J4099" s="513">
        <v>45574</v>
      </c>
      <c r="K4099" s="42" t="s">
        <v>31</v>
      </c>
      <c r="L4099" s="543">
        <v>45496</v>
      </c>
      <c r="M4099" s="51"/>
      <c r="N4099" s="513">
        <v>45643</v>
      </c>
      <c r="O4099" s="51"/>
      <c r="P4099" s="70" t="str">
        <f t="shared" ca="1" si="687"/>
        <v/>
      </c>
      <c r="Q4099" s="70" t="str">
        <f t="shared" ca="1" si="683"/>
        <v/>
      </c>
      <c r="R4099" s="70" t="str">
        <f t="shared" ca="1" si="684"/>
        <v/>
      </c>
      <c r="S4099" s="70" t="str">
        <f t="shared" ca="1" si="685"/>
        <v/>
      </c>
      <c r="T4099" s="147" t="str">
        <f t="shared" ca="1" si="686"/>
        <v/>
      </c>
      <c r="U4099" s="146"/>
      <c r="V4099" s="51"/>
      <c r="W4099" s="51"/>
      <c r="X4099" s="51"/>
      <c r="Y4099" s="51"/>
      <c r="Z4099" s="51"/>
      <c r="AA4099" s="145"/>
    </row>
    <row r="4100" spans="1:27" s="2" customFormat="1" ht="15.6" x14ac:dyDescent="0.3">
      <c r="A4100" s="555">
        <v>45567</v>
      </c>
      <c r="B4100" s="48" t="s">
        <v>3910</v>
      </c>
      <c r="C4100" s="48" t="s">
        <v>3434</v>
      </c>
      <c r="D4100" s="48">
        <v>3</v>
      </c>
      <c r="E4100" s="48" t="s">
        <v>308</v>
      </c>
      <c r="F4100" s="45">
        <v>24</v>
      </c>
      <c r="G4100" s="46" t="s">
        <v>3931</v>
      </c>
      <c r="H4100" s="47" t="s">
        <v>317</v>
      </c>
      <c r="I4100" s="48"/>
      <c r="J4100" s="513">
        <v>45603</v>
      </c>
      <c r="K4100" s="42" t="s">
        <v>31</v>
      </c>
      <c r="L4100" s="543">
        <v>45496</v>
      </c>
      <c r="M4100" s="51"/>
      <c r="N4100" s="513">
        <v>45643</v>
      </c>
      <c r="O4100" s="51"/>
      <c r="P4100" s="70" t="str">
        <f t="shared" ca="1" si="687"/>
        <v/>
      </c>
      <c r="Q4100" s="70" t="str">
        <f t="shared" ca="1" si="683"/>
        <v/>
      </c>
      <c r="R4100" s="70" t="str">
        <f t="shared" ca="1" si="684"/>
        <v/>
      </c>
      <c r="S4100" s="70" t="str">
        <f t="shared" ca="1" si="685"/>
        <v/>
      </c>
      <c r="T4100" s="147" t="str">
        <f t="shared" ca="1" si="686"/>
        <v/>
      </c>
      <c r="U4100" s="146"/>
      <c r="V4100" s="51"/>
      <c r="W4100" s="51"/>
      <c r="X4100" s="51"/>
      <c r="Y4100" s="51"/>
      <c r="Z4100" s="51"/>
      <c r="AA4100" s="145"/>
    </row>
    <row r="4101" spans="1:27" s="2" customFormat="1" ht="15.6" x14ac:dyDescent="0.3">
      <c r="A4101" s="555">
        <v>45567</v>
      </c>
      <c r="B4101" s="48" t="s">
        <v>3910</v>
      </c>
      <c r="C4101" s="48" t="s">
        <v>3434</v>
      </c>
      <c r="D4101" s="48">
        <v>3</v>
      </c>
      <c r="E4101" s="48" t="s">
        <v>308</v>
      </c>
      <c r="F4101" s="45">
        <v>25</v>
      </c>
      <c r="G4101" s="46" t="s">
        <v>3932</v>
      </c>
      <c r="H4101" s="65" t="s">
        <v>116</v>
      </c>
      <c r="I4101" s="48"/>
      <c r="J4101" s="513">
        <v>45603</v>
      </c>
      <c r="K4101" s="42" t="s">
        <v>31</v>
      </c>
      <c r="L4101" s="543">
        <v>45496</v>
      </c>
      <c r="M4101" s="51"/>
      <c r="N4101" s="513">
        <v>45664</v>
      </c>
      <c r="O4101" s="51"/>
      <c r="P4101" s="70" t="str">
        <f t="shared" ca="1" si="687"/>
        <v/>
      </c>
      <c r="Q4101" s="70" t="str">
        <f t="shared" ca="1" si="683"/>
        <v/>
      </c>
      <c r="R4101" s="70" t="str">
        <f t="shared" ca="1" si="684"/>
        <v/>
      </c>
      <c r="S4101" s="70" t="str">
        <f t="shared" ca="1" si="685"/>
        <v/>
      </c>
      <c r="T4101" s="147" t="str">
        <f t="shared" ca="1" si="686"/>
        <v/>
      </c>
      <c r="U4101" s="146"/>
      <c r="V4101" s="51"/>
      <c r="W4101" s="51"/>
      <c r="X4101" s="51"/>
      <c r="Y4101" s="51"/>
      <c r="Z4101" s="51"/>
      <c r="AA4101" s="145"/>
    </row>
    <row r="4102" spans="1:27" s="2" customFormat="1" ht="15.6" x14ac:dyDescent="0.3">
      <c r="A4102" s="555">
        <v>45567</v>
      </c>
      <c r="B4102" s="48" t="s">
        <v>3910</v>
      </c>
      <c r="C4102" s="48" t="s">
        <v>3434</v>
      </c>
      <c r="D4102" s="48">
        <v>3</v>
      </c>
      <c r="E4102" s="48" t="s">
        <v>308</v>
      </c>
      <c r="F4102" s="45">
        <v>26</v>
      </c>
      <c r="G4102" s="46" t="s">
        <v>3933</v>
      </c>
      <c r="H4102" s="53" t="s">
        <v>76</v>
      </c>
      <c r="I4102" s="48"/>
      <c r="J4102" s="513">
        <v>45603</v>
      </c>
      <c r="K4102" s="42" t="s">
        <v>31</v>
      </c>
      <c r="L4102" s="543">
        <v>45496</v>
      </c>
      <c r="M4102" s="51"/>
      <c r="N4102" s="513">
        <v>45644</v>
      </c>
      <c r="O4102" s="51"/>
      <c r="P4102" s="70" t="str">
        <f t="shared" ca="1" si="687"/>
        <v/>
      </c>
      <c r="Q4102" s="70" t="str">
        <f t="shared" ca="1" si="683"/>
        <v/>
      </c>
      <c r="R4102" s="70" t="str">
        <f t="shared" ca="1" si="684"/>
        <v/>
      </c>
      <c r="S4102" s="70" t="str">
        <f t="shared" ca="1" si="685"/>
        <v/>
      </c>
      <c r="T4102" s="147" t="str">
        <f t="shared" ca="1" si="686"/>
        <v/>
      </c>
      <c r="U4102" s="146"/>
      <c r="V4102" s="51"/>
      <c r="W4102" s="51"/>
      <c r="X4102" s="51"/>
      <c r="Y4102" s="51"/>
      <c r="Z4102" s="51"/>
      <c r="AA4102" s="145"/>
    </row>
    <row r="4103" spans="1:27" s="2" customFormat="1" ht="15.6" x14ac:dyDescent="0.3">
      <c r="A4103" s="555">
        <v>45567</v>
      </c>
      <c r="B4103" s="48" t="s">
        <v>3910</v>
      </c>
      <c r="C4103" s="48" t="s">
        <v>3434</v>
      </c>
      <c r="D4103" s="48">
        <v>3</v>
      </c>
      <c r="E4103" s="48" t="s">
        <v>308</v>
      </c>
      <c r="F4103" s="45">
        <v>27</v>
      </c>
      <c r="G4103" s="61" t="s">
        <v>3934</v>
      </c>
      <c r="H4103" s="65" t="s">
        <v>116</v>
      </c>
      <c r="I4103" s="48"/>
      <c r="J4103" s="513">
        <v>45603</v>
      </c>
      <c r="K4103" s="42" t="s">
        <v>31</v>
      </c>
      <c r="L4103" s="543">
        <v>45496</v>
      </c>
      <c r="M4103" s="51"/>
      <c r="N4103" s="514">
        <v>45684</v>
      </c>
      <c r="O4103" s="51"/>
      <c r="P4103" s="70" t="str">
        <f t="shared" ca="1" si="687"/>
        <v/>
      </c>
      <c r="Q4103" s="70" t="str">
        <f t="shared" ca="1" si="683"/>
        <v/>
      </c>
      <c r="R4103" s="70" t="str">
        <f t="shared" ca="1" si="684"/>
        <v/>
      </c>
      <c r="S4103" s="70" t="str">
        <f t="shared" ca="1" si="685"/>
        <v/>
      </c>
      <c r="T4103" s="147" t="str">
        <f t="shared" ca="1" si="686"/>
        <v/>
      </c>
      <c r="U4103" s="146"/>
      <c r="V4103" s="51"/>
      <c r="W4103" s="51"/>
      <c r="X4103" s="51"/>
      <c r="Y4103" s="51"/>
      <c r="Z4103" s="51"/>
      <c r="AA4103" s="145"/>
    </row>
    <row r="4104" spans="1:27" s="2" customFormat="1" ht="15.6" x14ac:dyDescent="0.3">
      <c r="A4104" s="555">
        <v>45567</v>
      </c>
      <c r="B4104" s="48" t="s">
        <v>3910</v>
      </c>
      <c r="C4104" s="48" t="s">
        <v>3434</v>
      </c>
      <c r="D4104" s="48">
        <v>3</v>
      </c>
      <c r="E4104" s="48" t="s">
        <v>308</v>
      </c>
      <c r="F4104" s="45">
        <v>28</v>
      </c>
      <c r="G4104" s="46" t="s">
        <v>3935</v>
      </c>
      <c r="H4104" s="47" t="s">
        <v>111</v>
      </c>
      <c r="I4104" s="48"/>
      <c r="J4104" s="568">
        <v>45603</v>
      </c>
      <c r="K4104" s="42" t="s">
        <v>31</v>
      </c>
      <c r="L4104" s="543">
        <v>45496</v>
      </c>
      <c r="M4104" s="51"/>
      <c r="N4104" s="513">
        <v>45643</v>
      </c>
      <c r="O4104" s="51"/>
      <c r="P4104" s="70" t="str">
        <f t="shared" ca="1" si="687"/>
        <v/>
      </c>
      <c r="Q4104" s="70" t="str">
        <f t="shared" ca="1" si="683"/>
        <v/>
      </c>
      <c r="R4104" s="70" t="str">
        <f t="shared" ca="1" si="684"/>
        <v/>
      </c>
      <c r="S4104" s="70" t="str">
        <f t="shared" ca="1" si="685"/>
        <v/>
      </c>
      <c r="T4104" s="147" t="str">
        <f t="shared" ca="1" si="686"/>
        <v/>
      </c>
      <c r="U4104" s="146"/>
      <c r="V4104" s="51"/>
      <c r="W4104" s="51"/>
      <c r="X4104" s="51"/>
      <c r="Y4104" s="51"/>
      <c r="Z4104" s="51"/>
      <c r="AA4104" s="145"/>
    </row>
    <row r="4105" spans="1:27" s="2" customFormat="1" ht="15.6" x14ac:dyDescent="0.3">
      <c r="A4105" s="555">
        <v>45567</v>
      </c>
      <c r="B4105" s="48" t="s">
        <v>3910</v>
      </c>
      <c r="C4105" s="48" t="s">
        <v>3434</v>
      </c>
      <c r="D4105" s="48">
        <v>3</v>
      </c>
      <c r="E4105" s="48" t="s">
        <v>308</v>
      </c>
      <c r="F4105" s="45">
        <v>29</v>
      </c>
      <c r="G4105" s="46" t="s">
        <v>3936</v>
      </c>
      <c r="H4105" s="65" t="s">
        <v>158</v>
      </c>
      <c r="I4105" s="48"/>
      <c r="J4105" s="513">
        <v>45603</v>
      </c>
      <c r="K4105" s="42" t="s">
        <v>31</v>
      </c>
      <c r="L4105" s="543">
        <v>45496</v>
      </c>
      <c r="M4105" s="51"/>
      <c r="N4105" s="513">
        <v>45621</v>
      </c>
      <c r="O4105" s="51"/>
      <c r="P4105" s="70" t="str">
        <f t="shared" ca="1" si="687"/>
        <v/>
      </c>
      <c r="Q4105" s="70" t="str">
        <f t="shared" ca="1" si="683"/>
        <v/>
      </c>
      <c r="R4105" s="70" t="str">
        <f t="shared" ca="1" si="684"/>
        <v/>
      </c>
      <c r="S4105" s="70" t="str">
        <f t="shared" ca="1" si="685"/>
        <v/>
      </c>
      <c r="T4105" s="147" t="str">
        <f t="shared" ca="1" si="686"/>
        <v/>
      </c>
      <c r="U4105" s="146"/>
      <c r="V4105" s="51"/>
      <c r="W4105" s="51"/>
      <c r="X4105" s="51"/>
      <c r="Y4105" s="51"/>
      <c r="Z4105" s="51"/>
      <c r="AA4105" s="145"/>
    </row>
    <row r="4106" spans="1:27" s="2" customFormat="1" ht="15.6" x14ac:dyDescent="0.3">
      <c r="A4106" s="555">
        <v>45567</v>
      </c>
      <c r="B4106" s="48" t="s">
        <v>3910</v>
      </c>
      <c r="C4106" s="48" t="s">
        <v>3434</v>
      </c>
      <c r="D4106" s="48">
        <v>3</v>
      </c>
      <c r="E4106" s="48" t="s">
        <v>308</v>
      </c>
      <c r="F4106" s="45">
        <v>30</v>
      </c>
      <c r="G4106" s="64" t="s">
        <v>3937</v>
      </c>
      <c r="H4106" s="65" t="s">
        <v>76</v>
      </c>
      <c r="I4106" s="48"/>
      <c r="J4106" s="513">
        <v>45678</v>
      </c>
      <c r="K4106" s="42" t="s">
        <v>31</v>
      </c>
      <c r="L4106" s="543">
        <v>45496</v>
      </c>
      <c r="M4106" s="51"/>
      <c r="N4106" s="516">
        <v>45695</v>
      </c>
      <c r="O4106" s="51"/>
      <c r="P4106" s="70" t="str">
        <f ca="1">IF(K4106="NÃO INTERVENCIONADO",TODAY()-L4106,"")</f>
        <v/>
      </c>
      <c r="Q4106" s="70" t="str">
        <f t="shared" ca="1" si="683"/>
        <v/>
      </c>
      <c r="R4106" s="70" t="str">
        <f t="shared" ca="1" si="684"/>
        <v/>
      </c>
      <c r="S4106" s="70" t="str">
        <f t="shared" ca="1" si="685"/>
        <v/>
      </c>
      <c r="T4106" s="147" t="str">
        <f t="shared" ca="1" si="686"/>
        <v/>
      </c>
      <c r="U4106" s="146"/>
      <c r="V4106" s="51"/>
      <c r="W4106" s="51"/>
      <c r="X4106" s="51"/>
      <c r="Y4106" s="51"/>
      <c r="Z4106" s="51"/>
      <c r="AA4106" s="145"/>
    </row>
    <row r="4107" spans="1:27" s="2" customFormat="1" ht="15.6" x14ac:dyDescent="0.3">
      <c r="A4107" s="555">
        <v>45567</v>
      </c>
      <c r="B4107" s="48" t="s">
        <v>3910</v>
      </c>
      <c r="C4107" s="48" t="s">
        <v>3434</v>
      </c>
      <c r="D4107" s="48">
        <v>3</v>
      </c>
      <c r="E4107" s="48" t="s">
        <v>308</v>
      </c>
      <c r="F4107" s="45">
        <v>31</v>
      </c>
      <c r="G4107" s="46" t="s">
        <v>3938</v>
      </c>
      <c r="H4107" s="47" t="s">
        <v>30</v>
      </c>
      <c r="I4107" s="48"/>
      <c r="J4107" s="513">
        <v>45603</v>
      </c>
      <c r="K4107" s="42" t="s">
        <v>31</v>
      </c>
      <c r="L4107" s="543">
        <v>45496</v>
      </c>
      <c r="M4107" s="51"/>
      <c r="N4107" s="513">
        <v>45643</v>
      </c>
      <c r="O4107" s="51"/>
      <c r="P4107" s="70" t="str">
        <f ca="1">IF(K4107="NÃO INTERVENCIONADO",TODAY()-L4107,"")</f>
        <v/>
      </c>
      <c r="Q4107" s="70" t="str">
        <f t="shared" ca="1" si="683"/>
        <v/>
      </c>
      <c r="R4107" s="70" t="str">
        <f t="shared" ca="1" si="684"/>
        <v/>
      </c>
      <c r="S4107" s="70" t="str">
        <f t="shared" ca="1" si="685"/>
        <v/>
      </c>
      <c r="T4107" s="147" t="str">
        <f t="shared" ca="1" si="686"/>
        <v/>
      </c>
      <c r="U4107" s="146"/>
      <c r="V4107" s="51"/>
      <c r="W4107" s="51"/>
      <c r="X4107" s="51"/>
      <c r="Y4107" s="51"/>
      <c r="Z4107" s="51"/>
      <c r="AA4107" s="145"/>
    </row>
    <row r="4108" spans="1:27" s="2" customFormat="1" ht="15.6" x14ac:dyDescent="0.3">
      <c r="A4108" s="555">
        <v>45567</v>
      </c>
      <c r="B4108" s="48" t="s">
        <v>3910</v>
      </c>
      <c r="C4108" s="48" t="s">
        <v>3434</v>
      </c>
      <c r="D4108" s="48">
        <v>3</v>
      </c>
      <c r="E4108" s="48" t="s">
        <v>308</v>
      </c>
      <c r="F4108" s="45">
        <v>32</v>
      </c>
      <c r="G4108" s="46" t="s">
        <v>3939</v>
      </c>
      <c r="H4108" s="53" t="s">
        <v>76</v>
      </c>
      <c r="I4108" s="48"/>
      <c r="J4108" s="513">
        <v>45603</v>
      </c>
      <c r="K4108" s="42" t="s">
        <v>31</v>
      </c>
      <c r="L4108" s="543">
        <v>45496</v>
      </c>
      <c r="M4108" s="51"/>
      <c r="N4108" s="513">
        <v>45643</v>
      </c>
      <c r="O4108" s="51"/>
      <c r="P4108" s="70" t="str">
        <f ca="1">IF(K4108="NÃO INTERVENCIONADO",TODAY()-J4108,"")</f>
        <v/>
      </c>
      <c r="Q4108" s="70" t="str">
        <f t="shared" ca="1" si="683"/>
        <v/>
      </c>
      <c r="R4108" s="70" t="str">
        <f t="shared" ca="1" si="684"/>
        <v/>
      </c>
      <c r="S4108" s="70" t="str">
        <f t="shared" ca="1" si="685"/>
        <v/>
      </c>
      <c r="T4108" s="147" t="str">
        <f t="shared" ca="1" si="686"/>
        <v/>
      </c>
      <c r="U4108" s="146"/>
      <c r="V4108" s="51"/>
      <c r="W4108" s="51"/>
      <c r="X4108" s="51"/>
      <c r="Y4108" s="51"/>
      <c r="Z4108" s="51"/>
      <c r="AA4108" s="145"/>
    </row>
    <row r="4109" spans="1:27" s="2" customFormat="1" ht="15.6" x14ac:dyDescent="0.3">
      <c r="A4109" s="555">
        <v>45567</v>
      </c>
      <c r="B4109" s="48" t="s">
        <v>3910</v>
      </c>
      <c r="C4109" s="48" t="s">
        <v>3434</v>
      </c>
      <c r="D4109" s="48">
        <v>3</v>
      </c>
      <c r="E4109" s="48" t="s">
        <v>308</v>
      </c>
      <c r="F4109" s="45">
        <v>33</v>
      </c>
      <c r="G4109" s="46" t="s">
        <v>3940</v>
      </c>
      <c r="H4109" s="47" t="s">
        <v>68</v>
      </c>
      <c r="I4109" s="48"/>
      <c r="J4109" s="513">
        <v>45603</v>
      </c>
      <c r="K4109" s="42" t="s">
        <v>31</v>
      </c>
      <c r="L4109" s="543">
        <v>45496</v>
      </c>
      <c r="M4109" s="51"/>
      <c r="N4109" s="513">
        <v>45622</v>
      </c>
      <c r="O4109" s="51"/>
      <c r="P4109" s="70" t="str">
        <f ca="1">IF(K4109="NÃO INTERVENCIONADO",TODAY()-L4109,"")</f>
        <v/>
      </c>
      <c r="Q4109" s="70" t="str">
        <f t="shared" ca="1" si="683"/>
        <v/>
      </c>
      <c r="R4109" s="70" t="str">
        <f t="shared" ca="1" si="684"/>
        <v/>
      </c>
      <c r="S4109" s="70" t="str">
        <f t="shared" ca="1" si="685"/>
        <v/>
      </c>
      <c r="T4109" s="147" t="str">
        <f t="shared" ca="1" si="686"/>
        <v/>
      </c>
      <c r="U4109" s="146"/>
      <c r="V4109" s="51"/>
      <c r="W4109" s="51"/>
      <c r="X4109" s="51"/>
      <c r="Y4109" s="51"/>
      <c r="Z4109" s="51"/>
      <c r="AA4109" s="145"/>
    </row>
    <row r="4110" spans="1:27" s="2" customFormat="1" ht="15.6" x14ac:dyDescent="0.3">
      <c r="A4110" s="555">
        <v>45567</v>
      </c>
      <c r="B4110" s="48" t="s">
        <v>3910</v>
      </c>
      <c r="C4110" s="48" t="s">
        <v>3434</v>
      </c>
      <c r="D4110" s="48">
        <v>3</v>
      </c>
      <c r="E4110" s="48" t="s">
        <v>308</v>
      </c>
      <c r="F4110" s="45">
        <v>34</v>
      </c>
      <c r="G4110" s="61" t="s">
        <v>3941</v>
      </c>
      <c r="H4110" s="65" t="s">
        <v>188</v>
      </c>
      <c r="I4110" s="48"/>
      <c r="J4110" s="513">
        <v>45635</v>
      </c>
      <c r="K4110" s="42" t="s">
        <v>31</v>
      </c>
      <c r="L4110" s="543">
        <v>45496</v>
      </c>
      <c r="M4110" s="51"/>
      <c r="N4110" s="513">
        <v>45680</v>
      </c>
      <c r="O4110" s="51"/>
      <c r="P4110" s="70" t="str">
        <f ca="1">IF(K4110="NÃO INTERVENCIONADO",TODAY()-J4110,"")</f>
        <v/>
      </c>
      <c r="Q4110" s="70" t="str">
        <f t="shared" ca="1" si="683"/>
        <v/>
      </c>
      <c r="R4110" s="70" t="str">
        <f t="shared" ca="1" si="684"/>
        <v/>
      </c>
      <c r="S4110" s="70" t="str">
        <f t="shared" ca="1" si="685"/>
        <v/>
      </c>
      <c r="T4110" s="147" t="str">
        <f t="shared" ca="1" si="686"/>
        <v/>
      </c>
      <c r="U4110" s="146"/>
      <c r="V4110" s="51"/>
      <c r="W4110" s="51"/>
      <c r="X4110" s="51"/>
      <c r="Y4110" s="51"/>
      <c r="Z4110" s="51"/>
      <c r="AA4110" s="145"/>
    </row>
    <row r="4111" spans="1:27" s="2" customFormat="1" ht="62.4" customHeight="1" x14ac:dyDescent="0.3">
      <c r="A4111" s="555">
        <v>45567</v>
      </c>
      <c r="B4111" s="48" t="s">
        <v>3910</v>
      </c>
      <c r="C4111" s="48" t="s">
        <v>3434</v>
      </c>
      <c r="D4111" s="48">
        <v>3</v>
      </c>
      <c r="E4111" s="48" t="s">
        <v>308</v>
      </c>
      <c r="F4111" s="45">
        <v>36</v>
      </c>
      <c r="G4111" s="326" t="s">
        <v>3942</v>
      </c>
      <c r="H4111" s="47" t="s">
        <v>104</v>
      </c>
      <c r="I4111" s="48"/>
      <c r="J4111" s="513">
        <v>45778</v>
      </c>
      <c r="K4111" s="42" t="s">
        <v>31</v>
      </c>
      <c r="L4111" s="543">
        <v>45496</v>
      </c>
      <c r="M4111" s="51"/>
      <c r="N4111" s="513">
        <v>45856</v>
      </c>
      <c r="O4111" s="51"/>
      <c r="P4111" s="70"/>
      <c r="Q4111" s="70" t="str">
        <f t="shared" ca="1" si="683"/>
        <v/>
      </c>
      <c r="R4111" s="70" t="str">
        <f t="shared" ca="1" si="684"/>
        <v/>
      </c>
      <c r="S4111" s="70" t="str">
        <f t="shared" ca="1" si="685"/>
        <v/>
      </c>
      <c r="T4111" s="147" t="str">
        <f t="shared" ca="1" si="686"/>
        <v/>
      </c>
      <c r="U4111" s="146"/>
      <c r="V4111" s="51"/>
      <c r="W4111" s="51"/>
      <c r="X4111" s="51"/>
      <c r="Y4111" s="51"/>
      <c r="Z4111" s="51"/>
      <c r="AA4111" s="145"/>
    </row>
    <row r="4112" spans="1:27" s="2" customFormat="1" ht="46.8" x14ac:dyDescent="0.3">
      <c r="A4112" s="555">
        <v>45567</v>
      </c>
      <c r="B4112" s="48" t="s">
        <v>3910</v>
      </c>
      <c r="C4112" s="48" t="s">
        <v>3434</v>
      </c>
      <c r="D4112" s="48">
        <v>3</v>
      </c>
      <c r="E4112" s="48" t="s">
        <v>308</v>
      </c>
      <c r="F4112" s="45">
        <v>37</v>
      </c>
      <c r="G4112" s="362" t="s">
        <v>3943</v>
      </c>
      <c r="H4112" s="65" t="s">
        <v>533</v>
      </c>
      <c r="I4112" s="65"/>
      <c r="J4112" s="526">
        <v>45778</v>
      </c>
      <c r="K4112" s="381" t="s">
        <v>205</v>
      </c>
      <c r="L4112" s="543">
        <v>45496</v>
      </c>
      <c r="M4112" s="51"/>
      <c r="N4112" s="513"/>
      <c r="O4112" s="51"/>
      <c r="P4112" s="70"/>
      <c r="Q4112" s="70"/>
      <c r="R4112" s="70"/>
      <c r="S4112" s="70"/>
      <c r="T4112" s="147"/>
      <c r="U4112" s="146"/>
      <c r="V4112" s="51"/>
      <c r="W4112" s="51"/>
      <c r="X4112" s="51"/>
      <c r="Y4112" s="51"/>
      <c r="Z4112" s="51"/>
      <c r="AA4112" s="145"/>
    </row>
    <row r="4113" spans="1:27" s="2" customFormat="1" ht="15.6" x14ac:dyDescent="0.3">
      <c r="A4113" s="555">
        <v>45567</v>
      </c>
      <c r="B4113" s="48" t="s">
        <v>3910</v>
      </c>
      <c r="C4113" s="48" t="s">
        <v>3434</v>
      </c>
      <c r="D4113" s="48">
        <v>3</v>
      </c>
      <c r="E4113" s="48" t="s">
        <v>308</v>
      </c>
      <c r="F4113" s="45">
        <v>35</v>
      </c>
      <c r="G4113" s="46" t="s">
        <v>3944</v>
      </c>
      <c r="H4113" s="47" t="s">
        <v>30</v>
      </c>
      <c r="I4113" s="48"/>
      <c r="J4113" s="513">
        <v>45635</v>
      </c>
      <c r="K4113" s="42" t="s">
        <v>31</v>
      </c>
      <c r="L4113" s="543">
        <v>45496</v>
      </c>
      <c r="M4113" s="51"/>
      <c r="N4113" s="513">
        <v>45643</v>
      </c>
      <c r="O4113" s="51"/>
      <c r="P4113" s="70" t="str">
        <f ca="1">IF(K4113="NÃO INTERVENCIONADO",TODAY()-J4113,"")</f>
        <v/>
      </c>
      <c r="Q4113" s="70" t="str">
        <f ca="1">IF(K4113="ENCOMENDADO",TODAY()-J4113,"")</f>
        <v/>
      </c>
      <c r="R4113" s="70" t="str">
        <f ca="1">IF(K4113="EM OBRA",TODAY()-J4113,"")</f>
        <v/>
      </c>
      <c r="S4113" s="70" t="str">
        <f ca="1">IF(K4113="CORREÇÃO NÃO ACEITE",TODAY()-J4113,"")</f>
        <v/>
      </c>
      <c r="T4113" s="147" t="str">
        <f ca="1">IF(K4113="A VERIFICAR",TODAY()-J4113,"")</f>
        <v/>
      </c>
      <c r="U4113" s="146"/>
      <c r="V4113" s="51"/>
      <c r="W4113" s="51"/>
      <c r="X4113" s="51"/>
      <c r="Y4113" s="51"/>
      <c r="Z4113" s="51"/>
      <c r="AA4113" s="145"/>
    </row>
    <row r="4114" spans="1:27" s="2" customFormat="1" ht="15.6" x14ac:dyDescent="0.3">
      <c r="A4114" s="558">
        <v>45761</v>
      </c>
      <c r="B4114" s="59" t="s">
        <v>3945</v>
      </c>
      <c r="C4114" s="59" t="s">
        <v>3434</v>
      </c>
      <c r="D4114" s="59">
        <v>3</v>
      </c>
      <c r="E4114" s="59" t="s">
        <v>361</v>
      </c>
      <c r="F4114" s="59">
        <v>1</v>
      </c>
      <c r="G4114" s="373" t="s">
        <v>163</v>
      </c>
      <c r="H4114" s="65" t="s">
        <v>116</v>
      </c>
      <c r="I4114" s="75"/>
      <c r="J4114" s="585">
        <v>45638</v>
      </c>
      <c r="K4114" s="42" t="s">
        <v>31</v>
      </c>
      <c r="L4114" s="544">
        <v>45713</v>
      </c>
      <c r="M4114" s="57"/>
      <c r="N4114" s="516">
        <v>45645</v>
      </c>
      <c r="O4114" s="51"/>
      <c r="P4114" s="70" t="str">
        <f ca="1">IF(K4834="NÃO INTERVENCIONADO",TODAY()-J4114,"")</f>
        <v/>
      </c>
      <c r="Q4114" s="70" t="str">
        <f ca="1">IF(K4834="ENCOMENDADO",TODAY()-J4114,"")</f>
        <v/>
      </c>
      <c r="R4114" s="70" t="str">
        <f ca="1">IF(K4834="EM OBRA",TODAY()-J4114,"")</f>
        <v/>
      </c>
      <c r="S4114" s="70" t="str">
        <f ca="1">IF(K4834="CORREÇÃO NÃO ACEITE",TODAY()-J4114,"")</f>
        <v/>
      </c>
      <c r="T4114" s="147" t="str">
        <f ca="1">IF(K4834="A VERIFICAR",TODAY()-J4114,"")</f>
        <v/>
      </c>
      <c r="U4114" s="146"/>
      <c r="V4114" s="51"/>
      <c r="W4114" s="51"/>
      <c r="X4114" s="51"/>
      <c r="Y4114" s="51"/>
      <c r="Z4114" s="51"/>
      <c r="AA4114" s="145"/>
    </row>
    <row r="4115" spans="1:27" s="2" customFormat="1" ht="15.6" x14ac:dyDescent="0.3">
      <c r="A4115" s="558">
        <v>45761</v>
      </c>
      <c r="B4115" s="48" t="s">
        <v>3945</v>
      </c>
      <c r="C4115" s="48" t="s">
        <v>3434</v>
      </c>
      <c r="D4115" s="48">
        <v>3</v>
      </c>
      <c r="E4115" s="48" t="s">
        <v>361</v>
      </c>
      <c r="F4115" s="48">
        <v>2</v>
      </c>
      <c r="G4115" s="373" t="s">
        <v>3946</v>
      </c>
      <c r="H4115" s="75" t="s">
        <v>788</v>
      </c>
      <c r="I4115" s="75"/>
      <c r="J4115" s="585">
        <v>45713</v>
      </c>
      <c r="K4115" s="42" t="s">
        <v>31</v>
      </c>
      <c r="L4115" s="544">
        <v>45713</v>
      </c>
      <c r="M4115" s="51"/>
      <c r="N4115" s="513">
        <v>45715</v>
      </c>
      <c r="O4115" s="51"/>
      <c r="P4115" s="70"/>
      <c r="Q4115" s="70"/>
      <c r="R4115" s="70"/>
      <c r="S4115" s="70"/>
      <c r="T4115" s="147"/>
      <c r="U4115" s="146"/>
      <c r="V4115" s="51"/>
      <c r="W4115" s="51"/>
      <c r="X4115" s="51"/>
      <c r="Y4115" s="51"/>
      <c r="Z4115" s="51"/>
      <c r="AA4115" s="145"/>
    </row>
    <row r="4116" spans="1:27" s="2" customFormat="1" ht="15.6" x14ac:dyDescent="0.3">
      <c r="A4116" s="558">
        <v>45761</v>
      </c>
      <c r="B4116" s="48" t="s">
        <v>3945</v>
      </c>
      <c r="C4116" s="48" t="s">
        <v>3434</v>
      </c>
      <c r="D4116" s="48">
        <v>3</v>
      </c>
      <c r="E4116" s="48" t="s">
        <v>361</v>
      </c>
      <c r="F4116" s="48">
        <v>3</v>
      </c>
      <c r="G4116" s="373" t="s">
        <v>3947</v>
      </c>
      <c r="H4116" s="75" t="s">
        <v>68</v>
      </c>
      <c r="I4116" s="75"/>
      <c r="J4116" s="585">
        <v>45713</v>
      </c>
      <c r="K4116" s="42" t="s">
        <v>31</v>
      </c>
      <c r="L4116" s="544">
        <v>45713</v>
      </c>
      <c r="M4116" s="51"/>
      <c r="N4116" s="513">
        <v>45722</v>
      </c>
      <c r="O4116" s="51"/>
      <c r="P4116" s="70"/>
      <c r="Q4116" s="70"/>
      <c r="R4116" s="70"/>
      <c r="S4116" s="70"/>
      <c r="T4116" s="147"/>
      <c r="U4116" s="146"/>
      <c r="V4116" s="51"/>
      <c r="W4116" s="51"/>
      <c r="X4116" s="51"/>
      <c r="Y4116" s="51"/>
      <c r="Z4116" s="51"/>
      <c r="AA4116" s="145"/>
    </row>
    <row r="4117" spans="1:27" s="2" customFormat="1" ht="15.6" x14ac:dyDescent="0.3">
      <c r="A4117" s="558">
        <v>45761</v>
      </c>
      <c r="B4117" s="59" t="s">
        <v>3945</v>
      </c>
      <c r="C4117" s="59" t="s">
        <v>3434</v>
      </c>
      <c r="D4117" s="59">
        <v>3</v>
      </c>
      <c r="E4117" s="59" t="s">
        <v>361</v>
      </c>
      <c r="F4117" s="59">
        <v>4</v>
      </c>
      <c r="G4117" s="373" t="s">
        <v>3948</v>
      </c>
      <c r="H4117" s="75" t="s">
        <v>30</v>
      </c>
      <c r="I4117" s="75"/>
      <c r="J4117" s="585">
        <v>45714</v>
      </c>
      <c r="K4117" s="42" t="s">
        <v>31</v>
      </c>
      <c r="L4117" s="544">
        <v>45713</v>
      </c>
      <c r="M4117" s="57"/>
      <c r="N4117" s="516">
        <v>45716</v>
      </c>
      <c r="O4117" s="51"/>
      <c r="P4117" s="70"/>
      <c r="Q4117" s="70"/>
      <c r="R4117" s="70"/>
      <c r="S4117" s="70"/>
      <c r="T4117" s="147"/>
      <c r="U4117" s="146"/>
      <c r="V4117" s="51"/>
      <c r="W4117" s="51"/>
      <c r="X4117" s="51"/>
      <c r="Y4117" s="51"/>
      <c r="Z4117" s="51"/>
      <c r="AA4117" s="145"/>
    </row>
    <row r="4118" spans="1:27" s="2" customFormat="1" ht="15.6" x14ac:dyDescent="0.3">
      <c r="A4118" s="558">
        <v>45761</v>
      </c>
      <c r="B4118" s="59" t="s">
        <v>3945</v>
      </c>
      <c r="C4118" s="59" t="s">
        <v>3434</v>
      </c>
      <c r="D4118" s="59">
        <v>3</v>
      </c>
      <c r="E4118" s="59" t="s">
        <v>361</v>
      </c>
      <c r="F4118" s="59">
        <v>5</v>
      </c>
      <c r="G4118" s="373" t="s">
        <v>3949</v>
      </c>
      <c r="H4118" s="75" t="s">
        <v>30</v>
      </c>
      <c r="I4118" s="75"/>
      <c r="J4118" s="585">
        <v>45714</v>
      </c>
      <c r="K4118" s="42" t="s">
        <v>31</v>
      </c>
      <c r="L4118" s="544">
        <v>45713</v>
      </c>
      <c r="M4118" s="57"/>
      <c r="N4118" s="516">
        <v>45715</v>
      </c>
      <c r="O4118" s="51"/>
      <c r="P4118" s="70"/>
      <c r="Q4118" s="70"/>
      <c r="R4118" s="70"/>
      <c r="S4118" s="70"/>
      <c r="T4118" s="147"/>
      <c r="U4118" s="146"/>
      <c r="V4118" s="51"/>
      <c r="W4118" s="51"/>
      <c r="X4118" s="51"/>
      <c r="Y4118" s="51"/>
      <c r="Z4118" s="51"/>
      <c r="AA4118" s="145"/>
    </row>
    <row r="4119" spans="1:27" s="2" customFormat="1" ht="15.6" x14ac:dyDescent="0.3">
      <c r="A4119" s="558">
        <v>45761</v>
      </c>
      <c r="B4119" s="59" t="s">
        <v>3945</v>
      </c>
      <c r="C4119" s="59" t="s">
        <v>3434</v>
      </c>
      <c r="D4119" s="59">
        <v>3</v>
      </c>
      <c r="E4119" s="59" t="s">
        <v>361</v>
      </c>
      <c r="F4119" s="59">
        <v>6</v>
      </c>
      <c r="G4119" s="373" t="s">
        <v>3950</v>
      </c>
      <c r="H4119" s="75" t="s">
        <v>30</v>
      </c>
      <c r="I4119" s="75"/>
      <c r="J4119" s="585">
        <v>45714</v>
      </c>
      <c r="K4119" s="42" t="s">
        <v>31</v>
      </c>
      <c r="L4119" s="544">
        <v>45713</v>
      </c>
      <c r="M4119" s="57"/>
      <c r="N4119" s="516">
        <v>45716</v>
      </c>
      <c r="O4119" s="51"/>
      <c r="P4119" s="70"/>
      <c r="Q4119" s="70"/>
      <c r="R4119" s="70"/>
      <c r="S4119" s="70"/>
      <c r="T4119" s="147"/>
      <c r="U4119" s="146"/>
      <c r="V4119" s="51"/>
      <c r="W4119" s="51"/>
      <c r="X4119" s="51"/>
      <c r="Y4119" s="51"/>
      <c r="Z4119" s="51"/>
      <c r="AA4119" s="145"/>
    </row>
    <row r="4120" spans="1:27" s="2" customFormat="1" ht="15.6" x14ac:dyDescent="0.3">
      <c r="A4120" s="558">
        <v>45761</v>
      </c>
      <c r="B4120" s="59" t="s">
        <v>3945</v>
      </c>
      <c r="C4120" s="59" t="s">
        <v>3434</v>
      </c>
      <c r="D4120" s="59">
        <v>3</v>
      </c>
      <c r="E4120" s="59" t="s">
        <v>361</v>
      </c>
      <c r="F4120" s="59">
        <v>7</v>
      </c>
      <c r="G4120" s="373" t="s">
        <v>3951</v>
      </c>
      <c r="H4120" s="75" t="s">
        <v>30</v>
      </c>
      <c r="I4120" s="75"/>
      <c r="J4120" s="585">
        <v>45714</v>
      </c>
      <c r="K4120" s="42" t="s">
        <v>31</v>
      </c>
      <c r="L4120" s="544">
        <v>45713</v>
      </c>
      <c r="M4120" s="57"/>
      <c r="N4120" s="516">
        <v>45715</v>
      </c>
      <c r="O4120" s="51"/>
      <c r="P4120" s="70"/>
      <c r="Q4120" s="70"/>
      <c r="R4120" s="70"/>
      <c r="S4120" s="70"/>
      <c r="T4120" s="147"/>
      <c r="U4120" s="146"/>
      <c r="V4120" s="51"/>
      <c r="W4120" s="51"/>
      <c r="X4120" s="51"/>
      <c r="Y4120" s="51"/>
      <c r="Z4120" s="51"/>
      <c r="AA4120" s="145"/>
    </row>
    <row r="4121" spans="1:27" s="2" customFormat="1" ht="15.6" x14ac:dyDescent="0.3">
      <c r="A4121" s="558">
        <v>45761</v>
      </c>
      <c r="B4121" s="59" t="s">
        <v>3945</v>
      </c>
      <c r="C4121" s="59" t="s">
        <v>3434</v>
      </c>
      <c r="D4121" s="59">
        <v>3</v>
      </c>
      <c r="E4121" s="59" t="s">
        <v>361</v>
      </c>
      <c r="F4121" s="59">
        <v>8</v>
      </c>
      <c r="G4121" s="373" t="s">
        <v>3952</v>
      </c>
      <c r="H4121" s="75" t="s">
        <v>30</v>
      </c>
      <c r="I4121" s="75"/>
      <c r="J4121" s="585">
        <v>45714</v>
      </c>
      <c r="K4121" s="42" t="s">
        <v>31</v>
      </c>
      <c r="L4121" s="544">
        <v>45713</v>
      </c>
      <c r="M4121" s="57"/>
      <c r="N4121" s="516">
        <v>45716</v>
      </c>
      <c r="O4121" s="51"/>
      <c r="P4121" s="70"/>
      <c r="Q4121" s="70"/>
      <c r="R4121" s="70"/>
      <c r="S4121" s="70"/>
      <c r="T4121" s="147"/>
      <c r="U4121" s="146"/>
      <c r="V4121" s="51"/>
      <c r="W4121" s="51"/>
      <c r="X4121" s="51"/>
      <c r="Y4121" s="51"/>
      <c r="Z4121" s="51"/>
      <c r="AA4121" s="145"/>
    </row>
    <row r="4122" spans="1:27" s="2" customFormat="1" ht="15.6" x14ac:dyDescent="0.3">
      <c r="A4122" s="558">
        <v>45761</v>
      </c>
      <c r="B4122" s="59" t="s">
        <v>3945</v>
      </c>
      <c r="C4122" s="59" t="s">
        <v>3434</v>
      </c>
      <c r="D4122" s="59">
        <v>3</v>
      </c>
      <c r="E4122" s="59" t="s">
        <v>361</v>
      </c>
      <c r="F4122" s="59">
        <v>9</v>
      </c>
      <c r="G4122" s="373" t="s">
        <v>3953</v>
      </c>
      <c r="H4122" s="75" t="s">
        <v>30</v>
      </c>
      <c r="I4122" s="75"/>
      <c r="J4122" s="585">
        <v>45714</v>
      </c>
      <c r="K4122" s="42" t="s">
        <v>31</v>
      </c>
      <c r="L4122" s="544">
        <v>45713</v>
      </c>
      <c r="M4122" s="57"/>
      <c r="N4122" s="516">
        <v>45716</v>
      </c>
      <c r="O4122" s="51"/>
      <c r="P4122" s="70"/>
      <c r="Q4122" s="70"/>
      <c r="R4122" s="70"/>
      <c r="S4122" s="70"/>
      <c r="T4122" s="147"/>
      <c r="U4122" s="146"/>
      <c r="V4122" s="51"/>
      <c r="W4122" s="51"/>
      <c r="X4122" s="51"/>
      <c r="Y4122" s="51"/>
      <c r="Z4122" s="51"/>
      <c r="AA4122" s="145"/>
    </row>
    <row r="4123" spans="1:27" s="2" customFormat="1" ht="15.6" x14ac:dyDescent="0.3">
      <c r="A4123" s="558">
        <v>45761</v>
      </c>
      <c r="B4123" s="59" t="s">
        <v>3945</v>
      </c>
      <c r="C4123" s="59" t="s">
        <v>3434</v>
      </c>
      <c r="D4123" s="59">
        <v>3</v>
      </c>
      <c r="E4123" s="59" t="s">
        <v>361</v>
      </c>
      <c r="F4123" s="59">
        <v>10</v>
      </c>
      <c r="G4123" s="373" t="s">
        <v>3954</v>
      </c>
      <c r="H4123" s="75" t="s">
        <v>30</v>
      </c>
      <c r="I4123" s="75"/>
      <c r="J4123" s="585">
        <v>45714</v>
      </c>
      <c r="K4123" s="42" t="s">
        <v>31</v>
      </c>
      <c r="L4123" s="544">
        <v>45713</v>
      </c>
      <c r="M4123" s="57"/>
      <c r="N4123" s="516">
        <v>45715</v>
      </c>
      <c r="O4123" s="51"/>
      <c r="P4123" s="70"/>
      <c r="Q4123" s="70"/>
      <c r="R4123" s="70"/>
      <c r="S4123" s="70"/>
      <c r="T4123" s="147"/>
      <c r="U4123" s="146"/>
      <c r="V4123" s="51"/>
      <c r="W4123" s="51"/>
      <c r="X4123" s="51"/>
      <c r="Y4123" s="51"/>
      <c r="Z4123" s="51"/>
      <c r="AA4123" s="145"/>
    </row>
    <row r="4124" spans="1:27" s="2" customFormat="1" ht="15.6" x14ac:dyDescent="0.3">
      <c r="A4124" s="558">
        <v>45761</v>
      </c>
      <c r="B4124" s="59" t="s">
        <v>3945</v>
      </c>
      <c r="C4124" s="59" t="s">
        <v>3434</v>
      </c>
      <c r="D4124" s="59">
        <v>3</v>
      </c>
      <c r="E4124" s="59" t="s">
        <v>361</v>
      </c>
      <c r="F4124" s="59">
        <v>11</v>
      </c>
      <c r="G4124" s="373" t="s">
        <v>3955</v>
      </c>
      <c r="H4124" s="75" t="s">
        <v>30</v>
      </c>
      <c r="I4124" s="75"/>
      <c r="J4124" s="585">
        <v>45714</v>
      </c>
      <c r="K4124" s="42" t="s">
        <v>31</v>
      </c>
      <c r="L4124" s="544">
        <v>45713</v>
      </c>
      <c r="M4124" s="57"/>
      <c r="N4124" s="516">
        <v>45716</v>
      </c>
      <c r="O4124" s="51"/>
      <c r="P4124" s="70"/>
      <c r="Q4124" s="70"/>
      <c r="R4124" s="70"/>
      <c r="S4124" s="70"/>
      <c r="T4124" s="147"/>
      <c r="U4124" s="146"/>
      <c r="V4124" s="51"/>
      <c r="W4124" s="51"/>
      <c r="X4124" s="51"/>
      <c r="Y4124" s="51"/>
      <c r="Z4124" s="51"/>
      <c r="AA4124" s="145"/>
    </row>
    <row r="4125" spans="1:27" s="2" customFormat="1" ht="15.6" x14ac:dyDescent="0.3">
      <c r="A4125" s="558">
        <v>45761</v>
      </c>
      <c r="B4125" s="59" t="s">
        <v>3945</v>
      </c>
      <c r="C4125" s="59" t="s">
        <v>3434</v>
      </c>
      <c r="D4125" s="59">
        <v>3</v>
      </c>
      <c r="E4125" s="59" t="s">
        <v>361</v>
      </c>
      <c r="F4125" s="59">
        <v>12</v>
      </c>
      <c r="G4125" s="373" t="s">
        <v>3956</v>
      </c>
      <c r="H4125" s="75" t="s">
        <v>30</v>
      </c>
      <c r="I4125" s="75"/>
      <c r="J4125" s="585">
        <v>45714</v>
      </c>
      <c r="K4125" s="42" t="s">
        <v>31</v>
      </c>
      <c r="L4125" s="544">
        <v>45713</v>
      </c>
      <c r="M4125" s="57"/>
      <c r="N4125" s="516">
        <v>45716</v>
      </c>
      <c r="O4125" s="51"/>
      <c r="P4125" s="70"/>
      <c r="Q4125" s="70"/>
      <c r="R4125" s="70"/>
      <c r="S4125" s="70"/>
      <c r="T4125" s="147"/>
      <c r="U4125" s="146"/>
      <c r="V4125" s="51"/>
      <c r="W4125" s="51"/>
      <c r="X4125" s="51"/>
      <c r="Y4125" s="51"/>
      <c r="Z4125" s="51"/>
      <c r="AA4125" s="145"/>
    </row>
    <row r="4126" spans="1:27" s="2" customFormat="1" ht="15.6" x14ac:dyDescent="0.3">
      <c r="A4126" s="558">
        <v>45761</v>
      </c>
      <c r="B4126" s="59" t="s">
        <v>3945</v>
      </c>
      <c r="C4126" s="59" t="s">
        <v>3434</v>
      </c>
      <c r="D4126" s="59">
        <v>3</v>
      </c>
      <c r="E4126" s="59" t="s">
        <v>361</v>
      </c>
      <c r="F4126" s="59">
        <v>13</v>
      </c>
      <c r="G4126" s="373" t="s">
        <v>3957</v>
      </c>
      <c r="H4126" s="75" t="s">
        <v>30</v>
      </c>
      <c r="I4126" s="75"/>
      <c r="J4126" s="585">
        <v>45714</v>
      </c>
      <c r="K4126" s="42" t="s">
        <v>31</v>
      </c>
      <c r="L4126" s="544">
        <v>45713</v>
      </c>
      <c r="M4126" s="57"/>
      <c r="N4126" s="516">
        <v>45716</v>
      </c>
      <c r="O4126" s="51"/>
      <c r="P4126" s="70"/>
      <c r="Q4126" s="70"/>
      <c r="R4126" s="70"/>
      <c r="S4126" s="70"/>
      <c r="T4126" s="147"/>
      <c r="U4126" s="146"/>
      <c r="V4126" s="51"/>
      <c r="W4126" s="51"/>
      <c r="X4126" s="51"/>
      <c r="Y4126" s="51"/>
      <c r="Z4126" s="51"/>
      <c r="AA4126" s="145"/>
    </row>
    <row r="4127" spans="1:27" s="2" customFormat="1" ht="15.6" x14ac:dyDescent="0.3">
      <c r="A4127" s="558">
        <v>45761</v>
      </c>
      <c r="B4127" s="59" t="s">
        <v>3945</v>
      </c>
      <c r="C4127" s="59" t="s">
        <v>3434</v>
      </c>
      <c r="D4127" s="59">
        <v>3</v>
      </c>
      <c r="E4127" s="59" t="s">
        <v>361</v>
      </c>
      <c r="F4127" s="59">
        <v>14</v>
      </c>
      <c r="G4127" s="373" t="s">
        <v>3958</v>
      </c>
      <c r="H4127" s="75" t="s">
        <v>30</v>
      </c>
      <c r="I4127" s="75"/>
      <c r="J4127" s="585">
        <v>45714</v>
      </c>
      <c r="K4127" s="42" t="s">
        <v>31</v>
      </c>
      <c r="L4127" s="544">
        <v>45713</v>
      </c>
      <c r="M4127" s="57"/>
      <c r="N4127" s="516">
        <v>45716</v>
      </c>
      <c r="O4127" s="51"/>
      <c r="P4127" s="70"/>
      <c r="Q4127" s="70"/>
      <c r="R4127" s="70"/>
      <c r="S4127" s="70"/>
      <c r="T4127" s="147"/>
      <c r="U4127" s="146"/>
      <c r="V4127" s="51"/>
      <c r="W4127" s="51"/>
      <c r="X4127" s="51"/>
      <c r="Y4127" s="51"/>
      <c r="Z4127" s="51"/>
      <c r="AA4127" s="145"/>
    </row>
    <row r="4128" spans="1:27" s="2" customFormat="1" ht="15.6" x14ac:dyDescent="0.3">
      <c r="A4128" s="558">
        <v>45761</v>
      </c>
      <c r="B4128" s="59" t="s">
        <v>3945</v>
      </c>
      <c r="C4128" s="59" t="s">
        <v>3434</v>
      </c>
      <c r="D4128" s="59">
        <v>3</v>
      </c>
      <c r="E4128" s="59" t="s">
        <v>361</v>
      </c>
      <c r="F4128" s="59">
        <v>15</v>
      </c>
      <c r="G4128" s="373" t="s">
        <v>3959</v>
      </c>
      <c r="H4128" s="75" t="s">
        <v>84</v>
      </c>
      <c r="I4128" s="75"/>
      <c r="J4128" s="585">
        <v>45714</v>
      </c>
      <c r="K4128" s="42" t="s">
        <v>31</v>
      </c>
      <c r="L4128" s="544">
        <v>45713</v>
      </c>
      <c r="M4128" s="51"/>
      <c r="N4128" s="513">
        <v>45721</v>
      </c>
      <c r="O4128" s="51"/>
      <c r="P4128" s="70"/>
      <c r="Q4128" s="70"/>
      <c r="R4128" s="70"/>
      <c r="S4128" s="70"/>
      <c r="T4128" s="147"/>
      <c r="U4128" s="146"/>
      <c r="V4128" s="51"/>
      <c r="W4128" s="51"/>
      <c r="X4128" s="51"/>
      <c r="Y4128" s="51"/>
      <c r="Z4128" s="51"/>
      <c r="AA4128" s="145"/>
    </row>
    <row r="4129" spans="1:27" s="2" customFormat="1" ht="15.6" x14ac:dyDescent="0.3">
      <c r="A4129" s="558">
        <v>45761</v>
      </c>
      <c r="B4129" s="59" t="s">
        <v>3945</v>
      </c>
      <c r="C4129" s="59" t="s">
        <v>3434</v>
      </c>
      <c r="D4129" s="59">
        <v>3</v>
      </c>
      <c r="E4129" s="59" t="s">
        <v>361</v>
      </c>
      <c r="F4129" s="59">
        <v>16</v>
      </c>
      <c r="G4129" s="375" t="s">
        <v>3960</v>
      </c>
      <c r="H4129" s="65" t="s">
        <v>158</v>
      </c>
      <c r="I4129" s="75"/>
      <c r="J4129" s="585">
        <v>45771</v>
      </c>
      <c r="K4129" s="42" t="s">
        <v>31</v>
      </c>
      <c r="L4129" s="544">
        <v>45713</v>
      </c>
      <c r="M4129" s="57"/>
      <c r="N4129" s="516">
        <v>45777</v>
      </c>
      <c r="O4129" s="51"/>
      <c r="P4129" s="70"/>
      <c r="Q4129" s="70"/>
      <c r="R4129" s="70"/>
      <c r="S4129" s="70"/>
      <c r="T4129" s="147"/>
      <c r="U4129" s="146"/>
      <c r="V4129" s="51"/>
      <c r="W4129" s="51"/>
      <c r="X4129" s="51"/>
      <c r="Y4129" s="51"/>
      <c r="Z4129" s="51"/>
      <c r="AA4129" s="145"/>
    </row>
    <row r="4130" spans="1:27" s="2" customFormat="1" ht="15.6" x14ac:dyDescent="0.3">
      <c r="A4130" s="558">
        <v>45761</v>
      </c>
      <c r="B4130" s="59" t="s">
        <v>3945</v>
      </c>
      <c r="C4130" s="59" t="s">
        <v>3434</v>
      </c>
      <c r="D4130" s="59">
        <v>3</v>
      </c>
      <c r="E4130" s="59" t="s">
        <v>361</v>
      </c>
      <c r="F4130" s="59">
        <v>17</v>
      </c>
      <c r="G4130" s="375" t="s">
        <v>3961</v>
      </c>
      <c r="H4130" s="75" t="s">
        <v>30</v>
      </c>
      <c r="I4130" s="75"/>
      <c r="J4130" s="585">
        <v>45779</v>
      </c>
      <c r="K4130" s="42" t="s">
        <v>31</v>
      </c>
      <c r="L4130" s="544">
        <v>45713</v>
      </c>
      <c r="M4130" s="57"/>
      <c r="N4130" s="516">
        <v>45784</v>
      </c>
      <c r="O4130" s="51"/>
      <c r="P4130" s="70"/>
      <c r="Q4130" s="70"/>
      <c r="R4130" s="70"/>
      <c r="S4130" s="70"/>
      <c r="T4130" s="147"/>
      <c r="U4130" s="146"/>
      <c r="V4130" s="51"/>
      <c r="W4130" s="51"/>
      <c r="X4130" s="51"/>
      <c r="Y4130" s="51"/>
      <c r="Z4130" s="51"/>
      <c r="AA4130" s="145"/>
    </row>
    <row r="4131" spans="1:27" s="2" customFormat="1" ht="15.6" x14ac:dyDescent="0.3">
      <c r="A4131" s="558">
        <v>45761</v>
      </c>
      <c r="B4131" s="59" t="s">
        <v>3945</v>
      </c>
      <c r="C4131" s="59" t="s">
        <v>3434</v>
      </c>
      <c r="D4131" s="59">
        <v>3</v>
      </c>
      <c r="E4131" s="59" t="s">
        <v>361</v>
      </c>
      <c r="F4131" s="59">
        <v>18</v>
      </c>
      <c r="G4131" s="375" t="s">
        <v>3962</v>
      </c>
      <c r="H4131" s="75" t="s">
        <v>30</v>
      </c>
      <c r="I4131" s="75"/>
      <c r="J4131" s="585">
        <v>45779</v>
      </c>
      <c r="K4131" s="42" t="s">
        <v>31</v>
      </c>
      <c r="L4131" s="544">
        <v>45713</v>
      </c>
      <c r="M4131" s="57"/>
      <c r="N4131" s="516">
        <v>45784</v>
      </c>
      <c r="O4131" s="51"/>
      <c r="P4131" s="70"/>
      <c r="Q4131" s="70"/>
      <c r="R4131" s="70"/>
      <c r="S4131" s="70"/>
      <c r="T4131" s="147"/>
      <c r="U4131" s="146"/>
      <c r="V4131" s="51"/>
      <c r="W4131" s="51"/>
      <c r="X4131" s="51"/>
      <c r="Y4131" s="51"/>
      <c r="Z4131" s="51"/>
      <c r="AA4131" s="145"/>
    </row>
    <row r="4132" spans="1:27" s="2" customFormat="1" ht="15.6" x14ac:dyDescent="0.3">
      <c r="A4132" s="558">
        <v>45761</v>
      </c>
      <c r="B4132" s="59" t="s">
        <v>3945</v>
      </c>
      <c r="C4132" s="59" t="s">
        <v>3434</v>
      </c>
      <c r="D4132" s="59">
        <v>3</v>
      </c>
      <c r="E4132" s="59" t="s">
        <v>361</v>
      </c>
      <c r="F4132" s="59">
        <v>19</v>
      </c>
      <c r="G4132" s="375" t="s">
        <v>3963</v>
      </c>
      <c r="H4132" s="75" t="s">
        <v>30</v>
      </c>
      <c r="I4132" s="75"/>
      <c r="J4132" s="585">
        <v>45779</v>
      </c>
      <c r="K4132" s="186" t="s">
        <v>31</v>
      </c>
      <c r="L4132" s="544">
        <v>45713</v>
      </c>
      <c r="M4132" s="57"/>
      <c r="N4132" s="516">
        <v>45784</v>
      </c>
      <c r="O4132" s="51"/>
      <c r="P4132" s="70"/>
      <c r="Q4132" s="70"/>
      <c r="R4132" s="70"/>
      <c r="S4132" s="70"/>
      <c r="T4132" s="147"/>
      <c r="U4132" s="146"/>
      <c r="V4132" s="51"/>
      <c r="W4132" s="51"/>
      <c r="X4132" s="51"/>
      <c r="Y4132" s="51"/>
      <c r="Z4132" s="51"/>
      <c r="AA4132" s="145"/>
    </row>
    <row r="4133" spans="1:27" s="2" customFormat="1" ht="31.2" x14ac:dyDescent="0.3">
      <c r="A4133" s="558">
        <v>45761</v>
      </c>
      <c r="B4133" s="59" t="s">
        <v>3945</v>
      </c>
      <c r="C4133" s="59" t="s">
        <v>3434</v>
      </c>
      <c r="D4133" s="59">
        <v>3</v>
      </c>
      <c r="E4133" s="59" t="s">
        <v>361</v>
      </c>
      <c r="F4133" s="59">
        <v>20</v>
      </c>
      <c r="G4133" s="363" t="s">
        <v>5188</v>
      </c>
      <c r="H4133" s="47" t="s">
        <v>54</v>
      </c>
      <c r="I4133" s="65"/>
      <c r="J4133" s="526">
        <v>45797</v>
      </c>
      <c r="K4133" s="191" t="s">
        <v>31</v>
      </c>
      <c r="L4133" s="544">
        <v>45713</v>
      </c>
      <c r="M4133" s="57"/>
      <c r="N4133" s="516">
        <v>45898</v>
      </c>
      <c r="O4133" s="51"/>
      <c r="P4133" s="70"/>
      <c r="Q4133" s="70"/>
      <c r="R4133" s="70"/>
      <c r="S4133" s="70"/>
      <c r="T4133" s="147"/>
      <c r="U4133" s="146"/>
      <c r="V4133" s="51"/>
      <c r="W4133" s="51"/>
      <c r="X4133" s="51"/>
      <c r="Y4133" s="51"/>
      <c r="Z4133" s="51"/>
      <c r="AA4133" s="145"/>
    </row>
    <row r="4134" spans="1:27" s="2" customFormat="1" ht="15.6" customHeight="1" x14ac:dyDescent="0.3">
      <c r="A4134" s="558">
        <v>45761</v>
      </c>
      <c r="B4134" s="59" t="s">
        <v>3945</v>
      </c>
      <c r="C4134" s="59" t="s">
        <v>3434</v>
      </c>
      <c r="D4134" s="59">
        <v>3</v>
      </c>
      <c r="E4134" s="59" t="s">
        <v>361</v>
      </c>
      <c r="F4134" s="59">
        <v>21</v>
      </c>
      <c r="G4134" s="379" t="s">
        <v>3964</v>
      </c>
      <c r="H4134" s="65" t="s">
        <v>84</v>
      </c>
      <c r="I4134" s="65"/>
      <c r="J4134" s="526">
        <v>45803</v>
      </c>
      <c r="K4134" s="365" t="s">
        <v>31</v>
      </c>
      <c r="L4134" s="544">
        <v>45713</v>
      </c>
      <c r="M4134" s="57"/>
      <c r="N4134" s="516">
        <v>45853</v>
      </c>
      <c r="O4134" s="51"/>
      <c r="P4134" s="70"/>
      <c r="Q4134" s="70"/>
      <c r="R4134" s="70"/>
      <c r="S4134" s="70"/>
      <c r="T4134" s="147"/>
      <c r="U4134" s="146"/>
      <c r="V4134" s="51"/>
      <c r="W4134" s="51"/>
      <c r="X4134" s="51"/>
      <c r="Y4134" s="51"/>
      <c r="Z4134" s="51"/>
      <c r="AA4134" s="145"/>
    </row>
    <row r="4135" spans="1:27" s="2" customFormat="1" ht="47.4" customHeight="1" x14ac:dyDescent="0.35">
      <c r="A4135" s="558">
        <v>45761</v>
      </c>
      <c r="B4135" s="59" t="s">
        <v>3945</v>
      </c>
      <c r="C4135" s="60" t="s">
        <v>3434</v>
      </c>
      <c r="D4135" s="60">
        <v>3</v>
      </c>
      <c r="E4135" s="59" t="s">
        <v>361</v>
      </c>
      <c r="F4135" s="59">
        <v>22</v>
      </c>
      <c r="G4135" s="396" t="s">
        <v>5267</v>
      </c>
      <c r="H4135" s="48" t="s">
        <v>57</v>
      </c>
      <c r="I4135" s="48"/>
      <c r="J4135" s="513">
        <v>45863</v>
      </c>
      <c r="K4135" s="455" t="s">
        <v>1524</v>
      </c>
      <c r="L4135" s="544">
        <v>45713</v>
      </c>
      <c r="M4135" s="404"/>
      <c r="N4135" s="516"/>
      <c r="O4135" s="475"/>
      <c r="P4135" s="70"/>
      <c r="Q4135" s="70"/>
      <c r="R4135" s="70"/>
      <c r="S4135" s="70"/>
      <c r="T4135" s="147"/>
      <c r="U4135" s="146"/>
      <c r="V4135" s="51"/>
      <c r="W4135" s="51"/>
      <c r="X4135" s="51"/>
      <c r="Y4135" s="51"/>
      <c r="Z4135" s="51"/>
      <c r="AA4135" s="145"/>
    </row>
    <row r="4136" spans="1:27" s="2" customFormat="1" ht="15.6" x14ac:dyDescent="0.3">
      <c r="A4136" s="558">
        <v>45761</v>
      </c>
      <c r="B4136" s="59" t="s">
        <v>3945</v>
      </c>
      <c r="C4136" s="59" t="s">
        <v>3434</v>
      </c>
      <c r="D4136" s="59">
        <v>3</v>
      </c>
      <c r="E4136" s="59" t="s">
        <v>361</v>
      </c>
      <c r="F4136" s="59">
        <v>23</v>
      </c>
      <c r="G4136" s="379" t="s">
        <v>3965</v>
      </c>
      <c r="H4136" s="65" t="s">
        <v>30</v>
      </c>
      <c r="I4136" s="65"/>
      <c r="J4136" s="526">
        <v>45863</v>
      </c>
      <c r="K4136" s="365" t="s">
        <v>31</v>
      </c>
      <c r="L4136" s="544">
        <v>45713</v>
      </c>
      <c r="M4136" s="404"/>
      <c r="N4136" s="516">
        <v>45950</v>
      </c>
      <c r="O4136" s="51"/>
      <c r="P4136" s="70"/>
      <c r="Q4136" s="70"/>
      <c r="R4136" s="70"/>
      <c r="S4136" s="70"/>
      <c r="T4136" s="147"/>
      <c r="U4136" s="146"/>
      <c r="V4136" s="51"/>
      <c r="W4136" s="51"/>
      <c r="X4136" s="51"/>
      <c r="Y4136" s="51"/>
      <c r="Z4136" s="51"/>
      <c r="AA4136" s="145"/>
    </row>
    <row r="4137" spans="1:27" s="2" customFormat="1" ht="109.2" x14ac:dyDescent="0.3">
      <c r="A4137" s="558">
        <v>45761</v>
      </c>
      <c r="B4137" s="59" t="s">
        <v>3945</v>
      </c>
      <c r="C4137" s="60" t="s">
        <v>3434</v>
      </c>
      <c r="D4137" s="60">
        <v>3</v>
      </c>
      <c r="E4137" s="59" t="s">
        <v>361</v>
      </c>
      <c r="F4137" s="59">
        <v>24</v>
      </c>
      <c r="G4137" s="363" t="s">
        <v>5416</v>
      </c>
      <c r="H4137" s="65" t="s">
        <v>44</v>
      </c>
      <c r="I4137" s="48"/>
      <c r="J4137" s="526">
        <v>45861</v>
      </c>
      <c r="K4137" s="191" t="s">
        <v>31</v>
      </c>
      <c r="L4137" s="544">
        <v>45713</v>
      </c>
      <c r="M4137" s="460"/>
      <c r="N4137" s="516">
        <v>46002</v>
      </c>
      <c r="O4137" s="481" t="s">
        <v>5417</v>
      </c>
      <c r="P4137" s="70"/>
      <c r="Q4137" s="70"/>
      <c r="R4137" s="70"/>
      <c r="S4137" s="70"/>
      <c r="T4137" s="147"/>
      <c r="U4137" s="146"/>
      <c r="V4137" s="51"/>
      <c r="W4137" s="51"/>
      <c r="X4137" s="51"/>
      <c r="Y4137" s="51"/>
      <c r="Z4137" s="51"/>
      <c r="AA4137" s="145"/>
    </row>
    <row r="4138" spans="1:27" s="2" customFormat="1" ht="78" x14ac:dyDescent="0.3">
      <c r="A4138" s="558">
        <v>45761</v>
      </c>
      <c r="B4138" s="59" t="s">
        <v>3945</v>
      </c>
      <c r="C4138" s="59" t="s">
        <v>3434</v>
      </c>
      <c r="D4138" s="59">
        <v>3</v>
      </c>
      <c r="E4138" s="59" t="s">
        <v>361</v>
      </c>
      <c r="F4138" s="59">
        <v>25</v>
      </c>
      <c r="G4138" s="363" t="s">
        <v>5593</v>
      </c>
      <c r="H4138" s="65" t="s">
        <v>68</v>
      </c>
      <c r="I4138" s="65"/>
      <c r="J4138" s="526">
        <v>46027</v>
      </c>
      <c r="K4138" s="191" t="s">
        <v>31</v>
      </c>
      <c r="L4138" s="544">
        <v>45713</v>
      </c>
      <c r="M4138" s="57"/>
      <c r="N4138" s="513">
        <v>46155</v>
      </c>
      <c r="O4138" s="51"/>
      <c r="P4138" s="70"/>
      <c r="Q4138" s="70"/>
      <c r="R4138" s="70"/>
      <c r="S4138" s="70"/>
      <c r="T4138" s="147"/>
      <c r="U4138" s="146"/>
      <c r="V4138" s="51"/>
      <c r="W4138" s="51"/>
      <c r="X4138" s="51"/>
      <c r="Y4138" s="51"/>
      <c r="Z4138" s="51"/>
      <c r="AA4138" s="145"/>
    </row>
    <row r="4139" spans="1:27" s="2" customFormat="1" ht="63" customHeight="1" x14ac:dyDescent="0.35">
      <c r="A4139" s="558">
        <v>45761</v>
      </c>
      <c r="B4139" s="59" t="s">
        <v>3945</v>
      </c>
      <c r="C4139" s="60" t="s">
        <v>3434</v>
      </c>
      <c r="D4139" s="60">
        <v>3</v>
      </c>
      <c r="E4139" s="59" t="s">
        <v>361</v>
      </c>
      <c r="F4139" s="59">
        <v>26</v>
      </c>
      <c r="G4139" s="396" t="s">
        <v>5382</v>
      </c>
      <c r="H4139" s="48" t="s">
        <v>57</v>
      </c>
      <c r="I4139" s="48"/>
      <c r="J4139" s="513">
        <v>45889</v>
      </c>
      <c r="K4139" s="455" t="s">
        <v>1524</v>
      </c>
      <c r="L4139" s="544">
        <v>45713</v>
      </c>
      <c r="M4139" s="404"/>
      <c r="N4139" s="516"/>
      <c r="O4139" s="475"/>
      <c r="P4139" s="70"/>
      <c r="Q4139" s="70"/>
      <c r="R4139" s="70"/>
      <c r="S4139" s="70"/>
      <c r="T4139" s="147"/>
      <c r="U4139" s="146"/>
      <c r="V4139" s="51"/>
      <c r="W4139" s="51"/>
      <c r="X4139" s="51"/>
      <c r="Y4139" s="51"/>
      <c r="Z4139" s="51"/>
      <c r="AA4139" s="145"/>
    </row>
    <row r="4140" spans="1:27" s="2" customFormat="1" ht="15.6" x14ac:dyDescent="0.3">
      <c r="A4140" s="558">
        <v>45761</v>
      </c>
      <c r="B4140" s="59" t="s">
        <v>3945</v>
      </c>
      <c r="C4140" s="59" t="s">
        <v>3434</v>
      </c>
      <c r="D4140" s="59">
        <v>3</v>
      </c>
      <c r="E4140" s="59" t="s">
        <v>361</v>
      </c>
      <c r="F4140" s="59">
        <v>27</v>
      </c>
      <c r="G4140" s="379" t="s">
        <v>5183</v>
      </c>
      <c r="H4140" s="65" t="s">
        <v>84</v>
      </c>
      <c r="I4140" s="65"/>
      <c r="J4140" s="526">
        <v>45889</v>
      </c>
      <c r="K4140" s="365" t="s">
        <v>31</v>
      </c>
      <c r="L4140" s="544">
        <v>45713</v>
      </c>
      <c r="M4140" s="57"/>
      <c r="N4140" s="516">
        <v>45919</v>
      </c>
      <c r="O4140" s="51"/>
      <c r="P4140" s="70"/>
      <c r="Q4140" s="70"/>
      <c r="R4140" s="70"/>
      <c r="S4140" s="70"/>
      <c r="T4140" s="147"/>
      <c r="U4140" s="146"/>
      <c r="V4140" s="51"/>
      <c r="W4140" s="51"/>
      <c r="X4140" s="51"/>
      <c r="Y4140" s="51"/>
      <c r="Z4140" s="51"/>
      <c r="AA4140" s="145"/>
    </row>
    <row r="4141" spans="1:27" s="2" customFormat="1" ht="93.6" customHeight="1" x14ac:dyDescent="0.35">
      <c r="A4141" s="558">
        <v>45761</v>
      </c>
      <c r="B4141" s="59" t="s">
        <v>3945</v>
      </c>
      <c r="C4141" s="60" t="s">
        <v>3434</v>
      </c>
      <c r="D4141" s="60">
        <v>3</v>
      </c>
      <c r="E4141" s="59" t="s">
        <v>361</v>
      </c>
      <c r="F4141" s="59">
        <v>28</v>
      </c>
      <c r="G4141" s="507" t="s">
        <v>5606</v>
      </c>
      <c r="H4141" s="65" t="s">
        <v>104</v>
      </c>
      <c r="I4141" s="65"/>
      <c r="J4141" s="526">
        <v>45894</v>
      </c>
      <c r="K4141" s="365" t="s">
        <v>31</v>
      </c>
      <c r="L4141" s="544">
        <v>45713</v>
      </c>
      <c r="M4141" s="417"/>
      <c r="N4141" s="516">
        <v>46171</v>
      </c>
      <c r="O4141" s="475"/>
      <c r="P4141" s="70"/>
      <c r="Q4141" s="70"/>
      <c r="R4141" s="70"/>
      <c r="S4141" s="70"/>
      <c r="T4141" s="147"/>
      <c r="U4141" s="146"/>
      <c r="V4141" s="51"/>
      <c r="W4141" s="51"/>
      <c r="X4141" s="51"/>
      <c r="Y4141" s="51"/>
      <c r="Z4141" s="51"/>
      <c r="AA4141" s="145"/>
    </row>
    <row r="4142" spans="1:27" s="2" customFormat="1" ht="15.6" x14ac:dyDescent="0.3">
      <c r="A4142" s="558">
        <v>45761</v>
      </c>
      <c r="B4142" s="59" t="s">
        <v>3945</v>
      </c>
      <c r="C4142" s="59" t="s">
        <v>3434</v>
      </c>
      <c r="D4142" s="59">
        <v>3</v>
      </c>
      <c r="E4142" s="59" t="s">
        <v>361</v>
      </c>
      <c r="F4142" s="59">
        <v>29</v>
      </c>
      <c r="G4142" s="363" t="s">
        <v>5283</v>
      </c>
      <c r="H4142" s="65" t="s">
        <v>30</v>
      </c>
      <c r="I4142" s="65"/>
      <c r="J4142" s="526">
        <v>45944</v>
      </c>
      <c r="K4142" s="365" t="s">
        <v>31</v>
      </c>
      <c r="L4142" s="544">
        <v>45713</v>
      </c>
      <c r="M4142" s="57"/>
      <c r="N4142" s="516">
        <v>45946</v>
      </c>
      <c r="O4142" s="51"/>
      <c r="P4142" s="70"/>
      <c r="Q4142" s="70"/>
      <c r="R4142" s="70"/>
      <c r="S4142" s="70"/>
      <c r="T4142" s="147"/>
      <c r="U4142" s="146"/>
      <c r="V4142" s="51"/>
      <c r="W4142" s="51"/>
      <c r="X4142" s="51"/>
      <c r="Y4142" s="51"/>
      <c r="Z4142" s="51"/>
      <c r="AA4142" s="145"/>
    </row>
    <row r="4143" spans="1:27" s="2" customFormat="1" ht="46.8" x14ac:dyDescent="0.3">
      <c r="A4143" s="558">
        <v>45761</v>
      </c>
      <c r="B4143" s="59" t="s">
        <v>3945</v>
      </c>
      <c r="C4143" s="59" t="s">
        <v>3434</v>
      </c>
      <c r="D4143" s="59">
        <v>3</v>
      </c>
      <c r="E4143" s="59" t="s">
        <v>361</v>
      </c>
      <c r="F4143" s="59">
        <v>30</v>
      </c>
      <c r="G4143" s="396" t="s">
        <v>5595</v>
      </c>
      <c r="H4143" s="48" t="s">
        <v>30</v>
      </c>
      <c r="I4143" s="48"/>
      <c r="J4143" s="513">
        <v>46345</v>
      </c>
      <c r="K4143" s="455" t="s">
        <v>1524</v>
      </c>
      <c r="L4143" s="544">
        <v>45713</v>
      </c>
      <c r="M4143" s="57"/>
      <c r="N4143" s="516"/>
      <c r="O4143" s="51"/>
      <c r="P4143" s="70"/>
      <c r="Q4143" s="70"/>
      <c r="R4143" s="70"/>
      <c r="S4143" s="70"/>
      <c r="T4143" s="147"/>
      <c r="U4143" s="146"/>
      <c r="V4143" s="51"/>
      <c r="W4143" s="51"/>
      <c r="X4143" s="51"/>
      <c r="Y4143" s="51"/>
      <c r="Z4143" s="51"/>
      <c r="AA4143" s="145"/>
    </row>
    <row r="4144" spans="1:27" s="2" customFormat="1" ht="78" x14ac:dyDescent="0.3">
      <c r="A4144" s="558">
        <v>45761</v>
      </c>
      <c r="B4144" s="59" t="s">
        <v>3945</v>
      </c>
      <c r="C4144" s="59" t="s">
        <v>3434</v>
      </c>
      <c r="D4144" s="59">
        <v>3</v>
      </c>
      <c r="E4144" s="59" t="s">
        <v>361</v>
      </c>
      <c r="F4144" s="59">
        <v>31</v>
      </c>
      <c r="G4144" s="680" t="s">
        <v>5596</v>
      </c>
      <c r="H4144" s="48" t="s">
        <v>44</v>
      </c>
      <c r="I4144" s="48"/>
      <c r="J4144" s="513">
        <v>46345</v>
      </c>
      <c r="K4144" s="357" t="s">
        <v>205</v>
      </c>
      <c r="L4144" s="544">
        <v>45713</v>
      </c>
      <c r="M4144" s="57"/>
      <c r="N4144" s="516"/>
      <c r="O4144" s="51"/>
      <c r="P4144" s="70"/>
      <c r="Q4144" s="70"/>
      <c r="R4144" s="70"/>
      <c r="S4144" s="70"/>
      <c r="T4144" s="147"/>
      <c r="U4144" s="146"/>
      <c r="V4144" s="51"/>
      <c r="W4144" s="51"/>
      <c r="X4144" s="51"/>
      <c r="Y4144" s="51"/>
      <c r="Z4144" s="51"/>
      <c r="AA4144" s="145"/>
    </row>
    <row r="4145" spans="1:27" s="2" customFormat="1" ht="31.2" x14ac:dyDescent="0.3">
      <c r="A4145" s="558">
        <v>45761</v>
      </c>
      <c r="B4145" s="59" t="s">
        <v>3945</v>
      </c>
      <c r="C4145" s="59" t="s">
        <v>3434</v>
      </c>
      <c r="D4145" s="59">
        <v>3</v>
      </c>
      <c r="E4145" s="59" t="s">
        <v>361</v>
      </c>
      <c r="F4145" s="59">
        <v>32</v>
      </c>
      <c r="G4145" s="681" t="s">
        <v>5597</v>
      </c>
      <c r="H4145" s="48" t="s">
        <v>30</v>
      </c>
      <c r="I4145" s="48"/>
      <c r="J4145" s="513">
        <v>46345</v>
      </c>
      <c r="K4145" s="357" t="s">
        <v>205</v>
      </c>
      <c r="L4145" s="544">
        <v>45713</v>
      </c>
      <c r="M4145" s="57"/>
      <c r="N4145" s="516"/>
      <c r="O4145" s="51"/>
      <c r="P4145" s="70"/>
      <c r="Q4145" s="70"/>
      <c r="R4145" s="70"/>
      <c r="S4145" s="70"/>
      <c r="T4145" s="147"/>
      <c r="U4145" s="146"/>
      <c r="V4145" s="51"/>
      <c r="W4145" s="51"/>
      <c r="X4145" s="51"/>
      <c r="Y4145" s="51"/>
      <c r="Z4145" s="51"/>
      <c r="AA4145" s="145"/>
    </row>
    <row r="4146" spans="1:27" s="2" customFormat="1" ht="78" customHeight="1" x14ac:dyDescent="0.35">
      <c r="A4146" s="558">
        <v>45761</v>
      </c>
      <c r="B4146" s="59" t="s">
        <v>3945</v>
      </c>
      <c r="C4146" s="59" t="s">
        <v>3434</v>
      </c>
      <c r="D4146" s="59">
        <v>3</v>
      </c>
      <c r="E4146" s="59" t="s">
        <v>361</v>
      </c>
      <c r="F4146" s="59">
        <v>33</v>
      </c>
      <c r="G4146" s="507" t="s">
        <v>5607</v>
      </c>
      <c r="H4146" s="65" t="s">
        <v>104</v>
      </c>
      <c r="I4146" s="65"/>
      <c r="J4146" s="526">
        <v>46045</v>
      </c>
      <c r="K4146" s="365" t="s">
        <v>31</v>
      </c>
      <c r="L4146" s="544">
        <v>45713</v>
      </c>
      <c r="M4146" s="417"/>
      <c r="N4146" s="516">
        <v>46171</v>
      </c>
      <c r="O4146" s="475"/>
      <c r="P4146" s="70"/>
      <c r="Q4146" s="70"/>
      <c r="R4146" s="70"/>
      <c r="S4146" s="70"/>
      <c r="T4146" s="147"/>
      <c r="U4146" s="146"/>
      <c r="V4146" s="51"/>
      <c r="W4146" s="51"/>
      <c r="X4146" s="51"/>
      <c r="Y4146" s="51"/>
      <c r="Z4146" s="51"/>
      <c r="AA4146" s="145"/>
    </row>
    <row r="4147" spans="1:27" s="2" customFormat="1" ht="15.6" x14ac:dyDescent="0.3">
      <c r="A4147" s="555">
        <v>45624</v>
      </c>
      <c r="B4147" s="48" t="s">
        <v>3966</v>
      </c>
      <c r="C4147" s="48" t="s">
        <v>3434</v>
      </c>
      <c r="D4147" s="48">
        <v>3</v>
      </c>
      <c r="E4147" s="48" t="s">
        <v>28</v>
      </c>
      <c r="F4147" s="45">
        <v>1</v>
      </c>
      <c r="G4147" s="46" t="s">
        <v>3172</v>
      </c>
      <c r="H4147" s="47" t="s">
        <v>30</v>
      </c>
      <c r="I4147" s="48"/>
      <c r="J4147" s="513"/>
      <c r="K4147" s="42" t="s">
        <v>31</v>
      </c>
      <c r="L4147" s="544">
        <v>45475</v>
      </c>
      <c r="M4147" s="48"/>
      <c r="N4147" s="513">
        <v>45574</v>
      </c>
      <c r="O4147" s="51"/>
      <c r="P4147" s="70" t="str">
        <f ca="1">IF(K4147="NÃO INTERVENCIONADO",TODAY()-J4147,"")</f>
        <v/>
      </c>
      <c r="Q4147" s="70" t="str">
        <f t="shared" ref="Q4147:Q4174" ca="1" si="688">IF(K4147="ENCOMENDADO",TODAY()-J4147,"")</f>
        <v/>
      </c>
      <c r="R4147" s="70" t="str">
        <f t="shared" ref="R4147:R4174" ca="1" si="689">IF(K4147="EM OBRA",TODAY()-J4147,"")</f>
        <v/>
      </c>
      <c r="S4147" s="70" t="str">
        <f t="shared" ref="S4147:S4174" ca="1" si="690">IF(K4147="CORREÇÃO NÃO ACEITE",TODAY()-J4147,"")</f>
        <v/>
      </c>
      <c r="T4147" s="147" t="str">
        <f t="shared" ref="T4147:T4174" ca="1" si="691">IF(K4147="A VERIFICAR",TODAY()-J4147,"")</f>
        <v/>
      </c>
      <c r="U4147" s="146"/>
      <c r="V4147" s="51"/>
      <c r="W4147" s="51"/>
      <c r="X4147" s="51"/>
      <c r="Y4147" s="51"/>
      <c r="Z4147" s="51"/>
      <c r="AA4147" s="145"/>
    </row>
    <row r="4148" spans="1:27" s="2" customFormat="1" ht="15.6" x14ac:dyDescent="0.3">
      <c r="A4148" s="555">
        <v>45624</v>
      </c>
      <c r="B4148" s="48" t="s">
        <v>3966</v>
      </c>
      <c r="C4148" s="48" t="s">
        <v>3434</v>
      </c>
      <c r="D4148" s="48">
        <v>3</v>
      </c>
      <c r="E4148" s="48" t="s">
        <v>28</v>
      </c>
      <c r="F4148" s="45">
        <v>2</v>
      </c>
      <c r="G4148" s="46" t="s">
        <v>422</v>
      </c>
      <c r="H4148" s="47" t="s">
        <v>30</v>
      </c>
      <c r="I4148" s="48"/>
      <c r="J4148" s="513"/>
      <c r="K4148" s="187" t="s">
        <v>31</v>
      </c>
      <c r="L4148" s="544">
        <v>45475</v>
      </c>
      <c r="M4148" s="48"/>
      <c r="N4148" s="513">
        <v>45586</v>
      </c>
      <c r="O4148" s="51"/>
      <c r="P4148" s="70" t="str">
        <f ca="1">IF(K4148="NÃO INTERVENCIONADO",TODAY()-J4148,"")</f>
        <v/>
      </c>
      <c r="Q4148" s="70" t="str">
        <f t="shared" ca="1" si="688"/>
        <v/>
      </c>
      <c r="R4148" s="70" t="str">
        <f t="shared" ca="1" si="689"/>
        <v/>
      </c>
      <c r="S4148" s="70" t="str">
        <f t="shared" ca="1" si="690"/>
        <v/>
      </c>
      <c r="T4148" s="147" t="str">
        <f t="shared" ca="1" si="691"/>
        <v/>
      </c>
      <c r="U4148" s="146"/>
      <c r="V4148" s="51"/>
      <c r="W4148" s="51"/>
      <c r="X4148" s="51"/>
      <c r="Y4148" s="51"/>
      <c r="Z4148" s="51"/>
      <c r="AA4148" s="145"/>
    </row>
    <row r="4149" spans="1:27" s="2" customFormat="1" ht="15.6" x14ac:dyDescent="0.3">
      <c r="A4149" s="555">
        <v>45624</v>
      </c>
      <c r="B4149" s="48" t="s">
        <v>3966</v>
      </c>
      <c r="C4149" s="48" t="s">
        <v>3434</v>
      </c>
      <c r="D4149" s="48">
        <v>3</v>
      </c>
      <c r="E4149" s="48" t="s">
        <v>28</v>
      </c>
      <c r="F4149" s="45">
        <v>3</v>
      </c>
      <c r="G4149" s="46" t="s">
        <v>3990</v>
      </c>
      <c r="H4149" s="47" t="s">
        <v>30</v>
      </c>
      <c r="I4149" s="48"/>
      <c r="J4149" s="513"/>
      <c r="K4149" s="187" t="s">
        <v>31</v>
      </c>
      <c r="L4149" s="544">
        <v>45475</v>
      </c>
      <c r="M4149" s="48"/>
      <c r="N4149" s="513">
        <v>45586</v>
      </c>
      <c r="O4149" s="51"/>
      <c r="P4149" s="70" t="str">
        <f ca="1">IF(K4149="NÃO INTERVENCIONADO",TODAY()-J4149,"")</f>
        <v/>
      </c>
      <c r="Q4149" s="70" t="str">
        <f t="shared" ca="1" si="688"/>
        <v/>
      </c>
      <c r="R4149" s="70" t="str">
        <f t="shared" ca="1" si="689"/>
        <v/>
      </c>
      <c r="S4149" s="70" t="str">
        <f t="shared" ca="1" si="690"/>
        <v/>
      </c>
      <c r="T4149" s="147" t="str">
        <f t="shared" ca="1" si="691"/>
        <v/>
      </c>
      <c r="U4149" s="146"/>
      <c r="V4149" s="51"/>
      <c r="W4149" s="51"/>
      <c r="X4149" s="51"/>
      <c r="Y4149" s="51"/>
      <c r="Z4149" s="51"/>
      <c r="AA4149" s="145"/>
    </row>
    <row r="4150" spans="1:27" s="2" customFormat="1" ht="15.6" x14ac:dyDescent="0.3">
      <c r="A4150" s="555">
        <v>45624</v>
      </c>
      <c r="B4150" s="48" t="s">
        <v>3966</v>
      </c>
      <c r="C4150" s="48" t="s">
        <v>3434</v>
      </c>
      <c r="D4150" s="48">
        <v>3</v>
      </c>
      <c r="E4150" s="48" t="s">
        <v>28</v>
      </c>
      <c r="F4150" s="45">
        <v>4</v>
      </c>
      <c r="G4150" s="46" t="s">
        <v>3989</v>
      </c>
      <c r="H4150" s="47" t="s">
        <v>30</v>
      </c>
      <c r="I4150" s="48"/>
      <c r="J4150" s="513"/>
      <c r="K4150" s="187" t="s">
        <v>31</v>
      </c>
      <c r="L4150" s="544">
        <v>45475</v>
      </c>
      <c r="M4150" s="48"/>
      <c r="N4150" s="513">
        <v>45586</v>
      </c>
      <c r="O4150" s="51"/>
      <c r="P4150" s="70" t="str">
        <f ca="1">IF(K4150="NÃO INTERVENCIONADO",TODAY()-L4150,"")</f>
        <v/>
      </c>
      <c r="Q4150" s="70" t="str">
        <f t="shared" ca="1" si="688"/>
        <v/>
      </c>
      <c r="R4150" s="70" t="str">
        <f t="shared" ca="1" si="689"/>
        <v/>
      </c>
      <c r="S4150" s="70" t="str">
        <f t="shared" ca="1" si="690"/>
        <v/>
      </c>
      <c r="T4150" s="147" t="str">
        <f t="shared" ca="1" si="691"/>
        <v/>
      </c>
      <c r="U4150" s="146"/>
      <c r="V4150" s="51"/>
      <c r="W4150" s="51"/>
      <c r="X4150" s="51"/>
      <c r="Y4150" s="51"/>
      <c r="Z4150" s="51"/>
      <c r="AA4150" s="145"/>
    </row>
    <row r="4151" spans="1:27" s="2" customFormat="1" ht="15.6" x14ac:dyDescent="0.3">
      <c r="A4151" s="555">
        <v>45624</v>
      </c>
      <c r="B4151" s="48" t="s">
        <v>3966</v>
      </c>
      <c r="C4151" s="48" t="s">
        <v>3434</v>
      </c>
      <c r="D4151" s="48">
        <v>3</v>
      </c>
      <c r="E4151" s="48" t="s">
        <v>28</v>
      </c>
      <c r="F4151" s="45">
        <v>5</v>
      </c>
      <c r="G4151" s="46" t="s">
        <v>3988</v>
      </c>
      <c r="H4151" s="47" t="s">
        <v>30</v>
      </c>
      <c r="I4151" s="48"/>
      <c r="J4151" s="513"/>
      <c r="K4151" s="42" t="s">
        <v>31</v>
      </c>
      <c r="L4151" s="544">
        <v>45475</v>
      </c>
      <c r="M4151" s="48"/>
      <c r="N4151" s="513">
        <v>45586</v>
      </c>
      <c r="O4151" s="51"/>
      <c r="P4151" s="70" t="str">
        <f t="shared" ref="P4151:P4174" ca="1" si="692">IF(K4151="NÃO INTERVENCIONADO",TODAY()-J4151,"")</f>
        <v/>
      </c>
      <c r="Q4151" s="70" t="str">
        <f t="shared" ca="1" si="688"/>
        <v/>
      </c>
      <c r="R4151" s="70" t="str">
        <f t="shared" ca="1" si="689"/>
        <v/>
      </c>
      <c r="S4151" s="70" t="str">
        <f t="shared" ca="1" si="690"/>
        <v/>
      </c>
      <c r="T4151" s="147" t="str">
        <f t="shared" ca="1" si="691"/>
        <v/>
      </c>
      <c r="U4151" s="146"/>
      <c r="V4151" s="51"/>
      <c r="W4151" s="51"/>
      <c r="X4151" s="51"/>
      <c r="Y4151" s="51"/>
      <c r="Z4151" s="51"/>
      <c r="AA4151" s="145"/>
    </row>
    <row r="4152" spans="1:27" s="2" customFormat="1" ht="15.6" x14ac:dyDescent="0.3">
      <c r="A4152" s="555">
        <v>45624</v>
      </c>
      <c r="B4152" s="48" t="s">
        <v>3966</v>
      </c>
      <c r="C4152" s="48" t="s">
        <v>3434</v>
      </c>
      <c r="D4152" s="48">
        <v>3</v>
      </c>
      <c r="E4152" s="48" t="s">
        <v>28</v>
      </c>
      <c r="F4152" s="45">
        <v>6</v>
      </c>
      <c r="G4152" s="46" t="s">
        <v>3987</v>
      </c>
      <c r="H4152" s="47" t="s">
        <v>30</v>
      </c>
      <c r="I4152" s="48"/>
      <c r="J4152" s="568">
        <v>45593</v>
      </c>
      <c r="K4152" s="42" t="s">
        <v>31</v>
      </c>
      <c r="L4152" s="544">
        <v>45475</v>
      </c>
      <c r="M4152" s="48"/>
      <c r="N4152" s="513">
        <v>45622</v>
      </c>
      <c r="O4152" s="51"/>
      <c r="P4152" s="70" t="str">
        <f t="shared" ca="1" si="692"/>
        <v/>
      </c>
      <c r="Q4152" s="70" t="str">
        <f t="shared" ca="1" si="688"/>
        <v/>
      </c>
      <c r="R4152" s="70" t="str">
        <f t="shared" ca="1" si="689"/>
        <v/>
      </c>
      <c r="S4152" s="70" t="str">
        <f t="shared" ca="1" si="690"/>
        <v/>
      </c>
      <c r="T4152" s="147" t="str">
        <f t="shared" ca="1" si="691"/>
        <v/>
      </c>
      <c r="U4152" s="146"/>
      <c r="V4152" s="51"/>
      <c r="W4152" s="51"/>
      <c r="X4152" s="51"/>
      <c r="Y4152" s="51"/>
      <c r="Z4152" s="51"/>
      <c r="AA4152" s="145"/>
    </row>
    <row r="4153" spans="1:27" s="2" customFormat="1" ht="15.6" x14ac:dyDescent="0.3">
      <c r="A4153" s="555">
        <v>45624</v>
      </c>
      <c r="B4153" s="48" t="s">
        <v>3966</v>
      </c>
      <c r="C4153" s="48" t="s">
        <v>3434</v>
      </c>
      <c r="D4153" s="48">
        <v>3</v>
      </c>
      <c r="E4153" s="48" t="s">
        <v>28</v>
      </c>
      <c r="F4153" s="45">
        <v>7</v>
      </c>
      <c r="G4153" s="46" t="s">
        <v>3986</v>
      </c>
      <c r="H4153" s="47" t="s">
        <v>30</v>
      </c>
      <c r="I4153" s="48"/>
      <c r="J4153" s="568">
        <v>45593</v>
      </c>
      <c r="K4153" s="42" t="s">
        <v>31</v>
      </c>
      <c r="L4153" s="544">
        <v>45475</v>
      </c>
      <c r="M4153" s="48"/>
      <c r="N4153" s="513">
        <v>45616</v>
      </c>
      <c r="O4153" s="51"/>
      <c r="P4153" s="70" t="str">
        <f t="shared" ca="1" si="692"/>
        <v/>
      </c>
      <c r="Q4153" s="70" t="str">
        <f t="shared" ca="1" si="688"/>
        <v/>
      </c>
      <c r="R4153" s="70" t="str">
        <f t="shared" ca="1" si="689"/>
        <v/>
      </c>
      <c r="S4153" s="70" t="str">
        <f t="shared" ca="1" si="690"/>
        <v/>
      </c>
      <c r="T4153" s="147" t="str">
        <f t="shared" ca="1" si="691"/>
        <v/>
      </c>
      <c r="U4153" s="146"/>
      <c r="V4153" s="51"/>
      <c r="W4153" s="51"/>
      <c r="X4153" s="51"/>
      <c r="Y4153" s="51"/>
      <c r="Z4153" s="51"/>
      <c r="AA4153" s="145"/>
    </row>
    <row r="4154" spans="1:27" s="2" customFormat="1" ht="15.6" x14ac:dyDescent="0.3">
      <c r="A4154" s="555">
        <v>45624</v>
      </c>
      <c r="B4154" s="48" t="s">
        <v>3966</v>
      </c>
      <c r="C4154" s="48" t="s">
        <v>3434</v>
      </c>
      <c r="D4154" s="48">
        <v>3</v>
      </c>
      <c r="E4154" s="48" t="s">
        <v>28</v>
      </c>
      <c r="F4154" s="45">
        <v>8</v>
      </c>
      <c r="G4154" s="46" t="s">
        <v>3985</v>
      </c>
      <c r="H4154" s="47" t="s">
        <v>30</v>
      </c>
      <c r="I4154" s="48"/>
      <c r="J4154" s="513"/>
      <c r="K4154" s="42" t="s">
        <v>31</v>
      </c>
      <c r="L4154" s="544">
        <v>45475</v>
      </c>
      <c r="M4154" s="48"/>
      <c r="N4154" s="513">
        <v>45616</v>
      </c>
      <c r="O4154" s="51"/>
      <c r="P4154" s="70" t="str">
        <f t="shared" ca="1" si="692"/>
        <v/>
      </c>
      <c r="Q4154" s="70" t="str">
        <f t="shared" ca="1" si="688"/>
        <v/>
      </c>
      <c r="R4154" s="70" t="str">
        <f t="shared" ca="1" si="689"/>
        <v/>
      </c>
      <c r="S4154" s="70" t="str">
        <f t="shared" ca="1" si="690"/>
        <v/>
      </c>
      <c r="T4154" s="147" t="str">
        <f t="shared" ca="1" si="691"/>
        <v/>
      </c>
      <c r="U4154" s="146"/>
      <c r="V4154" s="51"/>
      <c r="W4154" s="51"/>
      <c r="X4154" s="51"/>
      <c r="Y4154" s="51"/>
      <c r="Z4154" s="51"/>
      <c r="AA4154" s="145"/>
    </row>
    <row r="4155" spans="1:27" s="2" customFormat="1" ht="15.6" x14ac:dyDescent="0.3">
      <c r="A4155" s="555">
        <v>45624</v>
      </c>
      <c r="B4155" s="48" t="s">
        <v>3966</v>
      </c>
      <c r="C4155" s="48" t="s">
        <v>3434</v>
      </c>
      <c r="D4155" s="48">
        <v>3</v>
      </c>
      <c r="E4155" s="48" t="s">
        <v>28</v>
      </c>
      <c r="F4155" s="45">
        <v>9</v>
      </c>
      <c r="G4155" s="46" t="s">
        <v>3984</v>
      </c>
      <c r="H4155" s="47" t="s">
        <v>317</v>
      </c>
      <c r="I4155" s="48"/>
      <c r="J4155" s="513"/>
      <c r="K4155" s="42" t="s">
        <v>31</v>
      </c>
      <c r="L4155" s="544">
        <v>45475</v>
      </c>
      <c r="M4155" s="48"/>
      <c r="N4155" s="513">
        <v>45593</v>
      </c>
      <c r="O4155" s="51"/>
      <c r="P4155" s="70" t="str">
        <f t="shared" ca="1" si="692"/>
        <v/>
      </c>
      <c r="Q4155" s="70" t="str">
        <f t="shared" ca="1" si="688"/>
        <v/>
      </c>
      <c r="R4155" s="70" t="str">
        <f t="shared" ca="1" si="689"/>
        <v/>
      </c>
      <c r="S4155" s="70" t="str">
        <f t="shared" ca="1" si="690"/>
        <v/>
      </c>
      <c r="T4155" s="147" t="str">
        <f t="shared" ca="1" si="691"/>
        <v/>
      </c>
      <c r="U4155" s="146"/>
      <c r="V4155" s="51"/>
      <c r="W4155" s="51"/>
      <c r="X4155" s="51"/>
      <c r="Y4155" s="51"/>
      <c r="Z4155" s="51"/>
      <c r="AA4155" s="145"/>
    </row>
    <row r="4156" spans="1:27" s="2" customFormat="1" ht="15.6" x14ac:dyDescent="0.3">
      <c r="A4156" s="555">
        <v>45624</v>
      </c>
      <c r="B4156" s="48" t="s">
        <v>3966</v>
      </c>
      <c r="C4156" s="48" t="s">
        <v>3434</v>
      </c>
      <c r="D4156" s="48">
        <v>3</v>
      </c>
      <c r="E4156" s="48" t="s">
        <v>28</v>
      </c>
      <c r="F4156" s="45">
        <v>10</v>
      </c>
      <c r="G4156" s="46" t="s">
        <v>3983</v>
      </c>
      <c r="H4156" s="47" t="s">
        <v>30</v>
      </c>
      <c r="I4156" s="48"/>
      <c r="J4156" s="513"/>
      <c r="K4156" s="42" t="s">
        <v>31</v>
      </c>
      <c r="L4156" s="544">
        <v>45475</v>
      </c>
      <c r="M4156" s="48"/>
      <c r="N4156" s="513">
        <v>45616</v>
      </c>
      <c r="O4156" s="51"/>
      <c r="P4156" s="70" t="str">
        <f t="shared" ca="1" si="692"/>
        <v/>
      </c>
      <c r="Q4156" s="70" t="str">
        <f t="shared" ca="1" si="688"/>
        <v/>
      </c>
      <c r="R4156" s="70" t="str">
        <f t="shared" ca="1" si="689"/>
        <v/>
      </c>
      <c r="S4156" s="70" t="str">
        <f t="shared" ca="1" si="690"/>
        <v/>
      </c>
      <c r="T4156" s="147" t="str">
        <f t="shared" ca="1" si="691"/>
        <v/>
      </c>
      <c r="U4156" s="146"/>
      <c r="V4156" s="51"/>
      <c r="W4156" s="51"/>
      <c r="X4156" s="51"/>
      <c r="Y4156" s="51"/>
      <c r="Z4156" s="51"/>
      <c r="AA4156" s="145"/>
    </row>
    <row r="4157" spans="1:27" s="2" customFormat="1" ht="15.6" x14ac:dyDescent="0.3">
      <c r="A4157" s="555">
        <v>45624</v>
      </c>
      <c r="B4157" s="48" t="s">
        <v>3966</v>
      </c>
      <c r="C4157" s="48" t="s">
        <v>3434</v>
      </c>
      <c r="D4157" s="48">
        <v>3</v>
      </c>
      <c r="E4157" s="48" t="s">
        <v>28</v>
      </c>
      <c r="F4157" s="45">
        <v>11</v>
      </c>
      <c r="G4157" s="46" t="s">
        <v>3982</v>
      </c>
      <c r="H4157" s="47" t="s">
        <v>30</v>
      </c>
      <c r="I4157" s="48"/>
      <c r="J4157" s="513"/>
      <c r="K4157" s="42" t="s">
        <v>31</v>
      </c>
      <c r="L4157" s="544">
        <v>45475</v>
      </c>
      <c r="M4157" s="48"/>
      <c r="N4157" s="513">
        <v>45586</v>
      </c>
      <c r="O4157" s="51"/>
      <c r="P4157" s="70" t="str">
        <f t="shared" ca="1" si="692"/>
        <v/>
      </c>
      <c r="Q4157" s="70" t="str">
        <f t="shared" ca="1" si="688"/>
        <v/>
      </c>
      <c r="R4157" s="70" t="str">
        <f t="shared" ca="1" si="689"/>
        <v/>
      </c>
      <c r="S4157" s="70" t="str">
        <f t="shared" ca="1" si="690"/>
        <v/>
      </c>
      <c r="T4157" s="147" t="str">
        <f t="shared" ca="1" si="691"/>
        <v/>
      </c>
      <c r="U4157" s="146"/>
      <c r="V4157" s="51"/>
      <c r="W4157" s="51"/>
      <c r="X4157" s="51"/>
      <c r="Y4157" s="51"/>
      <c r="Z4157" s="51"/>
      <c r="AA4157" s="145"/>
    </row>
    <row r="4158" spans="1:27" s="2" customFormat="1" ht="15.6" x14ac:dyDescent="0.3">
      <c r="A4158" s="555">
        <v>45624</v>
      </c>
      <c r="B4158" s="48" t="s">
        <v>3966</v>
      </c>
      <c r="C4158" s="48" t="s">
        <v>3434</v>
      </c>
      <c r="D4158" s="48">
        <v>3</v>
      </c>
      <c r="E4158" s="48" t="s">
        <v>28</v>
      </c>
      <c r="F4158" s="45">
        <v>12</v>
      </c>
      <c r="G4158" s="46" t="s">
        <v>3981</v>
      </c>
      <c r="H4158" s="47" t="s">
        <v>30</v>
      </c>
      <c r="I4158" s="48"/>
      <c r="J4158" s="513"/>
      <c r="K4158" s="42" t="s">
        <v>31</v>
      </c>
      <c r="L4158" s="544">
        <v>45475</v>
      </c>
      <c r="M4158" s="48"/>
      <c r="N4158" s="513">
        <v>45586</v>
      </c>
      <c r="O4158" s="51"/>
      <c r="P4158" s="70" t="str">
        <f t="shared" ca="1" si="692"/>
        <v/>
      </c>
      <c r="Q4158" s="70" t="str">
        <f t="shared" ca="1" si="688"/>
        <v/>
      </c>
      <c r="R4158" s="70" t="str">
        <f t="shared" ca="1" si="689"/>
        <v/>
      </c>
      <c r="S4158" s="70" t="str">
        <f t="shared" ca="1" si="690"/>
        <v/>
      </c>
      <c r="T4158" s="147" t="str">
        <f t="shared" ca="1" si="691"/>
        <v/>
      </c>
      <c r="U4158" s="146"/>
      <c r="V4158" s="51"/>
      <c r="W4158" s="51"/>
      <c r="X4158" s="51"/>
      <c r="Y4158" s="51"/>
      <c r="Z4158" s="51"/>
      <c r="AA4158" s="145"/>
    </row>
    <row r="4159" spans="1:27" s="2" customFormat="1" ht="15.6" x14ac:dyDescent="0.3">
      <c r="A4159" s="555">
        <v>45624</v>
      </c>
      <c r="B4159" s="48" t="s">
        <v>3966</v>
      </c>
      <c r="C4159" s="48" t="s">
        <v>3434</v>
      </c>
      <c r="D4159" s="48">
        <v>3</v>
      </c>
      <c r="E4159" s="48" t="s">
        <v>28</v>
      </c>
      <c r="F4159" s="45">
        <v>13</v>
      </c>
      <c r="G4159" s="46" t="s">
        <v>3980</v>
      </c>
      <c r="H4159" s="47" t="s">
        <v>450</v>
      </c>
      <c r="I4159" s="47"/>
      <c r="J4159" s="568">
        <v>45610</v>
      </c>
      <c r="K4159" s="42" t="s">
        <v>31</v>
      </c>
      <c r="L4159" s="544">
        <v>45475</v>
      </c>
      <c r="M4159" s="48"/>
      <c r="N4159" s="513">
        <v>45622</v>
      </c>
      <c r="O4159" s="51"/>
      <c r="P4159" s="70" t="str">
        <f t="shared" ca="1" si="692"/>
        <v/>
      </c>
      <c r="Q4159" s="70" t="str">
        <f t="shared" ca="1" si="688"/>
        <v/>
      </c>
      <c r="R4159" s="70" t="str">
        <f t="shared" ca="1" si="689"/>
        <v/>
      </c>
      <c r="S4159" s="70" t="str">
        <f t="shared" ca="1" si="690"/>
        <v/>
      </c>
      <c r="T4159" s="147" t="str">
        <f t="shared" ca="1" si="691"/>
        <v/>
      </c>
      <c r="U4159" s="146"/>
      <c r="V4159" s="51"/>
      <c r="W4159" s="51"/>
      <c r="X4159" s="51"/>
      <c r="Y4159" s="51"/>
      <c r="Z4159" s="51"/>
      <c r="AA4159" s="145"/>
    </row>
    <row r="4160" spans="1:27" s="2" customFormat="1" ht="15.6" x14ac:dyDescent="0.3">
      <c r="A4160" s="555">
        <v>45624</v>
      </c>
      <c r="B4160" s="48" t="s">
        <v>3966</v>
      </c>
      <c r="C4160" s="48" t="s">
        <v>3434</v>
      </c>
      <c r="D4160" s="48">
        <v>3</v>
      </c>
      <c r="E4160" s="48" t="s">
        <v>28</v>
      </c>
      <c r="F4160" s="45">
        <v>14</v>
      </c>
      <c r="G4160" s="46" t="s">
        <v>3992</v>
      </c>
      <c r="H4160" s="47" t="s">
        <v>52</v>
      </c>
      <c r="I4160" s="48"/>
      <c r="J4160" s="513"/>
      <c r="K4160" s="42" t="s">
        <v>31</v>
      </c>
      <c r="L4160" s="544">
        <v>45475</v>
      </c>
      <c r="M4160" s="48"/>
      <c r="N4160" s="513">
        <v>45616</v>
      </c>
      <c r="O4160" s="51"/>
      <c r="P4160" s="70" t="str">
        <f t="shared" ca="1" si="692"/>
        <v/>
      </c>
      <c r="Q4160" s="70" t="str">
        <f t="shared" ca="1" si="688"/>
        <v/>
      </c>
      <c r="R4160" s="70" t="str">
        <f t="shared" ca="1" si="689"/>
        <v/>
      </c>
      <c r="S4160" s="70" t="str">
        <f t="shared" ca="1" si="690"/>
        <v/>
      </c>
      <c r="T4160" s="147" t="str">
        <f t="shared" ca="1" si="691"/>
        <v/>
      </c>
      <c r="U4160" s="146"/>
      <c r="V4160" s="51"/>
      <c r="W4160" s="51"/>
      <c r="X4160" s="51"/>
      <c r="Y4160" s="51"/>
      <c r="Z4160" s="51"/>
      <c r="AA4160" s="145"/>
    </row>
    <row r="4161" spans="1:27" s="2" customFormat="1" ht="15.6" x14ac:dyDescent="0.3">
      <c r="A4161" s="555">
        <v>45624</v>
      </c>
      <c r="B4161" s="48" t="s">
        <v>3966</v>
      </c>
      <c r="C4161" s="48" t="s">
        <v>3434</v>
      </c>
      <c r="D4161" s="48">
        <v>3</v>
      </c>
      <c r="E4161" s="48" t="s">
        <v>28</v>
      </c>
      <c r="F4161" s="45">
        <v>15</v>
      </c>
      <c r="G4161" s="46" t="s">
        <v>3979</v>
      </c>
      <c r="H4161" s="47" t="s">
        <v>30</v>
      </c>
      <c r="I4161" s="48"/>
      <c r="J4161" s="513"/>
      <c r="K4161" s="42" t="s">
        <v>31</v>
      </c>
      <c r="L4161" s="544">
        <v>45475</v>
      </c>
      <c r="M4161" s="48"/>
      <c r="N4161" s="513">
        <v>45593</v>
      </c>
      <c r="O4161" s="51"/>
      <c r="P4161" s="70" t="str">
        <f t="shared" ca="1" si="692"/>
        <v/>
      </c>
      <c r="Q4161" s="70" t="str">
        <f t="shared" ca="1" si="688"/>
        <v/>
      </c>
      <c r="R4161" s="70" t="str">
        <f t="shared" ca="1" si="689"/>
        <v/>
      </c>
      <c r="S4161" s="70" t="str">
        <f t="shared" ca="1" si="690"/>
        <v/>
      </c>
      <c r="T4161" s="147" t="str">
        <f t="shared" ca="1" si="691"/>
        <v/>
      </c>
      <c r="U4161" s="146"/>
      <c r="V4161" s="51"/>
      <c r="W4161" s="51"/>
      <c r="X4161" s="51"/>
      <c r="Y4161" s="51"/>
      <c r="Z4161" s="51"/>
      <c r="AA4161" s="145"/>
    </row>
    <row r="4162" spans="1:27" s="2" customFormat="1" ht="15.6" x14ac:dyDescent="0.3">
      <c r="A4162" s="555">
        <v>45624</v>
      </c>
      <c r="B4162" s="48" t="s">
        <v>3966</v>
      </c>
      <c r="C4162" s="48" t="s">
        <v>3434</v>
      </c>
      <c r="D4162" s="48">
        <v>3</v>
      </c>
      <c r="E4162" s="48" t="s">
        <v>28</v>
      </c>
      <c r="F4162" s="45">
        <v>16</v>
      </c>
      <c r="G4162" s="46" t="s">
        <v>3978</v>
      </c>
      <c r="H4162" s="47" t="s">
        <v>40</v>
      </c>
      <c r="I4162" s="48"/>
      <c r="J4162" s="513"/>
      <c r="K4162" s="42" t="s">
        <v>31</v>
      </c>
      <c r="L4162" s="544">
        <v>45475</v>
      </c>
      <c r="M4162" s="48"/>
      <c r="N4162" s="513">
        <v>45656</v>
      </c>
      <c r="O4162" s="51"/>
      <c r="P4162" s="70" t="str">
        <f t="shared" ca="1" si="692"/>
        <v/>
      </c>
      <c r="Q4162" s="70" t="str">
        <f t="shared" ca="1" si="688"/>
        <v/>
      </c>
      <c r="R4162" s="70" t="str">
        <f t="shared" ca="1" si="689"/>
        <v/>
      </c>
      <c r="S4162" s="70" t="str">
        <f t="shared" ca="1" si="690"/>
        <v/>
      </c>
      <c r="T4162" s="147" t="str">
        <f t="shared" ca="1" si="691"/>
        <v/>
      </c>
      <c r="U4162" s="146"/>
      <c r="V4162" s="51"/>
      <c r="W4162" s="51"/>
      <c r="X4162" s="51"/>
      <c r="Y4162" s="51"/>
      <c r="Z4162" s="51"/>
      <c r="AA4162" s="145"/>
    </row>
    <row r="4163" spans="1:27" s="2" customFormat="1" ht="15.6" x14ac:dyDescent="0.3">
      <c r="A4163" s="555">
        <v>45624</v>
      </c>
      <c r="B4163" s="48" t="s">
        <v>3966</v>
      </c>
      <c r="C4163" s="48" t="s">
        <v>3434</v>
      </c>
      <c r="D4163" s="48">
        <v>3</v>
      </c>
      <c r="E4163" s="48" t="s">
        <v>28</v>
      </c>
      <c r="F4163" s="45">
        <v>17</v>
      </c>
      <c r="G4163" s="46" t="s">
        <v>3977</v>
      </c>
      <c r="H4163" s="47" t="s">
        <v>40</v>
      </c>
      <c r="I4163" s="48"/>
      <c r="J4163" s="513"/>
      <c r="K4163" s="42" t="s">
        <v>31</v>
      </c>
      <c r="L4163" s="544">
        <v>45475</v>
      </c>
      <c r="M4163" s="48"/>
      <c r="N4163" s="513">
        <v>45656</v>
      </c>
      <c r="O4163" s="51"/>
      <c r="P4163" s="70" t="str">
        <f t="shared" ca="1" si="692"/>
        <v/>
      </c>
      <c r="Q4163" s="70" t="str">
        <f t="shared" ca="1" si="688"/>
        <v/>
      </c>
      <c r="R4163" s="70" t="str">
        <f t="shared" ca="1" si="689"/>
        <v/>
      </c>
      <c r="S4163" s="70" t="str">
        <f t="shared" ca="1" si="690"/>
        <v/>
      </c>
      <c r="T4163" s="147" t="str">
        <f t="shared" ca="1" si="691"/>
        <v/>
      </c>
      <c r="U4163" s="146"/>
      <c r="V4163" s="51"/>
      <c r="W4163" s="51"/>
      <c r="X4163" s="51"/>
      <c r="Y4163" s="51"/>
      <c r="Z4163" s="51"/>
      <c r="AA4163" s="145"/>
    </row>
    <row r="4164" spans="1:27" s="2" customFormat="1" ht="15.6" x14ac:dyDescent="0.3">
      <c r="A4164" s="555">
        <v>45624</v>
      </c>
      <c r="B4164" s="48" t="s">
        <v>3966</v>
      </c>
      <c r="C4164" s="48" t="s">
        <v>3434</v>
      </c>
      <c r="D4164" s="48">
        <v>3</v>
      </c>
      <c r="E4164" s="48" t="s">
        <v>28</v>
      </c>
      <c r="F4164" s="45">
        <v>18</v>
      </c>
      <c r="G4164" s="46" t="s">
        <v>3976</v>
      </c>
      <c r="H4164" s="47" t="s">
        <v>30</v>
      </c>
      <c r="I4164" s="48"/>
      <c r="J4164" s="568">
        <v>45593</v>
      </c>
      <c r="K4164" s="42" t="s">
        <v>31</v>
      </c>
      <c r="L4164" s="544">
        <v>45475</v>
      </c>
      <c r="M4164" s="48"/>
      <c r="N4164" s="513">
        <v>45616</v>
      </c>
      <c r="O4164" s="51"/>
      <c r="P4164" s="70" t="str">
        <f t="shared" ca="1" si="692"/>
        <v/>
      </c>
      <c r="Q4164" s="70" t="str">
        <f t="shared" ca="1" si="688"/>
        <v/>
      </c>
      <c r="R4164" s="70" t="str">
        <f t="shared" ca="1" si="689"/>
        <v/>
      </c>
      <c r="S4164" s="70" t="str">
        <f t="shared" ca="1" si="690"/>
        <v/>
      </c>
      <c r="T4164" s="147" t="str">
        <f t="shared" ca="1" si="691"/>
        <v/>
      </c>
      <c r="U4164" s="146"/>
      <c r="V4164" s="51"/>
      <c r="W4164" s="51"/>
      <c r="X4164" s="51"/>
      <c r="Y4164" s="51"/>
      <c r="Z4164" s="51"/>
      <c r="AA4164" s="145"/>
    </row>
    <row r="4165" spans="1:27" s="2" customFormat="1" ht="15.6" x14ac:dyDescent="0.3">
      <c r="A4165" s="555">
        <v>45624</v>
      </c>
      <c r="B4165" s="48" t="s">
        <v>3966</v>
      </c>
      <c r="C4165" s="48" t="s">
        <v>3434</v>
      </c>
      <c r="D4165" s="48">
        <v>3</v>
      </c>
      <c r="E4165" s="48" t="s">
        <v>28</v>
      </c>
      <c r="F4165" s="45">
        <v>19</v>
      </c>
      <c r="G4165" s="46" t="s">
        <v>3975</v>
      </c>
      <c r="H4165" s="47" t="s">
        <v>40</v>
      </c>
      <c r="I4165" s="48"/>
      <c r="J4165" s="513"/>
      <c r="K4165" s="42" t="s">
        <v>31</v>
      </c>
      <c r="L4165" s="544">
        <v>45475</v>
      </c>
      <c r="M4165" s="48"/>
      <c r="N4165" s="513">
        <v>45656</v>
      </c>
      <c r="O4165" s="51"/>
      <c r="P4165" s="70" t="str">
        <f t="shared" ca="1" si="692"/>
        <v/>
      </c>
      <c r="Q4165" s="70" t="str">
        <f t="shared" ca="1" si="688"/>
        <v/>
      </c>
      <c r="R4165" s="70" t="str">
        <f t="shared" ca="1" si="689"/>
        <v/>
      </c>
      <c r="S4165" s="70" t="str">
        <f t="shared" ca="1" si="690"/>
        <v/>
      </c>
      <c r="T4165" s="147" t="str">
        <f t="shared" ca="1" si="691"/>
        <v/>
      </c>
      <c r="U4165" s="146"/>
      <c r="V4165" s="51"/>
      <c r="W4165" s="51"/>
      <c r="X4165" s="51"/>
      <c r="Y4165" s="51"/>
      <c r="Z4165" s="51"/>
      <c r="AA4165" s="145"/>
    </row>
    <row r="4166" spans="1:27" s="2" customFormat="1" ht="15.6" x14ac:dyDescent="0.3">
      <c r="A4166" s="555">
        <v>45624</v>
      </c>
      <c r="B4166" s="48" t="s">
        <v>3966</v>
      </c>
      <c r="C4166" s="48" t="s">
        <v>3434</v>
      </c>
      <c r="D4166" s="48">
        <v>3</v>
      </c>
      <c r="E4166" s="48" t="s">
        <v>28</v>
      </c>
      <c r="F4166" s="45">
        <v>20</v>
      </c>
      <c r="G4166" s="46" t="s">
        <v>3974</v>
      </c>
      <c r="H4166" s="47" t="s">
        <v>30</v>
      </c>
      <c r="I4166" s="48"/>
      <c r="J4166" s="513"/>
      <c r="K4166" s="42" t="s">
        <v>31</v>
      </c>
      <c r="L4166" s="544">
        <v>45475</v>
      </c>
      <c r="M4166" s="48"/>
      <c r="N4166" s="513">
        <v>45586</v>
      </c>
      <c r="O4166" s="51"/>
      <c r="P4166" s="70" t="str">
        <f t="shared" ca="1" si="692"/>
        <v/>
      </c>
      <c r="Q4166" s="70" t="str">
        <f t="shared" ca="1" si="688"/>
        <v/>
      </c>
      <c r="R4166" s="70" t="str">
        <f t="shared" ca="1" si="689"/>
        <v/>
      </c>
      <c r="S4166" s="70" t="str">
        <f t="shared" ca="1" si="690"/>
        <v/>
      </c>
      <c r="T4166" s="147" t="str">
        <f t="shared" ca="1" si="691"/>
        <v/>
      </c>
      <c r="U4166" s="146"/>
      <c r="V4166" s="51"/>
      <c r="W4166" s="51"/>
      <c r="X4166" s="51"/>
      <c r="Y4166" s="51"/>
      <c r="Z4166" s="51"/>
      <c r="AA4166" s="145"/>
    </row>
    <row r="4167" spans="1:27" s="2" customFormat="1" ht="15.6" x14ac:dyDescent="0.3">
      <c r="A4167" s="555">
        <v>45624</v>
      </c>
      <c r="B4167" s="48" t="s">
        <v>3966</v>
      </c>
      <c r="C4167" s="48" t="s">
        <v>3434</v>
      </c>
      <c r="D4167" s="48">
        <v>3</v>
      </c>
      <c r="E4167" s="48" t="s">
        <v>28</v>
      </c>
      <c r="F4167" s="45">
        <v>21</v>
      </c>
      <c r="G4167" s="46" t="s">
        <v>3973</v>
      </c>
      <c r="H4167" s="47" t="s">
        <v>30</v>
      </c>
      <c r="I4167" s="48"/>
      <c r="J4167" s="513"/>
      <c r="K4167" s="187" t="s">
        <v>31</v>
      </c>
      <c r="L4167" s="544">
        <v>45475</v>
      </c>
      <c r="M4167" s="48"/>
      <c r="N4167" s="513">
        <v>45586</v>
      </c>
      <c r="O4167" s="51"/>
      <c r="P4167" s="70" t="str">
        <f t="shared" ca="1" si="692"/>
        <v/>
      </c>
      <c r="Q4167" s="70" t="str">
        <f t="shared" ca="1" si="688"/>
        <v/>
      </c>
      <c r="R4167" s="70" t="str">
        <f t="shared" ca="1" si="689"/>
        <v/>
      </c>
      <c r="S4167" s="70" t="str">
        <f t="shared" ca="1" si="690"/>
        <v/>
      </c>
      <c r="T4167" s="147" t="str">
        <f t="shared" ca="1" si="691"/>
        <v/>
      </c>
      <c r="U4167" s="146"/>
      <c r="V4167" s="51"/>
      <c r="W4167" s="51"/>
      <c r="X4167" s="51"/>
      <c r="Y4167" s="51"/>
      <c r="Z4167" s="51"/>
      <c r="AA4167" s="145"/>
    </row>
    <row r="4168" spans="1:27" s="2" customFormat="1" ht="15.6" x14ac:dyDescent="0.3">
      <c r="A4168" s="555">
        <v>45624</v>
      </c>
      <c r="B4168" s="48" t="s">
        <v>3966</v>
      </c>
      <c r="C4168" s="48" t="s">
        <v>3434</v>
      </c>
      <c r="D4168" s="48">
        <v>3</v>
      </c>
      <c r="E4168" s="48" t="s">
        <v>28</v>
      </c>
      <c r="F4168" s="45">
        <v>22</v>
      </c>
      <c r="G4168" s="46" t="s">
        <v>3972</v>
      </c>
      <c r="H4168" s="47" t="s">
        <v>30</v>
      </c>
      <c r="I4168" s="48"/>
      <c r="J4168" s="513"/>
      <c r="K4168" s="42" t="s">
        <v>31</v>
      </c>
      <c r="L4168" s="544">
        <v>45475</v>
      </c>
      <c r="M4168" s="48"/>
      <c r="N4168" s="513">
        <v>45586</v>
      </c>
      <c r="O4168" s="51"/>
      <c r="P4168" s="70" t="str">
        <f t="shared" ca="1" si="692"/>
        <v/>
      </c>
      <c r="Q4168" s="70" t="str">
        <f t="shared" ca="1" si="688"/>
        <v/>
      </c>
      <c r="R4168" s="70" t="str">
        <f t="shared" ca="1" si="689"/>
        <v/>
      </c>
      <c r="S4168" s="70" t="str">
        <f t="shared" ca="1" si="690"/>
        <v/>
      </c>
      <c r="T4168" s="147" t="str">
        <f t="shared" ca="1" si="691"/>
        <v/>
      </c>
      <c r="U4168" s="146"/>
      <c r="V4168" s="51"/>
      <c r="W4168" s="51"/>
      <c r="X4168" s="51"/>
      <c r="Y4168" s="51"/>
      <c r="Z4168" s="51"/>
      <c r="AA4168" s="145"/>
    </row>
    <row r="4169" spans="1:27" s="2" customFormat="1" ht="15.6" x14ac:dyDescent="0.3">
      <c r="A4169" s="555">
        <v>45624</v>
      </c>
      <c r="B4169" s="48" t="s">
        <v>3966</v>
      </c>
      <c r="C4169" s="48" t="s">
        <v>3434</v>
      </c>
      <c r="D4169" s="48">
        <v>3</v>
      </c>
      <c r="E4169" s="48" t="s">
        <v>28</v>
      </c>
      <c r="F4169" s="45">
        <v>23</v>
      </c>
      <c r="G4169" s="46" t="s">
        <v>3971</v>
      </c>
      <c r="H4169" s="47" t="s">
        <v>30</v>
      </c>
      <c r="I4169" s="48"/>
      <c r="J4169" s="513"/>
      <c r="K4169" s="187" t="s">
        <v>31</v>
      </c>
      <c r="L4169" s="544">
        <v>45475</v>
      </c>
      <c r="M4169" s="48"/>
      <c r="N4169" s="513">
        <v>45586</v>
      </c>
      <c r="O4169" s="51"/>
      <c r="P4169" s="70" t="str">
        <f t="shared" ca="1" si="692"/>
        <v/>
      </c>
      <c r="Q4169" s="70" t="str">
        <f t="shared" ca="1" si="688"/>
        <v/>
      </c>
      <c r="R4169" s="70" t="str">
        <f t="shared" ca="1" si="689"/>
        <v/>
      </c>
      <c r="S4169" s="70" t="str">
        <f t="shared" ca="1" si="690"/>
        <v/>
      </c>
      <c r="T4169" s="147" t="str">
        <f t="shared" ca="1" si="691"/>
        <v/>
      </c>
      <c r="U4169" s="146"/>
      <c r="V4169" s="51"/>
      <c r="W4169" s="51"/>
      <c r="X4169" s="51"/>
      <c r="Y4169" s="51"/>
      <c r="Z4169" s="51"/>
      <c r="AA4169" s="145"/>
    </row>
    <row r="4170" spans="1:27" s="2" customFormat="1" ht="15.6" x14ac:dyDescent="0.3">
      <c r="A4170" s="555">
        <v>45624</v>
      </c>
      <c r="B4170" s="48" t="s">
        <v>3966</v>
      </c>
      <c r="C4170" s="48" t="s">
        <v>3434</v>
      </c>
      <c r="D4170" s="48">
        <v>3</v>
      </c>
      <c r="E4170" s="48" t="s">
        <v>28</v>
      </c>
      <c r="F4170" s="45">
        <v>24</v>
      </c>
      <c r="G4170" s="46" t="s">
        <v>3970</v>
      </c>
      <c r="H4170" s="47" t="s">
        <v>30</v>
      </c>
      <c r="I4170" s="48"/>
      <c r="J4170" s="513"/>
      <c r="K4170" s="42" t="s">
        <v>31</v>
      </c>
      <c r="L4170" s="544">
        <v>45475</v>
      </c>
      <c r="M4170" s="48"/>
      <c r="N4170" s="513">
        <v>45586</v>
      </c>
      <c r="O4170" s="51"/>
      <c r="P4170" s="70" t="str">
        <f t="shared" ca="1" si="692"/>
        <v/>
      </c>
      <c r="Q4170" s="70" t="str">
        <f t="shared" ca="1" si="688"/>
        <v/>
      </c>
      <c r="R4170" s="70" t="str">
        <f t="shared" ca="1" si="689"/>
        <v/>
      </c>
      <c r="S4170" s="70" t="str">
        <f t="shared" ca="1" si="690"/>
        <v/>
      </c>
      <c r="T4170" s="147" t="str">
        <f t="shared" ca="1" si="691"/>
        <v/>
      </c>
      <c r="U4170" s="146"/>
      <c r="V4170" s="51"/>
      <c r="W4170" s="51"/>
      <c r="X4170" s="51"/>
      <c r="Y4170" s="51"/>
      <c r="Z4170" s="51"/>
      <c r="AA4170" s="145"/>
    </row>
    <row r="4171" spans="1:27" s="2" customFormat="1" ht="15.6" x14ac:dyDescent="0.3">
      <c r="A4171" s="555">
        <v>45624</v>
      </c>
      <c r="B4171" s="48" t="s">
        <v>3966</v>
      </c>
      <c r="C4171" s="48" t="s">
        <v>3434</v>
      </c>
      <c r="D4171" s="48">
        <v>3</v>
      </c>
      <c r="E4171" s="48" t="s">
        <v>28</v>
      </c>
      <c r="F4171" s="45">
        <v>25</v>
      </c>
      <c r="G4171" s="46" t="s">
        <v>3969</v>
      </c>
      <c r="H4171" s="47" t="s">
        <v>30</v>
      </c>
      <c r="I4171" s="48"/>
      <c r="J4171" s="513"/>
      <c r="K4171" s="42" t="s">
        <v>31</v>
      </c>
      <c r="L4171" s="544">
        <v>45475</v>
      </c>
      <c r="M4171" s="48"/>
      <c r="N4171" s="513">
        <v>45586</v>
      </c>
      <c r="O4171" s="51"/>
      <c r="P4171" s="70" t="str">
        <f t="shared" ca="1" si="692"/>
        <v/>
      </c>
      <c r="Q4171" s="70" t="str">
        <f t="shared" ca="1" si="688"/>
        <v/>
      </c>
      <c r="R4171" s="70" t="str">
        <f t="shared" ca="1" si="689"/>
        <v/>
      </c>
      <c r="S4171" s="70" t="str">
        <f t="shared" ca="1" si="690"/>
        <v/>
      </c>
      <c r="T4171" s="147" t="str">
        <f t="shared" ca="1" si="691"/>
        <v/>
      </c>
      <c r="U4171" s="146"/>
      <c r="V4171" s="51"/>
      <c r="W4171" s="51"/>
      <c r="X4171" s="51"/>
      <c r="Y4171" s="51"/>
      <c r="Z4171" s="51"/>
      <c r="AA4171" s="145"/>
    </row>
    <row r="4172" spans="1:27" s="2" customFormat="1" ht="15.6" x14ac:dyDescent="0.3">
      <c r="A4172" s="555">
        <v>45624</v>
      </c>
      <c r="B4172" s="48" t="s">
        <v>3966</v>
      </c>
      <c r="C4172" s="48" t="s">
        <v>3434</v>
      </c>
      <c r="D4172" s="48">
        <v>3</v>
      </c>
      <c r="E4172" s="48" t="s">
        <v>28</v>
      </c>
      <c r="F4172" s="45">
        <v>26</v>
      </c>
      <c r="G4172" s="46" t="s">
        <v>3968</v>
      </c>
      <c r="H4172" s="47" t="s">
        <v>30</v>
      </c>
      <c r="I4172" s="48"/>
      <c r="J4172" s="513"/>
      <c r="K4172" s="42" t="s">
        <v>31</v>
      </c>
      <c r="L4172" s="544">
        <v>45475</v>
      </c>
      <c r="M4172" s="48"/>
      <c r="N4172" s="513">
        <v>45586</v>
      </c>
      <c r="O4172" s="51"/>
      <c r="P4172" s="70" t="str">
        <f t="shared" ca="1" si="692"/>
        <v/>
      </c>
      <c r="Q4172" s="70" t="str">
        <f t="shared" ca="1" si="688"/>
        <v/>
      </c>
      <c r="R4172" s="70" t="str">
        <f t="shared" ca="1" si="689"/>
        <v/>
      </c>
      <c r="S4172" s="70" t="str">
        <f t="shared" ca="1" si="690"/>
        <v/>
      </c>
      <c r="T4172" s="147" t="str">
        <f t="shared" ca="1" si="691"/>
        <v/>
      </c>
      <c r="U4172" s="146"/>
      <c r="V4172" s="51"/>
      <c r="W4172" s="51"/>
      <c r="X4172" s="51"/>
      <c r="Y4172" s="51"/>
      <c r="Z4172" s="51"/>
      <c r="AA4172" s="145"/>
    </row>
    <row r="4173" spans="1:27" s="2" customFormat="1" ht="15.6" x14ac:dyDescent="0.3">
      <c r="A4173" s="555">
        <v>45624</v>
      </c>
      <c r="B4173" s="48" t="s">
        <v>3966</v>
      </c>
      <c r="C4173" s="48" t="s">
        <v>3434</v>
      </c>
      <c r="D4173" s="48">
        <v>3</v>
      </c>
      <c r="E4173" s="48" t="s">
        <v>28</v>
      </c>
      <c r="F4173" s="45">
        <v>27</v>
      </c>
      <c r="G4173" s="46" t="s">
        <v>3967</v>
      </c>
      <c r="H4173" s="47" t="s">
        <v>30</v>
      </c>
      <c r="I4173" s="48"/>
      <c r="J4173" s="513"/>
      <c r="K4173" s="42" t="s">
        <v>31</v>
      </c>
      <c r="L4173" s="544">
        <v>45475</v>
      </c>
      <c r="M4173" s="48"/>
      <c r="N4173" s="513">
        <v>45586</v>
      </c>
      <c r="O4173" s="51"/>
      <c r="P4173" s="70" t="str">
        <f t="shared" ca="1" si="692"/>
        <v/>
      </c>
      <c r="Q4173" s="70" t="str">
        <f t="shared" ca="1" si="688"/>
        <v/>
      </c>
      <c r="R4173" s="70" t="str">
        <f t="shared" ca="1" si="689"/>
        <v/>
      </c>
      <c r="S4173" s="70" t="str">
        <f t="shared" ca="1" si="690"/>
        <v/>
      </c>
      <c r="T4173" s="147" t="str">
        <f t="shared" ca="1" si="691"/>
        <v/>
      </c>
      <c r="U4173" s="146"/>
      <c r="V4173" s="51"/>
      <c r="W4173" s="51"/>
      <c r="X4173" s="51"/>
      <c r="Y4173" s="51"/>
      <c r="Z4173" s="51"/>
      <c r="AA4173" s="145"/>
    </row>
    <row r="4174" spans="1:27" s="2" customFormat="1" ht="15.6" x14ac:dyDescent="0.3">
      <c r="A4174" s="555">
        <v>45624</v>
      </c>
      <c r="B4174" s="48" t="s">
        <v>3966</v>
      </c>
      <c r="C4174" s="48" t="s">
        <v>3434</v>
      </c>
      <c r="D4174" s="48">
        <v>3</v>
      </c>
      <c r="E4174" s="48" t="s">
        <v>28</v>
      </c>
      <c r="F4174" s="45">
        <v>28</v>
      </c>
      <c r="G4174" s="46" t="s">
        <v>888</v>
      </c>
      <c r="H4174" s="53" t="s">
        <v>44</v>
      </c>
      <c r="I4174" s="48"/>
      <c r="J4174" s="513">
        <v>45593</v>
      </c>
      <c r="K4174" s="42" t="s">
        <v>31</v>
      </c>
      <c r="L4174" s="544">
        <v>45475</v>
      </c>
      <c r="M4174" s="48"/>
      <c r="N4174" s="513">
        <v>45601</v>
      </c>
      <c r="O4174" s="51"/>
      <c r="P4174" s="70" t="str">
        <f t="shared" ca="1" si="692"/>
        <v/>
      </c>
      <c r="Q4174" s="70" t="str">
        <f t="shared" ca="1" si="688"/>
        <v/>
      </c>
      <c r="R4174" s="70" t="str">
        <f t="shared" ca="1" si="689"/>
        <v/>
      </c>
      <c r="S4174" s="70" t="str">
        <f t="shared" ca="1" si="690"/>
        <v/>
      </c>
      <c r="T4174" s="147" t="str">
        <f t="shared" ca="1" si="691"/>
        <v/>
      </c>
      <c r="U4174" s="146"/>
      <c r="V4174" s="51"/>
      <c r="W4174" s="51"/>
      <c r="X4174" s="51"/>
      <c r="Y4174" s="51"/>
      <c r="Z4174" s="51"/>
      <c r="AA4174" s="145"/>
    </row>
    <row r="4175" spans="1:27" s="2" customFormat="1" ht="15.6" customHeight="1" x14ac:dyDescent="0.3">
      <c r="A4175" s="555">
        <v>45624</v>
      </c>
      <c r="B4175" s="48" t="s">
        <v>3966</v>
      </c>
      <c r="C4175" s="48" t="s">
        <v>3434</v>
      </c>
      <c r="D4175" s="48">
        <v>3</v>
      </c>
      <c r="E4175" s="48" t="s">
        <v>28</v>
      </c>
      <c r="F4175" s="45">
        <v>29</v>
      </c>
      <c r="G4175" s="63" t="s">
        <v>3991</v>
      </c>
      <c r="H4175" s="47" t="s">
        <v>54</v>
      </c>
      <c r="I4175" s="47"/>
      <c r="J4175" s="568">
        <v>45688</v>
      </c>
      <c r="K4175" s="42" t="s">
        <v>31</v>
      </c>
      <c r="L4175" s="544">
        <v>45475</v>
      </c>
      <c r="M4175" s="57"/>
      <c r="N4175" s="516">
        <v>45719</v>
      </c>
      <c r="O4175" s="51"/>
      <c r="P4175" s="70"/>
      <c r="Q4175" s="70"/>
      <c r="R4175" s="70"/>
      <c r="S4175" s="70"/>
      <c r="T4175" s="147"/>
      <c r="U4175" s="146"/>
      <c r="V4175" s="51"/>
      <c r="W4175" s="51"/>
      <c r="X4175" s="51"/>
      <c r="Y4175" s="51"/>
      <c r="Z4175" s="51"/>
      <c r="AA4175" s="145"/>
    </row>
    <row r="4176" spans="1:27" s="2" customFormat="1" ht="15.6" x14ac:dyDescent="0.3">
      <c r="A4176" s="555">
        <v>45624</v>
      </c>
      <c r="B4176" s="48" t="s">
        <v>3966</v>
      </c>
      <c r="C4176" s="48" t="s">
        <v>3434</v>
      </c>
      <c r="D4176" s="48">
        <v>3</v>
      </c>
      <c r="E4176" s="48" t="s">
        <v>28</v>
      </c>
      <c r="F4176" s="45">
        <v>30</v>
      </c>
      <c r="G4176" s="64" t="s">
        <v>5226</v>
      </c>
      <c r="H4176" s="47" t="s">
        <v>54</v>
      </c>
      <c r="I4176" s="65"/>
      <c r="J4176" s="526">
        <v>45924</v>
      </c>
      <c r="K4176" s="42" t="s">
        <v>31</v>
      </c>
      <c r="L4176" s="544">
        <v>45475</v>
      </c>
      <c r="M4176" s="404"/>
      <c r="N4176" s="516" t="s">
        <v>5427</v>
      </c>
      <c r="O4176" s="51"/>
      <c r="P4176" s="70"/>
      <c r="Q4176" s="70"/>
      <c r="R4176" s="70"/>
      <c r="S4176" s="70"/>
      <c r="T4176" s="147"/>
      <c r="U4176" s="146"/>
      <c r="V4176" s="51"/>
      <c r="W4176" s="51"/>
      <c r="X4176" s="51"/>
      <c r="Y4176" s="51"/>
      <c r="Z4176" s="51"/>
      <c r="AA4176" s="145"/>
    </row>
    <row r="4177" spans="1:27" s="2" customFormat="1" ht="15.6" x14ac:dyDescent="0.3">
      <c r="A4177" s="555">
        <v>45573</v>
      </c>
      <c r="B4177" s="48" t="s">
        <v>3993</v>
      </c>
      <c r="C4177" s="45" t="s">
        <v>3434</v>
      </c>
      <c r="D4177" s="45">
        <v>3</v>
      </c>
      <c r="E4177" s="45" t="s">
        <v>66</v>
      </c>
      <c r="F4177" s="45">
        <v>1</v>
      </c>
      <c r="G4177" s="63" t="s">
        <v>3994</v>
      </c>
      <c r="H4177" s="47" t="s">
        <v>40</v>
      </c>
      <c r="I4177" s="48"/>
      <c r="J4177" s="513">
        <v>45346</v>
      </c>
      <c r="K4177" s="187" t="s">
        <v>31</v>
      </c>
      <c r="L4177" s="544">
        <v>45463</v>
      </c>
      <c r="M4177" s="48"/>
      <c r="N4177" s="513">
        <v>45722</v>
      </c>
      <c r="O4177" s="51"/>
      <c r="P4177" s="70"/>
      <c r="Q4177" s="70"/>
      <c r="R4177" s="70"/>
      <c r="S4177" s="70"/>
      <c r="T4177" s="147"/>
      <c r="U4177" s="146"/>
      <c r="V4177" s="51"/>
      <c r="W4177" s="51"/>
      <c r="X4177" s="51"/>
      <c r="Y4177" s="51"/>
      <c r="Z4177" s="51"/>
      <c r="AA4177" s="145"/>
    </row>
    <row r="4178" spans="1:27" s="2" customFormat="1" ht="15.6" x14ac:dyDescent="0.3">
      <c r="A4178" s="555">
        <v>45573</v>
      </c>
      <c r="B4178" s="48" t="s">
        <v>3993</v>
      </c>
      <c r="C4178" s="48" t="s">
        <v>3434</v>
      </c>
      <c r="D4178" s="48">
        <v>3</v>
      </c>
      <c r="E4178" s="48" t="s">
        <v>66</v>
      </c>
      <c r="F4178" s="45">
        <v>2</v>
      </c>
      <c r="G4178" s="63" t="s">
        <v>3995</v>
      </c>
      <c r="H4178" s="65" t="s">
        <v>116</v>
      </c>
      <c r="I4178" s="202"/>
      <c r="J4178" s="608">
        <v>45663</v>
      </c>
      <c r="K4178" s="42" t="s">
        <v>31</v>
      </c>
      <c r="L4178" s="544">
        <v>45463</v>
      </c>
      <c r="M4178" s="485"/>
      <c r="N4178" s="518">
        <v>45707</v>
      </c>
      <c r="O4178" s="51"/>
      <c r="P4178" s="70" t="str">
        <f t="shared" ref="P4178:P4189" ca="1" si="693">IF(K4178="NÃO INTERVENCIONADO",TODAY()-J4178,"")</f>
        <v/>
      </c>
      <c r="Q4178" s="70" t="str">
        <f t="shared" ref="Q4178:Q4217" ca="1" si="694">IF(K4178="ENCOMENDADO",TODAY()-J4178,"")</f>
        <v/>
      </c>
      <c r="R4178" s="70" t="str">
        <f t="shared" ref="R4178:R4217" ca="1" si="695">IF(K4178="EM OBRA",TODAY()-J4178,"")</f>
        <v/>
      </c>
      <c r="S4178" s="70" t="str">
        <f t="shared" ref="S4178:S4217" ca="1" si="696">IF(K4178="CORREÇÃO NÃO ACEITE",TODAY()-J4178,"")</f>
        <v/>
      </c>
      <c r="T4178" s="147" t="str">
        <f t="shared" ref="T4178:T4217" ca="1" si="697">IF(K4178="A VERIFICAR",TODAY()-J4178,"")</f>
        <v/>
      </c>
      <c r="U4178" s="146"/>
      <c r="V4178" s="51"/>
      <c r="W4178" s="51"/>
      <c r="X4178" s="51"/>
      <c r="Y4178" s="51"/>
      <c r="Z4178" s="51"/>
      <c r="AA4178" s="145"/>
    </row>
    <row r="4179" spans="1:27" s="2" customFormat="1" ht="15.6" x14ac:dyDescent="0.3">
      <c r="A4179" s="555">
        <v>45573</v>
      </c>
      <c r="B4179" s="48" t="s">
        <v>3993</v>
      </c>
      <c r="C4179" s="45" t="s">
        <v>3434</v>
      </c>
      <c r="D4179" s="45">
        <v>3</v>
      </c>
      <c r="E4179" s="45" t="s">
        <v>66</v>
      </c>
      <c r="F4179" s="45">
        <v>3</v>
      </c>
      <c r="G4179" s="63" t="s">
        <v>3996</v>
      </c>
      <c r="H4179" s="47" t="s">
        <v>40</v>
      </c>
      <c r="I4179" s="48"/>
      <c r="J4179" s="513">
        <v>45632</v>
      </c>
      <c r="K4179" s="42" t="s">
        <v>31</v>
      </c>
      <c r="L4179" s="544">
        <v>45463</v>
      </c>
      <c r="M4179" s="57"/>
      <c r="N4179" s="516">
        <v>45632</v>
      </c>
      <c r="O4179" s="51"/>
      <c r="P4179" s="70" t="str">
        <f t="shared" ca="1" si="693"/>
        <v/>
      </c>
      <c r="Q4179" s="70" t="str">
        <f t="shared" ca="1" si="694"/>
        <v/>
      </c>
      <c r="R4179" s="70" t="str">
        <f t="shared" ca="1" si="695"/>
        <v/>
      </c>
      <c r="S4179" s="70" t="str">
        <f t="shared" ca="1" si="696"/>
        <v/>
      </c>
      <c r="T4179" s="147" t="str">
        <f t="shared" ca="1" si="697"/>
        <v/>
      </c>
      <c r="U4179" s="146"/>
      <c r="V4179" s="51"/>
      <c r="W4179" s="51"/>
      <c r="X4179" s="51"/>
      <c r="Y4179" s="51"/>
      <c r="Z4179" s="51"/>
      <c r="AA4179" s="145"/>
    </row>
    <row r="4180" spans="1:27" s="2" customFormat="1" ht="15.6" x14ac:dyDescent="0.3">
      <c r="A4180" s="555">
        <v>45573</v>
      </c>
      <c r="B4180" s="48" t="s">
        <v>3993</v>
      </c>
      <c r="C4180" s="48" t="s">
        <v>3434</v>
      </c>
      <c r="D4180" s="48">
        <v>3</v>
      </c>
      <c r="E4180" s="48" t="s">
        <v>66</v>
      </c>
      <c r="F4180" s="45">
        <v>4</v>
      </c>
      <c r="G4180" s="71" t="s">
        <v>3997</v>
      </c>
      <c r="H4180" s="53" t="s">
        <v>30</v>
      </c>
      <c r="I4180" s="48"/>
      <c r="J4180" s="513">
        <v>45615</v>
      </c>
      <c r="K4180" s="188" t="s">
        <v>227</v>
      </c>
      <c r="L4180" s="544">
        <v>45463</v>
      </c>
      <c r="M4180" s="57"/>
      <c r="N4180" s="516">
        <v>45646</v>
      </c>
      <c r="O4180" s="51"/>
      <c r="P4180" s="70" t="str">
        <f t="shared" ca="1" si="693"/>
        <v/>
      </c>
      <c r="Q4180" s="70" t="str">
        <f t="shared" ca="1" si="694"/>
        <v/>
      </c>
      <c r="R4180" s="70" t="str">
        <f t="shared" ca="1" si="695"/>
        <v/>
      </c>
      <c r="S4180" s="70" t="str">
        <f t="shared" ca="1" si="696"/>
        <v/>
      </c>
      <c r="T4180" s="147" t="str">
        <f t="shared" ca="1" si="697"/>
        <v/>
      </c>
      <c r="U4180" s="146"/>
      <c r="V4180" s="51"/>
      <c r="W4180" s="51"/>
      <c r="X4180" s="51"/>
      <c r="Y4180" s="51"/>
      <c r="Z4180" s="51"/>
      <c r="AA4180" s="145"/>
    </row>
    <row r="4181" spans="1:27" s="2" customFormat="1" ht="15.6" x14ac:dyDescent="0.3">
      <c r="A4181" s="555">
        <v>45573</v>
      </c>
      <c r="B4181" s="48" t="s">
        <v>3993</v>
      </c>
      <c r="C4181" s="48" t="s">
        <v>3434</v>
      </c>
      <c r="D4181" s="48">
        <v>3</v>
      </c>
      <c r="E4181" s="48" t="s">
        <v>66</v>
      </c>
      <c r="F4181" s="45">
        <v>5</v>
      </c>
      <c r="G4181" s="71" t="s">
        <v>3998</v>
      </c>
      <c r="H4181" s="53" t="s">
        <v>30</v>
      </c>
      <c r="I4181" s="47"/>
      <c r="J4181" s="568">
        <v>45608</v>
      </c>
      <c r="K4181" s="42" t="s">
        <v>31</v>
      </c>
      <c r="L4181" s="544">
        <v>45463</v>
      </c>
      <c r="M4181" s="57"/>
      <c r="N4181" s="516">
        <v>45614</v>
      </c>
      <c r="O4181" s="51"/>
      <c r="P4181" s="70" t="str">
        <f t="shared" ca="1" si="693"/>
        <v/>
      </c>
      <c r="Q4181" s="70" t="str">
        <f t="shared" ca="1" si="694"/>
        <v/>
      </c>
      <c r="R4181" s="70" t="str">
        <f t="shared" ca="1" si="695"/>
        <v/>
      </c>
      <c r="S4181" s="70" t="str">
        <f t="shared" ca="1" si="696"/>
        <v/>
      </c>
      <c r="T4181" s="147" t="str">
        <f t="shared" ca="1" si="697"/>
        <v/>
      </c>
      <c r="U4181" s="146"/>
      <c r="V4181" s="51"/>
      <c r="W4181" s="51"/>
      <c r="X4181" s="51"/>
      <c r="Y4181" s="51"/>
      <c r="Z4181" s="51"/>
      <c r="AA4181" s="145"/>
    </row>
    <row r="4182" spans="1:27" s="2" customFormat="1" ht="15.6" x14ac:dyDescent="0.3">
      <c r="A4182" s="555">
        <v>45573</v>
      </c>
      <c r="B4182" s="48" t="s">
        <v>3993</v>
      </c>
      <c r="C4182" s="48" t="s">
        <v>3434</v>
      </c>
      <c r="D4182" s="48">
        <v>3</v>
      </c>
      <c r="E4182" s="48" t="s">
        <v>66</v>
      </c>
      <c r="F4182" s="45">
        <v>6</v>
      </c>
      <c r="G4182" s="71" t="s">
        <v>3999</v>
      </c>
      <c r="H4182" s="53" t="s">
        <v>30</v>
      </c>
      <c r="I4182" s="48"/>
      <c r="J4182" s="513">
        <v>45604</v>
      </c>
      <c r="K4182" s="42" t="s">
        <v>31</v>
      </c>
      <c r="L4182" s="544">
        <v>45463</v>
      </c>
      <c r="M4182" s="57"/>
      <c r="N4182" s="516">
        <v>45646</v>
      </c>
      <c r="O4182" s="51"/>
      <c r="P4182" s="70" t="str">
        <f t="shared" ca="1" si="693"/>
        <v/>
      </c>
      <c r="Q4182" s="70" t="str">
        <f t="shared" ca="1" si="694"/>
        <v/>
      </c>
      <c r="R4182" s="70" t="str">
        <f t="shared" ca="1" si="695"/>
        <v/>
      </c>
      <c r="S4182" s="70" t="str">
        <f t="shared" ca="1" si="696"/>
        <v/>
      </c>
      <c r="T4182" s="147" t="str">
        <f t="shared" ca="1" si="697"/>
        <v/>
      </c>
      <c r="U4182" s="146"/>
      <c r="V4182" s="51"/>
      <c r="W4182" s="51"/>
      <c r="X4182" s="51"/>
      <c r="Y4182" s="51"/>
      <c r="Z4182" s="51"/>
      <c r="AA4182" s="145"/>
    </row>
    <row r="4183" spans="1:27" s="2" customFormat="1" ht="15.6" x14ac:dyDescent="0.3">
      <c r="A4183" s="555">
        <v>45573</v>
      </c>
      <c r="B4183" s="48" t="s">
        <v>3993</v>
      </c>
      <c r="C4183" s="48" t="s">
        <v>3434</v>
      </c>
      <c r="D4183" s="48">
        <v>3</v>
      </c>
      <c r="E4183" s="48" t="s">
        <v>66</v>
      </c>
      <c r="F4183" s="45">
        <v>7</v>
      </c>
      <c r="G4183" s="71" t="s">
        <v>1361</v>
      </c>
      <c r="H4183" s="53" t="s">
        <v>30</v>
      </c>
      <c r="I4183" s="48"/>
      <c r="J4183" s="568">
        <v>45602</v>
      </c>
      <c r="K4183" s="42" t="s">
        <v>31</v>
      </c>
      <c r="L4183" s="544">
        <v>45463</v>
      </c>
      <c r="M4183" s="110"/>
      <c r="N4183" s="516">
        <v>45616</v>
      </c>
      <c r="O4183" s="51"/>
      <c r="P4183" s="70" t="str">
        <f t="shared" ca="1" si="693"/>
        <v/>
      </c>
      <c r="Q4183" s="70" t="str">
        <f t="shared" ca="1" si="694"/>
        <v/>
      </c>
      <c r="R4183" s="70" t="str">
        <f t="shared" ca="1" si="695"/>
        <v/>
      </c>
      <c r="S4183" s="70" t="str">
        <f t="shared" ca="1" si="696"/>
        <v/>
      </c>
      <c r="T4183" s="147" t="str">
        <f t="shared" ca="1" si="697"/>
        <v/>
      </c>
      <c r="U4183" s="146"/>
      <c r="V4183" s="51"/>
      <c r="W4183" s="51"/>
      <c r="X4183" s="51"/>
      <c r="Y4183" s="51"/>
      <c r="Z4183" s="51"/>
      <c r="AA4183" s="145"/>
    </row>
    <row r="4184" spans="1:27" s="2" customFormat="1" ht="15.6" x14ac:dyDescent="0.3">
      <c r="A4184" s="555">
        <v>45573</v>
      </c>
      <c r="B4184" s="48" t="s">
        <v>3993</v>
      </c>
      <c r="C4184" s="48" t="s">
        <v>3434</v>
      </c>
      <c r="D4184" s="48">
        <v>3</v>
      </c>
      <c r="E4184" s="48" t="s">
        <v>66</v>
      </c>
      <c r="F4184" s="45">
        <v>8</v>
      </c>
      <c r="G4184" s="63" t="s">
        <v>3502</v>
      </c>
      <c r="H4184" s="53" t="s">
        <v>44</v>
      </c>
      <c r="I4184" s="48"/>
      <c r="J4184" s="513">
        <v>45663</v>
      </c>
      <c r="K4184" s="42" t="s">
        <v>31</v>
      </c>
      <c r="L4184" s="544">
        <v>45463</v>
      </c>
      <c r="M4184" s="57"/>
      <c r="N4184" s="514">
        <v>45680</v>
      </c>
      <c r="O4184" s="51"/>
      <c r="P4184" s="70" t="str">
        <f t="shared" ca="1" si="693"/>
        <v/>
      </c>
      <c r="Q4184" s="70" t="str">
        <f t="shared" ca="1" si="694"/>
        <v/>
      </c>
      <c r="R4184" s="70" t="str">
        <f t="shared" ca="1" si="695"/>
        <v/>
      </c>
      <c r="S4184" s="70" t="str">
        <f t="shared" ca="1" si="696"/>
        <v/>
      </c>
      <c r="T4184" s="147" t="str">
        <f t="shared" ca="1" si="697"/>
        <v/>
      </c>
      <c r="U4184" s="146"/>
      <c r="V4184" s="51"/>
      <c r="W4184" s="51"/>
      <c r="X4184" s="51"/>
      <c r="Y4184" s="51"/>
      <c r="Z4184" s="51"/>
      <c r="AA4184" s="145"/>
    </row>
    <row r="4185" spans="1:27" s="2" customFormat="1" ht="15.6" x14ac:dyDescent="0.3">
      <c r="A4185" s="555">
        <v>45573</v>
      </c>
      <c r="B4185" s="48" t="s">
        <v>3993</v>
      </c>
      <c r="C4185" s="48" t="s">
        <v>3434</v>
      </c>
      <c r="D4185" s="48">
        <v>3</v>
      </c>
      <c r="E4185" s="48" t="s">
        <v>66</v>
      </c>
      <c r="F4185" s="45">
        <v>9</v>
      </c>
      <c r="G4185" s="71" t="s">
        <v>4000</v>
      </c>
      <c r="H4185" s="53" t="s">
        <v>30</v>
      </c>
      <c r="I4185" s="48"/>
      <c r="J4185" s="568">
        <v>45600</v>
      </c>
      <c r="K4185" s="42" t="s">
        <v>31</v>
      </c>
      <c r="L4185" s="544">
        <v>45463</v>
      </c>
      <c r="M4185" s="57"/>
      <c r="N4185" s="516">
        <v>45608</v>
      </c>
      <c r="O4185" s="51"/>
      <c r="P4185" s="70" t="str">
        <f t="shared" ca="1" si="693"/>
        <v/>
      </c>
      <c r="Q4185" s="70" t="str">
        <f t="shared" ca="1" si="694"/>
        <v/>
      </c>
      <c r="R4185" s="70" t="str">
        <f t="shared" ca="1" si="695"/>
        <v/>
      </c>
      <c r="S4185" s="70" t="str">
        <f t="shared" ca="1" si="696"/>
        <v/>
      </c>
      <c r="T4185" s="147" t="str">
        <f t="shared" ca="1" si="697"/>
        <v/>
      </c>
      <c r="U4185" s="146"/>
      <c r="V4185" s="51"/>
      <c r="W4185" s="51"/>
      <c r="X4185" s="51"/>
      <c r="Y4185" s="51"/>
      <c r="Z4185" s="51"/>
      <c r="AA4185" s="145"/>
    </row>
    <row r="4186" spans="1:27" s="2" customFormat="1" ht="15.6" customHeight="1" x14ac:dyDescent="0.3">
      <c r="A4186" s="555">
        <v>45573</v>
      </c>
      <c r="B4186" s="48" t="s">
        <v>3993</v>
      </c>
      <c r="C4186" s="45" t="s">
        <v>3434</v>
      </c>
      <c r="D4186" s="45">
        <v>3</v>
      </c>
      <c r="E4186" s="45" t="s">
        <v>66</v>
      </c>
      <c r="F4186" s="45">
        <v>10</v>
      </c>
      <c r="G4186" s="71" t="s">
        <v>4001</v>
      </c>
      <c r="H4186" s="53" t="s">
        <v>76</v>
      </c>
      <c r="I4186" s="48"/>
      <c r="J4186" s="513">
        <v>45594</v>
      </c>
      <c r="K4186" s="42" t="s">
        <v>31</v>
      </c>
      <c r="L4186" s="544">
        <v>45463</v>
      </c>
      <c r="M4186" s="57"/>
      <c r="N4186" s="516">
        <v>45646</v>
      </c>
      <c r="O4186" s="51"/>
      <c r="P4186" s="70" t="str">
        <f t="shared" ca="1" si="693"/>
        <v/>
      </c>
      <c r="Q4186" s="70" t="str">
        <f t="shared" ca="1" si="694"/>
        <v/>
      </c>
      <c r="R4186" s="70" t="str">
        <f t="shared" ca="1" si="695"/>
        <v/>
      </c>
      <c r="S4186" s="70" t="str">
        <f t="shared" ca="1" si="696"/>
        <v/>
      </c>
      <c r="T4186" s="147" t="str">
        <f t="shared" ca="1" si="697"/>
        <v/>
      </c>
      <c r="U4186" s="146"/>
      <c r="V4186" s="51"/>
      <c r="W4186" s="51"/>
      <c r="X4186" s="51"/>
      <c r="Y4186" s="51"/>
      <c r="Z4186" s="51"/>
      <c r="AA4186" s="145"/>
    </row>
    <row r="4187" spans="1:27" s="2" customFormat="1" ht="15.6" x14ac:dyDescent="0.3">
      <c r="A4187" s="555">
        <v>45573</v>
      </c>
      <c r="B4187" s="48" t="s">
        <v>3993</v>
      </c>
      <c r="C4187" s="45" t="s">
        <v>3434</v>
      </c>
      <c r="D4187" s="45">
        <v>3</v>
      </c>
      <c r="E4187" s="45" t="s">
        <v>66</v>
      </c>
      <c r="F4187" s="45">
        <v>11</v>
      </c>
      <c r="G4187" s="71" t="s">
        <v>4002</v>
      </c>
      <c r="H4187" s="53" t="s">
        <v>76</v>
      </c>
      <c r="I4187" s="48"/>
      <c r="J4187" s="568">
        <v>45594</v>
      </c>
      <c r="K4187" s="42" t="s">
        <v>31</v>
      </c>
      <c r="L4187" s="544">
        <v>45463</v>
      </c>
      <c r="M4187" s="57"/>
      <c r="N4187" s="525">
        <v>45656</v>
      </c>
      <c r="O4187" s="51"/>
      <c r="P4187" s="70" t="str">
        <f t="shared" ca="1" si="693"/>
        <v/>
      </c>
      <c r="Q4187" s="70" t="str">
        <f t="shared" ca="1" si="694"/>
        <v/>
      </c>
      <c r="R4187" s="70" t="str">
        <f t="shared" ca="1" si="695"/>
        <v/>
      </c>
      <c r="S4187" s="70" t="str">
        <f t="shared" ca="1" si="696"/>
        <v/>
      </c>
      <c r="T4187" s="147" t="str">
        <f t="shared" ca="1" si="697"/>
        <v/>
      </c>
      <c r="U4187" s="146"/>
      <c r="V4187" s="51"/>
      <c r="W4187" s="51"/>
      <c r="X4187" s="51"/>
      <c r="Y4187" s="51"/>
      <c r="Z4187" s="51"/>
      <c r="AA4187" s="145"/>
    </row>
    <row r="4188" spans="1:27" s="2" customFormat="1" ht="15.6" x14ac:dyDescent="0.3">
      <c r="A4188" s="555">
        <v>45573</v>
      </c>
      <c r="B4188" s="48" t="s">
        <v>3993</v>
      </c>
      <c r="C4188" s="45" t="s">
        <v>3434</v>
      </c>
      <c r="D4188" s="45">
        <v>3</v>
      </c>
      <c r="E4188" s="45" t="s">
        <v>66</v>
      </c>
      <c r="F4188" s="45">
        <v>12</v>
      </c>
      <c r="G4188" s="71" t="s">
        <v>4003</v>
      </c>
      <c r="H4188" s="53" t="s">
        <v>76</v>
      </c>
      <c r="I4188" s="48"/>
      <c r="J4188" s="568">
        <v>45594</v>
      </c>
      <c r="K4188" s="42" t="s">
        <v>31</v>
      </c>
      <c r="L4188" s="544">
        <v>45463</v>
      </c>
      <c r="M4188" s="57"/>
      <c r="N4188" s="525">
        <v>45656</v>
      </c>
      <c r="O4188" s="51"/>
      <c r="P4188" s="70" t="str">
        <f t="shared" ca="1" si="693"/>
        <v/>
      </c>
      <c r="Q4188" s="70" t="str">
        <f t="shared" ca="1" si="694"/>
        <v/>
      </c>
      <c r="R4188" s="70" t="str">
        <f t="shared" ca="1" si="695"/>
        <v/>
      </c>
      <c r="S4188" s="70" t="str">
        <f t="shared" ca="1" si="696"/>
        <v/>
      </c>
      <c r="T4188" s="147" t="str">
        <f t="shared" ca="1" si="697"/>
        <v/>
      </c>
      <c r="U4188" s="146"/>
      <c r="V4188" s="51"/>
      <c r="W4188" s="51"/>
      <c r="X4188" s="51"/>
      <c r="Y4188" s="51"/>
      <c r="Z4188" s="51"/>
      <c r="AA4188" s="145"/>
    </row>
    <row r="4189" spans="1:27" s="2" customFormat="1" ht="15.6" x14ac:dyDescent="0.3">
      <c r="A4189" s="555">
        <v>45573</v>
      </c>
      <c r="B4189" s="48" t="s">
        <v>3993</v>
      </c>
      <c r="C4189" s="48" t="s">
        <v>3434</v>
      </c>
      <c r="D4189" s="48">
        <v>3</v>
      </c>
      <c r="E4189" s="48" t="s">
        <v>66</v>
      </c>
      <c r="F4189" s="45">
        <v>13</v>
      </c>
      <c r="G4189" s="63" t="s">
        <v>3551</v>
      </c>
      <c r="H4189" s="47" t="s">
        <v>54</v>
      </c>
      <c r="I4189" s="48"/>
      <c r="J4189" s="513">
        <v>45593</v>
      </c>
      <c r="K4189" s="42" t="s">
        <v>31</v>
      </c>
      <c r="L4189" s="544">
        <v>45463</v>
      </c>
      <c r="M4189" s="57"/>
      <c r="N4189" s="516">
        <v>45608</v>
      </c>
      <c r="O4189" s="51"/>
      <c r="P4189" s="70" t="str">
        <f t="shared" ca="1" si="693"/>
        <v/>
      </c>
      <c r="Q4189" s="70" t="str">
        <f t="shared" ca="1" si="694"/>
        <v/>
      </c>
      <c r="R4189" s="70" t="str">
        <f t="shared" ca="1" si="695"/>
        <v/>
      </c>
      <c r="S4189" s="70" t="str">
        <f t="shared" ca="1" si="696"/>
        <v/>
      </c>
      <c r="T4189" s="147" t="str">
        <f t="shared" ca="1" si="697"/>
        <v/>
      </c>
      <c r="U4189" s="146"/>
      <c r="V4189" s="51"/>
      <c r="W4189" s="51"/>
      <c r="X4189" s="51"/>
      <c r="Y4189" s="51"/>
      <c r="Z4189" s="51"/>
      <c r="AA4189" s="145"/>
    </row>
    <row r="4190" spans="1:27" s="2" customFormat="1" ht="15.6" x14ac:dyDescent="0.3">
      <c r="A4190" s="555">
        <v>45573</v>
      </c>
      <c r="B4190" s="48" t="s">
        <v>3993</v>
      </c>
      <c r="C4190" s="45" t="s">
        <v>3434</v>
      </c>
      <c r="D4190" s="45">
        <v>3</v>
      </c>
      <c r="E4190" s="45" t="s">
        <v>66</v>
      </c>
      <c r="F4190" s="45">
        <v>14</v>
      </c>
      <c r="G4190" s="71" t="s">
        <v>4004</v>
      </c>
      <c r="H4190" s="53" t="s">
        <v>76</v>
      </c>
      <c r="I4190" s="48"/>
      <c r="J4190" s="568">
        <v>45589</v>
      </c>
      <c r="K4190" s="42" t="s">
        <v>31</v>
      </c>
      <c r="L4190" s="544">
        <v>45463</v>
      </c>
      <c r="M4190" s="57"/>
      <c r="N4190" s="516">
        <v>45601</v>
      </c>
      <c r="O4190" s="51"/>
      <c r="P4190" s="70" t="str">
        <f ca="1">IF(K4190="NÃO INTERVENCIONADO",TODAY()-L4190,"")</f>
        <v/>
      </c>
      <c r="Q4190" s="70" t="str">
        <f t="shared" ca="1" si="694"/>
        <v/>
      </c>
      <c r="R4190" s="70" t="str">
        <f t="shared" ca="1" si="695"/>
        <v/>
      </c>
      <c r="S4190" s="70" t="str">
        <f t="shared" ca="1" si="696"/>
        <v/>
      </c>
      <c r="T4190" s="147" t="str">
        <f t="shared" ca="1" si="697"/>
        <v/>
      </c>
      <c r="U4190" s="146"/>
      <c r="V4190" s="51"/>
      <c r="W4190" s="51"/>
      <c r="X4190" s="51"/>
      <c r="Y4190" s="51"/>
      <c r="Z4190" s="51"/>
      <c r="AA4190" s="145"/>
    </row>
    <row r="4191" spans="1:27" s="2" customFormat="1" ht="15.6" x14ac:dyDescent="0.3">
      <c r="A4191" s="555">
        <v>45573</v>
      </c>
      <c r="B4191" s="48" t="s">
        <v>3993</v>
      </c>
      <c r="C4191" s="48" t="s">
        <v>3434</v>
      </c>
      <c r="D4191" s="48">
        <v>3</v>
      </c>
      <c r="E4191" s="48" t="s">
        <v>66</v>
      </c>
      <c r="F4191" s="45">
        <v>15</v>
      </c>
      <c r="G4191" s="218" t="s">
        <v>4005</v>
      </c>
      <c r="H4191" s="95" t="s">
        <v>84</v>
      </c>
      <c r="I4191" s="95"/>
      <c r="J4191" s="570">
        <v>45575</v>
      </c>
      <c r="K4191" s="42" t="s">
        <v>31</v>
      </c>
      <c r="L4191" s="544">
        <v>45463</v>
      </c>
      <c r="M4191" s="57"/>
      <c r="N4191" s="516">
        <v>45575</v>
      </c>
      <c r="O4191" s="51"/>
      <c r="P4191" s="70" t="str">
        <f ca="1">IF(K4191="NÃO INTERVENCIONADO",TODAY()-J4191,"")</f>
        <v/>
      </c>
      <c r="Q4191" s="70" t="str">
        <f t="shared" ca="1" si="694"/>
        <v/>
      </c>
      <c r="R4191" s="70" t="str">
        <f t="shared" ca="1" si="695"/>
        <v/>
      </c>
      <c r="S4191" s="70" t="str">
        <f t="shared" ca="1" si="696"/>
        <v/>
      </c>
      <c r="T4191" s="147" t="str">
        <f t="shared" ca="1" si="697"/>
        <v/>
      </c>
      <c r="U4191" s="146"/>
      <c r="V4191" s="51"/>
      <c r="W4191" s="51"/>
      <c r="X4191" s="51"/>
      <c r="Y4191" s="51"/>
      <c r="Z4191" s="51"/>
      <c r="AA4191" s="145"/>
    </row>
    <row r="4192" spans="1:27" s="2" customFormat="1" ht="15.6" x14ac:dyDescent="0.3">
      <c r="A4192" s="555">
        <v>45573</v>
      </c>
      <c r="B4192" s="48" t="s">
        <v>3993</v>
      </c>
      <c r="C4192" s="48" t="s">
        <v>3434</v>
      </c>
      <c r="D4192" s="48">
        <v>3</v>
      </c>
      <c r="E4192" s="48" t="s">
        <v>66</v>
      </c>
      <c r="F4192" s="45">
        <v>16</v>
      </c>
      <c r="G4192" s="71" t="s">
        <v>4006</v>
      </c>
      <c r="H4192" s="53" t="s">
        <v>30</v>
      </c>
      <c r="I4192" s="48"/>
      <c r="J4192" s="513">
        <v>45610</v>
      </c>
      <c r="K4192" s="42" t="s">
        <v>31</v>
      </c>
      <c r="L4192" s="544">
        <v>45463</v>
      </c>
      <c r="M4192" s="57"/>
      <c r="N4192" s="516">
        <v>45646</v>
      </c>
      <c r="O4192" s="51"/>
      <c r="P4192" s="70" t="str">
        <f ca="1">IF(K4192="NÃO INTERVENCIONADO",TODAY()-J4192,"")</f>
        <v/>
      </c>
      <c r="Q4192" s="70" t="str">
        <f t="shared" ca="1" si="694"/>
        <v/>
      </c>
      <c r="R4192" s="70" t="str">
        <f t="shared" ca="1" si="695"/>
        <v/>
      </c>
      <c r="S4192" s="70" t="str">
        <f t="shared" ca="1" si="696"/>
        <v/>
      </c>
      <c r="T4192" s="147" t="str">
        <f t="shared" ca="1" si="697"/>
        <v/>
      </c>
      <c r="U4192" s="146"/>
      <c r="V4192" s="51"/>
      <c r="W4192" s="51"/>
      <c r="X4192" s="51"/>
      <c r="Y4192" s="51"/>
      <c r="Z4192" s="51"/>
      <c r="AA4192" s="145"/>
    </row>
    <row r="4193" spans="1:27" s="2" customFormat="1" ht="15.6" x14ac:dyDescent="0.3">
      <c r="A4193" s="555">
        <v>45573</v>
      </c>
      <c r="B4193" s="48" t="s">
        <v>3993</v>
      </c>
      <c r="C4193" s="48" t="s">
        <v>3434</v>
      </c>
      <c r="D4193" s="48">
        <v>3</v>
      </c>
      <c r="E4193" s="48" t="s">
        <v>66</v>
      </c>
      <c r="F4193" s="45">
        <v>17</v>
      </c>
      <c r="G4193" s="71" t="s">
        <v>4007</v>
      </c>
      <c r="H4193" s="53" t="s">
        <v>30</v>
      </c>
      <c r="I4193" s="48"/>
      <c r="J4193" s="513"/>
      <c r="K4193" s="42" t="s">
        <v>31</v>
      </c>
      <c r="L4193" s="544">
        <v>45463</v>
      </c>
      <c r="M4193" s="57"/>
      <c r="N4193" s="516">
        <v>45565</v>
      </c>
      <c r="O4193" s="51"/>
      <c r="P4193" s="70" t="str">
        <f ca="1">IF(K4193="NÃO INTERVENCIONADO",TODAY()-J4193,"")</f>
        <v/>
      </c>
      <c r="Q4193" s="70" t="str">
        <f t="shared" ca="1" si="694"/>
        <v/>
      </c>
      <c r="R4193" s="70" t="str">
        <f t="shared" ca="1" si="695"/>
        <v/>
      </c>
      <c r="S4193" s="70" t="str">
        <f t="shared" ca="1" si="696"/>
        <v/>
      </c>
      <c r="T4193" s="147" t="str">
        <f t="shared" ca="1" si="697"/>
        <v/>
      </c>
      <c r="U4193" s="146"/>
      <c r="V4193" s="51"/>
      <c r="W4193" s="51"/>
      <c r="X4193" s="51"/>
      <c r="Y4193" s="51"/>
      <c r="Z4193" s="51"/>
      <c r="AA4193" s="145"/>
    </row>
    <row r="4194" spans="1:27" s="2" customFormat="1" ht="15.6" x14ac:dyDescent="0.3">
      <c r="A4194" s="555">
        <v>45573</v>
      </c>
      <c r="B4194" s="48" t="s">
        <v>3993</v>
      </c>
      <c r="C4194" s="48" t="s">
        <v>3434</v>
      </c>
      <c r="D4194" s="48">
        <v>3</v>
      </c>
      <c r="E4194" s="48" t="s">
        <v>66</v>
      </c>
      <c r="F4194" s="45">
        <v>18</v>
      </c>
      <c r="G4194" s="71" t="s">
        <v>4008</v>
      </c>
      <c r="H4194" s="53" t="s">
        <v>30</v>
      </c>
      <c r="I4194" s="48"/>
      <c r="J4194" s="513"/>
      <c r="K4194" s="42" t="s">
        <v>31</v>
      </c>
      <c r="L4194" s="544">
        <v>45463</v>
      </c>
      <c r="M4194" s="57"/>
      <c r="N4194" s="516">
        <v>45555</v>
      </c>
      <c r="O4194" s="51"/>
      <c r="P4194" s="70" t="str">
        <f ca="1">IF(K4194="NÃO INTERVENCIONADO",TODAY()-L4194,"")</f>
        <v/>
      </c>
      <c r="Q4194" s="70" t="str">
        <f t="shared" ca="1" si="694"/>
        <v/>
      </c>
      <c r="R4194" s="70" t="str">
        <f t="shared" ca="1" si="695"/>
        <v/>
      </c>
      <c r="S4194" s="70" t="str">
        <f t="shared" ca="1" si="696"/>
        <v/>
      </c>
      <c r="T4194" s="147" t="str">
        <f t="shared" ca="1" si="697"/>
        <v/>
      </c>
      <c r="U4194" s="146"/>
      <c r="V4194" s="51"/>
      <c r="W4194" s="51"/>
      <c r="X4194" s="51"/>
      <c r="Y4194" s="51"/>
      <c r="Z4194" s="51"/>
      <c r="AA4194" s="145"/>
    </row>
    <row r="4195" spans="1:27" s="2" customFormat="1" ht="15.6" x14ac:dyDescent="0.3">
      <c r="A4195" s="555">
        <v>45573</v>
      </c>
      <c r="B4195" s="48" t="s">
        <v>3993</v>
      </c>
      <c r="C4195" s="48" t="s">
        <v>3434</v>
      </c>
      <c r="D4195" s="48">
        <v>3</v>
      </c>
      <c r="E4195" s="48" t="s">
        <v>66</v>
      </c>
      <c r="F4195" s="45">
        <v>19</v>
      </c>
      <c r="G4195" s="71" t="s">
        <v>4009</v>
      </c>
      <c r="H4195" s="53" t="s">
        <v>30</v>
      </c>
      <c r="I4195" s="48"/>
      <c r="J4195" s="513"/>
      <c r="K4195" s="42" t="s">
        <v>31</v>
      </c>
      <c r="L4195" s="544">
        <v>45463</v>
      </c>
      <c r="M4195" s="57"/>
      <c r="N4195" s="516">
        <v>45572</v>
      </c>
      <c r="O4195" s="51"/>
      <c r="P4195" s="70" t="str">
        <f t="shared" ref="P4195:P4208" ca="1" si="698">IF(K4195="NÃO INTERVENCIONADO",TODAY()-J4195,"")</f>
        <v/>
      </c>
      <c r="Q4195" s="70" t="str">
        <f t="shared" ca="1" si="694"/>
        <v/>
      </c>
      <c r="R4195" s="70" t="str">
        <f t="shared" ca="1" si="695"/>
        <v/>
      </c>
      <c r="S4195" s="70" t="str">
        <f t="shared" ca="1" si="696"/>
        <v/>
      </c>
      <c r="T4195" s="147" t="str">
        <f t="shared" ca="1" si="697"/>
        <v/>
      </c>
      <c r="U4195" s="146"/>
      <c r="V4195" s="51"/>
      <c r="W4195" s="51"/>
      <c r="X4195" s="51"/>
      <c r="Y4195" s="51"/>
      <c r="Z4195" s="51"/>
      <c r="AA4195" s="145"/>
    </row>
    <row r="4196" spans="1:27" s="2" customFormat="1" ht="15.6" customHeight="1" x14ac:dyDescent="0.3">
      <c r="A4196" s="555">
        <v>45573</v>
      </c>
      <c r="B4196" s="48" t="s">
        <v>3993</v>
      </c>
      <c r="C4196" s="45" t="s">
        <v>3434</v>
      </c>
      <c r="D4196" s="45">
        <v>3</v>
      </c>
      <c r="E4196" s="45" t="s">
        <v>66</v>
      </c>
      <c r="F4196" s="45">
        <v>20</v>
      </c>
      <c r="G4196" s="71" t="s">
        <v>2530</v>
      </c>
      <c r="H4196" s="53" t="s">
        <v>76</v>
      </c>
      <c r="I4196" s="48"/>
      <c r="J4196" s="513"/>
      <c r="K4196" s="42" t="s">
        <v>31</v>
      </c>
      <c r="L4196" s="544">
        <v>45463</v>
      </c>
      <c r="M4196" s="57"/>
      <c r="N4196" s="516">
        <v>45572</v>
      </c>
      <c r="O4196" s="51"/>
      <c r="P4196" s="70" t="str">
        <f t="shared" ca="1" si="698"/>
        <v/>
      </c>
      <c r="Q4196" s="70" t="str">
        <f t="shared" ca="1" si="694"/>
        <v/>
      </c>
      <c r="R4196" s="70" t="str">
        <f t="shared" ca="1" si="695"/>
        <v/>
      </c>
      <c r="S4196" s="70" t="str">
        <f t="shared" ca="1" si="696"/>
        <v/>
      </c>
      <c r="T4196" s="147" t="str">
        <f t="shared" ca="1" si="697"/>
        <v/>
      </c>
      <c r="U4196" s="146"/>
      <c r="V4196" s="51"/>
      <c r="W4196" s="51"/>
      <c r="X4196" s="51"/>
      <c r="Y4196" s="51"/>
      <c r="Z4196" s="51"/>
      <c r="AA4196" s="145"/>
    </row>
    <row r="4197" spans="1:27" s="2" customFormat="1" ht="15.6" x14ac:dyDescent="0.3">
      <c r="A4197" s="555">
        <v>45573</v>
      </c>
      <c r="B4197" s="48" t="s">
        <v>3993</v>
      </c>
      <c r="C4197" s="48" t="s">
        <v>3434</v>
      </c>
      <c r="D4197" s="48">
        <v>3</v>
      </c>
      <c r="E4197" s="48" t="s">
        <v>66</v>
      </c>
      <c r="F4197" s="45">
        <v>21</v>
      </c>
      <c r="G4197" s="63" t="s">
        <v>4010</v>
      </c>
      <c r="H4197" s="47" t="s">
        <v>30</v>
      </c>
      <c r="I4197" s="48"/>
      <c r="J4197" s="513"/>
      <c r="K4197" s="42" t="s">
        <v>31</v>
      </c>
      <c r="L4197" s="544">
        <v>45463</v>
      </c>
      <c r="M4197" s="57"/>
      <c r="N4197" s="516">
        <v>45646</v>
      </c>
      <c r="O4197" s="51"/>
      <c r="P4197" s="70" t="str">
        <f t="shared" ca="1" si="698"/>
        <v/>
      </c>
      <c r="Q4197" s="70" t="str">
        <f t="shared" ca="1" si="694"/>
        <v/>
      </c>
      <c r="R4197" s="70" t="str">
        <f t="shared" ca="1" si="695"/>
        <v/>
      </c>
      <c r="S4197" s="70" t="str">
        <f t="shared" ca="1" si="696"/>
        <v/>
      </c>
      <c r="T4197" s="147" t="str">
        <f t="shared" ca="1" si="697"/>
        <v/>
      </c>
      <c r="U4197" s="146"/>
      <c r="V4197" s="51"/>
      <c r="W4197" s="51"/>
      <c r="X4197" s="51"/>
      <c r="Y4197" s="51"/>
      <c r="Z4197" s="51"/>
      <c r="AA4197" s="145"/>
    </row>
    <row r="4198" spans="1:27" s="2" customFormat="1" ht="15.6" x14ac:dyDescent="0.3">
      <c r="A4198" s="555">
        <v>45573</v>
      </c>
      <c r="B4198" s="48" t="s">
        <v>3993</v>
      </c>
      <c r="C4198" s="48" t="s">
        <v>3434</v>
      </c>
      <c r="D4198" s="48">
        <v>3</v>
      </c>
      <c r="E4198" s="48" t="s">
        <v>66</v>
      </c>
      <c r="F4198" s="45">
        <v>22</v>
      </c>
      <c r="G4198" s="71" t="s">
        <v>4011</v>
      </c>
      <c r="H4198" s="53" t="s">
        <v>30</v>
      </c>
      <c r="I4198" s="48"/>
      <c r="J4198" s="513"/>
      <c r="K4198" s="42" t="s">
        <v>31</v>
      </c>
      <c r="L4198" s="544">
        <v>45463</v>
      </c>
      <c r="M4198" s="57"/>
      <c r="N4198" s="516">
        <v>45527</v>
      </c>
      <c r="O4198" s="51"/>
      <c r="P4198" s="70" t="str">
        <f t="shared" ca="1" si="698"/>
        <v/>
      </c>
      <c r="Q4198" s="70" t="str">
        <f t="shared" ca="1" si="694"/>
        <v/>
      </c>
      <c r="R4198" s="70" t="str">
        <f t="shared" ca="1" si="695"/>
        <v/>
      </c>
      <c r="S4198" s="70" t="str">
        <f t="shared" ca="1" si="696"/>
        <v/>
      </c>
      <c r="T4198" s="147" t="str">
        <f t="shared" ca="1" si="697"/>
        <v/>
      </c>
      <c r="U4198" s="146"/>
      <c r="V4198" s="51"/>
      <c r="W4198" s="51"/>
      <c r="X4198" s="51"/>
      <c r="Y4198" s="51"/>
      <c r="Z4198" s="51"/>
      <c r="AA4198" s="145"/>
    </row>
    <row r="4199" spans="1:27" s="2" customFormat="1" ht="15.6" x14ac:dyDescent="0.3">
      <c r="A4199" s="555">
        <v>45573</v>
      </c>
      <c r="B4199" s="48" t="s">
        <v>3993</v>
      </c>
      <c r="C4199" s="48" t="s">
        <v>3434</v>
      </c>
      <c r="D4199" s="48">
        <v>3</v>
      </c>
      <c r="E4199" s="48" t="s">
        <v>66</v>
      </c>
      <c r="F4199" s="45">
        <v>23</v>
      </c>
      <c r="G4199" s="71" t="s">
        <v>4012</v>
      </c>
      <c r="H4199" s="53" t="s">
        <v>30</v>
      </c>
      <c r="I4199" s="48"/>
      <c r="J4199" s="513"/>
      <c r="K4199" s="42" t="s">
        <v>31</v>
      </c>
      <c r="L4199" s="544">
        <v>45463</v>
      </c>
      <c r="M4199" s="57"/>
      <c r="N4199" s="516">
        <v>45572</v>
      </c>
      <c r="O4199" s="51"/>
      <c r="P4199" s="70" t="str">
        <f t="shared" ca="1" si="698"/>
        <v/>
      </c>
      <c r="Q4199" s="70" t="str">
        <f t="shared" ca="1" si="694"/>
        <v/>
      </c>
      <c r="R4199" s="70" t="str">
        <f t="shared" ca="1" si="695"/>
        <v/>
      </c>
      <c r="S4199" s="70" t="str">
        <f t="shared" ca="1" si="696"/>
        <v/>
      </c>
      <c r="T4199" s="147" t="str">
        <f t="shared" ca="1" si="697"/>
        <v/>
      </c>
      <c r="U4199" s="146"/>
      <c r="V4199" s="51"/>
      <c r="W4199" s="51"/>
      <c r="X4199" s="51"/>
      <c r="Y4199" s="51"/>
      <c r="Z4199" s="51"/>
      <c r="AA4199" s="145"/>
    </row>
    <row r="4200" spans="1:27" s="2" customFormat="1" ht="15.6" x14ac:dyDescent="0.3">
      <c r="A4200" s="555">
        <v>45573</v>
      </c>
      <c r="B4200" s="48" t="s">
        <v>3993</v>
      </c>
      <c r="C4200" s="48" t="s">
        <v>3434</v>
      </c>
      <c r="D4200" s="48">
        <v>3</v>
      </c>
      <c r="E4200" s="48" t="s">
        <v>66</v>
      </c>
      <c r="F4200" s="45">
        <v>24</v>
      </c>
      <c r="G4200" s="63" t="s">
        <v>4013</v>
      </c>
      <c r="H4200" s="47" t="s">
        <v>68</v>
      </c>
      <c r="I4200" s="48"/>
      <c r="J4200" s="513"/>
      <c r="K4200" s="42" t="s">
        <v>31</v>
      </c>
      <c r="L4200" s="544">
        <v>45463</v>
      </c>
      <c r="M4200" s="57"/>
      <c r="N4200" s="516">
        <v>45572</v>
      </c>
      <c r="O4200" s="51"/>
      <c r="P4200" s="70" t="str">
        <f t="shared" ca="1" si="698"/>
        <v/>
      </c>
      <c r="Q4200" s="70" t="str">
        <f t="shared" ca="1" si="694"/>
        <v/>
      </c>
      <c r="R4200" s="70" t="str">
        <f t="shared" ca="1" si="695"/>
        <v/>
      </c>
      <c r="S4200" s="70" t="str">
        <f t="shared" ca="1" si="696"/>
        <v/>
      </c>
      <c r="T4200" s="147" t="str">
        <f t="shared" ca="1" si="697"/>
        <v/>
      </c>
      <c r="U4200" s="146"/>
      <c r="V4200" s="51"/>
      <c r="W4200" s="51"/>
      <c r="X4200" s="51"/>
      <c r="Y4200" s="51"/>
      <c r="Z4200" s="51"/>
      <c r="AA4200" s="145"/>
    </row>
    <row r="4201" spans="1:27" s="2" customFormat="1" ht="15.6" x14ac:dyDescent="0.3">
      <c r="A4201" s="555">
        <v>45573</v>
      </c>
      <c r="B4201" s="48" t="s">
        <v>3993</v>
      </c>
      <c r="C4201" s="48" t="s">
        <v>3434</v>
      </c>
      <c r="D4201" s="48">
        <v>3</v>
      </c>
      <c r="E4201" s="48" t="s">
        <v>66</v>
      </c>
      <c r="F4201" s="45">
        <v>25</v>
      </c>
      <c r="G4201" s="218" t="s">
        <v>4014</v>
      </c>
      <c r="H4201" s="95" t="s">
        <v>84</v>
      </c>
      <c r="I4201" s="95"/>
      <c r="J4201" s="570"/>
      <c r="K4201" s="42" t="s">
        <v>31</v>
      </c>
      <c r="L4201" s="544">
        <v>45463</v>
      </c>
      <c r="M4201" s="57"/>
      <c r="N4201" s="516">
        <v>45572</v>
      </c>
      <c r="O4201" s="51"/>
      <c r="P4201" s="70" t="str">
        <f t="shared" ca="1" si="698"/>
        <v/>
      </c>
      <c r="Q4201" s="70" t="str">
        <f t="shared" ca="1" si="694"/>
        <v/>
      </c>
      <c r="R4201" s="70" t="str">
        <f t="shared" ca="1" si="695"/>
        <v/>
      </c>
      <c r="S4201" s="70" t="str">
        <f t="shared" ca="1" si="696"/>
        <v/>
      </c>
      <c r="T4201" s="147" t="str">
        <f t="shared" ca="1" si="697"/>
        <v/>
      </c>
      <c r="U4201" s="146"/>
      <c r="V4201" s="51"/>
      <c r="W4201" s="51"/>
      <c r="X4201" s="51"/>
      <c r="Y4201" s="51"/>
      <c r="Z4201" s="51"/>
      <c r="AA4201" s="145"/>
    </row>
    <row r="4202" spans="1:27" s="2" customFormat="1" ht="15.6" customHeight="1" x14ac:dyDescent="0.3">
      <c r="A4202" s="555">
        <v>45573</v>
      </c>
      <c r="B4202" s="48" t="s">
        <v>3993</v>
      </c>
      <c r="C4202" s="48" t="s">
        <v>3434</v>
      </c>
      <c r="D4202" s="48">
        <v>3</v>
      </c>
      <c r="E4202" s="48" t="s">
        <v>66</v>
      </c>
      <c r="F4202" s="45">
        <v>26</v>
      </c>
      <c r="G4202" s="63" t="s">
        <v>4015</v>
      </c>
      <c r="H4202" s="47" t="s">
        <v>450</v>
      </c>
      <c r="I4202" s="48"/>
      <c r="J4202" s="513"/>
      <c r="K4202" s="42" t="s">
        <v>31</v>
      </c>
      <c r="L4202" s="544">
        <v>45463</v>
      </c>
      <c r="M4202" s="57"/>
      <c r="N4202" s="516">
        <v>45572</v>
      </c>
      <c r="O4202" s="51"/>
      <c r="P4202" s="70" t="str">
        <f t="shared" ca="1" si="698"/>
        <v/>
      </c>
      <c r="Q4202" s="70" t="str">
        <f t="shared" ca="1" si="694"/>
        <v/>
      </c>
      <c r="R4202" s="70" t="str">
        <f t="shared" ca="1" si="695"/>
        <v/>
      </c>
      <c r="S4202" s="70" t="str">
        <f t="shared" ca="1" si="696"/>
        <v/>
      </c>
      <c r="T4202" s="147" t="str">
        <f t="shared" ca="1" si="697"/>
        <v/>
      </c>
      <c r="U4202" s="146"/>
      <c r="V4202" s="51"/>
      <c r="W4202" s="51"/>
      <c r="X4202" s="51"/>
      <c r="Y4202" s="51"/>
      <c r="Z4202" s="51"/>
      <c r="AA4202" s="145"/>
    </row>
    <row r="4203" spans="1:27" s="2" customFormat="1" ht="15.6" customHeight="1" x14ac:dyDescent="0.3">
      <c r="A4203" s="555">
        <v>45573</v>
      </c>
      <c r="B4203" s="48" t="s">
        <v>3993</v>
      </c>
      <c r="C4203" s="48" t="s">
        <v>3434</v>
      </c>
      <c r="D4203" s="48">
        <v>3</v>
      </c>
      <c r="E4203" s="48" t="s">
        <v>66</v>
      </c>
      <c r="F4203" s="45">
        <v>27</v>
      </c>
      <c r="G4203" s="63" t="s">
        <v>1386</v>
      </c>
      <c r="H4203" s="53" t="s">
        <v>44</v>
      </c>
      <c r="I4203" s="48"/>
      <c r="J4203" s="513"/>
      <c r="K4203" s="42" t="s">
        <v>31</v>
      </c>
      <c r="L4203" s="544">
        <v>45463</v>
      </c>
      <c r="M4203" s="57"/>
      <c r="N4203" s="516">
        <v>45565</v>
      </c>
      <c r="O4203" s="51"/>
      <c r="P4203" s="70" t="str">
        <f t="shared" ca="1" si="698"/>
        <v/>
      </c>
      <c r="Q4203" s="70" t="str">
        <f t="shared" ca="1" si="694"/>
        <v/>
      </c>
      <c r="R4203" s="70" t="str">
        <f t="shared" ca="1" si="695"/>
        <v/>
      </c>
      <c r="S4203" s="70" t="str">
        <f t="shared" ca="1" si="696"/>
        <v/>
      </c>
      <c r="T4203" s="147" t="str">
        <f t="shared" ca="1" si="697"/>
        <v/>
      </c>
      <c r="U4203" s="146"/>
      <c r="V4203" s="51"/>
      <c r="W4203" s="51"/>
      <c r="X4203" s="51"/>
      <c r="Y4203" s="51"/>
      <c r="Z4203" s="51"/>
      <c r="AA4203" s="145"/>
    </row>
    <row r="4204" spans="1:27" s="2" customFormat="1" ht="15.6" x14ac:dyDescent="0.3">
      <c r="A4204" s="555">
        <v>45573</v>
      </c>
      <c r="B4204" s="48" t="s">
        <v>3993</v>
      </c>
      <c r="C4204" s="48" t="s">
        <v>3434</v>
      </c>
      <c r="D4204" s="48">
        <v>3</v>
      </c>
      <c r="E4204" s="48" t="s">
        <v>66</v>
      </c>
      <c r="F4204" s="45">
        <v>28</v>
      </c>
      <c r="G4204" s="63" t="s">
        <v>4016</v>
      </c>
      <c r="H4204" s="47" t="s">
        <v>104</v>
      </c>
      <c r="I4204" s="48"/>
      <c r="J4204" s="513"/>
      <c r="K4204" s="42" t="s">
        <v>31</v>
      </c>
      <c r="L4204" s="544">
        <v>45463</v>
      </c>
      <c r="M4204" s="57"/>
      <c r="N4204" s="516">
        <v>45527</v>
      </c>
      <c r="O4204" s="51"/>
      <c r="P4204" s="70" t="str">
        <f t="shared" ca="1" si="698"/>
        <v/>
      </c>
      <c r="Q4204" s="70" t="str">
        <f t="shared" ca="1" si="694"/>
        <v/>
      </c>
      <c r="R4204" s="70" t="str">
        <f t="shared" ca="1" si="695"/>
        <v/>
      </c>
      <c r="S4204" s="70" t="str">
        <f t="shared" ca="1" si="696"/>
        <v/>
      </c>
      <c r="T4204" s="147" t="str">
        <f t="shared" ca="1" si="697"/>
        <v/>
      </c>
      <c r="U4204" s="146"/>
      <c r="V4204" s="51"/>
      <c r="W4204" s="51"/>
      <c r="X4204" s="51"/>
      <c r="Y4204" s="51"/>
      <c r="Z4204" s="51"/>
      <c r="AA4204" s="145"/>
    </row>
    <row r="4205" spans="1:27" s="2" customFormat="1" ht="15.6" x14ac:dyDescent="0.3">
      <c r="A4205" s="555">
        <v>45573</v>
      </c>
      <c r="B4205" s="48" t="s">
        <v>3993</v>
      </c>
      <c r="C4205" s="48" t="s">
        <v>3434</v>
      </c>
      <c r="D4205" s="48">
        <v>3</v>
      </c>
      <c r="E4205" s="48" t="s">
        <v>66</v>
      </c>
      <c r="F4205" s="45">
        <v>29</v>
      </c>
      <c r="G4205" s="63" t="s">
        <v>4017</v>
      </c>
      <c r="H4205" s="53" t="s">
        <v>44</v>
      </c>
      <c r="I4205" s="48"/>
      <c r="J4205" s="513"/>
      <c r="K4205" s="42" t="s">
        <v>31</v>
      </c>
      <c r="L4205" s="544">
        <v>45463</v>
      </c>
      <c r="M4205" s="57"/>
      <c r="N4205" s="516">
        <v>45561</v>
      </c>
      <c r="O4205" s="51"/>
      <c r="P4205" s="70" t="str">
        <f t="shared" ca="1" si="698"/>
        <v/>
      </c>
      <c r="Q4205" s="70" t="str">
        <f t="shared" ca="1" si="694"/>
        <v/>
      </c>
      <c r="R4205" s="70" t="str">
        <f t="shared" ca="1" si="695"/>
        <v/>
      </c>
      <c r="S4205" s="70" t="str">
        <f t="shared" ca="1" si="696"/>
        <v/>
      </c>
      <c r="T4205" s="147" t="str">
        <f t="shared" ca="1" si="697"/>
        <v/>
      </c>
      <c r="U4205" s="146"/>
      <c r="V4205" s="51"/>
      <c r="W4205" s="51"/>
      <c r="X4205" s="51"/>
      <c r="Y4205" s="51"/>
      <c r="Z4205" s="51"/>
      <c r="AA4205" s="145"/>
    </row>
    <row r="4206" spans="1:27" s="2" customFormat="1" ht="15.6" x14ac:dyDescent="0.3">
      <c r="A4206" s="555">
        <v>45573</v>
      </c>
      <c r="B4206" s="48" t="s">
        <v>3993</v>
      </c>
      <c r="C4206" s="48" t="s">
        <v>3434</v>
      </c>
      <c r="D4206" s="48">
        <v>3</v>
      </c>
      <c r="E4206" s="48" t="s">
        <v>66</v>
      </c>
      <c r="F4206" s="45">
        <v>30</v>
      </c>
      <c r="G4206" s="63" t="s">
        <v>4018</v>
      </c>
      <c r="H4206" s="47" t="s">
        <v>40</v>
      </c>
      <c r="I4206" s="48"/>
      <c r="J4206" s="513"/>
      <c r="K4206" s="42" t="s">
        <v>31</v>
      </c>
      <c r="L4206" s="544">
        <v>45463</v>
      </c>
      <c r="M4206" s="57"/>
      <c r="N4206" s="516">
        <v>45527</v>
      </c>
      <c r="O4206" s="51"/>
      <c r="P4206" s="70" t="str">
        <f t="shared" ca="1" si="698"/>
        <v/>
      </c>
      <c r="Q4206" s="70" t="str">
        <f t="shared" ca="1" si="694"/>
        <v/>
      </c>
      <c r="R4206" s="70" t="str">
        <f t="shared" ca="1" si="695"/>
        <v/>
      </c>
      <c r="S4206" s="70" t="str">
        <f t="shared" ca="1" si="696"/>
        <v/>
      </c>
      <c r="T4206" s="147" t="str">
        <f t="shared" ca="1" si="697"/>
        <v/>
      </c>
      <c r="U4206" s="146"/>
      <c r="V4206" s="51"/>
      <c r="W4206" s="51"/>
      <c r="X4206" s="51"/>
      <c r="Y4206" s="51"/>
      <c r="Z4206" s="51"/>
      <c r="AA4206" s="145"/>
    </row>
    <row r="4207" spans="1:27" s="2" customFormat="1" ht="15.6" x14ac:dyDescent="0.3">
      <c r="A4207" s="555">
        <v>45573</v>
      </c>
      <c r="B4207" s="48" t="s">
        <v>3993</v>
      </c>
      <c r="C4207" s="48" t="s">
        <v>3434</v>
      </c>
      <c r="D4207" s="48">
        <v>3</v>
      </c>
      <c r="E4207" s="48" t="s">
        <v>66</v>
      </c>
      <c r="F4207" s="45">
        <v>31</v>
      </c>
      <c r="G4207" s="63" t="s">
        <v>4019</v>
      </c>
      <c r="H4207" s="47" t="s">
        <v>40</v>
      </c>
      <c r="I4207" s="48"/>
      <c r="J4207" s="513"/>
      <c r="K4207" s="42" t="s">
        <v>31</v>
      </c>
      <c r="L4207" s="544">
        <v>45463</v>
      </c>
      <c r="M4207" s="57"/>
      <c r="N4207" s="516">
        <v>45527</v>
      </c>
      <c r="O4207" s="51"/>
      <c r="P4207" s="70" t="str">
        <f t="shared" ca="1" si="698"/>
        <v/>
      </c>
      <c r="Q4207" s="70" t="str">
        <f t="shared" ca="1" si="694"/>
        <v/>
      </c>
      <c r="R4207" s="70" t="str">
        <f t="shared" ca="1" si="695"/>
        <v/>
      </c>
      <c r="S4207" s="70" t="str">
        <f t="shared" ca="1" si="696"/>
        <v/>
      </c>
      <c r="T4207" s="147" t="str">
        <f t="shared" ca="1" si="697"/>
        <v/>
      </c>
      <c r="U4207" s="146"/>
      <c r="V4207" s="51"/>
      <c r="W4207" s="51"/>
      <c r="X4207" s="51"/>
      <c r="Y4207" s="51"/>
      <c r="Z4207" s="51"/>
      <c r="AA4207" s="145"/>
    </row>
    <row r="4208" spans="1:27" s="2" customFormat="1" ht="15.6" x14ac:dyDescent="0.3">
      <c r="A4208" s="555">
        <v>45573</v>
      </c>
      <c r="B4208" s="48" t="s">
        <v>3993</v>
      </c>
      <c r="C4208" s="48" t="s">
        <v>3434</v>
      </c>
      <c r="D4208" s="48">
        <v>3</v>
      </c>
      <c r="E4208" s="48" t="s">
        <v>66</v>
      </c>
      <c r="F4208" s="45">
        <v>32</v>
      </c>
      <c r="G4208" s="63" t="s">
        <v>4020</v>
      </c>
      <c r="H4208" s="47" t="s">
        <v>30</v>
      </c>
      <c r="I4208" s="48"/>
      <c r="J4208" s="513"/>
      <c r="K4208" s="42" t="s">
        <v>31</v>
      </c>
      <c r="L4208" s="544">
        <v>45463</v>
      </c>
      <c r="M4208" s="57"/>
      <c r="N4208" s="516">
        <v>45527</v>
      </c>
      <c r="O4208" s="51"/>
      <c r="P4208" s="70" t="str">
        <f t="shared" ca="1" si="698"/>
        <v/>
      </c>
      <c r="Q4208" s="70" t="str">
        <f t="shared" ca="1" si="694"/>
        <v/>
      </c>
      <c r="R4208" s="70" t="str">
        <f t="shared" ca="1" si="695"/>
        <v/>
      </c>
      <c r="S4208" s="70" t="str">
        <f t="shared" ca="1" si="696"/>
        <v/>
      </c>
      <c r="T4208" s="147" t="str">
        <f t="shared" ca="1" si="697"/>
        <v/>
      </c>
      <c r="U4208" s="146"/>
      <c r="V4208" s="51"/>
      <c r="W4208" s="51"/>
      <c r="X4208" s="51"/>
      <c r="Y4208" s="51"/>
      <c r="Z4208" s="51"/>
      <c r="AA4208" s="145"/>
    </row>
    <row r="4209" spans="1:27" s="2" customFormat="1" ht="15.6" x14ac:dyDescent="0.3">
      <c r="A4209" s="555">
        <v>45573</v>
      </c>
      <c r="B4209" s="48" t="s">
        <v>3993</v>
      </c>
      <c r="C4209" s="48" t="s">
        <v>3434</v>
      </c>
      <c r="D4209" s="48">
        <v>3</v>
      </c>
      <c r="E4209" s="48" t="s">
        <v>66</v>
      </c>
      <c r="F4209" s="45">
        <v>33</v>
      </c>
      <c r="G4209" s="63" t="s">
        <v>4021</v>
      </c>
      <c r="H4209" s="65" t="s">
        <v>116</v>
      </c>
      <c r="I4209" s="48"/>
      <c r="J4209" s="513"/>
      <c r="K4209" s="42" t="s">
        <v>31</v>
      </c>
      <c r="L4209" s="544">
        <v>45463</v>
      </c>
      <c r="M4209" s="57"/>
      <c r="N4209" s="516">
        <v>45572</v>
      </c>
      <c r="O4209" s="51"/>
      <c r="P4209" s="70" t="str">
        <f ca="1">IF(K4209="NÃO INTERVENCIONADO",TODAY()-L4209,"")</f>
        <v/>
      </c>
      <c r="Q4209" s="70" t="str">
        <f t="shared" ca="1" si="694"/>
        <v/>
      </c>
      <c r="R4209" s="70" t="str">
        <f t="shared" ca="1" si="695"/>
        <v/>
      </c>
      <c r="S4209" s="70" t="str">
        <f t="shared" ca="1" si="696"/>
        <v/>
      </c>
      <c r="T4209" s="147" t="str">
        <f t="shared" ca="1" si="697"/>
        <v/>
      </c>
      <c r="U4209" s="146"/>
      <c r="V4209" s="51"/>
      <c r="W4209" s="51"/>
      <c r="X4209" s="51"/>
      <c r="Y4209" s="51"/>
      <c r="Z4209" s="51"/>
      <c r="AA4209" s="145"/>
    </row>
    <row r="4210" spans="1:27" s="2" customFormat="1" ht="15.6" x14ac:dyDescent="0.3">
      <c r="A4210" s="555">
        <v>45573</v>
      </c>
      <c r="B4210" s="48" t="s">
        <v>3993</v>
      </c>
      <c r="C4210" s="48" t="s">
        <v>3434</v>
      </c>
      <c r="D4210" s="48">
        <v>3</v>
      </c>
      <c r="E4210" s="48" t="s">
        <v>66</v>
      </c>
      <c r="F4210" s="45">
        <v>34</v>
      </c>
      <c r="G4210" s="64" t="s">
        <v>4022</v>
      </c>
      <c r="H4210" s="65" t="s">
        <v>116</v>
      </c>
      <c r="I4210" s="48"/>
      <c r="J4210" s="513"/>
      <c r="K4210" s="187" t="s">
        <v>31</v>
      </c>
      <c r="L4210" s="544">
        <v>45463</v>
      </c>
      <c r="M4210" s="57"/>
      <c r="N4210" s="516">
        <v>45608</v>
      </c>
      <c r="O4210" s="51"/>
      <c r="P4210" s="70" t="str">
        <f t="shared" ref="P4210:P4217" ca="1" si="699">IF(K4210="NÃO INTERVENCIONADO",TODAY()-J4210,"")</f>
        <v/>
      </c>
      <c r="Q4210" s="70" t="str">
        <f t="shared" ca="1" si="694"/>
        <v/>
      </c>
      <c r="R4210" s="70" t="str">
        <f t="shared" ca="1" si="695"/>
        <v/>
      </c>
      <c r="S4210" s="70" t="str">
        <f t="shared" ca="1" si="696"/>
        <v/>
      </c>
      <c r="T4210" s="147" t="str">
        <f t="shared" ca="1" si="697"/>
        <v/>
      </c>
      <c r="U4210" s="146"/>
      <c r="V4210" s="51"/>
      <c r="W4210" s="51"/>
      <c r="X4210" s="51"/>
      <c r="Y4210" s="51"/>
      <c r="Z4210" s="51"/>
      <c r="AA4210" s="145"/>
    </row>
    <row r="4211" spans="1:27" s="2" customFormat="1" ht="15.6" x14ac:dyDescent="0.3">
      <c r="A4211" s="555">
        <v>45573</v>
      </c>
      <c r="B4211" s="48" t="s">
        <v>3993</v>
      </c>
      <c r="C4211" s="48" t="s">
        <v>3434</v>
      </c>
      <c r="D4211" s="48">
        <v>3</v>
      </c>
      <c r="E4211" s="48" t="s">
        <v>66</v>
      </c>
      <c r="F4211" s="45">
        <v>35</v>
      </c>
      <c r="G4211" s="63" t="s">
        <v>4023</v>
      </c>
      <c r="H4211" s="47" t="s">
        <v>4024</v>
      </c>
      <c r="I4211" s="48"/>
      <c r="J4211" s="513"/>
      <c r="K4211" s="42" t="s">
        <v>31</v>
      </c>
      <c r="L4211" s="544">
        <v>45463</v>
      </c>
      <c r="M4211" s="57"/>
      <c r="N4211" s="516">
        <v>45572</v>
      </c>
      <c r="O4211" s="51"/>
      <c r="P4211" s="70" t="str">
        <f t="shared" ca="1" si="699"/>
        <v/>
      </c>
      <c r="Q4211" s="70" t="str">
        <f t="shared" ca="1" si="694"/>
        <v/>
      </c>
      <c r="R4211" s="70" t="str">
        <f t="shared" ca="1" si="695"/>
        <v/>
      </c>
      <c r="S4211" s="70" t="str">
        <f t="shared" ca="1" si="696"/>
        <v/>
      </c>
      <c r="T4211" s="147" t="str">
        <f t="shared" ca="1" si="697"/>
        <v/>
      </c>
      <c r="U4211" s="146"/>
      <c r="V4211" s="51"/>
      <c r="W4211" s="51"/>
      <c r="X4211" s="51"/>
      <c r="Y4211" s="51"/>
      <c r="Z4211" s="51"/>
      <c r="AA4211" s="145"/>
    </row>
    <row r="4212" spans="1:27" s="2" customFormat="1" ht="15.6" x14ac:dyDescent="0.3">
      <c r="A4212" s="555">
        <v>45573</v>
      </c>
      <c r="B4212" s="48" t="s">
        <v>3993</v>
      </c>
      <c r="C4212" s="48" t="s">
        <v>3434</v>
      </c>
      <c r="D4212" s="48">
        <v>3</v>
      </c>
      <c r="E4212" s="48" t="s">
        <v>66</v>
      </c>
      <c r="F4212" s="45">
        <v>36</v>
      </c>
      <c r="G4212" s="63" t="s">
        <v>4025</v>
      </c>
      <c r="H4212" s="47" t="s">
        <v>367</v>
      </c>
      <c r="I4212" s="48"/>
      <c r="J4212" s="513"/>
      <c r="K4212" s="42" t="s">
        <v>31</v>
      </c>
      <c r="L4212" s="544">
        <v>45463</v>
      </c>
      <c r="M4212" s="57"/>
      <c r="N4212" s="516">
        <v>45572</v>
      </c>
      <c r="O4212" s="51"/>
      <c r="P4212" s="70" t="str">
        <f t="shared" ca="1" si="699"/>
        <v/>
      </c>
      <c r="Q4212" s="70" t="str">
        <f t="shared" ca="1" si="694"/>
        <v/>
      </c>
      <c r="R4212" s="70" t="str">
        <f t="shared" ca="1" si="695"/>
        <v/>
      </c>
      <c r="S4212" s="70" t="str">
        <f t="shared" ca="1" si="696"/>
        <v/>
      </c>
      <c r="T4212" s="147" t="str">
        <f t="shared" ca="1" si="697"/>
        <v/>
      </c>
      <c r="U4212" s="146"/>
      <c r="V4212" s="51"/>
      <c r="W4212" s="51"/>
      <c r="X4212" s="51"/>
      <c r="Y4212" s="51"/>
      <c r="Z4212" s="51"/>
      <c r="AA4212" s="145"/>
    </row>
    <row r="4213" spans="1:27" s="2" customFormat="1" ht="15.6" x14ac:dyDescent="0.3">
      <c r="A4213" s="555">
        <v>45573</v>
      </c>
      <c r="B4213" s="48" t="s">
        <v>3993</v>
      </c>
      <c r="C4213" s="48" t="s">
        <v>3434</v>
      </c>
      <c r="D4213" s="48">
        <v>3</v>
      </c>
      <c r="E4213" s="48" t="s">
        <v>66</v>
      </c>
      <c r="F4213" s="45">
        <v>37</v>
      </c>
      <c r="G4213" s="218" t="s">
        <v>4026</v>
      </c>
      <c r="H4213" s="95" t="s">
        <v>84</v>
      </c>
      <c r="I4213" s="95"/>
      <c r="J4213" s="570"/>
      <c r="K4213" s="42" t="s">
        <v>31</v>
      </c>
      <c r="L4213" s="544">
        <v>45463</v>
      </c>
      <c r="M4213" s="57"/>
      <c r="N4213" s="516">
        <v>45572</v>
      </c>
      <c r="O4213" s="51"/>
      <c r="P4213" s="70" t="str">
        <f t="shared" ca="1" si="699"/>
        <v/>
      </c>
      <c r="Q4213" s="70" t="str">
        <f t="shared" ca="1" si="694"/>
        <v/>
      </c>
      <c r="R4213" s="70" t="str">
        <f t="shared" ca="1" si="695"/>
        <v/>
      </c>
      <c r="S4213" s="70" t="str">
        <f t="shared" ca="1" si="696"/>
        <v/>
      </c>
      <c r="T4213" s="147" t="str">
        <f t="shared" ca="1" si="697"/>
        <v/>
      </c>
      <c r="U4213" s="146"/>
      <c r="V4213" s="51"/>
      <c r="W4213" s="51"/>
      <c r="X4213" s="51"/>
      <c r="Y4213" s="51"/>
      <c r="Z4213" s="51"/>
      <c r="AA4213" s="145"/>
    </row>
    <row r="4214" spans="1:27" s="2" customFormat="1" ht="15.6" x14ac:dyDescent="0.3">
      <c r="A4214" s="555">
        <v>45573</v>
      </c>
      <c r="B4214" s="48" t="s">
        <v>3993</v>
      </c>
      <c r="C4214" s="48" t="s">
        <v>3434</v>
      </c>
      <c r="D4214" s="48">
        <v>3</v>
      </c>
      <c r="E4214" s="48" t="s">
        <v>66</v>
      </c>
      <c r="F4214" s="45">
        <v>38</v>
      </c>
      <c r="G4214" s="63" t="s">
        <v>4027</v>
      </c>
      <c r="H4214" s="47" t="s">
        <v>40</v>
      </c>
      <c r="I4214" s="48"/>
      <c r="J4214" s="513"/>
      <c r="K4214" s="42" t="s">
        <v>31</v>
      </c>
      <c r="L4214" s="544">
        <v>45463</v>
      </c>
      <c r="M4214" s="57"/>
      <c r="N4214" s="516">
        <v>45572</v>
      </c>
      <c r="O4214" s="51"/>
      <c r="P4214" s="70" t="str">
        <f t="shared" ca="1" si="699"/>
        <v/>
      </c>
      <c r="Q4214" s="70" t="str">
        <f t="shared" ca="1" si="694"/>
        <v/>
      </c>
      <c r="R4214" s="70" t="str">
        <f t="shared" ca="1" si="695"/>
        <v/>
      </c>
      <c r="S4214" s="70" t="str">
        <f t="shared" ca="1" si="696"/>
        <v/>
      </c>
      <c r="T4214" s="147" t="str">
        <f t="shared" ca="1" si="697"/>
        <v/>
      </c>
      <c r="U4214" s="146"/>
      <c r="V4214" s="51"/>
      <c r="W4214" s="51"/>
      <c r="X4214" s="51"/>
      <c r="Y4214" s="51"/>
      <c r="Z4214" s="51"/>
      <c r="AA4214" s="145"/>
    </row>
    <row r="4215" spans="1:27" s="2" customFormat="1" ht="15.6" x14ac:dyDescent="0.3">
      <c r="A4215" s="555">
        <v>45573</v>
      </c>
      <c r="B4215" s="48" t="s">
        <v>3993</v>
      </c>
      <c r="C4215" s="48" t="s">
        <v>3434</v>
      </c>
      <c r="D4215" s="48">
        <v>3</v>
      </c>
      <c r="E4215" s="48" t="s">
        <v>66</v>
      </c>
      <c r="F4215" s="45">
        <v>39</v>
      </c>
      <c r="G4215" s="63" t="s">
        <v>2972</v>
      </c>
      <c r="H4215" s="53" t="s">
        <v>44</v>
      </c>
      <c r="I4215" s="48"/>
      <c r="J4215" s="513"/>
      <c r="K4215" s="42" t="s">
        <v>31</v>
      </c>
      <c r="L4215" s="544">
        <v>45463</v>
      </c>
      <c r="M4215" s="57"/>
      <c r="N4215" s="513">
        <v>45656</v>
      </c>
      <c r="O4215" s="51"/>
      <c r="P4215" s="70" t="str">
        <f t="shared" ca="1" si="699"/>
        <v/>
      </c>
      <c r="Q4215" s="70" t="str">
        <f t="shared" ca="1" si="694"/>
        <v/>
      </c>
      <c r="R4215" s="70" t="str">
        <f t="shared" ca="1" si="695"/>
        <v/>
      </c>
      <c r="S4215" s="70" t="str">
        <f t="shared" ca="1" si="696"/>
        <v/>
      </c>
      <c r="T4215" s="147" t="str">
        <f t="shared" ca="1" si="697"/>
        <v/>
      </c>
      <c r="U4215" s="146"/>
      <c r="V4215" s="51"/>
      <c r="W4215" s="51"/>
      <c r="X4215" s="51"/>
      <c r="Y4215" s="51"/>
      <c r="Z4215" s="51"/>
      <c r="AA4215" s="145"/>
    </row>
    <row r="4216" spans="1:27" s="2" customFormat="1" ht="15.6" x14ac:dyDescent="0.3">
      <c r="A4216" s="555">
        <v>45573</v>
      </c>
      <c r="B4216" s="59" t="s">
        <v>3993</v>
      </c>
      <c r="C4216" s="60" t="s">
        <v>3434</v>
      </c>
      <c r="D4216" s="60">
        <v>3</v>
      </c>
      <c r="E4216" s="60" t="s">
        <v>66</v>
      </c>
      <c r="F4216" s="60">
        <v>40</v>
      </c>
      <c r="G4216" s="203" t="s">
        <v>4028</v>
      </c>
      <c r="H4216" s="201" t="s">
        <v>111</v>
      </c>
      <c r="I4216" s="48"/>
      <c r="J4216" s="513"/>
      <c r="K4216" s="42" t="s">
        <v>31</v>
      </c>
      <c r="L4216" s="544">
        <v>45463</v>
      </c>
      <c r="M4216" s="57"/>
      <c r="N4216" s="516">
        <v>45646</v>
      </c>
      <c r="O4216" s="51"/>
      <c r="P4216" s="70" t="str">
        <f t="shared" ca="1" si="699"/>
        <v/>
      </c>
      <c r="Q4216" s="70" t="str">
        <f t="shared" ca="1" si="694"/>
        <v/>
      </c>
      <c r="R4216" s="70" t="str">
        <f t="shared" ca="1" si="695"/>
        <v/>
      </c>
      <c r="S4216" s="70" t="str">
        <f t="shared" ca="1" si="696"/>
        <v/>
      </c>
      <c r="T4216" s="147" t="str">
        <f t="shared" ca="1" si="697"/>
        <v/>
      </c>
      <c r="U4216" s="146"/>
      <c r="V4216" s="51"/>
      <c r="W4216" s="51"/>
      <c r="X4216" s="51"/>
      <c r="Y4216" s="51"/>
      <c r="Z4216" s="51"/>
      <c r="AA4216" s="145"/>
    </row>
    <row r="4217" spans="1:27" s="2" customFormat="1" ht="15.6" x14ac:dyDescent="0.3">
      <c r="A4217" s="555">
        <v>45573</v>
      </c>
      <c r="B4217" s="59" t="s">
        <v>3993</v>
      </c>
      <c r="C4217" s="60" t="s">
        <v>3434</v>
      </c>
      <c r="D4217" s="60">
        <v>3</v>
      </c>
      <c r="E4217" s="60" t="s">
        <v>66</v>
      </c>
      <c r="F4217" s="60">
        <v>41</v>
      </c>
      <c r="G4217" s="71" t="s">
        <v>4029</v>
      </c>
      <c r="H4217" s="53" t="s">
        <v>30</v>
      </c>
      <c r="I4217" s="48"/>
      <c r="J4217" s="513"/>
      <c r="K4217" s="42" t="s">
        <v>31</v>
      </c>
      <c r="L4217" s="544">
        <v>45463</v>
      </c>
      <c r="M4217" s="57"/>
      <c r="N4217" s="513">
        <v>45656</v>
      </c>
      <c r="O4217" s="51"/>
      <c r="P4217" s="70" t="str">
        <f t="shared" ca="1" si="699"/>
        <v/>
      </c>
      <c r="Q4217" s="70" t="str">
        <f t="shared" ca="1" si="694"/>
        <v/>
      </c>
      <c r="R4217" s="70" t="str">
        <f t="shared" ca="1" si="695"/>
        <v/>
      </c>
      <c r="S4217" s="70" t="str">
        <f t="shared" ca="1" si="696"/>
        <v/>
      </c>
      <c r="T4217" s="147" t="str">
        <f t="shared" ca="1" si="697"/>
        <v/>
      </c>
      <c r="U4217" s="146"/>
      <c r="V4217" s="51"/>
      <c r="W4217" s="51"/>
      <c r="X4217" s="51"/>
      <c r="Y4217" s="51"/>
      <c r="Z4217" s="51"/>
      <c r="AA4217" s="145"/>
    </row>
    <row r="4218" spans="1:27" s="2" customFormat="1" ht="15.6" x14ac:dyDescent="0.3">
      <c r="A4218" s="555">
        <v>45573</v>
      </c>
      <c r="B4218" s="59" t="s">
        <v>3993</v>
      </c>
      <c r="C4218" s="60" t="s">
        <v>3434</v>
      </c>
      <c r="D4218" s="60">
        <v>3</v>
      </c>
      <c r="E4218" s="60" t="s">
        <v>66</v>
      </c>
      <c r="F4218" s="60">
        <v>42</v>
      </c>
      <c r="G4218" s="203" t="s">
        <v>4030</v>
      </c>
      <c r="H4218" s="201" t="s">
        <v>30</v>
      </c>
      <c r="I4218" s="48"/>
      <c r="J4218" s="513">
        <v>45772</v>
      </c>
      <c r="K4218" s="42" t="s">
        <v>31</v>
      </c>
      <c r="L4218" s="544">
        <v>45463</v>
      </c>
      <c r="M4218" s="57"/>
      <c r="N4218" s="516">
        <v>45776</v>
      </c>
      <c r="O4218" s="51"/>
      <c r="P4218" s="70"/>
      <c r="Q4218" s="70"/>
      <c r="R4218" s="70"/>
      <c r="S4218" s="70"/>
      <c r="T4218" s="147"/>
      <c r="U4218" s="146"/>
      <c r="V4218" s="51"/>
      <c r="W4218" s="51"/>
      <c r="X4218" s="51"/>
      <c r="Y4218" s="51"/>
      <c r="Z4218" s="51"/>
      <c r="AA4218" s="145"/>
    </row>
    <row r="4219" spans="1:27" s="2" customFormat="1" ht="15.6" x14ac:dyDescent="0.3">
      <c r="A4219" s="555">
        <v>45573</v>
      </c>
      <c r="B4219" s="59" t="s">
        <v>3993</v>
      </c>
      <c r="C4219" s="60" t="s">
        <v>3434</v>
      </c>
      <c r="D4219" s="60">
        <v>3</v>
      </c>
      <c r="E4219" s="60" t="s">
        <v>66</v>
      </c>
      <c r="F4219" s="60">
        <v>43</v>
      </c>
      <c r="G4219" s="203" t="s">
        <v>4031</v>
      </c>
      <c r="H4219" s="201" t="s">
        <v>30</v>
      </c>
      <c r="I4219" s="48"/>
      <c r="J4219" s="513">
        <v>45833</v>
      </c>
      <c r="K4219" s="42" t="s">
        <v>31</v>
      </c>
      <c r="L4219" s="544">
        <v>45463</v>
      </c>
      <c r="M4219" s="57"/>
      <c r="N4219" s="516">
        <v>45840</v>
      </c>
      <c r="O4219" s="51"/>
      <c r="P4219" s="70"/>
      <c r="Q4219" s="70"/>
      <c r="R4219" s="70"/>
      <c r="S4219" s="70"/>
      <c r="T4219" s="147"/>
      <c r="U4219" s="146"/>
      <c r="V4219" s="51"/>
      <c r="W4219" s="51"/>
      <c r="X4219" s="51"/>
      <c r="Y4219" s="51"/>
      <c r="Z4219" s="51"/>
      <c r="AA4219" s="145"/>
    </row>
    <row r="4220" spans="1:27" s="2" customFormat="1" ht="15.6" x14ac:dyDescent="0.3">
      <c r="A4220" s="555">
        <v>45573</v>
      </c>
      <c r="B4220" s="59" t="s">
        <v>3993</v>
      </c>
      <c r="C4220" s="60" t="s">
        <v>3434</v>
      </c>
      <c r="D4220" s="60">
        <v>3</v>
      </c>
      <c r="E4220" s="60" t="s">
        <v>66</v>
      </c>
      <c r="F4220" s="60">
        <v>44</v>
      </c>
      <c r="G4220" s="203" t="s">
        <v>5255</v>
      </c>
      <c r="H4220" s="201" t="s">
        <v>30</v>
      </c>
      <c r="I4220" s="48"/>
      <c r="J4220" s="513">
        <v>45877</v>
      </c>
      <c r="K4220" s="42" t="s">
        <v>31</v>
      </c>
      <c r="L4220" s="544">
        <v>45463</v>
      </c>
      <c r="M4220" s="57"/>
      <c r="N4220" s="516">
        <v>45933</v>
      </c>
      <c r="O4220" s="51"/>
      <c r="P4220" s="70"/>
      <c r="Q4220" s="70"/>
      <c r="R4220" s="70"/>
      <c r="S4220" s="70"/>
      <c r="T4220" s="147"/>
      <c r="U4220" s="146"/>
      <c r="V4220" s="51"/>
      <c r="W4220" s="51"/>
      <c r="X4220" s="51"/>
      <c r="Y4220" s="51"/>
      <c r="Z4220" s="51"/>
      <c r="AA4220" s="145"/>
    </row>
    <row r="4221" spans="1:27" s="2" customFormat="1" ht="15.6" x14ac:dyDescent="0.3">
      <c r="A4221" s="555">
        <v>45573</v>
      </c>
      <c r="B4221" s="59" t="s">
        <v>3993</v>
      </c>
      <c r="C4221" s="60" t="s">
        <v>3434</v>
      </c>
      <c r="D4221" s="60">
        <v>3</v>
      </c>
      <c r="E4221" s="60" t="s">
        <v>66</v>
      </c>
      <c r="F4221" s="60">
        <v>45</v>
      </c>
      <c r="G4221" s="77" t="s">
        <v>5449</v>
      </c>
      <c r="H4221" s="61" t="s">
        <v>104</v>
      </c>
      <c r="I4221" s="65"/>
      <c r="J4221" s="526">
        <v>46045</v>
      </c>
      <c r="K4221" s="42" t="s">
        <v>31</v>
      </c>
      <c r="L4221" s="544">
        <v>45463</v>
      </c>
      <c r="M4221" s="404"/>
      <c r="N4221" s="516">
        <v>46164</v>
      </c>
      <c r="O4221" s="51"/>
      <c r="P4221" s="70"/>
      <c r="Q4221" s="70"/>
      <c r="R4221" s="70"/>
      <c r="S4221" s="70"/>
      <c r="T4221" s="147"/>
      <c r="U4221" s="146"/>
      <c r="V4221" s="51"/>
      <c r="W4221" s="51"/>
      <c r="X4221" s="51"/>
      <c r="Y4221" s="51"/>
      <c r="Z4221" s="51"/>
      <c r="AA4221" s="145"/>
    </row>
    <row r="4222" spans="1:27" s="2" customFormat="1" ht="31.2" x14ac:dyDescent="0.3">
      <c r="A4222" s="555">
        <v>45573</v>
      </c>
      <c r="B4222" s="59" t="s">
        <v>3993</v>
      </c>
      <c r="C4222" s="60" t="s">
        <v>3434</v>
      </c>
      <c r="D4222" s="60">
        <v>3</v>
      </c>
      <c r="E4222" s="60" t="s">
        <v>66</v>
      </c>
      <c r="F4222" s="60">
        <v>46</v>
      </c>
      <c r="G4222" s="44" t="s">
        <v>5458</v>
      </c>
      <c r="H4222" s="48" t="s">
        <v>116</v>
      </c>
      <c r="I4222" s="48"/>
      <c r="J4222" s="513">
        <v>46056</v>
      </c>
      <c r="K4222" s="642" t="s">
        <v>5552</v>
      </c>
      <c r="L4222" s="544">
        <v>45463</v>
      </c>
      <c r="M4222" s="404" t="s">
        <v>5633</v>
      </c>
      <c r="N4222" s="516"/>
      <c r="O4222" s="51"/>
      <c r="P4222" s="70"/>
      <c r="Q4222" s="70"/>
      <c r="R4222" s="70"/>
      <c r="S4222" s="70"/>
      <c r="T4222" s="147"/>
      <c r="U4222" s="146"/>
      <c r="V4222" s="51"/>
      <c r="W4222" s="51"/>
      <c r="X4222" s="51"/>
      <c r="Y4222" s="51"/>
      <c r="Z4222" s="51"/>
      <c r="AA4222" s="145"/>
    </row>
    <row r="4223" spans="1:27" s="2" customFormat="1" ht="15.6" x14ac:dyDescent="0.3">
      <c r="A4223" s="555">
        <v>45492</v>
      </c>
      <c r="B4223" s="72" t="s">
        <v>4032</v>
      </c>
      <c r="C4223" s="44" t="s">
        <v>3434</v>
      </c>
      <c r="D4223" s="44">
        <v>3</v>
      </c>
      <c r="E4223" s="44" t="s">
        <v>108</v>
      </c>
      <c r="F4223" s="45">
        <v>4</v>
      </c>
      <c r="G4223" s="46" t="s">
        <v>4033</v>
      </c>
      <c r="H4223" s="47" t="s">
        <v>30</v>
      </c>
      <c r="I4223" s="59"/>
      <c r="J4223" s="528"/>
      <c r="K4223" s="42" t="s">
        <v>31</v>
      </c>
      <c r="L4223" s="551">
        <v>45489</v>
      </c>
      <c r="M4223" s="70"/>
      <c r="N4223" s="513">
        <v>45492</v>
      </c>
      <c r="O4223" s="51"/>
      <c r="P4223" s="70" t="str">
        <f t="shared" ref="P4223:P4255" ca="1" si="700">IF(K4223="NÃO INTERVENCIONADO",TODAY()-J4223,"")</f>
        <v/>
      </c>
      <c r="Q4223" s="70" t="str">
        <f t="shared" ref="Q4223:Q4255" ca="1" si="701">IF(K4223="ENCOMENDADO",TODAY()-J4223,"")</f>
        <v/>
      </c>
      <c r="R4223" s="70" t="str">
        <f t="shared" ref="R4223:R4255" ca="1" si="702">IF(K4223="EM OBRA",TODAY()-J4223,"")</f>
        <v/>
      </c>
      <c r="S4223" s="70" t="str">
        <f t="shared" ref="S4223:S4255" ca="1" si="703">IF(K4223="CORREÇÃO NÃO ACEITE",TODAY()-J4223,"")</f>
        <v/>
      </c>
      <c r="T4223" s="147" t="str">
        <f t="shared" ref="T4223:T4255" ca="1" si="704">IF(K4223="A VERIFICAR",TODAY()-J4223,"")</f>
        <v/>
      </c>
      <c r="U4223" s="146"/>
      <c r="V4223" s="51"/>
      <c r="W4223" s="51"/>
      <c r="X4223" s="51"/>
      <c r="Y4223" s="51"/>
      <c r="Z4223" s="51"/>
      <c r="AA4223" s="145"/>
    </row>
    <row r="4224" spans="1:27" s="2" customFormat="1" ht="15.6" x14ac:dyDescent="0.3">
      <c r="A4224" s="555">
        <v>45492</v>
      </c>
      <c r="B4224" s="72" t="s">
        <v>4034</v>
      </c>
      <c r="C4224" s="44" t="s">
        <v>3434</v>
      </c>
      <c r="D4224" s="44">
        <v>3</v>
      </c>
      <c r="E4224" s="44" t="s">
        <v>108</v>
      </c>
      <c r="F4224" s="45">
        <v>6</v>
      </c>
      <c r="G4224" s="46" t="s">
        <v>2031</v>
      </c>
      <c r="H4224" s="47" t="s">
        <v>30</v>
      </c>
      <c r="I4224" s="59"/>
      <c r="J4224" s="528"/>
      <c r="K4224" s="42" t="s">
        <v>31</v>
      </c>
      <c r="L4224" s="551">
        <v>45489</v>
      </c>
      <c r="M4224" s="70"/>
      <c r="N4224" s="513">
        <v>45492</v>
      </c>
      <c r="O4224" s="51"/>
      <c r="P4224" s="70" t="str">
        <f t="shared" ca="1" si="700"/>
        <v/>
      </c>
      <c r="Q4224" s="70" t="str">
        <f t="shared" ca="1" si="701"/>
        <v/>
      </c>
      <c r="R4224" s="70" t="str">
        <f t="shared" ca="1" si="702"/>
        <v/>
      </c>
      <c r="S4224" s="70" t="str">
        <f t="shared" ca="1" si="703"/>
        <v/>
      </c>
      <c r="T4224" s="147" t="str">
        <f t="shared" ca="1" si="704"/>
        <v/>
      </c>
      <c r="U4224" s="146"/>
      <c r="V4224" s="51"/>
      <c r="W4224" s="51"/>
      <c r="X4224" s="51"/>
      <c r="Y4224" s="51"/>
      <c r="Z4224" s="51"/>
      <c r="AA4224" s="145"/>
    </row>
    <row r="4225" spans="1:27" s="2" customFormat="1" ht="15.6" customHeight="1" x14ac:dyDescent="0.3">
      <c r="A4225" s="555">
        <v>45492</v>
      </c>
      <c r="B4225" s="72" t="s">
        <v>4034</v>
      </c>
      <c r="C4225" s="44" t="s">
        <v>3434</v>
      </c>
      <c r="D4225" s="44">
        <v>3</v>
      </c>
      <c r="E4225" s="44" t="s">
        <v>108</v>
      </c>
      <c r="F4225" s="45">
        <v>5</v>
      </c>
      <c r="G4225" s="46" t="s">
        <v>4035</v>
      </c>
      <c r="H4225" s="47" t="s">
        <v>30</v>
      </c>
      <c r="I4225" s="59"/>
      <c r="J4225" s="528"/>
      <c r="K4225" s="42" t="s">
        <v>31</v>
      </c>
      <c r="L4225" s="551">
        <v>45489</v>
      </c>
      <c r="M4225" s="70"/>
      <c r="N4225" s="513">
        <v>45492</v>
      </c>
      <c r="O4225" s="51"/>
      <c r="P4225" s="70" t="str">
        <f t="shared" ca="1" si="700"/>
        <v/>
      </c>
      <c r="Q4225" s="70" t="str">
        <f t="shared" ca="1" si="701"/>
        <v/>
      </c>
      <c r="R4225" s="70" t="str">
        <f t="shared" ca="1" si="702"/>
        <v/>
      </c>
      <c r="S4225" s="70" t="str">
        <f t="shared" ca="1" si="703"/>
        <v/>
      </c>
      <c r="T4225" s="147" t="str">
        <f t="shared" ca="1" si="704"/>
        <v/>
      </c>
      <c r="U4225" s="146"/>
      <c r="V4225" s="51"/>
      <c r="W4225" s="51"/>
      <c r="X4225" s="51"/>
      <c r="Y4225" s="51"/>
      <c r="Z4225" s="51"/>
      <c r="AA4225" s="145"/>
    </row>
    <row r="4226" spans="1:27" s="2" customFormat="1" ht="15.6" customHeight="1" x14ac:dyDescent="0.3">
      <c r="A4226" s="555">
        <v>45492</v>
      </c>
      <c r="B4226" s="72" t="s">
        <v>4034</v>
      </c>
      <c r="C4226" s="44" t="s">
        <v>3434</v>
      </c>
      <c r="D4226" s="44">
        <v>3</v>
      </c>
      <c r="E4226" s="44" t="s">
        <v>108</v>
      </c>
      <c r="F4226" s="45">
        <v>3</v>
      </c>
      <c r="G4226" s="46" t="s">
        <v>4036</v>
      </c>
      <c r="H4226" s="47" t="s">
        <v>30</v>
      </c>
      <c r="I4226" s="59"/>
      <c r="J4226" s="528"/>
      <c r="K4226" s="42" t="s">
        <v>31</v>
      </c>
      <c r="L4226" s="551">
        <v>45489</v>
      </c>
      <c r="M4226" s="70"/>
      <c r="N4226" s="513">
        <v>45492</v>
      </c>
      <c r="O4226" s="51"/>
      <c r="P4226" s="70" t="str">
        <f t="shared" ca="1" si="700"/>
        <v/>
      </c>
      <c r="Q4226" s="70" t="str">
        <f t="shared" ca="1" si="701"/>
        <v/>
      </c>
      <c r="R4226" s="70" t="str">
        <f t="shared" ca="1" si="702"/>
        <v/>
      </c>
      <c r="S4226" s="70" t="str">
        <f t="shared" ca="1" si="703"/>
        <v/>
      </c>
      <c r="T4226" s="147" t="str">
        <f t="shared" ca="1" si="704"/>
        <v/>
      </c>
      <c r="U4226" s="146"/>
      <c r="V4226" s="51"/>
      <c r="W4226" s="51"/>
      <c r="X4226" s="51"/>
      <c r="Y4226" s="51"/>
      <c r="Z4226" s="51"/>
      <c r="AA4226" s="145"/>
    </row>
    <row r="4227" spans="1:27" s="2" customFormat="1" ht="15.6" x14ac:dyDescent="0.3">
      <c r="A4227" s="555">
        <v>45492</v>
      </c>
      <c r="B4227" s="72" t="s">
        <v>4034</v>
      </c>
      <c r="C4227" s="44" t="s">
        <v>3434</v>
      </c>
      <c r="D4227" s="44">
        <v>3</v>
      </c>
      <c r="E4227" s="44" t="s">
        <v>108</v>
      </c>
      <c r="F4227" s="45">
        <v>2</v>
      </c>
      <c r="G4227" s="46" t="s">
        <v>4037</v>
      </c>
      <c r="H4227" s="47" t="s">
        <v>30</v>
      </c>
      <c r="I4227" s="59"/>
      <c r="J4227" s="528"/>
      <c r="K4227" s="42" t="s">
        <v>31</v>
      </c>
      <c r="L4227" s="551">
        <v>45489</v>
      </c>
      <c r="M4227" s="70"/>
      <c r="N4227" s="513">
        <v>45492</v>
      </c>
      <c r="O4227" s="51"/>
      <c r="P4227" s="70" t="str">
        <f t="shared" ca="1" si="700"/>
        <v/>
      </c>
      <c r="Q4227" s="70" t="str">
        <f t="shared" ca="1" si="701"/>
        <v/>
      </c>
      <c r="R4227" s="70" t="str">
        <f t="shared" ca="1" si="702"/>
        <v/>
      </c>
      <c r="S4227" s="70" t="str">
        <f t="shared" ca="1" si="703"/>
        <v/>
      </c>
      <c r="T4227" s="147" t="str">
        <f t="shared" ca="1" si="704"/>
        <v/>
      </c>
      <c r="U4227" s="146"/>
      <c r="V4227" s="51"/>
      <c r="W4227" s="51"/>
      <c r="X4227" s="51"/>
      <c r="Y4227" s="51"/>
      <c r="Z4227" s="51"/>
      <c r="AA4227" s="145"/>
    </row>
    <row r="4228" spans="1:27" s="2" customFormat="1" ht="15.6" x14ac:dyDescent="0.3">
      <c r="A4228" s="555">
        <v>45492</v>
      </c>
      <c r="B4228" s="72" t="s">
        <v>4034</v>
      </c>
      <c r="C4228" s="44" t="s">
        <v>3434</v>
      </c>
      <c r="D4228" s="44">
        <v>3</v>
      </c>
      <c r="E4228" s="44" t="s">
        <v>108</v>
      </c>
      <c r="F4228" s="45">
        <v>1</v>
      </c>
      <c r="G4228" s="46" t="s">
        <v>4038</v>
      </c>
      <c r="H4228" s="47" t="s">
        <v>30</v>
      </c>
      <c r="I4228" s="59"/>
      <c r="J4228" s="528"/>
      <c r="K4228" s="42" t="s">
        <v>31</v>
      </c>
      <c r="L4228" s="551">
        <v>45489</v>
      </c>
      <c r="M4228" s="70"/>
      <c r="N4228" s="513">
        <v>45492</v>
      </c>
      <c r="O4228" s="51"/>
      <c r="P4228" s="70" t="str">
        <f t="shared" ca="1" si="700"/>
        <v/>
      </c>
      <c r="Q4228" s="70" t="str">
        <f t="shared" ca="1" si="701"/>
        <v/>
      </c>
      <c r="R4228" s="70" t="str">
        <f t="shared" ca="1" si="702"/>
        <v/>
      </c>
      <c r="S4228" s="70" t="str">
        <f t="shared" ca="1" si="703"/>
        <v/>
      </c>
      <c r="T4228" s="147" t="str">
        <f t="shared" ca="1" si="704"/>
        <v/>
      </c>
      <c r="U4228" s="146"/>
      <c r="V4228" s="51"/>
      <c r="W4228" s="51"/>
      <c r="X4228" s="51"/>
      <c r="Y4228" s="51"/>
      <c r="Z4228" s="51"/>
      <c r="AA4228" s="145"/>
    </row>
    <row r="4229" spans="1:27" s="2" customFormat="1" ht="15.6" x14ac:dyDescent="0.3">
      <c r="A4229" s="555">
        <v>45560</v>
      </c>
      <c r="B4229" s="48" t="s">
        <v>4039</v>
      </c>
      <c r="C4229" s="48" t="s">
        <v>3434</v>
      </c>
      <c r="D4229" s="48">
        <v>4</v>
      </c>
      <c r="E4229" s="48" t="s">
        <v>278</v>
      </c>
      <c r="F4229" s="45">
        <v>1</v>
      </c>
      <c r="G4229" s="63" t="s">
        <v>2947</v>
      </c>
      <c r="H4229" s="47" t="s">
        <v>30</v>
      </c>
      <c r="I4229" s="48"/>
      <c r="J4229" s="513"/>
      <c r="K4229" s="42" t="s">
        <v>31</v>
      </c>
      <c r="L4229" s="544">
        <v>45455</v>
      </c>
      <c r="M4229" s="76"/>
      <c r="N4229" s="516">
        <v>45552</v>
      </c>
      <c r="O4229" s="51" t="s">
        <v>4040</v>
      </c>
      <c r="P4229" s="70" t="str">
        <f t="shared" ca="1" si="700"/>
        <v/>
      </c>
      <c r="Q4229" s="70" t="str">
        <f t="shared" ca="1" si="701"/>
        <v/>
      </c>
      <c r="R4229" s="70" t="str">
        <f t="shared" ca="1" si="702"/>
        <v/>
      </c>
      <c r="S4229" s="70" t="str">
        <f t="shared" ca="1" si="703"/>
        <v/>
      </c>
      <c r="T4229" s="147" t="str">
        <f t="shared" ca="1" si="704"/>
        <v/>
      </c>
      <c r="U4229" s="146"/>
      <c r="V4229" s="51"/>
      <c r="W4229" s="51"/>
      <c r="X4229" s="51"/>
      <c r="Y4229" s="51"/>
      <c r="Z4229" s="51"/>
      <c r="AA4229" s="145"/>
    </row>
    <row r="4230" spans="1:27" s="2" customFormat="1" ht="15.6" x14ac:dyDescent="0.3">
      <c r="A4230" s="555">
        <v>45560</v>
      </c>
      <c r="B4230" s="48" t="s">
        <v>4039</v>
      </c>
      <c r="C4230" s="45" t="s">
        <v>3434</v>
      </c>
      <c r="D4230" s="45">
        <v>4</v>
      </c>
      <c r="E4230" s="45" t="s">
        <v>278</v>
      </c>
      <c r="F4230" s="45">
        <v>2</v>
      </c>
      <c r="G4230" s="71" t="s">
        <v>4041</v>
      </c>
      <c r="H4230" s="48"/>
      <c r="I4230" s="48"/>
      <c r="J4230" s="513"/>
      <c r="K4230" s="188" t="s">
        <v>227</v>
      </c>
      <c r="L4230" s="544">
        <v>45455</v>
      </c>
      <c r="M4230" s="76"/>
      <c r="N4230" s="516"/>
      <c r="O4230" s="51" t="s">
        <v>4040</v>
      </c>
      <c r="P4230" s="70" t="str">
        <f t="shared" ca="1" si="700"/>
        <v/>
      </c>
      <c r="Q4230" s="70" t="str">
        <f t="shared" ca="1" si="701"/>
        <v/>
      </c>
      <c r="R4230" s="70" t="str">
        <f t="shared" ca="1" si="702"/>
        <v/>
      </c>
      <c r="S4230" s="70" t="str">
        <f t="shared" ca="1" si="703"/>
        <v/>
      </c>
      <c r="T4230" s="147" t="str">
        <f t="shared" ca="1" si="704"/>
        <v/>
      </c>
      <c r="U4230" s="146"/>
      <c r="V4230" s="51"/>
      <c r="W4230" s="51"/>
      <c r="X4230" s="51"/>
      <c r="Y4230" s="51"/>
      <c r="Z4230" s="51"/>
      <c r="AA4230" s="145"/>
    </row>
    <row r="4231" spans="1:27" s="2" customFormat="1" ht="15.6" x14ac:dyDescent="0.3">
      <c r="A4231" s="555">
        <v>45560</v>
      </c>
      <c r="B4231" s="48" t="s">
        <v>4039</v>
      </c>
      <c r="C4231" s="45" t="s">
        <v>3434</v>
      </c>
      <c r="D4231" s="45">
        <v>4</v>
      </c>
      <c r="E4231" s="45" t="s">
        <v>278</v>
      </c>
      <c r="F4231" s="45">
        <v>3</v>
      </c>
      <c r="G4231" s="63" t="s">
        <v>4042</v>
      </c>
      <c r="H4231" s="53" t="s">
        <v>76</v>
      </c>
      <c r="I4231" s="48"/>
      <c r="J4231" s="513"/>
      <c r="K4231" s="42" t="s">
        <v>31</v>
      </c>
      <c r="L4231" s="544">
        <v>45455</v>
      </c>
      <c r="M4231" s="76"/>
      <c r="N4231" s="516">
        <v>45527</v>
      </c>
      <c r="O4231" s="51" t="s">
        <v>4040</v>
      </c>
      <c r="P4231" s="70" t="str">
        <f t="shared" ca="1" si="700"/>
        <v/>
      </c>
      <c r="Q4231" s="70" t="str">
        <f t="shared" ca="1" si="701"/>
        <v/>
      </c>
      <c r="R4231" s="70" t="str">
        <f t="shared" ca="1" si="702"/>
        <v/>
      </c>
      <c r="S4231" s="70" t="str">
        <f t="shared" ca="1" si="703"/>
        <v/>
      </c>
      <c r="T4231" s="147" t="str">
        <f t="shared" ca="1" si="704"/>
        <v/>
      </c>
      <c r="U4231" s="146"/>
      <c r="V4231" s="51"/>
      <c r="W4231" s="51"/>
      <c r="X4231" s="51"/>
      <c r="Y4231" s="51"/>
      <c r="Z4231" s="51"/>
      <c r="AA4231" s="145"/>
    </row>
    <row r="4232" spans="1:27" s="2" customFormat="1" ht="15.6" x14ac:dyDescent="0.3">
      <c r="A4232" s="555">
        <v>45560</v>
      </c>
      <c r="B4232" s="48" t="s">
        <v>4039</v>
      </c>
      <c r="C4232" s="48" t="s">
        <v>3434</v>
      </c>
      <c r="D4232" s="48">
        <v>4</v>
      </c>
      <c r="E4232" s="48" t="s">
        <v>278</v>
      </c>
      <c r="F4232" s="45">
        <v>4</v>
      </c>
      <c r="G4232" s="63" t="s">
        <v>4043</v>
      </c>
      <c r="H4232" s="47" t="s">
        <v>30</v>
      </c>
      <c r="I4232" s="48"/>
      <c r="J4232" s="513"/>
      <c r="K4232" s="188" t="s">
        <v>227</v>
      </c>
      <c r="L4232" s="544">
        <v>45455</v>
      </c>
      <c r="M4232" s="76"/>
      <c r="N4232" s="516"/>
      <c r="O4232" s="51" t="s">
        <v>4040</v>
      </c>
      <c r="P4232" s="70" t="str">
        <f t="shared" ca="1" si="700"/>
        <v/>
      </c>
      <c r="Q4232" s="70" t="str">
        <f t="shared" ca="1" si="701"/>
        <v/>
      </c>
      <c r="R4232" s="70" t="str">
        <f t="shared" ca="1" si="702"/>
        <v/>
      </c>
      <c r="S4232" s="70" t="str">
        <f t="shared" ca="1" si="703"/>
        <v/>
      </c>
      <c r="T4232" s="147" t="str">
        <f t="shared" ca="1" si="704"/>
        <v/>
      </c>
      <c r="U4232" s="146"/>
      <c r="V4232" s="51"/>
      <c r="W4232" s="51"/>
      <c r="X4232" s="51"/>
      <c r="Y4232" s="51"/>
      <c r="Z4232" s="51"/>
      <c r="AA4232" s="145"/>
    </row>
    <row r="4233" spans="1:27" s="2" customFormat="1" ht="15.6" x14ac:dyDescent="0.3">
      <c r="A4233" s="555">
        <v>45560</v>
      </c>
      <c r="B4233" s="48" t="s">
        <v>4039</v>
      </c>
      <c r="C4233" s="48" t="s">
        <v>3434</v>
      </c>
      <c r="D4233" s="48">
        <v>4</v>
      </c>
      <c r="E4233" s="48" t="s">
        <v>278</v>
      </c>
      <c r="F4233" s="45">
        <v>5</v>
      </c>
      <c r="G4233" s="63" t="s">
        <v>4044</v>
      </c>
      <c r="H4233" s="47" t="s">
        <v>30</v>
      </c>
      <c r="I4233" s="48"/>
      <c r="J4233" s="513"/>
      <c r="K4233" s="42" t="s">
        <v>31</v>
      </c>
      <c r="L4233" s="544">
        <v>45455</v>
      </c>
      <c r="M4233" s="76"/>
      <c r="N4233" s="516">
        <v>45552</v>
      </c>
      <c r="O4233" s="51" t="s">
        <v>4040</v>
      </c>
      <c r="P4233" s="70" t="str">
        <f t="shared" ca="1" si="700"/>
        <v/>
      </c>
      <c r="Q4233" s="70" t="str">
        <f t="shared" ca="1" si="701"/>
        <v/>
      </c>
      <c r="R4233" s="70" t="str">
        <f t="shared" ca="1" si="702"/>
        <v/>
      </c>
      <c r="S4233" s="70" t="str">
        <f t="shared" ca="1" si="703"/>
        <v/>
      </c>
      <c r="T4233" s="147" t="str">
        <f t="shared" ca="1" si="704"/>
        <v/>
      </c>
      <c r="U4233" s="146"/>
      <c r="V4233" s="51"/>
      <c r="W4233" s="51"/>
      <c r="X4233" s="51"/>
      <c r="Y4233" s="51"/>
      <c r="Z4233" s="51"/>
      <c r="AA4233" s="145"/>
    </row>
    <row r="4234" spans="1:27" s="2" customFormat="1" ht="15.6" x14ac:dyDescent="0.3">
      <c r="A4234" s="555">
        <v>45560</v>
      </c>
      <c r="B4234" s="48" t="s">
        <v>4039</v>
      </c>
      <c r="C4234" s="45" t="s">
        <v>3434</v>
      </c>
      <c r="D4234" s="45">
        <v>4</v>
      </c>
      <c r="E4234" s="45" t="s">
        <v>278</v>
      </c>
      <c r="F4234" s="45">
        <v>6</v>
      </c>
      <c r="G4234" s="63" t="s">
        <v>4045</v>
      </c>
      <c r="H4234" s="53" t="s">
        <v>76</v>
      </c>
      <c r="I4234" s="48"/>
      <c r="J4234" s="513"/>
      <c r="K4234" s="42" t="s">
        <v>31</v>
      </c>
      <c r="L4234" s="544">
        <v>45455</v>
      </c>
      <c r="M4234" s="76"/>
      <c r="N4234" s="516">
        <v>45527</v>
      </c>
      <c r="O4234" s="51" t="s">
        <v>4040</v>
      </c>
      <c r="P4234" s="70" t="str">
        <f t="shared" ca="1" si="700"/>
        <v/>
      </c>
      <c r="Q4234" s="70" t="str">
        <f t="shared" ca="1" si="701"/>
        <v/>
      </c>
      <c r="R4234" s="70" t="str">
        <f t="shared" ca="1" si="702"/>
        <v/>
      </c>
      <c r="S4234" s="70" t="str">
        <f t="shared" ca="1" si="703"/>
        <v/>
      </c>
      <c r="T4234" s="147" t="str">
        <f t="shared" ca="1" si="704"/>
        <v/>
      </c>
      <c r="U4234" s="146"/>
      <c r="V4234" s="51"/>
      <c r="W4234" s="51"/>
      <c r="X4234" s="51"/>
      <c r="Y4234" s="51"/>
      <c r="Z4234" s="51"/>
      <c r="AA4234" s="145"/>
    </row>
    <row r="4235" spans="1:27" s="2" customFormat="1" ht="15.6" x14ac:dyDescent="0.3">
      <c r="A4235" s="555">
        <v>45560</v>
      </c>
      <c r="B4235" s="48" t="s">
        <v>4039</v>
      </c>
      <c r="C4235" s="45" t="s">
        <v>3434</v>
      </c>
      <c r="D4235" s="45">
        <v>4</v>
      </c>
      <c r="E4235" s="45" t="s">
        <v>278</v>
      </c>
      <c r="F4235" s="45">
        <v>7</v>
      </c>
      <c r="G4235" s="71" t="s">
        <v>4046</v>
      </c>
      <c r="H4235" s="53" t="s">
        <v>76</v>
      </c>
      <c r="I4235" s="48"/>
      <c r="J4235" s="513"/>
      <c r="K4235" s="42" t="s">
        <v>31</v>
      </c>
      <c r="L4235" s="544">
        <v>45455</v>
      </c>
      <c r="M4235" s="76"/>
      <c r="N4235" s="516">
        <v>45527</v>
      </c>
      <c r="O4235" s="51" t="s">
        <v>4040</v>
      </c>
      <c r="P4235" s="70" t="str">
        <f t="shared" ca="1" si="700"/>
        <v/>
      </c>
      <c r="Q4235" s="70" t="str">
        <f t="shared" ca="1" si="701"/>
        <v/>
      </c>
      <c r="R4235" s="70" t="str">
        <f t="shared" ca="1" si="702"/>
        <v/>
      </c>
      <c r="S4235" s="70" t="str">
        <f t="shared" ca="1" si="703"/>
        <v/>
      </c>
      <c r="T4235" s="147" t="str">
        <f t="shared" ca="1" si="704"/>
        <v/>
      </c>
      <c r="U4235" s="146"/>
      <c r="V4235" s="51"/>
      <c r="W4235" s="51"/>
      <c r="X4235" s="51"/>
      <c r="Y4235" s="51"/>
      <c r="Z4235" s="51"/>
      <c r="AA4235" s="145"/>
    </row>
    <row r="4236" spans="1:27" s="2" customFormat="1" ht="15.6" x14ac:dyDescent="0.3">
      <c r="A4236" s="555">
        <v>45560</v>
      </c>
      <c r="B4236" s="48" t="s">
        <v>4039</v>
      </c>
      <c r="C4236" s="48" t="s">
        <v>3434</v>
      </c>
      <c r="D4236" s="48">
        <v>4</v>
      </c>
      <c r="E4236" s="48" t="s">
        <v>278</v>
      </c>
      <c r="F4236" s="45">
        <v>8</v>
      </c>
      <c r="G4236" s="63" t="s">
        <v>4047</v>
      </c>
      <c r="H4236" s="47" t="s">
        <v>30</v>
      </c>
      <c r="I4236" s="48"/>
      <c r="J4236" s="513"/>
      <c r="K4236" s="42" t="s">
        <v>31</v>
      </c>
      <c r="L4236" s="544">
        <v>45455</v>
      </c>
      <c r="M4236" s="76"/>
      <c r="N4236" s="516">
        <v>45552</v>
      </c>
      <c r="O4236" s="51" t="s">
        <v>4040</v>
      </c>
      <c r="P4236" s="70" t="str">
        <f t="shared" ca="1" si="700"/>
        <v/>
      </c>
      <c r="Q4236" s="70" t="str">
        <f t="shared" ca="1" si="701"/>
        <v/>
      </c>
      <c r="R4236" s="70" t="str">
        <f t="shared" ca="1" si="702"/>
        <v/>
      </c>
      <c r="S4236" s="70" t="str">
        <f t="shared" ca="1" si="703"/>
        <v/>
      </c>
      <c r="T4236" s="147" t="str">
        <f t="shared" ca="1" si="704"/>
        <v/>
      </c>
      <c r="U4236" s="146"/>
      <c r="V4236" s="51"/>
      <c r="W4236" s="51"/>
      <c r="X4236" s="51"/>
      <c r="Y4236" s="51"/>
      <c r="Z4236" s="51"/>
      <c r="AA4236" s="145"/>
    </row>
    <row r="4237" spans="1:27" s="2" customFormat="1" ht="15.6" x14ac:dyDescent="0.3">
      <c r="A4237" s="555">
        <v>45560</v>
      </c>
      <c r="B4237" s="48" t="s">
        <v>4039</v>
      </c>
      <c r="C4237" s="48" t="s">
        <v>3434</v>
      </c>
      <c r="D4237" s="48">
        <v>4</v>
      </c>
      <c r="E4237" s="48" t="s">
        <v>278</v>
      </c>
      <c r="F4237" s="45">
        <v>9</v>
      </c>
      <c r="G4237" s="63" t="s">
        <v>4048</v>
      </c>
      <c r="H4237" s="47" t="s">
        <v>30</v>
      </c>
      <c r="I4237" s="48"/>
      <c r="J4237" s="513"/>
      <c r="K4237" s="42" t="s">
        <v>31</v>
      </c>
      <c r="L4237" s="544">
        <v>45455</v>
      </c>
      <c r="M4237" s="76"/>
      <c r="N4237" s="516">
        <v>45552</v>
      </c>
      <c r="O4237" s="51" t="s">
        <v>4040</v>
      </c>
      <c r="P4237" s="70" t="str">
        <f t="shared" ca="1" si="700"/>
        <v/>
      </c>
      <c r="Q4237" s="70" t="str">
        <f t="shared" ca="1" si="701"/>
        <v/>
      </c>
      <c r="R4237" s="70" t="str">
        <f t="shared" ca="1" si="702"/>
        <v/>
      </c>
      <c r="S4237" s="70" t="str">
        <f t="shared" ca="1" si="703"/>
        <v/>
      </c>
      <c r="T4237" s="147" t="str">
        <f t="shared" ca="1" si="704"/>
        <v/>
      </c>
      <c r="U4237" s="146"/>
      <c r="V4237" s="51"/>
      <c r="W4237" s="51"/>
      <c r="X4237" s="51"/>
      <c r="Y4237" s="51"/>
      <c r="Z4237" s="51"/>
      <c r="AA4237" s="145"/>
    </row>
    <row r="4238" spans="1:27" customFormat="1" ht="15.6" x14ac:dyDescent="0.3">
      <c r="A4238" s="555">
        <v>45560</v>
      </c>
      <c r="B4238" s="48" t="s">
        <v>4039</v>
      </c>
      <c r="C4238" s="48" t="s">
        <v>3434</v>
      </c>
      <c r="D4238" s="48">
        <v>4</v>
      </c>
      <c r="E4238" s="48" t="s">
        <v>278</v>
      </c>
      <c r="F4238" s="60">
        <v>10</v>
      </c>
      <c r="G4238" s="71" t="s">
        <v>2270</v>
      </c>
      <c r="H4238" s="53" t="s">
        <v>30</v>
      </c>
      <c r="I4238" s="48"/>
      <c r="J4238" s="513"/>
      <c r="K4238" s="42" t="s">
        <v>31</v>
      </c>
      <c r="L4238" s="544">
        <v>45455</v>
      </c>
      <c r="M4238" s="76"/>
      <c r="N4238" s="516">
        <v>45552</v>
      </c>
      <c r="O4238" s="51" t="s">
        <v>4040</v>
      </c>
      <c r="P4238" s="70" t="str">
        <f t="shared" ca="1" si="700"/>
        <v/>
      </c>
      <c r="Q4238" s="70" t="str">
        <f t="shared" ca="1" si="701"/>
        <v/>
      </c>
      <c r="R4238" s="70" t="str">
        <f t="shared" ca="1" si="702"/>
        <v/>
      </c>
      <c r="S4238" s="70" t="str">
        <f t="shared" ca="1" si="703"/>
        <v/>
      </c>
      <c r="T4238" s="147" t="str">
        <f t="shared" ca="1" si="704"/>
        <v/>
      </c>
      <c r="U4238" s="146"/>
      <c r="V4238" s="51"/>
      <c r="W4238" s="51"/>
      <c r="X4238" s="51"/>
      <c r="Y4238" s="51"/>
      <c r="Z4238" s="51"/>
      <c r="AA4238" s="145"/>
    </row>
    <row r="4239" spans="1:27" s="2" customFormat="1" ht="15.6" x14ac:dyDescent="0.3">
      <c r="A4239" s="555">
        <v>45560</v>
      </c>
      <c r="B4239" s="48" t="s">
        <v>4039</v>
      </c>
      <c r="C4239" s="45" t="s">
        <v>3434</v>
      </c>
      <c r="D4239" s="45">
        <v>4</v>
      </c>
      <c r="E4239" s="45" t="s">
        <v>278</v>
      </c>
      <c r="F4239" s="45">
        <v>11</v>
      </c>
      <c r="G4239" s="71" t="s">
        <v>4049</v>
      </c>
      <c r="H4239" s="47" t="s">
        <v>54</v>
      </c>
      <c r="I4239" s="48"/>
      <c r="J4239" s="513"/>
      <c r="K4239" s="42" t="s">
        <v>31</v>
      </c>
      <c r="L4239" s="544">
        <v>45455</v>
      </c>
      <c r="M4239" s="76"/>
      <c r="N4239" s="516">
        <v>45531</v>
      </c>
      <c r="O4239" s="51" t="s">
        <v>4040</v>
      </c>
      <c r="P4239" s="70" t="str">
        <f t="shared" ca="1" si="700"/>
        <v/>
      </c>
      <c r="Q4239" s="70" t="str">
        <f t="shared" ca="1" si="701"/>
        <v/>
      </c>
      <c r="R4239" s="70" t="str">
        <f t="shared" ca="1" si="702"/>
        <v/>
      </c>
      <c r="S4239" s="70" t="str">
        <f t="shared" ca="1" si="703"/>
        <v/>
      </c>
      <c r="T4239" s="147" t="str">
        <f t="shared" ca="1" si="704"/>
        <v/>
      </c>
      <c r="U4239" s="146"/>
      <c r="V4239" s="51"/>
      <c r="W4239" s="51"/>
      <c r="X4239" s="51"/>
      <c r="Y4239" s="51"/>
      <c r="Z4239" s="51"/>
      <c r="AA4239" s="145"/>
    </row>
    <row r="4240" spans="1:27" s="2" customFormat="1" ht="15.6" x14ac:dyDescent="0.3">
      <c r="A4240" s="555">
        <v>45560</v>
      </c>
      <c r="B4240" s="48" t="s">
        <v>4039</v>
      </c>
      <c r="C4240" s="45" t="s">
        <v>3434</v>
      </c>
      <c r="D4240" s="45">
        <v>4</v>
      </c>
      <c r="E4240" s="45" t="s">
        <v>278</v>
      </c>
      <c r="F4240" s="45">
        <v>12</v>
      </c>
      <c r="G4240" s="71" t="s">
        <v>4050</v>
      </c>
      <c r="H4240" s="53" t="s">
        <v>76</v>
      </c>
      <c r="I4240" s="48"/>
      <c r="J4240" s="513"/>
      <c r="K4240" s="42" t="s">
        <v>31</v>
      </c>
      <c r="L4240" s="544">
        <v>45455</v>
      </c>
      <c r="M4240" s="76"/>
      <c r="N4240" s="516">
        <v>45527</v>
      </c>
      <c r="O4240" s="51" t="s">
        <v>4040</v>
      </c>
      <c r="P4240" s="70" t="str">
        <f t="shared" ca="1" si="700"/>
        <v/>
      </c>
      <c r="Q4240" s="70" t="str">
        <f t="shared" ca="1" si="701"/>
        <v/>
      </c>
      <c r="R4240" s="70" t="str">
        <f t="shared" ca="1" si="702"/>
        <v/>
      </c>
      <c r="S4240" s="70" t="str">
        <f t="shared" ca="1" si="703"/>
        <v/>
      </c>
      <c r="T4240" s="147" t="str">
        <f t="shared" ca="1" si="704"/>
        <v/>
      </c>
      <c r="U4240" s="146"/>
      <c r="V4240" s="51"/>
      <c r="W4240" s="51"/>
      <c r="X4240" s="51"/>
      <c r="Y4240" s="51"/>
      <c r="Z4240" s="51"/>
      <c r="AA4240" s="145"/>
    </row>
    <row r="4241" spans="1:27" s="2" customFormat="1" ht="15.6" x14ac:dyDescent="0.3">
      <c r="A4241" s="555">
        <v>45560</v>
      </c>
      <c r="B4241" s="48" t="s">
        <v>4039</v>
      </c>
      <c r="C4241" s="48" t="s">
        <v>3434</v>
      </c>
      <c r="D4241" s="48">
        <v>4</v>
      </c>
      <c r="E4241" s="48" t="s">
        <v>278</v>
      </c>
      <c r="F4241" s="45">
        <v>13</v>
      </c>
      <c r="G4241" s="63" t="s">
        <v>4051</v>
      </c>
      <c r="H4241" s="47" t="s">
        <v>30</v>
      </c>
      <c r="I4241" s="48"/>
      <c r="J4241" s="513"/>
      <c r="K4241" s="42" t="s">
        <v>31</v>
      </c>
      <c r="L4241" s="544">
        <v>45455</v>
      </c>
      <c r="M4241" s="76"/>
      <c r="N4241" s="516">
        <v>45552</v>
      </c>
      <c r="O4241" s="51" t="s">
        <v>4040</v>
      </c>
      <c r="P4241" s="70" t="str">
        <f t="shared" ca="1" si="700"/>
        <v/>
      </c>
      <c r="Q4241" s="70" t="str">
        <f t="shared" ca="1" si="701"/>
        <v/>
      </c>
      <c r="R4241" s="70" t="str">
        <f t="shared" ca="1" si="702"/>
        <v/>
      </c>
      <c r="S4241" s="70" t="str">
        <f t="shared" ca="1" si="703"/>
        <v/>
      </c>
      <c r="T4241" s="147" t="str">
        <f t="shared" ca="1" si="704"/>
        <v/>
      </c>
      <c r="U4241" s="146"/>
      <c r="V4241" s="51"/>
      <c r="W4241" s="51"/>
      <c r="X4241" s="51"/>
      <c r="Y4241" s="51"/>
      <c r="Z4241" s="51"/>
      <c r="AA4241" s="145"/>
    </row>
    <row r="4242" spans="1:27" s="2" customFormat="1" ht="15.6" x14ac:dyDescent="0.3">
      <c r="A4242" s="555">
        <v>45560</v>
      </c>
      <c r="B4242" s="48" t="s">
        <v>4039</v>
      </c>
      <c r="C4242" s="48" t="s">
        <v>3434</v>
      </c>
      <c r="D4242" s="48">
        <v>4</v>
      </c>
      <c r="E4242" s="48" t="s">
        <v>278</v>
      </c>
      <c r="F4242" s="45">
        <v>14</v>
      </c>
      <c r="G4242" s="63" t="s">
        <v>2587</v>
      </c>
      <c r="H4242" s="47" t="s">
        <v>30</v>
      </c>
      <c r="I4242" s="48"/>
      <c r="J4242" s="513"/>
      <c r="K4242" s="42" t="s">
        <v>31</v>
      </c>
      <c r="L4242" s="544">
        <v>45455</v>
      </c>
      <c r="M4242" s="76"/>
      <c r="N4242" s="516">
        <v>45552</v>
      </c>
      <c r="O4242" s="51" t="s">
        <v>4040</v>
      </c>
      <c r="P4242" s="70" t="str">
        <f t="shared" ca="1" si="700"/>
        <v/>
      </c>
      <c r="Q4242" s="70" t="str">
        <f t="shared" ca="1" si="701"/>
        <v/>
      </c>
      <c r="R4242" s="70" t="str">
        <f t="shared" ca="1" si="702"/>
        <v/>
      </c>
      <c r="S4242" s="70" t="str">
        <f t="shared" ca="1" si="703"/>
        <v/>
      </c>
      <c r="T4242" s="147" t="str">
        <f t="shared" ca="1" si="704"/>
        <v/>
      </c>
      <c r="U4242" s="146"/>
      <c r="V4242" s="51"/>
      <c r="W4242" s="51"/>
      <c r="X4242" s="51"/>
      <c r="Y4242" s="51"/>
      <c r="Z4242" s="51"/>
      <c r="AA4242" s="145"/>
    </row>
    <row r="4243" spans="1:27" s="2" customFormat="1" ht="15.6" x14ac:dyDescent="0.3">
      <c r="A4243" s="555">
        <v>45560</v>
      </c>
      <c r="B4243" s="48" t="s">
        <v>4039</v>
      </c>
      <c r="C4243" s="48" t="s">
        <v>3434</v>
      </c>
      <c r="D4243" s="48">
        <v>4</v>
      </c>
      <c r="E4243" s="48" t="s">
        <v>278</v>
      </c>
      <c r="F4243" s="45">
        <v>15</v>
      </c>
      <c r="G4243" s="63" t="s">
        <v>4052</v>
      </c>
      <c r="H4243" s="47" t="s">
        <v>40</v>
      </c>
      <c r="I4243" s="48"/>
      <c r="J4243" s="513"/>
      <c r="K4243" s="42" t="s">
        <v>31</v>
      </c>
      <c r="L4243" s="544">
        <v>45455</v>
      </c>
      <c r="M4243" s="76"/>
      <c r="N4243" s="516">
        <v>45560</v>
      </c>
      <c r="O4243" s="51" t="s">
        <v>4040</v>
      </c>
      <c r="P4243" s="70" t="str">
        <f t="shared" ca="1" si="700"/>
        <v/>
      </c>
      <c r="Q4243" s="70" t="str">
        <f t="shared" ca="1" si="701"/>
        <v/>
      </c>
      <c r="R4243" s="70" t="str">
        <f t="shared" ca="1" si="702"/>
        <v/>
      </c>
      <c r="S4243" s="70" t="str">
        <f t="shared" ca="1" si="703"/>
        <v/>
      </c>
      <c r="T4243" s="147" t="str">
        <f t="shared" ca="1" si="704"/>
        <v/>
      </c>
      <c r="U4243" s="146"/>
      <c r="V4243" s="51"/>
      <c r="W4243" s="51"/>
      <c r="X4243" s="51"/>
      <c r="Y4243" s="51"/>
      <c r="Z4243" s="51"/>
      <c r="AA4243" s="145"/>
    </row>
    <row r="4244" spans="1:27" s="2" customFormat="1" ht="15.6" x14ac:dyDescent="0.3">
      <c r="A4244" s="555">
        <v>45560</v>
      </c>
      <c r="B4244" s="48" t="s">
        <v>4039</v>
      </c>
      <c r="C4244" s="48" t="s">
        <v>3434</v>
      </c>
      <c r="D4244" s="48">
        <v>4</v>
      </c>
      <c r="E4244" s="48" t="s">
        <v>278</v>
      </c>
      <c r="F4244" s="45">
        <v>16</v>
      </c>
      <c r="G4244" s="218" t="s">
        <v>4053</v>
      </c>
      <c r="H4244" s="95" t="s">
        <v>84</v>
      </c>
      <c r="I4244" s="95"/>
      <c r="J4244" s="570">
        <v>45575</v>
      </c>
      <c r="K4244" s="42" t="s">
        <v>31</v>
      </c>
      <c r="L4244" s="544">
        <v>45455</v>
      </c>
      <c r="M4244" s="76"/>
      <c r="N4244" s="516">
        <v>45586</v>
      </c>
      <c r="O4244" s="51" t="s">
        <v>4040</v>
      </c>
      <c r="P4244" s="70" t="str">
        <f t="shared" ca="1" si="700"/>
        <v/>
      </c>
      <c r="Q4244" s="70" t="str">
        <f t="shared" ca="1" si="701"/>
        <v/>
      </c>
      <c r="R4244" s="70" t="str">
        <f t="shared" ca="1" si="702"/>
        <v/>
      </c>
      <c r="S4244" s="70" t="str">
        <f t="shared" ca="1" si="703"/>
        <v/>
      </c>
      <c r="T4244" s="147" t="str">
        <f t="shared" ca="1" si="704"/>
        <v/>
      </c>
      <c r="U4244" s="146"/>
      <c r="V4244" s="51"/>
      <c r="W4244" s="51"/>
      <c r="X4244" s="51"/>
      <c r="Y4244" s="51"/>
      <c r="Z4244" s="51"/>
      <c r="AA4244" s="145"/>
    </row>
    <row r="4245" spans="1:27" s="2" customFormat="1" ht="15.6" x14ac:dyDescent="0.3">
      <c r="A4245" s="555">
        <v>45560</v>
      </c>
      <c r="B4245" s="48" t="s">
        <v>4039</v>
      </c>
      <c r="C4245" s="48" t="s">
        <v>3434</v>
      </c>
      <c r="D4245" s="48">
        <v>4</v>
      </c>
      <c r="E4245" s="48" t="s">
        <v>278</v>
      </c>
      <c r="F4245" s="45">
        <v>17</v>
      </c>
      <c r="G4245" s="63" t="s">
        <v>4054</v>
      </c>
      <c r="H4245" s="47" t="s">
        <v>104</v>
      </c>
      <c r="I4245" s="48"/>
      <c r="J4245" s="568">
        <v>45575</v>
      </c>
      <c r="K4245" s="42" t="s">
        <v>31</v>
      </c>
      <c r="L4245" s="544">
        <v>45455</v>
      </c>
      <c r="M4245" s="76"/>
      <c r="N4245" s="516">
        <v>45586</v>
      </c>
      <c r="O4245" s="51" t="s">
        <v>4040</v>
      </c>
      <c r="P4245" s="70" t="str">
        <f t="shared" ca="1" si="700"/>
        <v/>
      </c>
      <c r="Q4245" s="70" t="str">
        <f t="shared" ca="1" si="701"/>
        <v/>
      </c>
      <c r="R4245" s="70" t="str">
        <f t="shared" ca="1" si="702"/>
        <v/>
      </c>
      <c r="S4245" s="70" t="str">
        <f t="shared" ca="1" si="703"/>
        <v/>
      </c>
      <c r="T4245" s="147" t="str">
        <f t="shared" ca="1" si="704"/>
        <v/>
      </c>
      <c r="U4245" s="146"/>
      <c r="V4245" s="51"/>
      <c r="W4245" s="51"/>
      <c r="X4245" s="51"/>
      <c r="Y4245" s="51"/>
      <c r="Z4245" s="51"/>
      <c r="AA4245" s="145"/>
    </row>
    <row r="4246" spans="1:27" s="2" customFormat="1" ht="15.6" x14ac:dyDescent="0.3">
      <c r="A4246" s="555">
        <v>45560</v>
      </c>
      <c r="B4246" s="48" t="s">
        <v>4039</v>
      </c>
      <c r="C4246" s="48" t="s">
        <v>3434</v>
      </c>
      <c r="D4246" s="48">
        <v>4</v>
      </c>
      <c r="E4246" s="48" t="s">
        <v>278</v>
      </c>
      <c r="F4246" s="45">
        <v>18</v>
      </c>
      <c r="G4246" s="63" t="s">
        <v>4055</v>
      </c>
      <c r="H4246" s="47" t="s">
        <v>30</v>
      </c>
      <c r="I4246" s="47"/>
      <c r="J4246" s="568">
        <v>45575</v>
      </c>
      <c r="K4246" s="42" t="s">
        <v>31</v>
      </c>
      <c r="L4246" s="544">
        <v>45455</v>
      </c>
      <c r="M4246" s="76"/>
      <c r="N4246" s="537">
        <v>45576</v>
      </c>
      <c r="O4246" s="51" t="s">
        <v>4040</v>
      </c>
      <c r="P4246" s="70" t="str">
        <f t="shared" ca="1" si="700"/>
        <v/>
      </c>
      <c r="Q4246" s="70" t="str">
        <f t="shared" ca="1" si="701"/>
        <v/>
      </c>
      <c r="R4246" s="70" t="str">
        <f t="shared" ca="1" si="702"/>
        <v/>
      </c>
      <c r="S4246" s="70" t="str">
        <f t="shared" ca="1" si="703"/>
        <v/>
      </c>
      <c r="T4246" s="147" t="str">
        <f t="shared" ca="1" si="704"/>
        <v/>
      </c>
      <c r="U4246" s="146"/>
      <c r="V4246" s="51"/>
      <c r="W4246" s="51"/>
      <c r="X4246" s="51"/>
      <c r="Y4246" s="51"/>
      <c r="Z4246" s="51"/>
      <c r="AA4246" s="145"/>
    </row>
    <row r="4247" spans="1:27" s="2" customFormat="1" ht="15.6" x14ac:dyDescent="0.3">
      <c r="A4247" s="555">
        <v>45560</v>
      </c>
      <c r="B4247" s="48" t="s">
        <v>4039</v>
      </c>
      <c r="C4247" s="48" t="s">
        <v>3434</v>
      </c>
      <c r="D4247" s="48">
        <v>4</v>
      </c>
      <c r="E4247" s="48" t="s">
        <v>278</v>
      </c>
      <c r="F4247" s="45">
        <v>19</v>
      </c>
      <c r="G4247" s="218" t="s">
        <v>4056</v>
      </c>
      <c r="H4247" s="95" t="s">
        <v>49</v>
      </c>
      <c r="I4247" s="95"/>
      <c r="J4247" s="570">
        <v>45587</v>
      </c>
      <c r="K4247" s="42" t="s">
        <v>31</v>
      </c>
      <c r="L4247" s="544">
        <v>45455</v>
      </c>
      <c r="M4247" s="76"/>
      <c r="N4247" s="516">
        <v>45614</v>
      </c>
      <c r="O4247" s="51" t="s">
        <v>4040</v>
      </c>
      <c r="P4247" s="70" t="str">
        <f t="shared" ca="1" si="700"/>
        <v/>
      </c>
      <c r="Q4247" s="70" t="str">
        <f t="shared" ca="1" si="701"/>
        <v/>
      </c>
      <c r="R4247" s="70" t="str">
        <f t="shared" ca="1" si="702"/>
        <v/>
      </c>
      <c r="S4247" s="70" t="str">
        <f t="shared" ca="1" si="703"/>
        <v/>
      </c>
      <c r="T4247" s="147" t="str">
        <f t="shared" ca="1" si="704"/>
        <v/>
      </c>
      <c r="U4247" s="146"/>
      <c r="V4247" s="51"/>
      <c r="W4247" s="51"/>
      <c r="X4247" s="51"/>
      <c r="Y4247" s="51"/>
      <c r="Z4247" s="51"/>
      <c r="AA4247" s="145"/>
    </row>
    <row r="4248" spans="1:27" s="2" customFormat="1" ht="15.6" x14ac:dyDescent="0.3">
      <c r="A4248" s="555">
        <v>45560</v>
      </c>
      <c r="B4248" s="48" t="s">
        <v>4039</v>
      </c>
      <c r="C4248" s="48" t="s">
        <v>3434</v>
      </c>
      <c r="D4248" s="48">
        <v>4</v>
      </c>
      <c r="E4248" s="48" t="s">
        <v>278</v>
      </c>
      <c r="F4248" s="45">
        <v>20</v>
      </c>
      <c r="G4248" s="218" t="s">
        <v>4057</v>
      </c>
      <c r="H4248" s="95" t="s">
        <v>84</v>
      </c>
      <c r="I4248" s="95"/>
      <c r="J4248" s="570">
        <v>45609</v>
      </c>
      <c r="K4248" s="42" t="s">
        <v>31</v>
      </c>
      <c r="L4248" s="544">
        <v>45455</v>
      </c>
      <c r="M4248" s="76"/>
      <c r="N4248" s="516">
        <v>45614</v>
      </c>
      <c r="O4248" s="51" t="s">
        <v>4040</v>
      </c>
      <c r="P4248" s="70" t="str">
        <f t="shared" ca="1" si="700"/>
        <v/>
      </c>
      <c r="Q4248" s="70" t="str">
        <f t="shared" ca="1" si="701"/>
        <v/>
      </c>
      <c r="R4248" s="70" t="str">
        <f t="shared" ca="1" si="702"/>
        <v/>
      </c>
      <c r="S4248" s="70" t="str">
        <f t="shared" ca="1" si="703"/>
        <v/>
      </c>
      <c r="T4248" s="147" t="str">
        <f t="shared" ca="1" si="704"/>
        <v/>
      </c>
      <c r="U4248" s="146"/>
      <c r="V4248" s="51"/>
      <c r="W4248" s="51"/>
      <c r="X4248" s="51"/>
      <c r="Y4248" s="51"/>
      <c r="Z4248" s="51"/>
      <c r="AA4248" s="145"/>
    </row>
    <row r="4249" spans="1:27" s="2" customFormat="1" ht="31.2" x14ac:dyDescent="0.3">
      <c r="A4249" s="555">
        <v>45560</v>
      </c>
      <c r="B4249" s="48" t="s">
        <v>4039</v>
      </c>
      <c r="C4249" s="48" t="s">
        <v>3434</v>
      </c>
      <c r="D4249" s="48">
        <v>4</v>
      </c>
      <c r="E4249" s="48" t="s">
        <v>278</v>
      </c>
      <c r="F4249" s="45">
        <v>21</v>
      </c>
      <c r="G4249" s="63" t="s">
        <v>4058</v>
      </c>
      <c r="H4249" s="47" t="s">
        <v>30</v>
      </c>
      <c r="I4249" s="47"/>
      <c r="J4249" s="568">
        <v>45609</v>
      </c>
      <c r="K4249" s="188" t="s">
        <v>227</v>
      </c>
      <c r="L4249" s="544">
        <v>45455</v>
      </c>
      <c r="M4249" s="57"/>
      <c r="N4249" s="516">
        <v>45616</v>
      </c>
      <c r="O4249" s="51" t="s">
        <v>4040</v>
      </c>
      <c r="P4249" s="70" t="str">
        <f t="shared" ca="1" si="700"/>
        <v/>
      </c>
      <c r="Q4249" s="70" t="str">
        <f t="shared" ca="1" si="701"/>
        <v/>
      </c>
      <c r="R4249" s="70" t="str">
        <f t="shared" ca="1" si="702"/>
        <v/>
      </c>
      <c r="S4249" s="70" t="str">
        <f t="shared" ca="1" si="703"/>
        <v/>
      </c>
      <c r="T4249" s="147" t="str">
        <f t="shared" ca="1" si="704"/>
        <v/>
      </c>
      <c r="U4249" s="146"/>
      <c r="V4249" s="51"/>
      <c r="W4249" s="51"/>
      <c r="X4249" s="51"/>
      <c r="Y4249" s="51"/>
      <c r="Z4249" s="51"/>
      <c r="AA4249" s="145"/>
    </row>
    <row r="4250" spans="1:27" s="2" customFormat="1" ht="15.6" x14ac:dyDescent="0.3">
      <c r="A4250" s="555">
        <v>45560</v>
      </c>
      <c r="B4250" s="235" t="s">
        <v>4039</v>
      </c>
      <c r="C4250" s="235" t="s">
        <v>3434</v>
      </c>
      <c r="D4250" s="235">
        <v>4</v>
      </c>
      <c r="E4250" s="235" t="s">
        <v>278</v>
      </c>
      <c r="F4250" s="236">
        <v>22</v>
      </c>
      <c r="G4250" s="354" t="s">
        <v>4059</v>
      </c>
      <c r="H4250" s="350" t="s">
        <v>76</v>
      </c>
      <c r="I4250" s="235"/>
      <c r="J4250" s="609">
        <v>45616</v>
      </c>
      <c r="K4250" s="42" t="s">
        <v>31</v>
      </c>
      <c r="L4250" s="544">
        <v>45455</v>
      </c>
      <c r="M4250" s="285">
        <v>45679</v>
      </c>
      <c r="N4250" s="517">
        <v>45811</v>
      </c>
      <c r="O4250" s="252" t="s">
        <v>4040</v>
      </c>
      <c r="P4250" s="256" t="str">
        <f t="shared" ca="1" si="700"/>
        <v/>
      </c>
      <c r="Q4250" s="256" t="str">
        <f t="shared" ca="1" si="701"/>
        <v/>
      </c>
      <c r="R4250" s="256" t="str">
        <f t="shared" ca="1" si="702"/>
        <v/>
      </c>
      <c r="S4250" s="256" t="str">
        <f t="shared" ca="1" si="703"/>
        <v/>
      </c>
      <c r="T4250" s="275" t="str">
        <f t="shared" ca="1" si="704"/>
        <v/>
      </c>
      <c r="U4250" s="276"/>
      <c r="V4250" s="252"/>
      <c r="W4250" s="252"/>
      <c r="X4250" s="252"/>
      <c r="Y4250" s="252"/>
      <c r="Z4250" s="252"/>
      <c r="AA4250" s="277"/>
    </row>
    <row r="4251" spans="1:27" s="2" customFormat="1" ht="15.6" x14ac:dyDescent="0.3">
      <c r="A4251" s="555">
        <v>45560</v>
      </c>
      <c r="B4251" s="48" t="s">
        <v>4039</v>
      </c>
      <c r="C4251" s="48" t="s">
        <v>3434</v>
      </c>
      <c r="D4251" s="48">
        <v>4</v>
      </c>
      <c r="E4251" s="48" t="s">
        <v>278</v>
      </c>
      <c r="F4251" s="45">
        <v>23</v>
      </c>
      <c r="G4251" s="218" t="s">
        <v>4060</v>
      </c>
      <c r="H4251" s="95" t="s">
        <v>49</v>
      </c>
      <c r="I4251" s="95"/>
      <c r="J4251" s="570">
        <v>45616</v>
      </c>
      <c r="K4251" s="42" t="s">
        <v>31</v>
      </c>
      <c r="L4251" s="544">
        <v>45455</v>
      </c>
      <c r="M4251" s="76"/>
      <c r="N4251" s="516">
        <v>45716</v>
      </c>
      <c r="O4251" s="51" t="s">
        <v>4040</v>
      </c>
      <c r="P4251" s="70" t="str">
        <f t="shared" ca="1" si="700"/>
        <v/>
      </c>
      <c r="Q4251" s="70" t="str">
        <f t="shared" ca="1" si="701"/>
        <v/>
      </c>
      <c r="R4251" s="70" t="str">
        <f t="shared" ca="1" si="702"/>
        <v/>
      </c>
      <c r="S4251" s="70" t="str">
        <f t="shared" ca="1" si="703"/>
        <v/>
      </c>
      <c r="T4251" s="147" t="str">
        <f t="shared" ca="1" si="704"/>
        <v/>
      </c>
      <c r="U4251" s="146"/>
      <c r="V4251" s="51"/>
      <c r="W4251" s="51"/>
      <c r="X4251" s="51"/>
      <c r="Y4251" s="51"/>
      <c r="Z4251" s="51"/>
      <c r="AA4251" s="145"/>
    </row>
    <row r="4252" spans="1:27" s="2" customFormat="1" ht="15.6" x14ac:dyDescent="0.3">
      <c r="A4252" s="555">
        <v>45560</v>
      </c>
      <c r="B4252" s="48" t="s">
        <v>4039</v>
      </c>
      <c r="C4252" s="48" t="s">
        <v>3434</v>
      </c>
      <c r="D4252" s="48">
        <v>4</v>
      </c>
      <c r="E4252" s="48" t="s">
        <v>278</v>
      </c>
      <c r="F4252" s="45">
        <v>24</v>
      </c>
      <c r="G4252" s="63" t="s">
        <v>4061</v>
      </c>
      <c r="H4252" s="47" t="s">
        <v>40</v>
      </c>
      <c r="I4252" s="48"/>
      <c r="J4252" s="568">
        <v>45616</v>
      </c>
      <c r="K4252" s="42" t="s">
        <v>31</v>
      </c>
      <c r="L4252" s="544">
        <v>45455</v>
      </c>
      <c r="M4252" s="57"/>
      <c r="N4252" s="516">
        <v>45671</v>
      </c>
      <c r="O4252" s="51" t="s">
        <v>4040</v>
      </c>
      <c r="P4252" s="70" t="str">
        <f t="shared" ca="1" si="700"/>
        <v/>
      </c>
      <c r="Q4252" s="70" t="str">
        <f t="shared" ca="1" si="701"/>
        <v/>
      </c>
      <c r="R4252" s="70" t="str">
        <f t="shared" ca="1" si="702"/>
        <v/>
      </c>
      <c r="S4252" s="70" t="str">
        <f t="shared" ca="1" si="703"/>
        <v/>
      </c>
      <c r="T4252" s="147" t="str">
        <f t="shared" ca="1" si="704"/>
        <v/>
      </c>
      <c r="U4252" s="146"/>
      <c r="V4252" s="51"/>
      <c r="W4252" s="51"/>
      <c r="X4252" s="51"/>
      <c r="Y4252" s="51"/>
      <c r="Z4252" s="51"/>
      <c r="AA4252" s="145"/>
    </row>
    <row r="4253" spans="1:27" s="2" customFormat="1" ht="15.6" x14ac:dyDescent="0.3">
      <c r="A4253" s="555">
        <v>45560</v>
      </c>
      <c r="B4253" s="48" t="s">
        <v>4039</v>
      </c>
      <c r="C4253" s="48" t="s">
        <v>3434</v>
      </c>
      <c r="D4253" s="48">
        <v>4</v>
      </c>
      <c r="E4253" s="48" t="s">
        <v>278</v>
      </c>
      <c r="F4253" s="48">
        <v>25</v>
      </c>
      <c r="G4253" s="111" t="s">
        <v>4062</v>
      </c>
      <c r="H4253" s="47" t="s">
        <v>44</v>
      </c>
      <c r="I4253" s="47"/>
      <c r="J4253" s="568">
        <v>45623</v>
      </c>
      <c r="K4253" s="42" t="s">
        <v>31</v>
      </c>
      <c r="L4253" s="544">
        <v>45455</v>
      </c>
      <c r="M4253" s="55">
        <v>45631</v>
      </c>
      <c r="N4253" s="516">
        <v>45722</v>
      </c>
      <c r="O4253" s="51" t="s">
        <v>4040</v>
      </c>
      <c r="P4253" s="70" t="str">
        <f t="shared" ca="1" si="700"/>
        <v/>
      </c>
      <c r="Q4253" s="70" t="str">
        <f t="shared" ca="1" si="701"/>
        <v/>
      </c>
      <c r="R4253" s="70" t="str">
        <f t="shared" ca="1" si="702"/>
        <v/>
      </c>
      <c r="S4253" s="70" t="str">
        <f t="shared" ca="1" si="703"/>
        <v/>
      </c>
      <c r="T4253" s="147" t="str">
        <f t="shared" ca="1" si="704"/>
        <v/>
      </c>
      <c r="U4253" s="146"/>
      <c r="V4253" s="51"/>
      <c r="W4253" s="51"/>
      <c r="X4253" s="51"/>
      <c r="Y4253" s="51"/>
      <c r="Z4253" s="51"/>
      <c r="AA4253" s="145"/>
    </row>
    <row r="4254" spans="1:27" s="2" customFormat="1" ht="15.6" x14ac:dyDescent="0.3">
      <c r="A4254" s="555">
        <v>45560</v>
      </c>
      <c r="B4254" s="235" t="s">
        <v>4039</v>
      </c>
      <c r="C4254" s="235" t="s">
        <v>3434</v>
      </c>
      <c r="D4254" s="235">
        <v>4</v>
      </c>
      <c r="E4254" s="235" t="s">
        <v>278</v>
      </c>
      <c r="F4254" s="236">
        <v>25</v>
      </c>
      <c r="G4254" s="327" t="s">
        <v>4063</v>
      </c>
      <c r="H4254" s="250" t="s">
        <v>68</v>
      </c>
      <c r="I4254" s="235"/>
      <c r="J4254" s="595">
        <v>45727</v>
      </c>
      <c r="K4254" s="42" t="s">
        <v>31</v>
      </c>
      <c r="L4254" s="544">
        <v>45455</v>
      </c>
      <c r="M4254" s="286"/>
      <c r="N4254" s="517">
        <v>45750</v>
      </c>
      <c r="O4254" s="51" t="s">
        <v>4040</v>
      </c>
      <c r="P4254" s="70" t="str">
        <f t="shared" ca="1" si="700"/>
        <v/>
      </c>
      <c r="Q4254" s="70" t="str">
        <f t="shared" ca="1" si="701"/>
        <v/>
      </c>
      <c r="R4254" s="70" t="str">
        <f t="shared" ca="1" si="702"/>
        <v/>
      </c>
      <c r="S4254" s="70" t="str">
        <f t="shared" ca="1" si="703"/>
        <v/>
      </c>
      <c r="T4254" s="147" t="str">
        <f t="shared" ca="1" si="704"/>
        <v/>
      </c>
      <c r="U4254" s="146"/>
      <c r="V4254" s="51"/>
      <c r="W4254" s="51"/>
      <c r="X4254" s="51"/>
      <c r="Y4254" s="51"/>
      <c r="Z4254" s="51"/>
      <c r="AA4254" s="145"/>
    </row>
    <row r="4255" spans="1:27" s="2" customFormat="1" ht="31.2" x14ac:dyDescent="0.3">
      <c r="A4255" s="555">
        <v>45560</v>
      </c>
      <c r="B4255" s="48" t="s">
        <v>4039</v>
      </c>
      <c r="C4255" s="48" t="s">
        <v>3434</v>
      </c>
      <c r="D4255" s="48">
        <v>4</v>
      </c>
      <c r="E4255" s="48" t="s">
        <v>278</v>
      </c>
      <c r="F4255" s="48">
        <v>26</v>
      </c>
      <c r="G4255" s="111" t="s">
        <v>4064</v>
      </c>
      <c r="H4255" s="47" t="s">
        <v>44</v>
      </c>
      <c r="I4255" s="47"/>
      <c r="J4255" s="568">
        <v>45623</v>
      </c>
      <c r="K4255" s="42" t="s">
        <v>31</v>
      </c>
      <c r="L4255" s="544">
        <v>45455</v>
      </c>
      <c r="M4255" s="55">
        <v>45631</v>
      </c>
      <c r="N4255" s="516">
        <v>45750</v>
      </c>
      <c r="O4255" s="51" t="s">
        <v>4040</v>
      </c>
      <c r="P4255" s="70" t="str">
        <f t="shared" ca="1" si="700"/>
        <v/>
      </c>
      <c r="Q4255" s="70" t="str">
        <f t="shared" ca="1" si="701"/>
        <v/>
      </c>
      <c r="R4255" s="70" t="str">
        <f t="shared" ca="1" si="702"/>
        <v/>
      </c>
      <c r="S4255" s="70" t="str">
        <f t="shared" ca="1" si="703"/>
        <v/>
      </c>
      <c r="T4255" s="147" t="str">
        <f t="shared" ca="1" si="704"/>
        <v/>
      </c>
      <c r="U4255" s="146"/>
      <c r="V4255" s="51"/>
      <c r="W4255" s="51"/>
      <c r="X4255" s="51"/>
      <c r="Y4255" s="51"/>
      <c r="Z4255" s="51"/>
      <c r="AA4255" s="145"/>
    </row>
    <row r="4256" spans="1:27" s="2" customFormat="1" ht="15.6" x14ac:dyDescent="0.3">
      <c r="A4256" s="555">
        <v>45560</v>
      </c>
      <c r="B4256" s="48" t="s">
        <v>4039</v>
      </c>
      <c r="C4256" s="48" t="s">
        <v>3434</v>
      </c>
      <c r="D4256" s="48">
        <v>4</v>
      </c>
      <c r="E4256" s="48" t="s">
        <v>278</v>
      </c>
      <c r="F4256" s="45">
        <v>27</v>
      </c>
      <c r="G4256" s="325" t="s">
        <v>4065</v>
      </c>
      <c r="H4256" s="65" t="s">
        <v>30</v>
      </c>
      <c r="I4256" s="48"/>
      <c r="J4256" s="568">
        <v>45727</v>
      </c>
      <c r="K4256" s="42" t="s">
        <v>31</v>
      </c>
      <c r="L4256" s="544">
        <v>45455</v>
      </c>
      <c r="M4256" s="76"/>
      <c r="N4256" s="516">
        <v>45727</v>
      </c>
      <c r="O4256" s="51" t="s">
        <v>4040</v>
      </c>
      <c r="P4256" s="70"/>
      <c r="Q4256" s="70"/>
      <c r="R4256" s="70"/>
      <c r="S4256" s="70"/>
      <c r="T4256" s="147"/>
      <c r="U4256" s="146"/>
      <c r="V4256" s="51"/>
      <c r="W4256" s="51"/>
      <c r="X4256" s="51"/>
      <c r="Y4256" s="51"/>
      <c r="Z4256" s="51"/>
      <c r="AA4256" s="145"/>
    </row>
    <row r="4257" spans="1:27" s="2" customFormat="1" ht="15.6" x14ac:dyDescent="0.3">
      <c r="A4257" s="555">
        <v>45560</v>
      </c>
      <c r="B4257" s="48" t="s">
        <v>4039</v>
      </c>
      <c r="C4257" s="48" t="s">
        <v>3434</v>
      </c>
      <c r="D4257" s="48">
        <v>4</v>
      </c>
      <c r="E4257" s="48" t="s">
        <v>278</v>
      </c>
      <c r="F4257" s="45">
        <v>28</v>
      </c>
      <c r="G4257" s="52" t="s">
        <v>4066</v>
      </c>
      <c r="H4257" s="53" t="s">
        <v>3652</v>
      </c>
      <c r="I4257" s="239"/>
      <c r="J4257" s="528">
        <v>45729</v>
      </c>
      <c r="K4257" s="233" t="s">
        <v>31</v>
      </c>
      <c r="L4257" s="544">
        <v>45455</v>
      </c>
      <c r="M4257" s="256"/>
      <c r="N4257" s="515">
        <v>45806</v>
      </c>
      <c r="O4257" s="252"/>
      <c r="P4257" s="256"/>
      <c r="Q4257" s="256"/>
      <c r="R4257" s="256"/>
      <c r="S4257" s="256"/>
      <c r="T4257" s="275"/>
      <c r="U4257" s="276"/>
      <c r="V4257" s="252"/>
      <c r="W4257" s="252"/>
      <c r="X4257" s="252"/>
      <c r="Y4257" s="252"/>
      <c r="Z4257" s="252"/>
      <c r="AA4257" s="277"/>
    </row>
    <row r="4258" spans="1:27" s="2" customFormat="1" ht="15.6" x14ac:dyDescent="0.3">
      <c r="A4258" s="555">
        <v>45517</v>
      </c>
      <c r="B4258" s="48" t="s">
        <v>4067</v>
      </c>
      <c r="C4258" s="48" t="s">
        <v>3434</v>
      </c>
      <c r="D4258" s="48">
        <v>4</v>
      </c>
      <c r="E4258" s="48" t="s">
        <v>308</v>
      </c>
      <c r="F4258" s="76">
        <v>25</v>
      </c>
      <c r="G4258" s="46" t="s">
        <v>4068</v>
      </c>
      <c r="H4258" s="46" t="s">
        <v>30</v>
      </c>
      <c r="I4258" s="47"/>
      <c r="J4258" s="568">
        <v>45586</v>
      </c>
      <c r="K4258" s="42" t="s">
        <v>31</v>
      </c>
      <c r="L4258" s="552">
        <v>45504</v>
      </c>
      <c r="M4258" s="51"/>
      <c r="N4258" s="513">
        <v>45586</v>
      </c>
      <c r="O4258" s="51"/>
      <c r="P4258" s="70" t="str">
        <f t="shared" ref="P4258:P4283" ca="1" si="705">IF(K4258="NÃO INTERVENCIONADO",TODAY()-J4258,"")</f>
        <v/>
      </c>
      <c r="Q4258" s="70" t="str">
        <f t="shared" ref="Q4258:Q4291" ca="1" si="706">IF(K4258="ENCOMENDADO",TODAY()-J4258,"")</f>
        <v/>
      </c>
      <c r="R4258" s="70" t="str">
        <f t="shared" ref="R4258:R4291" ca="1" si="707">IF(K4258="EM OBRA",TODAY()-J4258,"")</f>
        <v/>
      </c>
      <c r="S4258" s="70" t="str">
        <f t="shared" ref="S4258:S4291" ca="1" si="708">IF(K4258="CORREÇÃO NÃO ACEITE",TODAY()-J4258,"")</f>
        <v/>
      </c>
      <c r="T4258" s="147" t="str">
        <f t="shared" ref="T4258:T4291" ca="1" si="709">IF(K4258="A VERIFICAR",TODAY()-J4258,"")</f>
        <v/>
      </c>
      <c r="U4258" s="146"/>
      <c r="V4258" s="51"/>
      <c r="W4258" s="51"/>
      <c r="X4258" s="51"/>
      <c r="Y4258" s="51"/>
      <c r="Z4258" s="51"/>
      <c r="AA4258" s="145"/>
    </row>
    <row r="4259" spans="1:27" s="2" customFormat="1" ht="15.6" x14ac:dyDescent="0.3">
      <c r="A4259" s="555">
        <v>45517</v>
      </c>
      <c r="B4259" s="48" t="s">
        <v>4067</v>
      </c>
      <c r="C4259" s="48" t="s">
        <v>3434</v>
      </c>
      <c r="D4259" s="48">
        <v>4</v>
      </c>
      <c r="E4259" s="48" t="s">
        <v>308</v>
      </c>
      <c r="F4259" s="76">
        <v>24</v>
      </c>
      <c r="G4259" s="46" t="s">
        <v>4069</v>
      </c>
      <c r="H4259" s="46" t="s">
        <v>40</v>
      </c>
      <c r="I4259" s="48"/>
      <c r="J4259" s="568">
        <v>45559</v>
      </c>
      <c r="K4259" s="42" t="s">
        <v>31</v>
      </c>
      <c r="L4259" s="552">
        <v>45504</v>
      </c>
      <c r="M4259" s="51"/>
      <c r="N4259" s="513">
        <v>45575</v>
      </c>
      <c r="O4259" s="51"/>
      <c r="P4259" s="70" t="str">
        <f t="shared" ca="1" si="705"/>
        <v/>
      </c>
      <c r="Q4259" s="70" t="str">
        <f t="shared" ca="1" si="706"/>
        <v/>
      </c>
      <c r="R4259" s="70" t="str">
        <f t="shared" ca="1" si="707"/>
        <v/>
      </c>
      <c r="S4259" s="70" t="str">
        <f t="shared" ca="1" si="708"/>
        <v/>
      </c>
      <c r="T4259" s="147" t="str">
        <f t="shared" ca="1" si="709"/>
        <v/>
      </c>
      <c r="U4259" s="146"/>
      <c r="V4259" s="51"/>
      <c r="W4259" s="51"/>
      <c r="X4259" s="51"/>
      <c r="Y4259" s="51"/>
      <c r="Z4259" s="51"/>
      <c r="AA4259" s="145"/>
    </row>
    <row r="4260" spans="1:27" s="2" customFormat="1" ht="15.6" x14ac:dyDescent="0.3">
      <c r="A4260" s="555">
        <v>45517</v>
      </c>
      <c r="B4260" s="48" t="s">
        <v>4067</v>
      </c>
      <c r="C4260" s="48" t="s">
        <v>3434</v>
      </c>
      <c r="D4260" s="48">
        <v>4</v>
      </c>
      <c r="E4260" s="48" t="s">
        <v>308</v>
      </c>
      <c r="F4260" s="76">
        <v>23</v>
      </c>
      <c r="G4260" s="46" t="s">
        <v>4070</v>
      </c>
      <c r="H4260" s="47" t="s">
        <v>54</v>
      </c>
      <c r="I4260" s="48"/>
      <c r="J4260" s="568">
        <v>45559</v>
      </c>
      <c r="K4260" s="42" t="s">
        <v>31</v>
      </c>
      <c r="L4260" s="552">
        <v>45504</v>
      </c>
      <c r="M4260" s="51"/>
      <c r="N4260" s="513">
        <v>45587</v>
      </c>
      <c r="O4260" s="51"/>
      <c r="P4260" s="70" t="str">
        <f t="shared" ca="1" si="705"/>
        <v/>
      </c>
      <c r="Q4260" s="70" t="str">
        <f t="shared" ca="1" si="706"/>
        <v/>
      </c>
      <c r="R4260" s="70" t="str">
        <f t="shared" ca="1" si="707"/>
        <v/>
      </c>
      <c r="S4260" s="70" t="str">
        <f t="shared" ca="1" si="708"/>
        <v/>
      </c>
      <c r="T4260" s="147" t="str">
        <f t="shared" ca="1" si="709"/>
        <v/>
      </c>
      <c r="U4260" s="146"/>
      <c r="V4260" s="51"/>
      <c r="W4260" s="51"/>
      <c r="X4260" s="51"/>
      <c r="Y4260" s="51"/>
      <c r="Z4260" s="51"/>
      <c r="AA4260" s="145"/>
    </row>
    <row r="4261" spans="1:27" s="2" customFormat="1" ht="15.6" x14ac:dyDescent="0.3">
      <c r="A4261" s="555">
        <v>45517</v>
      </c>
      <c r="B4261" s="48" t="s">
        <v>4067</v>
      </c>
      <c r="C4261" s="48" t="s">
        <v>3434</v>
      </c>
      <c r="D4261" s="48">
        <v>4</v>
      </c>
      <c r="E4261" s="48" t="s">
        <v>308</v>
      </c>
      <c r="F4261" s="76">
        <v>22</v>
      </c>
      <c r="G4261" s="46" t="s">
        <v>4071</v>
      </c>
      <c r="H4261" s="47" t="s">
        <v>68</v>
      </c>
      <c r="I4261" s="48"/>
      <c r="J4261" s="568">
        <v>45559</v>
      </c>
      <c r="K4261" s="42" t="s">
        <v>31</v>
      </c>
      <c r="L4261" s="552">
        <v>45504</v>
      </c>
      <c r="M4261" s="51"/>
      <c r="N4261" s="513">
        <v>45588</v>
      </c>
      <c r="O4261" s="51"/>
      <c r="P4261" s="70" t="str">
        <f t="shared" ca="1" si="705"/>
        <v/>
      </c>
      <c r="Q4261" s="70" t="str">
        <f t="shared" ca="1" si="706"/>
        <v/>
      </c>
      <c r="R4261" s="70" t="str">
        <f t="shared" ca="1" si="707"/>
        <v/>
      </c>
      <c r="S4261" s="70" t="str">
        <f t="shared" ca="1" si="708"/>
        <v/>
      </c>
      <c r="T4261" s="147" t="str">
        <f t="shared" ca="1" si="709"/>
        <v/>
      </c>
      <c r="U4261" s="146"/>
      <c r="V4261" s="51"/>
      <c r="W4261" s="51"/>
      <c r="X4261" s="51"/>
      <c r="Y4261" s="51"/>
      <c r="Z4261" s="51"/>
      <c r="AA4261" s="145"/>
    </row>
    <row r="4262" spans="1:27" s="2" customFormat="1" ht="15.6" x14ac:dyDescent="0.3">
      <c r="A4262" s="555">
        <v>45517</v>
      </c>
      <c r="B4262" s="48" t="s">
        <v>4067</v>
      </c>
      <c r="C4262" s="48" t="s">
        <v>3434</v>
      </c>
      <c r="D4262" s="48">
        <v>4</v>
      </c>
      <c r="E4262" s="48" t="s">
        <v>308</v>
      </c>
      <c r="F4262" s="76">
        <v>20</v>
      </c>
      <c r="G4262" s="46" t="s">
        <v>4072</v>
      </c>
      <c r="H4262" s="46" t="s">
        <v>30</v>
      </c>
      <c r="I4262" s="48"/>
      <c r="J4262" s="568">
        <v>45559</v>
      </c>
      <c r="K4262" s="187" t="s">
        <v>31</v>
      </c>
      <c r="L4262" s="552">
        <v>45504</v>
      </c>
      <c r="M4262" s="51"/>
      <c r="N4262" s="513">
        <v>45575</v>
      </c>
      <c r="O4262" s="51"/>
      <c r="P4262" s="70" t="str">
        <f t="shared" ca="1" si="705"/>
        <v/>
      </c>
      <c r="Q4262" s="70" t="str">
        <f t="shared" ca="1" si="706"/>
        <v/>
      </c>
      <c r="R4262" s="70" t="str">
        <f t="shared" ca="1" si="707"/>
        <v/>
      </c>
      <c r="S4262" s="70" t="str">
        <f t="shared" ca="1" si="708"/>
        <v/>
      </c>
      <c r="T4262" s="147" t="str">
        <f t="shared" ca="1" si="709"/>
        <v/>
      </c>
      <c r="U4262" s="146"/>
      <c r="V4262" s="51"/>
      <c r="W4262" s="51"/>
      <c r="X4262" s="51"/>
      <c r="Y4262" s="51"/>
      <c r="Z4262" s="51"/>
      <c r="AA4262" s="145"/>
    </row>
    <row r="4263" spans="1:27" s="2" customFormat="1" ht="15.6" x14ac:dyDescent="0.3">
      <c r="A4263" s="555">
        <v>45517</v>
      </c>
      <c r="B4263" s="48" t="s">
        <v>4067</v>
      </c>
      <c r="C4263" s="48" t="s">
        <v>3434</v>
      </c>
      <c r="D4263" s="48">
        <v>4</v>
      </c>
      <c r="E4263" s="48" t="s">
        <v>308</v>
      </c>
      <c r="F4263" s="76">
        <v>19</v>
      </c>
      <c r="G4263" s="46" t="s">
        <v>4073</v>
      </c>
      <c r="H4263" s="46" t="s">
        <v>533</v>
      </c>
      <c r="I4263" s="48"/>
      <c r="J4263" s="568">
        <v>45559</v>
      </c>
      <c r="K4263" s="42" t="s">
        <v>31</v>
      </c>
      <c r="L4263" s="552">
        <v>45504</v>
      </c>
      <c r="M4263" s="51"/>
      <c r="N4263" s="513">
        <v>45586</v>
      </c>
      <c r="O4263" s="51" t="s">
        <v>4074</v>
      </c>
      <c r="P4263" s="70" t="str">
        <f t="shared" ca="1" si="705"/>
        <v/>
      </c>
      <c r="Q4263" s="70" t="str">
        <f t="shared" ca="1" si="706"/>
        <v/>
      </c>
      <c r="R4263" s="70" t="str">
        <f t="shared" ca="1" si="707"/>
        <v/>
      </c>
      <c r="S4263" s="70" t="str">
        <f t="shared" ca="1" si="708"/>
        <v/>
      </c>
      <c r="T4263" s="147" t="str">
        <f t="shared" ca="1" si="709"/>
        <v/>
      </c>
      <c r="U4263" s="146"/>
      <c r="V4263" s="51"/>
      <c r="W4263" s="51"/>
      <c r="X4263" s="51"/>
      <c r="Y4263" s="51"/>
      <c r="Z4263" s="51"/>
      <c r="AA4263" s="145"/>
    </row>
    <row r="4264" spans="1:27" customFormat="1" ht="15.6" x14ac:dyDescent="0.3">
      <c r="A4264" s="555">
        <v>45517</v>
      </c>
      <c r="B4264" s="258" t="s">
        <v>4067</v>
      </c>
      <c r="C4264" s="258" t="s">
        <v>3434</v>
      </c>
      <c r="D4264" s="258">
        <v>4</v>
      </c>
      <c r="E4264" s="258" t="s">
        <v>308</v>
      </c>
      <c r="F4264" s="319">
        <v>18</v>
      </c>
      <c r="G4264" s="321" t="s">
        <v>4075</v>
      </c>
      <c r="H4264" s="47" t="s">
        <v>104</v>
      </c>
      <c r="I4264" s="48"/>
      <c r="J4264" s="610">
        <v>45559</v>
      </c>
      <c r="K4264" s="186" t="s">
        <v>31</v>
      </c>
      <c r="L4264" s="552">
        <v>45504</v>
      </c>
      <c r="M4264" s="51"/>
      <c r="N4264" s="513">
        <v>45562</v>
      </c>
      <c r="O4264" s="51"/>
      <c r="P4264" s="70" t="str">
        <f t="shared" ca="1" si="705"/>
        <v/>
      </c>
      <c r="Q4264" s="70" t="str">
        <f t="shared" ca="1" si="706"/>
        <v/>
      </c>
      <c r="R4264" s="70" t="str">
        <f t="shared" ca="1" si="707"/>
        <v/>
      </c>
      <c r="S4264" s="70" t="str">
        <f t="shared" ca="1" si="708"/>
        <v/>
      </c>
      <c r="T4264" s="147" t="str">
        <f t="shared" ca="1" si="709"/>
        <v/>
      </c>
      <c r="U4264" s="146"/>
      <c r="V4264" s="51"/>
      <c r="W4264" s="51"/>
      <c r="X4264" s="51"/>
      <c r="Y4264" s="51"/>
      <c r="Z4264" s="51"/>
      <c r="AA4264" s="145"/>
    </row>
    <row r="4265" spans="1:27" customFormat="1" ht="15.6" x14ac:dyDescent="0.3">
      <c r="A4265" s="555">
        <v>45517</v>
      </c>
      <c r="B4265" s="288" t="s">
        <v>4067</v>
      </c>
      <c r="C4265" s="288" t="s">
        <v>3434</v>
      </c>
      <c r="D4265" s="288">
        <v>4</v>
      </c>
      <c r="E4265" s="288" t="s">
        <v>308</v>
      </c>
      <c r="F4265" s="317">
        <v>17</v>
      </c>
      <c r="G4265" s="271" t="s">
        <v>4076</v>
      </c>
      <c r="H4265" s="271" t="s">
        <v>113</v>
      </c>
      <c r="I4265" s="264"/>
      <c r="J4265" s="611">
        <v>45559</v>
      </c>
      <c r="K4265" s="42" t="s">
        <v>31</v>
      </c>
      <c r="L4265" s="552">
        <v>45504</v>
      </c>
      <c r="M4265" s="51"/>
      <c r="N4265" s="513">
        <v>45575</v>
      </c>
      <c r="O4265" s="51"/>
      <c r="P4265" s="70" t="str">
        <f t="shared" ca="1" si="705"/>
        <v/>
      </c>
      <c r="Q4265" s="70" t="str">
        <f t="shared" ca="1" si="706"/>
        <v/>
      </c>
      <c r="R4265" s="70" t="str">
        <f t="shared" ca="1" si="707"/>
        <v/>
      </c>
      <c r="S4265" s="70" t="str">
        <f t="shared" ca="1" si="708"/>
        <v/>
      </c>
      <c r="T4265" s="147" t="str">
        <f t="shared" ca="1" si="709"/>
        <v/>
      </c>
      <c r="U4265" s="146"/>
      <c r="V4265" s="51"/>
      <c r="W4265" s="51"/>
      <c r="X4265" s="51"/>
      <c r="Y4265" s="51"/>
      <c r="Z4265" s="51"/>
      <c r="AA4265" s="145"/>
    </row>
    <row r="4266" spans="1:27" customFormat="1" ht="15.6" x14ac:dyDescent="0.3">
      <c r="A4266" s="555">
        <v>45517</v>
      </c>
      <c r="B4266" s="262" t="s">
        <v>4067</v>
      </c>
      <c r="C4266" s="262" t="s">
        <v>3434</v>
      </c>
      <c r="D4266" s="262">
        <v>4</v>
      </c>
      <c r="E4266" s="262" t="s">
        <v>308</v>
      </c>
      <c r="F4266" s="318">
        <v>16</v>
      </c>
      <c r="G4266" s="320" t="s">
        <v>4077</v>
      </c>
      <c r="H4266" s="320" t="s">
        <v>30</v>
      </c>
      <c r="I4266" s="48"/>
      <c r="J4266" s="612">
        <v>45559</v>
      </c>
      <c r="K4266" s="42" t="s">
        <v>31</v>
      </c>
      <c r="L4266" s="552">
        <v>45504</v>
      </c>
      <c r="M4266" s="51"/>
      <c r="N4266" s="513">
        <v>45629</v>
      </c>
      <c r="O4266" s="51"/>
      <c r="P4266" s="70" t="str">
        <f t="shared" ca="1" si="705"/>
        <v/>
      </c>
      <c r="Q4266" s="70" t="str">
        <f t="shared" ca="1" si="706"/>
        <v/>
      </c>
      <c r="R4266" s="70" t="str">
        <f t="shared" ca="1" si="707"/>
        <v/>
      </c>
      <c r="S4266" s="70" t="str">
        <f t="shared" ca="1" si="708"/>
        <v/>
      </c>
      <c r="T4266" s="147" t="str">
        <f t="shared" ca="1" si="709"/>
        <v/>
      </c>
      <c r="U4266" s="146"/>
      <c r="V4266" s="51"/>
      <c r="W4266" s="51"/>
      <c r="X4266" s="51"/>
      <c r="Y4266" s="51"/>
      <c r="Z4266" s="51"/>
      <c r="AA4266" s="145"/>
    </row>
    <row r="4267" spans="1:27" s="2" customFormat="1" ht="15.6" x14ac:dyDescent="0.3">
      <c r="A4267" s="555">
        <v>45517</v>
      </c>
      <c r="B4267" s="48" t="s">
        <v>4067</v>
      </c>
      <c r="C4267" s="48" t="s">
        <v>3434</v>
      </c>
      <c r="D4267" s="48">
        <v>4</v>
      </c>
      <c r="E4267" s="48" t="s">
        <v>308</v>
      </c>
      <c r="F4267" s="76">
        <v>15</v>
      </c>
      <c r="G4267" s="46" t="s">
        <v>4078</v>
      </c>
      <c r="H4267" s="46" t="s">
        <v>30</v>
      </c>
      <c r="I4267" s="48"/>
      <c r="J4267" s="513">
        <v>45559</v>
      </c>
      <c r="K4267" s="42" t="s">
        <v>31</v>
      </c>
      <c r="L4267" s="552">
        <v>45504</v>
      </c>
      <c r="M4267" s="51"/>
      <c r="N4267" s="513">
        <v>45629</v>
      </c>
      <c r="O4267" s="51"/>
      <c r="P4267" s="70" t="str">
        <f t="shared" ca="1" si="705"/>
        <v/>
      </c>
      <c r="Q4267" s="70" t="str">
        <f t="shared" ca="1" si="706"/>
        <v/>
      </c>
      <c r="R4267" s="70" t="str">
        <f t="shared" ca="1" si="707"/>
        <v/>
      </c>
      <c r="S4267" s="70" t="str">
        <f t="shared" ca="1" si="708"/>
        <v/>
      </c>
      <c r="T4267" s="147" t="str">
        <f t="shared" ca="1" si="709"/>
        <v/>
      </c>
      <c r="U4267" s="146"/>
      <c r="V4267" s="51"/>
      <c r="W4267" s="51"/>
      <c r="X4267" s="51"/>
      <c r="Y4267" s="51"/>
      <c r="Z4267" s="51"/>
      <c r="AA4267" s="145"/>
    </row>
    <row r="4268" spans="1:27" s="2" customFormat="1" ht="15.6" x14ac:dyDescent="0.3">
      <c r="A4268" s="555">
        <v>45517</v>
      </c>
      <c r="B4268" s="48" t="s">
        <v>4067</v>
      </c>
      <c r="C4268" s="48" t="s">
        <v>3434</v>
      </c>
      <c r="D4268" s="48">
        <v>4</v>
      </c>
      <c r="E4268" s="48" t="s">
        <v>308</v>
      </c>
      <c r="F4268" s="76">
        <v>14</v>
      </c>
      <c r="G4268" s="46" t="s">
        <v>4079</v>
      </c>
      <c r="H4268" s="53" t="s">
        <v>44</v>
      </c>
      <c r="I4268" s="48"/>
      <c r="J4268" s="513">
        <v>45559</v>
      </c>
      <c r="K4268" s="42" t="s">
        <v>31</v>
      </c>
      <c r="L4268" s="552">
        <v>45504</v>
      </c>
      <c r="M4268" s="51"/>
      <c r="N4268" s="513">
        <v>45629</v>
      </c>
      <c r="O4268" s="51"/>
      <c r="P4268" s="70" t="str">
        <f t="shared" ca="1" si="705"/>
        <v/>
      </c>
      <c r="Q4268" s="70" t="str">
        <f t="shared" ca="1" si="706"/>
        <v/>
      </c>
      <c r="R4268" s="70" t="str">
        <f t="shared" ca="1" si="707"/>
        <v/>
      </c>
      <c r="S4268" s="70" t="str">
        <f t="shared" ca="1" si="708"/>
        <v/>
      </c>
      <c r="T4268" s="147" t="str">
        <f t="shared" ca="1" si="709"/>
        <v/>
      </c>
      <c r="U4268" s="146"/>
      <c r="V4268" s="51"/>
      <c r="W4268" s="51"/>
      <c r="X4268" s="51"/>
      <c r="Y4268" s="51"/>
      <c r="Z4268" s="51"/>
      <c r="AA4268" s="145"/>
    </row>
    <row r="4269" spans="1:27" s="2" customFormat="1" ht="15.6" x14ac:dyDescent="0.3">
      <c r="A4269" s="555">
        <v>45517</v>
      </c>
      <c r="B4269" s="48" t="s">
        <v>4067</v>
      </c>
      <c r="C4269" s="48" t="s">
        <v>3434</v>
      </c>
      <c r="D4269" s="48">
        <v>4</v>
      </c>
      <c r="E4269" s="48" t="s">
        <v>308</v>
      </c>
      <c r="F4269" s="76">
        <v>13</v>
      </c>
      <c r="G4269" s="46" t="s">
        <v>3580</v>
      </c>
      <c r="H4269" s="53" t="s">
        <v>76</v>
      </c>
      <c r="I4269" s="48"/>
      <c r="J4269" s="568">
        <v>45559</v>
      </c>
      <c r="K4269" s="42" t="s">
        <v>31</v>
      </c>
      <c r="L4269" s="552">
        <v>45504</v>
      </c>
      <c r="M4269" s="51"/>
      <c r="N4269" s="513">
        <v>45636</v>
      </c>
      <c r="O4269" s="51"/>
      <c r="P4269" s="70" t="str">
        <f t="shared" ca="1" si="705"/>
        <v/>
      </c>
      <c r="Q4269" s="70" t="str">
        <f t="shared" ca="1" si="706"/>
        <v/>
      </c>
      <c r="R4269" s="70" t="str">
        <f t="shared" ca="1" si="707"/>
        <v/>
      </c>
      <c r="S4269" s="70" t="str">
        <f t="shared" ca="1" si="708"/>
        <v/>
      </c>
      <c r="T4269" s="147" t="str">
        <f t="shared" ca="1" si="709"/>
        <v/>
      </c>
      <c r="U4269" s="146"/>
      <c r="V4269" s="51"/>
      <c r="W4269" s="51"/>
      <c r="X4269" s="51"/>
      <c r="Y4269" s="51"/>
      <c r="Z4269" s="51"/>
      <c r="AA4269" s="145"/>
    </row>
    <row r="4270" spans="1:27" s="2" customFormat="1" ht="15.6" x14ac:dyDescent="0.3">
      <c r="A4270" s="555">
        <v>45517</v>
      </c>
      <c r="B4270" s="48" t="s">
        <v>4067</v>
      </c>
      <c r="C4270" s="48" t="s">
        <v>3434</v>
      </c>
      <c r="D4270" s="48">
        <v>4</v>
      </c>
      <c r="E4270" s="48" t="s">
        <v>308</v>
      </c>
      <c r="F4270" s="76">
        <v>12</v>
      </c>
      <c r="G4270" s="46" t="s">
        <v>2752</v>
      </c>
      <c r="H4270" s="46" t="s">
        <v>30</v>
      </c>
      <c r="I4270" s="48"/>
      <c r="J4270" s="513"/>
      <c r="K4270" s="42" t="s">
        <v>31</v>
      </c>
      <c r="L4270" s="552">
        <v>45504</v>
      </c>
      <c r="M4270" s="51"/>
      <c r="N4270" s="513">
        <v>45629</v>
      </c>
      <c r="O4270" s="51"/>
      <c r="P4270" s="70" t="str">
        <f t="shared" ca="1" si="705"/>
        <v/>
      </c>
      <c r="Q4270" s="70" t="str">
        <f t="shared" ca="1" si="706"/>
        <v/>
      </c>
      <c r="R4270" s="70" t="str">
        <f t="shared" ca="1" si="707"/>
        <v/>
      </c>
      <c r="S4270" s="70" t="str">
        <f t="shared" ca="1" si="708"/>
        <v/>
      </c>
      <c r="T4270" s="147" t="str">
        <f t="shared" ca="1" si="709"/>
        <v/>
      </c>
      <c r="U4270" s="146"/>
      <c r="V4270" s="51"/>
      <c r="W4270" s="51"/>
      <c r="X4270" s="51"/>
      <c r="Y4270" s="51"/>
      <c r="Z4270" s="51"/>
      <c r="AA4270" s="145"/>
    </row>
    <row r="4271" spans="1:27" s="2" customFormat="1" ht="15.6" x14ac:dyDescent="0.3">
      <c r="A4271" s="555">
        <v>45517</v>
      </c>
      <c r="B4271" s="48" t="s">
        <v>4067</v>
      </c>
      <c r="C4271" s="48" t="s">
        <v>3434</v>
      </c>
      <c r="D4271" s="48">
        <v>4</v>
      </c>
      <c r="E4271" s="48" t="s">
        <v>308</v>
      </c>
      <c r="F4271" s="76">
        <v>11</v>
      </c>
      <c r="G4271" s="46" t="s">
        <v>4080</v>
      </c>
      <c r="H4271" s="46" t="s">
        <v>30</v>
      </c>
      <c r="I4271" s="48"/>
      <c r="J4271" s="513"/>
      <c r="K4271" s="42" t="s">
        <v>31</v>
      </c>
      <c r="L4271" s="552">
        <v>45504</v>
      </c>
      <c r="M4271" s="51"/>
      <c r="N4271" s="513">
        <v>45629</v>
      </c>
      <c r="O4271" s="51"/>
      <c r="P4271" s="70" t="str">
        <f t="shared" ca="1" si="705"/>
        <v/>
      </c>
      <c r="Q4271" s="70" t="str">
        <f t="shared" ca="1" si="706"/>
        <v/>
      </c>
      <c r="R4271" s="70" t="str">
        <f t="shared" ca="1" si="707"/>
        <v/>
      </c>
      <c r="S4271" s="70" t="str">
        <f t="shared" ca="1" si="708"/>
        <v/>
      </c>
      <c r="T4271" s="147" t="str">
        <f t="shared" ca="1" si="709"/>
        <v/>
      </c>
      <c r="U4271" s="146"/>
      <c r="V4271" s="51"/>
      <c r="W4271" s="51"/>
      <c r="X4271" s="51"/>
      <c r="Y4271" s="51"/>
      <c r="Z4271" s="51"/>
      <c r="AA4271" s="145"/>
    </row>
    <row r="4272" spans="1:27" s="2" customFormat="1" ht="15.6" x14ac:dyDescent="0.3">
      <c r="A4272" s="555">
        <v>45517</v>
      </c>
      <c r="B4272" s="48" t="s">
        <v>4067</v>
      </c>
      <c r="C4272" s="45" t="s">
        <v>3434</v>
      </c>
      <c r="D4272" s="45">
        <v>4</v>
      </c>
      <c r="E4272" s="45" t="s">
        <v>308</v>
      </c>
      <c r="F4272" s="76">
        <v>10</v>
      </c>
      <c r="G4272" s="52" t="s">
        <v>4081</v>
      </c>
      <c r="H4272" s="53" t="s">
        <v>76</v>
      </c>
      <c r="I4272" s="59"/>
      <c r="J4272" s="528"/>
      <c r="K4272" s="42" t="s">
        <v>31</v>
      </c>
      <c r="L4272" s="552">
        <v>45504</v>
      </c>
      <c r="M4272" s="51"/>
      <c r="N4272" s="513">
        <v>45534</v>
      </c>
      <c r="O4272" s="51"/>
      <c r="P4272" s="70" t="str">
        <f t="shared" ca="1" si="705"/>
        <v/>
      </c>
      <c r="Q4272" s="70" t="str">
        <f t="shared" ca="1" si="706"/>
        <v/>
      </c>
      <c r="R4272" s="70" t="str">
        <f t="shared" ca="1" si="707"/>
        <v/>
      </c>
      <c r="S4272" s="70" t="str">
        <f t="shared" ca="1" si="708"/>
        <v/>
      </c>
      <c r="T4272" s="147" t="str">
        <f t="shared" ca="1" si="709"/>
        <v/>
      </c>
      <c r="U4272" s="146"/>
      <c r="V4272" s="51"/>
      <c r="W4272" s="51"/>
      <c r="X4272" s="51"/>
      <c r="Y4272" s="51"/>
      <c r="Z4272" s="51"/>
      <c r="AA4272" s="145"/>
    </row>
    <row r="4273" spans="1:27" s="2" customFormat="1" ht="15.6" x14ac:dyDescent="0.3">
      <c r="A4273" s="555">
        <v>45517</v>
      </c>
      <c r="B4273" s="48" t="s">
        <v>4067</v>
      </c>
      <c r="C4273" s="45" t="s">
        <v>3434</v>
      </c>
      <c r="D4273" s="45">
        <v>4</v>
      </c>
      <c r="E4273" s="45" t="s">
        <v>308</v>
      </c>
      <c r="F4273" s="76">
        <v>9</v>
      </c>
      <c r="G4273" s="52" t="s">
        <v>4082</v>
      </c>
      <c r="H4273" s="53" t="s">
        <v>76</v>
      </c>
      <c r="I4273" s="59"/>
      <c r="J4273" s="528"/>
      <c r="K4273" s="42" t="s">
        <v>31</v>
      </c>
      <c r="L4273" s="552">
        <v>45504</v>
      </c>
      <c r="M4273" s="51"/>
      <c r="N4273" s="513">
        <v>45534</v>
      </c>
      <c r="O4273" s="51"/>
      <c r="P4273" s="70" t="str">
        <f t="shared" ca="1" si="705"/>
        <v/>
      </c>
      <c r="Q4273" s="70" t="str">
        <f t="shared" ca="1" si="706"/>
        <v/>
      </c>
      <c r="R4273" s="70" t="str">
        <f t="shared" ca="1" si="707"/>
        <v/>
      </c>
      <c r="S4273" s="70" t="str">
        <f t="shared" ca="1" si="708"/>
        <v/>
      </c>
      <c r="T4273" s="147" t="str">
        <f t="shared" ca="1" si="709"/>
        <v/>
      </c>
      <c r="U4273" s="146"/>
      <c r="V4273" s="51"/>
      <c r="W4273" s="51"/>
      <c r="X4273" s="51"/>
      <c r="Y4273" s="51"/>
      <c r="Z4273" s="51"/>
      <c r="AA4273" s="145"/>
    </row>
    <row r="4274" spans="1:27" s="2" customFormat="1" ht="15.6" x14ac:dyDescent="0.3">
      <c r="A4274" s="555">
        <v>45517</v>
      </c>
      <c r="B4274" s="48" t="s">
        <v>4067</v>
      </c>
      <c r="C4274" s="45" t="s">
        <v>3434</v>
      </c>
      <c r="D4274" s="45">
        <v>4</v>
      </c>
      <c r="E4274" s="45" t="s">
        <v>308</v>
      </c>
      <c r="F4274" s="76">
        <v>8</v>
      </c>
      <c r="G4274" s="52" t="s">
        <v>4083</v>
      </c>
      <c r="H4274" s="53" t="s">
        <v>76</v>
      </c>
      <c r="I4274" s="59"/>
      <c r="J4274" s="528"/>
      <c r="K4274" s="42" t="s">
        <v>31</v>
      </c>
      <c r="L4274" s="552">
        <v>45504</v>
      </c>
      <c r="M4274" s="51"/>
      <c r="N4274" s="513">
        <v>45534</v>
      </c>
      <c r="O4274" s="51"/>
      <c r="P4274" s="70" t="str">
        <f t="shared" ca="1" si="705"/>
        <v/>
      </c>
      <c r="Q4274" s="70" t="str">
        <f t="shared" ca="1" si="706"/>
        <v/>
      </c>
      <c r="R4274" s="70" t="str">
        <f t="shared" ca="1" si="707"/>
        <v/>
      </c>
      <c r="S4274" s="70" t="str">
        <f t="shared" ca="1" si="708"/>
        <v/>
      </c>
      <c r="T4274" s="147" t="str">
        <f t="shared" ca="1" si="709"/>
        <v/>
      </c>
      <c r="U4274" s="146"/>
      <c r="V4274" s="51"/>
      <c r="W4274" s="51"/>
      <c r="X4274" s="51"/>
      <c r="Y4274" s="51"/>
      <c r="Z4274" s="51"/>
      <c r="AA4274" s="145"/>
    </row>
    <row r="4275" spans="1:27" s="2" customFormat="1" ht="15.6" x14ac:dyDescent="0.3">
      <c r="A4275" s="555">
        <v>45517</v>
      </c>
      <c r="B4275" s="48" t="s">
        <v>4067</v>
      </c>
      <c r="C4275" s="45" t="s">
        <v>3434</v>
      </c>
      <c r="D4275" s="45">
        <v>4</v>
      </c>
      <c r="E4275" s="45" t="s">
        <v>308</v>
      </c>
      <c r="F4275" s="76">
        <v>7</v>
      </c>
      <c r="G4275" s="52" t="s">
        <v>4084</v>
      </c>
      <c r="H4275" s="53" t="s">
        <v>533</v>
      </c>
      <c r="I4275" s="48"/>
      <c r="J4275" s="513"/>
      <c r="K4275" s="42" t="s">
        <v>31</v>
      </c>
      <c r="L4275" s="552">
        <v>45504</v>
      </c>
      <c r="M4275" s="51"/>
      <c r="N4275" s="513">
        <v>45544</v>
      </c>
      <c r="O4275" s="51"/>
      <c r="P4275" s="70" t="str">
        <f t="shared" ca="1" si="705"/>
        <v/>
      </c>
      <c r="Q4275" s="70" t="str">
        <f t="shared" ca="1" si="706"/>
        <v/>
      </c>
      <c r="R4275" s="70" t="str">
        <f t="shared" ca="1" si="707"/>
        <v/>
      </c>
      <c r="S4275" s="70" t="str">
        <f t="shared" ca="1" si="708"/>
        <v/>
      </c>
      <c r="T4275" s="147" t="str">
        <f t="shared" ca="1" si="709"/>
        <v/>
      </c>
      <c r="U4275" s="146"/>
      <c r="V4275" s="51"/>
      <c r="W4275" s="51"/>
      <c r="X4275" s="51"/>
      <c r="Y4275" s="51"/>
      <c r="Z4275" s="51"/>
      <c r="AA4275" s="145"/>
    </row>
    <row r="4276" spans="1:27" s="2" customFormat="1" ht="15.6" x14ac:dyDescent="0.3">
      <c r="A4276" s="555">
        <v>45517</v>
      </c>
      <c r="B4276" s="48" t="s">
        <v>4067</v>
      </c>
      <c r="C4276" s="45" t="s">
        <v>3434</v>
      </c>
      <c r="D4276" s="45">
        <v>4</v>
      </c>
      <c r="E4276" s="45" t="s">
        <v>308</v>
      </c>
      <c r="F4276" s="76">
        <v>6</v>
      </c>
      <c r="G4276" s="52" t="s">
        <v>4085</v>
      </c>
      <c r="H4276" s="53" t="s">
        <v>76</v>
      </c>
      <c r="I4276" s="59"/>
      <c r="J4276" s="528"/>
      <c r="K4276" s="42" t="s">
        <v>31</v>
      </c>
      <c r="L4276" s="552">
        <v>45504</v>
      </c>
      <c r="M4276" s="51"/>
      <c r="N4276" s="513">
        <v>45656</v>
      </c>
      <c r="O4276" s="51"/>
      <c r="P4276" s="70" t="str">
        <f t="shared" ca="1" si="705"/>
        <v/>
      </c>
      <c r="Q4276" s="70" t="str">
        <f t="shared" ca="1" si="706"/>
        <v/>
      </c>
      <c r="R4276" s="70" t="str">
        <f t="shared" ca="1" si="707"/>
        <v/>
      </c>
      <c r="S4276" s="70" t="str">
        <f t="shared" ca="1" si="708"/>
        <v/>
      </c>
      <c r="T4276" s="147" t="str">
        <f t="shared" ca="1" si="709"/>
        <v/>
      </c>
      <c r="U4276" s="146"/>
      <c r="V4276" s="51"/>
      <c r="W4276" s="51"/>
      <c r="X4276" s="51"/>
      <c r="Y4276" s="51"/>
      <c r="Z4276" s="51"/>
      <c r="AA4276" s="145"/>
    </row>
    <row r="4277" spans="1:27" s="2" customFormat="1" ht="15.6" x14ac:dyDescent="0.3">
      <c r="A4277" s="555">
        <v>45517</v>
      </c>
      <c r="B4277" s="48" t="s">
        <v>4067</v>
      </c>
      <c r="C4277" s="48" t="s">
        <v>3434</v>
      </c>
      <c r="D4277" s="48">
        <v>4</v>
      </c>
      <c r="E4277" s="48" t="s">
        <v>308</v>
      </c>
      <c r="F4277" s="76">
        <v>5</v>
      </c>
      <c r="G4277" s="46" t="s">
        <v>1517</v>
      </c>
      <c r="H4277" s="47" t="s">
        <v>30</v>
      </c>
      <c r="I4277" s="48"/>
      <c r="J4277" s="513"/>
      <c r="K4277" s="42" t="s">
        <v>31</v>
      </c>
      <c r="L4277" s="552">
        <v>45504</v>
      </c>
      <c r="M4277" s="51"/>
      <c r="N4277" s="513">
        <v>45629</v>
      </c>
      <c r="O4277" s="51"/>
      <c r="P4277" s="70" t="str">
        <f t="shared" ca="1" si="705"/>
        <v/>
      </c>
      <c r="Q4277" s="70" t="str">
        <f t="shared" ca="1" si="706"/>
        <v/>
      </c>
      <c r="R4277" s="70" t="str">
        <f t="shared" ca="1" si="707"/>
        <v/>
      </c>
      <c r="S4277" s="70" t="str">
        <f t="shared" ca="1" si="708"/>
        <v/>
      </c>
      <c r="T4277" s="147" t="str">
        <f t="shared" ca="1" si="709"/>
        <v/>
      </c>
      <c r="U4277" s="146"/>
      <c r="V4277" s="51"/>
      <c r="W4277" s="51"/>
      <c r="X4277" s="51"/>
      <c r="Y4277" s="51"/>
      <c r="Z4277" s="51"/>
      <c r="AA4277" s="145"/>
    </row>
    <row r="4278" spans="1:27" s="2" customFormat="1" ht="15.6" x14ac:dyDescent="0.3">
      <c r="A4278" s="555">
        <v>45517</v>
      </c>
      <c r="B4278" s="48" t="s">
        <v>4067</v>
      </c>
      <c r="C4278" s="45" t="s">
        <v>3434</v>
      </c>
      <c r="D4278" s="45">
        <v>4</v>
      </c>
      <c r="E4278" s="45" t="s">
        <v>308</v>
      </c>
      <c r="F4278" s="76">
        <v>4</v>
      </c>
      <c r="G4278" s="52" t="s">
        <v>4086</v>
      </c>
      <c r="H4278" s="53" t="s">
        <v>76</v>
      </c>
      <c r="I4278" s="59"/>
      <c r="J4278" s="528"/>
      <c r="K4278" s="42" t="s">
        <v>31</v>
      </c>
      <c r="L4278" s="552">
        <v>45504</v>
      </c>
      <c r="M4278" s="51"/>
      <c r="N4278" s="513">
        <v>45534</v>
      </c>
      <c r="O4278" s="51"/>
      <c r="P4278" s="70" t="str">
        <f t="shared" ca="1" si="705"/>
        <v/>
      </c>
      <c r="Q4278" s="70" t="str">
        <f t="shared" ca="1" si="706"/>
        <v/>
      </c>
      <c r="R4278" s="70" t="str">
        <f t="shared" ca="1" si="707"/>
        <v/>
      </c>
      <c r="S4278" s="70" t="str">
        <f t="shared" ca="1" si="708"/>
        <v/>
      </c>
      <c r="T4278" s="147" t="str">
        <f t="shared" ca="1" si="709"/>
        <v/>
      </c>
      <c r="U4278" s="146"/>
      <c r="V4278" s="51"/>
      <c r="W4278" s="51"/>
      <c r="X4278" s="51"/>
      <c r="Y4278" s="51"/>
      <c r="Z4278" s="51"/>
      <c r="AA4278" s="145"/>
    </row>
    <row r="4279" spans="1:27" s="2" customFormat="1" ht="15.6" x14ac:dyDescent="0.3">
      <c r="A4279" s="555">
        <v>45517</v>
      </c>
      <c r="B4279" s="48" t="s">
        <v>4067</v>
      </c>
      <c r="C4279" s="48" t="s">
        <v>3434</v>
      </c>
      <c r="D4279" s="48">
        <v>4</v>
      </c>
      <c r="E4279" s="48" t="s">
        <v>308</v>
      </c>
      <c r="F4279" s="76">
        <v>3</v>
      </c>
      <c r="G4279" s="46" t="s">
        <v>4087</v>
      </c>
      <c r="H4279" s="47" t="s">
        <v>30</v>
      </c>
      <c r="I4279" s="48"/>
      <c r="J4279" s="513"/>
      <c r="K4279" s="42" t="s">
        <v>31</v>
      </c>
      <c r="L4279" s="552">
        <v>45504</v>
      </c>
      <c r="M4279" s="51"/>
      <c r="N4279" s="513">
        <v>45629</v>
      </c>
      <c r="O4279" s="51"/>
      <c r="P4279" s="70" t="str">
        <f t="shared" ca="1" si="705"/>
        <v/>
      </c>
      <c r="Q4279" s="70" t="str">
        <f t="shared" ca="1" si="706"/>
        <v/>
      </c>
      <c r="R4279" s="70" t="str">
        <f t="shared" ca="1" si="707"/>
        <v/>
      </c>
      <c r="S4279" s="70" t="str">
        <f t="shared" ca="1" si="708"/>
        <v/>
      </c>
      <c r="T4279" s="147" t="str">
        <f t="shared" ca="1" si="709"/>
        <v/>
      </c>
      <c r="U4279" s="146"/>
      <c r="V4279" s="51"/>
      <c r="W4279" s="51"/>
      <c r="X4279" s="51"/>
      <c r="Y4279" s="51"/>
      <c r="Z4279" s="51"/>
      <c r="AA4279" s="145"/>
    </row>
    <row r="4280" spans="1:27" s="2" customFormat="1" ht="15.6" x14ac:dyDescent="0.3">
      <c r="A4280" s="555">
        <v>45517</v>
      </c>
      <c r="B4280" s="48" t="s">
        <v>4067</v>
      </c>
      <c r="C4280" s="48" t="s">
        <v>3434</v>
      </c>
      <c r="D4280" s="48">
        <v>4</v>
      </c>
      <c r="E4280" s="48" t="s">
        <v>308</v>
      </c>
      <c r="F4280" s="76">
        <v>2</v>
      </c>
      <c r="G4280" s="46" t="s">
        <v>4088</v>
      </c>
      <c r="H4280" s="47" t="s">
        <v>30</v>
      </c>
      <c r="I4280" s="48"/>
      <c r="J4280" s="513"/>
      <c r="K4280" s="42" t="s">
        <v>31</v>
      </c>
      <c r="L4280" s="552">
        <v>45504</v>
      </c>
      <c r="M4280" s="51"/>
      <c r="N4280" s="513">
        <v>45629</v>
      </c>
      <c r="O4280" s="51"/>
      <c r="P4280" s="70" t="str">
        <f t="shared" ca="1" si="705"/>
        <v/>
      </c>
      <c r="Q4280" s="70" t="str">
        <f t="shared" ca="1" si="706"/>
        <v/>
      </c>
      <c r="R4280" s="70" t="str">
        <f t="shared" ca="1" si="707"/>
        <v/>
      </c>
      <c r="S4280" s="70" t="str">
        <f t="shared" ca="1" si="708"/>
        <v/>
      </c>
      <c r="T4280" s="147" t="str">
        <f t="shared" ca="1" si="709"/>
        <v/>
      </c>
      <c r="U4280" s="146"/>
      <c r="V4280" s="51"/>
      <c r="W4280" s="51"/>
      <c r="X4280" s="51"/>
      <c r="Y4280" s="51"/>
      <c r="Z4280" s="51"/>
      <c r="AA4280" s="145"/>
    </row>
    <row r="4281" spans="1:27" s="2" customFormat="1" ht="15.6" x14ac:dyDescent="0.3">
      <c r="A4281" s="555">
        <v>45517</v>
      </c>
      <c r="B4281" s="48" t="s">
        <v>4067</v>
      </c>
      <c r="C4281" s="48" t="s">
        <v>3434</v>
      </c>
      <c r="D4281" s="48">
        <v>4</v>
      </c>
      <c r="E4281" s="48" t="s">
        <v>308</v>
      </c>
      <c r="F4281" s="76">
        <v>1</v>
      </c>
      <c r="G4281" s="46" t="s">
        <v>4089</v>
      </c>
      <c r="H4281" s="47" t="s">
        <v>30</v>
      </c>
      <c r="I4281" s="48"/>
      <c r="J4281" s="513"/>
      <c r="K4281" s="42" t="s">
        <v>31</v>
      </c>
      <c r="L4281" s="552">
        <v>45504</v>
      </c>
      <c r="M4281" s="51"/>
      <c r="N4281" s="513">
        <v>45629</v>
      </c>
      <c r="O4281" s="51"/>
      <c r="P4281" s="70" t="str">
        <f t="shared" ca="1" si="705"/>
        <v/>
      </c>
      <c r="Q4281" s="70" t="str">
        <f t="shared" ca="1" si="706"/>
        <v/>
      </c>
      <c r="R4281" s="70" t="str">
        <f t="shared" ca="1" si="707"/>
        <v/>
      </c>
      <c r="S4281" s="70" t="str">
        <f t="shared" ca="1" si="708"/>
        <v/>
      </c>
      <c r="T4281" s="147" t="str">
        <f t="shared" ca="1" si="709"/>
        <v/>
      </c>
      <c r="U4281" s="146"/>
      <c r="V4281" s="51"/>
      <c r="W4281" s="51"/>
      <c r="X4281" s="51"/>
      <c r="Y4281" s="51"/>
      <c r="Z4281" s="51"/>
      <c r="AA4281" s="145"/>
    </row>
    <row r="4282" spans="1:27" s="2" customFormat="1" ht="15.6" x14ac:dyDescent="0.3">
      <c r="A4282" s="555">
        <v>45517</v>
      </c>
      <c r="B4282" s="48" t="s">
        <v>4067</v>
      </c>
      <c r="C4282" s="48" t="s">
        <v>3434</v>
      </c>
      <c r="D4282" s="48">
        <v>4</v>
      </c>
      <c r="E4282" s="48" t="s">
        <v>308</v>
      </c>
      <c r="F4282" s="76">
        <v>21</v>
      </c>
      <c r="G4282" s="63" t="s">
        <v>4090</v>
      </c>
      <c r="H4282" s="47" t="s">
        <v>44</v>
      </c>
      <c r="I4282" s="47"/>
      <c r="J4282" s="568">
        <v>45559</v>
      </c>
      <c r="K4282" s="42" t="s">
        <v>31</v>
      </c>
      <c r="L4282" s="552">
        <v>45504</v>
      </c>
      <c r="M4282" s="58"/>
      <c r="N4282" s="513">
        <v>45715</v>
      </c>
      <c r="O4282" s="51"/>
      <c r="P4282" s="70" t="str">
        <f t="shared" ca="1" si="705"/>
        <v/>
      </c>
      <c r="Q4282" s="70" t="str">
        <f t="shared" ca="1" si="706"/>
        <v/>
      </c>
      <c r="R4282" s="70" t="str">
        <f t="shared" ca="1" si="707"/>
        <v/>
      </c>
      <c r="S4282" s="70" t="str">
        <f t="shared" ca="1" si="708"/>
        <v/>
      </c>
      <c r="T4282" s="147" t="str">
        <f t="shared" ca="1" si="709"/>
        <v/>
      </c>
      <c r="U4282" s="146"/>
      <c r="V4282" s="51"/>
      <c r="W4282" s="51"/>
      <c r="X4282" s="51"/>
      <c r="Y4282" s="51"/>
      <c r="Z4282" s="51"/>
      <c r="AA4282" s="145"/>
    </row>
    <row r="4283" spans="1:27" s="2" customFormat="1" ht="15.6" x14ac:dyDescent="0.3">
      <c r="A4283" s="555">
        <v>45512</v>
      </c>
      <c r="B4283" s="48" t="s">
        <v>4091</v>
      </c>
      <c r="C4283" s="48" t="s">
        <v>3434</v>
      </c>
      <c r="D4283" s="48">
        <v>4</v>
      </c>
      <c r="E4283" s="48" t="s">
        <v>361</v>
      </c>
      <c r="F4283" s="45">
        <v>1</v>
      </c>
      <c r="G4283" s="52" t="s">
        <v>4101</v>
      </c>
      <c r="H4283" s="53" t="s">
        <v>76</v>
      </c>
      <c r="I4283" s="48"/>
      <c r="J4283" s="513"/>
      <c r="K4283" s="42" t="s">
        <v>31</v>
      </c>
      <c r="L4283" s="544">
        <v>45436</v>
      </c>
      <c r="M4283" s="51"/>
      <c r="N4283" s="513">
        <v>45656</v>
      </c>
      <c r="O4283" s="51" t="s">
        <v>4100</v>
      </c>
      <c r="P4283" s="70" t="str">
        <f t="shared" ca="1" si="705"/>
        <v/>
      </c>
      <c r="Q4283" s="70" t="str">
        <f t="shared" ca="1" si="706"/>
        <v/>
      </c>
      <c r="R4283" s="70" t="str">
        <f t="shared" ca="1" si="707"/>
        <v/>
      </c>
      <c r="S4283" s="70" t="str">
        <f t="shared" ca="1" si="708"/>
        <v/>
      </c>
      <c r="T4283" s="147" t="str">
        <f t="shared" ca="1" si="709"/>
        <v/>
      </c>
      <c r="U4283" s="146"/>
      <c r="V4283" s="51"/>
      <c r="W4283" s="51"/>
      <c r="X4283" s="51"/>
      <c r="Y4283" s="51"/>
      <c r="Z4283" s="51"/>
      <c r="AA4283" s="145"/>
    </row>
    <row r="4284" spans="1:27" s="2" customFormat="1" ht="15.6" x14ac:dyDescent="0.3">
      <c r="A4284" s="555">
        <v>45512</v>
      </c>
      <c r="B4284" s="48" t="s">
        <v>4091</v>
      </c>
      <c r="C4284" s="48" t="s">
        <v>3434</v>
      </c>
      <c r="D4284" s="48">
        <v>4</v>
      </c>
      <c r="E4284" s="48" t="s">
        <v>361</v>
      </c>
      <c r="F4284" s="45">
        <v>2</v>
      </c>
      <c r="G4284" s="46" t="s">
        <v>4099</v>
      </c>
      <c r="H4284" s="47" t="s">
        <v>104</v>
      </c>
      <c r="I4284" s="48"/>
      <c r="J4284" s="513"/>
      <c r="K4284" s="42" t="s">
        <v>31</v>
      </c>
      <c r="L4284" s="544">
        <v>45436</v>
      </c>
      <c r="M4284" s="51"/>
      <c r="N4284" s="513">
        <v>45527</v>
      </c>
      <c r="O4284" s="51" t="s">
        <v>4100</v>
      </c>
      <c r="P4284" s="70" t="str">
        <f ca="1">IF(K4284="NÃO INTERVENCIONADO",TODAY()-L4284,"")</f>
        <v/>
      </c>
      <c r="Q4284" s="70" t="str">
        <f t="shared" ca="1" si="706"/>
        <v/>
      </c>
      <c r="R4284" s="70" t="str">
        <f t="shared" ca="1" si="707"/>
        <v/>
      </c>
      <c r="S4284" s="70" t="str">
        <f t="shared" ca="1" si="708"/>
        <v/>
      </c>
      <c r="T4284" s="147" t="str">
        <f t="shared" ca="1" si="709"/>
        <v/>
      </c>
      <c r="U4284" s="146"/>
      <c r="V4284" s="51"/>
      <c r="W4284" s="51"/>
      <c r="X4284" s="51"/>
      <c r="Y4284" s="51"/>
      <c r="Z4284" s="51"/>
      <c r="AA4284" s="145"/>
    </row>
    <row r="4285" spans="1:27" s="2" customFormat="1" ht="15.6" x14ac:dyDescent="0.3">
      <c r="A4285" s="555">
        <v>45512</v>
      </c>
      <c r="B4285" s="48" t="s">
        <v>4091</v>
      </c>
      <c r="C4285" s="48" t="s">
        <v>3434</v>
      </c>
      <c r="D4285" s="48">
        <v>4</v>
      </c>
      <c r="E4285" s="48" t="s">
        <v>361</v>
      </c>
      <c r="F4285" s="45">
        <v>3</v>
      </c>
      <c r="G4285" s="46" t="s">
        <v>4098</v>
      </c>
      <c r="H4285" s="53" t="s">
        <v>76</v>
      </c>
      <c r="I4285" s="48"/>
      <c r="J4285" s="513"/>
      <c r="K4285" s="42" t="s">
        <v>31</v>
      </c>
      <c r="L4285" s="544">
        <v>45436</v>
      </c>
      <c r="M4285" s="51"/>
      <c r="N4285" s="513">
        <v>45656</v>
      </c>
      <c r="O4285" s="51" t="s">
        <v>4093</v>
      </c>
      <c r="P4285" s="70" t="str">
        <f t="shared" ref="P4285:P4291" ca="1" si="710">IF(K4285="NÃO INTERVENCIONADO",TODAY()-J4285,"")</f>
        <v/>
      </c>
      <c r="Q4285" s="70" t="str">
        <f t="shared" ca="1" si="706"/>
        <v/>
      </c>
      <c r="R4285" s="70" t="str">
        <f t="shared" ca="1" si="707"/>
        <v/>
      </c>
      <c r="S4285" s="70" t="str">
        <f t="shared" ca="1" si="708"/>
        <v/>
      </c>
      <c r="T4285" s="147" t="str">
        <f t="shared" ca="1" si="709"/>
        <v/>
      </c>
      <c r="U4285" s="146"/>
      <c r="V4285" s="51"/>
      <c r="W4285" s="51"/>
      <c r="X4285" s="51"/>
      <c r="Y4285" s="51"/>
      <c r="Z4285" s="51"/>
      <c r="AA4285" s="145"/>
    </row>
    <row r="4286" spans="1:27" s="2" customFormat="1" ht="15.6" x14ac:dyDescent="0.3">
      <c r="A4286" s="555">
        <v>45512</v>
      </c>
      <c r="B4286" s="48" t="s">
        <v>4091</v>
      </c>
      <c r="C4286" s="48" t="s">
        <v>3434</v>
      </c>
      <c r="D4286" s="48">
        <v>4</v>
      </c>
      <c r="E4286" s="48" t="s">
        <v>361</v>
      </c>
      <c r="F4286" s="45">
        <v>4</v>
      </c>
      <c r="G4286" s="46" t="s">
        <v>3042</v>
      </c>
      <c r="H4286" s="47" t="s">
        <v>30</v>
      </c>
      <c r="I4286" s="48"/>
      <c r="J4286" s="513"/>
      <c r="K4286" s="42" t="s">
        <v>31</v>
      </c>
      <c r="L4286" s="544">
        <v>45436</v>
      </c>
      <c r="M4286" s="51"/>
      <c r="N4286" s="513">
        <v>45530</v>
      </c>
      <c r="O4286" s="51" t="s">
        <v>4093</v>
      </c>
      <c r="P4286" s="70" t="str">
        <f t="shared" ca="1" si="710"/>
        <v/>
      </c>
      <c r="Q4286" s="70" t="str">
        <f t="shared" ca="1" si="706"/>
        <v/>
      </c>
      <c r="R4286" s="70" t="str">
        <f t="shared" ca="1" si="707"/>
        <v/>
      </c>
      <c r="S4286" s="70" t="str">
        <f t="shared" ca="1" si="708"/>
        <v/>
      </c>
      <c r="T4286" s="147" t="str">
        <f t="shared" ca="1" si="709"/>
        <v/>
      </c>
      <c r="U4286" s="146"/>
      <c r="V4286" s="51"/>
      <c r="W4286" s="51"/>
      <c r="X4286" s="51"/>
      <c r="Y4286" s="51"/>
      <c r="Z4286" s="51"/>
      <c r="AA4286" s="145"/>
    </row>
    <row r="4287" spans="1:27" s="2" customFormat="1" ht="15.6" x14ac:dyDescent="0.3">
      <c r="A4287" s="555">
        <v>45512</v>
      </c>
      <c r="B4287" s="48" t="s">
        <v>4091</v>
      </c>
      <c r="C4287" s="48" t="s">
        <v>3434</v>
      </c>
      <c r="D4287" s="48">
        <v>4</v>
      </c>
      <c r="E4287" s="48" t="s">
        <v>361</v>
      </c>
      <c r="F4287" s="45">
        <v>5</v>
      </c>
      <c r="G4287" s="46" t="s">
        <v>4097</v>
      </c>
      <c r="H4287" s="47" t="s">
        <v>30</v>
      </c>
      <c r="I4287" s="48"/>
      <c r="J4287" s="513"/>
      <c r="K4287" s="42" t="s">
        <v>31</v>
      </c>
      <c r="L4287" s="544">
        <v>45436</v>
      </c>
      <c r="M4287" s="51"/>
      <c r="N4287" s="513">
        <v>45530</v>
      </c>
      <c r="O4287" s="51" t="s">
        <v>4093</v>
      </c>
      <c r="P4287" s="70" t="str">
        <f t="shared" ca="1" si="710"/>
        <v/>
      </c>
      <c r="Q4287" s="70" t="str">
        <f t="shared" ca="1" si="706"/>
        <v/>
      </c>
      <c r="R4287" s="70" t="str">
        <f t="shared" ca="1" si="707"/>
        <v/>
      </c>
      <c r="S4287" s="70" t="str">
        <f t="shared" ca="1" si="708"/>
        <v/>
      </c>
      <c r="T4287" s="147" t="str">
        <f t="shared" ca="1" si="709"/>
        <v/>
      </c>
      <c r="U4287" s="146"/>
      <c r="V4287" s="51"/>
      <c r="W4287" s="51"/>
      <c r="X4287" s="51"/>
      <c r="Y4287" s="51"/>
      <c r="Z4287" s="51"/>
      <c r="AA4287" s="145"/>
    </row>
    <row r="4288" spans="1:27" s="2" customFormat="1" ht="31.2" x14ac:dyDescent="0.3">
      <c r="A4288" s="555">
        <v>45512</v>
      </c>
      <c r="B4288" s="48" t="s">
        <v>4091</v>
      </c>
      <c r="C4288" s="48" t="s">
        <v>3434</v>
      </c>
      <c r="D4288" s="48">
        <v>4</v>
      </c>
      <c r="E4288" s="48" t="s">
        <v>361</v>
      </c>
      <c r="F4288" s="45">
        <v>6</v>
      </c>
      <c r="G4288" s="63" t="s">
        <v>4096</v>
      </c>
      <c r="H4288" s="53" t="s">
        <v>44</v>
      </c>
      <c r="I4288" s="48"/>
      <c r="J4288" s="513">
        <v>45553</v>
      </c>
      <c r="K4288" s="42" t="s">
        <v>31</v>
      </c>
      <c r="L4288" s="544">
        <v>45436</v>
      </c>
      <c r="M4288" s="51"/>
      <c r="N4288" s="513">
        <v>45575</v>
      </c>
      <c r="O4288" s="51" t="s">
        <v>4093</v>
      </c>
      <c r="P4288" s="70" t="str">
        <f t="shared" ca="1" si="710"/>
        <v/>
      </c>
      <c r="Q4288" s="70" t="str">
        <f t="shared" ca="1" si="706"/>
        <v/>
      </c>
      <c r="R4288" s="70" t="str">
        <f t="shared" ca="1" si="707"/>
        <v/>
      </c>
      <c r="S4288" s="70" t="str">
        <f t="shared" ca="1" si="708"/>
        <v/>
      </c>
      <c r="T4288" s="147" t="str">
        <f t="shared" ca="1" si="709"/>
        <v/>
      </c>
      <c r="U4288" s="146"/>
      <c r="V4288" s="51"/>
      <c r="W4288" s="51"/>
      <c r="X4288" s="51"/>
      <c r="Y4288" s="51"/>
      <c r="Z4288" s="51"/>
      <c r="AA4288" s="145"/>
    </row>
    <row r="4289" spans="1:27" s="2" customFormat="1" ht="15.6" x14ac:dyDescent="0.3">
      <c r="A4289" s="555">
        <v>45512</v>
      </c>
      <c r="B4289" s="48" t="s">
        <v>4091</v>
      </c>
      <c r="C4289" s="48" t="s">
        <v>3434</v>
      </c>
      <c r="D4289" s="48">
        <v>4</v>
      </c>
      <c r="E4289" s="48" t="s">
        <v>361</v>
      </c>
      <c r="F4289" s="45">
        <v>7</v>
      </c>
      <c r="G4289" s="46" t="s">
        <v>4095</v>
      </c>
      <c r="H4289" s="47" t="s">
        <v>104</v>
      </c>
      <c r="I4289" s="48"/>
      <c r="J4289" s="568">
        <v>45553</v>
      </c>
      <c r="K4289" s="42" t="s">
        <v>31</v>
      </c>
      <c r="L4289" s="544">
        <v>45436</v>
      </c>
      <c r="M4289" s="51"/>
      <c r="N4289" s="513">
        <v>45562</v>
      </c>
      <c r="O4289" s="51" t="s">
        <v>4093</v>
      </c>
      <c r="P4289" s="70" t="str">
        <f t="shared" ca="1" si="710"/>
        <v/>
      </c>
      <c r="Q4289" s="70" t="str">
        <f t="shared" ca="1" si="706"/>
        <v/>
      </c>
      <c r="R4289" s="70" t="str">
        <f t="shared" ca="1" si="707"/>
        <v/>
      </c>
      <c r="S4289" s="70" t="str">
        <f t="shared" ca="1" si="708"/>
        <v/>
      </c>
      <c r="T4289" s="147" t="str">
        <f t="shared" ca="1" si="709"/>
        <v/>
      </c>
      <c r="U4289" s="146"/>
      <c r="V4289" s="51"/>
      <c r="W4289" s="51"/>
      <c r="X4289" s="51"/>
      <c r="Y4289" s="51"/>
      <c r="Z4289" s="51"/>
      <c r="AA4289" s="145"/>
    </row>
    <row r="4290" spans="1:27" s="2" customFormat="1" ht="15.6" x14ac:dyDescent="0.3">
      <c r="A4290" s="555">
        <v>45512</v>
      </c>
      <c r="B4290" s="48" t="s">
        <v>4091</v>
      </c>
      <c r="C4290" s="48" t="s">
        <v>3434</v>
      </c>
      <c r="D4290" s="48">
        <v>4</v>
      </c>
      <c r="E4290" s="48" t="s">
        <v>361</v>
      </c>
      <c r="F4290" s="45">
        <v>8</v>
      </c>
      <c r="G4290" s="61" t="s">
        <v>4094</v>
      </c>
      <c r="H4290" s="47" t="s">
        <v>104</v>
      </c>
      <c r="I4290" s="48"/>
      <c r="J4290" s="613">
        <v>45586</v>
      </c>
      <c r="K4290" s="42" t="s">
        <v>31</v>
      </c>
      <c r="L4290" s="544">
        <v>45436</v>
      </c>
      <c r="M4290" s="51"/>
      <c r="N4290" s="513">
        <v>45673</v>
      </c>
      <c r="O4290" s="51" t="s">
        <v>4093</v>
      </c>
      <c r="P4290" s="70" t="str">
        <f t="shared" ca="1" si="710"/>
        <v/>
      </c>
      <c r="Q4290" s="70" t="str">
        <f t="shared" ca="1" si="706"/>
        <v/>
      </c>
      <c r="R4290" s="70" t="str">
        <f t="shared" ca="1" si="707"/>
        <v/>
      </c>
      <c r="S4290" s="70" t="str">
        <f t="shared" ca="1" si="708"/>
        <v/>
      </c>
      <c r="T4290" s="147" t="str">
        <f t="shared" ca="1" si="709"/>
        <v/>
      </c>
      <c r="U4290" s="146"/>
      <c r="V4290" s="51"/>
      <c r="W4290" s="51"/>
      <c r="X4290" s="51"/>
      <c r="Y4290" s="51"/>
      <c r="Z4290" s="51"/>
      <c r="AA4290" s="145"/>
    </row>
    <row r="4291" spans="1:27" s="2" customFormat="1" ht="15.6" x14ac:dyDescent="0.3">
      <c r="A4291" s="555">
        <v>45512</v>
      </c>
      <c r="B4291" s="48" t="s">
        <v>4091</v>
      </c>
      <c r="C4291" s="48" t="s">
        <v>3434</v>
      </c>
      <c r="D4291" s="48">
        <v>4</v>
      </c>
      <c r="E4291" s="48" t="s">
        <v>361</v>
      </c>
      <c r="F4291" s="45">
        <v>9</v>
      </c>
      <c r="G4291" s="46" t="s">
        <v>4092</v>
      </c>
      <c r="H4291" s="47" t="s">
        <v>111</v>
      </c>
      <c r="I4291" s="47"/>
      <c r="J4291" s="568">
        <v>45587</v>
      </c>
      <c r="K4291" s="42" t="s">
        <v>31</v>
      </c>
      <c r="L4291" s="544">
        <v>45436</v>
      </c>
      <c r="M4291" s="51"/>
      <c r="N4291" s="513">
        <v>45587</v>
      </c>
      <c r="O4291" s="51" t="s">
        <v>4093</v>
      </c>
      <c r="P4291" s="70" t="str">
        <f t="shared" ca="1" si="710"/>
        <v/>
      </c>
      <c r="Q4291" s="70" t="str">
        <f t="shared" ca="1" si="706"/>
        <v/>
      </c>
      <c r="R4291" s="70" t="str">
        <f t="shared" ca="1" si="707"/>
        <v/>
      </c>
      <c r="S4291" s="70" t="str">
        <f t="shared" ca="1" si="708"/>
        <v/>
      </c>
      <c r="T4291" s="147" t="str">
        <f t="shared" ca="1" si="709"/>
        <v/>
      </c>
      <c r="U4291" s="146"/>
      <c r="V4291" s="51"/>
      <c r="W4291" s="51"/>
      <c r="X4291" s="51"/>
      <c r="Y4291" s="51"/>
      <c r="Z4291" s="51"/>
      <c r="AA4291" s="145"/>
    </row>
    <row r="4292" spans="1:27" s="2" customFormat="1" ht="15.6" x14ac:dyDescent="0.3">
      <c r="A4292" s="555">
        <v>45512</v>
      </c>
      <c r="B4292" s="48" t="s">
        <v>4091</v>
      </c>
      <c r="C4292" s="48" t="s">
        <v>3434</v>
      </c>
      <c r="D4292" s="48">
        <v>4</v>
      </c>
      <c r="E4292" s="48" t="s">
        <v>361</v>
      </c>
      <c r="F4292" s="45">
        <v>10</v>
      </c>
      <c r="G4292" s="61" t="s">
        <v>5297</v>
      </c>
      <c r="H4292" s="65" t="s">
        <v>116</v>
      </c>
      <c r="I4292" s="65"/>
      <c r="J4292" s="526">
        <v>45948</v>
      </c>
      <c r="K4292" s="191" t="s">
        <v>31</v>
      </c>
      <c r="L4292" s="544">
        <v>45436</v>
      </c>
      <c r="M4292" s="51"/>
      <c r="N4292" s="515">
        <v>45981</v>
      </c>
      <c r="O4292" s="51"/>
      <c r="P4292" s="70"/>
      <c r="Q4292" s="70"/>
      <c r="R4292" s="70"/>
      <c r="S4292" s="70"/>
      <c r="T4292" s="147"/>
      <c r="U4292" s="146"/>
      <c r="V4292" s="51"/>
      <c r="W4292" s="51"/>
      <c r="X4292" s="51"/>
      <c r="Y4292" s="51"/>
      <c r="Z4292" s="51"/>
      <c r="AA4292" s="145"/>
    </row>
    <row r="4293" spans="1:27" s="2" customFormat="1" ht="15.6" x14ac:dyDescent="0.3">
      <c r="A4293" s="555">
        <v>45505</v>
      </c>
      <c r="B4293" s="48" t="s">
        <v>4102</v>
      </c>
      <c r="C4293" s="48" t="s">
        <v>3434</v>
      </c>
      <c r="D4293" s="48">
        <v>4</v>
      </c>
      <c r="E4293" s="48" t="s">
        <v>28</v>
      </c>
      <c r="F4293" s="45">
        <v>1</v>
      </c>
      <c r="G4293" s="46" t="s">
        <v>4109</v>
      </c>
      <c r="H4293" s="48"/>
      <c r="I4293" s="48"/>
      <c r="J4293" s="513"/>
      <c r="K4293" s="42" t="s">
        <v>31</v>
      </c>
      <c r="L4293" s="543">
        <v>45441</v>
      </c>
      <c r="M4293" s="48"/>
      <c r="N4293" s="513">
        <v>45523</v>
      </c>
      <c r="O4293" s="51" t="s">
        <v>4104</v>
      </c>
      <c r="P4293" s="70" t="str">
        <f t="shared" ref="P4293:P4304" ca="1" si="711">IF(K4293="NÃO INTERVENCIONADO",TODAY()-J4293,"")</f>
        <v/>
      </c>
      <c r="Q4293" s="70" t="str">
        <f t="shared" ref="Q4293:Q4304" ca="1" si="712">IF(K4293="ENCOMENDADO",TODAY()-J4293,"")</f>
        <v/>
      </c>
      <c r="R4293" s="70" t="str">
        <f t="shared" ref="R4293:R4304" ca="1" si="713">IF(K4293="EM OBRA",TODAY()-J4293,"")</f>
        <v/>
      </c>
      <c r="S4293" s="70" t="str">
        <f ca="1">IF(K4293="CORREÇÃO NÃO ACEITE",TODAY()-L4293,"")</f>
        <v/>
      </c>
      <c r="T4293" s="147" t="str">
        <f t="shared" ref="T4293:T4304" ca="1" si="714">IF(K4293="A VERIFICAR",TODAY()-J4293,"")</f>
        <v/>
      </c>
      <c r="U4293" s="146"/>
      <c r="V4293" s="51"/>
      <c r="W4293" s="51"/>
      <c r="X4293" s="51"/>
      <c r="Y4293" s="51"/>
      <c r="Z4293" s="51"/>
      <c r="AA4293" s="145"/>
    </row>
    <row r="4294" spans="1:27" s="2" customFormat="1" ht="15.6" x14ac:dyDescent="0.3">
      <c r="A4294" s="555">
        <v>45505</v>
      </c>
      <c r="B4294" s="48" t="s">
        <v>4102</v>
      </c>
      <c r="C4294" s="48" t="s">
        <v>3434</v>
      </c>
      <c r="D4294" s="48">
        <v>4</v>
      </c>
      <c r="E4294" s="48" t="s">
        <v>28</v>
      </c>
      <c r="F4294" s="45">
        <v>2</v>
      </c>
      <c r="G4294" s="46" t="s">
        <v>4108</v>
      </c>
      <c r="H4294" s="48"/>
      <c r="I4294" s="48"/>
      <c r="J4294" s="513"/>
      <c r="K4294" s="42" t="s">
        <v>31</v>
      </c>
      <c r="L4294" s="543">
        <v>45441</v>
      </c>
      <c r="M4294" s="48"/>
      <c r="N4294" s="513">
        <v>45523</v>
      </c>
      <c r="O4294" s="51" t="s">
        <v>4104</v>
      </c>
      <c r="P4294" s="70" t="str">
        <f t="shared" ca="1" si="711"/>
        <v/>
      </c>
      <c r="Q4294" s="70" t="str">
        <f t="shared" ca="1" si="712"/>
        <v/>
      </c>
      <c r="R4294" s="70" t="str">
        <f t="shared" ca="1" si="713"/>
        <v/>
      </c>
      <c r="S4294" s="70" t="str">
        <f ca="1">IF(K4294="CORREÇÃO NÃO ACEITE",TODAY()-L4294,"")</f>
        <v/>
      </c>
      <c r="T4294" s="147" t="str">
        <f t="shared" ca="1" si="714"/>
        <v/>
      </c>
      <c r="U4294" s="146"/>
      <c r="V4294" s="51"/>
      <c r="W4294" s="51"/>
      <c r="X4294" s="51"/>
      <c r="Y4294" s="51"/>
      <c r="Z4294" s="51"/>
      <c r="AA4294" s="145"/>
    </row>
    <row r="4295" spans="1:27" s="2" customFormat="1" ht="15.6" x14ac:dyDescent="0.3">
      <c r="A4295" s="555">
        <v>45505</v>
      </c>
      <c r="B4295" s="48" t="s">
        <v>4102</v>
      </c>
      <c r="C4295" s="48" t="s">
        <v>3434</v>
      </c>
      <c r="D4295" s="48">
        <v>4</v>
      </c>
      <c r="E4295" s="48" t="s">
        <v>28</v>
      </c>
      <c r="F4295" s="45">
        <v>3</v>
      </c>
      <c r="G4295" s="46" t="s">
        <v>3042</v>
      </c>
      <c r="H4295" s="48"/>
      <c r="I4295" s="48"/>
      <c r="J4295" s="513"/>
      <c r="K4295" s="42" t="s">
        <v>31</v>
      </c>
      <c r="L4295" s="543">
        <v>45441</v>
      </c>
      <c r="M4295" s="48"/>
      <c r="N4295" s="513">
        <v>45523</v>
      </c>
      <c r="O4295" s="51" t="s">
        <v>4104</v>
      </c>
      <c r="P4295" s="70" t="str">
        <f t="shared" ca="1" si="711"/>
        <v/>
      </c>
      <c r="Q4295" s="70" t="str">
        <f t="shared" ca="1" si="712"/>
        <v/>
      </c>
      <c r="R4295" s="70" t="str">
        <f t="shared" ca="1" si="713"/>
        <v/>
      </c>
      <c r="S4295" s="70" t="str">
        <f t="shared" ref="S4295:S4304" ca="1" si="715">IF(K4295="CORREÇÃO NÃO ACEITE",TODAY()-J4295,"")</f>
        <v/>
      </c>
      <c r="T4295" s="147" t="str">
        <f t="shared" ca="1" si="714"/>
        <v/>
      </c>
      <c r="U4295" s="146"/>
      <c r="V4295" s="51"/>
      <c r="W4295" s="51"/>
      <c r="X4295" s="51"/>
      <c r="Y4295" s="51"/>
      <c r="Z4295" s="51"/>
      <c r="AA4295" s="145"/>
    </row>
    <row r="4296" spans="1:27" s="2" customFormat="1" ht="15.6" x14ac:dyDescent="0.3">
      <c r="A4296" s="555">
        <v>45505</v>
      </c>
      <c r="B4296" s="48" t="s">
        <v>4102</v>
      </c>
      <c r="C4296" s="48" t="s">
        <v>3434</v>
      </c>
      <c r="D4296" s="48">
        <v>4</v>
      </c>
      <c r="E4296" s="48" t="s">
        <v>28</v>
      </c>
      <c r="F4296" s="45">
        <v>4</v>
      </c>
      <c r="G4296" s="46" t="s">
        <v>4107</v>
      </c>
      <c r="H4296" s="47" t="s">
        <v>30</v>
      </c>
      <c r="I4296" s="48"/>
      <c r="J4296" s="513"/>
      <c r="K4296" s="42" t="s">
        <v>31</v>
      </c>
      <c r="L4296" s="543">
        <v>45441</v>
      </c>
      <c r="M4296" s="48"/>
      <c r="N4296" s="513">
        <v>45643</v>
      </c>
      <c r="O4296" s="51" t="s">
        <v>4104</v>
      </c>
      <c r="P4296" s="70" t="str">
        <f t="shared" ca="1" si="711"/>
        <v/>
      </c>
      <c r="Q4296" s="70" t="str">
        <f t="shared" ca="1" si="712"/>
        <v/>
      </c>
      <c r="R4296" s="70" t="str">
        <f t="shared" ca="1" si="713"/>
        <v/>
      </c>
      <c r="S4296" s="70" t="str">
        <f t="shared" ca="1" si="715"/>
        <v/>
      </c>
      <c r="T4296" s="147" t="str">
        <f t="shared" ca="1" si="714"/>
        <v/>
      </c>
      <c r="U4296" s="146"/>
      <c r="V4296" s="51"/>
      <c r="W4296" s="51"/>
      <c r="X4296" s="51"/>
      <c r="Y4296" s="51"/>
      <c r="Z4296" s="51"/>
      <c r="AA4296" s="145"/>
    </row>
    <row r="4297" spans="1:27" s="2" customFormat="1" ht="15.6" x14ac:dyDescent="0.3">
      <c r="A4297" s="555">
        <v>45505</v>
      </c>
      <c r="B4297" s="48" t="s">
        <v>4102</v>
      </c>
      <c r="C4297" s="48" t="s">
        <v>3434</v>
      </c>
      <c r="D4297" s="48">
        <v>4</v>
      </c>
      <c r="E4297" s="48" t="s">
        <v>28</v>
      </c>
      <c r="F4297" s="45">
        <v>5</v>
      </c>
      <c r="G4297" s="46" t="s">
        <v>2419</v>
      </c>
      <c r="H4297" s="53" t="s">
        <v>44</v>
      </c>
      <c r="I4297" s="48"/>
      <c r="J4297" s="513"/>
      <c r="K4297" s="42" t="s">
        <v>31</v>
      </c>
      <c r="L4297" s="543">
        <v>45441</v>
      </c>
      <c r="M4297" s="48"/>
      <c r="N4297" s="513">
        <v>45614</v>
      </c>
      <c r="O4297" s="51" t="s">
        <v>4104</v>
      </c>
      <c r="P4297" s="70" t="str">
        <f t="shared" ca="1" si="711"/>
        <v/>
      </c>
      <c r="Q4297" s="70" t="str">
        <f t="shared" ca="1" si="712"/>
        <v/>
      </c>
      <c r="R4297" s="70" t="str">
        <f t="shared" ca="1" si="713"/>
        <v/>
      </c>
      <c r="S4297" s="70" t="str">
        <f t="shared" ca="1" si="715"/>
        <v/>
      </c>
      <c r="T4297" s="147" t="str">
        <f t="shared" ca="1" si="714"/>
        <v/>
      </c>
      <c r="U4297" s="146"/>
      <c r="V4297" s="51"/>
      <c r="W4297" s="51"/>
      <c r="X4297" s="51"/>
      <c r="Y4297" s="51"/>
      <c r="Z4297" s="51"/>
      <c r="AA4297" s="145"/>
    </row>
    <row r="4298" spans="1:27" s="2" customFormat="1" ht="15.6" x14ac:dyDescent="0.3">
      <c r="A4298" s="555">
        <v>45505</v>
      </c>
      <c r="B4298" s="48" t="s">
        <v>4102</v>
      </c>
      <c r="C4298" s="48" t="s">
        <v>3434</v>
      </c>
      <c r="D4298" s="48">
        <v>4</v>
      </c>
      <c r="E4298" s="48" t="s">
        <v>28</v>
      </c>
      <c r="F4298" s="45">
        <v>6</v>
      </c>
      <c r="G4298" s="46" t="s">
        <v>4106</v>
      </c>
      <c r="H4298" s="48"/>
      <c r="I4298" s="48"/>
      <c r="J4298" s="513"/>
      <c r="K4298" s="42" t="s">
        <v>31</v>
      </c>
      <c r="L4298" s="543">
        <v>45441</v>
      </c>
      <c r="M4298" s="48"/>
      <c r="N4298" s="513">
        <v>45523</v>
      </c>
      <c r="O4298" s="51" t="s">
        <v>4104</v>
      </c>
      <c r="P4298" s="70" t="str">
        <f t="shared" ca="1" si="711"/>
        <v/>
      </c>
      <c r="Q4298" s="70" t="str">
        <f t="shared" ca="1" si="712"/>
        <v/>
      </c>
      <c r="R4298" s="70" t="str">
        <f t="shared" ca="1" si="713"/>
        <v/>
      </c>
      <c r="S4298" s="70" t="str">
        <f t="shared" ca="1" si="715"/>
        <v/>
      </c>
      <c r="T4298" s="147" t="str">
        <f t="shared" ca="1" si="714"/>
        <v/>
      </c>
      <c r="U4298" s="146"/>
      <c r="V4298" s="51"/>
      <c r="W4298" s="51"/>
      <c r="X4298" s="51"/>
      <c r="Y4298" s="51"/>
      <c r="Z4298" s="51"/>
      <c r="AA4298" s="145"/>
    </row>
    <row r="4299" spans="1:27" s="2" customFormat="1" ht="15.6" x14ac:dyDescent="0.3">
      <c r="A4299" s="555">
        <v>45505</v>
      </c>
      <c r="B4299" s="48" t="s">
        <v>4102</v>
      </c>
      <c r="C4299" s="48" t="s">
        <v>3434</v>
      </c>
      <c r="D4299" s="48">
        <v>4</v>
      </c>
      <c r="E4299" s="48" t="s">
        <v>28</v>
      </c>
      <c r="F4299" s="45">
        <v>7</v>
      </c>
      <c r="G4299" s="46" t="s">
        <v>2832</v>
      </c>
      <c r="H4299" s="48"/>
      <c r="I4299" s="48"/>
      <c r="J4299" s="513"/>
      <c r="K4299" s="42" t="s">
        <v>31</v>
      </c>
      <c r="L4299" s="543">
        <v>45441</v>
      </c>
      <c r="M4299" s="48"/>
      <c r="N4299" s="513">
        <v>45523</v>
      </c>
      <c r="O4299" s="51" t="s">
        <v>4104</v>
      </c>
      <c r="P4299" s="70" t="str">
        <f t="shared" ca="1" si="711"/>
        <v/>
      </c>
      <c r="Q4299" s="70" t="str">
        <f t="shared" ca="1" si="712"/>
        <v/>
      </c>
      <c r="R4299" s="70" t="str">
        <f t="shared" ca="1" si="713"/>
        <v/>
      </c>
      <c r="S4299" s="70" t="str">
        <f t="shared" ca="1" si="715"/>
        <v/>
      </c>
      <c r="T4299" s="147" t="str">
        <f t="shared" ca="1" si="714"/>
        <v/>
      </c>
      <c r="U4299" s="146"/>
      <c r="V4299" s="51"/>
      <c r="W4299" s="51"/>
      <c r="X4299" s="51"/>
      <c r="Y4299" s="51"/>
      <c r="Z4299" s="51"/>
      <c r="AA4299" s="145"/>
    </row>
    <row r="4300" spans="1:27" s="2" customFormat="1" ht="15.6" x14ac:dyDescent="0.3">
      <c r="A4300" s="555">
        <v>45505</v>
      </c>
      <c r="B4300" s="48" t="s">
        <v>4102</v>
      </c>
      <c r="C4300" s="48" t="s">
        <v>3434</v>
      </c>
      <c r="D4300" s="48">
        <v>4</v>
      </c>
      <c r="E4300" s="48" t="s">
        <v>28</v>
      </c>
      <c r="F4300" s="45">
        <v>8</v>
      </c>
      <c r="G4300" s="46" t="s">
        <v>807</v>
      </c>
      <c r="H4300" s="48"/>
      <c r="I4300" s="48"/>
      <c r="J4300" s="513"/>
      <c r="K4300" s="42" t="s">
        <v>31</v>
      </c>
      <c r="L4300" s="543">
        <v>45441</v>
      </c>
      <c r="M4300" s="48"/>
      <c r="N4300" s="513">
        <v>45523</v>
      </c>
      <c r="O4300" s="51" t="s">
        <v>4104</v>
      </c>
      <c r="P4300" s="70" t="str">
        <f t="shared" ca="1" si="711"/>
        <v/>
      </c>
      <c r="Q4300" s="70" t="str">
        <f t="shared" ca="1" si="712"/>
        <v/>
      </c>
      <c r="R4300" s="70" t="str">
        <f t="shared" ca="1" si="713"/>
        <v/>
      </c>
      <c r="S4300" s="70" t="str">
        <f t="shared" ca="1" si="715"/>
        <v/>
      </c>
      <c r="T4300" s="147" t="str">
        <f t="shared" ca="1" si="714"/>
        <v/>
      </c>
      <c r="U4300" s="146"/>
      <c r="V4300" s="51"/>
      <c r="W4300" s="51"/>
      <c r="X4300" s="51"/>
      <c r="Y4300" s="51"/>
      <c r="Z4300" s="51"/>
      <c r="AA4300" s="145"/>
    </row>
    <row r="4301" spans="1:27" s="2" customFormat="1" ht="15.6" x14ac:dyDescent="0.3">
      <c r="A4301" s="555">
        <v>45505</v>
      </c>
      <c r="B4301" s="48" t="s">
        <v>4102</v>
      </c>
      <c r="C4301" s="48" t="s">
        <v>3434</v>
      </c>
      <c r="D4301" s="48">
        <v>4</v>
      </c>
      <c r="E4301" s="48" t="s">
        <v>28</v>
      </c>
      <c r="F4301" s="45">
        <v>9</v>
      </c>
      <c r="G4301" s="52" t="s">
        <v>4105</v>
      </c>
      <c r="H4301" s="48"/>
      <c r="I4301" s="48"/>
      <c r="J4301" s="513"/>
      <c r="K4301" s="69" t="s">
        <v>227</v>
      </c>
      <c r="L4301" s="543">
        <v>45441</v>
      </c>
      <c r="M4301" s="48"/>
      <c r="N4301" s="513"/>
      <c r="O4301" s="51" t="s">
        <v>4104</v>
      </c>
      <c r="P4301" s="70" t="str">
        <f t="shared" ca="1" si="711"/>
        <v/>
      </c>
      <c r="Q4301" s="70" t="str">
        <f t="shared" ca="1" si="712"/>
        <v/>
      </c>
      <c r="R4301" s="70" t="str">
        <f t="shared" ca="1" si="713"/>
        <v/>
      </c>
      <c r="S4301" s="70" t="str">
        <f t="shared" ca="1" si="715"/>
        <v/>
      </c>
      <c r="T4301" s="147" t="str">
        <f t="shared" ca="1" si="714"/>
        <v/>
      </c>
      <c r="U4301" s="146"/>
      <c r="V4301" s="51"/>
      <c r="W4301" s="51"/>
      <c r="X4301" s="51"/>
      <c r="Y4301" s="51"/>
      <c r="Z4301" s="51"/>
      <c r="AA4301" s="145"/>
    </row>
    <row r="4302" spans="1:27" s="2" customFormat="1" ht="15.6" x14ac:dyDescent="0.3">
      <c r="A4302" s="555">
        <v>45505</v>
      </c>
      <c r="B4302" s="48" t="s">
        <v>4102</v>
      </c>
      <c r="C4302" s="48" t="s">
        <v>3434</v>
      </c>
      <c r="D4302" s="48">
        <v>4</v>
      </c>
      <c r="E4302" s="48" t="s">
        <v>28</v>
      </c>
      <c r="F4302" s="45">
        <v>10</v>
      </c>
      <c r="G4302" s="46" t="s">
        <v>4094</v>
      </c>
      <c r="H4302" s="47" t="s">
        <v>104</v>
      </c>
      <c r="I4302" s="47"/>
      <c r="J4302" s="568">
        <v>45583</v>
      </c>
      <c r="K4302" s="42" t="s">
        <v>31</v>
      </c>
      <c r="L4302" s="543">
        <v>45441</v>
      </c>
      <c r="M4302" s="48"/>
      <c r="N4302" s="513">
        <v>45586</v>
      </c>
      <c r="O4302" s="51" t="s">
        <v>4104</v>
      </c>
      <c r="P4302" s="70" t="str">
        <f t="shared" ca="1" si="711"/>
        <v/>
      </c>
      <c r="Q4302" s="70" t="str">
        <f t="shared" ca="1" si="712"/>
        <v/>
      </c>
      <c r="R4302" s="70" t="str">
        <f t="shared" ca="1" si="713"/>
        <v/>
      </c>
      <c r="S4302" s="70" t="str">
        <f t="shared" ca="1" si="715"/>
        <v/>
      </c>
      <c r="T4302" s="147" t="str">
        <f t="shared" ca="1" si="714"/>
        <v/>
      </c>
      <c r="U4302" s="146"/>
      <c r="V4302" s="51"/>
      <c r="W4302" s="51"/>
      <c r="X4302" s="51"/>
      <c r="Y4302" s="51"/>
      <c r="Z4302" s="51"/>
      <c r="AA4302" s="145"/>
    </row>
    <row r="4303" spans="1:27" s="2" customFormat="1" ht="15.6" x14ac:dyDescent="0.3">
      <c r="A4303" s="555">
        <v>45505</v>
      </c>
      <c r="B4303" s="48" t="s">
        <v>4102</v>
      </c>
      <c r="C4303" s="48" t="s">
        <v>3434</v>
      </c>
      <c r="D4303" s="48">
        <v>4</v>
      </c>
      <c r="E4303" s="48" t="s">
        <v>28</v>
      </c>
      <c r="F4303" s="45">
        <v>11</v>
      </c>
      <c r="G4303" s="94" t="s">
        <v>2216</v>
      </c>
      <c r="H4303" s="95" t="s">
        <v>84</v>
      </c>
      <c r="I4303" s="95"/>
      <c r="J4303" s="570">
        <v>45601</v>
      </c>
      <c r="K4303" s="42" t="s">
        <v>31</v>
      </c>
      <c r="L4303" s="543">
        <v>45441</v>
      </c>
      <c r="M4303" s="48"/>
      <c r="N4303" s="513">
        <v>45601</v>
      </c>
      <c r="O4303" s="51" t="s">
        <v>4104</v>
      </c>
      <c r="P4303" s="70" t="str">
        <f t="shared" ca="1" si="711"/>
        <v/>
      </c>
      <c r="Q4303" s="70" t="str">
        <f t="shared" ca="1" si="712"/>
        <v/>
      </c>
      <c r="R4303" s="70" t="str">
        <f t="shared" ca="1" si="713"/>
        <v/>
      </c>
      <c r="S4303" s="70" t="str">
        <f t="shared" ca="1" si="715"/>
        <v/>
      </c>
      <c r="T4303" s="147" t="str">
        <f t="shared" ca="1" si="714"/>
        <v/>
      </c>
      <c r="U4303" s="146"/>
      <c r="V4303" s="51"/>
      <c r="W4303" s="51"/>
      <c r="X4303" s="51"/>
      <c r="Y4303" s="51"/>
      <c r="Z4303" s="51"/>
      <c r="AA4303" s="145"/>
    </row>
    <row r="4304" spans="1:27" s="2" customFormat="1" ht="15.6" x14ac:dyDescent="0.3">
      <c r="A4304" s="555">
        <v>45505</v>
      </c>
      <c r="B4304" s="48" t="s">
        <v>4102</v>
      </c>
      <c r="C4304" s="48" t="s">
        <v>3434</v>
      </c>
      <c r="D4304" s="48">
        <v>4</v>
      </c>
      <c r="E4304" s="48" t="s">
        <v>28</v>
      </c>
      <c r="F4304" s="45">
        <v>12</v>
      </c>
      <c r="G4304" s="46" t="s">
        <v>4103</v>
      </c>
      <c r="H4304" s="47" t="s">
        <v>30</v>
      </c>
      <c r="I4304" s="48"/>
      <c r="J4304" s="585">
        <v>45614</v>
      </c>
      <c r="K4304" s="42" t="s">
        <v>31</v>
      </c>
      <c r="L4304" s="543">
        <v>45441</v>
      </c>
      <c r="M4304" s="48"/>
      <c r="N4304" s="513">
        <v>45643</v>
      </c>
      <c r="O4304" s="51" t="s">
        <v>4104</v>
      </c>
      <c r="P4304" s="70" t="str">
        <f t="shared" ca="1" si="711"/>
        <v/>
      </c>
      <c r="Q4304" s="70" t="str">
        <f t="shared" ca="1" si="712"/>
        <v/>
      </c>
      <c r="R4304" s="70" t="str">
        <f t="shared" ca="1" si="713"/>
        <v/>
      </c>
      <c r="S4304" s="70" t="str">
        <f t="shared" ca="1" si="715"/>
        <v/>
      </c>
      <c r="T4304" s="147" t="str">
        <f t="shared" ca="1" si="714"/>
        <v/>
      </c>
      <c r="U4304" s="146"/>
      <c r="V4304" s="51"/>
      <c r="W4304" s="51"/>
      <c r="X4304" s="51"/>
      <c r="Y4304" s="51"/>
      <c r="Z4304" s="51"/>
      <c r="AA4304" s="145"/>
    </row>
    <row r="4305" spans="1:27" s="2" customFormat="1" ht="15.6" x14ac:dyDescent="0.3">
      <c r="A4305" s="555">
        <v>45505</v>
      </c>
      <c r="B4305" s="48" t="s">
        <v>4102</v>
      </c>
      <c r="C4305" s="45" t="s">
        <v>3434</v>
      </c>
      <c r="D4305" s="45">
        <v>4</v>
      </c>
      <c r="E4305" s="45" t="s">
        <v>28</v>
      </c>
      <c r="F4305" s="45">
        <v>13</v>
      </c>
      <c r="G4305" s="64" t="s">
        <v>4110</v>
      </c>
      <c r="H4305" s="61" t="s">
        <v>30</v>
      </c>
      <c r="I4305" s="47"/>
      <c r="J4305" s="583">
        <v>45646</v>
      </c>
      <c r="K4305" s="42" t="s">
        <v>31</v>
      </c>
      <c r="L4305" s="543">
        <v>45441</v>
      </c>
      <c r="M4305" s="57"/>
      <c r="N4305" s="513">
        <v>45686</v>
      </c>
      <c r="O4305" s="51"/>
      <c r="P4305" s="70"/>
      <c r="Q4305" s="70"/>
      <c r="R4305" s="70"/>
      <c r="S4305" s="70"/>
      <c r="T4305" s="147"/>
      <c r="U4305" s="146"/>
      <c r="V4305" s="51"/>
      <c r="W4305" s="51"/>
      <c r="X4305" s="51"/>
      <c r="Y4305" s="51"/>
      <c r="Z4305" s="51"/>
      <c r="AA4305" s="145"/>
    </row>
    <row r="4306" spans="1:27" s="2" customFormat="1" ht="15.6" x14ac:dyDescent="0.3">
      <c r="A4306" s="555">
        <v>45505</v>
      </c>
      <c r="B4306" s="48" t="s">
        <v>4102</v>
      </c>
      <c r="C4306" s="45" t="s">
        <v>3434</v>
      </c>
      <c r="D4306" s="45">
        <v>4</v>
      </c>
      <c r="E4306" s="45" t="s">
        <v>28</v>
      </c>
      <c r="F4306" s="45">
        <v>14</v>
      </c>
      <c r="G4306" s="64" t="s">
        <v>4111</v>
      </c>
      <c r="H4306" s="61" t="s">
        <v>44</v>
      </c>
      <c r="I4306" s="47"/>
      <c r="J4306" s="583">
        <v>45687</v>
      </c>
      <c r="K4306" s="42" t="s">
        <v>31</v>
      </c>
      <c r="L4306" s="543">
        <v>45441</v>
      </c>
      <c r="M4306" s="57"/>
      <c r="N4306" s="513">
        <v>45687</v>
      </c>
      <c r="O4306" s="51"/>
      <c r="P4306" s="70" t="str">
        <f ca="1">IF(K4306="NÃO INTERVENCIONADO",TODAY()-J4306,"")</f>
        <v/>
      </c>
      <c r="Q4306" s="70" t="str">
        <f t="shared" ref="Q4306:Q4312" ca="1" si="716">IF(K4306="ENCOMENDADO",TODAY()-J4306,"")</f>
        <v/>
      </c>
      <c r="R4306" s="70" t="str">
        <f t="shared" ref="R4306:R4312" ca="1" si="717">IF(K4306="EM OBRA",TODAY()-J4306,"")</f>
        <v/>
      </c>
      <c r="S4306" s="70" t="str">
        <f ca="1">IF(K4306="CORREÇÃO NÃO ACEITE",TODAY()-J4306,"")</f>
        <v/>
      </c>
      <c r="T4306" s="147" t="str">
        <f t="shared" ref="T4306:T4312" ca="1" si="718">IF(K4306="A VERIFICAR",TODAY()-J4306,"")</f>
        <v/>
      </c>
      <c r="U4306" s="146"/>
      <c r="V4306" s="51"/>
      <c r="W4306" s="51"/>
      <c r="X4306" s="51"/>
      <c r="Y4306" s="51"/>
      <c r="Z4306" s="51"/>
      <c r="AA4306" s="145"/>
    </row>
    <row r="4307" spans="1:27" s="2" customFormat="1" ht="15.6" x14ac:dyDescent="0.3">
      <c r="A4307" s="555">
        <v>45505</v>
      </c>
      <c r="B4307" s="48" t="s">
        <v>4102</v>
      </c>
      <c r="C4307" s="48" t="s">
        <v>3434</v>
      </c>
      <c r="D4307" s="48">
        <v>4</v>
      </c>
      <c r="E4307" s="48" t="s">
        <v>28</v>
      </c>
      <c r="F4307" s="60">
        <v>15</v>
      </c>
      <c r="G4307" s="46" t="s">
        <v>4112</v>
      </c>
      <c r="H4307" s="46" t="s">
        <v>810</v>
      </c>
      <c r="I4307" s="59"/>
      <c r="J4307" s="585">
        <v>45692</v>
      </c>
      <c r="K4307" s="42" t="s">
        <v>31</v>
      </c>
      <c r="L4307" s="543">
        <v>45441</v>
      </c>
      <c r="M4307" s="43"/>
      <c r="N4307" s="513">
        <v>45687</v>
      </c>
      <c r="O4307" s="51"/>
      <c r="P4307" s="70" t="str">
        <f ca="1">IF(K4307="NÃO INTERVENCIONADO",TODAY()-J4307,"")</f>
        <v/>
      </c>
      <c r="Q4307" s="70" t="str">
        <f t="shared" ca="1" si="716"/>
        <v/>
      </c>
      <c r="R4307" s="70" t="str">
        <f t="shared" ca="1" si="717"/>
        <v/>
      </c>
      <c r="S4307" s="70" t="str">
        <f ca="1">IF(K4307="CORREÇÃO NÃO ACEITE",TODAY()-J4307,"")</f>
        <v/>
      </c>
      <c r="T4307" s="147" t="str">
        <f t="shared" ca="1" si="718"/>
        <v/>
      </c>
      <c r="U4307" s="146"/>
      <c r="V4307" s="51"/>
      <c r="W4307" s="51"/>
      <c r="X4307" s="51"/>
      <c r="Y4307" s="51"/>
      <c r="Z4307" s="51"/>
      <c r="AA4307" s="145"/>
    </row>
    <row r="4308" spans="1:27" s="2" customFormat="1" ht="31.2" x14ac:dyDescent="0.3">
      <c r="A4308" s="555">
        <v>45505</v>
      </c>
      <c r="B4308" s="48" t="s">
        <v>4102</v>
      </c>
      <c r="C4308" s="48" t="s">
        <v>3434</v>
      </c>
      <c r="D4308" s="48">
        <v>4</v>
      </c>
      <c r="E4308" s="48" t="s">
        <v>28</v>
      </c>
      <c r="F4308" s="45">
        <v>16</v>
      </c>
      <c r="G4308" s="64" t="s">
        <v>5363</v>
      </c>
      <c r="H4308" s="61" t="s">
        <v>30</v>
      </c>
      <c r="I4308" s="65"/>
      <c r="J4308" s="580">
        <v>45994</v>
      </c>
      <c r="K4308" s="42" t="s">
        <v>31</v>
      </c>
      <c r="L4308" s="543">
        <v>45441</v>
      </c>
      <c r="M4308" s="57"/>
      <c r="N4308" s="513">
        <v>45996</v>
      </c>
      <c r="O4308" s="51"/>
      <c r="P4308" s="70" t="str">
        <f ca="1">IF(K4308="NÃO INTERVENCIONADO",TODAY()-J4308,"")</f>
        <v/>
      </c>
      <c r="Q4308" s="70" t="str">
        <f t="shared" ca="1" si="716"/>
        <v/>
      </c>
      <c r="R4308" s="70" t="str">
        <f t="shared" ca="1" si="717"/>
        <v/>
      </c>
      <c r="S4308" s="70"/>
      <c r="T4308" s="147" t="str">
        <f t="shared" ca="1" si="718"/>
        <v/>
      </c>
      <c r="U4308" s="146"/>
      <c r="V4308" s="51"/>
      <c r="W4308" s="51"/>
      <c r="X4308" s="51"/>
      <c r="Y4308" s="51"/>
      <c r="Z4308" s="51"/>
      <c r="AA4308" s="145"/>
    </row>
    <row r="4309" spans="1:27" s="2" customFormat="1" ht="15.6" x14ac:dyDescent="0.3">
      <c r="A4309" s="558">
        <v>45511</v>
      </c>
      <c r="B4309" s="48" t="s">
        <v>4113</v>
      </c>
      <c r="C4309" s="48" t="s">
        <v>3434</v>
      </c>
      <c r="D4309" s="48">
        <v>4</v>
      </c>
      <c r="E4309" s="48" t="s">
        <v>66</v>
      </c>
      <c r="F4309" s="48">
        <v>1</v>
      </c>
      <c r="G4309" s="64" t="s">
        <v>4114</v>
      </c>
      <c r="H4309" s="65" t="s">
        <v>158</v>
      </c>
      <c r="I4309" s="47"/>
      <c r="J4309" s="577">
        <v>45663</v>
      </c>
      <c r="K4309" s="42" t="s">
        <v>31</v>
      </c>
      <c r="L4309" s="544">
        <v>45468</v>
      </c>
      <c r="M4309" s="57"/>
      <c r="N4309" s="522">
        <v>45698</v>
      </c>
      <c r="O4309" s="51"/>
      <c r="P4309" s="70" t="str">
        <f ca="1">IF(K4309="NÃO INTERVENCIONADO",TODAY()-J4309,"")</f>
        <v/>
      </c>
      <c r="Q4309" s="70" t="str">
        <f t="shared" ca="1" si="716"/>
        <v/>
      </c>
      <c r="R4309" s="70" t="str">
        <f t="shared" ca="1" si="717"/>
        <v/>
      </c>
      <c r="S4309" s="70" t="str">
        <f ca="1">IF(K4309="CORREÇÃO NÃO ACEITE",TODAY()-J4309,"")</f>
        <v/>
      </c>
      <c r="T4309" s="147" t="str">
        <f t="shared" ca="1" si="718"/>
        <v/>
      </c>
      <c r="U4309" s="146"/>
      <c r="V4309" s="51"/>
      <c r="W4309" s="51"/>
      <c r="X4309" s="51"/>
      <c r="Y4309" s="51"/>
      <c r="Z4309" s="51"/>
      <c r="AA4309" s="145"/>
    </row>
    <row r="4310" spans="1:27" s="2" customFormat="1" ht="15.6" x14ac:dyDescent="0.3">
      <c r="A4310" s="558">
        <v>45511</v>
      </c>
      <c r="B4310" s="59" t="s">
        <v>4113</v>
      </c>
      <c r="C4310" s="59" t="s">
        <v>3434</v>
      </c>
      <c r="D4310" s="59">
        <v>4</v>
      </c>
      <c r="E4310" s="59" t="s">
        <v>66</v>
      </c>
      <c r="F4310" s="59">
        <v>2</v>
      </c>
      <c r="G4310" s="67" t="s">
        <v>2532</v>
      </c>
      <c r="H4310" s="47" t="s">
        <v>30</v>
      </c>
      <c r="I4310" s="48"/>
      <c r="J4310" s="513"/>
      <c r="K4310" s="187" t="s">
        <v>31</v>
      </c>
      <c r="L4310" s="544">
        <v>45468</v>
      </c>
      <c r="M4310" s="60"/>
      <c r="N4310" s="513">
        <v>45656</v>
      </c>
      <c r="O4310" s="51"/>
      <c r="P4310" s="70" t="str">
        <f ca="1">IF(K4310="NÃO INTERVENCIONADO",TODAY()-J4310,"")</f>
        <v/>
      </c>
      <c r="Q4310" s="70" t="str">
        <f t="shared" ca="1" si="716"/>
        <v/>
      </c>
      <c r="R4310" s="70" t="str">
        <f t="shared" ca="1" si="717"/>
        <v/>
      </c>
      <c r="S4310" s="70" t="str">
        <f ca="1">IF(K4310="CORREÇÃO NÃO ACEITE",TODAY()-J4310,"")</f>
        <v/>
      </c>
      <c r="T4310" s="147" t="str">
        <f t="shared" ca="1" si="718"/>
        <v/>
      </c>
      <c r="U4310" s="146"/>
      <c r="V4310" s="51"/>
      <c r="W4310" s="51"/>
      <c r="X4310" s="51"/>
      <c r="Y4310" s="51"/>
      <c r="Z4310" s="51"/>
      <c r="AA4310" s="145"/>
    </row>
    <row r="4311" spans="1:27" s="2" customFormat="1" ht="15.6" x14ac:dyDescent="0.3">
      <c r="A4311" s="558">
        <v>45511</v>
      </c>
      <c r="B4311" s="59" t="s">
        <v>4113</v>
      </c>
      <c r="C4311" s="59" t="s">
        <v>3434</v>
      </c>
      <c r="D4311" s="59">
        <v>4</v>
      </c>
      <c r="E4311" s="59" t="s">
        <v>66</v>
      </c>
      <c r="F4311" s="59">
        <v>3</v>
      </c>
      <c r="G4311" s="67" t="s">
        <v>4115</v>
      </c>
      <c r="H4311" s="47" t="s">
        <v>30</v>
      </c>
      <c r="I4311" s="47"/>
      <c r="J4311" s="568">
        <v>45586</v>
      </c>
      <c r="K4311" s="42" t="s">
        <v>31</v>
      </c>
      <c r="L4311" s="544">
        <v>45468</v>
      </c>
      <c r="M4311" s="60"/>
      <c r="N4311" s="527">
        <v>45586</v>
      </c>
      <c r="O4311" s="51"/>
      <c r="P4311" s="70" t="str">
        <f ca="1">IF(K4311="NÃO INTERVENCIONADO",TODAY()-L4311,"")</f>
        <v/>
      </c>
      <c r="Q4311" s="70" t="str">
        <f t="shared" ca="1" si="716"/>
        <v/>
      </c>
      <c r="R4311" s="70" t="str">
        <f t="shared" ca="1" si="717"/>
        <v/>
      </c>
      <c r="S4311" s="70" t="str">
        <f ca="1">IF(K4311="CORREÇÃO NÃO ACEITE",TODAY()-J4311,"")</f>
        <v/>
      </c>
      <c r="T4311" s="147" t="str">
        <f t="shared" ca="1" si="718"/>
        <v/>
      </c>
      <c r="U4311" s="146"/>
      <c r="V4311" s="51"/>
      <c r="W4311" s="51"/>
      <c r="X4311" s="51"/>
      <c r="Y4311" s="51"/>
      <c r="Z4311" s="51"/>
      <c r="AA4311" s="145"/>
    </row>
    <row r="4312" spans="1:27" s="2" customFormat="1" ht="15.6" x14ac:dyDescent="0.3">
      <c r="A4312" s="558">
        <v>45511</v>
      </c>
      <c r="B4312" s="59" t="s">
        <v>4113</v>
      </c>
      <c r="C4312" s="59" t="s">
        <v>3434</v>
      </c>
      <c r="D4312" s="59">
        <v>4</v>
      </c>
      <c r="E4312" s="59" t="s">
        <v>66</v>
      </c>
      <c r="F4312" s="59">
        <v>4</v>
      </c>
      <c r="G4312" s="134" t="s">
        <v>4116</v>
      </c>
      <c r="H4312" s="95" t="s">
        <v>84</v>
      </c>
      <c r="I4312" s="95"/>
      <c r="J4312" s="570">
        <v>45614</v>
      </c>
      <c r="K4312" s="42" t="s">
        <v>31</v>
      </c>
      <c r="L4312" s="544">
        <v>45468</v>
      </c>
      <c r="M4312" s="60"/>
      <c r="N4312" s="527">
        <v>45618</v>
      </c>
      <c r="O4312" s="51"/>
      <c r="P4312" s="70" t="str">
        <f ca="1">IF(K4312="NÃO INTERVENCIONADO",TODAY()-J4312,"")</f>
        <v/>
      </c>
      <c r="Q4312" s="70" t="str">
        <f t="shared" ca="1" si="716"/>
        <v/>
      </c>
      <c r="R4312" s="70" t="str">
        <f t="shared" ca="1" si="717"/>
        <v/>
      </c>
      <c r="S4312" s="70" t="str">
        <f ca="1">IF(K4312="CORREÇÃO NÃO ACEITE",TODAY()-J4312,"")</f>
        <v/>
      </c>
      <c r="T4312" s="147" t="str">
        <f t="shared" ca="1" si="718"/>
        <v/>
      </c>
      <c r="U4312" s="146"/>
      <c r="V4312" s="51"/>
      <c r="W4312" s="51"/>
      <c r="X4312" s="51"/>
      <c r="Y4312" s="51"/>
      <c r="Z4312" s="51"/>
      <c r="AA4312" s="145"/>
    </row>
    <row r="4313" spans="1:27" s="2" customFormat="1" ht="15.6" x14ac:dyDescent="0.3">
      <c r="A4313" s="558">
        <v>45511</v>
      </c>
      <c r="B4313" s="59" t="s">
        <v>4113</v>
      </c>
      <c r="C4313" s="59" t="s">
        <v>3434</v>
      </c>
      <c r="D4313" s="59">
        <v>4</v>
      </c>
      <c r="E4313" s="59" t="s">
        <v>66</v>
      </c>
      <c r="F4313" s="59">
        <v>5</v>
      </c>
      <c r="G4313" s="47" t="s">
        <v>4117</v>
      </c>
      <c r="H4313" s="46" t="s">
        <v>44</v>
      </c>
      <c r="I4313" s="47"/>
      <c r="J4313" s="568">
        <v>45705</v>
      </c>
      <c r="K4313" s="42" t="s">
        <v>31</v>
      </c>
      <c r="L4313" s="544">
        <v>45468</v>
      </c>
      <c r="M4313" s="43"/>
      <c r="N4313" s="513">
        <v>45722</v>
      </c>
      <c r="O4313" s="51"/>
      <c r="P4313" s="70"/>
      <c r="Q4313" s="70"/>
      <c r="R4313" s="70"/>
      <c r="S4313" s="70"/>
      <c r="T4313" s="147"/>
      <c r="U4313" s="146"/>
      <c r="V4313" s="51"/>
      <c r="W4313" s="51"/>
      <c r="X4313" s="51"/>
      <c r="Y4313" s="51"/>
      <c r="Z4313" s="51"/>
      <c r="AA4313" s="145"/>
    </row>
    <row r="4314" spans="1:27" s="2" customFormat="1" ht="15.6" x14ac:dyDescent="0.3">
      <c r="A4314" s="558">
        <v>45511</v>
      </c>
      <c r="B4314" s="59" t="s">
        <v>4113</v>
      </c>
      <c r="C4314" s="59" t="s">
        <v>3434</v>
      </c>
      <c r="D4314" s="59">
        <v>4</v>
      </c>
      <c r="E4314" s="59" t="s">
        <v>66</v>
      </c>
      <c r="F4314" s="59">
        <v>6</v>
      </c>
      <c r="G4314" s="47" t="s">
        <v>4118</v>
      </c>
      <c r="H4314" s="46" t="s">
        <v>30</v>
      </c>
      <c r="I4314" s="47"/>
      <c r="J4314" s="568">
        <v>45722</v>
      </c>
      <c r="K4314" s="42" t="s">
        <v>31</v>
      </c>
      <c r="L4314" s="544">
        <v>45468</v>
      </c>
      <c r="M4314" s="43"/>
      <c r="N4314" s="513">
        <v>45723</v>
      </c>
      <c r="O4314" s="51"/>
      <c r="P4314" s="70"/>
      <c r="Q4314" s="70"/>
      <c r="R4314" s="70"/>
      <c r="S4314" s="70"/>
      <c r="T4314" s="147"/>
      <c r="U4314" s="146"/>
      <c r="V4314" s="51"/>
      <c r="W4314" s="51"/>
      <c r="X4314" s="51"/>
      <c r="Y4314" s="51"/>
      <c r="Z4314" s="51"/>
      <c r="AA4314" s="145"/>
    </row>
    <row r="4315" spans="1:27" s="2" customFormat="1" ht="15.6" x14ac:dyDescent="0.3">
      <c r="A4315" s="558">
        <v>45511</v>
      </c>
      <c r="B4315" s="59" t="s">
        <v>4113</v>
      </c>
      <c r="C4315" s="59" t="s">
        <v>3434</v>
      </c>
      <c r="D4315" s="59">
        <v>4</v>
      </c>
      <c r="E4315" s="59" t="s">
        <v>66</v>
      </c>
      <c r="F4315" s="59">
        <v>7</v>
      </c>
      <c r="G4315" s="658" t="s">
        <v>4119</v>
      </c>
      <c r="H4315" s="46"/>
      <c r="I4315" s="47"/>
      <c r="J4315" s="568"/>
      <c r="K4315" s="42" t="s">
        <v>31</v>
      </c>
      <c r="L4315" s="544">
        <v>45468</v>
      </c>
      <c r="M4315" s="43"/>
      <c r="N4315" s="513">
        <v>45723</v>
      </c>
      <c r="O4315" s="51"/>
      <c r="P4315" s="70"/>
      <c r="Q4315" s="70"/>
      <c r="R4315" s="70"/>
      <c r="S4315" s="70"/>
      <c r="T4315" s="147"/>
      <c r="U4315" s="146"/>
      <c r="V4315" s="51"/>
      <c r="W4315" s="51"/>
      <c r="X4315" s="51"/>
      <c r="Y4315" s="51"/>
      <c r="Z4315" s="51"/>
      <c r="AA4315" s="145"/>
    </row>
    <row r="4316" spans="1:27" s="2" customFormat="1" ht="15.6" x14ac:dyDescent="0.3">
      <c r="A4316" s="558">
        <v>45511</v>
      </c>
      <c r="B4316" s="59" t="s">
        <v>4113</v>
      </c>
      <c r="C4316" s="59" t="s">
        <v>3434</v>
      </c>
      <c r="D4316" s="59">
        <v>4</v>
      </c>
      <c r="E4316" s="59" t="s">
        <v>66</v>
      </c>
      <c r="F4316" s="59">
        <v>8</v>
      </c>
      <c r="G4316" s="387" t="s">
        <v>4120</v>
      </c>
      <c r="H4316" s="388" t="s">
        <v>44</v>
      </c>
      <c r="I4316" s="389"/>
      <c r="J4316" s="576">
        <v>45831</v>
      </c>
      <c r="K4316" s="42" t="s">
        <v>31</v>
      </c>
      <c r="L4316" s="544">
        <v>45468</v>
      </c>
      <c r="M4316" s="43"/>
      <c r="N4316" s="513">
        <v>45876</v>
      </c>
      <c r="O4316" s="51"/>
      <c r="P4316" s="70"/>
      <c r="Q4316" s="70"/>
      <c r="R4316" s="70"/>
      <c r="S4316" s="70"/>
      <c r="T4316" s="147"/>
      <c r="U4316" s="146"/>
      <c r="V4316" s="51"/>
      <c r="W4316" s="51"/>
      <c r="X4316" s="51"/>
      <c r="Y4316" s="51"/>
      <c r="Z4316" s="51"/>
      <c r="AA4316" s="145"/>
    </row>
    <row r="4317" spans="1:27" s="2" customFormat="1" ht="31.2" x14ac:dyDescent="0.3">
      <c r="A4317" s="555">
        <v>45512</v>
      </c>
      <c r="B4317" s="59" t="s">
        <v>4121</v>
      </c>
      <c r="C4317" s="59" t="s">
        <v>3434</v>
      </c>
      <c r="D4317" s="59">
        <v>4</v>
      </c>
      <c r="E4317" s="59" t="s">
        <v>108</v>
      </c>
      <c r="F4317" s="48">
        <v>1</v>
      </c>
      <c r="G4317" s="116" t="s">
        <v>4122</v>
      </c>
      <c r="H4317" s="53" t="s">
        <v>44</v>
      </c>
      <c r="I4317" s="240"/>
      <c r="J4317" s="522">
        <v>45673</v>
      </c>
      <c r="K4317" s="233" t="s">
        <v>31</v>
      </c>
      <c r="L4317" s="543">
        <v>45443</v>
      </c>
      <c r="M4317" s="248"/>
      <c r="N4317" s="519">
        <v>45806</v>
      </c>
      <c r="O4317" s="252"/>
      <c r="P4317" s="256" t="str">
        <f t="shared" ref="P4317:P4330" ca="1" si="719">IF(K4317="NÃO INTERVENCIONADO",TODAY()-J4317,"")</f>
        <v/>
      </c>
      <c r="Q4317" s="256" t="str">
        <f t="shared" ref="Q4317:Q4325" ca="1" si="720">IF(K4317="ENCOMENDADO",TODAY()-J4317,"")</f>
        <v/>
      </c>
      <c r="R4317" s="256" t="str">
        <f t="shared" ref="R4317:R4348" ca="1" si="721">IF(K4317="EM OBRA",TODAY()-J4317,"")</f>
        <v/>
      </c>
      <c r="S4317" s="256" t="str">
        <f t="shared" ref="S4317:S4327" ca="1" si="722">IF(K4317="CORREÇÃO NÃO ACEITE",TODAY()-J4317,"")</f>
        <v/>
      </c>
      <c r="T4317" s="275" t="str">
        <f t="shared" ref="T4317:T4348" ca="1" si="723">IF(K4317="A VERIFICAR",TODAY()-J4317,"")</f>
        <v/>
      </c>
      <c r="U4317" s="276"/>
      <c r="V4317" s="252"/>
      <c r="W4317" s="252"/>
      <c r="X4317" s="252"/>
      <c r="Y4317" s="252"/>
      <c r="Z4317" s="252"/>
      <c r="AA4317" s="277"/>
    </row>
    <row r="4318" spans="1:27" s="2" customFormat="1" ht="15.6" x14ac:dyDescent="0.3">
      <c r="A4318" s="555">
        <v>45512</v>
      </c>
      <c r="B4318" s="48" t="s">
        <v>4121</v>
      </c>
      <c r="C4318" s="48" t="s">
        <v>3434</v>
      </c>
      <c r="D4318" s="48">
        <v>4</v>
      </c>
      <c r="E4318" s="48" t="s">
        <v>108</v>
      </c>
      <c r="F4318" s="45">
        <v>69</v>
      </c>
      <c r="G4318" s="61" t="s">
        <v>4123</v>
      </c>
      <c r="H4318" s="53" t="s">
        <v>44</v>
      </c>
      <c r="I4318" s="130"/>
      <c r="J4318" s="582">
        <v>45636</v>
      </c>
      <c r="K4318" s="42" t="s">
        <v>31</v>
      </c>
      <c r="L4318" s="543">
        <v>45443</v>
      </c>
      <c r="M4318" s="70"/>
      <c r="N4318" s="514">
        <v>45680</v>
      </c>
      <c r="O4318" s="51"/>
      <c r="P4318" s="70" t="str">
        <f t="shared" ca="1" si="719"/>
        <v/>
      </c>
      <c r="Q4318" s="70" t="str">
        <f t="shared" ca="1" si="720"/>
        <v/>
      </c>
      <c r="R4318" s="70" t="str">
        <f t="shared" ca="1" si="721"/>
        <v/>
      </c>
      <c r="S4318" s="70" t="str">
        <f t="shared" ca="1" si="722"/>
        <v/>
      </c>
      <c r="T4318" s="147" t="str">
        <f t="shared" ca="1" si="723"/>
        <v/>
      </c>
      <c r="U4318" s="146"/>
      <c r="V4318" s="51"/>
      <c r="W4318" s="51"/>
      <c r="X4318" s="51"/>
      <c r="Y4318" s="51"/>
      <c r="Z4318" s="51"/>
      <c r="AA4318" s="145"/>
    </row>
    <row r="4319" spans="1:27" s="2" customFormat="1" ht="15.6" x14ac:dyDescent="0.3">
      <c r="A4319" s="555">
        <v>45512</v>
      </c>
      <c r="B4319" s="48" t="s">
        <v>4121</v>
      </c>
      <c r="C4319" s="48" t="s">
        <v>3434</v>
      </c>
      <c r="D4319" s="48">
        <v>4</v>
      </c>
      <c r="E4319" s="48" t="s">
        <v>108</v>
      </c>
      <c r="F4319" s="45">
        <v>68</v>
      </c>
      <c r="G4319" s="52" t="s">
        <v>4124</v>
      </c>
      <c r="H4319" s="53" t="s">
        <v>76</v>
      </c>
      <c r="I4319" s="130"/>
      <c r="J4319" s="577">
        <v>45593</v>
      </c>
      <c r="K4319" s="42" t="s">
        <v>31</v>
      </c>
      <c r="L4319" s="543">
        <v>45443</v>
      </c>
      <c r="M4319" s="51"/>
      <c r="N4319" s="513">
        <v>45593</v>
      </c>
      <c r="O4319" s="51"/>
      <c r="P4319" s="70" t="str">
        <f t="shared" ca="1" si="719"/>
        <v/>
      </c>
      <c r="Q4319" s="70" t="str">
        <f t="shared" ca="1" si="720"/>
        <v/>
      </c>
      <c r="R4319" s="70" t="str">
        <f t="shared" ca="1" si="721"/>
        <v/>
      </c>
      <c r="S4319" s="70" t="str">
        <f t="shared" ca="1" si="722"/>
        <v/>
      </c>
      <c r="T4319" s="147" t="str">
        <f t="shared" ca="1" si="723"/>
        <v/>
      </c>
      <c r="U4319" s="146"/>
      <c r="V4319" s="51"/>
      <c r="W4319" s="51"/>
      <c r="X4319" s="51"/>
      <c r="Y4319" s="51"/>
      <c r="Z4319" s="51"/>
      <c r="AA4319" s="145"/>
    </row>
    <row r="4320" spans="1:27" s="2" customFormat="1" ht="15.6" x14ac:dyDescent="0.3">
      <c r="A4320" s="555">
        <v>45512</v>
      </c>
      <c r="B4320" s="48" t="s">
        <v>4121</v>
      </c>
      <c r="C4320" s="48" t="s">
        <v>3434</v>
      </c>
      <c r="D4320" s="48">
        <v>4</v>
      </c>
      <c r="E4320" s="48" t="s">
        <v>108</v>
      </c>
      <c r="F4320" s="45">
        <v>67</v>
      </c>
      <c r="G4320" s="52" t="s">
        <v>4125</v>
      </c>
      <c r="H4320" s="53" t="s">
        <v>113</v>
      </c>
      <c r="I4320" s="130"/>
      <c r="J4320" s="577">
        <v>45527</v>
      </c>
      <c r="K4320" s="42" t="s">
        <v>31</v>
      </c>
      <c r="L4320" s="543">
        <v>45443</v>
      </c>
      <c r="M4320" s="51"/>
      <c r="N4320" s="513">
        <v>45545</v>
      </c>
      <c r="O4320" s="51"/>
      <c r="P4320" s="70" t="str">
        <f t="shared" ca="1" si="719"/>
        <v/>
      </c>
      <c r="Q4320" s="70" t="str">
        <f t="shared" ca="1" si="720"/>
        <v/>
      </c>
      <c r="R4320" s="70" t="str">
        <f t="shared" ca="1" si="721"/>
        <v/>
      </c>
      <c r="S4320" s="70" t="str">
        <f t="shared" ca="1" si="722"/>
        <v/>
      </c>
      <c r="T4320" s="147" t="str">
        <f t="shared" ca="1" si="723"/>
        <v/>
      </c>
      <c r="U4320" s="146"/>
      <c r="V4320" s="51"/>
      <c r="W4320" s="51"/>
      <c r="X4320" s="51"/>
      <c r="Y4320" s="51"/>
      <c r="Z4320" s="51"/>
      <c r="AA4320" s="145"/>
    </row>
    <row r="4321" spans="1:27" s="2" customFormat="1" ht="15.6" x14ac:dyDescent="0.3">
      <c r="A4321" s="555">
        <v>45512</v>
      </c>
      <c r="B4321" s="48" t="s">
        <v>4121</v>
      </c>
      <c r="C4321" s="48" t="s">
        <v>3434</v>
      </c>
      <c r="D4321" s="48">
        <v>4</v>
      </c>
      <c r="E4321" s="48" t="s">
        <v>108</v>
      </c>
      <c r="F4321" s="45">
        <v>66</v>
      </c>
      <c r="G4321" s="52" t="s">
        <v>4126</v>
      </c>
      <c r="H4321" s="53" t="s">
        <v>30</v>
      </c>
      <c r="I4321" s="70"/>
      <c r="J4321" s="577">
        <v>45527</v>
      </c>
      <c r="K4321" s="42" t="s">
        <v>31</v>
      </c>
      <c r="L4321" s="543">
        <v>45443</v>
      </c>
      <c r="M4321" s="51"/>
      <c r="N4321" s="513">
        <v>45545</v>
      </c>
      <c r="O4321" s="51"/>
      <c r="P4321" s="70" t="str">
        <f t="shared" ca="1" si="719"/>
        <v/>
      </c>
      <c r="Q4321" s="70" t="str">
        <f t="shared" ca="1" si="720"/>
        <v/>
      </c>
      <c r="R4321" s="70" t="str">
        <f t="shared" ca="1" si="721"/>
        <v/>
      </c>
      <c r="S4321" s="70" t="str">
        <f t="shared" ca="1" si="722"/>
        <v/>
      </c>
      <c r="T4321" s="147" t="str">
        <f t="shared" ca="1" si="723"/>
        <v/>
      </c>
      <c r="U4321" s="146"/>
      <c r="V4321" s="51"/>
      <c r="W4321" s="51"/>
      <c r="X4321" s="51"/>
      <c r="Y4321" s="51"/>
      <c r="Z4321" s="51"/>
      <c r="AA4321" s="145"/>
    </row>
    <row r="4322" spans="1:27" s="2" customFormat="1" ht="15.6" x14ac:dyDescent="0.3">
      <c r="A4322" s="555">
        <v>45512</v>
      </c>
      <c r="B4322" s="48" t="s">
        <v>4121</v>
      </c>
      <c r="C4322" s="48" t="s">
        <v>3434</v>
      </c>
      <c r="D4322" s="48">
        <v>4</v>
      </c>
      <c r="E4322" s="48" t="s">
        <v>108</v>
      </c>
      <c r="F4322" s="45">
        <v>65</v>
      </c>
      <c r="G4322" s="52" t="s">
        <v>4127</v>
      </c>
      <c r="H4322" s="53" t="s">
        <v>30</v>
      </c>
      <c r="I4322" s="70"/>
      <c r="J4322" s="577">
        <v>45527</v>
      </c>
      <c r="K4322" s="42" t="s">
        <v>31</v>
      </c>
      <c r="L4322" s="543">
        <v>45443</v>
      </c>
      <c r="M4322" s="51"/>
      <c r="N4322" s="527">
        <v>45545</v>
      </c>
      <c r="O4322" s="51"/>
      <c r="P4322" s="70" t="str">
        <f t="shared" ca="1" si="719"/>
        <v/>
      </c>
      <c r="Q4322" s="70" t="str">
        <f t="shared" ca="1" si="720"/>
        <v/>
      </c>
      <c r="R4322" s="70" t="str">
        <f t="shared" ca="1" si="721"/>
        <v/>
      </c>
      <c r="S4322" s="70" t="str">
        <f t="shared" ca="1" si="722"/>
        <v/>
      </c>
      <c r="T4322" s="147" t="str">
        <f t="shared" ca="1" si="723"/>
        <v/>
      </c>
      <c r="U4322" s="146"/>
      <c r="V4322" s="51"/>
      <c r="W4322" s="51"/>
      <c r="X4322" s="51"/>
      <c r="Y4322" s="51"/>
      <c r="Z4322" s="51"/>
      <c r="AA4322" s="145"/>
    </row>
    <row r="4323" spans="1:27" s="2" customFormat="1" ht="15.6" x14ac:dyDescent="0.3">
      <c r="A4323" s="555">
        <v>45512</v>
      </c>
      <c r="B4323" s="48" t="s">
        <v>4121</v>
      </c>
      <c r="C4323" s="48" t="s">
        <v>3434</v>
      </c>
      <c r="D4323" s="48">
        <v>4</v>
      </c>
      <c r="E4323" s="48" t="s">
        <v>108</v>
      </c>
      <c r="F4323" s="45">
        <v>64</v>
      </c>
      <c r="G4323" s="46" t="s">
        <v>4128</v>
      </c>
      <c r="H4323" s="47" t="s">
        <v>104</v>
      </c>
      <c r="I4323" s="70"/>
      <c r="J4323" s="522"/>
      <c r="K4323" s="42" t="s">
        <v>31</v>
      </c>
      <c r="L4323" s="543">
        <v>45443</v>
      </c>
      <c r="M4323" s="87"/>
      <c r="N4323" s="527">
        <v>45545</v>
      </c>
      <c r="O4323" s="51"/>
      <c r="P4323" s="70" t="str">
        <f t="shared" ca="1" si="719"/>
        <v/>
      </c>
      <c r="Q4323" s="70" t="str">
        <f t="shared" ca="1" si="720"/>
        <v/>
      </c>
      <c r="R4323" s="70" t="str">
        <f t="shared" ca="1" si="721"/>
        <v/>
      </c>
      <c r="S4323" s="70" t="str">
        <f t="shared" ca="1" si="722"/>
        <v/>
      </c>
      <c r="T4323" s="147" t="str">
        <f t="shared" ca="1" si="723"/>
        <v/>
      </c>
      <c r="U4323" s="146"/>
      <c r="V4323" s="51"/>
      <c r="W4323" s="51"/>
      <c r="X4323" s="51"/>
      <c r="Y4323" s="51"/>
      <c r="Z4323" s="51"/>
      <c r="AA4323" s="145"/>
    </row>
    <row r="4324" spans="1:27" s="2" customFormat="1" ht="15.6" x14ac:dyDescent="0.3">
      <c r="A4324" s="555">
        <v>45512</v>
      </c>
      <c r="B4324" s="48" t="s">
        <v>4121</v>
      </c>
      <c r="C4324" s="48" t="s">
        <v>3434</v>
      </c>
      <c r="D4324" s="48">
        <v>4</v>
      </c>
      <c r="E4324" s="48" t="s">
        <v>108</v>
      </c>
      <c r="F4324" s="45">
        <v>63</v>
      </c>
      <c r="G4324" s="80" t="s">
        <v>4129</v>
      </c>
      <c r="H4324" s="53" t="s">
        <v>76</v>
      </c>
      <c r="I4324" s="70"/>
      <c r="J4324" s="583">
        <v>45527</v>
      </c>
      <c r="K4324" s="42" t="s">
        <v>31</v>
      </c>
      <c r="L4324" s="543">
        <v>45443</v>
      </c>
      <c r="M4324" s="51"/>
      <c r="N4324" s="513">
        <v>45667</v>
      </c>
      <c r="O4324" s="51"/>
      <c r="P4324" s="70" t="str">
        <f t="shared" ca="1" si="719"/>
        <v/>
      </c>
      <c r="Q4324" s="70" t="str">
        <f t="shared" ca="1" si="720"/>
        <v/>
      </c>
      <c r="R4324" s="70" t="str">
        <f t="shared" ca="1" si="721"/>
        <v/>
      </c>
      <c r="S4324" s="70" t="str">
        <f t="shared" ca="1" si="722"/>
        <v/>
      </c>
      <c r="T4324" s="147" t="str">
        <f t="shared" ca="1" si="723"/>
        <v/>
      </c>
      <c r="U4324" s="146"/>
      <c r="V4324" s="51"/>
      <c r="W4324" s="51"/>
      <c r="X4324" s="51"/>
      <c r="Y4324" s="51"/>
      <c r="Z4324" s="51"/>
      <c r="AA4324" s="145"/>
    </row>
    <row r="4325" spans="1:27" s="2" customFormat="1" ht="15.6" x14ac:dyDescent="0.3">
      <c r="A4325" s="555">
        <v>45512</v>
      </c>
      <c r="B4325" s="48" t="s">
        <v>4121</v>
      </c>
      <c r="C4325" s="48" t="s">
        <v>3434</v>
      </c>
      <c r="D4325" s="48">
        <v>4</v>
      </c>
      <c r="E4325" s="48" t="s">
        <v>108</v>
      </c>
      <c r="F4325" s="45">
        <v>62</v>
      </c>
      <c r="G4325" s="52" t="s">
        <v>4130</v>
      </c>
      <c r="H4325" s="53" t="s">
        <v>30</v>
      </c>
      <c r="I4325" s="70"/>
      <c r="J4325" s="577">
        <v>45527</v>
      </c>
      <c r="K4325" s="42" t="s">
        <v>31</v>
      </c>
      <c r="L4325" s="543">
        <v>45443</v>
      </c>
      <c r="M4325" s="51"/>
      <c r="N4325" s="527">
        <v>45545</v>
      </c>
      <c r="O4325" s="51"/>
      <c r="P4325" s="70" t="str">
        <f t="shared" ca="1" si="719"/>
        <v/>
      </c>
      <c r="Q4325" s="70" t="str">
        <f t="shared" ca="1" si="720"/>
        <v/>
      </c>
      <c r="R4325" s="70" t="str">
        <f t="shared" ca="1" si="721"/>
        <v/>
      </c>
      <c r="S4325" s="70" t="str">
        <f t="shared" ca="1" si="722"/>
        <v/>
      </c>
      <c r="T4325" s="147" t="str">
        <f t="shared" ca="1" si="723"/>
        <v/>
      </c>
      <c r="U4325" s="146"/>
      <c r="V4325" s="51"/>
      <c r="W4325" s="51"/>
      <c r="X4325" s="51"/>
      <c r="Y4325" s="51"/>
      <c r="Z4325" s="51"/>
      <c r="AA4325" s="145"/>
    </row>
    <row r="4326" spans="1:27" s="2" customFormat="1" ht="15.6" x14ac:dyDescent="0.3">
      <c r="A4326" s="555">
        <v>45512</v>
      </c>
      <c r="B4326" s="48" t="s">
        <v>4121</v>
      </c>
      <c r="C4326" s="48" t="s">
        <v>3434</v>
      </c>
      <c r="D4326" s="48">
        <v>4</v>
      </c>
      <c r="E4326" s="48" t="s">
        <v>108</v>
      </c>
      <c r="F4326" s="45">
        <v>61</v>
      </c>
      <c r="G4326" s="52" t="s">
        <v>4131</v>
      </c>
      <c r="H4326" s="53" t="s">
        <v>30</v>
      </c>
      <c r="I4326" s="70"/>
      <c r="J4326" s="577">
        <v>45527</v>
      </c>
      <c r="K4326" s="42" t="s">
        <v>31</v>
      </c>
      <c r="L4326" s="543">
        <v>45443</v>
      </c>
      <c r="M4326" s="51"/>
      <c r="N4326" s="527">
        <v>45545</v>
      </c>
      <c r="O4326" s="51"/>
      <c r="P4326" s="70" t="str">
        <f t="shared" ca="1" si="719"/>
        <v/>
      </c>
      <c r="Q4326" s="70" t="str">
        <f ca="1">IF(K4326="ENCOMENDADO",TODAY()-L4326,"")</f>
        <v/>
      </c>
      <c r="R4326" s="70" t="str">
        <f t="shared" ca="1" si="721"/>
        <v/>
      </c>
      <c r="S4326" s="70" t="str">
        <f t="shared" ca="1" si="722"/>
        <v/>
      </c>
      <c r="T4326" s="147" t="str">
        <f t="shared" ca="1" si="723"/>
        <v/>
      </c>
      <c r="U4326" s="146"/>
      <c r="V4326" s="51"/>
      <c r="W4326" s="51"/>
      <c r="X4326" s="51"/>
      <c r="Y4326" s="51"/>
      <c r="Z4326" s="51"/>
      <c r="AA4326" s="145"/>
    </row>
    <row r="4327" spans="1:27" s="2" customFormat="1" ht="15.6" x14ac:dyDescent="0.3">
      <c r="A4327" s="555">
        <v>45512</v>
      </c>
      <c r="B4327" s="48" t="s">
        <v>4121</v>
      </c>
      <c r="C4327" s="48" t="s">
        <v>3434</v>
      </c>
      <c r="D4327" s="48">
        <v>4</v>
      </c>
      <c r="E4327" s="48" t="s">
        <v>108</v>
      </c>
      <c r="F4327" s="45">
        <v>60</v>
      </c>
      <c r="G4327" s="52" t="s">
        <v>4132</v>
      </c>
      <c r="H4327" s="53" t="s">
        <v>44</v>
      </c>
      <c r="I4327" s="70"/>
      <c r="J4327" s="577">
        <v>45527</v>
      </c>
      <c r="K4327" s="42" t="s">
        <v>31</v>
      </c>
      <c r="L4327" s="543">
        <v>45443</v>
      </c>
      <c r="M4327" s="51"/>
      <c r="N4327" s="527">
        <v>45545</v>
      </c>
      <c r="O4327" s="51"/>
      <c r="P4327" s="70" t="str">
        <f t="shared" ca="1" si="719"/>
        <v/>
      </c>
      <c r="Q4327" s="70" t="str">
        <f t="shared" ref="Q4327:Q4340" ca="1" si="724">IF(K4327="ENCOMENDADO",TODAY()-J4327,"")</f>
        <v/>
      </c>
      <c r="R4327" s="70" t="str">
        <f t="shared" ca="1" si="721"/>
        <v/>
      </c>
      <c r="S4327" s="70" t="str">
        <f t="shared" ca="1" si="722"/>
        <v/>
      </c>
      <c r="T4327" s="147" t="str">
        <f t="shared" ca="1" si="723"/>
        <v/>
      </c>
      <c r="U4327" s="146"/>
      <c r="V4327" s="51"/>
      <c r="W4327" s="51"/>
      <c r="X4327" s="51"/>
      <c r="Y4327" s="51"/>
      <c r="Z4327" s="51"/>
      <c r="AA4327" s="145"/>
    </row>
    <row r="4328" spans="1:27" s="2" customFormat="1" ht="15.6" x14ac:dyDescent="0.3">
      <c r="A4328" s="555">
        <v>45512</v>
      </c>
      <c r="B4328" s="48" t="s">
        <v>4121</v>
      </c>
      <c r="C4328" s="48" t="s">
        <v>3434</v>
      </c>
      <c r="D4328" s="48">
        <v>4</v>
      </c>
      <c r="E4328" s="48" t="s">
        <v>108</v>
      </c>
      <c r="F4328" s="45">
        <v>59</v>
      </c>
      <c r="G4328" s="52" t="s">
        <v>4133</v>
      </c>
      <c r="H4328" s="53" t="s">
        <v>113</v>
      </c>
      <c r="I4328" s="70"/>
      <c r="J4328" s="577">
        <v>45527</v>
      </c>
      <c r="K4328" s="42" t="s">
        <v>31</v>
      </c>
      <c r="L4328" s="543">
        <v>45443</v>
      </c>
      <c r="M4328" s="51"/>
      <c r="N4328" s="527">
        <v>45545</v>
      </c>
      <c r="O4328" s="51"/>
      <c r="P4328" s="70" t="str">
        <f t="shared" ca="1" si="719"/>
        <v/>
      </c>
      <c r="Q4328" s="70" t="str">
        <f t="shared" ca="1" si="724"/>
        <v/>
      </c>
      <c r="R4328" s="70" t="str">
        <f t="shared" ca="1" si="721"/>
        <v/>
      </c>
      <c r="S4328" s="70" t="str">
        <f ca="1">IF(K4328="CORREÇÃO NÃO ACEITE",TODAY()-L4328,"")</f>
        <v/>
      </c>
      <c r="T4328" s="147" t="str">
        <f t="shared" ca="1" si="723"/>
        <v/>
      </c>
      <c r="U4328" s="146"/>
      <c r="V4328" s="51"/>
      <c r="W4328" s="51"/>
      <c r="X4328" s="51"/>
      <c r="Y4328" s="51"/>
      <c r="Z4328" s="51"/>
      <c r="AA4328" s="145"/>
    </row>
    <row r="4329" spans="1:27" s="2" customFormat="1" ht="15.6" x14ac:dyDescent="0.3">
      <c r="A4329" s="555">
        <v>45512</v>
      </c>
      <c r="B4329" s="48" t="s">
        <v>4121</v>
      </c>
      <c r="C4329" s="48" t="s">
        <v>3434</v>
      </c>
      <c r="D4329" s="48">
        <v>4</v>
      </c>
      <c r="E4329" s="48" t="s">
        <v>108</v>
      </c>
      <c r="F4329" s="45">
        <v>58</v>
      </c>
      <c r="G4329" s="52" t="s">
        <v>4134</v>
      </c>
      <c r="H4329" s="53" t="s">
        <v>113</v>
      </c>
      <c r="I4329" s="70"/>
      <c r="J4329" s="577">
        <v>45527</v>
      </c>
      <c r="K4329" s="42" t="s">
        <v>31</v>
      </c>
      <c r="L4329" s="543">
        <v>45443</v>
      </c>
      <c r="M4329" s="51"/>
      <c r="N4329" s="527">
        <v>45545</v>
      </c>
      <c r="O4329" s="51"/>
      <c r="P4329" s="70" t="str">
        <f t="shared" ca="1" si="719"/>
        <v/>
      </c>
      <c r="Q4329" s="70" t="str">
        <f t="shared" ca="1" si="724"/>
        <v/>
      </c>
      <c r="R4329" s="70" t="str">
        <f t="shared" ca="1" si="721"/>
        <v/>
      </c>
      <c r="S4329" s="70" t="str">
        <f ca="1">IF(K4329="CORREÇÃO NÃO ACEITE",TODAY()-L4329,"")</f>
        <v/>
      </c>
      <c r="T4329" s="147" t="str">
        <f t="shared" ca="1" si="723"/>
        <v/>
      </c>
      <c r="U4329" s="146"/>
      <c r="V4329" s="51"/>
      <c r="W4329" s="51"/>
      <c r="X4329" s="51"/>
      <c r="Y4329" s="51"/>
      <c r="Z4329" s="51"/>
      <c r="AA4329" s="145"/>
    </row>
    <row r="4330" spans="1:27" s="2" customFormat="1" ht="15.6" x14ac:dyDescent="0.3">
      <c r="A4330" s="555">
        <v>45512</v>
      </c>
      <c r="B4330" s="48" t="s">
        <v>4121</v>
      </c>
      <c r="C4330" s="48" t="s">
        <v>3434</v>
      </c>
      <c r="D4330" s="48">
        <v>4</v>
      </c>
      <c r="E4330" s="48" t="s">
        <v>108</v>
      </c>
      <c r="F4330" s="45">
        <v>57</v>
      </c>
      <c r="G4330" s="52" t="s">
        <v>4135</v>
      </c>
      <c r="H4330" s="53" t="s">
        <v>113</v>
      </c>
      <c r="I4330" s="70"/>
      <c r="J4330" s="577">
        <v>45527</v>
      </c>
      <c r="K4330" s="42" t="s">
        <v>31</v>
      </c>
      <c r="L4330" s="543">
        <v>45443</v>
      </c>
      <c r="M4330" s="51"/>
      <c r="N4330" s="527">
        <v>45545</v>
      </c>
      <c r="O4330" s="51"/>
      <c r="P4330" s="70" t="str">
        <f t="shared" ca="1" si="719"/>
        <v/>
      </c>
      <c r="Q4330" s="70" t="str">
        <f t="shared" ca="1" si="724"/>
        <v/>
      </c>
      <c r="R4330" s="70" t="str">
        <f t="shared" ca="1" si="721"/>
        <v/>
      </c>
      <c r="S4330" s="70" t="str">
        <f t="shared" ref="S4330:S4361" ca="1" si="725">IF(K4330="CORREÇÃO NÃO ACEITE",TODAY()-J4330,"")</f>
        <v/>
      </c>
      <c r="T4330" s="147" t="str">
        <f t="shared" ca="1" si="723"/>
        <v/>
      </c>
      <c r="U4330" s="146"/>
      <c r="V4330" s="51"/>
      <c r="W4330" s="51"/>
      <c r="X4330" s="51"/>
      <c r="Y4330" s="51"/>
      <c r="Z4330" s="51"/>
      <c r="AA4330" s="145"/>
    </row>
    <row r="4331" spans="1:27" s="2" customFormat="1" ht="15.6" x14ac:dyDescent="0.3">
      <c r="A4331" s="555">
        <v>45512</v>
      </c>
      <c r="B4331" s="48" t="s">
        <v>4121</v>
      </c>
      <c r="C4331" s="48" t="s">
        <v>3434</v>
      </c>
      <c r="D4331" s="48">
        <v>4</v>
      </c>
      <c r="E4331" s="48" t="s">
        <v>108</v>
      </c>
      <c r="F4331" s="45">
        <v>56</v>
      </c>
      <c r="G4331" s="52" t="s">
        <v>4136</v>
      </c>
      <c r="H4331" s="53" t="s">
        <v>30</v>
      </c>
      <c r="I4331" s="70"/>
      <c r="J4331" s="577">
        <v>45527</v>
      </c>
      <c r="K4331" s="42" t="s">
        <v>31</v>
      </c>
      <c r="L4331" s="543">
        <v>45443</v>
      </c>
      <c r="M4331" s="51"/>
      <c r="N4331" s="527">
        <v>45545</v>
      </c>
      <c r="O4331" s="51"/>
      <c r="P4331" s="70" t="str">
        <f ca="1">IF(K4331="NÃO INTERVENCIONADO",TODAY()-L4331,"")</f>
        <v/>
      </c>
      <c r="Q4331" s="70" t="str">
        <f t="shared" ca="1" si="724"/>
        <v/>
      </c>
      <c r="R4331" s="70" t="str">
        <f t="shared" ca="1" si="721"/>
        <v/>
      </c>
      <c r="S4331" s="70" t="str">
        <f t="shared" ca="1" si="725"/>
        <v/>
      </c>
      <c r="T4331" s="147" t="str">
        <f t="shared" ca="1" si="723"/>
        <v/>
      </c>
      <c r="U4331" s="146"/>
      <c r="V4331" s="51"/>
      <c r="W4331" s="51"/>
      <c r="X4331" s="51"/>
      <c r="Y4331" s="51"/>
      <c r="Z4331" s="51"/>
      <c r="AA4331" s="145"/>
    </row>
    <row r="4332" spans="1:27" s="2" customFormat="1" ht="15.6" x14ac:dyDescent="0.3">
      <c r="A4332" s="555">
        <v>45512</v>
      </c>
      <c r="B4332" s="48" t="s">
        <v>4121</v>
      </c>
      <c r="C4332" s="48" t="s">
        <v>3434</v>
      </c>
      <c r="D4332" s="48">
        <v>4</v>
      </c>
      <c r="E4332" s="48" t="s">
        <v>108</v>
      </c>
      <c r="F4332" s="45">
        <v>55</v>
      </c>
      <c r="G4332" s="52" t="s">
        <v>4137</v>
      </c>
      <c r="H4332" s="53" t="s">
        <v>211</v>
      </c>
      <c r="I4332" s="70"/>
      <c r="J4332" s="577">
        <v>45527</v>
      </c>
      <c r="K4332" s="42" t="s">
        <v>31</v>
      </c>
      <c r="L4332" s="543">
        <v>45443</v>
      </c>
      <c r="M4332" s="51"/>
      <c r="N4332" s="527">
        <v>45545</v>
      </c>
      <c r="O4332" s="51"/>
      <c r="P4332" s="70" t="str">
        <f t="shared" ref="P4332:P4363" ca="1" si="726">IF(K4332="NÃO INTERVENCIONADO",TODAY()-J4332,"")</f>
        <v/>
      </c>
      <c r="Q4332" s="70" t="str">
        <f t="shared" ca="1" si="724"/>
        <v/>
      </c>
      <c r="R4332" s="70" t="str">
        <f t="shared" ca="1" si="721"/>
        <v/>
      </c>
      <c r="S4332" s="70" t="str">
        <f t="shared" ca="1" si="725"/>
        <v/>
      </c>
      <c r="T4332" s="147" t="str">
        <f t="shared" ca="1" si="723"/>
        <v/>
      </c>
      <c r="U4332" s="146"/>
      <c r="V4332" s="51"/>
      <c r="W4332" s="51"/>
      <c r="X4332" s="51"/>
      <c r="Y4332" s="51"/>
      <c r="Z4332" s="51"/>
      <c r="AA4332" s="145"/>
    </row>
    <row r="4333" spans="1:27" s="2" customFormat="1" ht="15.6" x14ac:dyDescent="0.3">
      <c r="A4333" s="555">
        <v>45512</v>
      </c>
      <c r="B4333" s="48" t="s">
        <v>4121</v>
      </c>
      <c r="C4333" s="48" t="s">
        <v>3434</v>
      </c>
      <c r="D4333" s="48">
        <v>4</v>
      </c>
      <c r="E4333" s="48" t="s">
        <v>108</v>
      </c>
      <c r="F4333" s="45">
        <v>54</v>
      </c>
      <c r="G4333" s="46" t="s">
        <v>4138</v>
      </c>
      <c r="H4333" s="47" t="s">
        <v>30</v>
      </c>
      <c r="I4333" s="70"/>
      <c r="J4333" s="522">
        <v>45559</v>
      </c>
      <c r="K4333" s="42" t="s">
        <v>31</v>
      </c>
      <c r="L4333" s="543">
        <v>45443</v>
      </c>
      <c r="M4333" s="51"/>
      <c r="N4333" s="527">
        <v>45664</v>
      </c>
      <c r="O4333" s="51"/>
      <c r="P4333" s="70" t="str">
        <f t="shared" ca="1" si="726"/>
        <v/>
      </c>
      <c r="Q4333" s="70" t="str">
        <f t="shared" ca="1" si="724"/>
        <v/>
      </c>
      <c r="R4333" s="70" t="str">
        <f t="shared" ca="1" si="721"/>
        <v/>
      </c>
      <c r="S4333" s="70" t="str">
        <f t="shared" ca="1" si="725"/>
        <v/>
      </c>
      <c r="T4333" s="147" t="str">
        <f t="shared" ca="1" si="723"/>
        <v/>
      </c>
      <c r="U4333" s="146"/>
      <c r="V4333" s="51"/>
      <c r="W4333" s="51"/>
      <c r="X4333" s="51"/>
      <c r="Y4333" s="51"/>
      <c r="Z4333" s="51"/>
      <c r="AA4333" s="145"/>
    </row>
    <row r="4334" spans="1:27" s="2" customFormat="1" ht="15.6" x14ac:dyDescent="0.3">
      <c r="A4334" s="555">
        <v>45512</v>
      </c>
      <c r="B4334" s="48" t="s">
        <v>4121</v>
      </c>
      <c r="C4334" s="48" t="s">
        <v>3434</v>
      </c>
      <c r="D4334" s="48">
        <v>4</v>
      </c>
      <c r="E4334" s="48" t="s">
        <v>108</v>
      </c>
      <c r="F4334" s="45">
        <v>53</v>
      </c>
      <c r="G4334" s="52" t="s">
        <v>4139</v>
      </c>
      <c r="H4334" s="53" t="s">
        <v>30</v>
      </c>
      <c r="I4334" s="70"/>
      <c r="J4334" s="577">
        <v>45527</v>
      </c>
      <c r="K4334" s="42" t="s">
        <v>31</v>
      </c>
      <c r="L4334" s="543">
        <v>45443</v>
      </c>
      <c r="M4334" s="51"/>
      <c r="N4334" s="527">
        <v>45545</v>
      </c>
      <c r="O4334" s="51"/>
      <c r="P4334" s="70" t="str">
        <f t="shared" ca="1" si="726"/>
        <v/>
      </c>
      <c r="Q4334" s="70" t="str">
        <f t="shared" ca="1" si="724"/>
        <v/>
      </c>
      <c r="R4334" s="70" t="str">
        <f t="shared" ca="1" si="721"/>
        <v/>
      </c>
      <c r="S4334" s="70" t="str">
        <f t="shared" ca="1" si="725"/>
        <v/>
      </c>
      <c r="T4334" s="147" t="str">
        <f t="shared" ca="1" si="723"/>
        <v/>
      </c>
      <c r="U4334" s="146"/>
      <c r="V4334" s="51"/>
      <c r="W4334" s="51"/>
      <c r="X4334" s="51"/>
      <c r="Y4334" s="51"/>
      <c r="Z4334" s="51"/>
      <c r="AA4334" s="145"/>
    </row>
    <row r="4335" spans="1:27" s="2" customFormat="1" ht="15.6" x14ac:dyDescent="0.3">
      <c r="A4335" s="555">
        <v>45512</v>
      </c>
      <c r="B4335" s="48" t="s">
        <v>4121</v>
      </c>
      <c r="C4335" s="48" t="s">
        <v>3434</v>
      </c>
      <c r="D4335" s="48">
        <v>4</v>
      </c>
      <c r="E4335" s="48" t="s">
        <v>108</v>
      </c>
      <c r="F4335" s="45">
        <v>52</v>
      </c>
      <c r="G4335" s="46" t="s">
        <v>4140</v>
      </c>
      <c r="H4335" s="53" t="s">
        <v>44</v>
      </c>
      <c r="I4335" s="70"/>
      <c r="J4335" s="577">
        <v>45527</v>
      </c>
      <c r="K4335" s="187" t="s">
        <v>31</v>
      </c>
      <c r="L4335" s="543">
        <v>45443</v>
      </c>
      <c r="M4335" s="51"/>
      <c r="N4335" s="525">
        <v>45656</v>
      </c>
      <c r="O4335" s="51"/>
      <c r="P4335" s="70" t="str">
        <f t="shared" ca="1" si="726"/>
        <v/>
      </c>
      <c r="Q4335" s="70" t="str">
        <f t="shared" ca="1" si="724"/>
        <v/>
      </c>
      <c r="R4335" s="70" t="str">
        <f t="shared" ca="1" si="721"/>
        <v/>
      </c>
      <c r="S4335" s="70" t="str">
        <f t="shared" ca="1" si="725"/>
        <v/>
      </c>
      <c r="T4335" s="147" t="str">
        <f t="shared" ca="1" si="723"/>
        <v/>
      </c>
      <c r="U4335" s="146"/>
      <c r="V4335" s="51"/>
      <c r="W4335" s="51"/>
      <c r="X4335" s="51"/>
      <c r="Y4335" s="51"/>
      <c r="Z4335" s="51"/>
      <c r="AA4335" s="145"/>
    </row>
    <row r="4336" spans="1:27" s="2" customFormat="1" ht="15.6" x14ac:dyDescent="0.3">
      <c r="A4336" s="555">
        <v>45512</v>
      </c>
      <c r="B4336" s="48" t="s">
        <v>4121</v>
      </c>
      <c r="C4336" s="48" t="s">
        <v>3434</v>
      </c>
      <c r="D4336" s="48">
        <v>4</v>
      </c>
      <c r="E4336" s="48" t="s">
        <v>108</v>
      </c>
      <c r="F4336" s="45">
        <v>51</v>
      </c>
      <c r="G4336" s="52" t="s">
        <v>4141</v>
      </c>
      <c r="H4336" s="47" t="s">
        <v>113</v>
      </c>
      <c r="I4336" s="70"/>
      <c r="J4336" s="577">
        <v>45527</v>
      </c>
      <c r="K4336" s="42" t="s">
        <v>31</v>
      </c>
      <c r="L4336" s="543">
        <v>45443</v>
      </c>
      <c r="M4336" s="51"/>
      <c r="N4336" s="527">
        <v>45545</v>
      </c>
      <c r="O4336" s="51"/>
      <c r="P4336" s="70" t="str">
        <f t="shared" ca="1" si="726"/>
        <v/>
      </c>
      <c r="Q4336" s="70" t="str">
        <f t="shared" ca="1" si="724"/>
        <v/>
      </c>
      <c r="R4336" s="70" t="str">
        <f t="shared" ca="1" si="721"/>
        <v/>
      </c>
      <c r="S4336" s="70" t="str">
        <f t="shared" ca="1" si="725"/>
        <v/>
      </c>
      <c r="T4336" s="147" t="str">
        <f t="shared" ca="1" si="723"/>
        <v/>
      </c>
      <c r="U4336" s="146"/>
      <c r="V4336" s="51"/>
      <c r="W4336" s="51"/>
      <c r="X4336" s="51"/>
      <c r="Y4336" s="51"/>
      <c r="Z4336" s="51"/>
      <c r="AA4336" s="145"/>
    </row>
    <row r="4337" spans="1:27" s="2" customFormat="1" ht="15.6" x14ac:dyDescent="0.3">
      <c r="A4337" s="555">
        <v>45512</v>
      </c>
      <c r="B4337" s="48" t="s">
        <v>4121</v>
      </c>
      <c r="C4337" s="48" t="s">
        <v>3434</v>
      </c>
      <c r="D4337" s="48">
        <v>4</v>
      </c>
      <c r="E4337" s="48" t="s">
        <v>108</v>
      </c>
      <c r="F4337" s="60">
        <v>50</v>
      </c>
      <c r="G4337" s="134" t="s">
        <v>4142</v>
      </c>
      <c r="H4337" s="53" t="s">
        <v>76</v>
      </c>
      <c r="I4337" s="70"/>
      <c r="J4337" s="574">
        <v>45527</v>
      </c>
      <c r="K4337" s="187" t="s">
        <v>31</v>
      </c>
      <c r="L4337" s="543">
        <v>45443</v>
      </c>
      <c r="M4337" s="60"/>
      <c r="N4337" s="527">
        <v>45667</v>
      </c>
      <c r="O4337" s="51"/>
      <c r="P4337" s="70" t="str">
        <f t="shared" ca="1" si="726"/>
        <v/>
      </c>
      <c r="Q4337" s="70" t="str">
        <f t="shared" ca="1" si="724"/>
        <v/>
      </c>
      <c r="R4337" s="70" t="str">
        <f t="shared" ca="1" si="721"/>
        <v/>
      </c>
      <c r="S4337" s="70" t="str">
        <f t="shared" ca="1" si="725"/>
        <v/>
      </c>
      <c r="T4337" s="147" t="str">
        <f t="shared" ca="1" si="723"/>
        <v/>
      </c>
      <c r="U4337" s="146"/>
      <c r="V4337" s="51"/>
      <c r="W4337" s="51"/>
      <c r="X4337" s="51"/>
      <c r="Y4337" s="51"/>
      <c r="Z4337" s="51"/>
      <c r="AA4337" s="145"/>
    </row>
    <row r="4338" spans="1:27" s="2" customFormat="1" ht="15.6" x14ac:dyDescent="0.3">
      <c r="A4338" s="555">
        <v>45512</v>
      </c>
      <c r="B4338" s="48" t="s">
        <v>4121</v>
      </c>
      <c r="C4338" s="48" t="s">
        <v>3434</v>
      </c>
      <c r="D4338" s="48">
        <v>4</v>
      </c>
      <c r="E4338" s="48" t="s">
        <v>108</v>
      </c>
      <c r="F4338" s="60">
        <v>49</v>
      </c>
      <c r="G4338" s="67" t="s">
        <v>4143</v>
      </c>
      <c r="H4338" s="53" t="s">
        <v>44</v>
      </c>
      <c r="I4338" s="70"/>
      <c r="J4338" s="577">
        <v>45527</v>
      </c>
      <c r="K4338" s="187" t="s">
        <v>31</v>
      </c>
      <c r="L4338" s="543">
        <v>45443</v>
      </c>
      <c r="M4338" s="60"/>
      <c r="N4338" s="525">
        <v>45656</v>
      </c>
      <c r="O4338" s="51"/>
      <c r="P4338" s="70" t="str">
        <f t="shared" ca="1" si="726"/>
        <v/>
      </c>
      <c r="Q4338" s="70" t="str">
        <f t="shared" ca="1" si="724"/>
        <v/>
      </c>
      <c r="R4338" s="70" t="str">
        <f t="shared" ca="1" si="721"/>
        <v/>
      </c>
      <c r="S4338" s="70" t="str">
        <f t="shared" ca="1" si="725"/>
        <v/>
      </c>
      <c r="T4338" s="147" t="str">
        <f t="shared" ca="1" si="723"/>
        <v/>
      </c>
      <c r="U4338" s="146"/>
      <c r="V4338" s="51"/>
      <c r="W4338" s="51"/>
      <c r="X4338" s="51"/>
      <c r="Y4338" s="51"/>
      <c r="Z4338" s="51"/>
      <c r="AA4338" s="145"/>
    </row>
    <row r="4339" spans="1:27" s="2" customFormat="1" ht="15.6" x14ac:dyDescent="0.3">
      <c r="A4339" s="555">
        <v>45512</v>
      </c>
      <c r="B4339" s="48" t="s">
        <v>4121</v>
      </c>
      <c r="C4339" s="48" t="s">
        <v>3434</v>
      </c>
      <c r="D4339" s="48">
        <v>4</v>
      </c>
      <c r="E4339" s="48" t="s">
        <v>108</v>
      </c>
      <c r="F4339" s="60">
        <v>48</v>
      </c>
      <c r="G4339" s="68" t="s">
        <v>4144</v>
      </c>
      <c r="H4339" s="53" t="s">
        <v>30</v>
      </c>
      <c r="I4339" s="70"/>
      <c r="J4339" s="577">
        <v>45527</v>
      </c>
      <c r="K4339" s="42" t="s">
        <v>31</v>
      </c>
      <c r="L4339" s="543">
        <v>45443</v>
      </c>
      <c r="M4339" s="60"/>
      <c r="N4339" s="527">
        <v>45545</v>
      </c>
      <c r="O4339" s="51"/>
      <c r="P4339" s="70" t="str">
        <f t="shared" ca="1" si="726"/>
        <v/>
      </c>
      <c r="Q4339" s="70" t="str">
        <f t="shared" ca="1" si="724"/>
        <v/>
      </c>
      <c r="R4339" s="70" t="str">
        <f t="shared" ca="1" si="721"/>
        <v/>
      </c>
      <c r="S4339" s="70" t="str">
        <f t="shared" ca="1" si="725"/>
        <v/>
      </c>
      <c r="T4339" s="147" t="str">
        <f t="shared" ca="1" si="723"/>
        <v/>
      </c>
      <c r="U4339" s="146"/>
      <c r="V4339" s="51"/>
      <c r="W4339" s="51"/>
      <c r="X4339" s="51"/>
      <c r="Y4339" s="51"/>
      <c r="Z4339" s="51"/>
      <c r="AA4339" s="145"/>
    </row>
    <row r="4340" spans="1:27" s="2" customFormat="1" ht="15.6" x14ac:dyDescent="0.3">
      <c r="A4340" s="555">
        <v>45512</v>
      </c>
      <c r="B4340" s="48" t="s">
        <v>4121</v>
      </c>
      <c r="C4340" s="48" t="s">
        <v>3434</v>
      </c>
      <c r="D4340" s="48">
        <v>4</v>
      </c>
      <c r="E4340" s="48" t="s">
        <v>108</v>
      </c>
      <c r="F4340" s="60">
        <v>47</v>
      </c>
      <c r="G4340" s="67" t="s">
        <v>4145</v>
      </c>
      <c r="H4340" s="53" t="s">
        <v>76</v>
      </c>
      <c r="I4340" s="70"/>
      <c r="J4340" s="577">
        <v>45527</v>
      </c>
      <c r="K4340" s="42" t="s">
        <v>31</v>
      </c>
      <c r="L4340" s="543">
        <v>45443</v>
      </c>
      <c r="M4340" s="60"/>
      <c r="N4340" s="527">
        <v>45593</v>
      </c>
      <c r="O4340" s="51"/>
      <c r="P4340" s="70" t="str">
        <f t="shared" ca="1" si="726"/>
        <v/>
      </c>
      <c r="Q4340" s="70" t="str">
        <f t="shared" ca="1" si="724"/>
        <v/>
      </c>
      <c r="R4340" s="70" t="str">
        <f t="shared" ca="1" si="721"/>
        <v/>
      </c>
      <c r="S4340" s="70" t="str">
        <f t="shared" ca="1" si="725"/>
        <v/>
      </c>
      <c r="T4340" s="147" t="str">
        <f t="shared" ca="1" si="723"/>
        <v/>
      </c>
      <c r="U4340" s="146"/>
      <c r="V4340" s="51"/>
      <c r="W4340" s="51"/>
      <c r="X4340" s="51"/>
      <c r="Y4340" s="51"/>
      <c r="Z4340" s="51"/>
      <c r="AA4340" s="145"/>
    </row>
    <row r="4341" spans="1:27" s="2" customFormat="1" ht="15.6" x14ac:dyDescent="0.3">
      <c r="A4341" s="555">
        <v>45512</v>
      </c>
      <c r="B4341" s="48" t="s">
        <v>4121</v>
      </c>
      <c r="C4341" s="48" t="s">
        <v>3434</v>
      </c>
      <c r="D4341" s="48">
        <v>4</v>
      </c>
      <c r="E4341" s="48" t="s">
        <v>108</v>
      </c>
      <c r="F4341" s="60">
        <v>46</v>
      </c>
      <c r="G4341" s="68" t="s">
        <v>4146</v>
      </c>
      <c r="H4341" s="53" t="s">
        <v>1425</v>
      </c>
      <c r="I4341" s="70"/>
      <c r="J4341" s="577">
        <v>45527</v>
      </c>
      <c r="K4341" s="42" t="s">
        <v>31</v>
      </c>
      <c r="L4341" s="543">
        <v>45443</v>
      </c>
      <c r="M4341" s="60"/>
      <c r="N4341" s="527">
        <v>45545</v>
      </c>
      <c r="O4341" s="51"/>
      <c r="P4341" s="70" t="str">
        <f t="shared" ca="1" si="726"/>
        <v/>
      </c>
      <c r="Q4341" s="70" t="str">
        <f ca="1">IF(K4341="ENCOMENDADO",TODAY()-L4341,"")</f>
        <v/>
      </c>
      <c r="R4341" s="70" t="str">
        <f t="shared" ca="1" si="721"/>
        <v/>
      </c>
      <c r="S4341" s="70" t="str">
        <f t="shared" ca="1" si="725"/>
        <v/>
      </c>
      <c r="T4341" s="147" t="str">
        <f t="shared" ca="1" si="723"/>
        <v/>
      </c>
      <c r="U4341" s="146"/>
      <c r="V4341" s="51"/>
      <c r="W4341" s="51"/>
      <c r="X4341" s="51"/>
      <c r="Y4341" s="51"/>
      <c r="Z4341" s="51"/>
      <c r="AA4341" s="145"/>
    </row>
    <row r="4342" spans="1:27" s="2" customFormat="1" ht="15.6" x14ac:dyDescent="0.3">
      <c r="A4342" s="555">
        <v>45512</v>
      </c>
      <c r="B4342" s="48" t="s">
        <v>4121</v>
      </c>
      <c r="C4342" s="48" t="s">
        <v>3434</v>
      </c>
      <c r="D4342" s="48">
        <v>4</v>
      </c>
      <c r="E4342" s="48" t="s">
        <v>108</v>
      </c>
      <c r="F4342" s="60">
        <v>45</v>
      </c>
      <c r="G4342" s="99" t="s">
        <v>4147</v>
      </c>
      <c r="H4342" s="53" t="s">
        <v>76</v>
      </c>
      <c r="I4342" s="70"/>
      <c r="J4342" s="577">
        <v>45527</v>
      </c>
      <c r="K4342" s="42" t="s">
        <v>31</v>
      </c>
      <c r="L4342" s="543">
        <v>45443</v>
      </c>
      <c r="M4342" s="60"/>
      <c r="N4342" s="527">
        <v>45545</v>
      </c>
      <c r="O4342" s="51"/>
      <c r="P4342" s="70" t="str">
        <f t="shared" ca="1" si="726"/>
        <v/>
      </c>
      <c r="Q4342" s="70" t="str">
        <f t="shared" ref="Q4342:Q4373" ca="1" si="727">IF(K4342="ENCOMENDADO",TODAY()-J4342,"")</f>
        <v/>
      </c>
      <c r="R4342" s="70" t="str">
        <f t="shared" ca="1" si="721"/>
        <v/>
      </c>
      <c r="S4342" s="70" t="str">
        <f t="shared" ca="1" si="725"/>
        <v/>
      </c>
      <c r="T4342" s="147" t="str">
        <f t="shared" ca="1" si="723"/>
        <v/>
      </c>
      <c r="U4342" s="146"/>
      <c r="V4342" s="51"/>
      <c r="W4342" s="51"/>
      <c r="X4342" s="51"/>
      <c r="Y4342" s="51"/>
      <c r="Z4342" s="51"/>
      <c r="AA4342" s="145"/>
    </row>
    <row r="4343" spans="1:27" s="2" customFormat="1" ht="15.6" x14ac:dyDescent="0.3">
      <c r="A4343" s="555">
        <v>45512</v>
      </c>
      <c r="B4343" s="48" t="s">
        <v>4121</v>
      </c>
      <c r="C4343" s="48" t="s">
        <v>3434</v>
      </c>
      <c r="D4343" s="48">
        <v>4</v>
      </c>
      <c r="E4343" s="48" t="s">
        <v>108</v>
      </c>
      <c r="F4343" s="60">
        <v>44</v>
      </c>
      <c r="G4343" s="99" t="s">
        <v>4148</v>
      </c>
      <c r="H4343" s="53" t="s">
        <v>30</v>
      </c>
      <c r="I4343" s="70"/>
      <c r="J4343" s="577">
        <v>45527</v>
      </c>
      <c r="K4343" s="42" t="s">
        <v>31</v>
      </c>
      <c r="L4343" s="543">
        <v>45443</v>
      </c>
      <c r="M4343" s="60"/>
      <c r="N4343" s="527">
        <v>45545</v>
      </c>
      <c r="O4343" s="51"/>
      <c r="P4343" s="70" t="str">
        <f t="shared" ca="1" si="726"/>
        <v/>
      </c>
      <c r="Q4343" s="70" t="str">
        <f t="shared" ca="1" si="727"/>
        <v/>
      </c>
      <c r="R4343" s="70" t="str">
        <f t="shared" ca="1" si="721"/>
        <v/>
      </c>
      <c r="S4343" s="70" t="str">
        <f t="shared" ca="1" si="725"/>
        <v/>
      </c>
      <c r="T4343" s="147" t="str">
        <f t="shared" ca="1" si="723"/>
        <v/>
      </c>
      <c r="U4343" s="146"/>
      <c r="V4343" s="51"/>
      <c r="W4343" s="51"/>
      <c r="X4343" s="51"/>
      <c r="Y4343" s="51"/>
      <c r="Z4343" s="51"/>
      <c r="AA4343" s="145"/>
    </row>
    <row r="4344" spans="1:27" s="2" customFormat="1" ht="31.2" x14ac:dyDescent="0.3">
      <c r="A4344" s="555">
        <v>45512</v>
      </c>
      <c r="B4344" s="48" t="s">
        <v>4121</v>
      </c>
      <c r="C4344" s="48" t="s">
        <v>3434</v>
      </c>
      <c r="D4344" s="48">
        <v>4</v>
      </c>
      <c r="E4344" s="48" t="s">
        <v>108</v>
      </c>
      <c r="F4344" s="60">
        <v>43</v>
      </c>
      <c r="G4344" s="99" t="s">
        <v>4149</v>
      </c>
      <c r="H4344" s="53" t="s">
        <v>40</v>
      </c>
      <c r="I4344" s="70"/>
      <c r="J4344" s="577">
        <v>45527</v>
      </c>
      <c r="K4344" s="42" t="s">
        <v>31</v>
      </c>
      <c r="L4344" s="543">
        <v>45443</v>
      </c>
      <c r="M4344" s="60"/>
      <c r="N4344" s="527">
        <v>45545</v>
      </c>
      <c r="O4344" s="51"/>
      <c r="P4344" s="70" t="str">
        <f t="shared" ca="1" si="726"/>
        <v/>
      </c>
      <c r="Q4344" s="70" t="str">
        <f t="shared" ca="1" si="727"/>
        <v/>
      </c>
      <c r="R4344" s="70" t="str">
        <f t="shared" ca="1" si="721"/>
        <v/>
      </c>
      <c r="S4344" s="70" t="str">
        <f t="shared" ca="1" si="725"/>
        <v/>
      </c>
      <c r="T4344" s="147" t="str">
        <f t="shared" ca="1" si="723"/>
        <v/>
      </c>
      <c r="U4344" s="146"/>
      <c r="V4344" s="51"/>
      <c r="W4344" s="51"/>
      <c r="X4344" s="51"/>
      <c r="Y4344" s="51"/>
      <c r="Z4344" s="51"/>
      <c r="AA4344" s="145"/>
    </row>
    <row r="4345" spans="1:27" s="2" customFormat="1" ht="15.6" x14ac:dyDescent="0.3">
      <c r="A4345" s="555">
        <v>45512</v>
      </c>
      <c r="B4345" s="48" t="s">
        <v>4121</v>
      </c>
      <c r="C4345" s="48" t="s">
        <v>3434</v>
      </c>
      <c r="D4345" s="48">
        <v>4</v>
      </c>
      <c r="E4345" s="48" t="s">
        <v>108</v>
      </c>
      <c r="F4345" s="60">
        <v>42</v>
      </c>
      <c r="G4345" s="68" t="s">
        <v>4150</v>
      </c>
      <c r="H4345" s="53" t="s">
        <v>30</v>
      </c>
      <c r="I4345" s="70"/>
      <c r="J4345" s="577">
        <v>45527</v>
      </c>
      <c r="K4345" s="42" t="s">
        <v>31</v>
      </c>
      <c r="L4345" s="543">
        <v>45443</v>
      </c>
      <c r="M4345" s="60"/>
      <c r="N4345" s="527">
        <v>45545</v>
      </c>
      <c r="O4345" s="51"/>
      <c r="P4345" s="70" t="str">
        <f t="shared" ca="1" si="726"/>
        <v/>
      </c>
      <c r="Q4345" s="70" t="str">
        <f t="shared" ca="1" si="727"/>
        <v/>
      </c>
      <c r="R4345" s="70" t="str">
        <f t="shared" ca="1" si="721"/>
        <v/>
      </c>
      <c r="S4345" s="70" t="str">
        <f t="shared" ca="1" si="725"/>
        <v/>
      </c>
      <c r="T4345" s="147" t="str">
        <f t="shared" ca="1" si="723"/>
        <v/>
      </c>
      <c r="U4345" s="146"/>
      <c r="V4345" s="51"/>
      <c r="W4345" s="51"/>
      <c r="X4345" s="51"/>
      <c r="Y4345" s="51"/>
      <c r="Z4345" s="51"/>
      <c r="AA4345" s="145"/>
    </row>
    <row r="4346" spans="1:27" s="2" customFormat="1" ht="15.6" x14ac:dyDescent="0.3">
      <c r="A4346" s="555">
        <v>45512</v>
      </c>
      <c r="B4346" s="48" t="s">
        <v>4121</v>
      </c>
      <c r="C4346" s="48" t="s">
        <v>3434</v>
      </c>
      <c r="D4346" s="48">
        <v>4</v>
      </c>
      <c r="E4346" s="48" t="s">
        <v>108</v>
      </c>
      <c r="F4346" s="60">
        <v>41</v>
      </c>
      <c r="G4346" s="68" t="s">
        <v>4151</v>
      </c>
      <c r="H4346" s="53" t="s">
        <v>30</v>
      </c>
      <c r="I4346" s="70"/>
      <c r="J4346" s="577">
        <v>45527</v>
      </c>
      <c r="K4346" s="42" t="s">
        <v>31</v>
      </c>
      <c r="L4346" s="543">
        <v>45443</v>
      </c>
      <c r="M4346" s="60"/>
      <c r="N4346" s="527">
        <v>45545</v>
      </c>
      <c r="O4346" s="51"/>
      <c r="P4346" s="70" t="str">
        <f t="shared" ca="1" si="726"/>
        <v/>
      </c>
      <c r="Q4346" s="70" t="str">
        <f t="shared" ca="1" si="727"/>
        <v/>
      </c>
      <c r="R4346" s="70" t="str">
        <f t="shared" ca="1" si="721"/>
        <v/>
      </c>
      <c r="S4346" s="70" t="str">
        <f t="shared" ca="1" si="725"/>
        <v/>
      </c>
      <c r="T4346" s="147" t="str">
        <f t="shared" ca="1" si="723"/>
        <v/>
      </c>
      <c r="U4346" s="146"/>
      <c r="V4346" s="51"/>
      <c r="W4346" s="51"/>
      <c r="X4346" s="51"/>
      <c r="Y4346" s="51"/>
      <c r="Z4346" s="51"/>
      <c r="AA4346" s="145"/>
    </row>
    <row r="4347" spans="1:27" s="2" customFormat="1" ht="15.6" customHeight="1" x14ac:dyDescent="0.3">
      <c r="A4347" s="555">
        <v>45512</v>
      </c>
      <c r="B4347" s="48" t="s">
        <v>4121</v>
      </c>
      <c r="C4347" s="48" t="s">
        <v>3434</v>
      </c>
      <c r="D4347" s="48">
        <v>4</v>
      </c>
      <c r="E4347" s="48" t="s">
        <v>108</v>
      </c>
      <c r="F4347" s="60">
        <v>40</v>
      </c>
      <c r="G4347" s="68" t="s">
        <v>4152</v>
      </c>
      <c r="H4347" s="53" t="s">
        <v>30</v>
      </c>
      <c r="I4347" s="70"/>
      <c r="J4347" s="577">
        <v>45527</v>
      </c>
      <c r="K4347" s="42" t="s">
        <v>31</v>
      </c>
      <c r="L4347" s="543">
        <v>45443</v>
      </c>
      <c r="M4347" s="60"/>
      <c r="N4347" s="527">
        <v>45545</v>
      </c>
      <c r="O4347" s="51"/>
      <c r="P4347" s="70" t="str">
        <f t="shared" ca="1" si="726"/>
        <v/>
      </c>
      <c r="Q4347" s="70" t="str">
        <f t="shared" ca="1" si="727"/>
        <v/>
      </c>
      <c r="R4347" s="70" t="str">
        <f t="shared" ca="1" si="721"/>
        <v/>
      </c>
      <c r="S4347" s="70" t="str">
        <f t="shared" ca="1" si="725"/>
        <v/>
      </c>
      <c r="T4347" s="147" t="str">
        <f t="shared" ca="1" si="723"/>
        <v/>
      </c>
      <c r="U4347" s="146"/>
      <c r="V4347" s="51"/>
      <c r="W4347" s="51"/>
      <c r="X4347" s="51"/>
      <c r="Y4347" s="51"/>
      <c r="Z4347" s="51"/>
      <c r="AA4347" s="145"/>
    </row>
    <row r="4348" spans="1:27" s="2" customFormat="1" ht="15.6" x14ac:dyDescent="0.3">
      <c r="A4348" s="555">
        <v>45512</v>
      </c>
      <c r="B4348" s="48" t="s">
        <v>4121</v>
      </c>
      <c r="C4348" s="48" t="s">
        <v>3434</v>
      </c>
      <c r="D4348" s="48">
        <v>4</v>
      </c>
      <c r="E4348" s="48" t="s">
        <v>108</v>
      </c>
      <c r="F4348" s="60">
        <v>39</v>
      </c>
      <c r="G4348" s="68" t="s">
        <v>4153</v>
      </c>
      <c r="H4348" s="53" t="s">
        <v>30</v>
      </c>
      <c r="I4348" s="70"/>
      <c r="J4348" s="577">
        <v>45527</v>
      </c>
      <c r="K4348" s="42" t="s">
        <v>31</v>
      </c>
      <c r="L4348" s="543">
        <v>45443</v>
      </c>
      <c r="M4348" s="60"/>
      <c r="N4348" s="527">
        <v>45545</v>
      </c>
      <c r="O4348" s="51"/>
      <c r="P4348" s="70" t="str">
        <f t="shared" ca="1" si="726"/>
        <v/>
      </c>
      <c r="Q4348" s="70" t="str">
        <f t="shared" ca="1" si="727"/>
        <v/>
      </c>
      <c r="R4348" s="70" t="str">
        <f t="shared" ca="1" si="721"/>
        <v/>
      </c>
      <c r="S4348" s="70" t="str">
        <f t="shared" ca="1" si="725"/>
        <v/>
      </c>
      <c r="T4348" s="147" t="str">
        <f t="shared" ca="1" si="723"/>
        <v/>
      </c>
      <c r="U4348" s="146"/>
      <c r="V4348" s="51"/>
      <c r="W4348" s="51"/>
      <c r="X4348" s="51"/>
      <c r="Y4348" s="51"/>
      <c r="Z4348" s="51"/>
      <c r="AA4348" s="145"/>
    </row>
    <row r="4349" spans="1:27" s="2" customFormat="1" ht="15.6" x14ac:dyDescent="0.3">
      <c r="A4349" s="555">
        <v>45512</v>
      </c>
      <c r="B4349" s="48" t="s">
        <v>4121</v>
      </c>
      <c r="C4349" s="48" t="s">
        <v>3434</v>
      </c>
      <c r="D4349" s="48">
        <v>4</v>
      </c>
      <c r="E4349" s="48" t="s">
        <v>108</v>
      </c>
      <c r="F4349" s="60">
        <v>38</v>
      </c>
      <c r="G4349" s="68" t="s">
        <v>4154</v>
      </c>
      <c r="H4349" s="53" t="s">
        <v>30</v>
      </c>
      <c r="I4349" s="70"/>
      <c r="J4349" s="577">
        <v>45527</v>
      </c>
      <c r="K4349" s="42" t="s">
        <v>31</v>
      </c>
      <c r="L4349" s="543">
        <v>45443</v>
      </c>
      <c r="M4349" s="60"/>
      <c r="N4349" s="527">
        <v>45545</v>
      </c>
      <c r="O4349" s="51"/>
      <c r="P4349" s="70" t="str">
        <f t="shared" ca="1" si="726"/>
        <v/>
      </c>
      <c r="Q4349" s="70" t="str">
        <f t="shared" ca="1" si="727"/>
        <v/>
      </c>
      <c r="R4349" s="70" t="str">
        <f t="shared" ref="R4349:R4380" ca="1" si="728">IF(K4349="EM OBRA",TODAY()-J4349,"")</f>
        <v/>
      </c>
      <c r="S4349" s="70" t="str">
        <f t="shared" ca="1" si="725"/>
        <v/>
      </c>
      <c r="T4349" s="147" t="str">
        <f t="shared" ref="T4349:T4380" ca="1" si="729">IF(K4349="A VERIFICAR",TODAY()-J4349,"")</f>
        <v/>
      </c>
      <c r="U4349" s="146"/>
      <c r="V4349" s="51"/>
      <c r="W4349" s="51"/>
      <c r="X4349" s="51"/>
      <c r="Y4349" s="51"/>
      <c r="Z4349" s="51"/>
      <c r="AA4349" s="145"/>
    </row>
    <row r="4350" spans="1:27" s="2" customFormat="1" ht="15.6" x14ac:dyDescent="0.3">
      <c r="A4350" s="555">
        <v>45512</v>
      </c>
      <c r="B4350" s="48" t="s">
        <v>4121</v>
      </c>
      <c r="C4350" s="48" t="s">
        <v>3434</v>
      </c>
      <c r="D4350" s="48">
        <v>4</v>
      </c>
      <c r="E4350" s="48" t="s">
        <v>108</v>
      </c>
      <c r="F4350" s="60">
        <v>36</v>
      </c>
      <c r="G4350" s="68" t="s">
        <v>4155</v>
      </c>
      <c r="H4350" s="53" t="s">
        <v>40</v>
      </c>
      <c r="I4350" s="70"/>
      <c r="J4350" s="577">
        <v>45527</v>
      </c>
      <c r="K4350" s="42" t="s">
        <v>31</v>
      </c>
      <c r="L4350" s="543">
        <v>45443</v>
      </c>
      <c r="M4350" s="60"/>
      <c r="N4350" s="527">
        <v>45545</v>
      </c>
      <c r="O4350" s="51"/>
      <c r="P4350" s="70" t="str">
        <f t="shared" ca="1" si="726"/>
        <v/>
      </c>
      <c r="Q4350" s="70" t="str">
        <f t="shared" ca="1" si="727"/>
        <v/>
      </c>
      <c r="R4350" s="70" t="str">
        <f t="shared" ca="1" si="728"/>
        <v/>
      </c>
      <c r="S4350" s="70" t="str">
        <f t="shared" ca="1" si="725"/>
        <v/>
      </c>
      <c r="T4350" s="147" t="str">
        <f t="shared" ca="1" si="729"/>
        <v/>
      </c>
      <c r="U4350" s="146"/>
      <c r="V4350" s="51"/>
      <c r="W4350" s="51"/>
      <c r="X4350" s="51"/>
      <c r="Y4350" s="51"/>
      <c r="Z4350" s="51"/>
      <c r="AA4350" s="145"/>
    </row>
    <row r="4351" spans="1:27" s="2" customFormat="1" ht="31.2" x14ac:dyDescent="0.3">
      <c r="A4351" s="555">
        <v>45512</v>
      </c>
      <c r="B4351" s="48" t="s">
        <v>4121</v>
      </c>
      <c r="C4351" s="48" t="s">
        <v>3434</v>
      </c>
      <c r="D4351" s="48">
        <v>4</v>
      </c>
      <c r="E4351" s="48" t="s">
        <v>108</v>
      </c>
      <c r="F4351" s="60">
        <v>35</v>
      </c>
      <c r="G4351" s="99" t="s">
        <v>4156</v>
      </c>
      <c r="H4351" s="53" t="s">
        <v>40</v>
      </c>
      <c r="I4351" s="70"/>
      <c r="J4351" s="577">
        <v>45527</v>
      </c>
      <c r="K4351" s="42" t="s">
        <v>31</v>
      </c>
      <c r="L4351" s="543">
        <v>45443</v>
      </c>
      <c r="M4351" s="60"/>
      <c r="N4351" s="527">
        <v>45545</v>
      </c>
      <c r="O4351" s="51"/>
      <c r="P4351" s="70" t="str">
        <f t="shared" ca="1" si="726"/>
        <v/>
      </c>
      <c r="Q4351" s="70" t="str">
        <f t="shared" ca="1" si="727"/>
        <v/>
      </c>
      <c r="R4351" s="70" t="str">
        <f t="shared" ca="1" si="728"/>
        <v/>
      </c>
      <c r="S4351" s="70" t="str">
        <f t="shared" ca="1" si="725"/>
        <v/>
      </c>
      <c r="T4351" s="147" t="str">
        <f t="shared" ca="1" si="729"/>
        <v/>
      </c>
      <c r="U4351" s="146"/>
      <c r="V4351" s="51"/>
      <c r="W4351" s="51"/>
      <c r="X4351" s="51"/>
      <c r="Y4351" s="51"/>
      <c r="Z4351" s="51"/>
      <c r="AA4351" s="145"/>
    </row>
    <row r="4352" spans="1:27" s="2" customFormat="1" ht="31.2" x14ac:dyDescent="0.3">
      <c r="A4352" s="555">
        <v>45512</v>
      </c>
      <c r="B4352" s="48" t="s">
        <v>4121</v>
      </c>
      <c r="C4352" s="48" t="s">
        <v>3434</v>
      </c>
      <c r="D4352" s="48">
        <v>4</v>
      </c>
      <c r="E4352" s="48" t="s">
        <v>108</v>
      </c>
      <c r="F4352" s="60">
        <v>34</v>
      </c>
      <c r="G4352" s="74" t="s">
        <v>4157</v>
      </c>
      <c r="H4352" s="75" t="s">
        <v>450</v>
      </c>
      <c r="I4352" s="70"/>
      <c r="J4352" s="522">
        <v>45610</v>
      </c>
      <c r="K4352" s="42" t="s">
        <v>31</v>
      </c>
      <c r="L4352" s="543">
        <v>45443</v>
      </c>
      <c r="M4352" s="60"/>
      <c r="N4352" s="527">
        <v>45668</v>
      </c>
      <c r="O4352" s="51"/>
      <c r="P4352" s="70" t="str">
        <f t="shared" ca="1" si="726"/>
        <v/>
      </c>
      <c r="Q4352" s="70" t="str">
        <f t="shared" ca="1" si="727"/>
        <v/>
      </c>
      <c r="R4352" s="70" t="str">
        <f t="shared" ca="1" si="728"/>
        <v/>
      </c>
      <c r="S4352" s="70" t="str">
        <f t="shared" ca="1" si="725"/>
        <v/>
      </c>
      <c r="T4352" s="147" t="str">
        <f t="shared" ca="1" si="729"/>
        <v/>
      </c>
      <c r="U4352" s="146"/>
      <c r="V4352" s="51"/>
      <c r="W4352" s="51"/>
      <c r="X4352" s="51"/>
      <c r="Y4352" s="51"/>
      <c r="Z4352" s="51"/>
      <c r="AA4352" s="145"/>
    </row>
    <row r="4353" spans="1:27" s="2" customFormat="1" ht="15.6" x14ac:dyDescent="0.3">
      <c r="A4353" s="555">
        <v>45512</v>
      </c>
      <c r="B4353" s="48" t="s">
        <v>4121</v>
      </c>
      <c r="C4353" s="48" t="s">
        <v>3434</v>
      </c>
      <c r="D4353" s="48">
        <v>4</v>
      </c>
      <c r="E4353" s="48" t="s">
        <v>108</v>
      </c>
      <c r="F4353" s="60">
        <v>33</v>
      </c>
      <c r="G4353" s="97" t="s">
        <v>4158</v>
      </c>
      <c r="H4353" s="75" t="s">
        <v>40</v>
      </c>
      <c r="I4353" s="70"/>
      <c r="J4353" s="522">
        <v>45527</v>
      </c>
      <c r="K4353" s="42" t="s">
        <v>31</v>
      </c>
      <c r="L4353" s="543">
        <v>45443</v>
      </c>
      <c r="M4353" s="60"/>
      <c r="N4353" s="527">
        <v>45667</v>
      </c>
      <c r="O4353" s="51"/>
      <c r="P4353" s="70" t="str">
        <f t="shared" ca="1" si="726"/>
        <v/>
      </c>
      <c r="Q4353" s="70" t="str">
        <f t="shared" ca="1" si="727"/>
        <v/>
      </c>
      <c r="R4353" s="70" t="str">
        <f t="shared" ca="1" si="728"/>
        <v/>
      </c>
      <c r="S4353" s="70" t="str">
        <f t="shared" ca="1" si="725"/>
        <v/>
      </c>
      <c r="T4353" s="147" t="str">
        <f t="shared" ca="1" si="729"/>
        <v/>
      </c>
      <c r="U4353" s="146"/>
      <c r="V4353" s="51"/>
      <c r="W4353" s="51"/>
      <c r="X4353" s="51"/>
      <c r="Y4353" s="51"/>
      <c r="Z4353" s="51"/>
      <c r="AA4353" s="145"/>
    </row>
    <row r="4354" spans="1:27" s="2" customFormat="1" ht="15.6" x14ac:dyDescent="0.3">
      <c r="A4354" s="555">
        <v>45512</v>
      </c>
      <c r="B4354" s="48" t="s">
        <v>4121</v>
      </c>
      <c r="C4354" s="48" t="s">
        <v>3434</v>
      </c>
      <c r="D4354" s="48">
        <v>4</v>
      </c>
      <c r="E4354" s="48" t="s">
        <v>108</v>
      </c>
      <c r="F4354" s="60">
        <v>32</v>
      </c>
      <c r="G4354" s="67" t="s">
        <v>4159</v>
      </c>
      <c r="H4354" s="47" t="s">
        <v>30</v>
      </c>
      <c r="I4354" s="70"/>
      <c r="J4354" s="577">
        <v>45527</v>
      </c>
      <c r="K4354" s="42" t="s">
        <v>31</v>
      </c>
      <c r="L4354" s="543">
        <v>45443</v>
      </c>
      <c r="M4354" s="60"/>
      <c r="N4354" s="525">
        <v>45656</v>
      </c>
      <c r="O4354" s="51"/>
      <c r="P4354" s="70" t="str">
        <f t="shared" ca="1" si="726"/>
        <v/>
      </c>
      <c r="Q4354" s="70" t="str">
        <f t="shared" ca="1" si="727"/>
        <v/>
      </c>
      <c r="R4354" s="70" t="str">
        <f t="shared" ca="1" si="728"/>
        <v/>
      </c>
      <c r="S4354" s="70" t="str">
        <f t="shared" ca="1" si="725"/>
        <v/>
      </c>
      <c r="T4354" s="147" t="str">
        <f t="shared" ca="1" si="729"/>
        <v/>
      </c>
      <c r="U4354" s="146"/>
      <c r="V4354" s="51"/>
      <c r="W4354" s="51"/>
      <c r="X4354" s="51"/>
      <c r="Y4354" s="51"/>
      <c r="Z4354" s="51"/>
      <c r="AA4354" s="145"/>
    </row>
    <row r="4355" spans="1:27" s="2" customFormat="1" ht="31.2" x14ac:dyDescent="0.3">
      <c r="A4355" s="555">
        <v>45512</v>
      </c>
      <c r="B4355" s="48" t="s">
        <v>4121</v>
      </c>
      <c r="C4355" s="48" t="s">
        <v>3434</v>
      </c>
      <c r="D4355" s="48">
        <v>4</v>
      </c>
      <c r="E4355" s="48" t="s">
        <v>108</v>
      </c>
      <c r="F4355" s="60">
        <v>31</v>
      </c>
      <c r="G4355" s="66" t="s">
        <v>4160</v>
      </c>
      <c r="H4355" s="47" t="s">
        <v>30</v>
      </c>
      <c r="I4355" s="81"/>
      <c r="J4355" s="577">
        <v>45527</v>
      </c>
      <c r="K4355" s="42" t="s">
        <v>31</v>
      </c>
      <c r="L4355" s="543">
        <v>45443</v>
      </c>
      <c r="M4355" s="60"/>
      <c r="N4355" s="525">
        <v>45656</v>
      </c>
      <c r="O4355" s="51"/>
      <c r="P4355" s="70" t="str">
        <f t="shared" ca="1" si="726"/>
        <v/>
      </c>
      <c r="Q4355" s="70" t="str">
        <f t="shared" ca="1" si="727"/>
        <v/>
      </c>
      <c r="R4355" s="70" t="str">
        <f t="shared" ca="1" si="728"/>
        <v/>
      </c>
      <c r="S4355" s="70" t="str">
        <f t="shared" ca="1" si="725"/>
        <v/>
      </c>
      <c r="T4355" s="147" t="str">
        <f t="shared" ca="1" si="729"/>
        <v/>
      </c>
      <c r="U4355" s="146"/>
      <c r="V4355" s="51"/>
      <c r="W4355" s="51"/>
      <c r="X4355" s="51"/>
      <c r="Y4355" s="51"/>
      <c r="Z4355" s="51"/>
      <c r="AA4355" s="145"/>
    </row>
    <row r="4356" spans="1:27" s="2" customFormat="1" ht="31.2" x14ac:dyDescent="0.3">
      <c r="A4356" s="555">
        <v>45512</v>
      </c>
      <c r="B4356" s="48" t="s">
        <v>4121</v>
      </c>
      <c r="C4356" s="48" t="s">
        <v>3434</v>
      </c>
      <c r="D4356" s="48">
        <v>4</v>
      </c>
      <c r="E4356" s="48" t="s">
        <v>108</v>
      </c>
      <c r="F4356" s="60">
        <v>30</v>
      </c>
      <c r="G4356" s="66" t="s">
        <v>4161</v>
      </c>
      <c r="H4356" s="47" t="s">
        <v>2143</v>
      </c>
      <c r="I4356" s="70"/>
      <c r="J4356" s="577">
        <v>45512</v>
      </c>
      <c r="K4356" s="42" t="s">
        <v>31</v>
      </c>
      <c r="L4356" s="543">
        <v>45443</v>
      </c>
      <c r="M4356" s="60"/>
      <c r="N4356" s="525">
        <v>45656</v>
      </c>
      <c r="O4356" s="51"/>
      <c r="P4356" s="70" t="str">
        <f t="shared" ca="1" si="726"/>
        <v/>
      </c>
      <c r="Q4356" s="70" t="str">
        <f t="shared" ca="1" si="727"/>
        <v/>
      </c>
      <c r="R4356" s="70" t="str">
        <f t="shared" ca="1" si="728"/>
        <v/>
      </c>
      <c r="S4356" s="70" t="str">
        <f t="shared" ca="1" si="725"/>
        <v/>
      </c>
      <c r="T4356" s="147" t="str">
        <f t="shared" ca="1" si="729"/>
        <v/>
      </c>
      <c r="U4356" s="146"/>
      <c r="V4356" s="51"/>
      <c r="W4356" s="51"/>
      <c r="X4356" s="51"/>
      <c r="Y4356" s="51"/>
      <c r="Z4356" s="51"/>
      <c r="AA4356" s="145"/>
    </row>
    <row r="4357" spans="1:27" s="2" customFormat="1" ht="15.6" x14ac:dyDescent="0.3">
      <c r="A4357" s="555">
        <v>45512</v>
      </c>
      <c r="B4357" s="48" t="s">
        <v>4121</v>
      </c>
      <c r="C4357" s="48" t="s">
        <v>3434</v>
      </c>
      <c r="D4357" s="48">
        <v>4</v>
      </c>
      <c r="E4357" s="48" t="s">
        <v>108</v>
      </c>
      <c r="F4357" s="60">
        <v>29</v>
      </c>
      <c r="G4357" s="67" t="s">
        <v>4162</v>
      </c>
      <c r="H4357" s="53" t="s">
        <v>76</v>
      </c>
      <c r="I4357" s="70"/>
      <c r="J4357" s="577">
        <v>45512</v>
      </c>
      <c r="K4357" s="42" t="s">
        <v>31</v>
      </c>
      <c r="L4357" s="543">
        <v>45443</v>
      </c>
      <c r="M4357" s="60"/>
      <c r="N4357" s="527">
        <v>45664</v>
      </c>
      <c r="O4357" s="51"/>
      <c r="P4357" s="70" t="str">
        <f t="shared" ca="1" si="726"/>
        <v/>
      </c>
      <c r="Q4357" s="70" t="str">
        <f t="shared" ca="1" si="727"/>
        <v/>
      </c>
      <c r="R4357" s="70" t="str">
        <f t="shared" ca="1" si="728"/>
        <v/>
      </c>
      <c r="S4357" s="70" t="str">
        <f t="shared" ca="1" si="725"/>
        <v/>
      </c>
      <c r="T4357" s="147" t="str">
        <f t="shared" ca="1" si="729"/>
        <v/>
      </c>
      <c r="U4357" s="146"/>
      <c r="V4357" s="51"/>
      <c r="W4357" s="51"/>
      <c r="X4357" s="51"/>
      <c r="Y4357" s="51"/>
      <c r="Z4357" s="51"/>
      <c r="AA4357" s="145"/>
    </row>
    <row r="4358" spans="1:27" s="2" customFormat="1" ht="15.6" x14ac:dyDescent="0.3">
      <c r="A4358" s="555">
        <v>45512</v>
      </c>
      <c r="B4358" s="48" t="s">
        <v>4121</v>
      </c>
      <c r="C4358" s="48" t="s">
        <v>3434</v>
      </c>
      <c r="D4358" s="48">
        <v>4</v>
      </c>
      <c r="E4358" s="48" t="s">
        <v>108</v>
      </c>
      <c r="F4358" s="60">
        <v>28</v>
      </c>
      <c r="G4358" s="67" t="s">
        <v>4163</v>
      </c>
      <c r="H4358" s="53" t="s">
        <v>76</v>
      </c>
      <c r="I4358" s="70"/>
      <c r="J4358" s="577">
        <v>45512</v>
      </c>
      <c r="K4358" s="42" t="s">
        <v>31</v>
      </c>
      <c r="L4358" s="543">
        <v>45443</v>
      </c>
      <c r="M4358" s="60"/>
      <c r="N4358" s="525">
        <v>45656</v>
      </c>
      <c r="O4358" s="51"/>
      <c r="P4358" s="70" t="str">
        <f t="shared" ca="1" si="726"/>
        <v/>
      </c>
      <c r="Q4358" s="70" t="str">
        <f t="shared" ca="1" si="727"/>
        <v/>
      </c>
      <c r="R4358" s="70" t="str">
        <f t="shared" ca="1" si="728"/>
        <v/>
      </c>
      <c r="S4358" s="70" t="str">
        <f t="shared" ca="1" si="725"/>
        <v/>
      </c>
      <c r="T4358" s="147" t="str">
        <f t="shared" ca="1" si="729"/>
        <v/>
      </c>
      <c r="U4358" s="146"/>
      <c r="V4358" s="51"/>
      <c r="W4358" s="51"/>
      <c r="X4358" s="51"/>
      <c r="Y4358" s="51"/>
      <c r="Z4358" s="51"/>
      <c r="AA4358" s="145"/>
    </row>
    <row r="4359" spans="1:27" s="2" customFormat="1" ht="15.6" x14ac:dyDescent="0.3">
      <c r="A4359" s="555">
        <v>45512</v>
      </c>
      <c r="B4359" s="48" t="s">
        <v>4121</v>
      </c>
      <c r="C4359" s="48" t="s">
        <v>3434</v>
      </c>
      <c r="D4359" s="48">
        <v>4</v>
      </c>
      <c r="E4359" s="48" t="s">
        <v>108</v>
      </c>
      <c r="F4359" s="60">
        <v>27</v>
      </c>
      <c r="G4359" s="67" t="s">
        <v>4164</v>
      </c>
      <c r="H4359" s="47" t="s">
        <v>30</v>
      </c>
      <c r="I4359" s="70"/>
      <c r="J4359" s="577">
        <v>45512</v>
      </c>
      <c r="K4359" s="42" t="s">
        <v>31</v>
      </c>
      <c r="L4359" s="543">
        <v>45443</v>
      </c>
      <c r="M4359" s="60"/>
      <c r="N4359" s="525">
        <v>45656</v>
      </c>
      <c r="O4359" s="51"/>
      <c r="P4359" s="70" t="str">
        <f t="shared" ca="1" si="726"/>
        <v/>
      </c>
      <c r="Q4359" s="70" t="str">
        <f t="shared" ca="1" si="727"/>
        <v/>
      </c>
      <c r="R4359" s="70" t="str">
        <f t="shared" ca="1" si="728"/>
        <v/>
      </c>
      <c r="S4359" s="70" t="str">
        <f t="shared" ca="1" si="725"/>
        <v/>
      </c>
      <c r="T4359" s="147" t="str">
        <f t="shared" ca="1" si="729"/>
        <v/>
      </c>
      <c r="U4359" s="146"/>
      <c r="V4359" s="51"/>
      <c r="W4359" s="51"/>
      <c r="X4359" s="51"/>
      <c r="Y4359" s="51"/>
      <c r="Z4359" s="51"/>
      <c r="AA4359" s="145"/>
    </row>
    <row r="4360" spans="1:27" s="2" customFormat="1" ht="15.6" x14ac:dyDescent="0.3">
      <c r="A4360" s="555">
        <v>45512</v>
      </c>
      <c r="B4360" s="48" t="s">
        <v>4121</v>
      </c>
      <c r="C4360" s="48" t="s">
        <v>3434</v>
      </c>
      <c r="D4360" s="48">
        <v>4</v>
      </c>
      <c r="E4360" s="48" t="s">
        <v>108</v>
      </c>
      <c r="F4360" s="60">
        <v>26</v>
      </c>
      <c r="G4360" s="67" t="s">
        <v>4165</v>
      </c>
      <c r="H4360" s="53" t="s">
        <v>76</v>
      </c>
      <c r="I4360" s="70"/>
      <c r="J4360" s="577">
        <v>45512</v>
      </c>
      <c r="K4360" s="42" t="s">
        <v>31</v>
      </c>
      <c r="L4360" s="543">
        <v>45443</v>
      </c>
      <c r="M4360" s="60"/>
      <c r="N4360" s="527">
        <v>45664</v>
      </c>
      <c r="O4360" s="51"/>
      <c r="P4360" s="70" t="str">
        <f t="shared" ca="1" si="726"/>
        <v/>
      </c>
      <c r="Q4360" s="70" t="str">
        <f t="shared" ca="1" si="727"/>
        <v/>
      </c>
      <c r="R4360" s="70" t="str">
        <f t="shared" ca="1" si="728"/>
        <v/>
      </c>
      <c r="S4360" s="70" t="str">
        <f t="shared" ca="1" si="725"/>
        <v/>
      </c>
      <c r="T4360" s="147" t="str">
        <f t="shared" ca="1" si="729"/>
        <v/>
      </c>
      <c r="U4360" s="146"/>
      <c r="V4360" s="51"/>
      <c r="W4360" s="51"/>
      <c r="X4360" s="51"/>
      <c r="Y4360" s="51"/>
      <c r="Z4360" s="51"/>
      <c r="AA4360" s="145"/>
    </row>
    <row r="4361" spans="1:27" s="2" customFormat="1" ht="15.6" x14ac:dyDescent="0.3">
      <c r="A4361" s="555">
        <v>45512</v>
      </c>
      <c r="B4361" s="48" t="s">
        <v>4121</v>
      </c>
      <c r="C4361" s="48" t="s">
        <v>3434</v>
      </c>
      <c r="D4361" s="48">
        <v>4</v>
      </c>
      <c r="E4361" s="48" t="s">
        <v>108</v>
      </c>
      <c r="F4361" s="45">
        <v>25</v>
      </c>
      <c r="G4361" s="46" t="s">
        <v>4166</v>
      </c>
      <c r="H4361" s="51"/>
      <c r="I4361" s="70"/>
      <c r="J4361" s="522"/>
      <c r="K4361" s="42" t="s">
        <v>31</v>
      </c>
      <c r="L4361" s="543">
        <v>45443</v>
      </c>
      <c r="M4361" s="51"/>
      <c r="N4361" s="513">
        <v>45656</v>
      </c>
      <c r="O4361" s="51"/>
      <c r="P4361" s="70" t="str">
        <f t="shared" ca="1" si="726"/>
        <v/>
      </c>
      <c r="Q4361" s="70" t="str">
        <f t="shared" ca="1" si="727"/>
        <v/>
      </c>
      <c r="R4361" s="70" t="str">
        <f t="shared" ca="1" si="728"/>
        <v/>
      </c>
      <c r="S4361" s="70" t="str">
        <f t="shared" ca="1" si="725"/>
        <v/>
      </c>
      <c r="T4361" s="147" t="str">
        <f t="shared" ca="1" si="729"/>
        <v/>
      </c>
      <c r="U4361" s="146"/>
      <c r="V4361" s="51"/>
      <c r="W4361" s="51"/>
      <c r="X4361" s="51"/>
      <c r="Y4361" s="51"/>
      <c r="Z4361" s="51"/>
      <c r="AA4361" s="145"/>
    </row>
    <row r="4362" spans="1:27" s="2" customFormat="1" ht="15.6" x14ac:dyDescent="0.3">
      <c r="A4362" s="555">
        <v>45512</v>
      </c>
      <c r="B4362" s="48" t="s">
        <v>4121</v>
      </c>
      <c r="C4362" s="48" t="s">
        <v>3434</v>
      </c>
      <c r="D4362" s="48">
        <v>4</v>
      </c>
      <c r="E4362" s="48" t="s">
        <v>108</v>
      </c>
      <c r="F4362" s="45">
        <v>24</v>
      </c>
      <c r="G4362" s="46" t="s">
        <v>4167</v>
      </c>
      <c r="H4362" s="51"/>
      <c r="I4362" s="70"/>
      <c r="J4362" s="522"/>
      <c r="K4362" s="42" t="s">
        <v>31</v>
      </c>
      <c r="L4362" s="543">
        <v>45443</v>
      </c>
      <c r="M4362" s="51"/>
      <c r="N4362" s="513">
        <v>45656</v>
      </c>
      <c r="O4362" s="51"/>
      <c r="P4362" s="70" t="str">
        <f t="shared" ca="1" si="726"/>
        <v/>
      </c>
      <c r="Q4362" s="70" t="str">
        <f t="shared" ca="1" si="727"/>
        <v/>
      </c>
      <c r="R4362" s="70" t="str">
        <f t="shared" ca="1" si="728"/>
        <v/>
      </c>
      <c r="S4362" s="70" t="str">
        <f t="shared" ref="S4362:S4393" ca="1" si="730">IF(K4362="CORREÇÃO NÃO ACEITE",TODAY()-J4362,"")</f>
        <v/>
      </c>
      <c r="T4362" s="147" t="str">
        <f t="shared" ca="1" si="729"/>
        <v/>
      </c>
      <c r="U4362" s="146"/>
      <c r="V4362" s="51"/>
      <c r="W4362" s="51"/>
      <c r="X4362" s="51"/>
      <c r="Y4362" s="51"/>
      <c r="Z4362" s="51"/>
      <c r="AA4362" s="145"/>
    </row>
    <row r="4363" spans="1:27" s="2" customFormat="1" ht="15.6" x14ac:dyDescent="0.3">
      <c r="A4363" s="555">
        <v>45512</v>
      </c>
      <c r="B4363" s="48" t="s">
        <v>4121</v>
      </c>
      <c r="C4363" s="48" t="s">
        <v>3434</v>
      </c>
      <c r="D4363" s="48">
        <v>4</v>
      </c>
      <c r="E4363" s="48" t="s">
        <v>108</v>
      </c>
      <c r="F4363" s="45">
        <v>23</v>
      </c>
      <c r="G4363" s="46" t="s">
        <v>4168</v>
      </c>
      <c r="H4363" s="51"/>
      <c r="I4363" s="70"/>
      <c r="J4363" s="522"/>
      <c r="K4363" s="42" t="s">
        <v>31</v>
      </c>
      <c r="L4363" s="543">
        <v>45443</v>
      </c>
      <c r="M4363" s="51"/>
      <c r="N4363" s="513">
        <v>45656</v>
      </c>
      <c r="O4363" s="51"/>
      <c r="P4363" s="70" t="str">
        <f t="shared" ca="1" si="726"/>
        <v/>
      </c>
      <c r="Q4363" s="70" t="str">
        <f t="shared" ca="1" si="727"/>
        <v/>
      </c>
      <c r="R4363" s="70" t="str">
        <f t="shared" ca="1" si="728"/>
        <v/>
      </c>
      <c r="S4363" s="70" t="str">
        <f t="shared" ca="1" si="730"/>
        <v/>
      </c>
      <c r="T4363" s="147" t="str">
        <f t="shared" ca="1" si="729"/>
        <v/>
      </c>
      <c r="U4363" s="146"/>
      <c r="V4363" s="51"/>
      <c r="W4363" s="51"/>
      <c r="X4363" s="51"/>
      <c r="Y4363" s="51"/>
      <c r="Z4363" s="51"/>
      <c r="AA4363" s="145"/>
    </row>
    <row r="4364" spans="1:27" s="2" customFormat="1" ht="15.6" x14ac:dyDescent="0.3">
      <c r="A4364" s="555">
        <v>45512</v>
      </c>
      <c r="B4364" s="48" t="s">
        <v>4121</v>
      </c>
      <c r="C4364" s="48" t="s">
        <v>3434</v>
      </c>
      <c r="D4364" s="48">
        <v>4</v>
      </c>
      <c r="E4364" s="48" t="s">
        <v>108</v>
      </c>
      <c r="F4364" s="45">
        <v>22</v>
      </c>
      <c r="G4364" s="46" t="s">
        <v>4169</v>
      </c>
      <c r="H4364" s="51"/>
      <c r="I4364" s="70"/>
      <c r="J4364" s="522"/>
      <c r="K4364" s="42" t="s">
        <v>31</v>
      </c>
      <c r="L4364" s="543">
        <v>45443</v>
      </c>
      <c r="M4364" s="51"/>
      <c r="N4364" s="513">
        <v>45656</v>
      </c>
      <c r="O4364" s="51"/>
      <c r="P4364" s="70" t="str">
        <f t="shared" ref="P4364:P4396" ca="1" si="731">IF(K4364="NÃO INTERVENCIONADO",TODAY()-J4364,"")</f>
        <v/>
      </c>
      <c r="Q4364" s="70" t="str">
        <f t="shared" ca="1" si="727"/>
        <v/>
      </c>
      <c r="R4364" s="70" t="str">
        <f t="shared" ca="1" si="728"/>
        <v/>
      </c>
      <c r="S4364" s="70" t="str">
        <f t="shared" ca="1" si="730"/>
        <v/>
      </c>
      <c r="T4364" s="147" t="str">
        <f t="shared" ca="1" si="729"/>
        <v/>
      </c>
      <c r="U4364" s="146"/>
      <c r="V4364" s="51"/>
      <c r="W4364" s="51"/>
      <c r="X4364" s="51"/>
      <c r="Y4364" s="51"/>
      <c r="Z4364" s="51"/>
      <c r="AA4364" s="145"/>
    </row>
    <row r="4365" spans="1:27" s="2" customFormat="1" ht="15.6" x14ac:dyDescent="0.3">
      <c r="A4365" s="555">
        <v>45512</v>
      </c>
      <c r="B4365" s="48" t="s">
        <v>4121</v>
      </c>
      <c r="C4365" s="48" t="s">
        <v>3434</v>
      </c>
      <c r="D4365" s="48">
        <v>4</v>
      </c>
      <c r="E4365" s="48" t="s">
        <v>108</v>
      </c>
      <c r="F4365" s="45">
        <v>21</v>
      </c>
      <c r="G4365" s="46" t="s">
        <v>4170</v>
      </c>
      <c r="H4365" s="51"/>
      <c r="I4365" s="70"/>
      <c r="J4365" s="522"/>
      <c r="K4365" s="42" t="s">
        <v>31</v>
      </c>
      <c r="L4365" s="543">
        <v>45443</v>
      </c>
      <c r="M4365" s="51"/>
      <c r="N4365" s="513">
        <v>45656</v>
      </c>
      <c r="O4365" s="51"/>
      <c r="P4365" s="70" t="str">
        <f t="shared" ca="1" si="731"/>
        <v/>
      </c>
      <c r="Q4365" s="70" t="str">
        <f t="shared" ca="1" si="727"/>
        <v/>
      </c>
      <c r="R4365" s="70" t="str">
        <f t="shared" ca="1" si="728"/>
        <v/>
      </c>
      <c r="S4365" s="70" t="str">
        <f t="shared" ca="1" si="730"/>
        <v/>
      </c>
      <c r="T4365" s="147" t="str">
        <f t="shared" ca="1" si="729"/>
        <v/>
      </c>
      <c r="U4365" s="146"/>
      <c r="V4365" s="51"/>
      <c r="W4365" s="51"/>
      <c r="X4365" s="51"/>
      <c r="Y4365" s="51"/>
      <c r="Z4365" s="51"/>
      <c r="AA4365" s="145"/>
    </row>
    <row r="4366" spans="1:27" s="2" customFormat="1" ht="15.6" x14ac:dyDescent="0.3">
      <c r="A4366" s="555">
        <v>45512</v>
      </c>
      <c r="B4366" s="48" t="s">
        <v>4121</v>
      </c>
      <c r="C4366" s="48" t="s">
        <v>3434</v>
      </c>
      <c r="D4366" s="48">
        <v>4</v>
      </c>
      <c r="E4366" s="48" t="s">
        <v>108</v>
      </c>
      <c r="F4366" s="45">
        <v>20</v>
      </c>
      <c r="G4366" s="46" t="s">
        <v>4171</v>
      </c>
      <c r="H4366" s="51"/>
      <c r="I4366" s="70"/>
      <c r="J4366" s="522"/>
      <c r="K4366" s="42" t="s">
        <v>31</v>
      </c>
      <c r="L4366" s="543">
        <v>45443</v>
      </c>
      <c r="M4366" s="51"/>
      <c r="N4366" s="513">
        <v>45656</v>
      </c>
      <c r="O4366" s="51"/>
      <c r="P4366" s="70" t="str">
        <f t="shared" ca="1" si="731"/>
        <v/>
      </c>
      <c r="Q4366" s="70" t="str">
        <f t="shared" ca="1" si="727"/>
        <v/>
      </c>
      <c r="R4366" s="70" t="str">
        <f t="shared" ca="1" si="728"/>
        <v/>
      </c>
      <c r="S4366" s="70" t="str">
        <f t="shared" ca="1" si="730"/>
        <v/>
      </c>
      <c r="T4366" s="147" t="str">
        <f t="shared" ca="1" si="729"/>
        <v/>
      </c>
      <c r="U4366" s="146"/>
      <c r="V4366" s="51"/>
      <c r="W4366" s="51"/>
      <c r="X4366" s="51"/>
      <c r="Y4366" s="51"/>
      <c r="Z4366" s="51"/>
      <c r="AA4366" s="145"/>
    </row>
    <row r="4367" spans="1:27" customFormat="1" ht="15.6" x14ac:dyDescent="0.3">
      <c r="A4367" s="555">
        <v>45512</v>
      </c>
      <c r="B4367" s="48" t="s">
        <v>4121</v>
      </c>
      <c r="C4367" s="48" t="s">
        <v>3434</v>
      </c>
      <c r="D4367" s="48">
        <v>4</v>
      </c>
      <c r="E4367" s="48" t="s">
        <v>108</v>
      </c>
      <c r="F4367" s="45">
        <v>19</v>
      </c>
      <c r="G4367" s="80" t="s">
        <v>4168</v>
      </c>
      <c r="H4367" s="47" t="s">
        <v>30</v>
      </c>
      <c r="I4367" s="70"/>
      <c r="J4367" s="522"/>
      <c r="K4367" s="42" t="s">
        <v>31</v>
      </c>
      <c r="L4367" s="543">
        <v>45443</v>
      </c>
      <c r="M4367" s="51"/>
      <c r="N4367" s="513">
        <v>45656</v>
      </c>
      <c r="O4367" s="51"/>
      <c r="P4367" s="70" t="str">
        <f t="shared" ca="1" si="731"/>
        <v/>
      </c>
      <c r="Q4367" s="70" t="str">
        <f t="shared" ca="1" si="727"/>
        <v/>
      </c>
      <c r="R4367" s="70" t="str">
        <f t="shared" ca="1" si="728"/>
        <v/>
      </c>
      <c r="S4367" s="70" t="str">
        <f t="shared" ca="1" si="730"/>
        <v/>
      </c>
      <c r="T4367" s="147" t="str">
        <f t="shared" ca="1" si="729"/>
        <v/>
      </c>
      <c r="U4367" s="146"/>
      <c r="V4367" s="51"/>
      <c r="W4367" s="51"/>
      <c r="X4367" s="51"/>
      <c r="Y4367" s="51"/>
      <c r="Z4367" s="51"/>
      <c r="AA4367" s="145"/>
    </row>
    <row r="4368" spans="1:27" customFormat="1" ht="15.6" x14ac:dyDescent="0.3">
      <c r="A4368" s="555">
        <v>45512</v>
      </c>
      <c r="B4368" s="48" t="s">
        <v>4121</v>
      </c>
      <c r="C4368" s="48" t="s">
        <v>3434</v>
      </c>
      <c r="D4368" s="48">
        <v>4</v>
      </c>
      <c r="E4368" s="48" t="s">
        <v>108</v>
      </c>
      <c r="F4368" s="45">
        <v>18</v>
      </c>
      <c r="G4368" s="46" t="s">
        <v>4172</v>
      </c>
      <c r="H4368" s="48"/>
      <c r="I4368" s="70"/>
      <c r="J4368" s="522"/>
      <c r="K4368" s="187" t="s">
        <v>31</v>
      </c>
      <c r="L4368" s="543">
        <v>45443</v>
      </c>
      <c r="M4368" s="51"/>
      <c r="N4368" s="513">
        <v>45656</v>
      </c>
      <c r="O4368" s="51"/>
      <c r="P4368" s="70" t="str">
        <f t="shared" ca="1" si="731"/>
        <v/>
      </c>
      <c r="Q4368" s="70" t="str">
        <f t="shared" ca="1" si="727"/>
        <v/>
      </c>
      <c r="R4368" s="70" t="str">
        <f t="shared" ca="1" si="728"/>
        <v/>
      </c>
      <c r="S4368" s="70" t="str">
        <f t="shared" ca="1" si="730"/>
        <v/>
      </c>
      <c r="T4368" s="147" t="str">
        <f t="shared" ca="1" si="729"/>
        <v/>
      </c>
      <c r="U4368" s="146"/>
      <c r="V4368" s="51"/>
      <c r="W4368" s="51"/>
      <c r="X4368" s="51"/>
      <c r="Y4368" s="51"/>
      <c r="Z4368" s="51"/>
      <c r="AA4368" s="145"/>
    </row>
    <row r="4369" spans="1:27" s="2" customFormat="1" ht="15.6" x14ac:dyDescent="0.3">
      <c r="A4369" s="555">
        <v>45512</v>
      </c>
      <c r="B4369" s="48" t="s">
        <v>4121</v>
      </c>
      <c r="C4369" s="48" t="s">
        <v>3434</v>
      </c>
      <c r="D4369" s="48">
        <v>4</v>
      </c>
      <c r="E4369" s="48" t="s">
        <v>108</v>
      </c>
      <c r="F4369" s="45">
        <v>17</v>
      </c>
      <c r="G4369" s="52" t="s">
        <v>4173</v>
      </c>
      <c r="H4369" s="53" t="s">
        <v>30</v>
      </c>
      <c r="I4369" s="70"/>
      <c r="J4369" s="522"/>
      <c r="K4369" s="42" t="s">
        <v>31</v>
      </c>
      <c r="L4369" s="543">
        <v>45443</v>
      </c>
      <c r="M4369" s="51"/>
      <c r="N4369" s="513">
        <v>45545</v>
      </c>
      <c r="O4369" s="51"/>
      <c r="P4369" s="70" t="str">
        <f t="shared" ca="1" si="731"/>
        <v/>
      </c>
      <c r="Q4369" s="70" t="str">
        <f t="shared" ca="1" si="727"/>
        <v/>
      </c>
      <c r="R4369" s="70" t="str">
        <f t="shared" ca="1" si="728"/>
        <v/>
      </c>
      <c r="S4369" s="70" t="str">
        <f t="shared" ca="1" si="730"/>
        <v/>
      </c>
      <c r="T4369" s="147" t="str">
        <f t="shared" ca="1" si="729"/>
        <v/>
      </c>
      <c r="U4369" s="146"/>
      <c r="V4369" s="51"/>
      <c r="W4369" s="51"/>
      <c r="X4369" s="51"/>
      <c r="Y4369" s="51"/>
      <c r="Z4369" s="51"/>
      <c r="AA4369" s="145"/>
    </row>
    <row r="4370" spans="1:27" s="2" customFormat="1" ht="15.6" x14ac:dyDescent="0.3">
      <c r="A4370" s="555">
        <v>45512</v>
      </c>
      <c r="B4370" s="48" t="s">
        <v>4121</v>
      </c>
      <c r="C4370" s="48" t="s">
        <v>3434</v>
      </c>
      <c r="D4370" s="48">
        <v>4</v>
      </c>
      <c r="E4370" s="48" t="s">
        <v>108</v>
      </c>
      <c r="F4370" s="45">
        <v>16</v>
      </c>
      <c r="G4370" s="46" t="s">
        <v>4174</v>
      </c>
      <c r="H4370" s="48"/>
      <c r="I4370" s="70"/>
      <c r="J4370" s="522"/>
      <c r="K4370" s="42" t="s">
        <v>31</v>
      </c>
      <c r="L4370" s="543">
        <v>45443</v>
      </c>
      <c r="M4370" s="51"/>
      <c r="N4370" s="513">
        <v>45656</v>
      </c>
      <c r="O4370" s="51"/>
      <c r="P4370" s="70" t="str">
        <f t="shared" ca="1" si="731"/>
        <v/>
      </c>
      <c r="Q4370" s="70" t="str">
        <f t="shared" ca="1" si="727"/>
        <v/>
      </c>
      <c r="R4370" s="70" t="str">
        <f t="shared" ca="1" si="728"/>
        <v/>
      </c>
      <c r="S4370" s="70" t="str">
        <f t="shared" ca="1" si="730"/>
        <v/>
      </c>
      <c r="T4370" s="147" t="str">
        <f t="shared" ca="1" si="729"/>
        <v/>
      </c>
      <c r="U4370" s="146"/>
      <c r="V4370" s="51"/>
      <c r="W4370" s="51"/>
      <c r="X4370" s="51"/>
      <c r="Y4370" s="51"/>
      <c r="Z4370" s="51"/>
      <c r="AA4370" s="145"/>
    </row>
    <row r="4371" spans="1:27" s="2" customFormat="1" ht="15.6" x14ac:dyDescent="0.3">
      <c r="A4371" s="555">
        <v>45512</v>
      </c>
      <c r="B4371" s="48" t="s">
        <v>4121</v>
      </c>
      <c r="C4371" s="48" t="s">
        <v>3434</v>
      </c>
      <c r="D4371" s="48">
        <v>4</v>
      </c>
      <c r="E4371" s="48" t="s">
        <v>108</v>
      </c>
      <c r="F4371" s="45">
        <v>15</v>
      </c>
      <c r="G4371" s="46" t="s">
        <v>4175</v>
      </c>
      <c r="H4371" s="48"/>
      <c r="I4371" s="70"/>
      <c r="J4371" s="522"/>
      <c r="K4371" s="42" t="s">
        <v>31</v>
      </c>
      <c r="L4371" s="543">
        <v>45443</v>
      </c>
      <c r="M4371" s="51"/>
      <c r="N4371" s="513">
        <v>45656</v>
      </c>
      <c r="O4371" s="51"/>
      <c r="P4371" s="70" t="str">
        <f t="shared" ca="1" si="731"/>
        <v/>
      </c>
      <c r="Q4371" s="70" t="str">
        <f t="shared" ca="1" si="727"/>
        <v/>
      </c>
      <c r="R4371" s="70" t="str">
        <f t="shared" ca="1" si="728"/>
        <v/>
      </c>
      <c r="S4371" s="70" t="str">
        <f t="shared" ca="1" si="730"/>
        <v/>
      </c>
      <c r="T4371" s="147" t="str">
        <f t="shared" ca="1" si="729"/>
        <v/>
      </c>
      <c r="U4371" s="146"/>
      <c r="V4371" s="51"/>
      <c r="W4371" s="51"/>
      <c r="X4371" s="51"/>
      <c r="Y4371" s="51"/>
      <c r="Z4371" s="51"/>
      <c r="AA4371" s="145"/>
    </row>
    <row r="4372" spans="1:27" s="2" customFormat="1" ht="15.6" x14ac:dyDescent="0.3">
      <c r="A4372" s="555">
        <v>45512</v>
      </c>
      <c r="B4372" s="48" t="s">
        <v>4121</v>
      </c>
      <c r="C4372" s="48" t="s">
        <v>3434</v>
      </c>
      <c r="D4372" s="48">
        <v>4</v>
      </c>
      <c r="E4372" s="48" t="s">
        <v>108</v>
      </c>
      <c r="F4372" s="45">
        <v>14</v>
      </c>
      <c r="G4372" s="80" t="s">
        <v>4176</v>
      </c>
      <c r="H4372" s="53" t="s">
        <v>76</v>
      </c>
      <c r="I4372" s="70"/>
      <c r="J4372" s="522"/>
      <c r="K4372" s="42" t="s">
        <v>31</v>
      </c>
      <c r="L4372" s="543">
        <v>45443</v>
      </c>
      <c r="M4372" s="51"/>
      <c r="N4372" s="513">
        <v>45668</v>
      </c>
      <c r="O4372" s="51"/>
      <c r="P4372" s="70" t="str">
        <f t="shared" ca="1" si="731"/>
        <v/>
      </c>
      <c r="Q4372" s="70" t="str">
        <f t="shared" ca="1" si="727"/>
        <v/>
      </c>
      <c r="R4372" s="70" t="str">
        <f t="shared" ca="1" si="728"/>
        <v/>
      </c>
      <c r="S4372" s="70" t="str">
        <f t="shared" ca="1" si="730"/>
        <v/>
      </c>
      <c r="T4372" s="147" t="str">
        <f t="shared" ca="1" si="729"/>
        <v/>
      </c>
      <c r="U4372" s="146"/>
      <c r="V4372" s="51"/>
      <c r="W4372" s="51"/>
      <c r="X4372" s="51"/>
      <c r="Y4372" s="51"/>
      <c r="Z4372" s="51"/>
      <c r="AA4372" s="145"/>
    </row>
    <row r="4373" spans="1:27" s="2" customFormat="1" ht="15.6" x14ac:dyDescent="0.3">
      <c r="A4373" s="555">
        <v>45512</v>
      </c>
      <c r="B4373" s="48" t="s">
        <v>4121</v>
      </c>
      <c r="C4373" s="48" t="s">
        <v>3434</v>
      </c>
      <c r="D4373" s="48">
        <v>4</v>
      </c>
      <c r="E4373" s="48" t="s">
        <v>108</v>
      </c>
      <c r="F4373" s="45">
        <v>13</v>
      </c>
      <c r="G4373" s="46" t="s">
        <v>4177</v>
      </c>
      <c r="H4373" s="48"/>
      <c r="I4373" s="70"/>
      <c r="J4373" s="522"/>
      <c r="K4373" s="42" t="s">
        <v>31</v>
      </c>
      <c r="L4373" s="543">
        <v>45443</v>
      </c>
      <c r="M4373" s="51"/>
      <c r="N4373" s="513">
        <v>45656</v>
      </c>
      <c r="O4373" s="51"/>
      <c r="P4373" s="70" t="str">
        <f t="shared" ca="1" si="731"/>
        <v/>
      </c>
      <c r="Q4373" s="70" t="str">
        <f t="shared" ca="1" si="727"/>
        <v/>
      </c>
      <c r="R4373" s="70" t="str">
        <f t="shared" ca="1" si="728"/>
        <v/>
      </c>
      <c r="S4373" s="70" t="str">
        <f t="shared" ca="1" si="730"/>
        <v/>
      </c>
      <c r="T4373" s="147" t="str">
        <f t="shared" ca="1" si="729"/>
        <v/>
      </c>
      <c r="U4373" s="146"/>
      <c r="V4373" s="51"/>
      <c r="W4373" s="51"/>
      <c r="X4373" s="51"/>
      <c r="Y4373" s="51"/>
      <c r="Z4373" s="51"/>
      <c r="AA4373" s="145"/>
    </row>
    <row r="4374" spans="1:27" s="2" customFormat="1" ht="15.6" x14ac:dyDescent="0.3">
      <c r="A4374" s="555">
        <v>45512</v>
      </c>
      <c r="B4374" s="48" t="s">
        <v>4121</v>
      </c>
      <c r="C4374" s="48" t="s">
        <v>3434</v>
      </c>
      <c r="D4374" s="48">
        <v>4</v>
      </c>
      <c r="E4374" s="48" t="s">
        <v>108</v>
      </c>
      <c r="F4374" s="45">
        <v>12</v>
      </c>
      <c r="G4374" s="46" t="s">
        <v>4178</v>
      </c>
      <c r="H4374" s="48"/>
      <c r="I4374" s="70"/>
      <c r="J4374" s="522"/>
      <c r="K4374" s="42" t="s">
        <v>31</v>
      </c>
      <c r="L4374" s="543">
        <v>45443</v>
      </c>
      <c r="M4374" s="51"/>
      <c r="N4374" s="513">
        <v>45656</v>
      </c>
      <c r="O4374" s="51"/>
      <c r="P4374" s="70" t="str">
        <f t="shared" ca="1" si="731"/>
        <v/>
      </c>
      <c r="Q4374" s="70" t="str">
        <f t="shared" ref="Q4374:Q4405" ca="1" si="732">IF(K4374="ENCOMENDADO",TODAY()-J4374,"")</f>
        <v/>
      </c>
      <c r="R4374" s="70" t="str">
        <f t="shared" ca="1" si="728"/>
        <v/>
      </c>
      <c r="S4374" s="70" t="str">
        <f t="shared" ca="1" si="730"/>
        <v/>
      </c>
      <c r="T4374" s="147" t="str">
        <f t="shared" ca="1" si="729"/>
        <v/>
      </c>
      <c r="U4374" s="146"/>
      <c r="V4374" s="51"/>
      <c r="W4374" s="51"/>
      <c r="X4374" s="51"/>
      <c r="Y4374" s="51"/>
      <c r="Z4374" s="51"/>
      <c r="AA4374" s="145"/>
    </row>
    <row r="4375" spans="1:27" s="2" customFormat="1" ht="15.6" x14ac:dyDescent="0.3">
      <c r="A4375" s="555">
        <v>45512</v>
      </c>
      <c r="B4375" s="48" t="s">
        <v>4121</v>
      </c>
      <c r="C4375" s="48" t="s">
        <v>3434</v>
      </c>
      <c r="D4375" s="48">
        <v>4</v>
      </c>
      <c r="E4375" s="48" t="s">
        <v>108</v>
      </c>
      <c r="F4375" s="45">
        <v>11</v>
      </c>
      <c r="G4375" s="46" t="s">
        <v>4179</v>
      </c>
      <c r="H4375" s="48"/>
      <c r="I4375" s="70"/>
      <c r="J4375" s="522"/>
      <c r="K4375" s="42" t="s">
        <v>31</v>
      </c>
      <c r="L4375" s="543">
        <v>45443</v>
      </c>
      <c r="M4375" s="51"/>
      <c r="N4375" s="513">
        <v>45656</v>
      </c>
      <c r="O4375" s="51"/>
      <c r="P4375" s="70" t="str">
        <f t="shared" ca="1" si="731"/>
        <v/>
      </c>
      <c r="Q4375" s="70" t="str">
        <f t="shared" ca="1" si="732"/>
        <v/>
      </c>
      <c r="R4375" s="70" t="str">
        <f t="shared" ca="1" si="728"/>
        <v/>
      </c>
      <c r="S4375" s="70" t="str">
        <f t="shared" ca="1" si="730"/>
        <v/>
      </c>
      <c r="T4375" s="147" t="str">
        <f t="shared" ca="1" si="729"/>
        <v/>
      </c>
      <c r="U4375" s="146"/>
      <c r="V4375" s="51"/>
      <c r="W4375" s="51"/>
      <c r="X4375" s="51"/>
      <c r="Y4375" s="51"/>
      <c r="Z4375" s="51"/>
      <c r="AA4375" s="145"/>
    </row>
    <row r="4376" spans="1:27" s="2" customFormat="1" ht="15.6" x14ac:dyDescent="0.3">
      <c r="A4376" s="555">
        <v>45512</v>
      </c>
      <c r="B4376" s="48" t="s">
        <v>4121</v>
      </c>
      <c r="C4376" s="48" t="s">
        <v>3434</v>
      </c>
      <c r="D4376" s="48">
        <v>4</v>
      </c>
      <c r="E4376" s="48" t="s">
        <v>108</v>
      </c>
      <c r="F4376" s="45">
        <v>10</v>
      </c>
      <c r="G4376" s="46" t="s">
        <v>3645</v>
      </c>
      <c r="H4376" s="48"/>
      <c r="I4376" s="70"/>
      <c r="J4376" s="522"/>
      <c r="K4376" s="42" t="s">
        <v>31</v>
      </c>
      <c r="L4376" s="543">
        <v>45443</v>
      </c>
      <c r="M4376" s="51"/>
      <c r="N4376" s="513">
        <v>45656</v>
      </c>
      <c r="O4376" s="51"/>
      <c r="P4376" s="70" t="str">
        <f t="shared" ca="1" si="731"/>
        <v/>
      </c>
      <c r="Q4376" s="70" t="str">
        <f t="shared" ca="1" si="732"/>
        <v/>
      </c>
      <c r="R4376" s="70" t="str">
        <f t="shared" ca="1" si="728"/>
        <v/>
      </c>
      <c r="S4376" s="70" t="str">
        <f t="shared" ca="1" si="730"/>
        <v/>
      </c>
      <c r="T4376" s="147" t="str">
        <f t="shared" ca="1" si="729"/>
        <v/>
      </c>
      <c r="U4376" s="146"/>
      <c r="V4376" s="51"/>
      <c r="W4376" s="51"/>
      <c r="X4376" s="51"/>
      <c r="Y4376" s="51"/>
      <c r="Z4376" s="51"/>
      <c r="AA4376" s="145"/>
    </row>
    <row r="4377" spans="1:27" s="2" customFormat="1" ht="15.6" x14ac:dyDescent="0.3">
      <c r="A4377" s="555">
        <v>45512</v>
      </c>
      <c r="B4377" s="48" t="s">
        <v>4121</v>
      </c>
      <c r="C4377" s="48" t="s">
        <v>3434</v>
      </c>
      <c r="D4377" s="48">
        <v>4</v>
      </c>
      <c r="E4377" s="48" t="s">
        <v>108</v>
      </c>
      <c r="F4377" s="45">
        <v>9</v>
      </c>
      <c r="G4377" s="46" t="s">
        <v>4180</v>
      </c>
      <c r="H4377" s="48"/>
      <c r="I4377" s="70"/>
      <c r="J4377" s="522"/>
      <c r="K4377" s="42" t="s">
        <v>31</v>
      </c>
      <c r="L4377" s="543">
        <v>45443</v>
      </c>
      <c r="M4377" s="51"/>
      <c r="N4377" s="513">
        <v>45656</v>
      </c>
      <c r="O4377" s="51"/>
      <c r="P4377" s="70" t="str">
        <f t="shared" ca="1" si="731"/>
        <v/>
      </c>
      <c r="Q4377" s="70" t="str">
        <f t="shared" ca="1" si="732"/>
        <v/>
      </c>
      <c r="R4377" s="70" t="str">
        <f t="shared" ca="1" si="728"/>
        <v/>
      </c>
      <c r="S4377" s="70" t="str">
        <f t="shared" ca="1" si="730"/>
        <v/>
      </c>
      <c r="T4377" s="147" t="str">
        <f t="shared" ca="1" si="729"/>
        <v/>
      </c>
      <c r="U4377" s="146"/>
      <c r="V4377" s="51"/>
      <c r="W4377" s="51"/>
      <c r="X4377" s="51"/>
      <c r="Y4377" s="51"/>
      <c r="Z4377" s="51"/>
      <c r="AA4377" s="145"/>
    </row>
    <row r="4378" spans="1:27" s="2" customFormat="1" ht="15.6" x14ac:dyDescent="0.3">
      <c r="A4378" s="555">
        <v>45512</v>
      </c>
      <c r="B4378" s="48" t="s">
        <v>4121</v>
      </c>
      <c r="C4378" s="48" t="s">
        <v>3434</v>
      </c>
      <c r="D4378" s="48">
        <v>4</v>
      </c>
      <c r="E4378" s="48" t="s">
        <v>108</v>
      </c>
      <c r="F4378" s="45">
        <v>8</v>
      </c>
      <c r="G4378" s="46" t="s">
        <v>4181</v>
      </c>
      <c r="H4378" s="48"/>
      <c r="I4378" s="70"/>
      <c r="J4378" s="522"/>
      <c r="K4378" s="42" t="s">
        <v>31</v>
      </c>
      <c r="L4378" s="543">
        <v>45443</v>
      </c>
      <c r="M4378" s="51"/>
      <c r="N4378" s="513">
        <v>45656</v>
      </c>
      <c r="O4378" s="51"/>
      <c r="P4378" s="70" t="str">
        <f t="shared" ca="1" si="731"/>
        <v/>
      </c>
      <c r="Q4378" s="70" t="str">
        <f t="shared" ca="1" si="732"/>
        <v/>
      </c>
      <c r="R4378" s="70" t="str">
        <f t="shared" ca="1" si="728"/>
        <v/>
      </c>
      <c r="S4378" s="70" t="str">
        <f t="shared" ca="1" si="730"/>
        <v/>
      </c>
      <c r="T4378" s="147" t="str">
        <f t="shared" ca="1" si="729"/>
        <v/>
      </c>
      <c r="U4378" s="146"/>
      <c r="V4378" s="51"/>
      <c r="W4378" s="51"/>
      <c r="X4378" s="51"/>
      <c r="Y4378" s="51"/>
      <c r="Z4378" s="51"/>
      <c r="AA4378" s="145"/>
    </row>
    <row r="4379" spans="1:27" s="2" customFormat="1" ht="15.6" x14ac:dyDescent="0.3">
      <c r="A4379" s="555">
        <v>45512</v>
      </c>
      <c r="B4379" s="48" t="s">
        <v>4121</v>
      </c>
      <c r="C4379" s="48" t="s">
        <v>3434</v>
      </c>
      <c r="D4379" s="48">
        <v>4</v>
      </c>
      <c r="E4379" s="48" t="s">
        <v>108</v>
      </c>
      <c r="F4379" s="45">
        <v>7</v>
      </c>
      <c r="G4379" s="46" t="s">
        <v>4182</v>
      </c>
      <c r="H4379" s="48"/>
      <c r="I4379" s="70"/>
      <c r="J4379" s="522"/>
      <c r="K4379" s="42" t="s">
        <v>31</v>
      </c>
      <c r="L4379" s="543">
        <v>45443</v>
      </c>
      <c r="M4379" s="51"/>
      <c r="N4379" s="513">
        <v>45656</v>
      </c>
      <c r="O4379" s="51"/>
      <c r="P4379" s="70" t="str">
        <f t="shared" ca="1" si="731"/>
        <v/>
      </c>
      <c r="Q4379" s="70" t="str">
        <f t="shared" ca="1" si="732"/>
        <v/>
      </c>
      <c r="R4379" s="70" t="str">
        <f t="shared" ca="1" si="728"/>
        <v/>
      </c>
      <c r="S4379" s="70" t="str">
        <f t="shared" ca="1" si="730"/>
        <v/>
      </c>
      <c r="T4379" s="147" t="str">
        <f t="shared" ca="1" si="729"/>
        <v/>
      </c>
      <c r="U4379" s="146"/>
      <c r="V4379" s="51"/>
      <c r="W4379" s="51"/>
      <c r="X4379" s="51"/>
      <c r="Y4379" s="51"/>
      <c r="Z4379" s="51"/>
      <c r="AA4379" s="145"/>
    </row>
    <row r="4380" spans="1:27" s="2" customFormat="1" ht="15.6" x14ac:dyDescent="0.3">
      <c r="A4380" s="555">
        <v>45512</v>
      </c>
      <c r="B4380" s="48" t="s">
        <v>4121</v>
      </c>
      <c r="C4380" s="48" t="s">
        <v>3434</v>
      </c>
      <c r="D4380" s="48">
        <v>4</v>
      </c>
      <c r="E4380" s="48" t="s">
        <v>108</v>
      </c>
      <c r="F4380" s="45">
        <v>6</v>
      </c>
      <c r="G4380" s="46" t="s">
        <v>4183</v>
      </c>
      <c r="H4380" s="48"/>
      <c r="I4380" s="70"/>
      <c r="J4380" s="522"/>
      <c r="K4380" s="42" t="s">
        <v>31</v>
      </c>
      <c r="L4380" s="543">
        <v>45443</v>
      </c>
      <c r="M4380" s="51"/>
      <c r="N4380" s="513">
        <v>45656</v>
      </c>
      <c r="O4380" s="51"/>
      <c r="P4380" s="70" t="str">
        <f t="shared" ca="1" si="731"/>
        <v/>
      </c>
      <c r="Q4380" s="70" t="str">
        <f t="shared" ca="1" si="732"/>
        <v/>
      </c>
      <c r="R4380" s="70" t="str">
        <f t="shared" ca="1" si="728"/>
        <v/>
      </c>
      <c r="S4380" s="70" t="str">
        <f t="shared" ca="1" si="730"/>
        <v/>
      </c>
      <c r="T4380" s="147" t="str">
        <f t="shared" ca="1" si="729"/>
        <v/>
      </c>
      <c r="U4380" s="146"/>
      <c r="V4380" s="51"/>
      <c r="W4380" s="51"/>
      <c r="X4380" s="51"/>
      <c r="Y4380" s="51"/>
      <c r="Z4380" s="51"/>
      <c r="AA4380" s="145"/>
    </row>
    <row r="4381" spans="1:27" s="2" customFormat="1" ht="15.6" x14ac:dyDescent="0.3">
      <c r="A4381" s="555">
        <v>45512</v>
      </c>
      <c r="B4381" s="48" t="s">
        <v>4121</v>
      </c>
      <c r="C4381" s="48" t="s">
        <v>3434</v>
      </c>
      <c r="D4381" s="48">
        <v>4</v>
      </c>
      <c r="E4381" s="48" t="s">
        <v>108</v>
      </c>
      <c r="F4381" s="45">
        <v>5</v>
      </c>
      <c r="G4381" s="46" t="s">
        <v>4184</v>
      </c>
      <c r="H4381" s="48"/>
      <c r="I4381" s="70"/>
      <c r="J4381" s="522"/>
      <c r="K4381" s="42" t="s">
        <v>31</v>
      </c>
      <c r="L4381" s="543">
        <v>45443</v>
      </c>
      <c r="M4381" s="51"/>
      <c r="N4381" s="513">
        <v>45656</v>
      </c>
      <c r="O4381" s="51"/>
      <c r="P4381" s="70" t="str">
        <f t="shared" ca="1" si="731"/>
        <v/>
      </c>
      <c r="Q4381" s="70" t="str">
        <f t="shared" ca="1" si="732"/>
        <v/>
      </c>
      <c r="R4381" s="70" t="str">
        <f t="shared" ref="R4381:R4414" ca="1" si="733">IF(K4381="EM OBRA",TODAY()-J4381,"")</f>
        <v/>
      </c>
      <c r="S4381" s="70" t="str">
        <f t="shared" ca="1" si="730"/>
        <v/>
      </c>
      <c r="T4381" s="147" t="str">
        <f t="shared" ref="T4381:T4414" ca="1" si="734">IF(K4381="A VERIFICAR",TODAY()-J4381,"")</f>
        <v/>
      </c>
      <c r="U4381" s="146"/>
      <c r="V4381" s="51"/>
      <c r="W4381" s="51"/>
      <c r="X4381" s="51"/>
      <c r="Y4381" s="51"/>
      <c r="Z4381" s="51"/>
      <c r="AA4381" s="145"/>
    </row>
    <row r="4382" spans="1:27" s="2" customFormat="1" ht="15.6" x14ac:dyDescent="0.3">
      <c r="A4382" s="555">
        <v>45512</v>
      </c>
      <c r="B4382" s="48" t="s">
        <v>4121</v>
      </c>
      <c r="C4382" s="48" t="s">
        <v>3434</v>
      </c>
      <c r="D4382" s="48">
        <v>4</v>
      </c>
      <c r="E4382" s="48" t="s">
        <v>108</v>
      </c>
      <c r="F4382" s="45">
        <v>4</v>
      </c>
      <c r="G4382" s="80" t="s">
        <v>4185</v>
      </c>
      <c r="H4382" s="75" t="s">
        <v>211</v>
      </c>
      <c r="I4382" s="70"/>
      <c r="J4382" s="522"/>
      <c r="K4382" s="42" t="s">
        <v>31</v>
      </c>
      <c r="L4382" s="543">
        <v>45443</v>
      </c>
      <c r="M4382" s="51"/>
      <c r="N4382" s="513">
        <v>45667</v>
      </c>
      <c r="O4382" s="51"/>
      <c r="P4382" s="70" t="str">
        <f t="shared" ca="1" si="731"/>
        <v/>
      </c>
      <c r="Q4382" s="70" t="str">
        <f t="shared" ca="1" si="732"/>
        <v/>
      </c>
      <c r="R4382" s="70" t="str">
        <f t="shared" ca="1" si="733"/>
        <v/>
      </c>
      <c r="S4382" s="70" t="str">
        <f t="shared" ca="1" si="730"/>
        <v/>
      </c>
      <c r="T4382" s="147" t="str">
        <f t="shared" ca="1" si="734"/>
        <v/>
      </c>
      <c r="U4382" s="146"/>
      <c r="V4382" s="51"/>
      <c r="W4382" s="51"/>
      <c r="X4382" s="51"/>
      <c r="Y4382" s="51"/>
      <c r="Z4382" s="51"/>
      <c r="AA4382" s="145"/>
    </row>
    <row r="4383" spans="1:27" s="2" customFormat="1" ht="15.6" x14ac:dyDescent="0.3">
      <c r="A4383" s="555">
        <v>45512</v>
      </c>
      <c r="B4383" s="48" t="s">
        <v>4121</v>
      </c>
      <c r="C4383" s="48" t="s">
        <v>3434</v>
      </c>
      <c r="D4383" s="48">
        <v>4</v>
      </c>
      <c r="E4383" s="48" t="s">
        <v>108</v>
      </c>
      <c r="F4383" s="45">
        <v>3</v>
      </c>
      <c r="G4383" s="46" t="s">
        <v>4048</v>
      </c>
      <c r="H4383" s="48"/>
      <c r="I4383" s="70"/>
      <c r="J4383" s="522"/>
      <c r="K4383" s="42" t="s">
        <v>31</v>
      </c>
      <c r="L4383" s="543">
        <v>45443</v>
      </c>
      <c r="M4383" s="51"/>
      <c r="N4383" s="513">
        <v>45656</v>
      </c>
      <c r="O4383" s="51"/>
      <c r="P4383" s="70" t="str">
        <f t="shared" ca="1" si="731"/>
        <v/>
      </c>
      <c r="Q4383" s="70" t="str">
        <f t="shared" ca="1" si="732"/>
        <v/>
      </c>
      <c r="R4383" s="70" t="str">
        <f t="shared" ca="1" si="733"/>
        <v/>
      </c>
      <c r="S4383" s="70" t="str">
        <f t="shared" ca="1" si="730"/>
        <v/>
      </c>
      <c r="T4383" s="147" t="str">
        <f t="shared" ca="1" si="734"/>
        <v/>
      </c>
      <c r="U4383" s="146"/>
      <c r="V4383" s="51"/>
      <c r="W4383" s="51"/>
      <c r="X4383" s="51"/>
      <c r="Y4383" s="51"/>
      <c r="Z4383" s="51"/>
      <c r="AA4383" s="145"/>
    </row>
    <row r="4384" spans="1:27" s="2" customFormat="1" ht="15.6" x14ac:dyDescent="0.3">
      <c r="A4384" s="555">
        <v>45512</v>
      </c>
      <c r="B4384" s="48" t="s">
        <v>4121</v>
      </c>
      <c r="C4384" s="48" t="s">
        <v>3434</v>
      </c>
      <c r="D4384" s="48">
        <v>4</v>
      </c>
      <c r="E4384" s="48" t="s">
        <v>108</v>
      </c>
      <c r="F4384" s="45">
        <v>1</v>
      </c>
      <c r="G4384" s="80" t="s">
        <v>4186</v>
      </c>
      <c r="H4384" s="75" t="s">
        <v>30</v>
      </c>
      <c r="I4384" s="70"/>
      <c r="J4384" s="522"/>
      <c r="K4384" s="42" t="s">
        <v>31</v>
      </c>
      <c r="L4384" s="543">
        <v>45443</v>
      </c>
      <c r="M4384" s="51"/>
      <c r="N4384" s="513">
        <v>45668</v>
      </c>
      <c r="O4384" s="51"/>
      <c r="P4384" s="70" t="str">
        <f t="shared" ca="1" si="731"/>
        <v/>
      </c>
      <c r="Q4384" s="70" t="str">
        <f t="shared" ca="1" si="732"/>
        <v/>
      </c>
      <c r="R4384" s="70" t="str">
        <f t="shared" ca="1" si="733"/>
        <v/>
      </c>
      <c r="S4384" s="70" t="str">
        <f t="shared" ca="1" si="730"/>
        <v/>
      </c>
      <c r="T4384" s="147" t="str">
        <f t="shared" ca="1" si="734"/>
        <v/>
      </c>
      <c r="U4384" s="146"/>
      <c r="V4384" s="51"/>
      <c r="W4384" s="51"/>
      <c r="X4384" s="51"/>
      <c r="Y4384" s="51"/>
      <c r="Z4384" s="51"/>
      <c r="AA4384" s="145"/>
    </row>
    <row r="4385" spans="1:27" s="2" customFormat="1" ht="15.6" x14ac:dyDescent="0.3">
      <c r="A4385" s="555">
        <v>45512</v>
      </c>
      <c r="B4385" s="48" t="s">
        <v>4121</v>
      </c>
      <c r="C4385" s="48" t="s">
        <v>3434</v>
      </c>
      <c r="D4385" s="48">
        <v>4</v>
      </c>
      <c r="E4385" s="48" t="s">
        <v>108</v>
      </c>
      <c r="F4385" s="60">
        <v>37</v>
      </c>
      <c r="G4385" s="90" t="s">
        <v>4187</v>
      </c>
      <c r="H4385" s="47" t="s">
        <v>52</v>
      </c>
      <c r="I4385" s="76"/>
      <c r="J4385" s="574">
        <v>45527</v>
      </c>
      <c r="K4385" s="42" t="s">
        <v>31</v>
      </c>
      <c r="L4385" s="543">
        <v>45443</v>
      </c>
      <c r="M4385" s="60"/>
      <c r="N4385" s="527">
        <v>45667</v>
      </c>
      <c r="O4385" s="51"/>
      <c r="P4385" s="70" t="str">
        <f t="shared" ca="1" si="731"/>
        <v/>
      </c>
      <c r="Q4385" s="70" t="str">
        <f t="shared" ca="1" si="732"/>
        <v/>
      </c>
      <c r="R4385" s="70" t="str">
        <f t="shared" ca="1" si="733"/>
        <v/>
      </c>
      <c r="S4385" s="70" t="str">
        <f t="shared" ca="1" si="730"/>
        <v/>
      </c>
      <c r="T4385" s="147" t="str">
        <f t="shared" ca="1" si="734"/>
        <v/>
      </c>
      <c r="U4385" s="146"/>
      <c r="V4385" s="51"/>
      <c r="W4385" s="51"/>
      <c r="X4385" s="51"/>
      <c r="Y4385" s="51"/>
      <c r="Z4385" s="51"/>
      <c r="AA4385" s="145"/>
    </row>
    <row r="4386" spans="1:27" s="2" customFormat="1" ht="15.6" x14ac:dyDescent="0.3">
      <c r="A4386" s="555">
        <v>45512</v>
      </c>
      <c r="B4386" s="48" t="s">
        <v>4121</v>
      </c>
      <c r="C4386" s="48" t="s">
        <v>3434</v>
      </c>
      <c r="D4386" s="48">
        <v>4</v>
      </c>
      <c r="E4386" s="48" t="s">
        <v>108</v>
      </c>
      <c r="F4386" s="45">
        <v>2</v>
      </c>
      <c r="G4386" s="63" t="s">
        <v>4188</v>
      </c>
      <c r="H4386" s="47" t="s">
        <v>211</v>
      </c>
      <c r="I4386" s="81"/>
      <c r="J4386" s="577">
        <v>45692</v>
      </c>
      <c r="K4386" s="42" t="s">
        <v>31</v>
      </c>
      <c r="L4386" s="543">
        <v>45443</v>
      </c>
      <c r="M4386" s="196"/>
      <c r="N4386" s="518">
        <v>45706</v>
      </c>
      <c r="O4386" s="51"/>
      <c r="P4386" s="70" t="str">
        <f t="shared" ca="1" si="731"/>
        <v/>
      </c>
      <c r="Q4386" s="70" t="str">
        <f t="shared" ca="1" si="732"/>
        <v/>
      </c>
      <c r="R4386" s="70" t="str">
        <f t="shared" ca="1" si="733"/>
        <v/>
      </c>
      <c r="S4386" s="70" t="str">
        <f t="shared" ca="1" si="730"/>
        <v/>
      </c>
      <c r="T4386" s="147" t="str">
        <f t="shared" ca="1" si="734"/>
        <v/>
      </c>
      <c r="U4386" s="146"/>
      <c r="V4386" s="51"/>
      <c r="W4386" s="51"/>
      <c r="X4386" s="51"/>
      <c r="Y4386" s="51"/>
      <c r="Z4386" s="51"/>
      <c r="AA4386" s="145"/>
    </row>
    <row r="4387" spans="1:27" s="2" customFormat="1" ht="15.6" x14ac:dyDescent="0.3">
      <c r="A4387" s="558">
        <v>45510</v>
      </c>
      <c r="B4387" s="59" t="s">
        <v>4189</v>
      </c>
      <c r="C4387" s="60" t="s">
        <v>3434</v>
      </c>
      <c r="D4387" s="60">
        <v>5</v>
      </c>
      <c r="E4387" s="60" t="s">
        <v>278</v>
      </c>
      <c r="F4387" s="60">
        <v>1</v>
      </c>
      <c r="G4387" s="73" t="s">
        <v>1361</v>
      </c>
      <c r="H4387" s="65" t="s">
        <v>30</v>
      </c>
      <c r="I4387" s="65"/>
      <c r="J4387" s="526"/>
      <c r="K4387" s="191" t="s">
        <v>31</v>
      </c>
      <c r="L4387" s="544">
        <v>45455</v>
      </c>
      <c r="M4387" s="60"/>
      <c r="N4387" s="527">
        <v>45510</v>
      </c>
      <c r="O4387" s="51"/>
      <c r="P4387" s="70" t="str">
        <f t="shared" ca="1" si="731"/>
        <v/>
      </c>
      <c r="Q4387" s="70" t="str">
        <f t="shared" ca="1" si="732"/>
        <v/>
      </c>
      <c r="R4387" s="70" t="str">
        <f t="shared" ca="1" si="733"/>
        <v/>
      </c>
      <c r="S4387" s="70" t="str">
        <f t="shared" ca="1" si="730"/>
        <v/>
      </c>
      <c r="T4387" s="147" t="str">
        <f t="shared" ca="1" si="734"/>
        <v/>
      </c>
      <c r="U4387" s="146"/>
      <c r="V4387" s="51"/>
      <c r="W4387" s="51"/>
      <c r="X4387" s="51"/>
      <c r="Y4387" s="51"/>
      <c r="Z4387" s="51"/>
      <c r="AA4387" s="145"/>
    </row>
    <row r="4388" spans="1:27" s="2" customFormat="1" ht="15.6" x14ac:dyDescent="0.3">
      <c r="A4388" s="558">
        <v>45510</v>
      </c>
      <c r="B4388" s="59" t="s">
        <v>4189</v>
      </c>
      <c r="C4388" s="60" t="s">
        <v>3434</v>
      </c>
      <c r="D4388" s="60">
        <v>5</v>
      </c>
      <c r="E4388" s="60" t="s">
        <v>278</v>
      </c>
      <c r="F4388" s="60">
        <v>2</v>
      </c>
      <c r="G4388" s="73" t="s">
        <v>4190</v>
      </c>
      <c r="H4388" s="65" t="s">
        <v>30</v>
      </c>
      <c r="I4388" s="65"/>
      <c r="J4388" s="526"/>
      <c r="K4388" s="191" t="s">
        <v>31</v>
      </c>
      <c r="L4388" s="544">
        <v>45455</v>
      </c>
      <c r="M4388" s="60"/>
      <c r="N4388" s="527">
        <v>45510</v>
      </c>
      <c r="O4388" s="51"/>
      <c r="P4388" s="70" t="str">
        <f t="shared" ca="1" si="731"/>
        <v/>
      </c>
      <c r="Q4388" s="70" t="str">
        <f t="shared" ca="1" si="732"/>
        <v/>
      </c>
      <c r="R4388" s="70" t="str">
        <f t="shared" ca="1" si="733"/>
        <v/>
      </c>
      <c r="S4388" s="70" t="str">
        <f t="shared" ca="1" si="730"/>
        <v/>
      </c>
      <c r="T4388" s="147" t="str">
        <f t="shared" ca="1" si="734"/>
        <v/>
      </c>
      <c r="U4388" s="146"/>
      <c r="V4388" s="51"/>
      <c r="W4388" s="51"/>
      <c r="X4388" s="51"/>
      <c r="Y4388" s="51"/>
      <c r="Z4388" s="51"/>
      <c r="AA4388" s="145"/>
    </row>
    <row r="4389" spans="1:27" s="2" customFormat="1" ht="15.6" x14ac:dyDescent="0.3">
      <c r="A4389" s="558">
        <v>45510</v>
      </c>
      <c r="B4389" s="59" t="s">
        <v>4189</v>
      </c>
      <c r="C4389" s="60" t="s">
        <v>3434</v>
      </c>
      <c r="D4389" s="60">
        <v>5</v>
      </c>
      <c r="E4389" s="60" t="s">
        <v>278</v>
      </c>
      <c r="F4389" s="60">
        <v>3</v>
      </c>
      <c r="G4389" s="73" t="s">
        <v>383</v>
      </c>
      <c r="H4389" s="65" t="s">
        <v>30</v>
      </c>
      <c r="I4389" s="65"/>
      <c r="J4389" s="526"/>
      <c r="K4389" s="191" t="s">
        <v>31</v>
      </c>
      <c r="L4389" s="544">
        <v>45455</v>
      </c>
      <c r="M4389" s="60"/>
      <c r="N4389" s="527">
        <v>45510</v>
      </c>
      <c r="O4389" s="51"/>
      <c r="P4389" s="70" t="str">
        <f t="shared" ca="1" si="731"/>
        <v/>
      </c>
      <c r="Q4389" s="70" t="str">
        <f t="shared" ca="1" si="732"/>
        <v/>
      </c>
      <c r="R4389" s="70" t="str">
        <f t="shared" ca="1" si="733"/>
        <v/>
      </c>
      <c r="S4389" s="70" t="str">
        <f t="shared" ca="1" si="730"/>
        <v/>
      </c>
      <c r="T4389" s="147" t="str">
        <f t="shared" ca="1" si="734"/>
        <v/>
      </c>
      <c r="U4389" s="146"/>
      <c r="V4389" s="51"/>
      <c r="W4389" s="51"/>
      <c r="X4389" s="51"/>
      <c r="Y4389" s="51"/>
      <c r="Z4389" s="51"/>
      <c r="AA4389" s="145"/>
    </row>
    <row r="4390" spans="1:27" s="2" customFormat="1" ht="15.6" customHeight="1" x14ac:dyDescent="0.3">
      <c r="A4390" s="558">
        <v>45510</v>
      </c>
      <c r="B4390" s="59" t="s">
        <v>4189</v>
      </c>
      <c r="C4390" s="60" t="s">
        <v>3434</v>
      </c>
      <c r="D4390" s="60">
        <v>5</v>
      </c>
      <c r="E4390" s="60" t="s">
        <v>278</v>
      </c>
      <c r="F4390" s="60">
        <v>4</v>
      </c>
      <c r="G4390" s="73" t="s">
        <v>4191</v>
      </c>
      <c r="H4390" s="65" t="s">
        <v>30</v>
      </c>
      <c r="I4390" s="65"/>
      <c r="J4390" s="526"/>
      <c r="K4390" s="191" t="s">
        <v>31</v>
      </c>
      <c r="L4390" s="544">
        <v>45455</v>
      </c>
      <c r="M4390" s="60"/>
      <c r="N4390" s="527">
        <v>45510</v>
      </c>
      <c r="O4390" s="51"/>
      <c r="P4390" s="70" t="str">
        <f t="shared" ca="1" si="731"/>
        <v/>
      </c>
      <c r="Q4390" s="70" t="str">
        <f t="shared" ca="1" si="732"/>
        <v/>
      </c>
      <c r="R4390" s="70" t="str">
        <f t="shared" ca="1" si="733"/>
        <v/>
      </c>
      <c r="S4390" s="70" t="str">
        <f t="shared" ca="1" si="730"/>
        <v/>
      </c>
      <c r="T4390" s="147" t="str">
        <f t="shared" ca="1" si="734"/>
        <v/>
      </c>
      <c r="U4390" s="146"/>
      <c r="V4390" s="51"/>
      <c r="W4390" s="51"/>
      <c r="X4390" s="51"/>
      <c r="Y4390" s="51"/>
      <c r="Z4390" s="51"/>
      <c r="AA4390" s="145"/>
    </row>
    <row r="4391" spans="1:27" s="2" customFormat="1" ht="15.6" x14ac:dyDescent="0.3">
      <c r="A4391" s="558">
        <v>45510</v>
      </c>
      <c r="B4391" s="59" t="s">
        <v>4189</v>
      </c>
      <c r="C4391" s="60" t="s">
        <v>3434</v>
      </c>
      <c r="D4391" s="60">
        <v>5</v>
      </c>
      <c r="E4391" s="60" t="s">
        <v>278</v>
      </c>
      <c r="F4391" s="60">
        <v>5</v>
      </c>
      <c r="G4391" s="73" t="s">
        <v>4192</v>
      </c>
      <c r="H4391" s="65" t="s">
        <v>30</v>
      </c>
      <c r="I4391" s="65"/>
      <c r="J4391" s="526"/>
      <c r="K4391" s="191" t="s">
        <v>31</v>
      </c>
      <c r="L4391" s="544">
        <v>45455</v>
      </c>
      <c r="M4391" s="60"/>
      <c r="N4391" s="527">
        <v>45510</v>
      </c>
      <c r="O4391" s="51"/>
      <c r="P4391" s="70" t="str">
        <f t="shared" ca="1" si="731"/>
        <v/>
      </c>
      <c r="Q4391" s="70" t="str">
        <f t="shared" ca="1" si="732"/>
        <v/>
      </c>
      <c r="R4391" s="70" t="str">
        <f t="shared" ca="1" si="733"/>
        <v/>
      </c>
      <c r="S4391" s="70" t="str">
        <f t="shared" ca="1" si="730"/>
        <v/>
      </c>
      <c r="T4391" s="147" t="str">
        <f t="shared" ca="1" si="734"/>
        <v/>
      </c>
      <c r="U4391" s="146"/>
      <c r="V4391" s="51"/>
      <c r="W4391" s="51"/>
      <c r="X4391" s="51"/>
      <c r="Y4391" s="51"/>
      <c r="Z4391" s="51"/>
      <c r="AA4391" s="145"/>
    </row>
    <row r="4392" spans="1:27" s="2" customFormat="1" ht="15.6" customHeight="1" x14ac:dyDescent="0.3">
      <c r="A4392" s="558">
        <v>45510</v>
      </c>
      <c r="B4392" s="59" t="s">
        <v>4189</v>
      </c>
      <c r="C4392" s="60" t="s">
        <v>3434</v>
      </c>
      <c r="D4392" s="60">
        <v>5</v>
      </c>
      <c r="E4392" s="60" t="s">
        <v>278</v>
      </c>
      <c r="F4392" s="60">
        <v>6</v>
      </c>
      <c r="G4392" s="73" t="s">
        <v>4193</v>
      </c>
      <c r="H4392" s="65" t="s">
        <v>30</v>
      </c>
      <c r="I4392" s="65"/>
      <c r="J4392" s="526"/>
      <c r="K4392" s="191" t="s">
        <v>31</v>
      </c>
      <c r="L4392" s="544">
        <v>45455</v>
      </c>
      <c r="M4392" s="60"/>
      <c r="N4392" s="527">
        <v>45510</v>
      </c>
      <c r="O4392" s="51"/>
      <c r="P4392" s="70" t="str">
        <f t="shared" ca="1" si="731"/>
        <v/>
      </c>
      <c r="Q4392" s="70" t="str">
        <f t="shared" ca="1" si="732"/>
        <v/>
      </c>
      <c r="R4392" s="70" t="str">
        <f t="shared" ca="1" si="733"/>
        <v/>
      </c>
      <c r="S4392" s="70" t="str">
        <f t="shared" ca="1" si="730"/>
        <v/>
      </c>
      <c r="T4392" s="147" t="str">
        <f t="shared" ca="1" si="734"/>
        <v/>
      </c>
      <c r="U4392" s="146"/>
      <c r="V4392" s="51"/>
      <c r="W4392" s="51"/>
      <c r="X4392" s="51"/>
      <c r="Y4392" s="51"/>
      <c r="Z4392" s="51"/>
      <c r="AA4392" s="145"/>
    </row>
    <row r="4393" spans="1:27" s="2" customFormat="1" ht="15.6" x14ac:dyDescent="0.3">
      <c r="A4393" s="558">
        <v>45510</v>
      </c>
      <c r="B4393" s="59" t="s">
        <v>4189</v>
      </c>
      <c r="C4393" s="60" t="s">
        <v>3434</v>
      </c>
      <c r="D4393" s="60">
        <v>5</v>
      </c>
      <c r="E4393" s="60" t="s">
        <v>278</v>
      </c>
      <c r="F4393" s="60">
        <v>7</v>
      </c>
      <c r="G4393" s="73" t="s">
        <v>4194</v>
      </c>
      <c r="H4393" s="65" t="s">
        <v>30</v>
      </c>
      <c r="I4393" s="65"/>
      <c r="J4393" s="526"/>
      <c r="K4393" s="191" t="s">
        <v>31</v>
      </c>
      <c r="L4393" s="544">
        <v>45455</v>
      </c>
      <c r="M4393" s="60"/>
      <c r="N4393" s="527">
        <v>45510</v>
      </c>
      <c r="O4393" s="51"/>
      <c r="P4393" s="70" t="str">
        <f t="shared" ca="1" si="731"/>
        <v/>
      </c>
      <c r="Q4393" s="70" t="str">
        <f t="shared" ca="1" si="732"/>
        <v/>
      </c>
      <c r="R4393" s="70" t="str">
        <f t="shared" ca="1" si="733"/>
        <v/>
      </c>
      <c r="S4393" s="70" t="str">
        <f t="shared" ca="1" si="730"/>
        <v/>
      </c>
      <c r="T4393" s="147" t="str">
        <f t="shared" ca="1" si="734"/>
        <v/>
      </c>
      <c r="U4393" s="146"/>
      <c r="V4393" s="51"/>
      <c r="W4393" s="51"/>
      <c r="X4393" s="51"/>
      <c r="Y4393" s="51"/>
      <c r="Z4393" s="51"/>
      <c r="AA4393" s="145"/>
    </row>
    <row r="4394" spans="1:27" s="2" customFormat="1" ht="15.6" x14ac:dyDescent="0.3">
      <c r="A4394" s="558">
        <v>45510</v>
      </c>
      <c r="B4394" s="59" t="s">
        <v>4189</v>
      </c>
      <c r="C4394" s="60" t="s">
        <v>3434</v>
      </c>
      <c r="D4394" s="60">
        <v>5</v>
      </c>
      <c r="E4394" s="60" t="s">
        <v>278</v>
      </c>
      <c r="F4394" s="60">
        <v>8</v>
      </c>
      <c r="G4394" s="73" t="s">
        <v>4195</v>
      </c>
      <c r="H4394" s="65" t="s">
        <v>30</v>
      </c>
      <c r="I4394" s="65"/>
      <c r="J4394" s="526"/>
      <c r="K4394" s="191" t="s">
        <v>31</v>
      </c>
      <c r="L4394" s="544">
        <v>45455</v>
      </c>
      <c r="M4394" s="60"/>
      <c r="N4394" s="527">
        <v>45510</v>
      </c>
      <c r="O4394" s="51"/>
      <c r="P4394" s="70" t="str">
        <f t="shared" ca="1" si="731"/>
        <v/>
      </c>
      <c r="Q4394" s="70" t="str">
        <f t="shared" ca="1" si="732"/>
        <v/>
      </c>
      <c r="R4394" s="70" t="str">
        <f t="shared" ca="1" si="733"/>
        <v/>
      </c>
      <c r="S4394" s="70" t="str">
        <f t="shared" ref="S4394:S4414" ca="1" si="735">IF(K4394="CORREÇÃO NÃO ACEITE",TODAY()-J4394,"")</f>
        <v/>
      </c>
      <c r="T4394" s="147" t="str">
        <f t="shared" ca="1" si="734"/>
        <v/>
      </c>
      <c r="U4394" s="146"/>
      <c r="V4394" s="51"/>
      <c r="W4394" s="51"/>
      <c r="X4394" s="51"/>
      <c r="Y4394" s="51"/>
      <c r="Z4394" s="51"/>
      <c r="AA4394" s="145"/>
    </row>
    <row r="4395" spans="1:27" s="2" customFormat="1" ht="15.6" x14ac:dyDescent="0.3">
      <c r="A4395" s="558">
        <v>45510</v>
      </c>
      <c r="B4395" s="59" t="s">
        <v>4189</v>
      </c>
      <c r="C4395" s="60" t="s">
        <v>3434</v>
      </c>
      <c r="D4395" s="60">
        <v>5</v>
      </c>
      <c r="E4395" s="60" t="s">
        <v>278</v>
      </c>
      <c r="F4395" s="60">
        <v>9</v>
      </c>
      <c r="G4395" s="73" t="s">
        <v>4196</v>
      </c>
      <c r="H4395" s="65" t="s">
        <v>30</v>
      </c>
      <c r="I4395" s="65"/>
      <c r="J4395" s="526"/>
      <c r="K4395" s="191" t="s">
        <v>31</v>
      </c>
      <c r="L4395" s="544">
        <v>45455</v>
      </c>
      <c r="M4395" s="60"/>
      <c r="N4395" s="527">
        <v>45510</v>
      </c>
      <c r="O4395" s="51"/>
      <c r="P4395" s="70" t="str">
        <f t="shared" ca="1" si="731"/>
        <v/>
      </c>
      <c r="Q4395" s="70" t="str">
        <f t="shared" ca="1" si="732"/>
        <v/>
      </c>
      <c r="R4395" s="70" t="str">
        <f t="shared" ca="1" si="733"/>
        <v/>
      </c>
      <c r="S4395" s="70" t="str">
        <f t="shared" ca="1" si="735"/>
        <v/>
      </c>
      <c r="T4395" s="147" t="str">
        <f t="shared" ca="1" si="734"/>
        <v/>
      </c>
      <c r="U4395" s="146"/>
      <c r="V4395" s="51"/>
      <c r="W4395" s="51"/>
      <c r="X4395" s="51"/>
      <c r="Y4395" s="51"/>
      <c r="Z4395" s="51"/>
      <c r="AA4395" s="145"/>
    </row>
    <row r="4396" spans="1:27" customFormat="1" ht="15.6" x14ac:dyDescent="0.3">
      <c r="A4396" s="558">
        <v>45510</v>
      </c>
      <c r="B4396" s="59" t="s">
        <v>4189</v>
      </c>
      <c r="C4396" s="60" t="s">
        <v>3434</v>
      </c>
      <c r="D4396" s="60">
        <v>5</v>
      </c>
      <c r="E4396" s="60" t="s">
        <v>278</v>
      </c>
      <c r="F4396" s="60">
        <v>10</v>
      </c>
      <c r="G4396" s="73" t="s">
        <v>4197</v>
      </c>
      <c r="H4396" s="65" t="s">
        <v>30</v>
      </c>
      <c r="I4396" s="65"/>
      <c r="J4396" s="526"/>
      <c r="K4396" s="191" t="s">
        <v>31</v>
      </c>
      <c r="L4396" s="544">
        <v>45455</v>
      </c>
      <c r="M4396" s="60"/>
      <c r="N4396" s="527">
        <v>45510</v>
      </c>
      <c r="O4396" s="51"/>
      <c r="P4396" s="70" t="str">
        <f t="shared" ca="1" si="731"/>
        <v/>
      </c>
      <c r="Q4396" s="70" t="str">
        <f t="shared" ca="1" si="732"/>
        <v/>
      </c>
      <c r="R4396" s="70" t="str">
        <f t="shared" ca="1" si="733"/>
        <v/>
      </c>
      <c r="S4396" s="70" t="str">
        <f t="shared" ca="1" si="735"/>
        <v/>
      </c>
      <c r="T4396" s="147" t="str">
        <f t="shared" ca="1" si="734"/>
        <v/>
      </c>
      <c r="U4396" s="146"/>
      <c r="V4396" s="51"/>
      <c r="W4396" s="51"/>
      <c r="X4396" s="51"/>
      <c r="Y4396" s="51"/>
      <c r="Z4396" s="51"/>
      <c r="AA4396" s="145"/>
    </row>
    <row r="4397" spans="1:27" customFormat="1" ht="15.6" x14ac:dyDescent="0.3">
      <c r="A4397" s="558">
        <v>45510</v>
      </c>
      <c r="B4397" s="59" t="s">
        <v>4189</v>
      </c>
      <c r="C4397" s="60" t="s">
        <v>3434</v>
      </c>
      <c r="D4397" s="60">
        <v>5</v>
      </c>
      <c r="E4397" s="60" t="s">
        <v>278</v>
      </c>
      <c r="F4397" s="60">
        <v>11</v>
      </c>
      <c r="G4397" s="73" t="s">
        <v>4198</v>
      </c>
      <c r="H4397" s="65" t="s">
        <v>30</v>
      </c>
      <c r="I4397" s="65"/>
      <c r="J4397" s="526"/>
      <c r="K4397" s="191" t="s">
        <v>31</v>
      </c>
      <c r="L4397" s="544">
        <v>45455</v>
      </c>
      <c r="M4397" s="60"/>
      <c r="N4397" s="527">
        <v>45510</v>
      </c>
      <c r="O4397" s="51"/>
      <c r="P4397" s="70" t="str">
        <f ca="1">IF(K4397="NÃO INTERVENCIONADO",TODAY()-L4397,"")</f>
        <v/>
      </c>
      <c r="Q4397" s="70" t="str">
        <f t="shared" ca="1" si="732"/>
        <v/>
      </c>
      <c r="R4397" s="70" t="str">
        <f t="shared" ca="1" si="733"/>
        <v/>
      </c>
      <c r="S4397" s="70" t="str">
        <f t="shared" ca="1" si="735"/>
        <v/>
      </c>
      <c r="T4397" s="147" t="str">
        <f t="shared" ca="1" si="734"/>
        <v/>
      </c>
      <c r="U4397" s="146"/>
      <c r="V4397" s="51"/>
      <c r="W4397" s="51"/>
      <c r="X4397" s="51"/>
      <c r="Y4397" s="51"/>
      <c r="Z4397" s="51"/>
      <c r="AA4397" s="145"/>
    </row>
    <row r="4398" spans="1:27" s="2" customFormat="1" ht="15.6" x14ac:dyDescent="0.3">
      <c r="A4398" s="558">
        <v>45510</v>
      </c>
      <c r="B4398" s="59" t="s">
        <v>4189</v>
      </c>
      <c r="C4398" s="60" t="s">
        <v>3434</v>
      </c>
      <c r="D4398" s="60">
        <v>5</v>
      </c>
      <c r="E4398" s="60" t="s">
        <v>278</v>
      </c>
      <c r="F4398" s="60">
        <v>12</v>
      </c>
      <c r="G4398" s="73" t="s">
        <v>4199</v>
      </c>
      <c r="H4398" s="65" t="s">
        <v>30</v>
      </c>
      <c r="I4398" s="65"/>
      <c r="J4398" s="526"/>
      <c r="K4398" s="191" t="s">
        <v>31</v>
      </c>
      <c r="L4398" s="544">
        <v>45455</v>
      </c>
      <c r="M4398" s="60"/>
      <c r="N4398" s="527">
        <v>45510</v>
      </c>
      <c r="O4398" s="51"/>
      <c r="P4398" s="70" t="str">
        <f t="shared" ref="P4398:P4414" ca="1" si="736">IF(K4398="NÃO INTERVENCIONADO",TODAY()-J4398,"")</f>
        <v/>
      </c>
      <c r="Q4398" s="70" t="str">
        <f t="shared" ca="1" si="732"/>
        <v/>
      </c>
      <c r="R4398" s="70" t="str">
        <f t="shared" ca="1" si="733"/>
        <v/>
      </c>
      <c r="S4398" s="70" t="str">
        <f t="shared" ca="1" si="735"/>
        <v/>
      </c>
      <c r="T4398" s="147" t="str">
        <f t="shared" ca="1" si="734"/>
        <v/>
      </c>
      <c r="U4398" s="146"/>
      <c r="V4398" s="51"/>
      <c r="W4398" s="51"/>
      <c r="X4398" s="51"/>
      <c r="Y4398" s="51"/>
      <c r="Z4398" s="51"/>
      <c r="AA4398" s="145"/>
    </row>
    <row r="4399" spans="1:27" s="2" customFormat="1" ht="15.6" x14ac:dyDescent="0.3">
      <c r="A4399" s="558">
        <v>45510</v>
      </c>
      <c r="B4399" s="59" t="s">
        <v>4189</v>
      </c>
      <c r="C4399" s="60" t="s">
        <v>3434</v>
      </c>
      <c r="D4399" s="60">
        <v>5</v>
      </c>
      <c r="E4399" s="60" t="s">
        <v>278</v>
      </c>
      <c r="F4399" s="60">
        <v>13</v>
      </c>
      <c r="G4399" s="73" t="s">
        <v>233</v>
      </c>
      <c r="H4399" s="65" t="s">
        <v>30</v>
      </c>
      <c r="I4399" s="65"/>
      <c r="J4399" s="526"/>
      <c r="K4399" s="191" t="s">
        <v>31</v>
      </c>
      <c r="L4399" s="544">
        <v>45455</v>
      </c>
      <c r="M4399" s="60"/>
      <c r="N4399" s="527">
        <v>45510</v>
      </c>
      <c r="O4399" s="51"/>
      <c r="P4399" s="70" t="str">
        <f t="shared" ca="1" si="736"/>
        <v/>
      </c>
      <c r="Q4399" s="70" t="str">
        <f t="shared" ca="1" si="732"/>
        <v/>
      </c>
      <c r="R4399" s="70" t="str">
        <f t="shared" ca="1" si="733"/>
        <v/>
      </c>
      <c r="S4399" s="70" t="str">
        <f t="shared" ca="1" si="735"/>
        <v/>
      </c>
      <c r="T4399" s="147" t="str">
        <f t="shared" ca="1" si="734"/>
        <v/>
      </c>
      <c r="U4399" s="146"/>
      <c r="V4399" s="51"/>
      <c r="W4399" s="51"/>
      <c r="X4399" s="51"/>
      <c r="Y4399" s="51"/>
      <c r="Z4399" s="51"/>
      <c r="AA4399" s="145"/>
    </row>
    <row r="4400" spans="1:27" s="2" customFormat="1" ht="15.6" x14ac:dyDescent="0.3">
      <c r="A4400" s="558">
        <v>45510</v>
      </c>
      <c r="B4400" s="59" t="s">
        <v>4189</v>
      </c>
      <c r="C4400" s="60" t="s">
        <v>3434</v>
      </c>
      <c r="D4400" s="60">
        <v>5</v>
      </c>
      <c r="E4400" s="60" t="s">
        <v>278</v>
      </c>
      <c r="F4400" s="60">
        <v>14</v>
      </c>
      <c r="G4400" s="73" t="s">
        <v>4200</v>
      </c>
      <c r="H4400" s="65" t="s">
        <v>44</v>
      </c>
      <c r="I4400" s="65"/>
      <c r="J4400" s="526"/>
      <c r="K4400" s="191" t="s">
        <v>31</v>
      </c>
      <c r="L4400" s="544">
        <v>45455</v>
      </c>
      <c r="M4400" s="60"/>
      <c r="N4400" s="513">
        <v>45656</v>
      </c>
      <c r="O4400" s="51"/>
      <c r="P4400" s="70" t="str">
        <f t="shared" ca="1" si="736"/>
        <v/>
      </c>
      <c r="Q4400" s="70" t="str">
        <f t="shared" ca="1" si="732"/>
        <v/>
      </c>
      <c r="R4400" s="70" t="str">
        <f t="shared" ca="1" si="733"/>
        <v/>
      </c>
      <c r="S4400" s="70" t="str">
        <f t="shared" ca="1" si="735"/>
        <v/>
      </c>
      <c r="T4400" s="147" t="str">
        <f t="shared" ca="1" si="734"/>
        <v/>
      </c>
      <c r="U4400" s="146"/>
      <c r="V4400" s="51"/>
      <c r="W4400" s="51"/>
      <c r="X4400" s="51"/>
      <c r="Y4400" s="51"/>
      <c r="Z4400" s="51"/>
      <c r="AA4400" s="145"/>
    </row>
    <row r="4401" spans="1:27" customFormat="1" ht="15.6" x14ac:dyDescent="0.3">
      <c r="A4401" s="558">
        <v>45510</v>
      </c>
      <c r="B4401" s="59" t="s">
        <v>4189</v>
      </c>
      <c r="C4401" s="60" t="s">
        <v>3434</v>
      </c>
      <c r="D4401" s="60">
        <v>5</v>
      </c>
      <c r="E4401" s="60" t="s">
        <v>278</v>
      </c>
      <c r="F4401" s="60">
        <v>15</v>
      </c>
      <c r="G4401" s="73" t="s">
        <v>4201</v>
      </c>
      <c r="H4401" s="65" t="s">
        <v>30</v>
      </c>
      <c r="I4401" s="65"/>
      <c r="J4401" s="526"/>
      <c r="K4401" s="191" t="s">
        <v>31</v>
      </c>
      <c r="L4401" s="544">
        <v>45455</v>
      </c>
      <c r="M4401" s="60"/>
      <c r="N4401" s="527">
        <v>45510</v>
      </c>
      <c r="O4401" s="51"/>
      <c r="P4401" s="70" t="str">
        <f t="shared" ca="1" si="736"/>
        <v/>
      </c>
      <c r="Q4401" s="70" t="str">
        <f t="shared" ca="1" si="732"/>
        <v/>
      </c>
      <c r="R4401" s="70" t="str">
        <f t="shared" ca="1" si="733"/>
        <v/>
      </c>
      <c r="S4401" s="70" t="str">
        <f t="shared" ca="1" si="735"/>
        <v/>
      </c>
      <c r="T4401" s="147" t="str">
        <f t="shared" ca="1" si="734"/>
        <v/>
      </c>
      <c r="U4401" s="146"/>
      <c r="V4401" s="51"/>
      <c r="W4401" s="51"/>
      <c r="X4401" s="51"/>
      <c r="Y4401" s="51"/>
      <c r="Z4401" s="51"/>
      <c r="AA4401" s="145"/>
    </row>
    <row r="4402" spans="1:27" customFormat="1" ht="15.6" x14ac:dyDescent="0.3">
      <c r="A4402" s="558">
        <v>45510</v>
      </c>
      <c r="B4402" s="59" t="s">
        <v>4189</v>
      </c>
      <c r="C4402" s="60" t="s">
        <v>3434</v>
      </c>
      <c r="D4402" s="60">
        <v>5</v>
      </c>
      <c r="E4402" s="60" t="s">
        <v>278</v>
      </c>
      <c r="F4402" s="60">
        <v>16</v>
      </c>
      <c r="G4402" s="73" t="s">
        <v>4202</v>
      </c>
      <c r="H4402" s="65" t="s">
        <v>76</v>
      </c>
      <c r="I4402" s="73"/>
      <c r="J4402" s="607"/>
      <c r="K4402" s="191" t="s">
        <v>31</v>
      </c>
      <c r="L4402" s="544">
        <v>45455</v>
      </c>
      <c r="M4402" s="60"/>
      <c r="N4402" s="527">
        <v>45510</v>
      </c>
      <c r="O4402" s="51"/>
      <c r="P4402" s="70" t="str">
        <f t="shared" ca="1" si="736"/>
        <v/>
      </c>
      <c r="Q4402" s="70" t="str">
        <f t="shared" ca="1" si="732"/>
        <v/>
      </c>
      <c r="R4402" s="70" t="str">
        <f t="shared" ca="1" si="733"/>
        <v/>
      </c>
      <c r="S4402" s="70" t="str">
        <f t="shared" ca="1" si="735"/>
        <v/>
      </c>
      <c r="T4402" s="147" t="str">
        <f t="shared" ca="1" si="734"/>
        <v/>
      </c>
      <c r="U4402" s="146"/>
      <c r="V4402" s="51"/>
      <c r="W4402" s="51"/>
      <c r="X4402" s="51"/>
      <c r="Y4402" s="51"/>
      <c r="Z4402" s="51"/>
      <c r="AA4402" s="145"/>
    </row>
    <row r="4403" spans="1:27" s="2" customFormat="1" ht="15.6" x14ac:dyDescent="0.3">
      <c r="A4403" s="558">
        <v>45510</v>
      </c>
      <c r="B4403" s="59" t="s">
        <v>4189</v>
      </c>
      <c r="C4403" s="60" t="s">
        <v>3434</v>
      </c>
      <c r="D4403" s="60">
        <v>5</v>
      </c>
      <c r="E4403" s="60" t="s">
        <v>278</v>
      </c>
      <c r="F4403" s="60">
        <v>17</v>
      </c>
      <c r="G4403" s="73" t="s">
        <v>4203</v>
      </c>
      <c r="H4403" s="65" t="s">
        <v>30</v>
      </c>
      <c r="I4403" s="65"/>
      <c r="J4403" s="526"/>
      <c r="K4403" s="191" t="s">
        <v>31</v>
      </c>
      <c r="L4403" s="544">
        <v>45455</v>
      </c>
      <c r="M4403" s="60"/>
      <c r="N4403" s="527">
        <v>45510</v>
      </c>
      <c r="O4403" s="51"/>
      <c r="P4403" s="70" t="str">
        <f t="shared" ca="1" si="736"/>
        <v/>
      </c>
      <c r="Q4403" s="70" t="str">
        <f t="shared" ca="1" si="732"/>
        <v/>
      </c>
      <c r="R4403" s="70" t="str">
        <f t="shared" ca="1" si="733"/>
        <v/>
      </c>
      <c r="S4403" s="70" t="str">
        <f t="shared" ca="1" si="735"/>
        <v/>
      </c>
      <c r="T4403" s="147" t="str">
        <f t="shared" ca="1" si="734"/>
        <v/>
      </c>
      <c r="U4403" s="146"/>
      <c r="V4403" s="51"/>
      <c r="W4403" s="51"/>
      <c r="X4403" s="51"/>
      <c r="Y4403" s="51"/>
      <c r="Z4403" s="51"/>
      <c r="AA4403" s="145"/>
    </row>
    <row r="4404" spans="1:27" s="2" customFormat="1" ht="15.6" x14ac:dyDescent="0.3">
      <c r="A4404" s="558">
        <v>45510</v>
      </c>
      <c r="B4404" s="59" t="s">
        <v>4189</v>
      </c>
      <c r="C4404" s="60" t="s">
        <v>3434</v>
      </c>
      <c r="D4404" s="60">
        <v>5</v>
      </c>
      <c r="E4404" s="60" t="s">
        <v>278</v>
      </c>
      <c r="F4404" s="60">
        <v>18</v>
      </c>
      <c r="G4404" s="73" t="s">
        <v>4204</v>
      </c>
      <c r="H4404" s="65" t="s">
        <v>30</v>
      </c>
      <c r="I4404" s="65"/>
      <c r="J4404" s="526"/>
      <c r="K4404" s="191" t="s">
        <v>31</v>
      </c>
      <c r="L4404" s="544">
        <v>45455</v>
      </c>
      <c r="M4404" s="60"/>
      <c r="N4404" s="527">
        <v>45510</v>
      </c>
      <c r="O4404" s="51"/>
      <c r="P4404" s="70" t="str">
        <f t="shared" ca="1" si="736"/>
        <v/>
      </c>
      <c r="Q4404" s="70" t="str">
        <f t="shared" ca="1" si="732"/>
        <v/>
      </c>
      <c r="R4404" s="70" t="str">
        <f t="shared" ca="1" si="733"/>
        <v/>
      </c>
      <c r="S4404" s="70" t="str">
        <f t="shared" ca="1" si="735"/>
        <v/>
      </c>
      <c r="T4404" s="147" t="str">
        <f t="shared" ca="1" si="734"/>
        <v/>
      </c>
      <c r="U4404" s="146"/>
      <c r="V4404" s="51"/>
      <c r="W4404" s="51"/>
      <c r="X4404" s="51"/>
      <c r="Y4404" s="51"/>
      <c r="Z4404" s="51"/>
      <c r="AA4404" s="145"/>
    </row>
    <row r="4405" spans="1:27" s="2" customFormat="1" ht="15.6" x14ac:dyDescent="0.3">
      <c r="A4405" s="558">
        <v>45510</v>
      </c>
      <c r="B4405" s="59" t="s">
        <v>4189</v>
      </c>
      <c r="C4405" s="60" t="s">
        <v>3434</v>
      </c>
      <c r="D4405" s="60">
        <v>5</v>
      </c>
      <c r="E4405" s="60" t="s">
        <v>278</v>
      </c>
      <c r="F4405" s="60">
        <v>19</v>
      </c>
      <c r="G4405" s="73" t="s">
        <v>4205</v>
      </c>
      <c r="H4405" s="65" t="s">
        <v>30</v>
      </c>
      <c r="I4405" s="65"/>
      <c r="J4405" s="526"/>
      <c r="K4405" s="191" t="s">
        <v>31</v>
      </c>
      <c r="L4405" s="544">
        <v>45455</v>
      </c>
      <c r="M4405" s="60"/>
      <c r="N4405" s="527">
        <v>45510</v>
      </c>
      <c r="O4405" s="51"/>
      <c r="P4405" s="70" t="str">
        <f t="shared" ca="1" si="736"/>
        <v/>
      </c>
      <c r="Q4405" s="70" t="str">
        <f t="shared" ca="1" si="732"/>
        <v/>
      </c>
      <c r="R4405" s="70" t="str">
        <f t="shared" ca="1" si="733"/>
        <v/>
      </c>
      <c r="S4405" s="70" t="str">
        <f t="shared" ca="1" si="735"/>
        <v/>
      </c>
      <c r="T4405" s="147" t="str">
        <f t="shared" ca="1" si="734"/>
        <v/>
      </c>
      <c r="U4405" s="146"/>
      <c r="V4405" s="51"/>
      <c r="W4405" s="51"/>
      <c r="X4405" s="51"/>
      <c r="Y4405" s="51"/>
      <c r="Z4405" s="51"/>
      <c r="AA4405" s="145"/>
    </row>
    <row r="4406" spans="1:27" s="2" customFormat="1" ht="15.6" x14ac:dyDescent="0.3">
      <c r="A4406" s="558">
        <v>45510</v>
      </c>
      <c r="B4406" s="59" t="s">
        <v>4189</v>
      </c>
      <c r="C4406" s="60" t="s">
        <v>3434</v>
      </c>
      <c r="D4406" s="60">
        <v>5</v>
      </c>
      <c r="E4406" s="60" t="s">
        <v>278</v>
      </c>
      <c r="F4406" s="60">
        <v>20</v>
      </c>
      <c r="G4406" s="73" t="s">
        <v>4206</v>
      </c>
      <c r="H4406" s="65" t="s">
        <v>30</v>
      </c>
      <c r="I4406" s="65"/>
      <c r="J4406" s="526"/>
      <c r="K4406" s="378" t="s">
        <v>31</v>
      </c>
      <c r="L4406" s="544">
        <v>45455</v>
      </c>
      <c r="M4406" s="60"/>
      <c r="N4406" s="527">
        <v>45510</v>
      </c>
      <c r="O4406" s="51"/>
      <c r="P4406" s="70" t="str">
        <f t="shared" ca="1" si="736"/>
        <v/>
      </c>
      <c r="Q4406" s="70" t="str">
        <f t="shared" ref="Q4406:Q4414" ca="1" si="737">IF(K4406="ENCOMENDADO",TODAY()-J4406,"")</f>
        <v/>
      </c>
      <c r="R4406" s="70" t="str">
        <f t="shared" ca="1" si="733"/>
        <v/>
      </c>
      <c r="S4406" s="70" t="str">
        <f t="shared" ca="1" si="735"/>
        <v/>
      </c>
      <c r="T4406" s="147" t="str">
        <f t="shared" ca="1" si="734"/>
        <v/>
      </c>
      <c r="U4406" s="146"/>
      <c r="V4406" s="51"/>
      <c r="W4406" s="51"/>
      <c r="X4406" s="51"/>
      <c r="Y4406" s="51"/>
      <c r="Z4406" s="51"/>
      <c r="AA4406" s="145"/>
    </row>
    <row r="4407" spans="1:27" s="2" customFormat="1" ht="15.6" x14ac:dyDescent="0.3">
      <c r="A4407" s="558">
        <v>45510</v>
      </c>
      <c r="B4407" s="59" t="s">
        <v>4189</v>
      </c>
      <c r="C4407" s="60" t="s">
        <v>3434</v>
      </c>
      <c r="D4407" s="60">
        <v>5</v>
      </c>
      <c r="E4407" s="60" t="s">
        <v>278</v>
      </c>
      <c r="F4407" s="60">
        <v>21</v>
      </c>
      <c r="G4407" s="73" t="s">
        <v>4207</v>
      </c>
      <c r="H4407" s="65" t="s">
        <v>30</v>
      </c>
      <c r="I4407" s="65"/>
      <c r="J4407" s="526"/>
      <c r="K4407" s="191" t="s">
        <v>31</v>
      </c>
      <c r="L4407" s="544">
        <v>45455</v>
      </c>
      <c r="M4407" s="60"/>
      <c r="N4407" s="527">
        <v>45510</v>
      </c>
      <c r="O4407" s="51"/>
      <c r="P4407" s="70" t="str">
        <f t="shared" ca="1" si="736"/>
        <v/>
      </c>
      <c r="Q4407" s="70" t="str">
        <f t="shared" ca="1" si="737"/>
        <v/>
      </c>
      <c r="R4407" s="70" t="str">
        <f t="shared" ca="1" si="733"/>
        <v/>
      </c>
      <c r="S4407" s="70" t="str">
        <f t="shared" ca="1" si="735"/>
        <v/>
      </c>
      <c r="T4407" s="147" t="str">
        <f t="shared" ca="1" si="734"/>
        <v/>
      </c>
      <c r="U4407" s="146"/>
      <c r="V4407" s="51"/>
      <c r="W4407" s="51"/>
      <c r="X4407" s="51"/>
      <c r="Y4407" s="51"/>
      <c r="Z4407" s="51"/>
      <c r="AA4407" s="145"/>
    </row>
    <row r="4408" spans="1:27" s="2" customFormat="1" ht="15.6" x14ac:dyDescent="0.3">
      <c r="A4408" s="558">
        <v>45510</v>
      </c>
      <c r="B4408" s="59" t="s">
        <v>4189</v>
      </c>
      <c r="C4408" s="60" t="s">
        <v>3434</v>
      </c>
      <c r="D4408" s="60">
        <v>5</v>
      </c>
      <c r="E4408" s="60" t="s">
        <v>278</v>
      </c>
      <c r="F4408" s="60">
        <v>22</v>
      </c>
      <c r="G4408" s="73" t="s">
        <v>4208</v>
      </c>
      <c r="H4408" s="65" t="s">
        <v>30</v>
      </c>
      <c r="I4408" s="65"/>
      <c r="J4408" s="526"/>
      <c r="K4408" s="191" t="s">
        <v>31</v>
      </c>
      <c r="L4408" s="544">
        <v>45455</v>
      </c>
      <c r="M4408" s="60"/>
      <c r="N4408" s="527">
        <v>45510</v>
      </c>
      <c r="O4408" s="51"/>
      <c r="P4408" s="70" t="str">
        <f t="shared" ca="1" si="736"/>
        <v/>
      </c>
      <c r="Q4408" s="70" t="str">
        <f t="shared" ca="1" si="737"/>
        <v/>
      </c>
      <c r="R4408" s="70" t="str">
        <f t="shared" ca="1" si="733"/>
        <v/>
      </c>
      <c r="S4408" s="70" t="str">
        <f t="shared" ca="1" si="735"/>
        <v/>
      </c>
      <c r="T4408" s="147" t="str">
        <f t="shared" ca="1" si="734"/>
        <v/>
      </c>
      <c r="U4408" s="146"/>
      <c r="V4408" s="51"/>
      <c r="W4408" s="51"/>
      <c r="X4408" s="51"/>
      <c r="Y4408" s="51"/>
      <c r="Z4408" s="51"/>
      <c r="AA4408" s="145"/>
    </row>
    <row r="4409" spans="1:27" s="2" customFormat="1" ht="15.6" x14ac:dyDescent="0.3">
      <c r="A4409" s="558">
        <v>45510</v>
      </c>
      <c r="B4409" s="59" t="s">
        <v>4189</v>
      </c>
      <c r="C4409" s="59" t="s">
        <v>3434</v>
      </c>
      <c r="D4409" s="59">
        <v>5</v>
      </c>
      <c r="E4409" s="59" t="s">
        <v>278</v>
      </c>
      <c r="F4409" s="60">
        <v>23</v>
      </c>
      <c r="G4409" s="646" t="s">
        <v>4209</v>
      </c>
      <c r="H4409" s="65" t="s">
        <v>30</v>
      </c>
      <c r="I4409" s="364"/>
      <c r="J4409" s="526">
        <v>45810</v>
      </c>
      <c r="K4409" s="191" t="s">
        <v>31</v>
      </c>
      <c r="L4409" s="544">
        <v>45455</v>
      </c>
      <c r="M4409" s="247"/>
      <c r="N4409" s="538">
        <v>45813</v>
      </c>
      <c r="O4409" s="252"/>
      <c r="P4409" s="256" t="str">
        <f t="shared" ca="1" si="736"/>
        <v/>
      </c>
      <c r="Q4409" s="256" t="str">
        <f t="shared" ca="1" si="737"/>
        <v/>
      </c>
      <c r="R4409" s="256" t="str">
        <f t="shared" ca="1" si="733"/>
        <v/>
      </c>
      <c r="S4409" s="256" t="str">
        <f t="shared" ca="1" si="735"/>
        <v/>
      </c>
      <c r="T4409" s="275" t="str">
        <f t="shared" ca="1" si="734"/>
        <v/>
      </c>
      <c r="U4409" s="146"/>
      <c r="V4409" s="51"/>
      <c r="W4409" s="51"/>
      <c r="X4409" s="51"/>
      <c r="Y4409" s="51"/>
      <c r="Z4409" s="51"/>
      <c r="AA4409" s="145"/>
    </row>
    <row r="4410" spans="1:27" s="2" customFormat="1" ht="31.2" x14ac:dyDescent="0.3">
      <c r="A4410" s="558">
        <v>45510</v>
      </c>
      <c r="B4410" s="59" t="s">
        <v>4189</v>
      </c>
      <c r="C4410" s="60" t="s">
        <v>3434</v>
      </c>
      <c r="D4410" s="60">
        <v>5</v>
      </c>
      <c r="E4410" s="60" t="s">
        <v>278</v>
      </c>
      <c r="F4410" s="60">
        <v>24</v>
      </c>
      <c r="G4410" s="656" t="s">
        <v>4210</v>
      </c>
      <c r="H4410" s="65" t="s">
        <v>68</v>
      </c>
      <c r="I4410" s="62"/>
      <c r="J4410" s="526">
        <v>45811</v>
      </c>
      <c r="K4410" s="191" t="s">
        <v>31</v>
      </c>
      <c r="L4410" s="544">
        <v>45455</v>
      </c>
      <c r="M4410" s="60"/>
      <c r="N4410" s="527">
        <v>45833</v>
      </c>
      <c r="O4410" s="51"/>
      <c r="P4410" s="70" t="str">
        <f t="shared" ca="1" si="736"/>
        <v/>
      </c>
      <c r="Q4410" s="70" t="str">
        <f t="shared" ca="1" si="737"/>
        <v/>
      </c>
      <c r="R4410" s="70" t="str">
        <f t="shared" ca="1" si="733"/>
        <v/>
      </c>
      <c r="S4410" s="70" t="str">
        <f t="shared" ca="1" si="735"/>
        <v/>
      </c>
      <c r="T4410" s="147" t="str">
        <f t="shared" ca="1" si="734"/>
        <v/>
      </c>
      <c r="U4410" s="146"/>
      <c r="V4410" s="51"/>
      <c r="W4410" s="51"/>
      <c r="X4410" s="51"/>
      <c r="Y4410" s="51"/>
      <c r="Z4410" s="51"/>
      <c r="AA4410" s="145"/>
    </row>
    <row r="4411" spans="1:27" s="2" customFormat="1" ht="46.8" x14ac:dyDescent="0.3">
      <c r="A4411" s="558">
        <v>45510</v>
      </c>
      <c r="B4411" s="59" t="s">
        <v>4189</v>
      </c>
      <c r="C4411" s="60" t="s">
        <v>3434</v>
      </c>
      <c r="D4411" s="60">
        <v>5</v>
      </c>
      <c r="E4411" s="60" t="s">
        <v>278</v>
      </c>
      <c r="F4411" s="60">
        <v>25</v>
      </c>
      <c r="G4411" s="127" t="s">
        <v>4211</v>
      </c>
      <c r="H4411" s="65" t="s">
        <v>158</v>
      </c>
      <c r="I4411" s="62"/>
      <c r="J4411" s="526">
        <v>45811</v>
      </c>
      <c r="K4411" s="191" t="s">
        <v>31</v>
      </c>
      <c r="L4411" s="544">
        <v>45455</v>
      </c>
      <c r="M4411" s="60"/>
      <c r="N4411" s="527">
        <v>45839</v>
      </c>
      <c r="O4411" s="51"/>
      <c r="P4411" s="70" t="str">
        <f t="shared" ca="1" si="736"/>
        <v/>
      </c>
      <c r="Q4411" s="70" t="str">
        <f t="shared" ca="1" si="737"/>
        <v/>
      </c>
      <c r="R4411" s="70" t="str">
        <f t="shared" ca="1" si="733"/>
        <v/>
      </c>
      <c r="S4411" s="70" t="str">
        <f t="shared" ca="1" si="735"/>
        <v/>
      </c>
      <c r="T4411" s="147" t="str">
        <f t="shared" ca="1" si="734"/>
        <v/>
      </c>
      <c r="U4411" s="146"/>
      <c r="V4411" s="51"/>
      <c r="W4411" s="51"/>
      <c r="X4411" s="51"/>
      <c r="Y4411" s="51"/>
      <c r="Z4411" s="51"/>
      <c r="AA4411" s="145"/>
    </row>
    <row r="4412" spans="1:27" s="2" customFormat="1" ht="15.6" x14ac:dyDescent="0.3">
      <c r="A4412" s="558">
        <v>45510</v>
      </c>
      <c r="B4412" s="59" t="s">
        <v>4189</v>
      </c>
      <c r="C4412" s="60" t="s">
        <v>3434</v>
      </c>
      <c r="D4412" s="60">
        <v>5</v>
      </c>
      <c r="E4412" s="60" t="s">
        <v>278</v>
      </c>
      <c r="F4412" s="60">
        <v>26</v>
      </c>
      <c r="G4412" s="73" t="s">
        <v>4212</v>
      </c>
      <c r="H4412" s="61" t="s">
        <v>30</v>
      </c>
      <c r="I4412" s="65"/>
      <c r="J4412" s="526">
        <v>45608</v>
      </c>
      <c r="K4412" s="191" t="s">
        <v>31</v>
      </c>
      <c r="L4412" s="544">
        <v>45455</v>
      </c>
      <c r="M4412" s="60"/>
      <c r="N4412" s="527">
        <v>45608</v>
      </c>
      <c r="O4412" s="51"/>
      <c r="P4412" s="70" t="str">
        <f t="shared" ca="1" si="736"/>
        <v/>
      </c>
      <c r="Q4412" s="70" t="str">
        <f t="shared" ca="1" si="737"/>
        <v/>
      </c>
      <c r="R4412" s="70" t="str">
        <f t="shared" ca="1" si="733"/>
        <v/>
      </c>
      <c r="S4412" s="70" t="str">
        <f t="shared" ca="1" si="735"/>
        <v/>
      </c>
      <c r="T4412" s="147" t="str">
        <f t="shared" ca="1" si="734"/>
        <v/>
      </c>
      <c r="U4412" s="146"/>
      <c r="V4412" s="51"/>
      <c r="W4412" s="51"/>
      <c r="X4412" s="51"/>
      <c r="Y4412" s="51"/>
      <c r="Z4412" s="51"/>
      <c r="AA4412" s="145"/>
    </row>
    <row r="4413" spans="1:27" s="2" customFormat="1" ht="15.6" x14ac:dyDescent="0.3">
      <c r="A4413" s="558">
        <v>45510</v>
      </c>
      <c r="B4413" s="59" t="s">
        <v>4189</v>
      </c>
      <c r="C4413" s="60" t="s">
        <v>3434</v>
      </c>
      <c r="D4413" s="60">
        <v>5</v>
      </c>
      <c r="E4413" s="60" t="s">
        <v>278</v>
      </c>
      <c r="F4413" s="60">
        <v>27</v>
      </c>
      <c r="G4413" s="73" t="s">
        <v>4213</v>
      </c>
      <c r="H4413" s="65" t="s">
        <v>158</v>
      </c>
      <c r="I4413" s="65"/>
      <c r="J4413" s="526">
        <v>45624</v>
      </c>
      <c r="K4413" s="191" t="s">
        <v>31</v>
      </c>
      <c r="L4413" s="544">
        <v>45455</v>
      </c>
      <c r="M4413" s="60"/>
      <c r="N4413" s="527">
        <v>45643</v>
      </c>
      <c r="O4413" s="51"/>
      <c r="P4413" s="70" t="str">
        <f t="shared" ca="1" si="736"/>
        <v/>
      </c>
      <c r="Q4413" s="70" t="str">
        <f t="shared" ca="1" si="737"/>
        <v/>
      </c>
      <c r="R4413" s="70" t="str">
        <f t="shared" ca="1" si="733"/>
        <v/>
      </c>
      <c r="S4413" s="70" t="str">
        <f t="shared" ca="1" si="735"/>
        <v/>
      </c>
      <c r="T4413" s="147" t="str">
        <f t="shared" ca="1" si="734"/>
        <v/>
      </c>
      <c r="U4413" s="276"/>
      <c r="V4413" s="252"/>
      <c r="W4413" s="252"/>
      <c r="X4413" s="252"/>
      <c r="Y4413" s="252"/>
      <c r="Z4413" s="252"/>
      <c r="AA4413" s="277"/>
    </row>
    <row r="4414" spans="1:27" s="2" customFormat="1" ht="15.6" x14ac:dyDescent="0.3">
      <c r="A4414" s="558">
        <v>45510</v>
      </c>
      <c r="B4414" s="59" t="s">
        <v>4189</v>
      </c>
      <c r="C4414" s="60" t="s">
        <v>3434</v>
      </c>
      <c r="D4414" s="60">
        <v>5</v>
      </c>
      <c r="E4414" s="60" t="s">
        <v>278</v>
      </c>
      <c r="F4414" s="60">
        <v>28</v>
      </c>
      <c r="G4414" s="64" t="s">
        <v>4214</v>
      </c>
      <c r="H4414" s="65" t="s">
        <v>30</v>
      </c>
      <c r="I4414" s="364"/>
      <c r="J4414" s="526">
        <v>45553</v>
      </c>
      <c r="K4414" s="191" t="s">
        <v>31</v>
      </c>
      <c r="L4414" s="544">
        <v>45455</v>
      </c>
      <c r="M4414" s="247"/>
      <c r="N4414" s="538">
        <v>45813</v>
      </c>
      <c r="O4414" s="252"/>
      <c r="P4414" s="256" t="str">
        <f t="shared" ca="1" si="736"/>
        <v/>
      </c>
      <c r="Q4414" s="256" t="str">
        <f t="shared" ca="1" si="737"/>
        <v/>
      </c>
      <c r="R4414" s="256" t="str">
        <f t="shared" ca="1" si="733"/>
        <v/>
      </c>
      <c r="S4414" s="256" t="str">
        <f t="shared" ca="1" si="735"/>
        <v/>
      </c>
      <c r="T4414" s="275" t="str">
        <f t="shared" ca="1" si="734"/>
        <v/>
      </c>
      <c r="U4414" s="146"/>
      <c r="V4414" s="51"/>
      <c r="W4414" s="51"/>
      <c r="X4414" s="51"/>
      <c r="Y4414" s="51"/>
      <c r="Z4414" s="51"/>
      <c r="AA4414" s="145"/>
    </row>
    <row r="4415" spans="1:27" s="2" customFormat="1" ht="15.6" x14ac:dyDescent="0.3">
      <c r="A4415" s="558">
        <v>45510</v>
      </c>
      <c r="B4415" s="59" t="s">
        <v>4189</v>
      </c>
      <c r="C4415" s="60" t="s">
        <v>3434</v>
      </c>
      <c r="D4415" s="60">
        <v>5</v>
      </c>
      <c r="E4415" s="60" t="s">
        <v>278</v>
      </c>
      <c r="F4415" s="60">
        <v>29</v>
      </c>
      <c r="G4415" s="64" t="s">
        <v>4215</v>
      </c>
      <c r="H4415" s="65" t="s">
        <v>30</v>
      </c>
      <c r="I4415" s="65"/>
      <c r="J4415" s="526">
        <v>45733</v>
      </c>
      <c r="K4415" s="191" t="s">
        <v>31</v>
      </c>
      <c r="L4415" s="544">
        <v>45455</v>
      </c>
      <c r="M4415" s="60"/>
      <c r="N4415" s="527">
        <v>45736</v>
      </c>
      <c r="O4415" s="51"/>
      <c r="P4415" s="70"/>
      <c r="Q4415" s="70"/>
      <c r="R4415" s="70"/>
      <c r="S4415" s="70"/>
      <c r="T4415" s="147"/>
      <c r="U4415" s="146"/>
      <c r="V4415" s="51"/>
      <c r="W4415" s="51"/>
      <c r="X4415" s="51"/>
      <c r="Y4415" s="51"/>
      <c r="Z4415" s="51"/>
      <c r="AA4415" s="145"/>
    </row>
    <row r="4416" spans="1:27" s="2" customFormat="1" ht="15.6" x14ac:dyDescent="0.3">
      <c r="A4416" s="558">
        <v>45510</v>
      </c>
      <c r="B4416" s="59" t="s">
        <v>4189</v>
      </c>
      <c r="C4416" s="60" t="s">
        <v>3434</v>
      </c>
      <c r="D4416" s="60">
        <v>5</v>
      </c>
      <c r="E4416" s="60" t="s">
        <v>278</v>
      </c>
      <c r="F4416" s="60">
        <v>30</v>
      </c>
      <c r="G4416" s="64" t="s">
        <v>4216</v>
      </c>
      <c r="H4416" s="65" t="s">
        <v>30</v>
      </c>
      <c r="I4416" s="65"/>
      <c r="J4416" s="526">
        <v>45733</v>
      </c>
      <c r="K4416" s="191" t="s">
        <v>31</v>
      </c>
      <c r="L4416" s="544">
        <v>45455</v>
      </c>
      <c r="M4416" s="51"/>
      <c r="N4416" s="527">
        <v>45736</v>
      </c>
      <c r="O4416" s="51"/>
      <c r="P4416" s="70"/>
      <c r="Q4416" s="70"/>
      <c r="R4416" s="70"/>
      <c r="S4416" s="70"/>
      <c r="T4416" s="147"/>
      <c r="U4416" s="146"/>
      <c r="V4416" s="51"/>
      <c r="W4416" s="51"/>
      <c r="X4416" s="51"/>
      <c r="Y4416" s="51"/>
      <c r="Z4416" s="51"/>
      <c r="AA4416" s="145"/>
    </row>
    <row r="4417" spans="1:27" s="2" customFormat="1" ht="15.6" x14ac:dyDescent="0.3">
      <c r="A4417" s="558">
        <v>45510</v>
      </c>
      <c r="B4417" s="59" t="s">
        <v>4189</v>
      </c>
      <c r="C4417" s="60" t="s">
        <v>3434</v>
      </c>
      <c r="D4417" s="60">
        <v>5</v>
      </c>
      <c r="E4417" s="60" t="s">
        <v>278</v>
      </c>
      <c r="F4417" s="60">
        <v>31</v>
      </c>
      <c r="G4417" s="64" t="s">
        <v>4217</v>
      </c>
      <c r="H4417" s="65" t="s">
        <v>30</v>
      </c>
      <c r="I4417" s="65"/>
      <c r="J4417" s="526">
        <v>45733</v>
      </c>
      <c r="K4417" s="191" t="s">
        <v>31</v>
      </c>
      <c r="L4417" s="544">
        <v>45455</v>
      </c>
      <c r="M4417" s="60"/>
      <c r="N4417" s="527">
        <v>45736</v>
      </c>
      <c r="O4417" s="51"/>
      <c r="P4417" s="70"/>
      <c r="Q4417" s="70"/>
      <c r="R4417" s="70"/>
      <c r="S4417" s="70"/>
      <c r="T4417" s="147"/>
      <c r="U4417" s="146"/>
      <c r="V4417" s="51"/>
      <c r="W4417" s="51"/>
      <c r="X4417" s="51"/>
      <c r="Y4417" s="51"/>
      <c r="Z4417" s="51"/>
      <c r="AA4417" s="145"/>
    </row>
    <row r="4418" spans="1:27" s="2" customFormat="1" ht="15.6" x14ac:dyDescent="0.3">
      <c r="A4418" s="558">
        <v>45510</v>
      </c>
      <c r="B4418" s="59" t="s">
        <v>4189</v>
      </c>
      <c r="C4418" s="60" t="s">
        <v>3434</v>
      </c>
      <c r="D4418" s="60">
        <v>5</v>
      </c>
      <c r="E4418" s="60" t="s">
        <v>278</v>
      </c>
      <c r="F4418" s="60">
        <v>32</v>
      </c>
      <c r="G4418" s="64" t="s">
        <v>4218</v>
      </c>
      <c r="H4418" s="65" t="s">
        <v>44</v>
      </c>
      <c r="I4418" s="65"/>
      <c r="J4418" s="526">
        <v>45810</v>
      </c>
      <c r="K4418" s="191" t="s">
        <v>31</v>
      </c>
      <c r="L4418" s="544">
        <v>45455</v>
      </c>
      <c r="M4418" s="51"/>
      <c r="N4418" s="527">
        <v>45813</v>
      </c>
      <c r="O4418" s="51"/>
      <c r="P4418" s="70"/>
      <c r="Q4418" s="70"/>
      <c r="R4418" s="70"/>
      <c r="S4418" s="70"/>
      <c r="T4418" s="147"/>
      <c r="U4418" s="146"/>
      <c r="V4418" s="51"/>
      <c r="W4418" s="51"/>
      <c r="X4418" s="51"/>
      <c r="Y4418" s="51"/>
      <c r="Z4418" s="51"/>
      <c r="AA4418" s="145"/>
    </row>
    <row r="4419" spans="1:27" s="2" customFormat="1" ht="15.6" x14ac:dyDescent="0.3">
      <c r="A4419" s="558">
        <v>45510</v>
      </c>
      <c r="B4419" s="59" t="s">
        <v>4189</v>
      </c>
      <c r="C4419" s="60" t="s">
        <v>3434</v>
      </c>
      <c r="D4419" s="60">
        <v>5</v>
      </c>
      <c r="E4419" s="60" t="s">
        <v>278</v>
      </c>
      <c r="F4419" s="60">
        <v>33</v>
      </c>
      <c r="G4419" s="64" t="s">
        <v>4219</v>
      </c>
      <c r="H4419" s="65" t="s">
        <v>3652</v>
      </c>
      <c r="I4419" s="65"/>
      <c r="J4419" s="526">
        <v>45810</v>
      </c>
      <c r="K4419" s="191" t="s">
        <v>31</v>
      </c>
      <c r="L4419" s="544">
        <v>45455</v>
      </c>
      <c r="M4419" s="51"/>
      <c r="N4419" s="527">
        <v>45813</v>
      </c>
      <c r="O4419" s="51"/>
      <c r="P4419" s="70"/>
      <c r="Q4419" s="70"/>
      <c r="R4419" s="70"/>
      <c r="S4419" s="70"/>
      <c r="T4419" s="147"/>
      <c r="U4419" s="146"/>
      <c r="V4419" s="51"/>
      <c r="W4419" s="51"/>
      <c r="X4419" s="51"/>
      <c r="Y4419" s="51"/>
      <c r="Z4419" s="51"/>
      <c r="AA4419" s="145"/>
    </row>
    <row r="4420" spans="1:27" s="2" customFormat="1" ht="15.6" x14ac:dyDescent="0.3">
      <c r="A4420" s="558">
        <v>45510</v>
      </c>
      <c r="B4420" s="59" t="s">
        <v>4189</v>
      </c>
      <c r="C4420" s="60" t="s">
        <v>3434</v>
      </c>
      <c r="D4420" s="60">
        <v>5</v>
      </c>
      <c r="E4420" s="60" t="s">
        <v>278</v>
      </c>
      <c r="F4420" s="60">
        <v>34</v>
      </c>
      <c r="G4420" s="64" t="s">
        <v>4220</v>
      </c>
      <c r="H4420" s="65" t="s">
        <v>44</v>
      </c>
      <c r="I4420" s="65"/>
      <c r="J4420" s="526">
        <v>45810</v>
      </c>
      <c r="K4420" s="191" t="s">
        <v>31</v>
      </c>
      <c r="L4420" s="544">
        <v>45455</v>
      </c>
      <c r="M4420" s="51"/>
      <c r="N4420" s="527">
        <v>45813</v>
      </c>
      <c r="O4420" s="51"/>
      <c r="P4420" s="70"/>
      <c r="Q4420" s="70"/>
      <c r="R4420" s="70"/>
      <c r="S4420" s="70"/>
      <c r="T4420" s="147"/>
      <c r="U4420" s="146"/>
      <c r="V4420" s="51"/>
      <c r="W4420" s="51"/>
      <c r="X4420" s="51"/>
      <c r="Y4420" s="51"/>
      <c r="Z4420" s="51"/>
      <c r="AA4420" s="145"/>
    </row>
    <row r="4421" spans="1:27" s="2" customFormat="1" ht="15.6" x14ac:dyDescent="0.3">
      <c r="A4421" s="558">
        <v>45510</v>
      </c>
      <c r="B4421" s="59" t="s">
        <v>4189</v>
      </c>
      <c r="C4421" s="60" t="s">
        <v>3434</v>
      </c>
      <c r="D4421" s="60">
        <v>5</v>
      </c>
      <c r="E4421" s="60" t="s">
        <v>278</v>
      </c>
      <c r="F4421" s="60">
        <v>35</v>
      </c>
      <c r="G4421" s="64" t="s">
        <v>4221</v>
      </c>
      <c r="H4421" s="65" t="s">
        <v>44</v>
      </c>
      <c r="I4421" s="65"/>
      <c r="J4421" s="526">
        <v>45810</v>
      </c>
      <c r="K4421" s="191" t="s">
        <v>31</v>
      </c>
      <c r="L4421" s="544">
        <v>45455</v>
      </c>
      <c r="M4421" s="51"/>
      <c r="N4421" s="527">
        <v>45813</v>
      </c>
      <c r="O4421" s="51"/>
      <c r="P4421" s="70"/>
      <c r="Q4421" s="70"/>
      <c r="R4421" s="70"/>
      <c r="S4421" s="70"/>
      <c r="T4421" s="147"/>
      <c r="U4421" s="146"/>
      <c r="V4421" s="51"/>
      <c r="W4421" s="51"/>
      <c r="X4421" s="51"/>
      <c r="Y4421" s="51"/>
      <c r="Z4421" s="51"/>
      <c r="AA4421" s="145"/>
    </row>
    <row r="4422" spans="1:27" s="2" customFormat="1" ht="31.2" x14ac:dyDescent="0.3">
      <c r="A4422" s="558">
        <v>45510</v>
      </c>
      <c r="B4422" s="59" t="s">
        <v>4189</v>
      </c>
      <c r="C4422" s="60" t="s">
        <v>3434</v>
      </c>
      <c r="D4422" s="60">
        <v>5</v>
      </c>
      <c r="E4422" s="60" t="s">
        <v>278</v>
      </c>
      <c r="F4422" s="60">
        <v>36</v>
      </c>
      <c r="G4422" s="64" t="s">
        <v>5366</v>
      </c>
      <c r="H4422" s="65" t="s">
        <v>44</v>
      </c>
      <c r="I4422" s="65"/>
      <c r="J4422" s="526">
        <v>45751</v>
      </c>
      <c r="K4422" s="191" t="s">
        <v>31</v>
      </c>
      <c r="L4422" s="544">
        <v>45820</v>
      </c>
      <c r="M4422" s="51"/>
      <c r="N4422" s="527">
        <v>45967</v>
      </c>
      <c r="O4422" s="51"/>
      <c r="P4422" s="70"/>
      <c r="Q4422" s="70"/>
      <c r="R4422" s="70"/>
      <c r="S4422" s="70"/>
      <c r="T4422" s="147"/>
      <c r="U4422" s="146"/>
      <c r="V4422" s="51"/>
      <c r="W4422" s="51"/>
      <c r="X4422" s="51"/>
      <c r="Y4422" s="51"/>
      <c r="Z4422" s="51"/>
      <c r="AA4422" s="145"/>
    </row>
    <row r="4423" spans="1:27" s="2" customFormat="1" ht="15.6" x14ac:dyDescent="0.3">
      <c r="A4423" s="558">
        <v>45510</v>
      </c>
      <c r="B4423" s="59" t="s">
        <v>4189</v>
      </c>
      <c r="C4423" s="60" t="s">
        <v>3434</v>
      </c>
      <c r="D4423" s="60">
        <v>5</v>
      </c>
      <c r="E4423" s="60" t="s">
        <v>278</v>
      </c>
      <c r="F4423" s="60">
        <v>38</v>
      </c>
      <c r="G4423" s="44" t="s">
        <v>5620</v>
      </c>
      <c r="H4423" s="689" t="s">
        <v>44</v>
      </c>
      <c r="I4423" s="48"/>
      <c r="J4423" s="513">
        <v>46184</v>
      </c>
      <c r="K4423" s="642" t="s">
        <v>5552</v>
      </c>
      <c r="L4423" s="544">
        <v>45820</v>
      </c>
      <c r="M4423" s="51"/>
      <c r="N4423" s="527"/>
      <c r="O4423" s="51"/>
      <c r="P4423" s="70"/>
      <c r="Q4423" s="70"/>
      <c r="R4423" s="70"/>
      <c r="S4423" s="70"/>
      <c r="T4423" s="147"/>
      <c r="U4423" s="146"/>
      <c r="V4423" s="51"/>
      <c r="W4423" s="51"/>
      <c r="X4423" s="51"/>
      <c r="Y4423" s="51"/>
      <c r="Z4423" s="51"/>
      <c r="AA4423" s="145"/>
    </row>
    <row r="4424" spans="1:27" s="2" customFormat="1" ht="31.2" x14ac:dyDescent="0.3">
      <c r="A4424" s="558">
        <v>45510</v>
      </c>
      <c r="B4424" s="59" t="s">
        <v>4189</v>
      </c>
      <c r="C4424" s="60" t="s">
        <v>3434</v>
      </c>
      <c r="D4424" s="60">
        <v>5</v>
      </c>
      <c r="E4424" s="60" t="s">
        <v>278</v>
      </c>
      <c r="F4424" s="60">
        <v>37</v>
      </c>
      <c r="G4424" s="64" t="s">
        <v>5365</v>
      </c>
      <c r="H4424" s="65" t="s">
        <v>158</v>
      </c>
      <c r="I4424" s="65"/>
      <c r="J4424" s="526">
        <v>46000</v>
      </c>
      <c r="K4424" s="191" t="s">
        <v>31</v>
      </c>
      <c r="L4424" s="544">
        <v>45455</v>
      </c>
      <c r="M4424" s="51"/>
      <c r="N4424" s="527">
        <v>46000</v>
      </c>
      <c r="O4424" s="51"/>
      <c r="P4424" s="70"/>
      <c r="Q4424" s="70"/>
      <c r="R4424" s="70"/>
      <c r="S4424" s="70"/>
      <c r="T4424" s="147"/>
      <c r="U4424" s="146"/>
      <c r="V4424" s="51"/>
      <c r="W4424" s="51"/>
      <c r="X4424" s="51"/>
      <c r="Y4424" s="51"/>
      <c r="Z4424" s="51"/>
      <c r="AA4424" s="145"/>
    </row>
    <row r="4425" spans="1:27" s="2" customFormat="1" ht="31.2" x14ac:dyDescent="0.3">
      <c r="A4425" s="556">
        <v>45518</v>
      </c>
      <c r="B4425" s="48" t="s">
        <v>4222</v>
      </c>
      <c r="C4425" s="45" t="s">
        <v>3434</v>
      </c>
      <c r="D4425" s="45">
        <v>5</v>
      </c>
      <c r="E4425" s="45" t="s">
        <v>308</v>
      </c>
      <c r="F4425" s="45">
        <v>1</v>
      </c>
      <c r="G4425" s="218" t="s">
        <v>4223</v>
      </c>
      <c r="H4425" s="94" t="s">
        <v>84</v>
      </c>
      <c r="I4425" s="95"/>
      <c r="J4425" s="574">
        <v>45671</v>
      </c>
      <c r="K4425" s="187" t="s">
        <v>31</v>
      </c>
      <c r="L4425" s="543">
        <v>45454</v>
      </c>
      <c r="M4425" s="57"/>
      <c r="N4425" s="518">
        <v>45698</v>
      </c>
      <c r="O4425" s="51"/>
      <c r="P4425" s="70" t="str">
        <f t="shared" ref="P4425:P4457" ca="1" si="738">IF(K4425="NÃO INTERVENCIONADO",TODAY()-J4425,"")</f>
        <v/>
      </c>
      <c r="Q4425" s="70" t="str">
        <f t="shared" ref="Q4425:Q4471" ca="1" si="739">IF(K4425="ENCOMENDADO",TODAY()-J4425,"")</f>
        <v/>
      </c>
      <c r="R4425" s="70" t="str">
        <f t="shared" ref="R4425:R4471" ca="1" si="740">IF(K4425="EM OBRA",TODAY()-J4425,"")</f>
        <v/>
      </c>
      <c r="S4425" s="70" t="str">
        <f t="shared" ref="S4425:S4471" ca="1" si="741">IF(K4425="CORREÇÃO NÃO ACEITE",TODAY()-J4425,"")</f>
        <v/>
      </c>
      <c r="T4425" s="147" t="str">
        <f t="shared" ref="T4425:T4471" ca="1" si="742">IF(K4425="A VERIFICAR",TODAY()-J4425,"")</f>
        <v/>
      </c>
      <c r="U4425" s="146"/>
      <c r="V4425" s="51"/>
      <c r="W4425" s="51"/>
      <c r="X4425" s="51"/>
      <c r="Y4425" s="51"/>
      <c r="Z4425" s="51"/>
      <c r="AA4425" s="145"/>
    </row>
    <row r="4426" spans="1:27" s="2" customFormat="1" ht="15.6" x14ac:dyDescent="0.3">
      <c r="A4426" s="556">
        <v>45518</v>
      </c>
      <c r="B4426" s="48" t="s">
        <v>4222</v>
      </c>
      <c r="C4426" s="48" t="s">
        <v>3434</v>
      </c>
      <c r="D4426" s="48">
        <v>5</v>
      </c>
      <c r="E4426" s="48" t="s">
        <v>308</v>
      </c>
      <c r="F4426" s="45">
        <v>2</v>
      </c>
      <c r="G4426" s="46" t="s">
        <v>4224</v>
      </c>
      <c r="H4426" s="47" t="s">
        <v>30</v>
      </c>
      <c r="I4426" s="48"/>
      <c r="J4426" s="513"/>
      <c r="K4426" s="42" t="s">
        <v>31</v>
      </c>
      <c r="L4426" s="543">
        <v>45454</v>
      </c>
      <c r="M4426" s="51"/>
      <c r="N4426" s="513">
        <v>45656</v>
      </c>
      <c r="O4426" s="51"/>
      <c r="P4426" s="70" t="str">
        <f t="shared" ca="1" si="738"/>
        <v/>
      </c>
      <c r="Q4426" s="70" t="str">
        <f t="shared" ca="1" si="739"/>
        <v/>
      </c>
      <c r="R4426" s="70" t="str">
        <f t="shared" ca="1" si="740"/>
        <v/>
      </c>
      <c r="S4426" s="70" t="str">
        <f t="shared" ca="1" si="741"/>
        <v/>
      </c>
      <c r="T4426" s="147" t="str">
        <f t="shared" ca="1" si="742"/>
        <v/>
      </c>
      <c r="U4426" s="146"/>
      <c r="V4426" s="51"/>
      <c r="W4426" s="51"/>
      <c r="X4426" s="51"/>
      <c r="Y4426" s="51"/>
      <c r="Z4426" s="51"/>
      <c r="AA4426" s="145"/>
    </row>
    <row r="4427" spans="1:27" s="2" customFormat="1" ht="15.6" x14ac:dyDescent="0.3">
      <c r="A4427" s="556">
        <v>45518</v>
      </c>
      <c r="B4427" s="48" t="s">
        <v>4222</v>
      </c>
      <c r="C4427" s="48" t="s">
        <v>3434</v>
      </c>
      <c r="D4427" s="48">
        <v>5</v>
      </c>
      <c r="E4427" s="48" t="s">
        <v>308</v>
      </c>
      <c r="F4427" s="45">
        <v>3</v>
      </c>
      <c r="G4427" s="46" t="s">
        <v>1361</v>
      </c>
      <c r="H4427" s="47" t="s">
        <v>30</v>
      </c>
      <c r="I4427" s="48"/>
      <c r="J4427" s="513"/>
      <c r="K4427" s="187" t="s">
        <v>31</v>
      </c>
      <c r="L4427" s="543">
        <v>45454</v>
      </c>
      <c r="M4427" s="51"/>
      <c r="N4427" s="513">
        <v>45656</v>
      </c>
      <c r="O4427" s="51"/>
      <c r="P4427" s="70" t="str">
        <f t="shared" ca="1" si="738"/>
        <v/>
      </c>
      <c r="Q4427" s="70" t="str">
        <f t="shared" ca="1" si="739"/>
        <v/>
      </c>
      <c r="R4427" s="70" t="str">
        <f t="shared" ca="1" si="740"/>
        <v/>
      </c>
      <c r="S4427" s="70" t="str">
        <f t="shared" ca="1" si="741"/>
        <v/>
      </c>
      <c r="T4427" s="147" t="str">
        <f t="shared" ca="1" si="742"/>
        <v/>
      </c>
      <c r="U4427" s="146"/>
      <c r="V4427" s="51"/>
      <c r="W4427" s="51"/>
      <c r="X4427" s="51"/>
      <c r="Y4427" s="51"/>
      <c r="Z4427" s="51"/>
      <c r="AA4427" s="145"/>
    </row>
    <row r="4428" spans="1:27" s="2" customFormat="1" ht="15.6" x14ac:dyDescent="0.3">
      <c r="A4428" s="556">
        <v>45518</v>
      </c>
      <c r="B4428" s="48" t="s">
        <v>4222</v>
      </c>
      <c r="C4428" s="48" t="s">
        <v>3434</v>
      </c>
      <c r="D4428" s="48">
        <v>5</v>
      </c>
      <c r="E4428" s="48" t="s">
        <v>308</v>
      </c>
      <c r="F4428" s="45">
        <v>4</v>
      </c>
      <c r="G4428" s="46" t="s">
        <v>4225</v>
      </c>
      <c r="H4428" s="47" t="s">
        <v>30</v>
      </c>
      <c r="I4428" s="48"/>
      <c r="J4428" s="513"/>
      <c r="K4428" s="42" t="s">
        <v>31</v>
      </c>
      <c r="L4428" s="543">
        <v>45454</v>
      </c>
      <c r="M4428" s="51"/>
      <c r="N4428" s="513">
        <v>45656</v>
      </c>
      <c r="O4428" s="51"/>
      <c r="P4428" s="70" t="str">
        <f t="shared" ca="1" si="738"/>
        <v/>
      </c>
      <c r="Q4428" s="70" t="str">
        <f t="shared" ca="1" si="739"/>
        <v/>
      </c>
      <c r="R4428" s="70" t="str">
        <f t="shared" ca="1" si="740"/>
        <v/>
      </c>
      <c r="S4428" s="70" t="str">
        <f t="shared" ca="1" si="741"/>
        <v/>
      </c>
      <c r="T4428" s="147" t="str">
        <f t="shared" ca="1" si="742"/>
        <v/>
      </c>
      <c r="U4428" s="146"/>
      <c r="V4428" s="51"/>
      <c r="W4428" s="51"/>
      <c r="X4428" s="51"/>
      <c r="Y4428" s="51"/>
      <c r="Z4428" s="51"/>
      <c r="AA4428" s="145"/>
    </row>
    <row r="4429" spans="1:27" s="2" customFormat="1" ht="15.6" x14ac:dyDescent="0.3">
      <c r="A4429" s="556">
        <v>45518</v>
      </c>
      <c r="B4429" s="48" t="s">
        <v>4222</v>
      </c>
      <c r="C4429" s="48" t="s">
        <v>3434</v>
      </c>
      <c r="D4429" s="48">
        <v>5</v>
      </c>
      <c r="E4429" s="48" t="s">
        <v>308</v>
      </c>
      <c r="F4429" s="45">
        <v>5</v>
      </c>
      <c r="G4429" s="46" t="s">
        <v>4226</v>
      </c>
      <c r="H4429" s="47" t="s">
        <v>30</v>
      </c>
      <c r="I4429" s="48"/>
      <c r="J4429" s="513"/>
      <c r="K4429" s="42" t="s">
        <v>31</v>
      </c>
      <c r="L4429" s="543">
        <v>45454</v>
      </c>
      <c r="M4429" s="51"/>
      <c r="N4429" s="513">
        <v>45656</v>
      </c>
      <c r="O4429" s="51"/>
      <c r="P4429" s="70" t="str">
        <f t="shared" ca="1" si="738"/>
        <v/>
      </c>
      <c r="Q4429" s="70" t="str">
        <f t="shared" ca="1" si="739"/>
        <v/>
      </c>
      <c r="R4429" s="70" t="str">
        <f t="shared" ca="1" si="740"/>
        <v/>
      </c>
      <c r="S4429" s="70" t="str">
        <f t="shared" ca="1" si="741"/>
        <v/>
      </c>
      <c r="T4429" s="147" t="str">
        <f t="shared" ca="1" si="742"/>
        <v/>
      </c>
      <c r="U4429" s="146"/>
      <c r="V4429" s="51"/>
      <c r="W4429" s="51"/>
      <c r="X4429" s="51"/>
      <c r="Y4429" s="51"/>
      <c r="Z4429" s="51"/>
      <c r="AA4429" s="145"/>
    </row>
    <row r="4430" spans="1:27" s="2" customFormat="1" ht="15.6" x14ac:dyDescent="0.3">
      <c r="A4430" s="556">
        <v>45518</v>
      </c>
      <c r="B4430" s="48" t="s">
        <v>4222</v>
      </c>
      <c r="C4430" s="48" t="s">
        <v>3434</v>
      </c>
      <c r="D4430" s="48">
        <v>5</v>
      </c>
      <c r="E4430" s="48" t="s">
        <v>308</v>
      </c>
      <c r="F4430" s="45">
        <v>6</v>
      </c>
      <c r="G4430" s="46" t="s">
        <v>2124</v>
      </c>
      <c r="H4430" s="47" t="s">
        <v>30</v>
      </c>
      <c r="I4430" s="48"/>
      <c r="J4430" s="513"/>
      <c r="K4430" s="42" t="s">
        <v>31</v>
      </c>
      <c r="L4430" s="543">
        <v>45454</v>
      </c>
      <c r="M4430" s="51"/>
      <c r="N4430" s="513">
        <v>45656</v>
      </c>
      <c r="O4430" s="51"/>
      <c r="P4430" s="70" t="str">
        <f t="shared" ca="1" si="738"/>
        <v/>
      </c>
      <c r="Q4430" s="70" t="str">
        <f t="shared" ca="1" si="739"/>
        <v/>
      </c>
      <c r="R4430" s="70" t="str">
        <f t="shared" ca="1" si="740"/>
        <v/>
      </c>
      <c r="S4430" s="70" t="str">
        <f t="shared" ca="1" si="741"/>
        <v/>
      </c>
      <c r="T4430" s="147" t="str">
        <f t="shared" ca="1" si="742"/>
        <v/>
      </c>
      <c r="U4430" s="146"/>
      <c r="V4430" s="51"/>
      <c r="W4430" s="51"/>
      <c r="X4430" s="51"/>
      <c r="Y4430" s="51"/>
      <c r="Z4430" s="51"/>
      <c r="AA4430" s="145"/>
    </row>
    <row r="4431" spans="1:27" s="2" customFormat="1" ht="15.6" x14ac:dyDescent="0.3">
      <c r="A4431" s="556">
        <v>45518</v>
      </c>
      <c r="B4431" s="48" t="s">
        <v>4222</v>
      </c>
      <c r="C4431" s="48" t="s">
        <v>3434</v>
      </c>
      <c r="D4431" s="48">
        <v>5</v>
      </c>
      <c r="E4431" s="48" t="s">
        <v>308</v>
      </c>
      <c r="F4431" s="45">
        <v>7</v>
      </c>
      <c r="G4431" s="46" t="s">
        <v>4227</v>
      </c>
      <c r="H4431" s="47" t="s">
        <v>30</v>
      </c>
      <c r="I4431" s="48"/>
      <c r="J4431" s="513"/>
      <c r="K4431" s="42" t="s">
        <v>31</v>
      </c>
      <c r="L4431" s="543">
        <v>45454</v>
      </c>
      <c r="M4431" s="51"/>
      <c r="N4431" s="513">
        <v>45656</v>
      </c>
      <c r="O4431" s="51"/>
      <c r="P4431" s="70" t="str">
        <f t="shared" ca="1" si="738"/>
        <v/>
      </c>
      <c r="Q4431" s="70" t="str">
        <f t="shared" ca="1" si="739"/>
        <v/>
      </c>
      <c r="R4431" s="70" t="str">
        <f t="shared" ca="1" si="740"/>
        <v/>
      </c>
      <c r="S4431" s="70" t="str">
        <f t="shared" ca="1" si="741"/>
        <v/>
      </c>
      <c r="T4431" s="147" t="str">
        <f t="shared" ca="1" si="742"/>
        <v/>
      </c>
      <c r="U4431" s="146"/>
      <c r="V4431" s="51"/>
      <c r="W4431" s="51"/>
      <c r="X4431" s="51"/>
      <c r="Y4431" s="51"/>
      <c r="Z4431" s="51"/>
      <c r="AA4431" s="145"/>
    </row>
    <row r="4432" spans="1:27" s="2" customFormat="1" ht="15.6" x14ac:dyDescent="0.3">
      <c r="A4432" s="556">
        <v>45518</v>
      </c>
      <c r="B4432" s="48" t="s">
        <v>4222</v>
      </c>
      <c r="C4432" s="48" t="s">
        <v>3434</v>
      </c>
      <c r="D4432" s="48">
        <v>5</v>
      </c>
      <c r="E4432" s="48" t="s">
        <v>308</v>
      </c>
      <c r="F4432" s="45">
        <v>8</v>
      </c>
      <c r="G4432" s="46" t="s">
        <v>4228</v>
      </c>
      <c r="H4432" s="47" t="s">
        <v>30</v>
      </c>
      <c r="I4432" s="48"/>
      <c r="J4432" s="513"/>
      <c r="K4432" s="42" t="s">
        <v>31</v>
      </c>
      <c r="L4432" s="543">
        <v>45454</v>
      </c>
      <c r="M4432" s="51"/>
      <c r="N4432" s="513">
        <v>45656</v>
      </c>
      <c r="O4432" s="51"/>
      <c r="P4432" s="70" t="str">
        <f t="shared" ca="1" si="738"/>
        <v/>
      </c>
      <c r="Q4432" s="70" t="str">
        <f t="shared" ca="1" si="739"/>
        <v/>
      </c>
      <c r="R4432" s="70" t="str">
        <f t="shared" ca="1" si="740"/>
        <v/>
      </c>
      <c r="S4432" s="70" t="str">
        <f t="shared" ca="1" si="741"/>
        <v/>
      </c>
      <c r="T4432" s="147" t="str">
        <f t="shared" ca="1" si="742"/>
        <v/>
      </c>
      <c r="U4432" s="146"/>
      <c r="V4432" s="51"/>
      <c r="W4432" s="51"/>
      <c r="X4432" s="51"/>
      <c r="Y4432" s="51"/>
      <c r="Z4432" s="51"/>
      <c r="AA4432" s="145"/>
    </row>
    <row r="4433" spans="1:27" s="2" customFormat="1" ht="15.6" x14ac:dyDescent="0.3">
      <c r="A4433" s="556">
        <v>45518</v>
      </c>
      <c r="B4433" s="48" t="s">
        <v>4222</v>
      </c>
      <c r="C4433" s="48" t="s">
        <v>3434</v>
      </c>
      <c r="D4433" s="48">
        <v>5</v>
      </c>
      <c r="E4433" s="48" t="s">
        <v>308</v>
      </c>
      <c r="F4433" s="45">
        <v>9</v>
      </c>
      <c r="G4433" s="61" t="s">
        <v>4229</v>
      </c>
      <c r="H4433" s="47" t="s">
        <v>68</v>
      </c>
      <c r="I4433" s="48"/>
      <c r="J4433" s="513">
        <v>45632</v>
      </c>
      <c r="K4433" s="187" t="s">
        <v>31</v>
      </c>
      <c r="L4433" s="543">
        <v>45454</v>
      </c>
      <c r="M4433" s="51"/>
      <c r="N4433" s="514">
        <v>45684</v>
      </c>
      <c r="O4433" s="51"/>
      <c r="P4433" s="70" t="str">
        <f t="shared" ca="1" si="738"/>
        <v/>
      </c>
      <c r="Q4433" s="70" t="str">
        <f t="shared" ca="1" si="739"/>
        <v/>
      </c>
      <c r="R4433" s="70" t="str">
        <f t="shared" ca="1" si="740"/>
        <v/>
      </c>
      <c r="S4433" s="70" t="str">
        <f t="shared" ca="1" si="741"/>
        <v/>
      </c>
      <c r="T4433" s="147" t="str">
        <f t="shared" ca="1" si="742"/>
        <v/>
      </c>
      <c r="U4433" s="146"/>
      <c r="V4433" s="51"/>
      <c r="W4433" s="51"/>
      <c r="X4433" s="51"/>
      <c r="Y4433" s="51"/>
      <c r="Z4433" s="51"/>
      <c r="AA4433" s="145"/>
    </row>
    <row r="4434" spans="1:27" s="2" customFormat="1" ht="15.6" x14ac:dyDescent="0.3">
      <c r="A4434" s="555">
        <v>45518</v>
      </c>
      <c r="B4434" s="48" t="s">
        <v>4222</v>
      </c>
      <c r="C4434" s="48" t="s">
        <v>3434</v>
      </c>
      <c r="D4434" s="48">
        <v>5</v>
      </c>
      <c r="E4434" s="48" t="s">
        <v>308</v>
      </c>
      <c r="F4434" s="45">
        <v>10</v>
      </c>
      <c r="G4434" s="46" t="s">
        <v>4230</v>
      </c>
      <c r="H4434" s="47" t="s">
        <v>30</v>
      </c>
      <c r="I4434" s="48"/>
      <c r="J4434" s="513"/>
      <c r="K4434" s="234" t="s">
        <v>205</v>
      </c>
      <c r="L4434" s="543">
        <v>45454</v>
      </c>
      <c r="M4434" s="51"/>
      <c r="N4434" s="513"/>
      <c r="O4434" s="51"/>
      <c r="P4434" s="70" t="str">
        <f t="shared" ca="1" si="738"/>
        <v/>
      </c>
      <c r="Q4434" s="70" t="str">
        <f t="shared" ca="1" si="739"/>
        <v/>
      </c>
      <c r="R4434" s="70" t="str">
        <f t="shared" ca="1" si="740"/>
        <v/>
      </c>
      <c r="S4434" s="70" t="str">
        <f t="shared" ca="1" si="741"/>
        <v/>
      </c>
      <c r="T4434" s="147" t="str">
        <f t="shared" ca="1" si="742"/>
        <v/>
      </c>
      <c r="U4434" s="146"/>
      <c r="V4434" s="51"/>
      <c r="W4434" s="51"/>
      <c r="X4434" s="51"/>
      <c r="Y4434" s="51"/>
      <c r="Z4434" s="51"/>
      <c r="AA4434" s="145"/>
    </row>
    <row r="4435" spans="1:27" s="2" customFormat="1" ht="15.6" x14ac:dyDescent="0.3">
      <c r="A4435" s="555">
        <v>45518</v>
      </c>
      <c r="B4435" s="48" t="s">
        <v>4222</v>
      </c>
      <c r="C4435" s="48" t="s">
        <v>3434</v>
      </c>
      <c r="D4435" s="48">
        <v>5</v>
      </c>
      <c r="E4435" s="48" t="s">
        <v>308</v>
      </c>
      <c r="F4435" s="45">
        <v>11</v>
      </c>
      <c r="G4435" s="46" t="s">
        <v>4231</v>
      </c>
      <c r="H4435" s="47" t="s">
        <v>30</v>
      </c>
      <c r="I4435" s="48"/>
      <c r="J4435" s="513"/>
      <c r="K4435" s="190" t="s">
        <v>205</v>
      </c>
      <c r="L4435" s="543">
        <v>45454</v>
      </c>
      <c r="M4435" s="51"/>
      <c r="N4435" s="513"/>
      <c r="O4435" s="51"/>
      <c r="P4435" s="70" t="str">
        <f t="shared" ca="1" si="738"/>
        <v/>
      </c>
      <c r="Q4435" s="70" t="str">
        <f t="shared" ca="1" si="739"/>
        <v/>
      </c>
      <c r="R4435" s="70" t="str">
        <f t="shared" ca="1" si="740"/>
        <v/>
      </c>
      <c r="S4435" s="70" t="str">
        <f t="shared" ca="1" si="741"/>
        <v/>
      </c>
      <c r="T4435" s="147" t="str">
        <f t="shared" ca="1" si="742"/>
        <v/>
      </c>
      <c r="U4435" s="146"/>
      <c r="V4435" s="51"/>
      <c r="W4435" s="51"/>
      <c r="X4435" s="51"/>
      <c r="Y4435" s="51"/>
      <c r="Z4435" s="51"/>
      <c r="AA4435" s="145"/>
    </row>
    <row r="4436" spans="1:27" s="2" customFormat="1" ht="15.6" x14ac:dyDescent="0.3">
      <c r="A4436" s="556">
        <v>45518</v>
      </c>
      <c r="B4436" s="48" t="s">
        <v>4222</v>
      </c>
      <c r="C4436" s="48" t="s">
        <v>3434</v>
      </c>
      <c r="D4436" s="48">
        <v>5</v>
      </c>
      <c r="E4436" s="48" t="s">
        <v>308</v>
      </c>
      <c r="F4436" s="45">
        <v>12</v>
      </c>
      <c r="G4436" s="46" t="s">
        <v>4232</v>
      </c>
      <c r="H4436" s="47" t="s">
        <v>30</v>
      </c>
      <c r="I4436" s="48"/>
      <c r="J4436" s="513"/>
      <c r="K4436" s="42" t="s">
        <v>31</v>
      </c>
      <c r="L4436" s="543">
        <v>45454</v>
      </c>
      <c r="M4436" s="51"/>
      <c r="N4436" s="513">
        <v>45656</v>
      </c>
      <c r="O4436" s="51"/>
      <c r="P4436" s="70" t="str">
        <f t="shared" ca="1" si="738"/>
        <v/>
      </c>
      <c r="Q4436" s="70" t="str">
        <f t="shared" ca="1" si="739"/>
        <v/>
      </c>
      <c r="R4436" s="70" t="str">
        <f t="shared" ca="1" si="740"/>
        <v/>
      </c>
      <c r="S4436" s="70" t="str">
        <f t="shared" ca="1" si="741"/>
        <v/>
      </c>
      <c r="T4436" s="147" t="str">
        <f t="shared" ca="1" si="742"/>
        <v/>
      </c>
      <c r="U4436" s="146"/>
      <c r="V4436" s="51"/>
      <c r="W4436" s="51"/>
      <c r="X4436" s="51"/>
      <c r="Y4436" s="51"/>
      <c r="Z4436" s="51"/>
      <c r="AA4436" s="145"/>
    </row>
    <row r="4437" spans="1:27" s="2" customFormat="1" ht="15.6" x14ac:dyDescent="0.3">
      <c r="A4437" s="556">
        <v>45518</v>
      </c>
      <c r="B4437" s="48" t="s">
        <v>4222</v>
      </c>
      <c r="C4437" s="48" t="s">
        <v>3434</v>
      </c>
      <c r="D4437" s="48">
        <v>5</v>
      </c>
      <c r="E4437" s="48" t="s">
        <v>308</v>
      </c>
      <c r="F4437" s="45">
        <v>13</v>
      </c>
      <c r="G4437" s="46" t="s">
        <v>4233</v>
      </c>
      <c r="H4437" s="47" t="s">
        <v>30</v>
      </c>
      <c r="I4437" s="48"/>
      <c r="J4437" s="513"/>
      <c r="K4437" s="42" t="s">
        <v>31</v>
      </c>
      <c r="L4437" s="543">
        <v>45454</v>
      </c>
      <c r="M4437" s="51"/>
      <c r="N4437" s="513">
        <v>45643</v>
      </c>
      <c r="O4437" s="51"/>
      <c r="P4437" s="70" t="str">
        <f t="shared" ca="1" si="738"/>
        <v/>
      </c>
      <c r="Q4437" s="70" t="str">
        <f t="shared" ca="1" si="739"/>
        <v/>
      </c>
      <c r="R4437" s="70" t="str">
        <f t="shared" ca="1" si="740"/>
        <v/>
      </c>
      <c r="S4437" s="70" t="str">
        <f t="shared" ca="1" si="741"/>
        <v/>
      </c>
      <c r="T4437" s="147" t="str">
        <f t="shared" ca="1" si="742"/>
        <v/>
      </c>
      <c r="U4437" s="146"/>
      <c r="V4437" s="51"/>
      <c r="W4437" s="51"/>
      <c r="X4437" s="51"/>
      <c r="Y4437" s="51"/>
      <c r="Z4437" s="51"/>
      <c r="AA4437" s="145"/>
    </row>
    <row r="4438" spans="1:27" s="2" customFormat="1" ht="15.6" x14ac:dyDescent="0.3">
      <c r="A4438" s="556">
        <v>45518</v>
      </c>
      <c r="B4438" s="48" t="s">
        <v>4222</v>
      </c>
      <c r="C4438" s="48" t="s">
        <v>3434</v>
      </c>
      <c r="D4438" s="48">
        <v>5</v>
      </c>
      <c r="E4438" s="48" t="s">
        <v>308</v>
      </c>
      <c r="F4438" s="45">
        <v>14</v>
      </c>
      <c r="G4438" s="46" t="s">
        <v>4234</v>
      </c>
      <c r="H4438" s="47" t="s">
        <v>30</v>
      </c>
      <c r="I4438" s="48"/>
      <c r="J4438" s="513"/>
      <c r="K4438" s="42" t="s">
        <v>31</v>
      </c>
      <c r="L4438" s="543">
        <v>45454</v>
      </c>
      <c r="M4438" s="51"/>
      <c r="N4438" s="513">
        <v>45656</v>
      </c>
      <c r="O4438" s="51"/>
      <c r="P4438" s="70" t="str">
        <f t="shared" ca="1" si="738"/>
        <v/>
      </c>
      <c r="Q4438" s="70" t="str">
        <f t="shared" ca="1" si="739"/>
        <v/>
      </c>
      <c r="R4438" s="70" t="str">
        <f t="shared" ca="1" si="740"/>
        <v/>
      </c>
      <c r="S4438" s="70" t="str">
        <f t="shared" ca="1" si="741"/>
        <v/>
      </c>
      <c r="T4438" s="147" t="str">
        <f t="shared" ca="1" si="742"/>
        <v/>
      </c>
      <c r="U4438" s="146"/>
      <c r="V4438" s="51"/>
      <c r="W4438" s="51"/>
      <c r="X4438" s="51"/>
      <c r="Y4438" s="51"/>
      <c r="Z4438" s="51"/>
      <c r="AA4438" s="145"/>
    </row>
    <row r="4439" spans="1:27" s="2" customFormat="1" ht="15.6" x14ac:dyDescent="0.3">
      <c r="A4439" s="556">
        <v>45518</v>
      </c>
      <c r="B4439" s="48" t="s">
        <v>4222</v>
      </c>
      <c r="C4439" s="48" t="s">
        <v>3434</v>
      </c>
      <c r="D4439" s="48">
        <v>5</v>
      </c>
      <c r="E4439" s="48" t="s">
        <v>308</v>
      </c>
      <c r="F4439" s="45">
        <v>15</v>
      </c>
      <c r="G4439" s="46" t="s">
        <v>4235</v>
      </c>
      <c r="H4439" s="47" t="s">
        <v>30</v>
      </c>
      <c r="I4439" s="48"/>
      <c r="J4439" s="513"/>
      <c r="K4439" s="187" t="s">
        <v>31</v>
      </c>
      <c r="L4439" s="543">
        <v>45454</v>
      </c>
      <c r="M4439" s="51"/>
      <c r="N4439" s="513">
        <v>45656</v>
      </c>
      <c r="O4439" s="51"/>
      <c r="P4439" s="70" t="str">
        <f t="shared" ca="1" si="738"/>
        <v/>
      </c>
      <c r="Q4439" s="70" t="str">
        <f t="shared" ca="1" si="739"/>
        <v/>
      </c>
      <c r="R4439" s="70" t="str">
        <f t="shared" ca="1" si="740"/>
        <v/>
      </c>
      <c r="S4439" s="70" t="str">
        <f t="shared" ca="1" si="741"/>
        <v/>
      </c>
      <c r="T4439" s="147" t="str">
        <f t="shared" ca="1" si="742"/>
        <v/>
      </c>
      <c r="U4439" s="146"/>
      <c r="V4439" s="51"/>
      <c r="W4439" s="51"/>
      <c r="X4439" s="51"/>
      <c r="Y4439" s="51"/>
      <c r="Z4439" s="51"/>
      <c r="AA4439" s="145"/>
    </row>
    <row r="4440" spans="1:27" s="2" customFormat="1" ht="15.6" x14ac:dyDescent="0.3">
      <c r="A4440" s="556">
        <v>45518</v>
      </c>
      <c r="B4440" s="48" t="s">
        <v>4222</v>
      </c>
      <c r="C4440" s="48" t="s">
        <v>3434</v>
      </c>
      <c r="D4440" s="48">
        <v>5</v>
      </c>
      <c r="E4440" s="48" t="s">
        <v>308</v>
      </c>
      <c r="F4440" s="45">
        <v>16</v>
      </c>
      <c r="G4440" s="46" t="s">
        <v>4236</v>
      </c>
      <c r="H4440" s="47" t="s">
        <v>30</v>
      </c>
      <c r="I4440" s="48"/>
      <c r="J4440" s="513"/>
      <c r="K4440" s="42" t="s">
        <v>31</v>
      </c>
      <c r="L4440" s="543">
        <v>45454</v>
      </c>
      <c r="M4440" s="51"/>
      <c r="N4440" s="513">
        <v>45638</v>
      </c>
      <c r="O4440" s="51"/>
      <c r="P4440" s="70" t="str">
        <f t="shared" ca="1" si="738"/>
        <v/>
      </c>
      <c r="Q4440" s="70" t="str">
        <f t="shared" ca="1" si="739"/>
        <v/>
      </c>
      <c r="R4440" s="70" t="str">
        <f t="shared" ca="1" si="740"/>
        <v/>
      </c>
      <c r="S4440" s="70" t="str">
        <f t="shared" ca="1" si="741"/>
        <v/>
      </c>
      <c r="T4440" s="147" t="str">
        <f t="shared" ca="1" si="742"/>
        <v/>
      </c>
      <c r="U4440" s="146"/>
      <c r="V4440" s="51"/>
      <c r="W4440" s="51"/>
      <c r="X4440" s="51"/>
      <c r="Y4440" s="51"/>
      <c r="Z4440" s="51"/>
      <c r="AA4440" s="145"/>
    </row>
    <row r="4441" spans="1:27" s="2" customFormat="1" ht="15.6" x14ac:dyDescent="0.3">
      <c r="A4441" s="556">
        <v>45518</v>
      </c>
      <c r="B4441" s="48" t="s">
        <v>4222</v>
      </c>
      <c r="C4441" s="48" t="s">
        <v>3434</v>
      </c>
      <c r="D4441" s="48">
        <v>5</v>
      </c>
      <c r="E4441" s="48" t="s">
        <v>308</v>
      </c>
      <c r="F4441" s="45">
        <v>17</v>
      </c>
      <c r="G4441" s="46" t="s">
        <v>4237</v>
      </c>
      <c r="H4441" s="47" t="s">
        <v>30</v>
      </c>
      <c r="I4441" s="48"/>
      <c r="J4441" s="513"/>
      <c r="K4441" s="187" t="s">
        <v>31</v>
      </c>
      <c r="L4441" s="543">
        <v>45454</v>
      </c>
      <c r="M4441" s="51"/>
      <c r="N4441" s="513">
        <v>45656</v>
      </c>
      <c r="O4441" s="51"/>
      <c r="P4441" s="70" t="str">
        <f t="shared" ca="1" si="738"/>
        <v/>
      </c>
      <c r="Q4441" s="70" t="str">
        <f t="shared" ca="1" si="739"/>
        <v/>
      </c>
      <c r="R4441" s="70" t="str">
        <f t="shared" ca="1" si="740"/>
        <v/>
      </c>
      <c r="S4441" s="70" t="str">
        <f t="shared" ca="1" si="741"/>
        <v/>
      </c>
      <c r="T4441" s="147" t="str">
        <f t="shared" ca="1" si="742"/>
        <v/>
      </c>
      <c r="U4441" s="146"/>
      <c r="V4441" s="51"/>
      <c r="W4441" s="51"/>
      <c r="X4441" s="51"/>
      <c r="Y4441" s="51"/>
      <c r="Z4441" s="51"/>
      <c r="AA4441" s="145"/>
    </row>
    <row r="4442" spans="1:27" s="2" customFormat="1" ht="15.6" x14ac:dyDescent="0.3">
      <c r="A4442" s="556">
        <v>45518</v>
      </c>
      <c r="B4442" s="48" t="s">
        <v>4222</v>
      </c>
      <c r="C4442" s="48" t="s">
        <v>3434</v>
      </c>
      <c r="D4442" s="48">
        <v>5</v>
      </c>
      <c r="E4442" s="48" t="s">
        <v>308</v>
      </c>
      <c r="F4442" s="45">
        <v>18</v>
      </c>
      <c r="G4442" s="46" t="s">
        <v>4238</v>
      </c>
      <c r="H4442" s="47" t="s">
        <v>30</v>
      </c>
      <c r="I4442" s="48"/>
      <c r="J4442" s="513"/>
      <c r="K4442" s="42" t="s">
        <v>31</v>
      </c>
      <c r="L4442" s="543">
        <v>45454</v>
      </c>
      <c r="M4442" s="51"/>
      <c r="N4442" s="513">
        <v>45656</v>
      </c>
      <c r="O4442" s="51"/>
      <c r="P4442" s="70" t="str">
        <f t="shared" ca="1" si="738"/>
        <v/>
      </c>
      <c r="Q4442" s="70" t="str">
        <f t="shared" ca="1" si="739"/>
        <v/>
      </c>
      <c r="R4442" s="70" t="str">
        <f t="shared" ca="1" si="740"/>
        <v/>
      </c>
      <c r="S4442" s="70" t="str">
        <f t="shared" ca="1" si="741"/>
        <v/>
      </c>
      <c r="T4442" s="147" t="str">
        <f t="shared" ca="1" si="742"/>
        <v/>
      </c>
      <c r="U4442" s="146"/>
      <c r="V4442" s="51"/>
      <c r="W4442" s="51"/>
      <c r="X4442" s="51"/>
      <c r="Y4442" s="51"/>
      <c r="Z4442" s="51"/>
      <c r="AA4442" s="145"/>
    </row>
    <row r="4443" spans="1:27" s="2" customFormat="1" ht="15.6" x14ac:dyDescent="0.3">
      <c r="A4443" s="556">
        <v>45518</v>
      </c>
      <c r="B4443" s="48" t="s">
        <v>4222</v>
      </c>
      <c r="C4443" s="48" t="s">
        <v>3434</v>
      </c>
      <c r="D4443" s="48">
        <v>5</v>
      </c>
      <c r="E4443" s="48" t="s">
        <v>308</v>
      </c>
      <c r="F4443" s="45">
        <v>19</v>
      </c>
      <c r="G4443" s="46" t="s">
        <v>4239</v>
      </c>
      <c r="H4443" s="53" t="s">
        <v>76</v>
      </c>
      <c r="I4443" s="48"/>
      <c r="J4443" s="513"/>
      <c r="K4443" s="42" t="s">
        <v>31</v>
      </c>
      <c r="L4443" s="543">
        <v>45454</v>
      </c>
      <c r="M4443" s="51"/>
      <c r="N4443" s="513">
        <v>45656</v>
      </c>
      <c r="O4443" s="51"/>
      <c r="P4443" s="70" t="str">
        <f t="shared" ca="1" si="738"/>
        <v/>
      </c>
      <c r="Q4443" s="70" t="str">
        <f t="shared" ca="1" si="739"/>
        <v/>
      </c>
      <c r="R4443" s="70" t="str">
        <f t="shared" ca="1" si="740"/>
        <v/>
      </c>
      <c r="S4443" s="70" t="str">
        <f t="shared" ca="1" si="741"/>
        <v/>
      </c>
      <c r="T4443" s="147" t="str">
        <f t="shared" ca="1" si="742"/>
        <v/>
      </c>
      <c r="U4443" s="146"/>
      <c r="V4443" s="51"/>
      <c r="W4443" s="51"/>
      <c r="X4443" s="51"/>
      <c r="Y4443" s="51"/>
      <c r="Z4443" s="51"/>
      <c r="AA4443" s="145"/>
    </row>
    <row r="4444" spans="1:27" s="2" customFormat="1" ht="15.6" x14ac:dyDescent="0.3">
      <c r="A4444" s="556">
        <v>45518</v>
      </c>
      <c r="B4444" s="48" t="s">
        <v>4222</v>
      </c>
      <c r="C4444" s="48" t="s">
        <v>3434</v>
      </c>
      <c r="D4444" s="48">
        <v>5</v>
      </c>
      <c r="E4444" s="48" t="s">
        <v>308</v>
      </c>
      <c r="F4444" s="45">
        <v>20</v>
      </c>
      <c r="G4444" s="46" t="s">
        <v>4240</v>
      </c>
      <c r="H4444" s="47" t="s">
        <v>30</v>
      </c>
      <c r="I4444" s="48"/>
      <c r="J4444" s="513"/>
      <c r="K4444" s="42" t="s">
        <v>31</v>
      </c>
      <c r="L4444" s="543">
        <v>45454</v>
      </c>
      <c r="M4444" s="51"/>
      <c r="N4444" s="513">
        <v>45656</v>
      </c>
      <c r="O4444" s="51"/>
      <c r="P4444" s="70" t="str">
        <f t="shared" ca="1" si="738"/>
        <v/>
      </c>
      <c r="Q4444" s="70" t="str">
        <f t="shared" ca="1" si="739"/>
        <v/>
      </c>
      <c r="R4444" s="70" t="str">
        <f t="shared" ca="1" si="740"/>
        <v/>
      </c>
      <c r="S4444" s="70" t="str">
        <f t="shared" ca="1" si="741"/>
        <v/>
      </c>
      <c r="T4444" s="147" t="str">
        <f t="shared" ca="1" si="742"/>
        <v/>
      </c>
      <c r="U4444" s="146"/>
      <c r="V4444" s="51"/>
      <c r="W4444" s="51"/>
      <c r="X4444" s="51"/>
      <c r="Y4444" s="51"/>
      <c r="Z4444" s="51"/>
      <c r="AA4444" s="145"/>
    </row>
    <row r="4445" spans="1:27" s="2" customFormat="1" ht="15.6" x14ac:dyDescent="0.3">
      <c r="A4445" s="556">
        <v>45518</v>
      </c>
      <c r="B4445" s="48" t="s">
        <v>4222</v>
      </c>
      <c r="C4445" s="48" t="s">
        <v>3434</v>
      </c>
      <c r="D4445" s="48">
        <v>5</v>
      </c>
      <c r="E4445" s="48" t="s">
        <v>308</v>
      </c>
      <c r="F4445" s="45">
        <v>21</v>
      </c>
      <c r="G4445" s="46" t="s">
        <v>4241</v>
      </c>
      <c r="H4445" s="47" t="s">
        <v>30</v>
      </c>
      <c r="I4445" s="48"/>
      <c r="J4445" s="513"/>
      <c r="K4445" s="42" t="s">
        <v>31</v>
      </c>
      <c r="L4445" s="543">
        <v>45454</v>
      </c>
      <c r="M4445" s="51"/>
      <c r="N4445" s="513">
        <v>45656</v>
      </c>
      <c r="O4445" s="51"/>
      <c r="P4445" s="70" t="str">
        <f t="shared" ca="1" si="738"/>
        <v/>
      </c>
      <c r="Q4445" s="70" t="str">
        <f t="shared" ca="1" si="739"/>
        <v/>
      </c>
      <c r="R4445" s="70" t="str">
        <f t="shared" ca="1" si="740"/>
        <v/>
      </c>
      <c r="S4445" s="70" t="str">
        <f t="shared" ca="1" si="741"/>
        <v/>
      </c>
      <c r="T4445" s="147" t="str">
        <f t="shared" ca="1" si="742"/>
        <v/>
      </c>
      <c r="U4445" s="146"/>
      <c r="V4445" s="51"/>
      <c r="W4445" s="51"/>
      <c r="X4445" s="51"/>
      <c r="Y4445" s="51"/>
      <c r="Z4445" s="51"/>
      <c r="AA4445" s="145"/>
    </row>
    <row r="4446" spans="1:27" s="2" customFormat="1" ht="15.6" x14ac:dyDescent="0.3">
      <c r="A4446" s="556">
        <v>45518</v>
      </c>
      <c r="B4446" s="48" t="s">
        <v>4222</v>
      </c>
      <c r="C4446" s="48" t="s">
        <v>3434</v>
      </c>
      <c r="D4446" s="48">
        <v>5</v>
      </c>
      <c r="E4446" s="48" t="s">
        <v>308</v>
      </c>
      <c r="F4446" s="45">
        <v>22</v>
      </c>
      <c r="G4446" s="46" t="s">
        <v>4242</v>
      </c>
      <c r="H4446" s="47" t="s">
        <v>30</v>
      </c>
      <c r="I4446" s="48"/>
      <c r="J4446" s="513"/>
      <c r="K4446" s="42" t="s">
        <v>31</v>
      </c>
      <c r="L4446" s="543">
        <v>45454</v>
      </c>
      <c r="M4446" s="51"/>
      <c r="N4446" s="513">
        <v>45656</v>
      </c>
      <c r="O4446" s="51"/>
      <c r="P4446" s="70" t="str">
        <f t="shared" ca="1" si="738"/>
        <v/>
      </c>
      <c r="Q4446" s="70" t="str">
        <f t="shared" ca="1" si="739"/>
        <v/>
      </c>
      <c r="R4446" s="70" t="str">
        <f t="shared" ca="1" si="740"/>
        <v/>
      </c>
      <c r="S4446" s="70" t="str">
        <f t="shared" ca="1" si="741"/>
        <v/>
      </c>
      <c r="T4446" s="147" t="str">
        <f t="shared" ca="1" si="742"/>
        <v/>
      </c>
      <c r="U4446" s="146"/>
      <c r="V4446" s="51"/>
      <c r="W4446" s="51"/>
      <c r="X4446" s="51"/>
      <c r="Y4446" s="51"/>
      <c r="Z4446" s="51"/>
      <c r="AA4446" s="145"/>
    </row>
    <row r="4447" spans="1:27" s="2" customFormat="1" ht="15.6" x14ac:dyDescent="0.3">
      <c r="A4447" s="556">
        <v>45518</v>
      </c>
      <c r="B4447" s="48" t="s">
        <v>4222</v>
      </c>
      <c r="C4447" s="48" t="s">
        <v>3434</v>
      </c>
      <c r="D4447" s="48">
        <v>5</v>
      </c>
      <c r="E4447" s="48" t="s">
        <v>308</v>
      </c>
      <c r="F4447" s="45">
        <v>23</v>
      </c>
      <c r="G4447" s="52" t="s">
        <v>4243</v>
      </c>
      <c r="H4447" s="53" t="s">
        <v>30</v>
      </c>
      <c r="I4447" s="48"/>
      <c r="J4447" s="513"/>
      <c r="K4447" s="42" t="s">
        <v>31</v>
      </c>
      <c r="L4447" s="543">
        <v>45454</v>
      </c>
      <c r="M4447" s="51"/>
      <c r="N4447" s="513">
        <v>45656</v>
      </c>
      <c r="O4447" s="51"/>
      <c r="P4447" s="70" t="str">
        <f t="shared" ca="1" si="738"/>
        <v/>
      </c>
      <c r="Q4447" s="70" t="str">
        <f t="shared" ca="1" si="739"/>
        <v/>
      </c>
      <c r="R4447" s="70" t="str">
        <f t="shared" ca="1" si="740"/>
        <v/>
      </c>
      <c r="S4447" s="70" t="str">
        <f t="shared" ca="1" si="741"/>
        <v/>
      </c>
      <c r="T4447" s="147" t="str">
        <f t="shared" ca="1" si="742"/>
        <v/>
      </c>
      <c r="U4447" s="146"/>
      <c r="V4447" s="51"/>
      <c r="W4447" s="51"/>
      <c r="X4447" s="51"/>
      <c r="Y4447" s="51"/>
      <c r="Z4447" s="51"/>
      <c r="AA4447" s="145"/>
    </row>
    <row r="4448" spans="1:27" s="2" customFormat="1" ht="15.6" x14ac:dyDescent="0.3">
      <c r="A4448" s="556">
        <v>45518</v>
      </c>
      <c r="B4448" s="48" t="s">
        <v>4222</v>
      </c>
      <c r="C4448" s="48" t="s">
        <v>3434</v>
      </c>
      <c r="D4448" s="48">
        <v>5</v>
      </c>
      <c r="E4448" s="48" t="s">
        <v>308</v>
      </c>
      <c r="F4448" s="45">
        <v>24</v>
      </c>
      <c r="G4448" s="52" t="s">
        <v>4244</v>
      </c>
      <c r="H4448" s="53" t="s">
        <v>30</v>
      </c>
      <c r="I4448" s="48"/>
      <c r="J4448" s="513"/>
      <c r="K4448" s="42" t="s">
        <v>31</v>
      </c>
      <c r="L4448" s="543">
        <v>45454</v>
      </c>
      <c r="M4448" s="51"/>
      <c r="N4448" s="513">
        <v>45656</v>
      </c>
      <c r="O4448" s="51"/>
      <c r="P4448" s="70" t="str">
        <f t="shared" ca="1" si="738"/>
        <v/>
      </c>
      <c r="Q4448" s="70" t="str">
        <f t="shared" ca="1" si="739"/>
        <v/>
      </c>
      <c r="R4448" s="70" t="str">
        <f t="shared" ca="1" si="740"/>
        <v/>
      </c>
      <c r="S4448" s="70" t="str">
        <f t="shared" ca="1" si="741"/>
        <v/>
      </c>
      <c r="T4448" s="147" t="str">
        <f t="shared" ca="1" si="742"/>
        <v/>
      </c>
      <c r="U4448" s="146"/>
      <c r="V4448" s="51"/>
      <c r="W4448" s="51"/>
      <c r="X4448" s="51"/>
      <c r="Y4448" s="51"/>
      <c r="Z4448" s="51"/>
      <c r="AA4448" s="145"/>
    </row>
    <row r="4449" spans="1:27" s="2" customFormat="1" ht="15.6" customHeight="1" x14ac:dyDescent="0.3">
      <c r="A4449" s="556">
        <v>45518</v>
      </c>
      <c r="B4449" s="48" t="s">
        <v>4222</v>
      </c>
      <c r="C4449" s="48" t="s">
        <v>3434</v>
      </c>
      <c r="D4449" s="48">
        <v>5</v>
      </c>
      <c r="E4449" s="48" t="s">
        <v>308</v>
      </c>
      <c r="F4449" s="45">
        <v>25</v>
      </c>
      <c r="G4449" s="46" t="s">
        <v>4245</v>
      </c>
      <c r="H4449" s="47" t="s">
        <v>481</v>
      </c>
      <c r="I4449" s="48"/>
      <c r="J4449" s="568">
        <v>45574</v>
      </c>
      <c r="K4449" s="42" t="s">
        <v>31</v>
      </c>
      <c r="L4449" s="543">
        <v>45454</v>
      </c>
      <c r="M4449" s="51"/>
      <c r="N4449" s="513">
        <v>45586</v>
      </c>
      <c r="O4449" s="136" t="s">
        <v>4246</v>
      </c>
      <c r="P4449" s="70" t="str">
        <f t="shared" ca="1" si="738"/>
        <v/>
      </c>
      <c r="Q4449" s="70" t="str">
        <f t="shared" ca="1" si="739"/>
        <v/>
      </c>
      <c r="R4449" s="70" t="str">
        <f t="shared" ca="1" si="740"/>
        <v/>
      </c>
      <c r="S4449" s="70" t="str">
        <f t="shared" ca="1" si="741"/>
        <v/>
      </c>
      <c r="T4449" s="147" t="str">
        <f t="shared" ca="1" si="742"/>
        <v/>
      </c>
      <c r="U4449" s="146"/>
      <c r="V4449" s="51"/>
      <c r="W4449" s="51"/>
      <c r="X4449" s="51"/>
      <c r="Y4449" s="51"/>
      <c r="Z4449" s="51"/>
      <c r="AA4449" s="145"/>
    </row>
    <row r="4450" spans="1:27" s="2" customFormat="1" ht="15.6" x14ac:dyDescent="0.3">
      <c r="A4450" s="556">
        <v>45518</v>
      </c>
      <c r="B4450" s="48" t="s">
        <v>4222</v>
      </c>
      <c r="C4450" s="48" t="s">
        <v>3434</v>
      </c>
      <c r="D4450" s="48">
        <v>5</v>
      </c>
      <c r="E4450" s="48" t="s">
        <v>308</v>
      </c>
      <c r="F4450" s="45">
        <v>26</v>
      </c>
      <c r="G4450" s="61" t="s">
        <v>4247</v>
      </c>
      <c r="H4450" s="65" t="s">
        <v>481</v>
      </c>
      <c r="I4450" s="48"/>
      <c r="J4450" s="568">
        <v>45671</v>
      </c>
      <c r="K4450" s="187" t="s">
        <v>31</v>
      </c>
      <c r="L4450" s="543">
        <v>45454</v>
      </c>
      <c r="M4450" s="51"/>
      <c r="N4450" s="513">
        <v>45320</v>
      </c>
      <c r="O4450" s="136" t="s">
        <v>4246</v>
      </c>
      <c r="P4450" s="70" t="str">
        <f t="shared" ca="1" si="738"/>
        <v/>
      </c>
      <c r="Q4450" s="70" t="str">
        <f t="shared" ca="1" si="739"/>
        <v/>
      </c>
      <c r="R4450" s="70" t="str">
        <f t="shared" ca="1" si="740"/>
        <v/>
      </c>
      <c r="S4450" s="70" t="str">
        <f t="shared" ca="1" si="741"/>
        <v/>
      </c>
      <c r="T4450" s="147" t="str">
        <f t="shared" ca="1" si="742"/>
        <v/>
      </c>
      <c r="U4450" s="146"/>
      <c r="V4450" s="51"/>
      <c r="W4450" s="51"/>
      <c r="X4450" s="51"/>
      <c r="Y4450" s="51"/>
      <c r="Z4450" s="51"/>
      <c r="AA4450" s="145"/>
    </row>
    <row r="4451" spans="1:27" s="2" customFormat="1" ht="15.6" customHeight="1" x14ac:dyDescent="0.3">
      <c r="A4451" s="556">
        <v>45518</v>
      </c>
      <c r="B4451" s="48" t="s">
        <v>4222</v>
      </c>
      <c r="C4451" s="48" t="s">
        <v>3434</v>
      </c>
      <c r="D4451" s="48">
        <v>5</v>
      </c>
      <c r="E4451" s="48" t="s">
        <v>308</v>
      </c>
      <c r="F4451" s="45">
        <v>27</v>
      </c>
      <c r="G4451" s="52" t="s">
        <v>4248</v>
      </c>
      <c r="H4451" s="53" t="s">
        <v>30</v>
      </c>
      <c r="I4451" s="48"/>
      <c r="J4451" s="513"/>
      <c r="K4451" s="42" t="s">
        <v>31</v>
      </c>
      <c r="L4451" s="543">
        <v>45454</v>
      </c>
      <c r="M4451" s="51"/>
      <c r="N4451" s="513">
        <v>45656</v>
      </c>
      <c r="O4451" s="51"/>
      <c r="P4451" s="70" t="str">
        <f t="shared" ca="1" si="738"/>
        <v/>
      </c>
      <c r="Q4451" s="70" t="str">
        <f t="shared" ca="1" si="739"/>
        <v/>
      </c>
      <c r="R4451" s="70" t="str">
        <f t="shared" ca="1" si="740"/>
        <v/>
      </c>
      <c r="S4451" s="70" t="str">
        <f t="shared" ca="1" si="741"/>
        <v/>
      </c>
      <c r="T4451" s="147" t="str">
        <f t="shared" ca="1" si="742"/>
        <v/>
      </c>
      <c r="U4451" s="146"/>
      <c r="V4451" s="51"/>
      <c r="W4451" s="51"/>
      <c r="X4451" s="51"/>
      <c r="Y4451" s="51"/>
      <c r="Z4451" s="51"/>
      <c r="AA4451" s="145"/>
    </row>
    <row r="4452" spans="1:27" s="2" customFormat="1" ht="15.6" x14ac:dyDescent="0.3">
      <c r="A4452" s="556">
        <v>45518</v>
      </c>
      <c r="B4452" s="48" t="s">
        <v>4222</v>
      </c>
      <c r="C4452" s="48" t="s">
        <v>3434</v>
      </c>
      <c r="D4452" s="48">
        <v>5</v>
      </c>
      <c r="E4452" s="48" t="s">
        <v>308</v>
      </c>
      <c r="F4452" s="45">
        <v>28</v>
      </c>
      <c r="G4452" s="52" t="s">
        <v>4249</v>
      </c>
      <c r="H4452" s="53" t="s">
        <v>44</v>
      </c>
      <c r="I4452" s="48"/>
      <c r="J4452" s="513"/>
      <c r="K4452" s="42" t="s">
        <v>31</v>
      </c>
      <c r="L4452" s="543">
        <v>45454</v>
      </c>
      <c r="M4452" s="51"/>
      <c r="N4452" s="513">
        <v>45656</v>
      </c>
      <c r="O4452" s="51"/>
      <c r="P4452" s="70" t="str">
        <f t="shared" ca="1" si="738"/>
        <v/>
      </c>
      <c r="Q4452" s="70" t="str">
        <f t="shared" ca="1" si="739"/>
        <v/>
      </c>
      <c r="R4452" s="70" t="str">
        <f t="shared" ca="1" si="740"/>
        <v/>
      </c>
      <c r="S4452" s="70" t="str">
        <f t="shared" ca="1" si="741"/>
        <v/>
      </c>
      <c r="T4452" s="147" t="str">
        <f t="shared" ca="1" si="742"/>
        <v/>
      </c>
      <c r="U4452" s="146"/>
      <c r="V4452" s="51"/>
      <c r="W4452" s="51"/>
      <c r="X4452" s="51"/>
      <c r="Y4452" s="51"/>
      <c r="Z4452" s="51"/>
      <c r="AA4452" s="145"/>
    </row>
    <row r="4453" spans="1:27" s="2" customFormat="1" ht="15.6" x14ac:dyDescent="0.3">
      <c r="A4453" s="556">
        <v>45518</v>
      </c>
      <c r="B4453" s="48" t="s">
        <v>4222</v>
      </c>
      <c r="C4453" s="48" t="s">
        <v>3434</v>
      </c>
      <c r="D4453" s="48">
        <v>5</v>
      </c>
      <c r="E4453" s="48" t="s">
        <v>308</v>
      </c>
      <c r="F4453" s="45">
        <v>29</v>
      </c>
      <c r="G4453" s="46" t="s">
        <v>4250</v>
      </c>
      <c r="H4453" s="47" t="s">
        <v>30</v>
      </c>
      <c r="I4453" s="48"/>
      <c r="J4453" s="513"/>
      <c r="K4453" s="42" t="s">
        <v>31</v>
      </c>
      <c r="L4453" s="543">
        <v>45454</v>
      </c>
      <c r="M4453" s="51"/>
      <c r="N4453" s="513">
        <v>45656</v>
      </c>
      <c r="O4453" s="51"/>
      <c r="P4453" s="70" t="str">
        <f t="shared" ca="1" si="738"/>
        <v/>
      </c>
      <c r="Q4453" s="70" t="str">
        <f t="shared" ca="1" si="739"/>
        <v/>
      </c>
      <c r="R4453" s="70" t="str">
        <f t="shared" ca="1" si="740"/>
        <v/>
      </c>
      <c r="S4453" s="70" t="str">
        <f t="shared" ca="1" si="741"/>
        <v/>
      </c>
      <c r="T4453" s="147" t="str">
        <f t="shared" ca="1" si="742"/>
        <v/>
      </c>
      <c r="U4453" s="146"/>
      <c r="V4453" s="51"/>
      <c r="W4453" s="51"/>
      <c r="X4453" s="51"/>
      <c r="Y4453" s="51"/>
      <c r="Z4453" s="51"/>
      <c r="AA4453" s="145"/>
    </row>
    <row r="4454" spans="1:27" s="2" customFormat="1" ht="15.6" x14ac:dyDescent="0.3">
      <c r="A4454" s="556">
        <v>45518</v>
      </c>
      <c r="B4454" s="48" t="s">
        <v>4222</v>
      </c>
      <c r="C4454" s="48" t="s">
        <v>3434</v>
      </c>
      <c r="D4454" s="48">
        <v>5</v>
      </c>
      <c r="E4454" s="48" t="s">
        <v>308</v>
      </c>
      <c r="F4454" s="45">
        <v>30</v>
      </c>
      <c r="G4454" s="46" t="s">
        <v>4251</v>
      </c>
      <c r="H4454" s="47" t="s">
        <v>30</v>
      </c>
      <c r="I4454" s="48"/>
      <c r="J4454" s="513"/>
      <c r="K4454" s="42" t="s">
        <v>31</v>
      </c>
      <c r="L4454" s="543">
        <v>45454</v>
      </c>
      <c r="M4454" s="51"/>
      <c r="N4454" s="513">
        <v>45656</v>
      </c>
      <c r="O4454" s="51"/>
      <c r="P4454" s="70" t="str">
        <f t="shared" ca="1" si="738"/>
        <v/>
      </c>
      <c r="Q4454" s="70" t="str">
        <f t="shared" ca="1" si="739"/>
        <v/>
      </c>
      <c r="R4454" s="70" t="str">
        <f t="shared" ca="1" si="740"/>
        <v/>
      </c>
      <c r="S4454" s="70" t="str">
        <f t="shared" ca="1" si="741"/>
        <v/>
      </c>
      <c r="T4454" s="147" t="str">
        <f t="shared" ca="1" si="742"/>
        <v/>
      </c>
      <c r="U4454" s="146"/>
      <c r="V4454" s="51"/>
      <c r="W4454" s="51"/>
      <c r="X4454" s="51"/>
      <c r="Y4454" s="51"/>
      <c r="Z4454" s="51"/>
      <c r="AA4454" s="145"/>
    </row>
    <row r="4455" spans="1:27" s="2" customFormat="1" ht="15.6" x14ac:dyDescent="0.3">
      <c r="A4455" s="556">
        <v>45518</v>
      </c>
      <c r="B4455" s="48" t="s">
        <v>4222</v>
      </c>
      <c r="C4455" s="48" t="s">
        <v>3434</v>
      </c>
      <c r="D4455" s="48">
        <v>5</v>
      </c>
      <c r="E4455" s="48" t="s">
        <v>308</v>
      </c>
      <c r="F4455" s="45">
        <v>31</v>
      </c>
      <c r="G4455" s="46" t="s">
        <v>4252</v>
      </c>
      <c r="H4455" s="53" t="s">
        <v>76</v>
      </c>
      <c r="I4455" s="48"/>
      <c r="J4455" s="513"/>
      <c r="K4455" s="42" t="s">
        <v>31</v>
      </c>
      <c r="L4455" s="543">
        <v>45454</v>
      </c>
      <c r="M4455" s="51"/>
      <c r="N4455" s="513">
        <v>45656</v>
      </c>
      <c r="O4455" s="51"/>
      <c r="P4455" s="70" t="str">
        <f t="shared" ca="1" si="738"/>
        <v/>
      </c>
      <c r="Q4455" s="70" t="str">
        <f t="shared" ca="1" si="739"/>
        <v/>
      </c>
      <c r="R4455" s="70" t="str">
        <f t="shared" ca="1" si="740"/>
        <v/>
      </c>
      <c r="S4455" s="70" t="str">
        <f t="shared" ca="1" si="741"/>
        <v/>
      </c>
      <c r="T4455" s="147" t="str">
        <f t="shared" ca="1" si="742"/>
        <v/>
      </c>
      <c r="U4455" s="146"/>
      <c r="V4455" s="51"/>
      <c r="W4455" s="51"/>
      <c r="X4455" s="51"/>
      <c r="Y4455" s="51"/>
      <c r="Z4455" s="51"/>
      <c r="AA4455" s="145"/>
    </row>
    <row r="4456" spans="1:27" s="2" customFormat="1" ht="15.6" x14ac:dyDescent="0.3">
      <c r="A4456" s="556">
        <v>45518</v>
      </c>
      <c r="B4456" s="48" t="s">
        <v>4222</v>
      </c>
      <c r="C4456" s="48" t="s">
        <v>3434</v>
      </c>
      <c r="D4456" s="48">
        <v>5</v>
      </c>
      <c r="E4456" s="48" t="s">
        <v>308</v>
      </c>
      <c r="F4456" s="45">
        <v>32</v>
      </c>
      <c r="G4456" s="46" t="s">
        <v>4253</v>
      </c>
      <c r="H4456" s="47" t="s">
        <v>30</v>
      </c>
      <c r="I4456" s="48"/>
      <c r="J4456" s="513"/>
      <c r="K4456" s="42" t="s">
        <v>31</v>
      </c>
      <c r="L4456" s="543">
        <v>45454</v>
      </c>
      <c r="M4456" s="51"/>
      <c r="N4456" s="513">
        <v>45656</v>
      </c>
      <c r="O4456" s="51"/>
      <c r="P4456" s="70" t="str">
        <f t="shared" ca="1" si="738"/>
        <v/>
      </c>
      <c r="Q4456" s="70" t="str">
        <f t="shared" ca="1" si="739"/>
        <v/>
      </c>
      <c r="R4456" s="70" t="str">
        <f t="shared" ca="1" si="740"/>
        <v/>
      </c>
      <c r="S4456" s="70" t="str">
        <f t="shared" ca="1" si="741"/>
        <v/>
      </c>
      <c r="T4456" s="147" t="str">
        <f t="shared" ca="1" si="742"/>
        <v/>
      </c>
      <c r="U4456" s="146"/>
      <c r="V4456" s="51"/>
      <c r="W4456" s="51"/>
      <c r="X4456" s="51"/>
      <c r="Y4456" s="51"/>
      <c r="Z4456" s="51"/>
      <c r="AA4456" s="145"/>
    </row>
    <row r="4457" spans="1:27" s="2" customFormat="1" ht="15.6" x14ac:dyDescent="0.3">
      <c r="A4457" s="556">
        <v>45518</v>
      </c>
      <c r="B4457" s="48" t="s">
        <v>4222</v>
      </c>
      <c r="C4457" s="48" t="s">
        <v>3434</v>
      </c>
      <c r="D4457" s="48">
        <v>5</v>
      </c>
      <c r="E4457" s="48" t="s">
        <v>308</v>
      </c>
      <c r="F4457" s="45">
        <v>33</v>
      </c>
      <c r="G4457" s="46" t="s">
        <v>4254</v>
      </c>
      <c r="H4457" s="47" t="s">
        <v>30</v>
      </c>
      <c r="I4457" s="48"/>
      <c r="J4457" s="513"/>
      <c r="K4457" s="42" t="s">
        <v>31</v>
      </c>
      <c r="L4457" s="543">
        <v>45454</v>
      </c>
      <c r="M4457" s="51"/>
      <c r="N4457" s="513">
        <v>45656</v>
      </c>
      <c r="O4457" s="51"/>
      <c r="P4457" s="70" t="str">
        <f t="shared" ca="1" si="738"/>
        <v/>
      </c>
      <c r="Q4457" s="70" t="str">
        <f t="shared" ca="1" si="739"/>
        <v/>
      </c>
      <c r="R4457" s="70" t="str">
        <f t="shared" ca="1" si="740"/>
        <v/>
      </c>
      <c r="S4457" s="70" t="str">
        <f t="shared" ca="1" si="741"/>
        <v/>
      </c>
      <c r="T4457" s="147" t="str">
        <f t="shared" ca="1" si="742"/>
        <v/>
      </c>
      <c r="U4457" s="146"/>
      <c r="V4457" s="51"/>
      <c r="W4457" s="51"/>
      <c r="X4457" s="51"/>
      <c r="Y4457" s="51"/>
      <c r="Z4457" s="51"/>
      <c r="AA4457" s="145"/>
    </row>
    <row r="4458" spans="1:27" s="2" customFormat="1" ht="15.6" x14ac:dyDescent="0.3">
      <c r="A4458" s="556">
        <v>45518</v>
      </c>
      <c r="B4458" s="48" t="s">
        <v>4222</v>
      </c>
      <c r="C4458" s="48" t="s">
        <v>3434</v>
      </c>
      <c r="D4458" s="48">
        <v>5</v>
      </c>
      <c r="E4458" s="48" t="s">
        <v>308</v>
      </c>
      <c r="F4458" s="45">
        <v>34</v>
      </c>
      <c r="G4458" s="94" t="s">
        <v>4255</v>
      </c>
      <c r="H4458" s="95" t="s">
        <v>84</v>
      </c>
      <c r="I4458" s="95"/>
      <c r="J4458" s="570"/>
      <c r="K4458" s="42" t="s">
        <v>31</v>
      </c>
      <c r="L4458" s="543">
        <v>45454</v>
      </c>
      <c r="M4458" s="51"/>
      <c r="N4458" s="513">
        <v>45565</v>
      </c>
      <c r="O4458" s="51"/>
      <c r="P4458" s="70" t="str">
        <f ca="1">IF(K4458="NÃO INTERVENCIONADO",TODAY()-L4458,"")</f>
        <v/>
      </c>
      <c r="Q4458" s="70" t="str">
        <f t="shared" ca="1" si="739"/>
        <v/>
      </c>
      <c r="R4458" s="70" t="str">
        <f t="shared" ca="1" si="740"/>
        <v/>
      </c>
      <c r="S4458" s="70" t="str">
        <f t="shared" ca="1" si="741"/>
        <v/>
      </c>
      <c r="T4458" s="147" t="str">
        <f t="shared" ca="1" si="742"/>
        <v/>
      </c>
      <c r="U4458" s="146"/>
      <c r="V4458" s="51"/>
      <c r="W4458" s="51"/>
      <c r="X4458" s="51"/>
      <c r="Y4458" s="51"/>
      <c r="Z4458" s="51"/>
      <c r="AA4458" s="145"/>
    </row>
    <row r="4459" spans="1:27" s="2" customFormat="1" ht="15.6" x14ac:dyDescent="0.3">
      <c r="A4459" s="556">
        <v>45518</v>
      </c>
      <c r="B4459" s="48" t="s">
        <v>4222</v>
      </c>
      <c r="C4459" s="48" t="s">
        <v>3434</v>
      </c>
      <c r="D4459" s="48">
        <v>5</v>
      </c>
      <c r="E4459" s="48" t="s">
        <v>308</v>
      </c>
      <c r="F4459" s="45">
        <v>35</v>
      </c>
      <c r="G4459" s="46" t="s">
        <v>4256</v>
      </c>
      <c r="H4459" s="53" t="s">
        <v>44</v>
      </c>
      <c r="I4459" s="48"/>
      <c r="J4459" s="568">
        <v>45593</v>
      </c>
      <c r="K4459" s="42" t="s">
        <v>31</v>
      </c>
      <c r="L4459" s="543">
        <v>45454</v>
      </c>
      <c r="M4459" s="43"/>
      <c r="N4459" s="513">
        <v>45638</v>
      </c>
      <c r="O4459" s="51"/>
      <c r="P4459" s="70" t="str">
        <f ca="1">IF(K4459="NÃO INTERVENCIONADO",TODAY()-J4459,"")</f>
        <v/>
      </c>
      <c r="Q4459" s="70" t="str">
        <f t="shared" ca="1" si="739"/>
        <v/>
      </c>
      <c r="R4459" s="70" t="str">
        <f t="shared" ca="1" si="740"/>
        <v/>
      </c>
      <c r="S4459" s="70" t="str">
        <f t="shared" ca="1" si="741"/>
        <v/>
      </c>
      <c r="T4459" s="147" t="str">
        <f t="shared" ca="1" si="742"/>
        <v/>
      </c>
      <c r="U4459" s="146"/>
      <c r="V4459" s="51"/>
      <c r="W4459" s="51"/>
      <c r="X4459" s="51"/>
      <c r="Y4459" s="51"/>
      <c r="Z4459" s="51"/>
      <c r="AA4459" s="145"/>
    </row>
    <row r="4460" spans="1:27" s="2" customFormat="1" ht="15.6" x14ac:dyDescent="0.3">
      <c r="A4460" s="556">
        <v>45518</v>
      </c>
      <c r="B4460" s="48" t="s">
        <v>4222</v>
      </c>
      <c r="C4460" s="48" t="s">
        <v>3434</v>
      </c>
      <c r="D4460" s="48">
        <v>5</v>
      </c>
      <c r="E4460" s="48" t="s">
        <v>308</v>
      </c>
      <c r="F4460" s="45">
        <v>36</v>
      </c>
      <c r="G4460" s="46" t="s">
        <v>4257</v>
      </c>
      <c r="H4460" s="47" t="s">
        <v>4258</v>
      </c>
      <c r="I4460" s="48"/>
      <c r="J4460" s="513">
        <v>45632</v>
      </c>
      <c r="K4460" s="42" t="s">
        <v>31</v>
      </c>
      <c r="L4460" s="543">
        <v>45454</v>
      </c>
      <c r="M4460" s="43"/>
      <c r="N4460" s="513">
        <v>45638</v>
      </c>
      <c r="O4460" s="51"/>
      <c r="P4460" s="70" t="str">
        <f ca="1">IF(K4460="NÃO INTERVENCIONADO",TODAY()-J4460,"")</f>
        <v/>
      </c>
      <c r="Q4460" s="70" t="str">
        <f t="shared" ca="1" si="739"/>
        <v/>
      </c>
      <c r="R4460" s="70" t="str">
        <f t="shared" ca="1" si="740"/>
        <v/>
      </c>
      <c r="S4460" s="70" t="str">
        <f t="shared" ca="1" si="741"/>
        <v/>
      </c>
      <c r="T4460" s="147" t="str">
        <f t="shared" ca="1" si="742"/>
        <v/>
      </c>
      <c r="U4460" s="146"/>
      <c r="V4460" s="51"/>
      <c r="W4460" s="51"/>
      <c r="X4460" s="51"/>
      <c r="Y4460" s="51"/>
      <c r="Z4460" s="51"/>
      <c r="AA4460" s="145"/>
    </row>
    <row r="4461" spans="1:27" s="2" customFormat="1" ht="15.6" x14ac:dyDescent="0.3">
      <c r="A4461" s="556">
        <v>45518</v>
      </c>
      <c r="B4461" s="48" t="s">
        <v>4222</v>
      </c>
      <c r="C4461" s="48" t="s">
        <v>3434</v>
      </c>
      <c r="D4461" s="48">
        <v>5</v>
      </c>
      <c r="E4461" s="48" t="s">
        <v>308</v>
      </c>
      <c r="F4461" s="45">
        <v>37</v>
      </c>
      <c r="G4461" s="46" t="s">
        <v>4259</v>
      </c>
      <c r="H4461" s="47" t="s">
        <v>30</v>
      </c>
      <c r="I4461" s="48"/>
      <c r="J4461" s="513">
        <v>45600</v>
      </c>
      <c r="K4461" s="42" t="s">
        <v>31</v>
      </c>
      <c r="L4461" s="543">
        <v>45454</v>
      </c>
      <c r="M4461" s="43"/>
      <c r="N4461" s="513">
        <v>45638</v>
      </c>
      <c r="O4461" s="51"/>
      <c r="P4461" s="70" t="str">
        <f ca="1">IF(K4461="NÃO INTERVENCIONADO",TODAY()-L4461,"")</f>
        <v/>
      </c>
      <c r="Q4461" s="70" t="str">
        <f t="shared" ca="1" si="739"/>
        <v/>
      </c>
      <c r="R4461" s="70" t="str">
        <f t="shared" ca="1" si="740"/>
        <v/>
      </c>
      <c r="S4461" s="70" t="str">
        <f t="shared" ca="1" si="741"/>
        <v/>
      </c>
      <c r="T4461" s="147" t="str">
        <f t="shared" ca="1" si="742"/>
        <v/>
      </c>
      <c r="U4461" s="146"/>
      <c r="V4461" s="51"/>
      <c r="W4461" s="51"/>
      <c r="X4461" s="51"/>
      <c r="Y4461" s="51"/>
      <c r="Z4461" s="51"/>
      <c r="AA4461" s="145"/>
    </row>
    <row r="4462" spans="1:27" s="2" customFormat="1" ht="15.6" x14ac:dyDescent="0.3">
      <c r="A4462" s="556">
        <v>45518</v>
      </c>
      <c r="B4462" s="48" t="s">
        <v>4222</v>
      </c>
      <c r="C4462" s="48" t="s">
        <v>3434</v>
      </c>
      <c r="D4462" s="48">
        <v>5</v>
      </c>
      <c r="E4462" s="48" t="s">
        <v>308</v>
      </c>
      <c r="F4462" s="45">
        <v>38</v>
      </c>
      <c r="G4462" s="46" t="s">
        <v>4260</v>
      </c>
      <c r="H4462" s="65" t="s">
        <v>116</v>
      </c>
      <c r="I4462" s="48"/>
      <c r="J4462" s="568">
        <v>45600</v>
      </c>
      <c r="K4462" s="42" t="s">
        <v>31</v>
      </c>
      <c r="L4462" s="543">
        <v>45454</v>
      </c>
      <c r="M4462" s="43"/>
      <c r="N4462" s="513">
        <v>45608</v>
      </c>
      <c r="O4462" s="51"/>
      <c r="P4462" s="70" t="str">
        <f ca="1">IF(K4462="NÃO INTERVENCIONADO",TODAY()-J4462,"")</f>
        <v/>
      </c>
      <c r="Q4462" s="70" t="str">
        <f t="shared" ca="1" si="739"/>
        <v/>
      </c>
      <c r="R4462" s="70" t="str">
        <f t="shared" ca="1" si="740"/>
        <v/>
      </c>
      <c r="S4462" s="70" t="str">
        <f t="shared" ca="1" si="741"/>
        <v/>
      </c>
      <c r="T4462" s="147" t="str">
        <f t="shared" ca="1" si="742"/>
        <v/>
      </c>
      <c r="U4462" s="146"/>
      <c r="V4462" s="51"/>
      <c r="W4462" s="51"/>
      <c r="X4462" s="51"/>
      <c r="Y4462" s="51"/>
      <c r="Z4462" s="51"/>
      <c r="AA4462" s="145"/>
    </row>
    <row r="4463" spans="1:27" s="2" customFormat="1" ht="15.6" x14ac:dyDescent="0.3">
      <c r="A4463" s="556">
        <v>45518</v>
      </c>
      <c r="B4463" s="48" t="s">
        <v>4222</v>
      </c>
      <c r="C4463" s="48" t="s">
        <v>3434</v>
      </c>
      <c r="D4463" s="48">
        <v>5</v>
      </c>
      <c r="E4463" s="48" t="s">
        <v>308</v>
      </c>
      <c r="F4463" s="645">
        <v>39</v>
      </c>
      <c r="G4463" s="46" t="s">
        <v>4261</v>
      </c>
      <c r="H4463" s="65" t="s">
        <v>116</v>
      </c>
      <c r="I4463" s="48"/>
      <c r="J4463" s="513">
        <v>45632</v>
      </c>
      <c r="K4463" s="42" t="s">
        <v>31</v>
      </c>
      <c r="L4463" s="543">
        <v>45454</v>
      </c>
      <c r="M4463" s="43"/>
      <c r="N4463" s="513">
        <v>45638</v>
      </c>
      <c r="O4463" s="51"/>
      <c r="P4463" s="70" t="str">
        <f ca="1">IF(K4463="NÃO INTERVENCIONADO",TODAY()-J4463,"")</f>
        <v/>
      </c>
      <c r="Q4463" s="70" t="str">
        <f t="shared" ca="1" si="739"/>
        <v/>
      </c>
      <c r="R4463" s="70" t="str">
        <f t="shared" ca="1" si="740"/>
        <v/>
      </c>
      <c r="S4463" s="70" t="str">
        <f t="shared" ca="1" si="741"/>
        <v/>
      </c>
      <c r="T4463" s="147" t="str">
        <f t="shared" ca="1" si="742"/>
        <v/>
      </c>
      <c r="U4463" s="146"/>
      <c r="V4463" s="51"/>
      <c r="W4463" s="51"/>
      <c r="X4463" s="51"/>
      <c r="Y4463" s="51"/>
      <c r="Z4463" s="51"/>
      <c r="AA4463" s="145"/>
    </row>
    <row r="4464" spans="1:27" s="2" customFormat="1" ht="15.6" x14ac:dyDescent="0.3">
      <c r="A4464" s="556">
        <v>45518</v>
      </c>
      <c r="B4464" s="48" t="s">
        <v>4222</v>
      </c>
      <c r="C4464" s="48" t="s">
        <v>3434</v>
      </c>
      <c r="D4464" s="48">
        <v>5</v>
      </c>
      <c r="E4464" s="48" t="s">
        <v>308</v>
      </c>
      <c r="F4464" s="45">
        <v>40</v>
      </c>
      <c r="G4464" s="46" t="s">
        <v>4262</v>
      </c>
      <c r="H4464" s="65" t="s">
        <v>116</v>
      </c>
      <c r="I4464" s="47"/>
      <c r="J4464" s="568">
        <v>45632</v>
      </c>
      <c r="K4464" s="188" t="s">
        <v>227</v>
      </c>
      <c r="L4464" s="543">
        <v>45454</v>
      </c>
      <c r="M4464" s="43"/>
      <c r="N4464" s="513"/>
      <c r="O4464" s="51"/>
      <c r="P4464" s="70" t="str">
        <f ca="1">IF(K4464="NÃO INTERVENCIONADO",TODAY()-L4464,"")</f>
        <v/>
      </c>
      <c r="Q4464" s="70" t="str">
        <f t="shared" ca="1" si="739"/>
        <v/>
      </c>
      <c r="R4464" s="70" t="str">
        <f t="shared" ca="1" si="740"/>
        <v/>
      </c>
      <c r="S4464" s="70" t="str">
        <f t="shared" ca="1" si="741"/>
        <v/>
      </c>
      <c r="T4464" s="147" t="str">
        <f t="shared" ca="1" si="742"/>
        <v/>
      </c>
      <c r="U4464" s="146"/>
      <c r="V4464" s="51"/>
      <c r="W4464" s="51"/>
      <c r="X4464" s="51"/>
      <c r="Y4464" s="51"/>
      <c r="Z4464" s="51"/>
      <c r="AA4464" s="145"/>
    </row>
    <row r="4465" spans="1:27" s="219" customFormat="1" ht="15.6" x14ac:dyDescent="0.3">
      <c r="A4465" s="556">
        <v>45518</v>
      </c>
      <c r="B4465" s="48" t="s">
        <v>4222</v>
      </c>
      <c r="C4465" s="48" t="s">
        <v>3434</v>
      </c>
      <c r="D4465" s="48">
        <v>5</v>
      </c>
      <c r="E4465" s="48" t="s">
        <v>308</v>
      </c>
      <c r="F4465" s="45">
        <v>41</v>
      </c>
      <c r="G4465" s="369" t="s">
        <v>4263</v>
      </c>
      <c r="H4465" s="370" t="s">
        <v>76</v>
      </c>
      <c r="I4465" s="47"/>
      <c r="J4465" s="614">
        <v>45632</v>
      </c>
      <c r="K4465" s="188" t="s">
        <v>227</v>
      </c>
      <c r="L4465" s="553">
        <v>45454</v>
      </c>
      <c r="M4465" s="338"/>
      <c r="N4465" s="539"/>
      <c r="O4465" s="222"/>
      <c r="P4465" s="223" t="str">
        <f t="shared" ref="P4465:P4471" ca="1" si="743">IF(K4465="NÃO INTERVENCIONADO",TODAY()-J4465,"")</f>
        <v/>
      </c>
      <c r="Q4465" s="223" t="str">
        <f t="shared" ca="1" si="739"/>
        <v/>
      </c>
      <c r="R4465" s="223" t="str">
        <f t="shared" ca="1" si="740"/>
        <v/>
      </c>
      <c r="S4465" s="223" t="str">
        <f t="shared" ca="1" si="741"/>
        <v/>
      </c>
      <c r="T4465" s="223" t="str">
        <f t="shared" ca="1" si="742"/>
        <v/>
      </c>
      <c r="U4465" s="222"/>
      <c r="V4465" s="222"/>
      <c r="W4465" s="222"/>
      <c r="X4465" s="222"/>
      <c r="Y4465" s="222"/>
      <c r="Z4465" s="222"/>
      <c r="AA4465" s="222"/>
    </row>
    <row r="4466" spans="1:27" s="2" customFormat="1" ht="15.6" x14ac:dyDescent="0.3">
      <c r="A4466" s="556">
        <v>45518</v>
      </c>
      <c r="B4466" s="48" t="s">
        <v>4222</v>
      </c>
      <c r="C4466" s="48" t="s">
        <v>3434</v>
      </c>
      <c r="D4466" s="48">
        <v>5</v>
      </c>
      <c r="E4466" s="48" t="s">
        <v>308</v>
      </c>
      <c r="F4466" s="45">
        <v>42</v>
      </c>
      <c r="G4466" s="80" t="s">
        <v>4264</v>
      </c>
      <c r="H4466" s="65" t="s">
        <v>158</v>
      </c>
      <c r="I4466" s="48"/>
      <c r="J4466" s="513">
        <v>45671</v>
      </c>
      <c r="K4466" s="42" t="s">
        <v>31</v>
      </c>
      <c r="L4466" s="543">
        <v>45454</v>
      </c>
      <c r="M4466" s="43"/>
      <c r="N4466" s="513">
        <v>45679</v>
      </c>
      <c r="O4466" s="51"/>
      <c r="P4466" s="70" t="str">
        <f t="shared" ca="1" si="743"/>
        <v/>
      </c>
      <c r="Q4466" s="70" t="str">
        <f t="shared" ca="1" si="739"/>
        <v/>
      </c>
      <c r="R4466" s="70" t="str">
        <f t="shared" ca="1" si="740"/>
        <v/>
      </c>
      <c r="S4466" s="70" t="str">
        <f t="shared" ca="1" si="741"/>
        <v/>
      </c>
      <c r="T4466" s="147" t="str">
        <f t="shared" ca="1" si="742"/>
        <v/>
      </c>
      <c r="U4466" s="146"/>
      <c r="V4466" s="51"/>
      <c r="W4466" s="51"/>
      <c r="X4466" s="51"/>
      <c r="Y4466" s="51"/>
      <c r="Z4466" s="51"/>
      <c r="AA4466" s="145"/>
    </row>
    <row r="4467" spans="1:27" s="2" customFormat="1" ht="18" customHeight="1" x14ac:dyDescent="0.35">
      <c r="A4467" s="556">
        <v>45518</v>
      </c>
      <c r="B4467" s="48" t="s">
        <v>4222</v>
      </c>
      <c r="C4467" s="45" t="s">
        <v>3434</v>
      </c>
      <c r="D4467" s="45">
        <v>5</v>
      </c>
      <c r="E4467" s="48" t="s">
        <v>308</v>
      </c>
      <c r="F4467" s="45">
        <v>43</v>
      </c>
      <c r="G4467" s="44" t="s">
        <v>4265</v>
      </c>
      <c r="H4467" s="48" t="s">
        <v>57</v>
      </c>
      <c r="I4467" s="235"/>
      <c r="J4467" s="513">
        <v>45632</v>
      </c>
      <c r="K4467" s="642" t="s">
        <v>5552</v>
      </c>
      <c r="L4467" s="543">
        <v>45454</v>
      </c>
      <c r="M4467" s="407"/>
      <c r="N4467" s="513"/>
      <c r="O4467" s="475"/>
      <c r="P4467" s="70" t="str">
        <f t="shared" ca="1" si="743"/>
        <v/>
      </c>
      <c r="Q4467" s="70" t="str">
        <f t="shared" ca="1" si="739"/>
        <v/>
      </c>
      <c r="R4467" s="70" t="str">
        <f t="shared" ca="1" si="740"/>
        <v/>
      </c>
      <c r="S4467" s="70" t="str">
        <f t="shared" ca="1" si="741"/>
        <v/>
      </c>
      <c r="T4467" s="147" t="str">
        <f t="shared" ca="1" si="742"/>
        <v/>
      </c>
      <c r="U4467" s="146"/>
      <c r="V4467" s="51"/>
      <c r="W4467" s="51"/>
      <c r="X4467" s="51"/>
      <c r="Y4467" s="51"/>
      <c r="Z4467" s="51"/>
      <c r="AA4467" s="145"/>
    </row>
    <row r="4468" spans="1:27" s="2" customFormat="1" ht="31.2" x14ac:dyDescent="0.3">
      <c r="A4468" s="556">
        <v>45518</v>
      </c>
      <c r="B4468" s="48" t="s">
        <v>4222</v>
      </c>
      <c r="C4468" s="48" t="s">
        <v>3434</v>
      </c>
      <c r="D4468" s="48">
        <v>5</v>
      </c>
      <c r="E4468" s="48" t="s">
        <v>308</v>
      </c>
      <c r="F4468" s="45">
        <v>44</v>
      </c>
      <c r="G4468" s="64" t="s">
        <v>4266</v>
      </c>
      <c r="H4468" s="65" t="s">
        <v>44</v>
      </c>
      <c r="I4468" s="364"/>
      <c r="J4468" s="526">
        <v>45632</v>
      </c>
      <c r="K4468" s="42" t="s">
        <v>31</v>
      </c>
      <c r="L4468" s="543">
        <v>45454</v>
      </c>
      <c r="M4468" s="43"/>
      <c r="N4468" s="513">
        <v>45848</v>
      </c>
      <c r="O4468" s="51"/>
      <c r="P4468" s="70" t="str">
        <f t="shared" ca="1" si="743"/>
        <v/>
      </c>
      <c r="Q4468" s="70" t="str">
        <f t="shared" ca="1" si="739"/>
        <v/>
      </c>
      <c r="R4468" s="70" t="str">
        <f t="shared" ca="1" si="740"/>
        <v/>
      </c>
      <c r="S4468" s="70" t="str">
        <f t="shared" ca="1" si="741"/>
        <v/>
      </c>
      <c r="T4468" s="147" t="str">
        <f t="shared" ca="1" si="742"/>
        <v/>
      </c>
      <c r="U4468" s="146"/>
      <c r="V4468" s="51"/>
      <c r="W4468" s="51"/>
      <c r="X4468" s="51"/>
      <c r="Y4468" s="51"/>
      <c r="Z4468" s="51"/>
      <c r="AA4468" s="145"/>
    </row>
    <row r="4469" spans="1:27" s="2" customFormat="1" ht="15.6" x14ac:dyDescent="0.3">
      <c r="A4469" s="556">
        <v>45518</v>
      </c>
      <c r="B4469" s="48" t="s">
        <v>4222</v>
      </c>
      <c r="C4469" s="48" t="s">
        <v>3434</v>
      </c>
      <c r="D4469" s="48">
        <v>5</v>
      </c>
      <c r="E4469" s="48" t="s">
        <v>308</v>
      </c>
      <c r="F4469" s="45">
        <v>45</v>
      </c>
      <c r="G4469" s="46" t="s">
        <v>4267</v>
      </c>
      <c r="H4469" s="47" t="s">
        <v>30</v>
      </c>
      <c r="I4469" s="48"/>
      <c r="J4469" s="513"/>
      <c r="K4469" s="42" t="s">
        <v>31</v>
      </c>
      <c r="L4469" s="543">
        <v>45454</v>
      </c>
      <c r="M4469" s="51"/>
      <c r="N4469" s="513">
        <v>45656</v>
      </c>
      <c r="O4469" s="51"/>
      <c r="P4469" s="70" t="str">
        <f t="shared" ca="1" si="743"/>
        <v/>
      </c>
      <c r="Q4469" s="70" t="str">
        <f t="shared" ca="1" si="739"/>
        <v/>
      </c>
      <c r="R4469" s="70" t="str">
        <f t="shared" ca="1" si="740"/>
        <v/>
      </c>
      <c r="S4469" s="70" t="str">
        <f t="shared" ca="1" si="741"/>
        <v/>
      </c>
      <c r="T4469" s="147" t="str">
        <f t="shared" ca="1" si="742"/>
        <v/>
      </c>
      <c r="U4469" s="146"/>
      <c r="V4469" s="51"/>
      <c r="W4469" s="51"/>
      <c r="X4469" s="51"/>
      <c r="Y4469" s="51"/>
      <c r="Z4469" s="51"/>
      <c r="AA4469" s="145"/>
    </row>
    <row r="4470" spans="1:27" s="2" customFormat="1" ht="15.6" x14ac:dyDescent="0.3">
      <c r="A4470" s="556">
        <v>45518</v>
      </c>
      <c r="B4470" s="48" t="s">
        <v>4222</v>
      </c>
      <c r="C4470" s="45" t="s">
        <v>3434</v>
      </c>
      <c r="D4470" s="45">
        <v>5</v>
      </c>
      <c r="E4470" s="45" t="s">
        <v>308</v>
      </c>
      <c r="F4470" s="70">
        <v>46</v>
      </c>
      <c r="G4470" s="64" t="s">
        <v>4268</v>
      </c>
      <c r="H4470" s="47" t="s">
        <v>104</v>
      </c>
      <c r="I4470" s="47"/>
      <c r="J4470" s="522">
        <v>45671</v>
      </c>
      <c r="K4470" s="42" t="s">
        <v>31</v>
      </c>
      <c r="L4470" s="543">
        <v>45454</v>
      </c>
      <c r="M4470" s="57"/>
      <c r="N4470" s="518">
        <v>45688</v>
      </c>
      <c r="O4470" s="51"/>
      <c r="P4470" s="70" t="str">
        <f t="shared" ca="1" si="743"/>
        <v/>
      </c>
      <c r="Q4470" s="70" t="str">
        <f t="shared" ca="1" si="739"/>
        <v/>
      </c>
      <c r="R4470" s="70" t="str">
        <f t="shared" ca="1" si="740"/>
        <v/>
      </c>
      <c r="S4470" s="70" t="str">
        <f t="shared" ca="1" si="741"/>
        <v/>
      </c>
      <c r="T4470" s="147" t="str">
        <f t="shared" ca="1" si="742"/>
        <v/>
      </c>
      <c r="U4470" s="146"/>
      <c r="V4470" s="51"/>
      <c r="W4470" s="51"/>
      <c r="X4470" s="51"/>
      <c r="Y4470" s="51"/>
      <c r="Z4470" s="51"/>
      <c r="AA4470" s="145"/>
    </row>
    <row r="4471" spans="1:27" s="2" customFormat="1" ht="46.8" x14ac:dyDescent="0.3">
      <c r="A4471" s="556">
        <v>45518</v>
      </c>
      <c r="B4471" s="48" t="s">
        <v>4222</v>
      </c>
      <c r="C4471" s="45" t="s">
        <v>3434</v>
      </c>
      <c r="D4471" s="45">
        <v>5</v>
      </c>
      <c r="E4471" s="45" t="s">
        <v>308</v>
      </c>
      <c r="F4471" s="45">
        <v>47</v>
      </c>
      <c r="G4471" s="63" t="s">
        <v>4269</v>
      </c>
      <c r="H4471" s="65" t="s">
        <v>116</v>
      </c>
      <c r="I4471" s="47"/>
      <c r="J4471" s="577">
        <v>45671</v>
      </c>
      <c r="K4471" s="186" t="s">
        <v>31</v>
      </c>
      <c r="L4471" s="543">
        <v>45454</v>
      </c>
      <c r="M4471" s="57"/>
      <c r="N4471" s="522">
        <v>45712</v>
      </c>
      <c r="O4471" s="51"/>
      <c r="P4471" s="70" t="str">
        <f t="shared" ca="1" si="743"/>
        <v/>
      </c>
      <c r="Q4471" s="70" t="str">
        <f t="shared" ca="1" si="739"/>
        <v/>
      </c>
      <c r="R4471" s="70" t="str">
        <f t="shared" ca="1" si="740"/>
        <v/>
      </c>
      <c r="S4471" s="70" t="str">
        <f t="shared" ca="1" si="741"/>
        <v/>
      </c>
      <c r="T4471" s="147" t="str">
        <f t="shared" ca="1" si="742"/>
        <v/>
      </c>
      <c r="U4471" s="146"/>
      <c r="V4471" s="51"/>
      <c r="W4471" s="51"/>
      <c r="X4471" s="51"/>
      <c r="Y4471" s="51"/>
      <c r="Z4471" s="51"/>
      <c r="AA4471" s="145"/>
    </row>
    <row r="4472" spans="1:27" s="2" customFormat="1" ht="15.6" x14ac:dyDescent="0.3">
      <c r="A4472" s="556">
        <v>45518</v>
      </c>
      <c r="B4472" s="48" t="s">
        <v>4222</v>
      </c>
      <c r="C4472" s="45" t="s">
        <v>3434</v>
      </c>
      <c r="D4472" s="45">
        <v>5</v>
      </c>
      <c r="E4472" s="45" t="s">
        <v>308</v>
      </c>
      <c r="F4472" s="60">
        <v>48</v>
      </c>
      <c r="G4472" s="81" t="s">
        <v>4270</v>
      </c>
      <c r="H4472" s="47" t="s">
        <v>104</v>
      </c>
      <c r="I4472" s="47"/>
      <c r="J4472" s="568">
        <v>45705</v>
      </c>
      <c r="K4472" s="187" t="s">
        <v>31</v>
      </c>
      <c r="L4472" s="543">
        <v>45454</v>
      </c>
      <c r="M4472" s="60"/>
      <c r="N4472" s="527">
        <v>45713</v>
      </c>
      <c r="O4472" s="51"/>
      <c r="P4472" s="70"/>
      <c r="Q4472" s="70"/>
      <c r="R4472" s="70"/>
      <c r="S4472" s="70"/>
      <c r="T4472" s="147"/>
      <c r="U4472" s="146"/>
      <c r="V4472" s="51"/>
      <c r="W4472" s="51"/>
      <c r="X4472" s="51"/>
      <c r="Y4472" s="51"/>
      <c r="Z4472" s="51"/>
      <c r="AA4472" s="145"/>
    </row>
    <row r="4473" spans="1:27" s="2" customFormat="1" ht="31.2" x14ac:dyDescent="0.3">
      <c r="A4473" s="556">
        <v>45518</v>
      </c>
      <c r="B4473" s="48" t="s">
        <v>4222</v>
      </c>
      <c r="C4473" s="45" t="s">
        <v>3434</v>
      </c>
      <c r="D4473" s="45">
        <v>5</v>
      </c>
      <c r="E4473" s="45" t="s">
        <v>308</v>
      </c>
      <c r="F4473" s="60">
        <v>49</v>
      </c>
      <c r="G4473" s="197" t="s">
        <v>4271</v>
      </c>
      <c r="H4473" s="47" t="s">
        <v>30</v>
      </c>
      <c r="I4473" s="43"/>
      <c r="J4473" s="568">
        <v>45705</v>
      </c>
      <c r="K4473" s="188" t="s">
        <v>227</v>
      </c>
      <c r="L4473" s="543">
        <v>45454</v>
      </c>
      <c r="M4473" s="60"/>
      <c r="N4473" s="527"/>
      <c r="O4473" s="51"/>
      <c r="P4473" s="70"/>
      <c r="Q4473" s="70"/>
      <c r="R4473" s="70"/>
      <c r="S4473" s="70"/>
      <c r="T4473" s="147"/>
      <c r="U4473" s="146"/>
      <c r="V4473" s="51"/>
      <c r="W4473" s="51"/>
      <c r="X4473" s="51"/>
      <c r="Y4473" s="51"/>
      <c r="Z4473" s="51"/>
      <c r="AA4473" s="145"/>
    </row>
    <row r="4474" spans="1:27" s="2" customFormat="1" ht="31.2" customHeight="1" x14ac:dyDescent="0.35">
      <c r="A4474" s="556">
        <v>45518</v>
      </c>
      <c r="B4474" s="48" t="s">
        <v>4222</v>
      </c>
      <c r="C4474" s="45" t="s">
        <v>3434</v>
      </c>
      <c r="D4474" s="45">
        <v>5</v>
      </c>
      <c r="E4474" s="48" t="s">
        <v>308</v>
      </c>
      <c r="F4474" s="45">
        <v>50</v>
      </c>
      <c r="G4474" s="44" t="s">
        <v>4272</v>
      </c>
      <c r="H4474" s="48" t="s">
        <v>57</v>
      </c>
      <c r="I4474" s="48"/>
      <c r="J4474" s="513">
        <v>45845</v>
      </c>
      <c r="K4474" s="642" t="s">
        <v>5552</v>
      </c>
      <c r="L4474" s="543">
        <v>45454</v>
      </c>
      <c r="M4474" s="125"/>
      <c r="N4474" s="513"/>
      <c r="O4474" s="475"/>
      <c r="P4474" s="70"/>
      <c r="Q4474" s="70"/>
      <c r="R4474" s="70"/>
      <c r="S4474" s="70"/>
      <c r="T4474" s="147"/>
      <c r="U4474" s="146"/>
      <c r="V4474" s="51"/>
      <c r="W4474" s="51"/>
      <c r="X4474" s="51"/>
      <c r="Y4474" s="51"/>
      <c r="Z4474" s="51"/>
      <c r="AA4474" s="145"/>
    </row>
    <row r="4475" spans="1:27" s="2" customFormat="1" ht="15.6" x14ac:dyDescent="0.3">
      <c r="A4475" s="556">
        <v>45518</v>
      </c>
      <c r="B4475" s="48" t="s">
        <v>4222</v>
      </c>
      <c r="C4475" s="48" t="s">
        <v>3434</v>
      </c>
      <c r="D4475" s="48">
        <v>5</v>
      </c>
      <c r="E4475" s="48" t="s">
        <v>308</v>
      </c>
      <c r="F4475" s="60">
        <v>51</v>
      </c>
      <c r="G4475" s="226" t="s">
        <v>4273</v>
      </c>
      <c r="H4475" s="65" t="s">
        <v>158</v>
      </c>
      <c r="I4475" s="62"/>
      <c r="J4475" s="526">
        <v>45845</v>
      </c>
      <c r="K4475" s="378" t="s">
        <v>31</v>
      </c>
      <c r="L4475" s="543">
        <v>45454</v>
      </c>
      <c r="M4475" s="60"/>
      <c r="N4475" s="527">
        <v>45853</v>
      </c>
      <c r="O4475" s="51"/>
      <c r="P4475" s="70"/>
      <c r="Q4475" s="70"/>
      <c r="R4475" s="70"/>
      <c r="S4475" s="70"/>
      <c r="T4475" s="147"/>
      <c r="U4475" s="146"/>
      <c r="V4475" s="51"/>
      <c r="W4475" s="51"/>
      <c r="X4475" s="51"/>
      <c r="Y4475" s="51"/>
      <c r="Z4475" s="51"/>
      <c r="AA4475" s="145"/>
    </row>
    <row r="4476" spans="1:27" s="2" customFormat="1" ht="15.6" x14ac:dyDescent="0.3">
      <c r="A4476" s="556">
        <v>45518</v>
      </c>
      <c r="B4476" s="48" t="s">
        <v>4222</v>
      </c>
      <c r="C4476" s="48" t="s">
        <v>3434</v>
      </c>
      <c r="D4476" s="48">
        <v>5</v>
      </c>
      <c r="E4476" s="48" t="s">
        <v>308</v>
      </c>
      <c r="F4476" s="60">
        <v>52</v>
      </c>
      <c r="G4476" s="226" t="s">
        <v>4274</v>
      </c>
      <c r="H4476" s="65" t="s">
        <v>30</v>
      </c>
      <c r="I4476" s="62"/>
      <c r="J4476" s="526">
        <v>45845</v>
      </c>
      <c r="K4476" s="191" t="s">
        <v>31</v>
      </c>
      <c r="L4476" s="543">
        <v>45454</v>
      </c>
      <c r="M4476" s="60"/>
      <c r="N4476" s="527">
        <v>45847</v>
      </c>
      <c r="O4476" s="51"/>
      <c r="P4476" s="70"/>
      <c r="Q4476" s="70"/>
      <c r="R4476" s="70"/>
      <c r="S4476" s="70"/>
      <c r="T4476" s="147"/>
      <c r="U4476" s="146"/>
      <c r="V4476" s="51"/>
      <c r="W4476" s="51"/>
      <c r="X4476" s="51"/>
      <c r="Y4476" s="51"/>
      <c r="Z4476" s="51"/>
      <c r="AA4476" s="145"/>
    </row>
    <row r="4477" spans="1:27" s="2" customFormat="1" ht="15.6" x14ac:dyDescent="0.3">
      <c r="A4477" s="556">
        <v>45518</v>
      </c>
      <c r="B4477" s="48" t="s">
        <v>4222</v>
      </c>
      <c r="C4477" s="48" t="s">
        <v>3434</v>
      </c>
      <c r="D4477" s="48">
        <v>5</v>
      </c>
      <c r="E4477" s="48" t="s">
        <v>308</v>
      </c>
      <c r="F4477" s="60">
        <v>53</v>
      </c>
      <c r="G4477" s="226" t="s">
        <v>4275</v>
      </c>
      <c r="H4477" s="65" t="s">
        <v>84</v>
      </c>
      <c r="I4477" s="62"/>
      <c r="J4477" s="526">
        <v>45859</v>
      </c>
      <c r="K4477" s="191" t="s">
        <v>31</v>
      </c>
      <c r="L4477" s="543">
        <v>45454</v>
      </c>
      <c r="M4477" s="60"/>
      <c r="N4477" s="513">
        <v>45874</v>
      </c>
      <c r="O4477" s="51"/>
      <c r="P4477" s="70"/>
      <c r="Q4477" s="70"/>
      <c r="R4477" s="70"/>
      <c r="S4477" s="70"/>
      <c r="T4477" s="147"/>
      <c r="U4477" s="146"/>
      <c r="V4477" s="51"/>
      <c r="W4477" s="51"/>
      <c r="X4477" s="51"/>
      <c r="Y4477" s="51"/>
      <c r="Z4477" s="51"/>
      <c r="AA4477" s="145"/>
    </row>
    <row r="4478" spans="1:27" s="2" customFormat="1" ht="31.2" x14ac:dyDescent="0.3">
      <c r="A4478" s="556">
        <v>45518</v>
      </c>
      <c r="B4478" s="48" t="s">
        <v>4222</v>
      </c>
      <c r="C4478" s="48" t="s">
        <v>3434</v>
      </c>
      <c r="D4478" s="48">
        <v>5</v>
      </c>
      <c r="E4478" s="48" t="s">
        <v>308</v>
      </c>
      <c r="F4478" s="60">
        <v>54</v>
      </c>
      <c r="G4478" s="226" t="s">
        <v>4276</v>
      </c>
      <c r="H4478" s="65" t="s">
        <v>30</v>
      </c>
      <c r="I4478" s="62"/>
      <c r="J4478" s="526">
        <v>45859</v>
      </c>
      <c r="K4478" s="187" t="s">
        <v>31</v>
      </c>
      <c r="L4478" s="543">
        <v>45454</v>
      </c>
      <c r="M4478" s="60"/>
      <c r="N4478" s="527">
        <v>45870</v>
      </c>
      <c r="O4478" s="51"/>
      <c r="P4478" s="70"/>
      <c r="Q4478" s="70"/>
      <c r="R4478" s="70"/>
      <c r="S4478" s="70"/>
      <c r="T4478" s="147"/>
      <c r="U4478" s="146"/>
      <c r="V4478" s="51"/>
      <c r="W4478" s="51"/>
      <c r="X4478" s="51"/>
      <c r="Y4478" s="51"/>
      <c r="Z4478" s="51"/>
      <c r="AA4478" s="145"/>
    </row>
    <row r="4479" spans="1:27" s="2" customFormat="1" ht="15.6" x14ac:dyDescent="0.3">
      <c r="A4479" s="556">
        <v>45518</v>
      </c>
      <c r="B4479" s="48" t="s">
        <v>4222</v>
      </c>
      <c r="C4479" s="48" t="s">
        <v>3434</v>
      </c>
      <c r="D4479" s="48">
        <v>5</v>
      </c>
      <c r="E4479" s="48" t="s">
        <v>308</v>
      </c>
      <c r="F4479" s="60">
        <v>55</v>
      </c>
      <c r="G4479" s="226" t="s">
        <v>4277</v>
      </c>
      <c r="H4479" s="65" t="s">
        <v>158</v>
      </c>
      <c r="I4479" s="62"/>
      <c r="J4479" s="526">
        <v>45874</v>
      </c>
      <c r="K4479" s="191" t="s">
        <v>31</v>
      </c>
      <c r="L4479" s="543">
        <v>45454</v>
      </c>
      <c r="M4479" s="60"/>
      <c r="N4479" s="527">
        <v>45876</v>
      </c>
      <c r="O4479" s="51"/>
      <c r="P4479" s="70"/>
      <c r="Q4479" s="70"/>
      <c r="R4479" s="70"/>
      <c r="S4479" s="70"/>
      <c r="T4479" s="147"/>
      <c r="U4479" s="146"/>
      <c r="V4479" s="51"/>
      <c r="W4479" s="51"/>
      <c r="X4479" s="51"/>
      <c r="Y4479" s="51"/>
      <c r="Z4479" s="51"/>
      <c r="AA4479" s="145"/>
    </row>
    <row r="4480" spans="1:27" s="2" customFormat="1" ht="18" customHeight="1" x14ac:dyDescent="0.35">
      <c r="A4480" s="556">
        <v>45518</v>
      </c>
      <c r="B4480" s="48" t="s">
        <v>4222</v>
      </c>
      <c r="C4480" s="45" t="s">
        <v>3434</v>
      </c>
      <c r="D4480" s="45">
        <v>5</v>
      </c>
      <c r="E4480" s="48" t="s">
        <v>308</v>
      </c>
      <c r="F4480" s="60">
        <v>56</v>
      </c>
      <c r="G4480" s="385" t="s">
        <v>5284</v>
      </c>
      <c r="H4480" s="48" t="s">
        <v>57</v>
      </c>
      <c r="I4480" s="43"/>
      <c r="J4480" s="513">
        <v>45874</v>
      </c>
      <c r="K4480" s="642" t="s">
        <v>5552</v>
      </c>
      <c r="L4480" s="543">
        <v>45454</v>
      </c>
      <c r="M4480" s="60"/>
      <c r="N4480" s="527"/>
      <c r="O4480" s="475"/>
      <c r="P4480" s="70"/>
      <c r="Q4480" s="70"/>
      <c r="R4480" s="70"/>
      <c r="S4480" s="70"/>
      <c r="T4480" s="147"/>
      <c r="U4480" s="146"/>
      <c r="V4480" s="51"/>
      <c r="W4480" s="51"/>
      <c r="X4480" s="51"/>
      <c r="Y4480" s="51"/>
      <c r="Z4480" s="51"/>
      <c r="AA4480" s="145"/>
    </row>
    <row r="4481" spans="1:27" s="2" customFormat="1" ht="31.2" x14ac:dyDescent="0.3">
      <c r="A4481" s="556">
        <v>45518</v>
      </c>
      <c r="B4481" s="48" t="s">
        <v>4222</v>
      </c>
      <c r="C4481" s="48" t="s">
        <v>3434</v>
      </c>
      <c r="D4481" s="48">
        <v>5</v>
      </c>
      <c r="E4481" s="48" t="s">
        <v>308</v>
      </c>
      <c r="F4481" s="60">
        <v>57</v>
      </c>
      <c r="G4481" s="650" t="s">
        <v>5505</v>
      </c>
      <c r="H4481" s="65" t="s">
        <v>30</v>
      </c>
      <c r="I4481" s="62"/>
      <c r="J4481" s="526">
        <v>46066</v>
      </c>
      <c r="K4481" s="191" t="s">
        <v>31</v>
      </c>
      <c r="L4481" s="543">
        <v>45454</v>
      </c>
      <c r="M4481" s="60"/>
      <c r="N4481" s="527">
        <v>46080</v>
      </c>
      <c r="O4481" s="51" t="s">
        <v>5508</v>
      </c>
      <c r="P4481" s="70"/>
      <c r="Q4481" s="70"/>
      <c r="R4481" s="70"/>
      <c r="S4481" s="70"/>
      <c r="T4481" s="147"/>
      <c r="U4481" s="146"/>
      <c r="V4481" s="51"/>
      <c r="W4481" s="51"/>
      <c r="X4481" s="51"/>
      <c r="Y4481" s="51"/>
      <c r="Z4481" s="51"/>
      <c r="AA4481" s="145"/>
    </row>
    <row r="4482" spans="1:27" s="2" customFormat="1" ht="31.2" x14ac:dyDescent="0.3">
      <c r="A4482" s="556">
        <v>45518</v>
      </c>
      <c r="B4482" s="48" t="s">
        <v>4222</v>
      </c>
      <c r="C4482" s="48" t="s">
        <v>3434</v>
      </c>
      <c r="D4482" s="48">
        <v>5</v>
      </c>
      <c r="E4482" s="48" t="s">
        <v>308</v>
      </c>
      <c r="F4482" s="60">
        <v>58</v>
      </c>
      <c r="G4482" s="507" t="s">
        <v>5506</v>
      </c>
      <c r="H4482" s="65" t="s">
        <v>30</v>
      </c>
      <c r="I4482" s="62"/>
      <c r="J4482" s="526">
        <v>46066</v>
      </c>
      <c r="K4482" s="191" t="s">
        <v>31</v>
      </c>
      <c r="L4482" s="543">
        <v>45454</v>
      </c>
      <c r="M4482" s="60"/>
      <c r="N4482" s="527">
        <v>46080</v>
      </c>
      <c r="O4482" s="51" t="s">
        <v>5508</v>
      </c>
      <c r="P4482" s="70"/>
      <c r="Q4482" s="70"/>
      <c r="R4482" s="70"/>
      <c r="S4482" s="70"/>
      <c r="T4482" s="147"/>
      <c r="U4482" s="146"/>
      <c r="V4482" s="51"/>
      <c r="W4482" s="51"/>
      <c r="X4482" s="51"/>
      <c r="Y4482" s="51"/>
      <c r="Z4482" s="51"/>
      <c r="AA4482" s="145"/>
    </row>
    <row r="4483" spans="1:27" s="2" customFormat="1" ht="31.2" x14ac:dyDescent="0.3">
      <c r="A4483" s="556">
        <v>45518</v>
      </c>
      <c r="B4483" s="48" t="s">
        <v>4222</v>
      </c>
      <c r="C4483" s="48" t="s">
        <v>3434</v>
      </c>
      <c r="D4483" s="48">
        <v>5</v>
      </c>
      <c r="E4483" s="48" t="s">
        <v>308</v>
      </c>
      <c r="F4483" s="60">
        <v>59</v>
      </c>
      <c r="G4483" s="226" t="s">
        <v>5507</v>
      </c>
      <c r="H4483" s="65" t="s">
        <v>30</v>
      </c>
      <c r="I4483" s="62"/>
      <c r="J4483" s="526">
        <v>46066</v>
      </c>
      <c r="K4483" s="191" t="s">
        <v>31</v>
      </c>
      <c r="L4483" s="543">
        <v>45454</v>
      </c>
      <c r="M4483" s="60"/>
      <c r="N4483" s="527">
        <v>46080</v>
      </c>
      <c r="O4483" s="51" t="s">
        <v>5508</v>
      </c>
      <c r="P4483" s="70"/>
      <c r="Q4483" s="70"/>
      <c r="R4483" s="70"/>
      <c r="S4483" s="70"/>
      <c r="T4483" s="147"/>
      <c r="U4483" s="146"/>
      <c r="V4483" s="51"/>
      <c r="W4483" s="51"/>
      <c r="X4483" s="51"/>
      <c r="Y4483" s="51"/>
      <c r="Z4483" s="51"/>
      <c r="AA4483" s="145"/>
    </row>
    <row r="4484" spans="1:27" s="2" customFormat="1" ht="15.6" x14ac:dyDescent="0.3">
      <c r="A4484" s="556">
        <v>45518</v>
      </c>
      <c r="B4484" s="48" t="s">
        <v>4222</v>
      </c>
      <c r="C4484" s="48" t="s">
        <v>3434</v>
      </c>
      <c r="D4484" s="48">
        <v>5</v>
      </c>
      <c r="E4484" s="48" t="s">
        <v>308</v>
      </c>
      <c r="F4484" s="60">
        <v>60</v>
      </c>
      <c r="G4484" s="507" t="s">
        <v>5575</v>
      </c>
      <c r="H4484" s="65" t="s">
        <v>30</v>
      </c>
      <c r="I4484" s="62"/>
      <c r="J4484" s="526">
        <v>46066</v>
      </c>
      <c r="K4484" s="191" t="s">
        <v>31</v>
      </c>
      <c r="L4484" s="543">
        <v>45454</v>
      </c>
      <c r="M4484" s="60"/>
      <c r="N4484" s="527">
        <v>46134</v>
      </c>
      <c r="O4484" s="51"/>
      <c r="P4484" s="70"/>
      <c r="Q4484" s="70"/>
      <c r="R4484" s="70"/>
      <c r="S4484" s="70"/>
      <c r="T4484" s="147"/>
      <c r="U4484" s="146"/>
      <c r="V4484" s="51"/>
      <c r="W4484" s="51"/>
      <c r="X4484" s="51"/>
      <c r="Y4484" s="51"/>
      <c r="Z4484" s="51"/>
      <c r="AA4484" s="145"/>
    </row>
    <row r="4485" spans="1:27" s="2" customFormat="1" ht="15.6" x14ac:dyDescent="0.3">
      <c r="A4485" s="556">
        <v>45518</v>
      </c>
      <c r="B4485" s="48" t="s">
        <v>4222</v>
      </c>
      <c r="C4485" s="48" t="s">
        <v>3434</v>
      </c>
      <c r="D4485" s="48">
        <v>5</v>
      </c>
      <c r="E4485" s="48" t="s">
        <v>308</v>
      </c>
      <c r="F4485" s="60">
        <v>61</v>
      </c>
      <c r="G4485" s="507" t="s">
        <v>5576</v>
      </c>
      <c r="H4485" s="65" t="s">
        <v>30</v>
      </c>
      <c r="I4485" s="62"/>
      <c r="J4485" s="526">
        <v>46125</v>
      </c>
      <c r="K4485" s="191" t="s">
        <v>31</v>
      </c>
      <c r="L4485" s="543">
        <v>45454</v>
      </c>
      <c r="M4485" s="60"/>
      <c r="N4485" s="527">
        <v>46134</v>
      </c>
      <c r="O4485" s="51"/>
      <c r="P4485" s="70"/>
      <c r="Q4485" s="70"/>
      <c r="R4485" s="70"/>
      <c r="S4485" s="70"/>
      <c r="T4485" s="147"/>
      <c r="U4485" s="146"/>
      <c r="V4485" s="51"/>
      <c r="W4485" s="51"/>
      <c r="X4485" s="51"/>
      <c r="Y4485" s="51"/>
      <c r="Z4485" s="51"/>
      <c r="AA4485" s="145"/>
    </row>
    <row r="4486" spans="1:27" s="2" customFormat="1" ht="15.6" x14ac:dyDescent="0.3">
      <c r="A4486" s="556">
        <v>45518</v>
      </c>
      <c r="B4486" s="48" t="s">
        <v>4222</v>
      </c>
      <c r="C4486" s="48" t="s">
        <v>3434</v>
      </c>
      <c r="D4486" s="48">
        <v>5</v>
      </c>
      <c r="E4486" s="48" t="s">
        <v>308</v>
      </c>
      <c r="F4486" s="60">
        <v>62</v>
      </c>
      <c r="G4486" s="685" t="s">
        <v>5608</v>
      </c>
      <c r="H4486" s="389" t="s">
        <v>5610</v>
      </c>
      <c r="I4486" s="686"/>
      <c r="J4486" s="576" t="s">
        <v>5609</v>
      </c>
      <c r="K4486" s="642" t="s">
        <v>5552</v>
      </c>
      <c r="L4486" s="543">
        <v>45454</v>
      </c>
      <c r="M4486" s="60"/>
      <c r="N4486" s="527"/>
      <c r="O4486" s="51"/>
      <c r="P4486" s="70"/>
      <c r="Q4486" s="70"/>
      <c r="R4486" s="70"/>
      <c r="S4486" s="70"/>
      <c r="T4486" s="147"/>
      <c r="U4486" s="146"/>
      <c r="V4486" s="51"/>
      <c r="W4486" s="51"/>
      <c r="X4486" s="51"/>
      <c r="Y4486" s="51"/>
      <c r="Z4486" s="51"/>
      <c r="AA4486" s="145"/>
    </row>
    <row r="4487" spans="1:27" s="2" customFormat="1" ht="15.6" x14ac:dyDescent="0.3">
      <c r="A4487" s="555">
        <v>45639</v>
      </c>
      <c r="B4487" s="48" t="s">
        <v>4278</v>
      </c>
      <c r="C4487" s="48" t="s">
        <v>3434</v>
      </c>
      <c r="D4487" s="48">
        <v>5</v>
      </c>
      <c r="E4487" s="48" t="s">
        <v>361</v>
      </c>
      <c r="F4487" s="45">
        <v>1</v>
      </c>
      <c r="G4487" s="46" t="s">
        <v>4300</v>
      </c>
      <c r="H4487" s="47" t="s">
        <v>30</v>
      </c>
      <c r="I4487" s="48"/>
      <c r="J4487" s="513"/>
      <c r="K4487" s="42" t="s">
        <v>31</v>
      </c>
      <c r="L4487" s="543">
        <v>45481</v>
      </c>
      <c r="M4487" s="51"/>
      <c r="N4487" s="513">
        <v>45587</v>
      </c>
      <c r="O4487" s="51"/>
      <c r="P4487" s="70" t="str">
        <f t="shared" ref="P4487:P4514" ca="1" si="744">IF(K4487="NÃO INTERVENCIONADO",TODAY()-J4487,"")</f>
        <v/>
      </c>
      <c r="Q4487" s="70" t="str">
        <f t="shared" ref="Q4487:Q4514" ca="1" si="745">IF(K4487="ENCOMENDADO",TODAY()-J4487,"")</f>
        <v/>
      </c>
      <c r="R4487" s="70" t="str">
        <f t="shared" ref="R4487:R4514" ca="1" si="746">IF(K4487="EM OBRA",TODAY()-J4487,"")</f>
        <v/>
      </c>
      <c r="S4487" s="70" t="str">
        <f t="shared" ref="S4487:S4514" ca="1" si="747">IF(K4487="CORREÇÃO NÃO ACEITE",TODAY()-J4487,"")</f>
        <v/>
      </c>
      <c r="T4487" s="147" t="str">
        <f ca="1">IF(K4487="A VERIFICAR",TODAY()-J4487,"")</f>
        <v/>
      </c>
      <c r="U4487" s="146"/>
      <c r="V4487" s="51"/>
      <c r="W4487" s="51"/>
      <c r="X4487" s="51"/>
      <c r="Y4487" s="51"/>
      <c r="Z4487" s="51"/>
      <c r="AA4487" s="145"/>
    </row>
    <row r="4488" spans="1:27" customFormat="1" ht="15.6" x14ac:dyDescent="0.3">
      <c r="A4488" s="555">
        <v>45639</v>
      </c>
      <c r="B4488" s="48" t="s">
        <v>4278</v>
      </c>
      <c r="C4488" s="48" t="s">
        <v>3434</v>
      </c>
      <c r="D4488" s="48">
        <v>5</v>
      </c>
      <c r="E4488" s="48" t="s">
        <v>361</v>
      </c>
      <c r="F4488" s="45">
        <v>2</v>
      </c>
      <c r="G4488" s="46" t="s">
        <v>2636</v>
      </c>
      <c r="H4488" s="47" t="s">
        <v>30</v>
      </c>
      <c r="I4488" s="48"/>
      <c r="J4488" s="513"/>
      <c r="K4488" s="187" t="s">
        <v>31</v>
      </c>
      <c r="L4488" s="543">
        <v>45481</v>
      </c>
      <c r="M4488" s="51"/>
      <c r="N4488" s="513">
        <v>45587</v>
      </c>
      <c r="O4488" s="51"/>
      <c r="P4488" s="70" t="str">
        <f t="shared" ca="1" si="744"/>
        <v/>
      </c>
      <c r="Q4488" s="70" t="str">
        <f t="shared" ca="1" si="745"/>
        <v/>
      </c>
      <c r="R4488" s="70" t="str">
        <f t="shared" ca="1" si="746"/>
        <v/>
      </c>
      <c r="S4488" s="70" t="str">
        <f t="shared" ca="1" si="747"/>
        <v/>
      </c>
      <c r="T4488" s="147" t="str">
        <f ca="1">IF(K4488="A VERIFICAR",TODAY()-L4488,"")</f>
        <v/>
      </c>
      <c r="U4488" s="146"/>
      <c r="V4488" s="51"/>
      <c r="W4488" s="51"/>
      <c r="X4488" s="51"/>
      <c r="Y4488" s="51"/>
      <c r="Z4488" s="51"/>
      <c r="AA4488" s="145"/>
    </row>
    <row r="4489" spans="1:27" s="2" customFormat="1" ht="15.6" x14ac:dyDescent="0.3">
      <c r="A4489" s="555">
        <v>45639</v>
      </c>
      <c r="B4489" s="48" t="s">
        <v>4278</v>
      </c>
      <c r="C4489" s="48" t="s">
        <v>3434</v>
      </c>
      <c r="D4489" s="48">
        <v>5</v>
      </c>
      <c r="E4489" s="48" t="s">
        <v>361</v>
      </c>
      <c r="F4489" s="45">
        <v>3</v>
      </c>
      <c r="G4489" s="46" t="s">
        <v>4299</v>
      </c>
      <c r="H4489" s="47" t="s">
        <v>30</v>
      </c>
      <c r="I4489" s="48"/>
      <c r="J4489" s="513"/>
      <c r="K4489" s="187" t="s">
        <v>31</v>
      </c>
      <c r="L4489" s="543">
        <v>45481</v>
      </c>
      <c r="M4489" s="51"/>
      <c r="N4489" s="513">
        <v>45587</v>
      </c>
      <c r="O4489" s="51"/>
      <c r="P4489" s="70" t="str">
        <f t="shared" ca="1" si="744"/>
        <v/>
      </c>
      <c r="Q4489" s="70" t="str">
        <f t="shared" ca="1" si="745"/>
        <v/>
      </c>
      <c r="R4489" s="70" t="str">
        <f t="shared" ca="1" si="746"/>
        <v/>
      </c>
      <c r="S4489" s="70" t="str">
        <f t="shared" ca="1" si="747"/>
        <v/>
      </c>
      <c r="T4489" s="147" t="str">
        <f t="shared" ref="T4489:T4503" ca="1" si="748">IF(K4489="A VERIFICAR",TODAY()-J4489,"")</f>
        <v/>
      </c>
      <c r="U4489" s="146"/>
      <c r="V4489" s="51"/>
      <c r="W4489" s="51"/>
      <c r="X4489" s="51"/>
      <c r="Y4489" s="51"/>
      <c r="Z4489" s="51"/>
      <c r="AA4489" s="145"/>
    </row>
    <row r="4490" spans="1:27" s="2" customFormat="1" ht="15.6" x14ac:dyDescent="0.3">
      <c r="A4490" s="555">
        <v>45639</v>
      </c>
      <c r="B4490" s="48" t="s">
        <v>4278</v>
      </c>
      <c r="C4490" s="48" t="s">
        <v>3434</v>
      </c>
      <c r="D4490" s="48">
        <v>5</v>
      </c>
      <c r="E4490" s="48" t="s">
        <v>361</v>
      </c>
      <c r="F4490" s="45">
        <v>4</v>
      </c>
      <c r="G4490" s="647" t="s">
        <v>4298</v>
      </c>
      <c r="H4490" s="47" t="s">
        <v>30</v>
      </c>
      <c r="I4490" s="48"/>
      <c r="J4490" s="568">
        <v>45600</v>
      </c>
      <c r="K4490" s="42" t="s">
        <v>31</v>
      </c>
      <c r="L4490" s="543">
        <v>45481</v>
      </c>
      <c r="M4490" s="51"/>
      <c r="N4490" s="513">
        <v>45611</v>
      </c>
      <c r="O4490" s="51"/>
      <c r="P4490" s="70" t="str">
        <f t="shared" ca="1" si="744"/>
        <v/>
      </c>
      <c r="Q4490" s="70" t="str">
        <f t="shared" ca="1" si="745"/>
        <v/>
      </c>
      <c r="R4490" s="70" t="str">
        <f t="shared" ca="1" si="746"/>
        <v/>
      </c>
      <c r="S4490" s="70" t="str">
        <f t="shared" ca="1" si="747"/>
        <v/>
      </c>
      <c r="T4490" s="147" t="str">
        <f t="shared" ca="1" si="748"/>
        <v/>
      </c>
      <c r="U4490" s="146"/>
      <c r="V4490" s="51"/>
      <c r="W4490" s="51"/>
      <c r="X4490" s="51"/>
      <c r="Y4490" s="51"/>
      <c r="Z4490" s="51"/>
      <c r="AA4490" s="145"/>
    </row>
    <row r="4491" spans="1:27" s="2" customFormat="1" ht="15.6" x14ac:dyDescent="0.3">
      <c r="A4491" s="555">
        <v>45639</v>
      </c>
      <c r="B4491" s="48" t="s">
        <v>4278</v>
      </c>
      <c r="C4491" s="48" t="s">
        <v>3434</v>
      </c>
      <c r="D4491" s="48">
        <v>5</v>
      </c>
      <c r="E4491" s="48" t="s">
        <v>361</v>
      </c>
      <c r="F4491" s="45">
        <v>5</v>
      </c>
      <c r="G4491" s="647" t="s">
        <v>4297</v>
      </c>
      <c r="H4491" s="47" t="s">
        <v>30</v>
      </c>
      <c r="I4491" s="48"/>
      <c r="J4491" s="513"/>
      <c r="K4491" s="42" t="s">
        <v>31</v>
      </c>
      <c r="L4491" s="543">
        <v>45481</v>
      </c>
      <c r="M4491" s="51"/>
      <c r="N4491" s="513">
        <v>45587</v>
      </c>
      <c r="O4491" s="51"/>
      <c r="P4491" s="70" t="str">
        <f t="shared" ca="1" si="744"/>
        <v/>
      </c>
      <c r="Q4491" s="70" t="str">
        <f t="shared" ca="1" si="745"/>
        <v/>
      </c>
      <c r="R4491" s="70" t="str">
        <f t="shared" ca="1" si="746"/>
        <v/>
      </c>
      <c r="S4491" s="70" t="str">
        <f t="shared" ca="1" si="747"/>
        <v/>
      </c>
      <c r="T4491" s="147" t="str">
        <f t="shared" ca="1" si="748"/>
        <v/>
      </c>
      <c r="U4491" s="146"/>
      <c r="V4491" s="51"/>
      <c r="W4491" s="51"/>
      <c r="X4491" s="51"/>
      <c r="Y4491" s="51"/>
      <c r="Z4491" s="51"/>
      <c r="AA4491" s="145"/>
    </row>
    <row r="4492" spans="1:27" customFormat="1" ht="15.6" x14ac:dyDescent="0.3">
      <c r="A4492" s="555">
        <v>45639</v>
      </c>
      <c r="B4492" s="48" t="s">
        <v>4278</v>
      </c>
      <c r="C4492" s="48" t="s">
        <v>3434</v>
      </c>
      <c r="D4492" s="48">
        <v>5</v>
      </c>
      <c r="E4492" s="48" t="s">
        <v>361</v>
      </c>
      <c r="F4492" s="45">
        <v>6</v>
      </c>
      <c r="G4492" s="46" t="s">
        <v>2123</v>
      </c>
      <c r="H4492" s="47" t="s">
        <v>30</v>
      </c>
      <c r="I4492" s="48"/>
      <c r="J4492" s="513"/>
      <c r="K4492" s="42" t="s">
        <v>31</v>
      </c>
      <c r="L4492" s="543">
        <v>45481</v>
      </c>
      <c r="M4492" s="51"/>
      <c r="N4492" s="513">
        <v>45587</v>
      </c>
      <c r="O4492" s="51"/>
      <c r="P4492" s="70" t="str">
        <f t="shared" ca="1" si="744"/>
        <v/>
      </c>
      <c r="Q4492" s="70" t="str">
        <f t="shared" ca="1" si="745"/>
        <v/>
      </c>
      <c r="R4492" s="70" t="str">
        <f t="shared" ca="1" si="746"/>
        <v/>
      </c>
      <c r="S4492" s="70" t="str">
        <f t="shared" ca="1" si="747"/>
        <v/>
      </c>
      <c r="T4492" s="147" t="str">
        <f t="shared" ca="1" si="748"/>
        <v/>
      </c>
      <c r="U4492" s="146"/>
      <c r="V4492" s="51"/>
      <c r="W4492" s="51"/>
      <c r="X4492" s="51"/>
      <c r="Y4492" s="51"/>
      <c r="Z4492" s="51"/>
      <c r="AA4492" s="145"/>
    </row>
    <row r="4493" spans="1:27" s="2" customFormat="1" ht="15.6" x14ac:dyDescent="0.3">
      <c r="A4493" s="555">
        <v>45639</v>
      </c>
      <c r="B4493" s="48" t="s">
        <v>4278</v>
      </c>
      <c r="C4493" s="48" t="s">
        <v>3434</v>
      </c>
      <c r="D4493" s="48">
        <v>5</v>
      </c>
      <c r="E4493" s="48" t="s">
        <v>361</v>
      </c>
      <c r="F4493" s="45">
        <v>7</v>
      </c>
      <c r="G4493" s="46" t="s">
        <v>4296</v>
      </c>
      <c r="H4493" s="47" t="s">
        <v>30</v>
      </c>
      <c r="I4493" s="48"/>
      <c r="J4493" s="513"/>
      <c r="K4493" s="42" t="s">
        <v>31</v>
      </c>
      <c r="L4493" s="543">
        <v>45481</v>
      </c>
      <c r="M4493" s="51"/>
      <c r="N4493" s="513">
        <v>45587</v>
      </c>
      <c r="O4493" s="51"/>
      <c r="P4493" s="70" t="str">
        <f t="shared" ca="1" si="744"/>
        <v/>
      </c>
      <c r="Q4493" s="70" t="str">
        <f t="shared" ca="1" si="745"/>
        <v/>
      </c>
      <c r="R4493" s="70" t="str">
        <f t="shared" ca="1" si="746"/>
        <v/>
      </c>
      <c r="S4493" s="70" t="str">
        <f t="shared" ca="1" si="747"/>
        <v/>
      </c>
      <c r="T4493" s="147" t="str">
        <f t="shared" ca="1" si="748"/>
        <v/>
      </c>
      <c r="U4493" s="146"/>
      <c r="V4493" s="51"/>
      <c r="W4493" s="51"/>
      <c r="X4493" s="51"/>
      <c r="Y4493" s="51"/>
      <c r="Z4493" s="51"/>
      <c r="AA4493" s="145"/>
    </row>
    <row r="4494" spans="1:27" s="2" customFormat="1" ht="15.6" x14ac:dyDescent="0.3">
      <c r="A4494" s="555">
        <v>45639</v>
      </c>
      <c r="B4494" s="48" t="s">
        <v>4278</v>
      </c>
      <c r="C4494" s="48" t="s">
        <v>3434</v>
      </c>
      <c r="D4494" s="48">
        <v>5</v>
      </c>
      <c r="E4494" s="48" t="s">
        <v>361</v>
      </c>
      <c r="F4494" s="45">
        <v>8</v>
      </c>
      <c r="G4494" s="46" t="s">
        <v>4295</v>
      </c>
      <c r="H4494" s="47" t="s">
        <v>30</v>
      </c>
      <c r="I4494" s="48"/>
      <c r="J4494" s="513"/>
      <c r="K4494" s="42" t="s">
        <v>31</v>
      </c>
      <c r="L4494" s="543">
        <v>45481</v>
      </c>
      <c r="M4494" s="51"/>
      <c r="N4494" s="513">
        <v>45600</v>
      </c>
      <c r="O4494" s="51"/>
      <c r="P4494" s="70" t="str">
        <f t="shared" ca="1" si="744"/>
        <v/>
      </c>
      <c r="Q4494" s="70" t="str">
        <f t="shared" ca="1" si="745"/>
        <v/>
      </c>
      <c r="R4494" s="70" t="str">
        <f t="shared" ca="1" si="746"/>
        <v/>
      </c>
      <c r="S4494" s="70" t="str">
        <f t="shared" ca="1" si="747"/>
        <v/>
      </c>
      <c r="T4494" s="147" t="str">
        <f t="shared" ca="1" si="748"/>
        <v/>
      </c>
      <c r="U4494" s="146"/>
      <c r="V4494" s="51"/>
      <c r="W4494" s="51"/>
      <c r="X4494" s="51"/>
      <c r="Y4494" s="51"/>
      <c r="Z4494" s="51"/>
      <c r="AA4494" s="145"/>
    </row>
    <row r="4495" spans="1:27" s="2" customFormat="1" ht="15.6" x14ac:dyDescent="0.3">
      <c r="A4495" s="555">
        <v>45639</v>
      </c>
      <c r="B4495" s="48" t="s">
        <v>4278</v>
      </c>
      <c r="C4495" s="48" t="s">
        <v>3434</v>
      </c>
      <c r="D4495" s="48">
        <v>5</v>
      </c>
      <c r="E4495" s="48" t="s">
        <v>361</v>
      </c>
      <c r="F4495" s="45">
        <v>9</v>
      </c>
      <c r="G4495" s="63" t="s">
        <v>274</v>
      </c>
      <c r="H4495" s="65" t="s">
        <v>158</v>
      </c>
      <c r="I4495" s="47"/>
      <c r="J4495" s="568">
        <v>45699</v>
      </c>
      <c r="K4495" s="42" t="s">
        <v>31</v>
      </c>
      <c r="L4495" s="543">
        <v>45481</v>
      </c>
      <c r="M4495" s="51"/>
      <c r="N4495" s="513">
        <v>45708</v>
      </c>
      <c r="O4495" s="51"/>
      <c r="P4495" s="70" t="str">
        <f t="shared" ca="1" si="744"/>
        <v/>
      </c>
      <c r="Q4495" s="70" t="str">
        <f t="shared" ca="1" si="745"/>
        <v/>
      </c>
      <c r="R4495" s="70" t="str">
        <f t="shared" ca="1" si="746"/>
        <v/>
      </c>
      <c r="S4495" s="70" t="str">
        <f t="shared" ca="1" si="747"/>
        <v/>
      </c>
      <c r="T4495" s="147" t="str">
        <f t="shared" ca="1" si="748"/>
        <v/>
      </c>
      <c r="U4495" s="146"/>
      <c r="V4495" s="51"/>
      <c r="W4495" s="51"/>
      <c r="X4495" s="51"/>
      <c r="Y4495" s="51"/>
      <c r="Z4495" s="51"/>
      <c r="AA4495" s="145"/>
    </row>
    <row r="4496" spans="1:27" s="2" customFormat="1" ht="15.6" x14ac:dyDescent="0.3">
      <c r="A4496" s="555">
        <v>45639</v>
      </c>
      <c r="B4496" s="48" t="s">
        <v>4278</v>
      </c>
      <c r="C4496" s="48" t="s">
        <v>3434</v>
      </c>
      <c r="D4496" s="48">
        <v>5</v>
      </c>
      <c r="E4496" s="48" t="s">
        <v>361</v>
      </c>
      <c r="F4496" s="45">
        <v>10</v>
      </c>
      <c r="G4496" s="46" t="s">
        <v>4294</v>
      </c>
      <c r="H4496" s="47" t="s">
        <v>30</v>
      </c>
      <c r="I4496" s="48"/>
      <c r="J4496" s="568">
        <v>45600</v>
      </c>
      <c r="K4496" s="42" t="s">
        <v>31</v>
      </c>
      <c r="L4496" s="543">
        <v>45481</v>
      </c>
      <c r="M4496" s="51"/>
      <c r="N4496" s="513">
        <v>45611</v>
      </c>
      <c r="O4496" s="51"/>
      <c r="P4496" s="70" t="str">
        <f t="shared" ca="1" si="744"/>
        <v/>
      </c>
      <c r="Q4496" s="70" t="str">
        <f t="shared" ca="1" si="745"/>
        <v/>
      </c>
      <c r="R4496" s="70" t="str">
        <f t="shared" ca="1" si="746"/>
        <v/>
      </c>
      <c r="S4496" s="70" t="str">
        <f t="shared" ca="1" si="747"/>
        <v/>
      </c>
      <c r="T4496" s="147" t="str">
        <f t="shared" ca="1" si="748"/>
        <v/>
      </c>
      <c r="U4496" s="146"/>
      <c r="V4496" s="51"/>
      <c r="W4496" s="51"/>
      <c r="X4496" s="51"/>
      <c r="Y4496" s="51"/>
      <c r="Z4496" s="51"/>
      <c r="AA4496" s="145"/>
    </row>
    <row r="4497" spans="1:27" s="2" customFormat="1" ht="15.6" x14ac:dyDescent="0.3">
      <c r="A4497" s="555">
        <v>45639</v>
      </c>
      <c r="B4497" s="48" t="s">
        <v>4278</v>
      </c>
      <c r="C4497" s="48" t="s">
        <v>3434</v>
      </c>
      <c r="D4497" s="48">
        <v>5</v>
      </c>
      <c r="E4497" s="48" t="s">
        <v>361</v>
      </c>
      <c r="F4497" s="45">
        <v>11</v>
      </c>
      <c r="G4497" s="46" t="s">
        <v>4293</v>
      </c>
      <c r="H4497" s="47" t="s">
        <v>30</v>
      </c>
      <c r="I4497" s="48"/>
      <c r="J4497" s="513"/>
      <c r="K4497" s="42" t="s">
        <v>31</v>
      </c>
      <c r="L4497" s="543">
        <v>45481</v>
      </c>
      <c r="M4497" s="51"/>
      <c r="N4497" s="513">
        <v>45611</v>
      </c>
      <c r="O4497" s="51"/>
      <c r="P4497" s="70" t="str">
        <f t="shared" ca="1" si="744"/>
        <v/>
      </c>
      <c r="Q4497" s="70" t="str">
        <f t="shared" ca="1" si="745"/>
        <v/>
      </c>
      <c r="R4497" s="70" t="str">
        <f t="shared" ca="1" si="746"/>
        <v/>
      </c>
      <c r="S4497" s="70" t="str">
        <f t="shared" ca="1" si="747"/>
        <v/>
      </c>
      <c r="T4497" s="147" t="str">
        <f t="shared" ca="1" si="748"/>
        <v/>
      </c>
      <c r="U4497" s="146"/>
      <c r="V4497" s="51"/>
      <c r="W4497" s="51"/>
      <c r="X4497" s="51"/>
      <c r="Y4497" s="51"/>
      <c r="Z4497" s="51"/>
      <c r="AA4497" s="145"/>
    </row>
    <row r="4498" spans="1:27" s="2" customFormat="1" ht="15.6" x14ac:dyDescent="0.3">
      <c r="A4498" s="555">
        <v>45639</v>
      </c>
      <c r="B4498" s="48" t="s">
        <v>4278</v>
      </c>
      <c r="C4498" s="48" t="s">
        <v>3434</v>
      </c>
      <c r="D4498" s="48">
        <v>5</v>
      </c>
      <c r="E4498" s="48" t="s">
        <v>361</v>
      </c>
      <c r="F4498" s="45">
        <v>12</v>
      </c>
      <c r="G4498" s="46" t="s">
        <v>4292</v>
      </c>
      <c r="H4498" s="47" t="s">
        <v>30</v>
      </c>
      <c r="I4498" s="48"/>
      <c r="J4498" s="513"/>
      <c r="K4498" s="42" t="s">
        <v>31</v>
      </c>
      <c r="L4498" s="543">
        <v>45481</v>
      </c>
      <c r="M4498" s="51"/>
      <c r="N4498" s="513">
        <v>45587</v>
      </c>
      <c r="O4498" s="51"/>
      <c r="P4498" s="70" t="str">
        <f t="shared" ca="1" si="744"/>
        <v/>
      </c>
      <c r="Q4498" s="70" t="str">
        <f t="shared" ca="1" si="745"/>
        <v/>
      </c>
      <c r="R4498" s="70" t="str">
        <f t="shared" ca="1" si="746"/>
        <v/>
      </c>
      <c r="S4498" s="70" t="str">
        <f t="shared" ca="1" si="747"/>
        <v/>
      </c>
      <c r="T4498" s="147" t="str">
        <f t="shared" ca="1" si="748"/>
        <v/>
      </c>
      <c r="U4498" s="146"/>
      <c r="V4498" s="51"/>
      <c r="W4498" s="51"/>
      <c r="X4498" s="51"/>
      <c r="Y4498" s="51"/>
      <c r="Z4498" s="51"/>
      <c r="AA4498" s="145"/>
    </row>
    <row r="4499" spans="1:27" s="2" customFormat="1" ht="15.6" x14ac:dyDescent="0.3">
      <c r="A4499" s="555">
        <v>45639</v>
      </c>
      <c r="B4499" s="48" t="s">
        <v>4278</v>
      </c>
      <c r="C4499" s="48" t="s">
        <v>3434</v>
      </c>
      <c r="D4499" s="48">
        <v>5</v>
      </c>
      <c r="E4499" s="48" t="s">
        <v>361</v>
      </c>
      <c r="F4499" s="45">
        <v>13</v>
      </c>
      <c r="G4499" s="46" t="s">
        <v>2033</v>
      </c>
      <c r="H4499" s="47" t="s">
        <v>30</v>
      </c>
      <c r="I4499" s="48"/>
      <c r="J4499" s="513"/>
      <c r="K4499" s="42" t="s">
        <v>31</v>
      </c>
      <c r="L4499" s="543">
        <v>45481</v>
      </c>
      <c r="M4499" s="51"/>
      <c r="N4499" s="513">
        <v>45587</v>
      </c>
      <c r="O4499" s="51"/>
      <c r="P4499" s="70" t="str">
        <f t="shared" ca="1" si="744"/>
        <v/>
      </c>
      <c r="Q4499" s="70" t="str">
        <f t="shared" ca="1" si="745"/>
        <v/>
      </c>
      <c r="R4499" s="70" t="str">
        <f t="shared" ca="1" si="746"/>
        <v/>
      </c>
      <c r="S4499" s="70" t="str">
        <f t="shared" ca="1" si="747"/>
        <v/>
      </c>
      <c r="T4499" s="147" t="str">
        <f t="shared" ca="1" si="748"/>
        <v/>
      </c>
      <c r="U4499" s="146"/>
      <c r="V4499" s="51"/>
      <c r="W4499" s="51"/>
      <c r="X4499" s="51"/>
      <c r="Y4499" s="51"/>
      <c r="Z4499" s="51"/>
      <c r="AA4499" s="145"/>
    </row>
    <row r="4500" spans="1:27" s="2" customFormat="1" ht="15.6" x14ac:dyDescent="0.3">
      <c r="A4500" s="555">
        <v>45639</v>
      </c>
      <c r="B4500" s="48" t="s">
        <v>4278</v>
      </c>
      <c r="C4500" s="48" t="s">
        <v>3434</v>
      </c>
      <c r="D4500" s="48">
        <v>5</v>
      </c>
      <c r="E4500" s="48" t="s">
        <v>361</v>
      </c>
      <c r="F4500" s="45">
        <v>14</v>
      </c>
      <c r="G4500" s="46" t="s">
        <v>4291</v>
      </c>
      <c r="H4500" s="47" t="s">
        <v>30</v>
      </c>
      <c r="I4500" s="48"/>
      <c r="J4500" s="513"/>
      <c r="K4500" s="42" t="s">
        <v>31</v>
      </c>
      <c r="L4500" s="543">
        <v>45481</v>
      </c>
      <c r="M4500" s="51"/>
      <c r="N4500" s="513">
        <v>45587</v>
      </c>
      <c r="O4500" s="51"/>
      <c r="P4500" s="70" t="str">
        <f t="shared" ca="1" si="744"/>
        <v/>
      </c>
      <c r="Q4500" s="70" t="str">
        <f t="shared" ca="1" si="745"/>
        <v/>
      </c>
      <c r="R4500" s="70" t="str">
        <f t="shared" ca="1" si="746"/>
        <v/>
      </c>
      <c r="S4500" s="70" t="str">
        <f t="shared" ca="1" si="747"/>
        <v/>
      </c>
      <c r="T4500" s="147" t="str">
        <f t="shared" ca="1" si="748"/>
        <v/>
      </c>
      <c r="U4500" s="146"/>
      <c r="V4500" s="51"/>
      <c r="W4500" s="51"/>
      <c r="X4500" s="51"/>
      <c r="Y4500" s="51"/>
      <c r="Z4500" s="51"/>
      <c r="AA4500" s="145"/>
    </row>
    <row r="4501" spans="1:27" s="2" customFormat="1" ht="15.6" x14ac:dyDescent="0.3">
      <c r="A4501" s="555">
        <v>45639</v>
      </c>
      <c r="B4501" s="48" t="s">
        <v>4278</v>
      </c>
      <c r="C4501" s="48" t="s">
        <v>3434</v>
      </c>
      <c r="D4501" s="48">
        <v>5</v>
      </c>
      <c r="E4501" s="48" t="s">
        <v>361</v>
      </c>
      <c r="F4501" s="45">
        <v>15</v>
      </c>
      <c r="G4501" s="46" t="s">
        <v>4290</v>
      </c>
      <c r="H4501" s="47" t="s">
        <v>30</v>
      </c>
      <c r="I4501" s="48"/>
      <c r="J4501" s="513"/>
      <c r="K4501" s="42" t="s">
        <v>31</v>
      </c>
      <c r="L4501" s="543">
        <v>45481</v>
      </c>
      <c r="M4501" s="51"/>
      <c r="N4501" s="513">
        <v>45611</v>
      </c>
      <c r="O4501" s="51"/>
      <c r="P4501" s="70" t="str">
        <f t="shared" ca="1" si="744"/>
        <v/>
      </c>
      <c r="Q4501" s="70" t="str">
        <f t="shared" ca="1" si="745"/>
        <v/>
      </c>
      <c r="R4501" s="70" t="str">
        <f t="shared" ca="1" si="746"/>
        <v/>
      </c>
      <c r="S4501" s="70" t="str">
        <f t="shared" ca="1" si="747"/>
        <v/>
      </c>
      <c r="T4501" s="147" t="str">
        <f t="shared" ca="1" si="748"/>
        <v/>
      </c>
      <c r="U4501" s="146"/>
      <c r="V4501" s="51"/>
      <c r="W4501" s="51"/>
      <c r="X4501" s="51"/>
      <c r="Y4501" s="51"/>
      <c r="Z4501" s="51"/>
      <c r="AA4501" s="145"/>
    </row>
    <row r="4502" spans="1:27" s="2" customFormat="1" ht="15.6" x14ac:dyDescent="0.3">
      <c r="A4502" s="555">
        <v>45639</v>
      </c>
      <c r="B4502" s="48" t="s">
        <v>4278</v>
      </c>
      <c r="C4502" s="48" t="s">
        <v>3434</v>
      </c>
      <c r="D4502" s="48">
        <v>5</v>
      </c>
      <c r="E4502" s="48" t="s">
        <v>361</v>
      </c>
      <c r="F4502" s="45">
        <v>16</v>
      </c>
      <c r="G4502" s="46" t="s">
        <v>4289</v>
      </c>
      <c r="H4502" s="47" t="s">
        <v>30</v>
      </c>
      <c r="I4502" s="48"/>
      <c r="J4502" s="568">
        <v>45600</v>
      </c>
      <c r="K4502" s="42" t="s">
        <v>31</v>
      </c>
      <c r="L4502" s="543">
        <v>45481</v>
      </c>
      <c r="M4502" s="51"/>
      <c r="N4502" s="513">
        <v>45611</v>
      </c>
      <c r="O4502" s="51"/>
      <c r="P4502" s="70" t="str">
        <f t="shared" ca="1" si="744"/>
        <v/>
      </c>
      <c r="Q4502" s="70" t="str">
        <f t="shared" ca="1" si="745"/>
        <v/>
      </c>
      <c r="R4502" s="70" t="str">
        <f t="shared" ca="1" si="746"/>
        <v/>
      </c>
      <c r="S4502" s="70" t="str">
        <f t="shared" ca="1" si="747"/>
        <v/>
      </c>
      <c r="T4502" s="147" t="str">
        <f t="shared" ca="1" si="748"/>
        <v/>
      </c>
      <c r="U4502" s="146"/>
      <c r="V4502" s="51"/>
      <c r="W4502" s="51"/>
      <c r="X4502" s="51"/>
      <c r="Y4502" s="51"/>
      <c r="Z4502" s="51"/>
      <c r="AA4502" s="145"/>
    </row>
    <row r="4503" spans="1:27" s="2" customFormat="1" ht="15.6" x14ac:dyDescent="0.3">
      <c r="A4503" s="555">
        <v>45639</v>
      </c>
      <c r="B4503" s="48" t="s">
        <v>4278</v>
      </c>
      <c r="C4503" s="48" t="s">
        <v>3434</v>
      </c>
      <c r="D4503" s="48">
        <v>5</v>
      </c>
      <c r="E4503" s="48" t="s">
        <v>361</v>
      </c>
      <c r="F4503" s="45">
        <v>17</v>
      </c>
      <c r="G4503" s="61" t="s">
        <v>4287</v>
      </c>
      <c r="H4503" s="65" t="s">
        <v>4288</v>
      </c>
      <c r="I4503" s="48"/>
      <c r="J4503" s="513"/>
      <c r="K4503" s="42" t="s">
        <v>31</v>
      </c>
      <c r="L4503" s="543">
        <v>45481</v>
      </c>
      <c r="M4503" s="51"/>
      <c r="N4503" s="513">
        <v>45673</v>
      </c>
      <c r="O4503" s="51"/>
      <c r="P4503" s="70" t="str">
        <f t="shared" ca="1" si="744"/>
        <v/>
      </c>
      <c r="Q4503" s="70" t="str">
        <f t="shared" ca="1" si="745"/>
        <v/>
      </c>
      <c r="R4503" s="70" t="str">
        <f t="shared" ca="1" si="746"/>
        <v/>
      </c>
      <c r="S4503" s="70" t="str">
        <f t="shared" ca="1" si="747"/>
        <v/>
      </c>
      <c r="T4503" s="147" t="str">
        <f t="shared" ca="1" si="748"/>
        <v/>
      </c>
      <c r="U4503" s="146"/>
      <c r="V4503" s="51"/>
      <c r="W4503" s="51"/>
      <c r="X4503" s="51"/>
      <c r="Y4503" s="51"/>
      <c r="Z4503" s="51"/>
      <c r="AA4503" s="145"/>
    </row>
    <row r="4504" spans="1:27" s="2" customFormat="1" ht="15.6" x14ac:dyDescent="0.3">
      <c r="A4504" s="555">
        <v>45639</v>
      </c>
      <c r="B4504" s="48" t="s">
        <v>4278</v>
      </c>
      <c r="C4504" s="48" t="s">
        <v>3434</v>
      </c>
      <c r="D4504" s="48">
        <v>5</v>
      </c>
      <c r="E4504" s="48" t="s">
        <v>361</v>
      </c>
      <c r="F4504" s="45">
        <v>18</v>
      </c>
      <c r="G4504" s="46" t="s">
        <v>2389</v>
      </c>
      <c r="H4504" s="47" t="s">
        <v>30</v>
      </c>
      <c r="I4504" s="48"/>
      <c r="J4504" s="513"/>
      <c r="K4504" s="42" t="s">
        <v>31</v>
      </c>
      <c r="L4504" s="543">
        <v>45481</v>
      </c>
      <c r="M4504" s="51"/>
      <c r="N4504" s="513">
        <v>45587</v>
      </c>
      <c r="O4504" s="51"/>
      <c r="P4504" s="70" t="str">
        <f t="shared" ca="1" si="744"/>
        <v/>
      </c>
      <c r="Q4504" s="70" t="str">
        <f t="shared" ca="1" si="745"/>
        <v/>
      </c>
      <c r="R4504" s="70" t="str">
        <f t="shared" ca="1" si="746"/>
        <v/>
      </c>
      <c r="S4504" s="70" t="str">
        <f t="shared" ca="1" si="747"/>
        <v/>
      </c>
      <c r="T4504" s="147" t="str">
        <f ca="1">IF(K4504="A VERIFICAR",TODAY()-L4504,"")</f>
        <v/>
      </c>
      <c r="U4504" s="146"/>
      <c r="V4504" s="51"/>
      <c r="W4504" s="51"/>
      <c r="X4504" s="51"/>
      <c r="Y4504" s="51"/>
      <c r="Z4504" s="51"/>
      <c r="AA4504" s="145"/>
    </row>
    <row r="4505" spans="1:27" s="2" customFormat="1" ht="15.6" x14ac:dyDescent="0.3">
      <c r="A4505" s="555">
        <v>45639</v>
      </c>
      <c r="B4505" s="48" t="s">
        <v>4278</v>
      </c>
      <c r="C4505" s="48" t="s">
        <v>3434</v>
      </c>
      <c r="D4505" s="48">
        <v>5</v>
      </c>
      <c r="E4505" s="48" t="s">
        <v>361</v>
      </c>
      <c r="F4505" s="45">
        <v>19</v>
      </c>
      <c r="G4505" s="46" t="s">
        <v>4286</v>
      </c>
      <c r="H4505" s="47" t="s">
        <v>30</v>
      </c>
      <c r="I4505" s="48"/>
      <c r="J4505" s="513"/>
      <c r="K4505" s="42" t="s">
        <v>31</v>
      </c>
      <c r="L4505" s="543">
        <v>45481</v>
      </c>
      <c r="M4505" s="51"/>
      <c r="N4505" s="513">
        <v>45587</v>
      </c>
      <c r="O4505" s="51"/>
      <c r="P4505" s="70" t="str">
        <f t="shared" ca="1" si="744"/>
        <v/>
      </c>
      <c r="Q4505" s="70" t="str">
        <f t="shared" ca="1" si="745"/>
        <v/>
      </c>
      <c r="R4505" s="70" t="str">
        <f t="shared" ca="1" si="746"/>
        <v/>
      </c>
      <c r="S4505" s="70" t="str">
        <f t="shared" ca="1" si="747"/>
        <v/>
      </c>
      <c r="T4505" s="147" t="str">
        <f t="shared" ref="T4505:T4514" ca="1" si="749">IF(K4505="A VERIFICAR",TODAY()-J4505,"")</f>
        <v/>
      </c>
      <c r="U4505" s="146"/>
      <c r="V4505" s="51"/>
      <c r="W4505" s="51"/>
      <c r="X4505" s="51"/>
      <c r="Y4505" s="51"/>
      <c r="Z4505" s="51"/>
      <c r="AA4505" s="145"/>
    </row>
    <row r="4506" spans="1:27" s="2" customFormat="1" ht="15.6" x14ac:dyDescent="0.3">
      <c r="A4506" s="555">
        <v>45639</v>
      </c>
      <c r="B4506" s="48" t="s">
        <v>4278</v>
      </c>
      <c r="C4506" s="48" t="s">
        <v>3434</v>
      </c>
      <c r="D4506" s="48">
        <v>5</v>
      </c>
      <c r="E4506" s="48" t="s">
        <v>361</v>
      </c>
      <c r="F4506" s="45">
        <v>20</v>
      </c>
      <c r="G4506" s="46" t="s">
        <v>3637</v>
      </c>
      <c r="H4506" s="47" t="s">
        <v>481</v>
      </c>
      <c r="I4506" s="48"/>
      <c r="J4506" s="568"/>
      <c r="K4506" s="42" t="s">
        <v>31</v>
      </c>
      <c r="L4506" s="543">
        <v>45481</v>
      </c>
      <c r="M4506" s="51"/>
      <c r="N4506" s="513">
        <v>45593</v>
      </c>
      <c r="O4506" s="51"/>
      <c r="P4506" s="70" t="str">
        <f t="shared" ca="1" si="744"/>
        <v/>
      </c>
      <c r="Q4506" s="70" t="str">
        <f t="shared" ca="1" si="745"/>
        <v/>
      </c>
      <c r="R4506" s="70" t="str">
        <f t="shared" ca="1" si="746"/>
        <v/>
      </c>
      <c r="S4506" s="70" t="str">
        <f t="shared" ca="1" si="747"/>
        <v/>
      </c>
      <c r="T4506" s="147" t="str">
        <f t="shared" ca="1" si="749"/>
        <v/>
      </c>
      <c r="U4506" s="146"/>
      <c r="V4506" s="51"/>
      <c r="W4506" s="51"/>
      <c r="X4506" s="51"/>
      <c r="Y4506" s="51"/>
      <c r="Z4506" s="51"/>
      <c r="AA4506" s="145"/>
    </row>
    <row r="4507" spans="1:27" s="2" customFormat="1" ht="15.6" x14ac:dyDescent="0.3">
      <c r="A4507" s="555">
        <v>45639</v>
      </c>
      <c r="B4507" s="48" t="s">
        <v>4278</v>
      </c>
      <c r="C4507" s="48" t="s">
        <v>3434</v>
      </c>
      <c r="D4507" s="48">
        <v>5</v>
      </c>
      <c r="E4507" s="48" t="s">
        <v>361</v>
      </c>
      <c r="F4507" s="45">
        <v>21</v>
      </c>
      <c r="G4507" s="46" t="s">
        <v>4285</v>
      </c>
      <c r="H4507" s="53" t="s">
        <v>76</v>
      </c>
      <c r="I4507" s="48"/>
      <c r="J4507" s="513"/>
      <c r="K4507" s="42" t="s">
        <v>31</v>
      </c>
      <c r="L4507" s="543">
        <v>45481</v>
      </c>
      <c r="M4507" s="51"/>
      <c r="N4507" s="513">
        <v>45587</v>
      </c>
      <c r="O4507" s="51"/>
      <c r="P4507" s="70" t="str">
        <f t="shared" ca="1" si="744"/>
        <v/>
      </c>
      <c r="Q4507" s="70" t="str">
        <f t="shared" ca="1" si="745"/>
        <v/>
      </c>
      <c r="R4507" s="70" t="str">
        <f t="shared" ca="1" si="746"/>
        <v/>
      </c>
      <c r="S4507" s="70" t="str">
        <f t="shared" ca="1" si="747"/>
        <v/>
      </c>
      <c r="T4507" s="147" t="str">
        <f t="shared" ca="1" si="749"/>
        <v/>
      </c>
      <c r="U4507" s="146"/>
      <c r="V4507" s="51"/>
      <c r="W4507" s="51"/>
      <c r="X4507" s="51"/>
      <c r="Y4507" s="51"/>
      <c r="Z4507" s="51"/>
      <c r="AA4507" s="145"/>
    </row>
    <row r="4508" spans="1:27" s="2" customFormat="1" ht="15.6" x14ac:dyDescent="0.3">
      <c r="A4508" s="555">
        <v>45639</v>
      </c>
      <c r="B4508" s="48" t="s">
        <v>4278</v>
      </c>
      <c r="C4508" s="48" t="s">
        <v>3434</v>
      </c>
      <c r="D4508" s="48">
        <v>5</v>
      </c>
      <c r="E4508" s="48" t="s">
        <v>361</v>
      </c>
      <c r="F4508" s="45">
        <v>22</v>
      </c>
      <c r="G4508" s="46" t="s">
        <v>4284</v>
      </c>
      <c r="H4508" s="47" t="s">
        <v>30</v>
      </c>
      <c r="I4508" s="48"/>
      <c r="J4508" s="513"/>
      <c r="K4508" s="42" t="s">
        <v>31</v>
      </c>
      <c r="L4508" s="543">
        <v>45481</v>
      </c>
      <c r="M4508" s="51"/>
      <c r="N4508" s="513">
        <v>45587</v>
      </c>
      <c r="O4508" s="51"/>
      <c r="P4508" s="70" t="str">
        <f t="shared" ca="1" si="744"/>
        <v/>
      </c>
      <c r="Q4508" s="70" t="str">
        <f t="shared" ca="1" si="745"/>
        <v/>
      </c>
      <c r="R4508" s="70" t="str">
        <f t="shared" ca="1" si="746"/>
        <v/>
      </c>
      <c r="S4508" s="70" t="str">
        <f t="shared" ca="1" si="747"/>
        <v/>
      </c>
      <c r="T4508" s="147" t="str">
        <f t="shared" ca="1" si="749"/>
        <v/>
      </c>
      <c r="U4508" s="146"/>
      <c r="V4508" s="51"/>
      <c r="W4508" s="51"/>
      <c r="X4508" s="51"/>
      <c r="Y4508" s="51"/>
      <c r="Z4508" s="51"/>
      <c r="AA4508" s="145"/>
    </row>
    <row r="4509" spans="1:27" s="2" customFormat="1" ht="15.6" x14ac:dyDescent="0.3">
      <c r="A4509" s="555">
        <v>45639</v>
      </c>
      <c r="B4509" s="48" t="s">
        <v>4278</v>
      </c>
      <c r="C4509" s="48" t="s">
        <v>3434</v>
      </c>
      <c r="D4509" s="48">
        <v>5</v>
      </c>
      <c r="E4509" s="48" t="s">
        <v>361</v>
      </c>
      <c r="F4509" s="45">
        <v>23</v>
      </c>
      <c r="G4509" s="46" t="s">
        <v>4283</v>
      </c>
      <c r="H4509" s="47" t="s">
        <v>30</v>
      </c>
      <c r="I4509" s="48"/>
      <c r="J4509" s="513"/>
      <c r="K4509" s="42" t="s">
        <v>31</v>
      </c>
      <c r="L4509" s="543">
        <v>45481</v>
      </c>
      <c r="M4509" s="51"/>
      <c r="N4509" s="513">
        <v>45587</v>
      </c>
      <c r="O4509" s="51"/>
      <c r="P4509" s="70" t="str">
        <f t="shared" ca="1" si="744"/>
        <v/>
      </c>
      <c r="Q4509" s="70" t="str">
        <f t="shared" ca="1" si="745"/>
        <v/>
      </c>
      <c r="R4509" s="70" t="str">
        <f t="shared" ca="1" si="746"/>
        <v/>
      </c>
      <c r="S4509" s="70" t="str">
        <f t="shared" ca="1" si="747"/>
        <v/>
      </c>
      <c r="T4509" s="147" t="str">
        <f t="shared" ca="1" si="749"/>
        <v/>
      </c>
      <c r="U4509" s="146"/>
      <c r="V4509" s="51"/>
      <c r="W4509" s="51"/>
      <c r="X4509" s="51"/>
      <c r="Y4509" s="51"/>
      <c r="Z4509" s="51"/>
      <c r="AA4509" s="145"/>
    </row>
    <row r="4510" spans="1:27" customFormat="1" ht="15.6" x14ac:dyDescent="0.3">
      <c r="A4510" s="555">
        <v>45639</v>
      </c>
      <c r="B4510" s="48" t="s">
        <v>4278</v>
      </c>
      <c r="C4510" s="48" t="s">
        <v>3434</v>
      </c>
      <c r="D4510" s="48">
        <v>5</v>
      </c>
      <c r="E4510" s="48" t="s">
        <v>361</v>
      </c>
      <c r="F4510" s="45">
        <v>24</v>
      </c>
      <c r="G4510" s="46" t="s">
        <v>4282</v>
      </c>
      <c r="H4510" s="47" t="s">
        <v>30</v>
      </c>
      <c r="I4510" s="48"/>
      <c r="J4510" s="513"/>
      <c r="K4510" s="42" t="s">
        <v>31</v>
      </c>
      <c r="L4510" s="543">
        <v>45481</v>
      </c>
      <c r="M4510" s="51"/>
      <c r="N4510" s="513">
        <v>45587</v>
      </c>
      <c r="O4510" s="51"/>
      <c r="P4510" s="70" t="str">
        <f t="shared" ca="1" si="744"/>
        <v/>
      </c>
      <c r="Q4510" s="70" t="str">
        <f t="shared" ca="1" si="745"/>
        <v/>
      </c>
      <c r="R4510" s="70" t="str">
        <f t="shared" ca="1" si="746"/>
        <v/>
      </c>
      <c r="S4510" s="70" t="str">
        <f t="shared" ca="1" si="747"/>
        <v/>
      </c>
      <c r="T4510" s="147" t="str">
        <f t="shared" ca="1" si="749"/>
        <v/>
      </c>
      <c r="U4510" s="146"/>
      <c r="V4510" s="51"/>
      <c r="W4510" s="51"/>
      <c r="X4510" s="51"/>
      <c r="Y4510" s="51"/>
      <c r="Z4510" s="51"/>
      <c r="AA4510" s="145"/>
    </row>
    <row r="4511" spans="1:27" s="2" customFormat="1" ht="15.6" x14ac:dyDescent="0.3">
      <c r="A4511" s="555">
        <v>45639</v>
      </c>
      <c r="B4511" s="48" t="s">
        <v>4278</v>
      </c>
      <c r="C4511" s="48" t="s">
        <v>3434</v>
      </c>
      <c r="D4511" s="48">
        <v>5</v>
      </c>
      <c r="E4511" s="48" t="s">
        <v>361</v>
      </c>
      <c r="F4511" s="45">
        <v>25</v>
      </c>
      <c r="G4511" s="46" t="s">
        <v>1956</v>
      </c>
      <c r="H4511" s="53" t="s">
        <v>76</v>
      </c>
      <c r="I4511" s="48"/>
      <c r="J4511" s="513"/>
      <c r="K4511" s="42" t="s">
        <v>31</v>
      </c>
      <c r="L4511" s="543">
        <v>45481</v>
      </c>
      <c r="M4511" s="51"/>
      <c r="N4511" s="513">
        <v>45656</v>
      </c>
      <c r="O4511" s="51"/>
      <c r="P4511" s="70" t="str">
        <f t="shared" ca="1" si="744"/>
        <v/>
      </c>
      <c r="Q4511" s="70" t="str">
        <f t="shared" ca="1" si="745"/>
        <v/>
      </c>
      <c r="R4511" s="70" t="str">
        <f t="shared" ca="1" si="746"/>
        <v/>
      </c>
      <c r="S4511" s="70" t="str">
        <f t="shared" ca="1" si="747"/>
        <v/>
      </c>
      <c r="T4511" s="147" t="str">
        <f t="shared" ca="1" si="749"/>
        <v/>
      </c>
      <c r="U4511" s="146"/>
      <c r="V4511" s="51"/>
      <c r="W4511" s="51"/>
      <c r="X4511" s="51"/>
      <c r="Y4511" s="51"/>
      <c r="Z4511" s="51"/>
      <c r="AA4511" s="145"/>
    </row>
    <row r="4512" spans="1:27" s="2" customFormat="1" ht="15.6" x14ac:dyDescent="0.3">
      <c r="A4512" s="555">
        <v>45639</v>
      </c>
      <c r="B4512" s="48" t="s">
        <v>4278</v>
      </c>
      <c r="C4512" s="48" t="s">
        <v>3434</v>
      </c>
      <c r="D4512" s="48">
        <v>5</v>
      </c>
      <c r="E4512" s="48" t="s">
        <v>361</v>
      </c>
      <c r="F4512" s="45">
        <v>26</v>
      </c>
      <c r="G4512" s="46" t="s">
        <v>1386</v>
      </c>
      <c r="H4512" s="53" t="s">
        <v>44</v>
      </c>
      <c r="I4512" s="48"/>
      <c r="J4512" s="568">
        <v>45590</v>
      </c>
      <c r="K4512" s="42" t="s">
        <v>31</v>
      </c>
      <c r="L4512" s="543">
        <v>45481</v>
      </c>
      <c r="M4512" s="51"/>
      <c r="N4512" s="513">
        <v>45616</v>
      </c>
      <c r="O4512" s="51"/>
      <c r="P4512" s="70" t="str">
        <f t="shared" ca="1" si="744"/>
        <v/>
      </c>
      <c r="Q4512" s="70" t="str">
        <f t="shared" ca="1" si="745"/>
        <v/>
      </c>
      <c r="R4512" s="70" t="str">
        <f t="shared" ca="1" si="746"/>
        <v/>
      </c>
      <c r="S4512" s="70" t="str">
        <f t="shared" ca="1" si="747"/>
        <v/>
      </c>
      <c r="T4512" s="147" t="str">
        <f t="shared" ca="1" si="749"/>
        <v/>
      </c>
      <c r="U4512" s="146"/>
      <c r="V4512" s="51"/>
      <c r="W4512" s="51"/>
      <c r="X4512" s="51"/>
      <c r="Y4512" s="51"/>
      <c r="Z4512" s="51"/>
      <c r="AA4512" s="145"/>
    </row>
    <row r="4513" spans="1:27" s="2" customFormat="1" ht="15.6" x14ac:dyDescent="0.3">
      <c r="A4513" s="555">
        <v>45639</v>
      </c>
      <c r="B4513" s="48" t="s">
        <v>4278</v>
      </c>
      <c r="C4513" s="48" t="s">
        <v>3434</v>
      </c>
      <c r="D4513" s="48">
        <v>5</v>
      </c>
      <c r="E4513" s="48" t="s">
        <v>361</v>
      </c>
      <c r="F4513" s="45">
        <v>27</v>
      </c>
      <c r="G4513" s="46" t="s">
        <v>4281</v>
      </c>
      <c r="H4513" s="53" t="s">
        <v>44</v>
      </c>
      <c r="I4513" s="47"/>
      <c r="J4513" s="568">
        <v>45590</v>
      </c>
      <c r="K4513" s="42" t="s">
        <v>31</v>
      </c>
      <c r="L4513" s="543">
        <v>45481</v>
      </c>
      <c r="M4513" s="51"/>
      <c r="N4513" s="513">
        <v>45590</v>
      </c>
      <c r="O4513" s="51"/>
      <c r="P4513" s="70" t="str">
        <f t="shared" ca="1" si="744"/>
        <v/>
      </c>
      <c r="Q4513" s="70" t="str">
        <f t="shared" ca="1" si="745"/>
        <v/>
      </c>
      <c r="R4513" s="70" t="str">
        <f t="shared" ca="1" si="746"/>
        <v/>
      </c>
      <c r="S4513" s="70" t="str">
        <f t="shared" ca="1" si="747"/>
        <v/>
      </c>
      <c r="T4513" s="147" t="str">
        <f t="shared" ca="1" si="749"/>
        <v/>
      </c>
      <c r="U4513" s="146"/>
      <c r="V4513" s="51"/>
      <c r="W4513" s="51"/>
      <c r="X4513" s="51"/>
      <c r="Y4513" s="51"/>
      <c r="Z4513" s="51"/>
      <c r="AA4513" s="145"/>
    </row>
    <row r="4514" spans="1:27" s="2" customFormat="1" ht="15.6" x14ac:dyDescent="0.3">
      <c r="A4514" s="555">
        <v>45639</v>
      </c>
      <c r="B4514" s="48" t="s">
        <v>4278</v>
      </c>
      <c r="C4514" s="48" t="s">
        <v>3434</v>
      </c>
      <c r="D4514" s="48">
        <v>5</v>
      </c>
      <c r="E4514" s="48" t="s">
        <v>361</v>
      </c>
      <c r="F4514" s="45">
        <v>28</v>
      </c>
      <c r="G4514" s="46" t="s">
        <v>4280</v>
      </c>
      <c r="H4514" s="47" t="s">
        <v>54</v>
      </c>
      <c r="I4514" s="47"/>
      <c r="J4514" s="568">
        <v>45616</v>
      </c>
      <c r="K4514" s="42" t="s">
        <v>31</v>
      </c>
      <c r="L4514" s="543">
        <v>45481</v>
      </c>
      <c r="M4514" s="51"/>
      <c r="N4514" s="513">
        <v>45616</v>
      </c>
      <c r="O4514" s="51"/>
      <c r="P4514" s="70" t="str">
        <f t="shared" ca="1" si="744"/>
        <v/>
      </c>
      <c r="Q4514" s="70" t="str">
        <f t="shared" ca="1" si="745"/>
        <v/>
      </c>
      <c r="R4514" s="70" t="str">
        <f t="shared" ca="1" si="746"/>
        <v/>
      </c>
      <c r="S4514" s="70" t="str">
        <f t="shared" ca="1" si="747"/>
        <v/>
      </c>
      <c r="T4514" s="147" t="str">
        <f t="shared" ca="1" si="749"/>
        <v/>
      </c>
      <c r="U4514" s="146"/>
      <c r="V4514" s="51"/>
      <c r="W4514" s="51"/>
      <c r="X4514" s="51"/>
      <c r="Y4514" s="51"/>
      <c r="Z4514" s="51"/>
      <c r="AA4514" s="145"/>
    </row>
    <row r="4515" spans="1:27" s="2" customFormat="1" ht="15.6" x14ac:dyDescent="0.3">
      <c r="A4515" s="555">
        <v>45639</v>
      </c>
      <c r="B4515" s="48" t="s">
        <v>4278</v>
      </c>
      <c r="C4515" s="48" t="s">
        <v>3434</v>
      </c>
      <c r="D4515" s="48">
        <v>5</v>
      </c>
      <c r="E4515" s="48" t="s">
        <v>361</v>
      </c>
      <c r="F4515" s="45">
        <v>29</v>
      </c>
      <c r="G4515" s="47" t="s">
        <v>4279</v>
      </c>
      <c r="H4515" s="65" t="s">
        <v>116</v>
      </c>
      <c r="I4515" s="47"/>
      <c r="J4515" s="568">
        <v>45711</v>
      </c>
      <c r="K4515" s="42" t="s">
        <v>31</v>
      </c>
      <c r="L4515" s="543">
        <v>45481</v>
      </c>
      <c r="M4515" s="47"/>
      <c r="N4515" s="528">
        <v>45714</v>
      </c>
      <c r="O4515" s="47"/>
      <c r="P4515" s="47"/>
      <c r="Q4515" s="47"/>
      <c r="R4515" s="47"/>
      <c r="S4515" s="47"/>
      <c r="T4515" s="224"/>
      <c r="U4515" s="225"/>
      <c r="V4515" s="47"/>
      <c r="W4515" s="47"/>
      <c r="X4515" s="47"/>
      <c r="Y4515" s="47"/>
      <c r="Z4515" s="47"/>
      <c r="AA4515" s="224"/>
    </row>
    <row r="4516" spans="1:27" s="2" customFormat="1" ht="15.6" x14ac:dyDescent="0.3">
      <c r="A4516" s="555">
        <v>45639</v>
      </c>
      <c r="B4516" s="48" t="s">
        <v>4278</v>
      </c>
      <c r="C4516" s="45" t="s">
        <v>3434</v>
      </c>
      <c r="D4516" s="45">
        <v>5</v>
      </c>
      <c r="E4516" s="45" t="s">
        <v>361</v>
      </c>
      <c r="F4516" s="45">
        <v>30</v>
      </c>
      <c r="G4516" s="44" t="s">
        <v>5618</v>
      </c>
      <c r="H4516" s="48" t="s">
        <v>104</v>
      </c>
      <c r="I4516" s="48"/>
      <c r="J4516" s="522">
        <v>46182</v>
      </c>
      <c r="K4516" s="688" t="s">
        <v>5552</v>
      </c>
      <c r="L4516" s="543">
        <v>45481</v>
      </c>
      <c r="M4516" s="57"/>
      <c r="N4516" s="522">
        <v>45715</v>
      </c>
      <c r="O4516" s="51"/>
      <c r="P4516" s="70" t="str">
        <f ca="1">IF(K4516="NÃO INTERVENCIONADO",TODAY()-J4516,"")</f>
        <v/>
      </c>
      <c r="Q4516" s="70" t="str">
        <f ca="1">IF(K4516="ENCOMENDADO",TODAY()-J4516,"")</f>
        <v/>
      </c>
      <c r="R4516" s="70" t="str">
        <f ca="1">IF(K4516="EM OBRA",TODAY()-J4516,"")</f>
        <v/>
      </c>
      <c r="S4516" s="70" t="str">
        <f ca="1">IF(K4516="CORREÇÃO NÃO ACEITE",TODAY()-J4516,"")</f>
        <v/>
      </c>
      <c r="T4516" s="147" t="str">
        <f ca="1">IF(K4516="A VERIFICAR",TODAY()-J4516,"")</f>
        <v/>
      </c>
      <c r="U4516" s="146"/>
      <c r="V4516" s="51"/>
      <c r="W4516" s="51"/>
      <c r="X4516" s="51"/>
      <c r="Y4516" s="51"/>
      <c r="Z4516" s="51"/>
      <c r="AA4516" s="145"/>
    </row>
    <row r="4517" spans="1:27" s="2" customFormat="1" ht="46.8" x14ac:dyDescent="0.3">
      <c r="A4517" s="555">
        <v>45639</v>
      </c>
      <c r="B4517" s="48" t="s">
        <v>4278</v>
      </c>
      <c r="C4517" s="45" t="s">
        <v>3434</v>
      </c>
      <c r="D4517" s="45">
        <v>5</v>
      </c>
      <c r="E4517" s="45" t="s">
        <v>361</v>
      </c>
      <c r="F4517" s="45">
        <v>31</v>
      </c>
      <c r="G4517" s="64" t="s">
        <v>5641</v>
      </c>
      <c r="H4517" s="65" t="s">
        <v>158</v>
      </c>
      <c r="I4517" s="65"/>
      <c r="J4517" s="526">
        <v>46198</v>
      </c>
      <c r="K4517" s="42" t="s">
        <v>31</v>
      </c>
      <c r="L4517" s="543">
        <v>45481</v>
      </c>
      <c r="M4517" s="125"/>
      <c r="N4517" s="534" t="s">
        <v>5640</v>
      </c>
      <c r="O4517" s="51"/>
      <c r="P4517" s="70"/>
      <c r="Q4517" s="70"/>
      <c r="R4517" s="70"/>
      <c r="S4517" s="70"/>
      <c r="T4517" s="147"/>
      <c r="U4517" s="146"/>
      <c r="V4517" s="51"/>
      <c r="W4517" s="51"/>
      <c r="X4517" s="51"/>
      <c r="Y4517" s="51"/>
      <c r="Z4517" s="51"/>
      <c r="AA4517" s="145"/>
    </row>
    <row r="4518" spans="1:27" s="2" customFormat="1" ht="55.2" customHeight="1" x14ac:dyDescent="0.3">
      <c r="A4518" s="555">
        <v>45639</v>
      </c>
      <c r="B4518" s="48" t="s">
        <v>4278</v>
      </c>
      <c r="C4518" s="45" t="s">
        <v>3434</v>
      </c>
      <c r="D4518" s="45">
        <v>5</v>
      </c>
      <c r="E4518" s="45" t="s">
        <v>361</v>
      </c>
      <c r="F4518" s="45">
        <v>32</v>
      </c>
      <c r="G4518" s="44" t="s">
        <v>5509</v>
      </c>
      <c r="H4518" s="48" t="s">
        <v>57</v>
      </c>
      <c r="I4518" s="48"/>
      <c r="J4518" s="522">
        <v>45942</v>
      </c>
      <c r="K4518" s="455" t="s">
        <v>1524</v>
      </c>
      <c r="L4518" s="543">
        <v>45481</v>
      </c>
      <c r="M4518" s="404"/>
      <c r="N4518" s="522"/>
      <c r="O4518" s="125" t="s">
        <v>5424</v>
      </c>
      <c r="P4518" s="70">
        <f ca="1">IF(K4518="NÃO INTERVENCIONADO",TODAY()-J4518,"")</f>
        <v>262</v>
      </c>
      <c r="Q4518" s="70" t="str">
        <f ca="1">IF(K4518="ENCOMENDADO",TODAY()-J4518,"")</f>
        <v/>
      </c>
      <c r="R4518" s="70" t="str">
        <f ca="1">IF(K4518="EM OBRA",TODAY()-J4518,"")</f>
        <v/>
      </c>
      <c r="S4518" s="70" t="str">
        <f ca="1">IF(K4518="CORREÇÃO NÃO ACEITE",TODAY()-J4518,"")</f>
        <v/>
      </c>
      <c r="T4518" s="147" t="str">
        <f ca="1">IF(K4518="A VERIFICAR",TODAY()-J4518,"")</f>
        <v/>
      </c>
      <c r="U4518" s="146"/>
      <c r="V4518" s="51"/>
      <c r="W4518" s="51"/>
      <c r="X4518" s="51"/>
      <c r="Y4518" s="51"/>
      <c r="Z4518" s="51"/>
      <c r="AA4518" s="145"/>
    </row>
    <row r="4519" spans="1:27" s="2" customFormat="1" ht="55.2" customHeight="1" x14ac:dyDescent="0.3">
      <c r="A4519" s="555">
        <v>45639</v>
      </c>
      <c r="B4519" s="48" t="s">
        <v>4278</v>
      </c>
      <c r="C4519" s="45" t="s">
        <v>3434</v>
      </c>
      <c r="D4519" s="45">
        <v>5</v>
      </c>
      <c r="E4519" s="45" t="s">
        <v>361</v>
      </c>
      <c r="F4519" s="45">
        <v>33</v>
      </c>
      <c r="G4519" s="64" t="s">
        <v>5278</v>
      </c>
      <c r="H4519" s="65" t="s">
        <v>44</v>
      </c>
      <c r="I4519" s="65"/>
      <c r="J4519" s="580">
        <v>45942</v>
      </c>
      <c r="K4519" s="42" t="s">
        <v>31</v>
      </c>
      <c r="L4519" s="543">
        <v>45481</v>
      </c>
      <c r="M4519" s="57"/>
      <c r="N4519" s="522">
        <v>45953</v>
      </c>
      <c r="O4519" s="51"/>
      <c r="P4519" s="70"/>
      <c r="Q4519" s="70"/>
      <c r="R4519" s="70"/>
      <c r="S4519" s="70"/>
      <c r="T4519" s="147"/>
      <c r="U4519" s="146"/>
      <c r="V4519" s="51"/>
      <c r="W4519" s="51"/>
      <c r="X4519" s="51"/>
      <c r="Y4519" s="51"/>
      <c r="Z4519" s="51"/>
      <c r="AA4519" s="145"/>
    </row>
    <row r="4520" spans="1:27" s="2" customFormat="1" ht="15.6" x14ac:dyDescent="0.3">
      <c r="A4520" s="555">
        <v>45639</v>
      </c>
      <c r="B4520" s="48" t="s">
        <v>4278</v>
      </c>
      <c r="C4520" s="45" t="s">
        <v>3434</v>
      </c>
      <c r="D4520" s="45">
        <v>5</v>
      </c>
      <c r="E4520" s="45" t="s">
        <v>361</v>
      </c>
      <c r="F4520" s="45">
        <v>34</v>
      </c>
      <c r="G4520" s="44" t="s">
        <v>5642</v>
      </c>
      <c r="H4520" s="48" t="s">
        <v>30</v>
      </c>
      <c r="I4520" s="48"/>
      <c r="J4520" s="522">
        <v>46203</v>
      </c>
      <c r="K4520" s="688" t="s">
        <v>5552</v>
      </c>
      <c r="L4520" s="543"/>
      <c r="M4520" s="404"/>
      <c r="N4520" s="522"/>
      <c r="O4520" s="125"/>
      <c r="P4520" s="70"/>
      <c r="Q4520" s="70"/>
      <c r="R4520" s="70"/>
      <c r="S4520" s="70"/>
      <c r="T4520" s="147"/>
      <c r="U4520" s="146"/>
      <c r="V4520" s="51"/>
      <c r="W4520" s="51"/>
      <c r="X4520" s="51"/>
      <c r="Y4520" s="51"/>
      <c r="Z4520" s="51"/>
      <c r="AA4520" s="145"/>
    </row>
    <row r="4521" spans="1:27" s="2" customFormat="1" ht="15.6" x14ac:dyDescent="0.3">
      <c r="A4521" s="555">
        <v>45561</v>
      </c>
      <c r="B4521" s="48" t="s">
        <v>4301</v>
      </c>
      <c r="C4521" s="48" t="s">
        <v>3434</v>
      </c>
      <c r="D4521" s="48">
        <v>5</v>
      </c>
      <c r="E4521" s="48" t="s">
        <v>28</v>
      </c>
      <c r="F4521" s="45">
        <v>2</v>
      </c>
      <c r="G4521" s="46" t="s">
        <v>4302</v>
      </c>
      <c r="H4521" s="47" t="s">
        <v>30</v>
      </c>
      <c r="I4521" s="70"/>
      <c r="J4521" s="522"/>
      <c r="K4521" s="42" t="s">
        <v>31</v>
      </c>
      <c r="L4521" s="543">
        <v>45435</v>
      </c>
      <c r="M4521" s="51"/>
      <c r="N4521" s="513">
        <v>45583</v>
      </c>
      <c r="O4521" s="51" t="s">
        <v>4303</v>
      </c>
      <c r="P4521" s="70" t="str">
        <f t="shared" ref="P4521:P4546" ca="1" si="750">IF(K4521="NÃO INTERVENCIONADO",TODAY()-J4521,"")</f>
        <v/>
      </c>
      <c r="Q4521" s="70" t="str">
        <f t="shared" ref="Q4521:Q4546" ca="1" si="751">IF(K4521="ENCOMENDADO",TODAY()-J4521,"")</f>
        <v/>
      </c>
      <c r="R4521" s="70" t="str">
        <f t="shared" ref="R4521:R4546" ca="1" si="752">IF(K4521="EM OBRA",TODAY()-J4521,"")</f>
        <v/>
      </c>
      <c r="S4521" s="70" t="str">
        <f t="shared" ref="S4521:S4546" ca="1" si="753">IF(K4521="CORREÇÃO NÃO ACEITE",TODAY()-J4521,"")</f>
        <v/>
      </c>
      <c r="T4521" s="147" t="str">
        <f t="shared" ref="T4521:T4546" ca="1" si="754">IF(K4521="A VERIFICAR",TODAY()-J4521,"")</f>
        <v/>
      </c>
      <c r="U4521" s="146"/>
      <c r="V4521" s="51"/>
      <c r="W4521" s="51"/>
      <c r="X4521" s="51"/>
      <c r="Y4521" s="51"/>
      <c r="Z4521" s="51"/>
      <c r="AA4521" s="145"/>
    </row>
    <row r="4522" spans="1:27" s="2" customFormat="1" ht="15.6" x14ac:dyDescent="0.3">
      <c r="A4522" s="555">
        <v>45561</v>
      </c>
      <c r="B4522" s="48" t="s">
        <v>4301</v>
      </c>
      <c r="C4522" s="48" t="s">
        <v>3434</v>
      </c>
      <c r="D4522" s="48">
        <v>5</v>
      </c>
      <c r="E4522" s="48" t="s">
        <v>28</v>
      </c>
      <c r="F4522" s="45">
        <v>3</v>
      </c>
      <c r="G4522" s="46" t="s">
        <v>4304</v>
      </c>
      <c r="H4522" s="47" t="s">
        <v>30</v>
      </c>
      <c r="I4522" s="48"/>
      <c r="J4522" s="513"/>
      <c r="K4522" s="42" t="s">
        <v>31</v>
      </c>
      <c r="L4522" s="543">
        <v>45435</v>
      </c>
      <c r="M4522" s="51"/>
      <c r="N4522" s="513">
        <v>45583</v>
      </c>
      <c r="O4522" s="51" t="s">
        <v>4303</v>
      </c>
      <c r="P4522" s="70" t="str">
        <f t="shared" ca="1" si="750"/>
        <v/>
      </c>
      <c r="Q4522" s="70" t="str">
        <f t="shared" ca="1" si="751"/>
        <v/>
      </c>
      <c r="R4522" s="70" t="str">
        <f t="shared" ca="1" si="752"/>
        <v/>
      </c>
      <c r="S4522" s="70" t="str">
        <f t="shared" ca="1" si="753"/>
        <v/>
      </c>
      <c r="T4522" s="147" t="str">
        <f t="shared" ca="1" si="754"/>
        <v/>
      </c>
      <c r="U4522" s="146"/>
      <c r="V4522" s="51"/>
      <c r="W4522" s="51"/>
      <c r="X4522" s="51"/>
      <c r="Y4522" s="51"/>
      <c r="Z4522" s="51"/>
      <c r="AA4522" s="145"/>
    </row>
    <row r="4523" spans="1:27" s="2" customFormat="1" ht="15.6" x14ac:dyDescent="0.3">
      <c r="A4523" s="555">
        <v>45561</v>
      </c>
      <c r="B4523" s="48" t="s">
        <v>4301</v>
      </c>
      <c r="C4523" s="48" t="s">
        <v>3434</v>
      </c>
      <c r="D4523" s="48">
        <v>5</v>
      </c>
      <c r="E4523" s="48" t="s">
        <v>28</v>
      </c>
      <c r="F4523" s="45">
        <v>4</v>
      </c>
      <c r="G4523" s="46" t="s">
        <v>4305</v>
      </c>
      <c r="H4523" s="47" t="s">
        <v>30</v>
      </c>
      <c r="I4523" s="70"/>
      <c r="J4523" s="522"/>
      <c r="K4523" s="42" t="s">
        <v>31</v>
      </c>
      <c r="L4523" s="543">
        <v>45435</v>
      </c>
      <c r="M4523" s="51"/>
      <c r="N4523" s="513">
        <v>45583</v>
      </c>
      <c r="O4523" s="51" t="s">
        <v>4303</v>
      </c>
      <c r="P4523" s="70" t="str">
        <f t="shared" ca="1" si="750"/>
        <v/>
      </c>
      <c r="Q4523" s="70" t="str">
        <f t="shared" ca="1" si="751"/>
        <v/>
      </c>
      <c r="R4523" s="70" t="str">
        <f t="shared" ca="1" si="752"/>
        <v/>
      </c>
      <c r="S4523" s="70" t="str">
        <f t="shared" ca="1" si="753"/>
        <v/>
      </c>
      <c r="T4523" s="147" t="str">
        <f t="shared" ca="1" si="754"/>
        <v/>
      </c>
      <c r="U4523" s="146"/>
      <c r="V4523" s="51"/>
      <c r="W4523" s="51"/>
      <c r="X4523" s="51"/>
      <c r="Y4523" s="51"/>
      <c r="Z4523" s="51"/>
      <c r="AA4523" s="145"/>
    </row>
    <row r="4524" spans="1:27" s="2" customFormat="1" ht="15.6" x14ac:dyDescent="0.3">
      <c r="A4524" s="555">
        <v>45561</v>
      </c>
      <c r="B4524" s="48" t="s">
        <v>4301</v>
      </c>
      <c r="C4524" s="48" t="s">
        <v>3434</v>
      </c>
      <c r="D4524" s="48">
        <v>5</v>
      </c>
      <c r="E4524" s="48" t="s">
        <v>28</v>
      </c>
      <c r="F4524" s="45">
        <v>5</v>
      </c>
      <c r="G4524" s="46" t="s">
        <v>4306</v>
      </c>
      <c r="H4524" s="47" t="s">
        <v>4307</v>
      </c>
      <c r="I4524" s="70"/>
      <c r="J4524" s="522"/>
      <c r="K4524" s="42" t="s">
        <v>31</v>
      </c>
      <c r="L4524" s="543">
        <v>45435</v>
      </c>
      <c r="M4524" s="51"/>
      <c r="N4524" s="513">
        <v>45583</v>
      </c>
      <c r="O4524" s="51" t="s">
        <v>4303</v>
      </c>
      <c r="P4524" s="70" t="str">
        <f t="shared" ca="1" si="750"/>
        <v/>
      </c>
      <c r="Q4524" s="70" t="str">
        <f t="shared" ca="1" si="751"/>
        <v/>
      </c>
      <c r="R4524" s="70" t="str">
        <f t="shared" ca="1" si="752"/>
        <v/>
      </c>
      <c r="S4524" s="70" t="str">
        <f t="shared" ca="1" si="753"/>
        <v/>
      </c>
      <c r="T4524" s="147" t="str">
        <f t="shared" ca="1" si="754"/>
        <v/>
      </c>
      <c r="U4524" s="146"/>
      <c r="V4524" s="51"/>
      <c r="W4524" s="51"/>
      <c r="X4524" s="51"/>
      <c r="Y4524" s="51"/>
      <c r="Z4524" s="51"/>
      <c r="AA4524" s="145"/>
    </row>
    <row r="4525" spans="1:27" s="2" customFormat="1" ht="15.6" x14ac:dyDescent="0.3">
      <c r="A4525" s="555">
        <v>45561</v>
      </c>
      <c r="B4525" s="48" t="s">
        <v>4301</v>
      </c>
      <c r="C4525" s="48" t="s">
        <v>3434</v>
      </c>
      <c r="D4525" s="48">
        <v>5</v>
      </c>
      <c r="E4525" s="48" t="s">
        <v>28</v>
      </c>
      <c r="F4525" s="45">
        <v>6</v>
      </c>
      <c r="G4525" s="46" t="s">
        <v>4308</v>
      </c>
      <c r="H4525" s="47" t="s">
        <v>30</v>
      </c>
      <c r="I4525" s="48"/>
      <c r="J4525" s="513"/>
      <c r="K4525" s="188" t="s">
        <v>227</v>
      </c>
      <c r="L4525" s="543">
        <v>45435</v>
      </c>
      <c r="M4525" s="51"/>
      <c r="N4525" s="513">
        <v>45583</v>
      </c>
      <c r="O4525" s="51" t="s">
        <v>4303</v>
      </c>
      <c r="P4525" s="70" t="str">
        <f t="shared" ca="1" si="750"/>
        <v/>
      </c>
      <c r="Q4525" s="70" t="str">
        <f t="shared" ca="1" si="751"/>
        <v/>
      </c>
      <c r="R4525" s="70" t="str">
        <f t="shared" ca="1" si="752"/>
        <v/>
      </c>
      <c r="S4525" s="70" t="str">
        <f t="shared" ca="1" si="753"/>
        <v/>
      </c>
      <c r="T4525" s="147" t="str">
        <f t="shared" ca="1" si="754"/>
        <v/>
      </c>
      <c r="U4525" s="146"/>
      <c r="V4525" s="51"/>
      <c r="W4525" s="51"/>
      <c r="X4525" s="51"/>
      <c r="Y4525" s="51"/>
      <c r="Z4525" s="51"/>
      <c r="AA4525" s="145"/>
    </row>
    <row r="4526" spans="1:27" s="2" customFormat="1" ht="15.6" x14ac:dyDescent="0.3">
      <c r="A4526" s="555">
        <v>45561</v>
      </c>
      <c r="B4526" s="48" t="s">
        <v>4301</v>
      </c>
      <c r="C4526" s="48" t="s">
        <v>3434</v>
      </c>
      <c r="D4526" s="48">
        <v>5</v>
      </c>
      <c r="E4526" s="48" t="s">
        <v>28</v>
      </c>
      <c r="F4526" s="45">
        <v>7</v>
      </c>
      <c r="G4526" s="52" t="s">
        <v>4309</v>
      </c>
      <c r="H4526" s="59"/>
      <c r="I4526" s="70"/>
      <c r="J4526" s="522"/>
      <c r="K4526" s="188" t="s">
        <v>227</v>
      </c>
      <c r="L4526" s="543">
        <v>45435</v>
      </c>
      <c r="M4526" s="51"/>
      <c r="N4526" s="513"/>
      <c r="O4526" s="51" t="s">
        <v>4303</v>
      </c>
      <c r="P4526" s="70" t="str">
        <f t="shared" ca="1" si="750"/>
        <v/>
      </c>
      <c r="Q4526" s="70" t="str">
        <f t="shared" ca="1" si="751"/>
        <v/>
      </c>
      <c r="R4526" s="70" t="str">
        <f t="shared" ca="1" si="752"/>
        <v/>
      </c>
      <c r="S4526" s="70" t="str">
        <f t="shared" ca="1" si="753"/>
        <v/>
      </c>
      <c r="T4526" s="147" t="str">
        <f t="shared" ca="1" si="754"/>
        <v/>
      </c>
      <c r="U4526" s="146"/>
      <c r="V4526" s="51"/>
      <c r="W4526" s="51"/>
      <c r="X4526" s="51"/>
      <c r="Y4526" s="51"/>
      <c r="Z4526" s="51"/>
      <c r="AA4526" s="145"/>
    </row>
    <row r="4527" spans="1:27" s="2" customFormat="1" ht="15.6" x14ac:dyDescent="0.3">
      <c r="A4527" s="555">
        <v>45561</v>
      </c>
      <c r="B4527" s="48" t="s">
        <v>4301</v>
      </c>
      <c r="C4527" s="48" t="s">
        <v>3434</v>
      </c>
      <c r="D4527" s="48">
        <v>5</v>
      </c>
      <c r="E4527" s="48" t="s">
        <v>28</v>
      </c>
      <c r="F4527" s="45">
        <v>8</v>
      </c>
      <c r="G4527" s="46" t="s">
        <v>4310</v>
      </c>
      <c r="H4527" s="59" t="s">
        <v>30</v>
      </c>
      <c r="I4527" s="70"/>
      <c r="J4527" s="522"/>
      <c r="K4527" s="42" t="s">
        <v>31</v>
      </c>
      <c r="L4527" s="543">
        <v>45435</v>
      </c>
      <c r="M4527" s="51"/>
      <c r="N4527" s="513">
        <v>45583</v>
      </c>
      <c r="O4527" s="51" t="s">
        <v>4303</v>
      </c>
      <c r="P4527" s="70" t="str">
        <f t="shared" ca="1" si="750"/>
        <v/>
      </c>
      <c r="Q4527" s="70" t="str">
        <f t="shared" ca="1" si="751"/>
        <v/>
      </c>
      <c r="R4527" s="70" t="str">
        <f t="shared" ca="1" si="752"/>
        <v/>
      </c>
      <c r="S4527" s="70" t="str">
        <f t="shared" ca="1" si="753"/>
        <v/>
      </c>
      <c r="T4527" s="147" t="str">
        <f t="shared" ca="1" si="754"/>
        <v/>
      </c>
      <c r="U4527" s="146"/>
      <c r="V4527" s="51"/>
      <c r="W4527" s="51"/>
      <c r="X4527" s="51"/>
      <c r="Y4527" s="51"/>
      <c r="Z4527" s="51"/>
      <c r="AA4527" s="145"/>
    </row>
    <row r="4528" spans="1:27" s="2" customFormat="1" ht="15.6" x14ac:dyDescent="0.3">
      <c r="A4528" s="555">
        <v>45561</v>
      </c>
      <c r="B4528" s="48" t="s">
        <v>4301</v>
      </c>
      <c r="C4528" s="48" t="s">
        <v>3434</v>
      </c>
      <c r="D4528" s="48">
        <v>5</v>
      </c>
      <c r="E4528" s="48" t="s">
        <v>28</v>
      </c>
      <c r="F4528" s="45">
        <v>9</v>
      </c>
      <c r="G4528" s="46" t="s">
        <v>4311</v>
      </c>
      <c r="H4528" s="59" t="s">
        <v>30</v>
      </c>
      <c r="I4528" s="70"/>
      <c r="J4528" s="522"/>
      <c r="K4528" s="42" t="s">
        <v>31</v>
      </c>
      <c r="L4528" s="543">
        <v>45435</v>
      </c>
      <c r="M4528" s="51"/>
      <c r="N4528" s="513">
        <v>45583</v>
      </c>
      <c r="O4528" s="51" t="s">
        <v>4303</v>
      </c>
      <c r="P4528" s="70" t="str">
        <f t="shared" ca="1" si="750"/>
        <v/>
      </c>
      <c r="Q4528" s="70" t="str">
        <f t="shared" ca="1" si="751"/>
        <v/>
      </c>
      <c r="R4528" s="70" t="str">
        <f t="shared" ca="1" si="752"/>
        <v/>
      </c>
      <c r="S4528" s="70" t="str">
        <f t="shared" ca="1" si="753"/>
        <v/>
      </c>
      <c r="T4528" s="147" t="str">
        <f t="shared" ca="1" si="754"/>
        <v/>
      </c>
      <c r="U4528" s="146"/>
      <c r="V4528" s="51"/>
      <c r="W4528" s="51"/>
      <c r="X4528" s="51"/>
      <c r="Y4528" s="51"/>
      <c r="Z4528" s="51"/>
      <c r="AA4528" s="145"/>
    </row>
    <row r="4529" spans="1:27" s="2" customFormat="1" ht="15.6" customHeight="1" x14ac:dyDescent="0.3">
      <c r="A4529" s="555">
        <v>45561</v>
      </c>
      <c r="B4529" s="48" t="s">
        <v>4301</v>
      </c>
      <c r="C4529" s="48" t="s">
        <v>3434</v>
      </c>
      <c r="D4529" s="48">
        <v>5</v>
      </c>
      <c r="E4529" s="48" t="s">
        <v>28</v>
      </c>
      <c r="F4529" s="45">
        <v>10</v>
      </c>
      <c r="G4529" s="46" t="s">
        <v>4312</v>
      </c>
      <c r="H4529" s="59" t="s">
        <v>30</v>
      </c>
      <c r="I4529" s="70"/>
      <c r="J4529" s="522"/>
      <c r="K4529" s="42" t="s">
        <v>31</v>
      </c>
      <c r="L4529" s="543">
        <v>45435</v>
      </c>
      <c r="M4529" s="51"/>
      <c r="N4529" s="513">
        <v>45583</v>
      </c>
      <c r="O4529" s="51" t="s">
        <v>4303</v>
      </c>
      <c r="P4529" s="70" t="str">
        <f t="shared" ca="1" si="750"/>
        <v/>
      </c>
      <c r="Q4529" s="70" t="str">
        <f t="shared" ca="1" si="751"/>
        <v/>
      </c>
      <c r="R4529" s="70" t="str">
        <f t="shared" ca="1" si="752"/>
        <v/>
      </c>
      <c r="S4529" s="70" t="str">
        <f t="shared" ca="1" si="753"/>
        <v/>
      </c>
      <c r="T4529" s="147" t="str">
        <f t="shared" ca="1" si="754"/>
        <v/>
      </c>
      <c r="U4529" s="146"/>
      <c r="V4529" s="51"/>
      <c r="W4529" s="51"/>
      <c r="X4529" s="51"/>
      <c r="Y4529" s="51"/>
      <c r="Z4529" s="51"/>
      <c r="AA4529" s="145"/>
    </row>
    <row r="4530" spans="1:27" s="2" customFormat="1" ht="15.6" x14ac:dyDescent="0.3">
      <c r="A4530" s="555">
        <v>45561</v>
      </c>
      <c r="B4530" s="48" t="s">
        <v>4301</v>
      </c>
      <c r="C4530" s="48" t="s">
        <v>3434</v>
      </c>
      <c r="D4530" s="48">
        <v>5</v>
      </c>
      <c r="E4530" s="48" t="s">
        <v>28</v>
      </c>
      <c r="F4530" s="45">
        <v>11</v>
      </c>
      <c r="G4530" s="46" t="s">
        <v>4313</v>
      </c>
      <c r="H4530" s="47" t="s">
        <v>4314</v>
      </c>
      <c r="I4530" s="70"/>
      <c r="J4530" s="522"/>
      <c r="K4530" s="187" t="s">
        <v>31</v>
      </c>
      <c r="L4530" s="543">
        <v>45435</v>
      </c>
      <c r="M4530" s="51"/>
      <c r="N4530" s="513">
        <v>45583</v>
      </c>
      <c r="O4530" s="51" t="s">
        <v>4303</v>
      </c>
      <c r="P4530" s="70" t="str">
        <f t="shared" ca="1" si="750"/>
        <v/>
      </c>
      <c r="Q4530" s="70" t="str">
        <f t="shared" ca="1" si="751"/>
        <v/>
      </c>
      <c r="R4530" s="70" t="str">
        <f t="shared" ca="1" si="752"/>
        <v/>
      </c>
      <c r="S4530" s="70" t="str">
        <f t="shared" ca="1" si="753"/>
        <v/>
      </c>
      <c r="T4530" s="147" t="str">
        <f t="shared" ca="1" si="754"/>
        <v/>
      </c>
      <c r="U4530" s="146"/>
      <c r="V4530" s="51"/>
      <c r="W4530" s="51"/>
      <c r="X4530" s="51"/>
      <c r="Y4530" s="51"/>
      <c r="Z4530" s="51"/>
      <c r="AA4530" s="145"/>
    </row>
    <row r="4531" spans="1:27" s="2" customFormat="1" ht="15.6" x14ac:dyDescent="0.3">
      <c r="A4531" s="555">
        <v>45561</v>
      </c>
      <c r="B4531" s="48" t="s">
        <v>4301</v>
      </c>
      <c r="C4531" s="48" t="s">
        <v>3434</v>
      </c>
      <c r="D4531" s="48">
        <v>5</v>
      </c>
      <c r="E4531" s="48" t="s">
        <v>28</v>
      </c>
      <c r="F4531" s="45">
        <v>12</v>
      </c>
      <c r="G4531" s="46" t="s">
        <v>4315</v>
      </c>
      <c r="H4531" s="47" t="s">
        <v>30</v>
      </c>
      <c r="I4531" s="70"/>
      <c r="J4531" s="522"/>
      <c r="K4531" s="42" t="s">
        <v>31</v>
      </c>
      <c r="L4531" s="543">
        <v>45435</v>
      </c>
      <c r="M4531" s="51"/>
      <c r="N4531" s="513">
        <v>45583</v>
      </c>
      <c r="O4531" s="51" t="s">
        <v>4303</v>
      </c>
      <c r="P4531" s="70" t="str">
        <f t="shared" ca="1" si="750"/>
        <v/>
      </c>
      <c r="Q4531" s="70" t="str">
        <f t="shared" ca="1" si="751"/>
        <v/>
      </c>
      <c r="R4531" s="70" t="str">
        <f t="shared" ca="1" si="752"/>
        <v/>
      </c>
      <c r="S4531" s="70" t="str">
        <f t="shared" ca="1" si="753"/>
        <v/>
      </c>
      <c r="T4531" s="147" t="str">
        <f t="shared" ca="1" si="754"/>
        <v/>
      </c>
      <c r="U4531" s="146"/>
      <c r="V4531" s="51"/>
      <c r="W4531" s="51"/>
      <c r="X4531" s="51"/>
      <c r="Y4531" s="51"/>
      <c r="Z4531" s="51"/>
      <c r="AA4531" s="145"/>
    </row>
    <row r="4532" spans="1:27" s="2" customFormat="1" ht="15.6" x14ac:dyDescent="0.3">
      <c r="A4532" s="555">
        <v>45561</v>
      </c>
      <c r="B4532" s="48" t="s">
        <v>4301</v>
      </c>
      <c r="C4532" s="48" t="s">
        <v>3434</v>
      </c>
      <c r="D4532" s="48">
        <v>5</v>
      </c>
      <c r="E4532" s="48" t="s">
        <v>28</v>
      </c>
      <c r="F4532" s="45">
        <v>13</v>
      </c>
      <c r="G4532" s="52" t="s">
        <v>4316</v>
      </c>
      <c r="H4532" s="59"/>
      <c r="I4532" s="70"/>
      <c r="J4532" s="522"/>
      <c r="K4532" s="188" t="s">
        <v>227</v>
      </c>
      <c r="L4532" s="543">
        <v>45435</v>
      </c>
      <c r="M4532" s="51"/>
      <c r="N4532" s="513"/>
      <c r="O4532" s="51" t="s">
        <v>4303</v>
      </c>
      <c r="P4532" s="70" t="str">
        <f t="shared" ca="1" si="750"/>
        <v/>
      </c>
      <c r="Q4532" s="70" t="str">
        <f t="shared" ca="1" si="751"/>
        <v/>
      </c>
      <c r="R4532" s="70" t="str">
        <f t="shared" ca="1" si="752"/>
        <v/>
      </c>
      <c r="S4532" s="70" t="str">
        <f t="shared" ca="1" si="753"/>
        <v/>
      </c>
      <c r="T4532" s="147" t="str">
        <f t="shared" ca="1" si="754"/>
        <v/>
      </c>
      <c r="U4532" s="146"/>
      <c r="V4532" s="51"/>
      <c r="W4532" s="51"/>
      <c r="X4532" s="51"/>
      <c r="Y4532" s="51"/>
      <c r="Z4532" s="51"/>
      <c r="AA4532" s="145"/>
    </row>
    <row r="4533" spans="1:27" s="2" customFormat="1" ht="15.6" x14ac:dyDescent="0.3">
      <c r="A4533" s="555">
        <v>45561</v>
      </c>
      <c r="B4533" s="48" t="s">
        <v>4301</v>
      </c>
      <c r="C4533" s="48" t="s">
        <v>3434</v>
      </c>
      <c r="D4533" s="48">
        <v>5</v>
      </c>
      <c r="E4533" s="48" t="s">
        <v>28</v>
      </c>
      <c r="F4533" s="45">
        <v>14</v>
      </c>
      <c r="G4533" s="52" t="s">
        <v>4317</v>
      </c>
      <c r="H4533" s="53" t="s">
        <v>30</v>
      </c>
      <c r="I4533" s="70"/>
      <c r="J4533" s="522">
        <v>45538</v>
      </c>
      <c r="K4533" s="42" t="s">
        <v>31</v>
      </c>
      <c r="L4533" s="543">
        <v>45435</v>
      </c>
      <c r="M4533" s="51"/>
      <c r="N4533" s="513">
        <v>45632</v>
      </c>
      <c r="O4533" s="51" t="s">
        <v>4303</v>
      </c>
      <c r="P4533" s="70" t="str">
        <f t="shared" ca="1" si="750"/>
        <v/>
      </c>
      <c r="Q4533" s="70" t="str">
        <f t="shared" ca="1" si="751"/>
        <v/>
      </c>
      <c r="R4533" s="70" t="str">
        <f t="shared" ca="1" si="752"/>
        <v/>
      </c>
      <c r="S4533" s="70" t="str">
        <f t="shared" ca="1" si="753"/>
        <v/>
      </c>
      <c r="T4533" s="147" t="str">
        <f t="shared" ca="1" si="754"/>
        <v/>
      </c>
      <c r="U4533" s="146"/>
      <c r="V4533" s="51"/>
      <c r="W4533" s="51"/>
      <c r="X4533" s="51"/>
      <c r="Y4533" s="51"/>
      <c r="Z4533" s="51"/>
      <c r="AA4533" s="145"/>
    </row>
    <row r="4534" spans="1:27" s="2" customFormat="1" ht="31.2" x14ac:dyDescent="0.3">
      <c r="A4534" s="555">
        <v>45561</v>
      </c>
      <c r="B4534" s="48" t="s">
        <v>4301</v>
      </c>
      <c r="C4534" s="48" t="s">
        <v>3434</v>
      </c>
      <c r="D4534" s="48">
        <v>5</v>
      </c>
      <c r="E4534" s="48" t="s">
        <v>28</v>
      </c>
      <c r="F4534" s="45">
        <v>15</v>
      </c>
      <c r="G4534" s="198" t="s">
        <v>4318</v>
      </c>
      <c r="H4534" s="47" t="s">
        <v>1218</v>
      </c>
      <c r="I4534" s="81"/>
      <c r="J4534" s="577">
        <v>45538</v>
      </c>
      <c r="K4534" s="42" t="s">
        <v>31</v>
      </c>
      <c r="L4534" s="543">
        <v>45435</v>
      </c>
      <c r="M4534" s="131">
        <v>45706</v>
      </c>
      <c r="N4534" s="513">
        <v>45707</v>
      </c>
      <c r="O4534" s="51" t="s">
        <v>4303</v>
      </c>
      <c r="P4534" s="70" t="str">
        <f t="shared" ca="1" si="750"/>
        <v/>
      </c>
      <c r="Q4534" s="70" t="str">
        <f t="shared" ca="1" si="751"/>
        <v/>
      </c>
      <c r="R4534" s="70" t="str">
        <f t="shared" ca="1" si="752"/>
        <v/>
      </c>
      <c r="S4534" s="70" t="str">
        <f t="shared" ca="1" si="753"/>
        <v/>
      </c>
      <c r="T4534" s="147" t="str">
        <f t="shared" ca="1" si="754"/>
        <v/>
      </c>
      <c r="U4534" s="146"/>
      <c r="V4534" s="51"/>
      <c r="W4534" s="51"/>
      <c r="X4534" s="51"/>
      <c r="Y4534" s="51"/>
      <c r="Z4534" s="51"/>
      <c r="AA4534" s="145"/>
    </row>
    <row r="4535" spans="1:27" s="2" customFormat="1" ht="15.6" x14ac:dyDescent="0.3">
      <c r="A4535" s="555">
        <v>45561</v>
      </c>
      <c r="B4535" s="48" t="s">
        <v>4301</v>
      </c>
      <c r="C4535" s="48" t="s">
        <v>3434</v>
      </c>
      <c r="D4535" s="48">
        <v>5</v>
      </c>
      <c r="E4535" s="48" t="s">
        <v>28</v>
      </c>
      <c r="F4535" s="45">
        <v>16</v>
      </c>
      <c r="G4535" s="46" t="s">
        <v>4319</v>
      </c>
      <c r="H4535" s="47" t="s">
        <v>54</v>
      </c>
      <c r="I4535" s="70"/>
      <c r="J4535" s="577">
        <v>45538</v>
      </c>
      <c r="K4535" s="42" t="s">
        <v>31</v>
      </c>
      <c r="L4535" s="543">
        <v>45435</v>
      </c>
      <c r="M4535" s="51"/>
      <c r="N4535" s="513">
        <v>45567</v>
      </c>
      <c r="O4535" s="51" t="s">
        <v>4303</v>
      </c>
      <c r="P4535" s="70" t="str">
        <f t="shared" ca="1" si="750"/>
        <v/>
      </c>
      <c r="Q4535" s="70" t="str">
        <f t="shared" ca="1" si="751"/>
        <v/>
      </c>
      <c r="R4535" s="70" t="str">
        <f t="shared" ca="1" si="752"/>
        <v/>
      </c>
      <c r="S4535" s="70" t="str">
        <f t="shared" ca="1" si="753"/>
        <v/>
      </c>
      <c r="T4535" s="147" t="str">
        <f t="shared" ca="1" si="754"/>
        <v/>
      </c>
      <c r="U4535" s="146"/>
      <c r="V4535" s="51"/>
      <c r="W4535" s="51"/>
      <c r="X4535" s="51"/>
      <c r="Y4535" s="51"/>
      <c r="Z4535" s="51"/>
      <c r="AA4535" s="145"/>
    </row>
    <row r="4536" spans="1:27" s="2" customFormat="1" ht="15.6" x14ac:dyDescent="0.3">
      <c r="A4536" s="555">
        <v>45561</v>
      </c>
      <c r="B4536" s="48" t="s">
        <v>4301</v>
      </c>
      <c r="C4536" s="48" t="s">
        <v>3434</v>
      </c>
      <c r="D4536" s="48">
        <v>5</v>
      </c>
      <c r="E4536" s="48" t="s">
        <v>28</v>
      </c>
      <c r="F4536" s="45">
        <v>17</v>
      </c>
      <c r="G4536" s="52" t="s">
        <v>4320</v>
      </c>
      <c r="H4536" s="53" t="s">
        <v>3546</v>
      </c>
      <c r="I4536" s="70"/>
      <c r="J4536" s="522">
        <v>45579</v>
      </c>
      <c r="K4536" s="42" t="s">
        <v>31</v>
      </c>
      <c r="L4536" s="543">
        <v>45435</v>
      </c>
      <c r="M4536" s="51"/>
      <c r="N4536" s="513">
        <v>45632</v>
      </c>
      <c r="O4536" s="51" t="s">
        <v>4303</v>
      </c>
      <c r="P4536" s="70" t="str">
        <f t="shared" ca="1" si="750"/>
        <v/>
      </c>
      <c r="Q4536" s="70" t="str">
        <f t="shared" ca="1" si="751"/>
        <v/>
      </c>
      <c r="R4536" s="70" t="str">
        <f t="shared" ca="1" si="752"/>
        <v/>
      </c>
      <c r="S4536" s="70" t="str">
        <f t="shared" ca="1" si="753"/>
        <v/>
      </c>
      <c r="T4536" s="147" t="str">
        <f t="shared" ca="1" si="754"/>
        <v/>
      </c>
      <c r="U4536" s="146"/>
      <c r="V4536" s="51"/>
      <c r="W4536" s="51"/>
      <c r="X4536" s="51"/>
      <c r="Y4536" s="51"/>
      <c r="Z4536" s="51"/>
      <c r="AA4536" s="145"/>
    </row>
    <row r="4537" spans="1:27" s="2" customFormat="1" ht="15.6" x14ac:dyDescent="0.3">
      <c r="A4537" s="555">
        <v>45561</v>
      </c>
      <c r="B4537" s="48" t="s">
        <v>4301</v>
      </c>
      <c r="C4537" s="48" t="s">
        <v>3434</v>
      </c>
      <c r="D4537" s="48">
        <v>5</v>
      </c>
      <c r="E4537" s="48" t="s">
        <v>28</v>
      </c>
      <c r="F4537" s="45">
        <v>18</v>
      </c>
      <c r="G4537" s="52" t="s">
        <v>4321</v>
      </c>
      <c r="H4537" s="53" t="s">
        <v>30</v>
      </c>
      <c r="I4537" s="70"/>
      <c r="J4537" s="522">
        <v>45579</v>
      </c>
      <c r="K4537" s="42" t="s">
        <v>31</v>
      </c>
      <c r="L4537" s="543">
        <v>45435</v>
      </c>
      <c r="M4537" s="51"/>
      <c r="N4537" s="513">
        <v>45632</v>
      </c>
      <c r="O4537" s="51" t="s">
        <v>4303</v>
      </c>
      <c r="P4537" s="70" t="str">
        <f t="shared" ca="1" si="750"/>
        <v/>
      </c>
      <c r="Q4537" s="70" t="str">
        <f t="shared" ca="1" si="751"/>
        <v/>
      </c>
      <c r="R4537" s="70" t="str">
        <f t="shared" ca="1" si="752"/>
        <v/>
      </c>
      <c r="S4537" s="70" t="str">
        <f t="shared" ca="1" si="753"/>
        <v/>
      </c>
      <c r="T4537" s="147" t="str">
        <f t="shared" ca="1" si="754"/>
        <v/>
      </c>
      <c r="U4537" s="146"/>
      <c r="V4537" s="51"/>
      <c r="W4537" s="51"/>
      <c r="X4537" s="51"/>
      <c r="Y4537" s="51"/>
      <c r="Z4537" s="51"/>
      <c r="AA4537" s="145"/>
    </row>
    <row r="4538" spans="1:27" s="2" customFormat="1" ht="15.6" x14ac:dyDescent="0.3">
      <c r="A4538" s="555">
        <v>45561</v>
      </c>
      <c r="B4538" s="48" t="s">
        <v>4301</v>
      </c>
      <c r="C4538" s="48" t="s">
        <v>3434</v>
      </c>
      <c r="D4538" s="48">
        <v>5</v>
      </c>
      <c r="E4538" s="48" t="s">
        <v>28</v>
      </c>
      <c r="F4538" s="45">
        <v>19</v>
      </c>
      <c r="G4538" s="52" t="s">
        <v>803</v>
      </c>
      <c r="H4538" s="53" t="s">
        <v>76</v>
      </c>
      <c r="I4538" s="70"/>
      <c r="J4538" s="522">
        <v>45579</v>
      </c>
      <c r="K4538" s="42" t="s">
        <v>31</v>
      </c>
      <c r="L4538" s="543">
        <v>45435</v>
      </c>
      <c r="M4538" s="51"/>
      <c r="N4538" s="513">
        <v>45632</v>
      </c>
      <c r="O4538" s="51" t="s">
        <v>4303</v>
      </c>
      <c r="P4538" s="70" t="str">
        <f t="shared" ca="1" si="750"/>
        <v/>
      </c>
      <c r="Q4538" s="70" t="str">
        <f t="shared" ca="1" si="751"/>
        <v/>
      </c>
      <c r="R4538" s="70" t="str">
        <f t="shared" ca="1" si="752"/>
        <v/>
      </c>
      <c r="S4538" s="70" t="str">
        <f t="shared" ca="1" si="753"/>
        <v/>
      </c>
      <c r="T4538" s="147" t="str">
        <f t="shared" ca="1" si="754"/>
        <v/>
      </c>
      <c r="U4538" s="146"/>
      <c r="V4538" s="51"/>
      <c r="W4538" s="51"/>
      <c r="X4538" s="51"/>
      <c r="Y4538" s="51"/>
      <c r="Z4538" s="51"/>
      <c r="AA4538" s="145"/>
    </row>
    <row r="4539" spans="1:27" s="2" customFormat="1" ht="15.6" x14ac:dyDescent="0.3">
      <c r="A4539" s="555">
        <v>45561</v>
      </c>
      <c r="B4539" s="48" t="s">
        <v>4301</v>
      </c>
      <c r="C4539" s="48" t="s">
        <v>3434</v>
      </c>
      <c r="D4539" s="48">
        <v>5</v>
      </c>
      <c r="E4539" s="48" t="s">
        <v>28</v>
      </c>
      <c r="F4539" s="45">
        <v>20</v>
      </c>
      <c r="G4539" s="52" t="s">
        <v>4322</v>
      </c>
      <c r="H4539" s="53" t="s">
        <v>30</v>
      </c>
      <c r="I4539" s="70"/>
      <c r="J4539" s="522">
        <v>45579</v>
      </c>
      <c r="K4539" s="42" t="s">
        <v>31</v>
      </c>
      <c r="L4539" s="543">
        <v>45435</v>
      </c>
      <c r="M4539" s="51"/>
      <c r="N4539" s="513">
        <v>45632</v>
      </c>
      <c r="O4539" s="51" t="s">
        <v>4303</v>
      </c>
      <c r="P4539" s="70" t="str">
        <f t="shared" ca="1" si="750"/>
        <v/>
      </c>
      <c r="Q4539" s="70" t="str">
        <f t="shared" ca="1" si="751"/>
        <v/>
      </c>
      <c r="R4539" s="70" t="str">
        <f t="shared" ca="1" si="752"/>
        <v/>
      </c>
      <c r="S4539" s="70" t="str">
        <f t="shared" ca="1" si="753"/>
        <v/>
      </c>
      <c r="T4539" s="147" t="str">
        <f t="shared" ca="1" si="754"/>
        <v/>
      </c>
      <c r="U4539" s="146"/>
      <c r="V4539" s="51"/>
      <c r="W4539" s="51"/>
      <c r="X4539" s="51"/>
      <c r="Y4539" s="51"/>
      <c r="Z4539" s="51"/>
      <c r="AA4539" s="145"/>
    </row>
    <row r="4540" spans="1:27" s="2" customFormat="1" ht="15.6" x14ac:dyDescent="0.3">
      <c r="A4540" s="555">
        <v>45561</v>
      </c>
      <c r="B4540" s="48" t="s">
        <v>4301</v>
      </c>
      <c r="C4540" s="48" t="s">
        <v>3434</v>
      </c>
      <c r="D4540" s="48">
        <v>5</v>
      </c>
      <c r="E4540" s="48" t="s">
        <v>28</v>
      </c>
      <c r="F4540" s="45">
        <v>21</v>
      </c>
      <c r="G4540" s="52" t="s">
        <v>4323</v>
      </c>
      <c r="H4540" s="53" t="s">
        <v>30</v>
      </c>
      <c r="I4540" s="70"/>
      <c r="J4540" s="522">
        <v>45581</v>
      </c>
      <c r="K4540" s="42" t="s">
        <v>31</v>
      </c>
      <c r="L4540" s="543">
        <v>45435</v>
      </c>
      <c r="M4540" s="51"/>
      <c r="N4540" s="513">
        <v>45632</v>
      </c>
      <c r="O4540" s="51" t="s">
        <v>4303</v>
      </c>
      <c r="P4540" s="70" t="str">
        <f t="shared" ca="1" si="750"/>
        <v/>
      </c>
      <c r="Q4540" s="70" t="str">
        <f t="shared" ca="1" si="751"/>
        <v/>
      </c>
      <c r="R4540" s="70" t="str">
        <f t="shared" ca="1" si="752"/>
        <v/>
      </c>
      <c r="S4540" s="70" t="str">
        <f t="shared" ca="1" si="753"/>
        <v/>
      </c>
      <c r="T4540" s="147" t="str">
        <f t="shared" ca="1" si="754"/>
        <v/>
      </c>
      <c r="U4540" s="146"/>
      <c r="V4540" s="51"/>
      <c r="W4540" s="51"/>
      <c r="X4540" s="51"/>
      <c r="Y4540" s="51"/>
      <c r="Z4540" s="51"/>
      <c r="AA4540" s="145"/>
    </row>
    <row r="4541" spans="1:27" s="2" customFormat="1" ht="15.6" x14ac:dyDescent="0.3">
      <c r="A4541" s="555">
        <v>45561</v>
      </c>
      <c r="B4541" s="48" t="s">
        <v>4301</v>
      </c>
      <c r="C4541" s="48" t="s">
        <v>3434</v>
      </c>
      <c r="D4541" s="48">
        <v>5</v>
      </c>
      <c r="E4541" s="48" t="s">
        <v>28</v>
      </c>
      <c r="F4541" s="45">
        <v>22</v>
      </c>
      <c r="G4541" s="52" t="s">
        <v>4324</v>
      </c>
      <c r="H4541" s="53" t="s">
        <v>30</v>
      </c>
      <c r="I4541" s="70"/>
      <c r="J4541" s="522">
        <v>45583</v>
      </c>
      <c r="K4541" s="42" t="s">
        <v>31</v>
      </c>
      <c r="L4541" s="543">
        <v>45435</v>
      </c>
      <c r="M4541" s="51"/>
      <c r="N4541" s="513">
        <v>45632</v>
      </c>
      <c r="O4541" s="51" t="s">
        <v>4303</v>
      </c>
      <c r="P4541" s="70" t="str">
        <f t="shared" ca="1" si="750"/>
        <v/>
      </c>
      <c r="Q4541" s="70" t="str">
        <f t="shared" ca="1" si="751"/>
        <v/>
      </c>
      <c r="R4541" s="70" t="str">
        <f t="shared" ca="1" si="752"/>
        <v/>
      </c>
      <c r="S4541" s="70" t="str">
        <f t="shared" ca="1" si="753"/>
        <v/>
      </c>
      <c r="T4541" s="147" t="str">
        <f t="shared" ca="1" si="754"/>
        <v/>
      </c>
      <c r="U4541" s="146"/>
      <c r="V4541" s="51"/>
      <c r="W4541" s="51"/>
      <c r="X4541" s="51"/>
      <c r="Y4541" s="51"/>
      <c r="Z4541" s="51"/>
      <c r="AA4541" s="145"/>
    </row>
    <row r="4542" spans="1:27" s="2" customFormat="1" ht="15.6" x14ac:dyDescent="0.3">
      <c r="A4542" s="555">
        <v>45561</v>
      </c>
      <c r="B4542" s="48" t="s">
        <v>4301</v>
      </c>
      <c r="C4542" s="48" t="s">
        <v>3434</v>
      </c>
      <c r="D4542" s="48">
        <v>5</v>
      </c>
      <c r="E4542" s="48" t="s">
        <v>28</v>
      </c>
      <c r="F4542" s="45">
        <v>23</v>
      </c>
      <c r="G4542" s="52" t="s">
        <v>4325</v>
      </c>
      <c r="H4542" s="53" t="s">
        <v>30</v>
      </c>
      <c r="I4542" s="70"/>
      <c r="J4542" s="522">
        <v>45583</v>
      </c>
      <c r="K4542" s="187" t="s">
        <v>31</v>
      </c>
      <c r="L4542" s="543">
        <v>45435</v>
      </c>
      <c r="M4542" s="51"/>
      <c r="N4542" s="513">
        <v>45632</v>
      </c>
      <c r="O4542" s="51" t="s">
        <v>4303</v>
      </c>
      <c r="P4542" s="70" t="str">
        <f t="shared" ca="1" si="750"/>
        <v/>
      </c>
      <c r="Q4542" s="70" t="str">
        <f t="shared" ca="1" si="751"/>
        <v/>
      </c>
      <c r="R4542" s="70" t="str">
        <f t="shared" ca="1" si="752"/>
        <v/>
      </c>
      <c r="S4542" s="70" t="str">
        <f t="shared" ca="1" si="753"/>
        <v/>
      </c>
      <c r="T4542" s="147" t="str">
        <f t="shared" ca="1" si="754"/>
        <v/>
      </c>
      <c r="U4542" s="146"/>
      <c r="V4542" s="51"/>
      <c r="W4542" s="51"/>
      <c r="X4542" s="51"/>
      <c r="Y4542" s="51"/>
      <c r="Z4542" s="51"/>
      <c r="AA4542" s="145"/>
    </row>
    <row r="4543" spans="1:27" s="2" customFormat="1" ht="15.6" x14ac:dyDescent="0.3">
      <c r="A4543" s="555">
        <v>45561</v>
      </c>
      <c r="B4543" s="48" t="s">
        <v>4301</v>
      </c>
      <c r="C4543" s="48" t="s">
        <v>3434</v>
      </c>
      <c r="D4543" s="48">
        <v>5</v>
      </c>
      <c r="E4543" s="48" t="s">
        <v>28</v>
      </c>
      <c r="F4543" s="45">
        <v>24</v>
      </c>
      <c r="G4543" s="52" t="s">
        <v>4326</v>
      </c>
      <c r="H4543" s="53" t="s">
        <v>30</v>
      </c>
      <c r="I4543" s="70"/>
      <c r="J4543" s="522">
        <v>45583</v>
      </c>
      <c r="K4543" s="42" t="s">
        <v>31</v>
      </c>
      <c r="L4543" s="543">
        <v>45435</v>
      </c>
      <c r="M4543" s="51"/>
      <c r="N4543" s="513">
        <v>45632</v>
      </c>
      <c r="O4543" s="51" t="s">
        <v>4303</v>
      </c>
      <c r="P4543" s="70" t="str">
        <f t="shared" ca="1" si="750"/>
        <v/>
      </c>
      <c r="Q4543" s="70" t="str">
        <f t="shared" ca="1" si="751"/>
        <v/>
      </c>
      <c r="R4543" s="70" t="str">
        <f t="shared" ca="1" si="752"/>
        <v/>
      </c>
      <c r="S4543" s="70" t="str">
        <f t="shared" ca="1" si="753"/>
        <v/>
      </c>
      <c r="T4543" s="147" t="str">
        <f t="shared" ca="1" si="754"/>
        <v/>
      </c>
      <c r="U4543" s="146"/>
      <c r="V4543" s="51"/>
      <c r="W4543" s="51"/>
      <c r="X4543" s="51"/>
      <c r="Y4543" s="51"/>
      <c r="Z4543" s="51"/>
      <c r="AA4543" s="145"/>
    </row>
    <row r="4544" spans="1:27" s="2" customFormat="1" ht="15.6" x14ac:dyDescent="0.3">
      <c r="A4544" s="555">
        <v>45561</v>
      </c>
      <c r="B4544" s="48" t="s">
        <v>4301</v>
      </c>
      <c r="C4544" s="48" t="s">
        <v>3434</v>
      </c>
      <c r="D4544" s="48">
        <v>5</v>
      </c>
      <c r="E4544" s="48" t="s">
        <v>28</v>
      </c>
      <c r="F4544" s="45">
        <v>25</v>
      </c>
      <c r="G4544" s="46" t="s">
        <v>4327</v>
      </c>
      <c r="H4544" s="47" t="s">
        <v>30</v>
      </c>
      <c r="I4544" s="70"/>
      <c r="J4544" s="577">
        <v>45583</v>
      </c>
      <c r="K4544" s="188" t="s">
        <v>227</v>
      </c>
      <c r="L4544" s="543">
        <v>45435</v>
      </c>
      <c r="M4544" s="51"/>
      <c r="N4544" s="513"/>
      <c r="O4544" s="51" t="s">
        <v>4303</v>
      </c>
      <c r="P4544" s="70" t="str">
        <f t="shared" ca="1" si="750"/>
        <v/>
      </c>
      <c r="Q4544" s="70" t="str">
        <f t="shared" ca="1" si="751"/>
        <v/>
      </c>
      <c r="R4544" s="70" t="str">
        <f t="shared" ca="1" si="752"/>
        <v/>
      </c>
      <c r="S4544" s="70" t="str">
        <f t="shared" ca="1" si="753"/>
        <v/>
      </c>
      <c r="T4544" s="147" t="str">
        <f t="shared" ca="1" si="754"/>
        <v/>
      </c>
      <c r="U4544" s="146"/>
      <c r="V4544" s="51"/>
      <c r="W4544" s="51"/>
      <c r="X4544" s="51"/>
      <c r="Y4544" s="51"/>
      <c r="Z4544" s="51"/>
      <c r="AA4544" s="145"/>
    </row>
    <row r="4545" spans="1:27" s="2" customFormat="1" ht="31.2" x14ac:dyDescent="0.3">
      <c r="A4545" s="555">
        <v>45561</v>
      </c>
      <c r="B4545" s="48" t="s">
        <v>4301</v>
      </c>
      <c r="C4545" s="48" t="s">
        <v>3434</v>
      </c>
      <c r="D4545" s="48">
        <v>5</v>
      </c>
      <c r="E4545" s="48" t="s">
        <v>28</v>
      </c>
      <c r="F4545" s="45">
        <v>26</v>
      </c>
      <c r="G4545" s="226" t="s">
        <v>5310</v>
      </c>
      <c r="H4545" s="65" t="s">
        <v>44</v>
      </c>
      <c r="I4545" s="88"/>
      <c r="J4545" s="580">
        <v>45743</v>
      </c>
      <c r="K4545" s="191" t="s">
        <v>31</v>
      </c>
      <c r="L4545" s="543">
        <v>45435</v>
      </c>
      <c r="M4545" s="125"/>
      <c r="N4545" s="513">
        <v>45967</v>
      </c>
      <c r="O4545" s="51"/>
      <c r="P4545" s="70" t="str">
        <f t="shared" ca="1" si="750"/>
        <v/>
      </c>
      <c r="Q4545" s="70" t="str">
        <f t="shared" ca="1" si="751"/>
        <v/>
      </c>
      <c r="R4545" s="70" t="str">
        <f t="shared" ca="1" si="752"/>
        <v/>
      </c>
      <c r="S4545" s="70" t="str">
        <f t="shared" ca="1" si="753"/>
        <v/>
      </c>
      <c r="T4545" s="147" t="str">
        <f t="shared" ca="1" si="754"/>
        <v/>
      </c>
      <c r="U4545" s="146"/>
      <c r="V4545" s="51"/>
      <c r="W4545" s="51"/>
      <c r="X4545" s="51"/>
      <c r="Y4545" s="51"/>
      <c r="Z4545" s="51"/>
      <c r="AA4545" s="145"/>
    </row>
    <row r="4546" spans="1:27" s="2" customFormat="1" ht="15.6" x14ac:dyDescent="0.3">
      <c r="A4546" s="555">
        <v>45561</v>
      </c>
      <c r="B4546" s="48" t="s">
        <v>4301</v>
      </c>
      <c r="C4546" s="48" t="s">
        <v>3434</v>
      </c>
      <c r="D4546" s="48">
        <v>5</v>
      </c>
      <c r="E4546" s="48" t="s">
        <v>28</v>
      </c>
      <c r="F4546" s="45">
        <v>27</v>
      </c>
      <c r="G4546" s="64" t="s">
        <v>4328</v>
      </c>
      <c r="H4546" s="65" t="s">
        <v>158</v>
      </c>
      <c r="I4546" s="88"/>
      <c r="J4546" s="580">
        <v>45852</v>
      </c>
      <c r="K4546" s="42" t="s">
        <v>31</v>
      </c>
      <c r="L4546" s="543">
        <v>45435</v>
      </c>
      <c r="M4546" s="196"/>
      <c r="N4546" s="513">
        <v>45876</v>
      </c>
      <c r="O4546" s="51"/>
      <c r="P4546" s="70" t="str">
        <f t="shared" ca="1" si="750"/>
        <v/>
      </c>
      <c r="Q4546" s="70" t="str">
        <f t="shared" ca="1" si="751"/>
        <v/>
      </c>
      <c r="R4546" s="70" t="str">
        <f t="shared" ca="1" si="752"/>
        <v/>
      </c>
      <c r="S4546" s="70" t="str">
        <f t="shared" ca="1" si="753"/>
        <v/>
      </c>
      <c r="T4546" s="147" t="str">
        <f t="shared" ca="1" si="754"/>
        <v/>
      </c>
      <c r="U4546" s="146"/>
      <c r="V4546" s="51"/>
      <c r="W4546" s="51"/>
      <c r="X4546" s="51"/>
      <c r="Y4546" s="51"/>
      <c r="Z4546" s="51"/>
      <c r="AA4546" s="145"/>
    </row>
    <row r="4547" spans="1:27" s="2" customFormat="1" ht="15.6" x14ac:dyDescent="0.3">
      <c r="A4547" s="555">
        <v>45561</v>
      </c>
      <c r="B4547" s="48" t="s">
        <v>4301</v>
      </c>
      <c r="C4547" s="48" t="s">
        <v>3434</v>
      </c>
      <c r="D4547" s="48">
        <v>5</v>
      </c>
      <c r="E4547" s="48" t="s">
        <v>28</v>
      </c>
      <c r="F4547" s="45">
        <v>28</v>
      </c>
      <c r="G4547" s="226" t="s">
        <v>5174</v>
      </c>
      <c r="H4547" s="47" t="s">
        <v>54</v>
      </c>
      <c r="I4547" s="395"/>
      <c r="J4547" s="580">
        <v>45877</v>
      </c>
      <c r="K4547" s="191" t="s">
        <v>31</v>
      </c>
      <c r="L4547" s="543">
        <v>45435</v>
      </c>
      <c r="M4547" s="51"/>
      <c r="N4547" s="513">
        <v>45898</v>
      </c>
      <c r="O4547" s="51"/>
      <c r="P4547" s="70"/>
      <c r="Q4547" s="70"/>
      <c r="R4547" s="70"/>
      <c r="S4547" s="70"/>
      <c r="T4547" s="147"/>
      <c r="U4547" s="146"/>
      <c r="V4547" s="51"/>
      <c r="W4547" s="51"/>
      <c r="X4547" s="51"/>
      <c r="Y4547" s="51"/>
      <c r="Z4547" s="51"/>
      <c r="AA4547" s="145"/>
    </row>
    <row r="4548" spans="1:27" s="2" customFormat="1" ht="15.6" x14ac:dyDescent="0.3">
      <c r="A4548" s="555">
        <v>45513</v>
      </c>
      <c r="B4548" s="48" t="s">
        <v>4329</v>
      </c>
      <c r="C4548" s="48" t="s">
        <v>3434</v>
      </c>
      <c r="D4548" s="48">
        <v>5</v>
      </c>
      <c r="E4548" s="48" t="s">
        <v>66</v>
      </c>
      <c r="F4548" s="48">
        <v>2</v>
      </c>
      <c r="G4548" s="46" t="s">
        <v>4330</v>
      </c>
      <c r="H4548" s="53" t="s">
        <v>76</v>
      </c>
      <c r="I4548" s="48"/>
      <c r="J4548" s="568"/>
      <c r="K4548" s="42" t="s">
        <v>31</v>
      </c>
      <c r="L4548" s="543">
        <v>45477</v>
      </c>
      <c r="M4548" s="51"/>
      <c r="N4548" s="513">
        <v>45552</v>
      </c>
      <c r="O4548" s="51"/>
      <c r="P4548" s="70" t="str">
        <f ca="1">IF(K4548="NÃO INTERVENCIONADO",TODAY()-J4548,"")</f>
        <v/>
      </c>
      <c r="Q4548" s="70" t="str">
        <f ca="1">IF(K4548="ENCOMENDADO",TODAY()-J4548,"")</f>
        <v/>
      </c>
      <c r="R4548" s="70" t="str">
        <f ca="1">IF(K4548="EM OBRA",TODAY()-J4548,"")</f>
        <v/>
      </c>
      <c r="S4548" s="70" t="str">
        <f ca="1">IF(K4548="CORREÇÃO NÃO ACEITE",TODAY()-J4548,"")</f>
        <v/>
      </c>
      <c r="T4548" s="147" t="str">
        <f ca="1">IF(K4548="A VERIFICAR",TODAY()-J4548,"")</f>
        <v/>
      </c>
      <c r="U4548" s="146"/>
      <c r="V4548" s="51"/>
      <c r="W4548" s="51"/>
      <c r="X4548" s="51"/>
      <c r="Y4548" s="51"/>
      <c r="Z4548" s="51"/>
      <c r="AA4548" s="145"/>
    </row>
    <row r="4549" spans="1:27" s="2" customFormat="1" ht="15.6" x14ac:dyDescent="0.3">
      <c r="A4549" s="555">
        <v>45513</v>
      </c>
      <c r="B4549" s="48" t="s">
        <v>4329</v>
      </c>
      <c r="C4549" s="48" t="s">
        <v>3434</v>
      </c>
      <c r="D4549" s="48">
        <v>5</v>
      </c>
      <c r="E4549" s="48" t="s">
        <v>66</v>
      </c>
      <c r="F4549" s="48">
        <v>3</v>
      </c>
      <c r="G4549" s="52" t="s">
        <v>4331</v>
      </c>
      <c r="H4549" s="53" t="s">
        <v>30</v>
      </c>
      <c r="I4549" s="48"/>
      <c r="J4549" s="569"/>
      <c r="K4549" s="42" t="s">
        <v>31</v>
      </c>
      <c r="L4549" s="543">
        <v>45477</v>
      </c>
      <c r="M4549" s="51"/>
      <c r="N4549" s="513">
        <v>45520</v>
      </c>
      <c r="O4549" s="51"/>
      <c r="P4549" s="70" t="str">
        <f ca="1">IF(K4549="NÃO INTERVENCIONADO",TODAY()-J4549,"")</f>
        <v/>
      </c>
      <c r="Q4549" s="70" t="str">
        <f ca="1">IF(K4549="ENCOMENDADO",TODAY()-J4549,"")</f>
        <v/>
      </c>
      <c r="R4549" s="70" t="str">
        <f ca="1">IF(K4549="EM OBRA",TODAY()-J4549,"")</f>
        <v/>
      </c>
      <c r="S4549" s="70" t="str">
        <f ca="1">IF(K4549="CORREÇÃO NÃO ACEITE",TODAY()-J4549,"")</f>
        <v/>
      </c>
      <c r="T4549" s="147" t="str">
        <f ca="1">IF(K4549="A VERIFICAR",TODAY()-J4549,"")</f>
        <v/>
      </c>
      <c r="U4549" s="146"/>
      <c r="V4549" s="51"/>
      <c r="W4549" s="51"/>
      <c r="X4549" s="51"/>
      <c r="Y4549" s="51"/>
      <c r="Z4549" s="51"/>
      <c r="AA4549" s="145"/>
    </row>
    <row r="4550" spans="1:27" s="2" customFormat="1" ht="15.6" x14ac:dyDescent="0.3">
      <c r="A4550" s="555">
        <v>45513</v>
      </c>
      <c r="B4550" s="48" t="s">
        <v>4329</v>
      </c>
      <c r="C4550" s="48" t="s">
        <v>3434</v>
      </c>
      <c r="D4550" s="48">
        <v>5</v>
      </c>
      <c r="E4550" s="48" t="s">
        <v>66</v>
      </c>
      <c r="F4550" s="48">
        <v>4</v>
      </c>
      <c r="G4550" s="46" t="s">
        <v>4332</v>
      </c>
      <c r="H4550" s="53" t="s">
        <v>30</v>
      </c>
      <c r="I4550" s="48"/>
      <c r="J4550" s="569"/>
      <c r="K4550" s="42" t="s">
        <v>31</v>
      </c>
      <c r="L4550" s="543">
        <v>45477</v>
      </c>
      <c r="M4550" s="51"/>
      <c r="N4550" s="513">
        <v>45552</v>
      </c>
      <c r="O4550" s="51"/>
      <c r="P4550" s="70" t="str">
        <f ca="1">IF(K4550="NÃO INTERVENCIONADO",TODAY()-J4550,"")</f>
        <v/>
      </c>
      <c r="Q4550" s="70" t="str">
        <f ca="1">IF(K4550="ENCOMENDADO",TODAY()-J4550,"")</f>
        <v/>
      </c>
      <c r="R4550" s="70" t="str">
        <f ca="1">IF(K4550="EM OBRA",TODAY()-J4550,"")</f>
        <v/>
      </c>
      <c r="S4550" s="70" t="str">
        <f ca="1">IF(K4550="CORREÇÃO NÃO ACEITE",TODAY()-J4550,"")</f>
        <v/>
      </c>
      <c r="T4550" s="147" t="str">
        <f ca="1">IF(K4550="A VERIFICAR",TODAY()-J4550,"")</f>
        <v/>
      </c>
      <c r="U4550" s="146"/>
      <c r="V4550" s="51"/>
      <c r="W4550" s="51"/>
      <c r="X4550" s="51"/>
      <c r="Y4550" s="51"/>
      <c r="Z4550" s="51"/>
      <c r="AA4550" s="145"/>
    </row>
    <row r="4551" spans="1:27" s="2" customFormat="1" ht="15.6" x14ac:dyDescent="0.3">
      <c r="A4551" s="555">
        <v>45513</v>
      </c>
      <c r="B4551" s="48" t="s">
        <v>4329</v>
      </c>
      <c r="C4551" s="48" t="s">
        <v>3434</v>
      </c>
      <c r="D4551" s="48">
        <v>5</v>
      </c>
      <c r="E4551" s="48" t="s">
        <v>66</v>
      </c>
      <c r="F4551" s="48">
        <v>5</v>
      </c>
      <c r="G4551" s="80" t="s">
        <v>4333</v>
      </c>
      <c r="H4551" s="53" t="s">
        <v>30</v>
      </c>
      <c r="I4551" s="48"/>
      <c r="J4551" s="569">
        <v>45531</v>
      </c>
      <c r="K4551" s="42" t="s">
        <v>31</v>
      </c>
      <c r="L4551" s="543">
        <v>45477</v>
      </c>
      <c r="M4551" s="51"/>
      <c r="N4551" s="513">
        <v>45668</v>
      </c>
      <c r="O4551" s="51"/>
      <c r="P4551" s="70" t="str">
        <f ca="1">IF(K4551="NÃO INTERVENCIONADO",TODAY()-J4551,"")</f>
        <v/>
      </c>
      <c r="Q4551" s="70" t="str">
        <f ca="1">IF(K4551="ENCOMENDADO",TODAY()-J4551,"")</f>
        <v/>
      </c>
      <c r="R4551" s="70" t="str">
        <f ca="1">IF(K4551="EM OBRA",TODAY()-J4551,"")</f>
        <v/>
      </c>
      <c r="S4551" s="70" t="str">
        <f ca="1">IF(K4551="CORREÇÃO NÃO ACEITE",TODAY()-J4551,"")</f>
        <v/>
      </c>
      <c r="T4551" s="147" t="str">
        <f ca="1">IF(K4551="A VERIFICAR",TODAY()-J4551,"")</f>
        <v/>
      </c>
      <c r="U4551" s="146"/>
      <c r="V4551" s="51"/>
      <c r="W4551" s="51"/>
      <c r="X4551" s="51"/>
      <c r="Y4551" s="51"/>
      <c r="Z4551" s="51"/>
      <c r="AA4551" s="145"/>
    </row>
    <row r="4552" spans="1:27" s="2" customFormat="1" ht="15.6" x14ac:dyDescent="0.3">
      <c r="A4552" s="555">
        <v>45513</v>
      </c>
      <c r="B4552" s="48" t="s">
        <v>4329</v>
      </c>
      <c r="C4552" s="48" t="s">
        <v>3434</v>
      </c>
      <c r="D4552" s="48">
        <v>5</v>
      </c>
      <c r="E4552" s="48" t="s">
        <v>66</v>
      </c>
      <c r="F4552" s="48">
        <v>6</v>
      </c>
      <c r="G4552" s="52" t="s">
        <v>4334</v>
      </c>
      <c r="H4552" s="53"/>
      <c r="I4552" s="48"/>
      <c r="J4552" s="569"/>
      <c r="K4552" s="188" t="s">
        <v>227</v>
      </c>
      <c r="L4552" s="543">
        <v>45477</v>
      </c>
      <c r="M4552" s="51"/>
      <c r="N4552" s="513">
        <v>45531</v>
      </c>
      <c r="O4552" s="51"/>
      <c r="P4552" s="70" t="str">
        <f ca="1">IF(K4552="NÃO INTERVENCIONADO",TODAY()-J4552,"")</f>
        <v/>
      </c>
      <c r="Q4552" s="70" t="str">
        <f ca="1">IF(K4552="ENCOMENDADO",TODAY()-J4552,"")</f>
        <v/>
      </c>
      <c r="R4552" s="70" t="str">
        <f ca="1">IF(K4552="EM OBRA",TODAY()-J4552,"")</f>
        <v/>
      </c>
      <c r="S4552" s="70" t="str">
        <f ca="1">IF(K4552="CORREÇÃO NÃO ACEITE",TODAY()-J4552,"")</f>
        <v/>
      </c>
      <c r="T4552" s="147" t="str">
        <f ca="1">IF(K4552="A VERIFICAR",TODAY()-J4552,"")</f>
        <v/>
      </c>
      <c r="U4552" s="146"/>
      <c r="V4552" s="51"/>
      <c r="W4552" s="51"/>
      <c r="X4552" s="51"/>
      <c r="Y4552" s="51"/>
      <c r="Z4552" s="51"/>
      <c r="AA4552" s="145"/>
    </row>
    <row r="4553" spans="1:27" s="2" customFormat="1" ht="15.6" x14ac:dyDescent="0.3">
      <c r="A4553" s="555">
        <v>45513</v>
      </c>
      <c r="B4553" s="48" t="s">
        <v>4329</v>
      </c>
      <c r="C4553" s="48" t="s">
        <v>3434</v>
      </c>
      <c r="D4553" s="48">
        <v>5</v>
      </c>
      <c r="E4553" s="48" t="s">
        <v>66</v>
      </c>
      <c r="F4553" s="48">
        <v>7</v>
      </c>
      <c r="G4553" s="46" t="s">
        <v>4335</v>
      </c>
      <c r="H4553" s="47" t="s">
        <v>54</v>
      </c>
      <c r="I4553" s="48"/>
      <c r="J4553" s="569"/>
      <c r="K4553" s="42" t="s">
        <v>31</v>
      </c>
      <c r="L4553" s="543">
        <v>45477</v>
      </c>
      <c r="M4553" s="51"/>
      <c r="N4553" s="513">
        <v>45520</v>
      </c>
      <c r="O4553" s="51"/>
      <c r="P4553" s="70"/>
      <c r="Q4553" s="70"/>
      <c r="R4553" s="70"/>
      <c r="S4553" s="70"/>
      <c r="T4553" s="147"/>
      <c r="U4553" s="146"/>
      <c r="V4553" s="51"/>
      <c r="W4553" s="51"/>
      <c r="X4553" s="51"/>
      <c r="Y4553" s="51"/>
      <c r="Z4553" s="51"/>
      <c r="AA4553" s="145"/>
    </row>
    <row r="4554" spans="1:27" s="2" customFormat="1" ht="15.6" x14ac:dyDescent="0.3">
      <c r="A4554" s="555">
        <v>45513</v>
      </c>
      <c r="B4554" s="48" t="s">
        <v>4329</v>
      </c>
      <c r="C4554" s="48" t="s">
        <v>3434</v>
      </c>
      <c r="D4554" s="48">
        <v>5</v>
      </c>
      <c r="E4554" s="48" t="s">
        <v>66</v>
      </c>
      <c r="F4554" s="48">
        <v>8</v>
      </c>
      <c r="G4554" s="46" t="s">
        <v>4336</v>
      </c>
      <c r="H4554" s="53" t="s">
        <v>30</v>
      </c>
      <c r="I4554" s="48"/>
      <c r="J4554" s="569"/>
      <c r="K4554" s="42" t="s">
        <v>31</v>
      </c>
      <c r="L4554" s="543">
        <v>45477</v>
      </c>
      <c r="M4554" s="51"/>
      <c r="N4554" s="513">
        <v>45552</v>
      </c>
      <c r="O4554" s="51"/>
      <c r="P4554" s="70" t="str">
        <f ca="1">IF(K4554="NÃO INTERVENCIONADO",TODAY()-J4554,"")</f>
        <v/>
      </c>
      <c r="Q4554" s="70" t="str">
        <f ca="1">IF(K4554="ENCOMENDADO",TODAY()-J4554,"")</f>
        <v/>
      </c>
      <c r="R4554" s="70" t="str">
        <f t="shared" ref="R4554:R4577" ca="1" si="755">IF(K4554="EM OBRA",TODAY()-J4554,"")</f>
        <v/>
      </c>
      <c r="S4554" s="70" t="str">
        <f t="shared" ref="S4554:S4577" ca="1" si="756">IF(K4554="CORREÇÃO NÃO ACEITE",TODAY()-J4554,"")</f>
        <v/>
      </c>
      <c r="T4554" s="147" t="str">
        <f t="shared" ref="T4554:T4577" ca="1" si="757">IF(K4554="A VERIFICAR",TODAY()-J4554,"")</f>
        <v/>
      </c>
      <c r="U4554" s="146"/>
      <c r="V4554" s="51"/>
      <c r="W4554" s="51"/>
      <c r="X4554" s="51"/>
      <c r="Y4554" s="51"/>
      <c r="Z4554" s="51"/>
      <c r="AA4554" s="145"/>
    </row>
    <row r="4555" spans="1:27" s="2" customFormat="1" ht="15.6" x14ac:dyDescent="0.3">
      <c r="A4555" s="555">
        <v>45513</v>
      </c>
      <c r="B4555" s="48" t="s">
        <v>4329</v>
      </c>
      <c r="C4555" s="48" t="s">
        <v>3434</v>
      </c>
      <c r="D4555" s="48">
        <v>5</v>
      </c>
      <c r="E4555" s="48" t="s">
        <v>66</v>
      </c>
      <c r="F4555" s="48">
        <v>9</v>
      </c>
      <c r="G4555" s="80" t="s">
        <v>4337</v>
      </c>
      <c r="H4555" s="47" t="s">
        <v>104</v>
      </c>
      <c r="I4555" s="48"/>
      <c r="J4555" s="569">
        <v>45531</v>
      </c>
      <c r="K4555" s="42" t="s">
        <v>31</v>
      </c>
      <c r="L4555" s="543">
        <v>45477</v>
      </c>
      <c r="M4555" s="51"/>
      <c r="N4555" s="513">
        <v>45668</v>
      </c>
      <c r="O4555" s="51"/>
      <c r="P4555" s="70" t="str">
        <f ca="1">IF(K4555="NÃO INTERVENCIONADO",TODAY()-J4555,"")</f>
        <v/>
      </c>
      <c r="Q4555" s="70" t="str">
        <f ca="1">IF(K4555="ENCOMENDADO",TODAY()-J4555,"")</f>
        <v/>
      </c>
      <c r="R4555" s="70" t="str">
        <f t="shared" ca="1" si="755"/>
        <v/>
      </c>
      <c r="S4555" s="70" t="str">
        <f t="shared" ca="1" si="756"/>
        <v/>
      </c>
      <c r="T4555" s="147" t="str">
        <f t="shared" ca="1" si="757"/>
        <v/>
      </c>
      <c r="U4555" s="146"/>
      <c r="V4555" s="51"/>
      <c r="W4555" s="51"/>
      <c r="X4555" s="51"/>
      <c r="Y4555" s="51"/>
      <c r="Z4555" s="51"/>
      <c r="AA4555" s="145"/>
    </row>
    <row r="4556" spans="1:27" s="2" customFormat="1" ht="15.6" x14ac:dyDescent="0.3">
      <c r="A4556" s="555">
        <v>45513</v>
      </c>
      <c r="B4556" s="48" t="s">
        <v>4329</v>
      </c>
      <c r="C4556" s="48" t="s">
        <v>3434</v>
      </c>
      <c r="D4556" s="48">
        <v>5</v>
      </c>
      <c r="E4556" s="48" t="s">
        <v>66</v>
      </c>
      <c r="F4556" s="48">
        <v>10</v>
      </c>
      <c r="G4556" s="46" t="s">
        <v>4338</v>
      </c>
      <c r="H4556" s="53" t="s">
        <v>30</v>
      </c>
      <c r="I4556" s="48"/>
      <c r="J4556" s="569">
        <v>45531</v>
      </c>
      <c r="K4556" s="42" t="s">
        <v>31</v>
      </c>
      <c r="L4556" s="543">
        <v>45477</v>
      </c>
      <c r="M4556" s="51"/>
      <c r="N4556" s="513">
        <v>45552</v>
      </c>
      <c r="O4556" s="51"/>
      <c r="P4556" s="70" t="str">
        <f ca="1">IF(K4556="NÃO INTERVENCIONADO",TODAY()-L4556,"")</f>
        <v/>
      </c>
      <c r="Q4556" s="70" t="str">
        <f ca="1">IF(K4556="ENCOMENDADO",TODAY()-J4556,"")</f>
        <v/>
      </c>
      <c r="R4556" s="70" t="str">
        <f t="shared" ca="1" si="755"/>
        <v/>
      </c>
      <c r="S4556" s="70" t="str">
        <f t="shared" ca="1" si="756"/>
        <v/>
      </c>
      <c r="T4556" s="147" t="str">
        <f t="shared" ca="1" si="757"/>
        <v/>
      </c>
      <c r="U4556" s="146"/>
      <c r="V4556" s="51"/>
      <c r="W4556" s="51"/>
      <c r="X4556" s="51"/>
      <c r="Y4556" s="51"/>
      <c r="Z4556" s="51"/>
      <c r="AA4556" s="145"/>
    </row>
    <row r="4557" spans="1:27" s="2" customFormat="1" ht="15.6" x14ac:dyDescent="0.3">
      <c r="A4557" s="555">
        <v>45513</v>
      </c>
      <c r="B4557" s="48" t="s">
        <v>4329</v>
      </c>
      <c r="C4557" s="48" t="s">
        <v>3434</v>
      </c>
      <c r="D4557" s="48">
        <v>5</v>
      </c>
      <c r="E4557" s="48" t="s">
        <v>66</v>
      </c>
      <c r="F4557" s="48">
        <v>11</v>
      </c>
      <c r="G4557" s="46" t="s">
        <v>4339</v>
      </c>
      <c r="H4557" s="53" t="s">
        <v>30</v>
      </c>
      <c r="I4557" s="48"/>
      <c r="J4557" s="569"/>
      <c r="K4557" s="42" t="s">
        <v>31</v>
      </c>
      <c r="L4557" s="543">
        <v>45477</v>
      </c>
      <c r="M4557" s="51"/>
      <c r="N4557" s="513">
        <v>45552</v>
      </c>
      <c r="O4557" s="51"/>
      <c r="P4557" s="70" t="str">
        <f t="shared" ref="P4557:P4569" ca="1" si="758">IF(K4557="NÃO INTERVENCIONADO",TODAY()-J4557,"")</f>
        <v/>
      </c>
      <c r="Q4557" s="70" t="str">
        <f ca="1">IF(K4557="ENCOMENDADO",TODAY()-J4557,"")</f>
        <v/>
      </c>
      <c r="R4557" s="70" t="str">
        <f t="shared" ca="1" si="755"/>
        <v/>
      </c>
      <c r="S4557" s="70" t="str">
        <f t="shared" ca="1" si="756"/>
        <v/>
      </c>
      <c r="T4557" s="147" t="str">
        <f t="shared" ca="1" si="757"/>
        <v/>
      </c>
      <c r="U4557" s="146"/>
      <c r="V4557" s="51"/>
      <c r="W4557" s="51"/>
      <c r="X4557" s="51"/>
      <c r="Y4557" s="51"/>
      <c r="Z4557" s="51"/>
      <c r="AA4557" s="145"/>
    </row>
    <row r="4558" spans="1:27" s="2" customFormat="1" ht="15.6" customHeight="1" x14ac:dyDescent="0.3">
      <c r="A4558" s="555">
        <v>45513</v>
      </c>
      <c r="B4558" s="48" t="s">
        <v>4329</v>
      </c>
      <c r="C4558" s="48" t="s">
        <v>3434</v>
      </c>
      <c r="D4558" s="48">
        <v>5</v>
      </c>
      <c r="E4558" s="48" t="s">
        <v>66</v>
      </c>
      <c r="F4558" s="48">
        <v>12</v>
      </c>
      <c r="G4558" s="61" t="s">
        <v>4340</v>
      </c>
      <c r="H4558" s="53" t="s">
        <v>76</v>
      </c>
      <c r="I4558" s="48"/>
      <c r="J4558" s="569"/>
      <c r="K4558" s="42" t="s">
        <v>31</v>
      </c>
      <c r="L4558" s="543">
        <v>45477</v>
      </c>
      <c r="M4558" s="51"/>
      <c r="N4558" s="513">
        <v>45674</v>
      </c>
      <c r="O4558" s="51"/>
      <c r="P4558" s="70" t="str">
        <f t="shared" ca="1" si="758"/>
        <v/>
      </c>
      <c r="Q4558" s="70" t="str">
        <f ca="1">IF(K4558="ENCOMENDADO",TODAY()-L4558,"")</f>
        <v/>
      </c>
      <c r="R4558" s="70" t="str">
        <f t="shared" ca="1" si="755"/>
        <v/>
      </c>
      <c r="S4558" s="70" t="str">
        <f t="shared" ca="1" si="756"/>
        <v/>
      </c>
      <c r="T4558" s="147" t="str">
        <f t="shared" ca="1" si="757"/>
        <v/>
      </c>
      <c r="U4558" s="146"/>
      <c r="V4558" s="51"/>
      <c r="W4558" s="51"/>
      <c r="X4558" s="51"/>
      <c r="Y4558" s="51"/>
      <c r="Z4558" s="51"/>
      <c r="AA4558" s="145"/>
    </row>
    <row r="4559" spans="1:27" s="2" customFormat="1" ht="15.6" x14ac:dyDescent="0.3">
      <c r="A4559" s="555">
        <v>45513</v>
      </c>
      <c r="B4559" s="48" t="s">
        <v>4329</v>
      </c>
      <c r="C4559" s="48" t="s">
        <v>3434</v>
      </c>
      <c r="D4559" s="48">
        <v>5</v>
      </c>
      <c r="E4559" s="48" t="s">
        <v>66</v>
      </c>
      <c r="F4559" s="48">
        <v>13</v>
      </c>
      <c r="G4559" s="46" t="s">
        <v>4341</v>
      </c>
      <c r="H4559" s="47" t="s">
        <v>54</v>
      </c>
      <c r="I4559" s="48"/>
      <c r="J4559" s="569"/>
      <c r="K4559" s="42" t="s">
        <v>31</v>
      </c>
      <c r="L4559" s="543">
        <v>45477</v>
      </c>
      <c r="M4559" s="51"/>
      <c r="N4559" s="513">
        <v>45520</v>
      </c>
      <c r="O4559" s="51"/>
      <c r="P4559" s="70" t="str">
        <f t="shared" ca="1" si="758"/>
        <v/>
      </c>
      <c r="Q4559" s="70" t="str">
        <f t="shared" ref="Q4559:Q4571" ca="1" si="759">IF(K4559="ENCOMENDADO",TODAY()-J4559,"")</f>
        <v/>
      </c>
      <c r="R4559" s="70" t="str">
        <f t="shared" ca="1" si="755"/>
        <v/>
      </c>
      <c r="S4559" s="70" t="str">
        <f t="shared" ca="1" si="756"/>
        <v/>
      </c>
      <c r="T4559" s="147" t="str">
        <f t="shared" ca="1" si="757"/>
        <v/>
      </c>
      <c r="U4559" s="146"/>
      <c r="V4559" s="51"/>
      <c r="W4559" s="51"/>
      <c r="X4559" s="51"/>
      <c r="Y4559" s="51"/>
      <c r="Z4559" s="51"/>
      <c r="AA4559" s="145"/>
    </row>
    <row r="4560" spans="1:27" s="2" customFormat="1" ht="15.6" x14ac:dyDescent="0.3">
      <c r="A4560" s="555">
        <v>45513</v>
      </c>
      <c r="B4560" s="48" t="s">
        <v>4329</v>
      </c>
      <c r="C4560" s="48" t="s">
        <v>3434</v>
      </c>
      <c r="D4560" s="48">
        <v>5</v>
      </c>
      <c r="E4560" s="48" t="s">
        <v>66</v>
      </c>
      <c r="F4560" s="48">
        <v>14</v>
      </c>
      <c r="G4560" s="80" t="s">
        <v>4342</v>
      </c>
      <c r="H4560" s="53" t="s">
        <v>76</v>
      </c>
      <c r="I4560" s="48"/>
      <c r="J4560" s="569"/>
      <c r="K4560" s="42" t="s">
        <v>31</v>
      </c>
      <c r="L4560" s="543">
        <v>45477</v>
      </c>
      <c r="M4560" s="51"/>
      <c r="N4560" s="513">
        <v>45668</v>
      </c>
      <c r="O4560" s="51"/>
      <c r="P4560" s="70" t="str">
        <f t="shared" ca="1" si="758"/>
        <v/>
      </c>
      <c r="Q4560" s="70" t="str">
        <f t="shared" ca="1" si="759"/>
        <v/>
      </c>
      <c r="R4560" s="70" t="str">
        <f t="shared" ca="1" si="755"/>
        <v/>
      </c>
      <c r="S4560" s="70" t="str">
        <f t="shared" ca="1" si="756"/>
        <v/>
      </c>
      <c r="T4560" s="147" t="str">
        <f t="shared" ca="1" si="757"/>
        <v/>
      </c>
      <c r="U4560" s="146"/>
      <c r="V4560" s="51"/>
      <c r="W4560" s="51"/>
      <c r="X4560" s="51"/>
      <c r="Y4560" s="51"/>
      <c r="Z4560" s="51"/>
      <c r="AA4560" s="145"/>
    </row>
    <row r="4561" spans="1:27" s="2" customFormat="1" ht="15.6" x14ac:dyDescent="0.3">
      <c r="A4561" s="555">
        <v>45513</v>
      </c>
      <c r="B4561" s="48" t="s">
        <v>4329</v>
      </c>
      <c r="C4561" s="48" t="s">
        <v>3434</v>
      </c>
      <c r="D4561" s="48">
        <v>5</v>
      </c>
      <c r="E4561" s="48" t="s">
        <v>66</v>
      </c>
      <c r="F4561" s="48">
        <v>15</v>
      </c>
      <c r="G4561" s="46" t="s">
        <v>4343</v>
      </c>
      <c r="H4561" s="53" t="s">
        <v>44</v>
      </c>
      <c r="I4561" s="48"/>
      <c r="J4561" s="569">
        <v>45531</v>
      </c>
      <c r="K4561" s="188" t="s">
        <v>227</v>
      </c>
      <c r="L4561" s="543">
        <v>45477</v>
      </c>
      <c r="M4561" s="51"/>
      <c r="N4561" s="513"/>
      <c r="O4561" s="51"/>
      <c r="P4561" s="70" t="str">
        <f t="shared" ca="1" si="758"/>
        <v/>
      </c>
      <c r="Q4561" s="70" t="str">
        <f t="shared" ca="1" si="759"/>
        <v/>
      </c>
      <c r="R4561" s="70" t="str">
        <f t="shared" ca="1" si="755"/>
        <v/>
      </c>
      <c r="S4561" s="70" t="str">
        <f t="shared" ca="1" si="756"/>
        <v/>
      </c>
      <c r="T4561" s="147" t="str">
        <f t="shared" ca="1" si="757"/>
        <v/>
      </c>
      <c r="U4561" s="146"/>
      <c r="V4561" s="51"/>
      <c r="W4561" s="51"/>
      <c r="X4561" s="51"/>
      <c r="Y4561" s="51"/>
      <c r="Z4561" s="51"/>
      <c r="AA4561" s="145"/>
    </row>
    <row r="4562" spans="1:27" s="2" customFormat="1" ht="15.6" x14ac:dyDescent="0.3">
      <c r="A4562" s="555">
        <v>45513</v>
      </c>
      <c r="B4562" s="48" t="s">
        <v>4329</v>
      </c>
      <c r="C4562" s="48" t="s">
        <v>3434</v>
      </c>
      <c r="D4562" s="48">
        <v>5</v>
      </c>
      <c r="E4562" s="48" t="s">
        <v>66</v>
      </c>
      <c r="F4562" s="48">
        <v>16</v>
      </c>
      <c r="G4562" s="80" t="s">
        <v>4344</v>
      </c>
      <c r="H4562" s="53" t="s">
        <v>44</v>
      </c>
      <c r="I4562" s="48"/>
      <c r="J4562" s="569">
        <v>45552</v>
      </c>
      <c r="K4562" s="42" t="s">
        <v>31</v>
      </c>
      <c r="L4562" s="543">
        <v>45477</v>
      </c>
      <c r="M4562" s="70"/>
      <c r="N4562" s="513">
        <v>45668</v>
      </c>
      <c r="O4562" s="51"/>
      <c r="P4562" s="70" t="str">
        <f t="shared" ca="1" si="758"/>
        <v/>
      </c>
      <c r="Q4562" s="70" t="str">
        <f t="shared" ca="1" si="759"/>
        <v/>
      </c>
      <c r="R4562" s="70" t="str">
        <f t="shared" ca="1" si="755"/>
        <v/>
      </c>
      <c r="S4562" s="70" t="str">
        <f t="shared" ca="1" si="756"/>
        <v/>
      </c>
      <c r="T4562" s="147" t="str">
        <f t="shared" ca="1" si="757"/>
        <v/>
      </c>
      <c r="U4562" s="146"/>
      <c r="V4562" s="51"/>
      <c r="W4562" s="51"/>
      <c r="X4562" s="51"/>
      <c r="Y4562" s="51"/>
      <c r="Z4562" s="51"/>
      <c r="AA4562" s="145"/>
    </row>
    <row r="4563" spans="1:27" s="2" customFormat="1" ht="15.6" x14ac:dyDescent="0.3">
      <c r="A4563" s="555">
        <v>45513</v>
      </c>
      <c r="B4563" s="235" t="s">
        <v>4329</v>
      </c>
      <c r="C4563" s="235" t="s">
        <v>3434</v>
      </c>
      <c r="D4563" s="235">
        <v>5</v>
      </c>
      <c r="E4563" s="235" t="s">
        <v>66</v>
      </c>
      <c r="F4563" s="235">
        <v>17</v>
      </c>
      <c r="G4563" s="282" t="s">
        <v>4345</v>
      </c>
      <c r="H4563" s="250" t="s">
        <v>659</v>
      </c>
      <c r="I4563" s="235"/>
      <c r="J4563" s="595">
        <v>45722</v>
      </c>
      <c r="K4563" s="42" t="s">
        <v>31</v>
      </c>
      <c r="L4563" s="543">
        <v>45477</v>
      </c>
      <c r="M4563" s="256"/>
      <c r="N4563" s="513">
        <v>45744</v>
      </c>
      <c r="O4563" s="51"/>
      <c r="P4563" s="70" t="str">
        <f t="shared" ca="1" si="758"/>
        <v/>
      </c>
      <c r="Q4563" s="70" t="str">
        <f t="shared" ca="1" si="759"/>
        <v/>
      </c>
      <c r="R4563" s="70" t="str">
        <f t="shared" ca="1" si="755"/>
        <v/>
      </c>
      <c r="S4563" s="70" t="str">
        <f t="shared" ca="1" si="756"/>
        <v/>
      </c>
      <c r="T4563" s="147" t="str">
        <f t="shared" ca="1" si="757"/>
        <v/>
      </c>
      <c r="U4563" s="146"/>
      <c r="V4563" s="51"/>
      <c r="W4563" s="51"/>
      <c r="X4563" s="51"/>
      <c r="Y4563" s="51"/>
      <c r="Z4563" s="51"/>
      <c r="AA4563" s="145"/>
    </row>
    <row r="4564" spans="1:27" s="2" customFormat="1" ht="15.6" x14ac:dyDescent="0.3">
      <c r="A4564" s="555">
        <v>45490</v>
      </c>
      <c r="B4564" s="48" t="s">
        <v>4346</v>
      </c>
      <c r="C4564" s="45" t="s">
        <v>3434</v>
      </c>
      <c r="D4564" s="45">
        <v>5</v>
      </c>
      <c r="E4564" s="45" t="s">
        <v>108</v>
      </c>
      <c r="F4564" s="45">
        <v>1</v>
      </c>
      <c r="G4564" s="67" t="s">
        <v>2532</v>
      </c>
      <c r="H4564" s="53" t="s">
        <v>30</v>
      </c>
      <c r="I4564" s="53"/>
      <c r="J4564" s="569"/>
      <c r="K4564" s="42" t="s">
        <v>31</v>
      </c>
      <c r="L4564" s="544">
        <v>45449</v>
      </c>
      <c r="M4564" s="43"/>
      <c r="N4564" s="513">
        <v>45656</v>
      </c>
      <c r="O4564" s="51"/>
      <c r="P4564" s="70" t="str">
        <f t="shared" ca="1" si="758"/>
        <v/>
      </c>
      <c r="Q4564" s="70" t="str">
        <f t="shared" ca="1" si="759"/>
        <v/>
      </c>
      <c r="R4564" s="70" t="str">
        <f t="shared" ca="1" si="755"/>
        <v/>
      </c>
      <c r="S4564" s="70" t="str">
        <f t="shared" ca="1" si="756"/>
        <v/>
      </c>
      <c r="T4564" s="147" t="str">
        <f t="shared" ca="1" si="757"/>
        <v/>
      </c>
      <c r="U4564" s="146"/>
      <c r="V4564" s="51"/>
      <c r="W4564" s="51"/>
      <c r="X4564" s="51"/>
      <c r="Y4564" s="51"/>
      <c r="Z4564" s="51"/>
      <c r="AA4564" s="145"/>
    </row>
    <row r="4565" spans="1:27" s="2" customFormat="1" ht="15.6" x14ac:dyDescent="0.3">
      <c r="A4565" s="555">
        <v>45490</v>
      </c>
      <c r="B4565" s="48" t="s">
        <v>4346</v>
      </c>
      <c r="C4565" s="48" t="s">
        <v>3434</v>
      </c>
      <c r="D4565" s="48">
        <v>5</v>
      </c>
      <c r="E4565" s="48" t="s">
        <v>108</v>
      </c>
      <c r="F4565" s="45">
        <v>2</v>
      </c>
      <c r="G4565" s="52" t="s">
        <v>4347</v>
      </c>
      <c r="H4565" s="53" t="s">
        <v>76</v>
      </c>
      <c r="I4565" s="48"/>
      <c r="J4565" s="513"/>
      <c r="K4565" s="42" t="s">
        <v>31</v>
      </c>
      <c r="L4565" s="544">
        <v>45449</v>
      </c>
      <c r="M4565" s="43"/>
      <c r="N4565" s="513">
        <v>45574</v>
      </c>
      <c r="O4565" s="51"/>
      <c r="P4565" s="70" t="str">
        <f t="shared" ca="1" si="758"/>
        <v/>
      </c>
      <c r="Q4565" s="70" t="str">
        <f t="shared" ca="1" si="759"/>
        <v/>
      </c>
      <c r="R4565" s="70" t="str">
        <f t="shared" ca="1" si="755"/>
        <v/>
      </c>
      <c r="S4565" s="70" t="str">
        <f t="shared" ca="1" si="756"/>
        <v/>
      </c>
      <c r="T4565" s="147" t="str">
        <f t="shared" ca="1" si="757"/>
        <v/>
      </c>
      <c r="U4565" s="146"/>
      <c r="V4565" s="51"/>
      <c r="W4565" s="51"/>
      <c r="X4565" s="51"/>
      <c r="Y4565" s="51"/>
      <c r="Z4565" s="51"/>
      <c r="AA4565" s="145"/>
    </row>
    <row r="4566" spans="1:27" s="2" customFormat="1" ht="15.6" x14ac:dyDescent="0.3">
      <c r="A4566" s="555">
        <v>45490</v>
      </c>
      <c r="B4566" s="48" t="s">
        <v>4346</v>
      </c>
      <c r="C4566" s="45" t="s">
        <v>3434</v>
      </c>
      <c r="D4566" s="45">
        <v>5</v>
      </c>
      <c r="E4566" s="45" t="s">
        <v>108</v>
      </c>
      <c r="F4566" s="45">
        <v>3</v>
      </c>
      <c r="G4566" s="46" t="s">
        <v>4348</v>
      </c>
      <c r="H4566" s="53" t="s">
        <v>30</v>
      </c>
      <c r="I4566" s="53"/>
      <c r="J4566" s="569"/>
      <c r="K4566" s="187" t="s">
        <v>31</v>
      </c>
      <c r="L4566" s="544">
        <v>45449</v>
      </c>
      <c r="M4566" s="43"/>
      <c r="N4566" s="513">
        <v>45656</v>
      </c>
      <c r="O4566" s="51"/>
      <c r="P4566" s="70" t="str">
        <f t="shared" ca="1" si="758"/>
        <v/>
      </c>
      <c r="Q4566" s="70" t="str">
        <f t="shared" ca="1" si="759"/>
        <v/>
      </c>
      <c r="R4566" s="70" t="str">
        <f t="shared" ca="1" si="755"/>
        <v/>
      </c>
      <c r="S4566" s="70" t="str">
        <f t="shared" ca="1" si="756"/>
        <v/>
      </c>
      <c r="T4566" s="147" t="str">
        <f t="shared" ca="1" si="757"/>
        <v/>
      </c>
      <c r="U4566" s="146"/>
      <c r="V4566" s="51"/>
      <c r="W4566" s="51"/>
      <c r="X4566" s="51"/>
      <c r="Y4566" s="51"/>
      <c r="Z4566" s="51"/>
      <c r="AA4566" s="145"/>
    </row>
    <row r="4567" spans="1:27" s="2" customFormat="1" ht="15.6" x14ac:dyDescent="0.3">
      <c r="A4567" s="555">
        <v>45490</v>
      </c>
      <c r="B4567" s="48" t="s">
        <v>4346</v>
      </c>
      <c r="C4567" s="45" t="s">
        <v>3434</v>
      </c>
      <c r="D4567" s="45">
        <v>5</v>
      </c>
      <c r="E4567" s="45" t="s">
        <v>108</v>
      </c>
      <c r="F4567" s="45">
        <v>4</v>
      </c>
      <c r="G4567" s="46" t="s">
        <v>4349</v>
      </c>
      <c r="H4567" s="53" t="s">
        <v>30</v>
      </c>
      <c r="I4567" s="53"/>
      <c r="J4567" s="569"/>
      <c r="K4567" s="42" t="s">
        <v>31</v>
      </c>
      <c r="L4567" s="544">
        <v>45449</v>
      </c>
      <c r="M4567" s="43"/>
      <c r="N4567" s="513">
        <v>45656</v>
      </c>
      <c r="O4567" s="51"/>
      <c r="P4567" s="70" t="str">
        <f t="shared" ca="1" si="758"/>
        <v/>
      </c>
      <c r="Q4567" s="70" t="str">
        <f t="shared" ca="1" si="759"/>
        <v/>
      </c>
      <c r="R4567" s="70" t="str">
        <f t="shared" ca="1" si="755"/>
        <v/>
      </c>
      <c r="S4567" s="70" t="str">
        <f t="shared" ca="1" si="756"/>
        <v/>
      </c>
      <c r="T4567" s="147" t="str">
        <f t="shared" ca="1" si="757"/>
        <v/>
      </c>
      <c r="U4567" s="146"/>
      <c r="V4567" s="51"/>
      <c r="W4567" s="51"/>
      <c r="X4567" s="51"/>
      <c r="Y4567" s="51"/>
      <c r="Z4567" s="51"/>
      <c r="AA4567" s="145"/>
    </row>
    <row r="4568" spans="1:27" s="2" customFormat="1" ht="15.6" x14ac:dyDescent="0.3">
      <c r="A4568" s="555">
        <v>45490</v>
      </c>
      <c r="B4568" s="48" t="s">
        <v>4346</v>
      </c>
      <c r="C4568" s="45" t="s">
        <v>3434</v>
      </c>
      <c r="D4568" s="45">
        <v>5</v>
      </c>
      <c r="E4568" s="45" t="s">
        <v>108</v>
      </c>
      <c r="F4568" s="45">
        <v>5</v>
      </c>
      <c r="G4568" s="46" t="s">
        <v>4350</v>
      </c>
      <c r="H4568" s="53" t="s">
        <v>30</v>
      </c>
      <c r="I4568" s="53"/>
      <c r="J4568" s="569"/>
      <c r="K4568" s="42" t="s">
        <v>31</v>
      </c>
      <c r="L4568" s="544">
        <v>45449</v>
      </c>
      <c r="M4568" s="43"/>
      <c r="N4568" s="513">
        <v>45656</v>
      </c>
      <c r="O4568" s="51"/>
      <c r="P4568" s="70" t="str">
        <f t="shared" ca="1" si="758"/>
        <v/>
      </c>
      <c r="Q4568" s="70" t="str">
        <f t="shared" ca="1" si="759"/>
        <v/>
      </c>
      <c r="R4568" s="70" t="str">
        <f t="shared" ca="1" si="755"/>
        <v/>
      </c>
      <c r="S4568" s="70" t="str">
        <f t="shared" ca="1" si="756"/>
        <v/>
      </c>
      <c r="T4568" s="147" t="str">
        <f t="shared" ca="1" si="757"/>
        <v/>
      </c>
      <c r="U4568" s="146"/>
      <c r="V4568" s="51"/>
      <c r="W4568" s="51"/>
      <c r="X4568" s="51"/>
      <c r="Y4568" s="51"/>
      <c r="Z4568" s="51"/>
      <c r="AA4568" s="145"/>
    </row>
    <row r="4569" spans="1:27" s="2" customFormat="1" ht="15.6" x14ac:dyDescent="0.3">
      <c r="A4569" s="555">
        <v>45490</v>
      </c>
      <c r="B4569" s="48" t="s">
        <v>4346</v>
      </c>
      <c r="C4569" s="45" t="s">
        <v>3434</v>
      </c>
      <c r="D4569" s="45">
        <v>5</v>
      </c>
      <c r="E4569" s="45" t="s">
        <v>108</v>
      </c>
      <c r="F4569" s="45">
        <v>6</v>
      </c>
      <c r="G4569" s="46" t="s">
        <v>4351</v>
      </c>
      <c r="H4569" s="53" t="s">
        <v>30</v>
      </c>
      <c r="I4569" s="53"/>
      <c r="J4569" s="569"/>
      <c r="K4569" s="42" t="s">
        <v>31</v>
      </c>
      <c r="L4569" s="544">
        <v>45449</v>
      </c>
      <c r="M4569" s="43"/>
      <c r="N4569" s="513">
        <v>45656</v>
      </c>
      <c r="O4569" s="51"/>
      <c r="P4569" s="70" t="str">
        <f t="shared" ca="1" si="758"/>
        <v/>
      </c>
      <c r="Q4569" s="70" t="str">
        <f t="shared" ca="1" si="759"/>
        <v/>
      </c>
      <c r="R4569" s="70" t="str">
        <f t="shared" ca="1" si="755"/>
        <v/>
      </c>
      <c r="S4569" s="70" t="str">
        <f t="shared" ca="1" si="756"/>
        <v/>
      </c>
      <c r="T4569" s="147" t="str">
        <f t="shared" ca="1" si="757"/>
        <v/>
      </c>
      <c r="U4569" s="146"/>
      <c r="V4569" s="51"/>
      <c r="W4569" s="51"/>
      <c r="X4569" s="51"/>
      <c r="Y4569" s="51"/>
      <c r="Z4569" s="51"/>
      <c r="AA4569" s="145"/>
    </row>
    <row r="4570" spans="1:27" s="2" customFormat="1" ht="15.6" x14ac:dyDescent="0.3">
      <c r="A4570" s="555">
        <v>45490</v>
      </c>
      <c r="B4570" s="48" t="s">
        <v>4346</v>
      </c>
      <c r="C4570" s="45" t="s">
        <v>3434</v>
      </c>
      <c r="D4570" s="45">
        <v>5</v>
      </c>
      <c r="E4570" s="45" t="s">
        <v>108</v>
      </c>
      <c r="F4570" s="45">
        <v>7</v>
      </c>
      <c r="G4570" s="46" t="s">
        <v>4352</v>
      </c>
      <c r="H4570" s="53" t="s">
        <v>30</v>
      </c>
      <c r="I4570" s="53"/>
      <c r="J4570" s="569"/>
      <c r="K4570" s="42" t="s">
        <v>31</v>
      </c>
      <c r="L4570" s="544">
        <v>45449</v>
      </c>
      <c r="M4570" s="43"/>
      <c r="N4570" s="513">
        <v>45656</v>
      </c>
      <c r="O4570" s="51"/>
      <c r="P4570" s="70" t="str">
        <f ca="1">IF(K4570="NÃO INTERVENCIONADO",TODAY()-L4570,"")</f>
        <v/>
      </c>
      <c r="Q4570" s="70" t="str">
        <f t="shared" ca="1" si="759"/>
        <v/>
      </c>
      <c r="R4570" s="70" t="str">
        <f t="shared" ca="1" si="755"/>
        <v/>
      </c>
      <c r="S4570" s="70" t="str">
        <f t="shared" ca="1" si="756"/>
        <v/>
      </c>
      <c r="T4570" s="147" t="str">
        <f t="shared" ca="1" si="757"/>
        <v/>
      </c>
      <c r="U4570" s="146"/>
      <c r="V4570" s="51"/>
      <c r="W4570" s="51"/>
      <c r="X4570" s="51"/>
      <c r="Y4570" s="51"/>
      <c r="Z4570" s="51"/>
      <c r="AA4570" s="145"/>
    </row>
    <row r="4571" spans="1:27" s="2" customFormat="1" ht="15.6" x14ac:dyDescent="0.3">
      <c r="A4571" s="555">
        <v>45490</v>
      </c>
      <c r="B4571" s="48" t="s">
        <v>4346</v>
      </c>
      <c r="C4571" s="45" t="s">
        <v>3434</v>
      </c>
      <c r="D4571" s="45">
        <v>5</v>
      </c>
      <c r="E4571" s="45" t="s">
        <v>108</v>
      </c>
      <c r="F4571" s="45">
        <v>8</v>
      </c>
      <c r="G4571" s="46" t="s">
        <v>4353</v>
      </c>
      <c r="H4571" s="53" t="s">
        <v>30</v>
      </c>
      <c r="I4571" s="53"/>
      <c r="J4571" s="569"/>
      <c r="K4571" s="42" t="s">
        <v>31</v>
      </c>
      <c r="L4571" s="544">
        <v>45449</v>
      </c>
      <c r="M4571" s="43"/>
      <c r="N4571" s="513">
        <v>45656</v>
      </c>
      <c r="O4571" s="51"/>
      <c r="P4571" s="70" t="str">
        <f t="shared" ref="P4571:P4577" ca="1" si="760">IF(K4571="NÃO INTERVENCIONADO",TODAY()-J4571,"")</f>
        <v/>
      </c>
      <c r="Q4571" s="70" t="str">
        <f t="shared" ca="1" si="759"/>
        <v/>
      </c>
      <c r="R4571" s="70" t="str">
        <f t="shared" ca="1" si="755"/>
        <v/>
      </c>
      <c r="S4571" s="70" t="str">
        <f t="shared" ca="1" si="756"/>
        <v/>
      </c>
      <c r="T4571" s="147" t="str">
        <f t="shared" ca="1" si="757"/>
        <v/>
      </c>
      <c r="U4571" s="146"/>
      <c r="V4571" s="51"/>
      <c r="W4571" s="51"/>
      <c r="X4571" s="51"/>
      <c r="Y4571" s="51"/>
      <c r="Z4571" s="51"/>
      <c r="AA4571" s="145"/>
    </row>
    <row r="4572" spans="1:27" s="2" customFormat="1" ht="15.6" x14ac:dyDescent="0.3">
      <c r="A4572" s="555">
        <v>45490</v>
      </c>
      <c r="B4572" s="48" t="s">
        <v>4346</v>
      </c>
      <c r="C4572" s="48" t="s">
        <v>3434</v>
      </c>
      <c r="D4572" s="48">
        <v>5</v>
      </c>
      <c r="E4572" s="48" t="s">
        <v>108</v>
      </c>
      <c r="F4572" s="60">
        <v>9</v>
      </c>
      <c r="G4572" s="52" t="s">
        <v>4354</v>
      </c>
      <c r="H4572" s="47" t="s">
        <v>52</v>
      </c>
      <c r="I4572" s="59"/>
      <c r="J4572" s="528"/>
      <c r="K4572" s="42" t="s">
        <v>31</v>
      </c>
      <c r="L4572" s="544">
        <v>45449</v>
      </c>
      <c r="M4572" s="43"/>
      <c r="N4572" s="513">
        <v>45574</v>
      </c>
      <c r="O4572" s="51"/>
      <c r="P4572" s="70" t="str">
        <f t="shared" ca="1" si="760"/>
        <v/>
      </c>
      <c r="Q4572" s="70" t="str">
        <f ca="1">IF(K4572="ENCOMENDADO",TODAY()-L4572,"")</f>
        <v/>
      </c>
      <c r="R4572" s="70" t="str">
        <f t="shared" ca="1" si="755"/>
        <v/>
      </c>
      <c r="S4572" s="70" t="str">
        <f t="shared" ca="1" si="756"/>
        <v/>
      </c>
      <c r="T4572" s="147" t="str">
        <f t="shared" ca="1" si="757"/>
        <v/>
      </c>
      <c r="U4572" s="146"/>
      <c r="V4572" s="51"/>
      <c r="W4572" s="51"/>
      <c r="X4572" s="51"/>
      <c r="Y4572" s="51"/>
      <c r="Z4572" s="51"/>
      <c r="AA4572" s="145"/>
    </row>
    <row r="4573" spans="1:27" s="2" customFormat="1" ht="15.6" x14ac:dyDescent="0.3">
      <c r="A4573" s="555">
        <v>45490</v>
      </c>
      <c r="B4573" s="48" t="s">
        <v>4346</v>
      </c>
      <c r="C4573" s="48" t="s">
        <v>3434</v>
      </c>
      <c r="D4573" s="48">
        <v>5</v>
      </c>
      <c r="E4573" s="48" t="s">
        <v>108</v>
      </c>
      <c r="F4573" s="60">
        <v>10</v>
      </c>
      <c r="G4573" s="52" t="s">
        <v>4355</v>
      </c>
      <c r="H4573" s="53" t="s">
        <v>44</v>
      </c>
      <c r="I4573" s="53"/>
      <c r="J4573" s="569">
        <v>45574</v>
      </c>
      <c r="K4573" s="42" t="s">
        <v>31</v>
      </c>
      <c r="L4573" s="544">
        <v>45449</v>
      </c>
      <c r="M4573" s="43"/>
      <c r="N4573" s="513">
        <v>45574</v>
      </c>
      <c r="O4573" s="51"/>
      <c r="P4573" s="70" t="str">
        <f t="shared" ca="1" si="760"/>
        <v/>
      </c>
      <c r="Q4573" s="70" t="str">
        <f ca="1">IF(K4573="ENCOMENDADO",TODAY()-J4573,"")</f>
        <v/>
      </c>
      <c r="R4573" s="70" t="str">
        <f t="shared" ca="1" si="755"/>
        <v/>
      </c>
      <c r="S4573" s="70" t="str">
        <f t="shared" ca="1" si="756"/>
        <v/>
      </c>
      <c r="T4573" s="147" t="str">
        <f t="shared" ca="1" si="757"/>
        <v/>
      </c>
      <c r="U4573" s="146"/>
      <c r="V4573" s="51"/>
      <c r="W4573" s="51"/>
      <c r="X4573" s="51"/>
      <c r="Y4573" s="51"/>
      <c r="Z4573" s="51"/>
      <c r="AA4573" s="145"/>
    </row>
    <row r="4574" spans="1:27" s="2" customFormat="1" ht="15.6" x14ac:dyDescent="0.3">
      <c r="A4574" s="555">
        <v>45490</v>
      </c>
      <c r="B4574" s="48" t="s">
        <v>4346</v>
      </c>
      <c r="C4574" s="48" t="s">
        <v>3434</v>
      </c>
      <c r="D4574" s="48">
        <v>5</v>
      </c>
      <c r="E4574" s="48" t="s">
        <v>108</v>
      </c>
      <c r="F4574" s="60">
        <v>11</v>
      </c>
      <c r="G4574" s="52" t="s">
        <v>407</v>
      </c>
      <c r="H4574" s="53" t="s">
        <v>30</v>
      </c>
      <c r="I4574" s="47"/>
      <c r="J4574" s="568">
        <v>45574</v>
      </c>
      <c r="K4574" s="42" t="s">
        <v>31</v>
      </c>
      <c r="L4574" s="544">
        <v>45449</v>
      </c>
      <c r="M4574" s="43"/>
      <c r="N4574" s="513">
        <v>45574</v>
      </c>
      <c r="O4574" s="51"/>
      <c r="P4574" s="70" t="str">
        <f t="shared" ca="1" si="760"/>
        <v/>
      </c>
      <c r="Q4574" s="70" t="str">
        <f ca="1">IF(K4574="ENCOMENDADO",TODAY()-J4574,"")</f>
        <v/>
      </c>
      <c r="R4574" s="70" t="str">
        <f t="shared" ca="1" si="755"/>
        <v/>
      </c>
      <c r="S4574" s="70" t="str">
        <f t="shared" ca="1" si="756"/>
        <v/>
      </c>
      <c r="T4574" s="147" t="str">
        <f t="shared" ca="1" si="757"/>
        <v/>
      </c>
      <c r="U4574" s="146"/>
      <c r="V4574" s="51"/>
      <c r="W4574" s="51"/>
      <c r="X4574" s="51"/>
      <c r="Y4574" s="51"/>
      <c r="Z4574" s="51"/>
      <c r="AA4574" s="145"/>
    </row>
    <row r="4575" spans="1:27" s="2" customFormat="1" ht="15.6" x14ac:dyDescent="0.3">
      <c r="A4575" s="555">
        <v>45490</v>
      </c>
      <c r="B4575" s="48" t="s">
        <v>4346</v>
      </c>
      <c r="C4575" s="48" t="s">
        <v>3434</v>
      </c>
      <c r="D4575" s="48">
        <v>5</v>
      </c>
      <c r="E4575" s="48" t="s">
        <v>108</v>
      </c>
      <c r="F4575" s="60">
        <v>12</v>
      </c>
      <c r="G4575" s="46" t="s">
        <v>4356</v>
      </c>
      <c r="H4575" s="47" t="s">
        <v>30</v>
      </c>
      <c r="I4575" s="47"/>
      <c r="J4575" s="568">
        <v>45574</v>
      </c>
      <c r="K4575" s="42" t="s">
        <v>31</v>
      </c>
      <c r="L4575" s="544">
        <v>45449</v>
      </c>
      <c r="M4575" s="43"/>
      <c r="N4575" s="513">
        <v>45574</v>
      </c>
      <c r="O4575" s="51"/>
      <c r="P4575" s="70" t="str">
        <f t="shared" ca="1" si="760"/>
        <v/>
      </c>
      <c r="Q4575" s="70" t="str">
        <f ca="1">IF(K4575="ENCOMENDADO",TODAY()-J4575,"")</f>
        <v/>
      </c>
      <c r="R4575" s="70" t="str">
        <f t="shared" ca="1" si="755"/>
        <v/>
      </c>
      <c r="S4575" s="70" t="str">
        <f t="shared" ca="1" si="756"/>
        <v/>
      </c>
      <c r="T4575" s="147" t="str">
        <f t="shared" ca="1" si="757"/>
        <v/>
      </c>
      <c r="U4575" s="146"/>
      <c r="V4575" s="51"/>
      <c r="W4575" s="51"/>
      <c r="X4575" s="51"/>
      <c r="Y4575" s="51"/>
      <c r="Z4575" s="51"/>
      <c r="AA4575" s="145"/>
    </row>
    <row r="4576" spans="1:27" s="2" customFormat="1" ht="15.6" x14ac:dyDescent="0.3">
      <c r="A4576" s="555">
        <v>45490</v>
      </c>
      <c r="B4576" s="48" t="s">
        <v>4346</v>
      </c>
      <c r="C4576" s="48" t="s">
        <v>3434</v>
      </c>
      <c r="D4576" s="48">
        <v>5</v>
      </c>
      <c r="E4576" s="48" t="s">
        <v>108</v>
      </c>
      <c r="F4576" s="60">
        <v>13</v>
      </c>
      <c r="G4576" s="46" t="s">
        <v>4357</v>
      </c>
      <c r="H4576" s="65" t="s">
        <v>116</v>
      </c>
      <c r="I4576" s="59"/>
      <c r="J4576" s="568">
        <v>45574</v>
      </c>
      <c r="K4576" s="42" t="s">
        <v>31</v>
      </c>
      <c r="L4576" s="544">
        <v>45449</v>
      </c>
      <c r="M4576" s="43"/>
      <c r="N4576" s="513">
        <v>45608</v>
      </c>
      <c r="O4576" s="51"/>
      <c r="P4576" s="70" t="str">
        <f t="shared" ca="1" si="760"/>
        <v/>
      </c>
      <c r="Q4576" s="70" t="str">
        <f ca="1">IF(K4576="ENCOMENDADO",TODAY()-J4576,"")</f>
        <v/>
      </c>
      <c r="R4576" s="70" t="str">
        <f t="shared" ca="1" si="755"/>
        <v/>
      </c>
      <c r="S4576" s="70" t="str">
        <f t="shared" ca="1" si="756"/>
        <v/>
      </c>
      <c r="T4576" s="147" t="str">
        <f t="shared" ca="1" si="757"/>
        <v/>
      </c>
      <c r="U4576" s="146"/>
      <c r="V4576" s="51"/>
      <c r="W4576" s="51"/>
      <c r="X4576" s="51"/>
      <c r="Y4576" s="51"/>
      <c r="Z4576" s="51"/>
      <c r="AA4576" s="145"/>
    </row>
    <row r="4577" spans="1:27" s="2" customFormat="1" ht="15.6" x14ac:dyDescent="0.3">
      <c r="A4577" s="555">
        <v>45490</v>
      </c>
      <c r="B4577" s="48" t="s">
        <v>4346</v>
      </c>
      <c r="C4577" s="48" t="s">
        <v>3434</v>
      </c>
      <c r="D4577" s="48">
        <v>5</v>
      </c>
      <c r="E4577" s="48" t="s">
        <v>108</v>
      </c>
      <c r="F4577" s="59">
        <v>14</v>
      </c>
      <c r="G4577" s="47" t="s">
        <v>4358</v>
      </c>
      <c r="H4577" s="47" t="s">
        <v>30</v>
      </c>
      <c r="I4577" s="59"/>
      <c r="J4577" s="568">
        <v>45608</v>
      </c>
      <c r="K4577" s="42" t="s">
        <v>31</v>
      </c>
      <c r="L4577" s="544">
        <v>45449</v>
      </c>
      <c r="M4577" s="43"/>
      <c r="N4577" s="514">
        <v>45680</v>
      </c>
      <c r="O4577" s="51"/>
      <c r="P4577" s="70" t="str">
        <f t="shared" ca="1" si="760"/>
        <v/>
      </c>
      <c r="Q4577" s="70" t="str">
        <f ca="1">IF(K4577="ENCOMENDADO",TODAY()-J4577,"")</f>
        <v/>
      </c>
      <c r="R4577" s="70" t="str">
        <f t="shared" ca="1" si="755"/>
        <v/>
      </c>
      <c r="S4577" s="70" t="str">
        <f t="shared" ca="1" si="756"/>
        <v/>
      </c>
      <c r="T4577" s="147" t="str">
        <f t="shared" ca="1" si="757"/>
        <v/>
      </c>
      <c r="U4577" s="146"/>
      <c r="V4577" s="51"/>
      <c r="W4577" s="51"/>
      <c r="X4577" s="51"/>
      <c r="Y4577" s="51"/>
      <c r="Z4577" s="51"/>
      <c r="AA4577" s="145"/>
    </row>
    <row r="4578" spans="1:27" s="2" customFormat="1" ht="15.6" x14ac:dyDescent="0.3">
      <c r="A4578" s="555">
        <v>45490</v>
      </c>
      <c r="B4578" s="48" t="s">
        <v>4346</v>
      </c>
      <c r="C4578" s="48" t="s">
        <v>3434</v>
      </c>
      <c r="D4578" s="48">
        <v>5</v>
      </c>
      <c r="E4578" s="48" t="s">
        <v>108</v>
      </c>
      <c r="F4578" s="59">
        <v>16</v>
      </c>
      <c r="G4578" s="47" t="s">
        <v>4359</v>
      </c>
      <c r="H4578" s="47" t="s">
        <v>30</v>
      </c>
      <c r="I4578" s="59"/>
      <c r="J4578" s="568">
        <v>45723</v>
      </c>
      <c r="K4578" s="42" t="s">
        <v>31</v>
      </c>
      <c r="L4578" s="544">
        <v>45449</v>
      </c>
      <c r="M4578" s="43"/>
      <c r="N4578" s="513">
        <v>45757</v>
      </c>
      <c r="O4578" s="51"/>
      <c r="P4578" s="70"/>
      <c r="Q4578" s="70"/>
      <c r="R4578" s="70"/>
      <c r="S4578" s="70"/>
      <c r="T4578" s="147"/>
      <c r="U4578" s="146"/>
      <c r="V4578" s="51"/>
      <c r="W4578" s="51"/>
      <c r="X4578" s="51"/>
      <c r="Y4578" s="51"/>
      <c r="Z4578" s="51"/>
      <c r="AA4578" s="145"/>
    </row>
    <row r="4579" spans="1:27" s="2" customFormat="1" ht="15.6" x14ac:dyDescent="0.3">
      <c r="A4579" s="555">
        <v>45490</v>
      </c>
      <c r="B4579" s="48" t="s">
        <v>4346</v>
      </c>
      <c r="C4579" s="48" t="s">
        <v>3434</v>
      </c>
      <c r="D4579" s="48">
        <v>5</v>
      </c>
      <c r="E4579" s="48" t="s">
        <v>108</v>
      </c>
      <c r="F4579" s="59">
        <v>15</v>
      </c>
      <c r="G4579" s="46" t="s">
        <v>4360</v>
      </c>
      <c r="H4579" s="47" t="s">
        <v>30</v>
      </c>
      <c r="I4579" s="59"/>
      <c r="J4579" s="568">
        <v>45710</v>
      </c>
      <c r="K4579" s="42" t="s">
        <v>31</v>
      </c>
      <c r="L4579" s="544">
        <v>45449</v>
      </c>
      <c r="M4579" s="51"/>
      <c r="N4579" s="513">
        <v>45715</v>
      </c>
      <c r="O4579" s="51"/>
      <c r="P4579" s="70"/>
      <c r="Q4579" s="70"/>
      <c r="R4579" s="70"/>
      <c r="S4579" s="70"/>
      <c r="T4579" s="147"/>
      <c r="U4579" s="146"/>
      <c r="V4579" s="51"/>
      <c r="W4579" s="51"/>
      <c r="X4579" s="51"/>
      <c r="Y4579" s="51"/>
      <c r="Z4579" s="51"/>
      <c r="AA4579" s="145"/>
    </row>
    <row r="4580" spans="1:27" s="2" customFormat="1" ht="15.6" x14ac:dyDescent="0.3">
      <c r="A4580" s="555">
        <v>45513</v>
      </c>
      <c r="B4580" s="48" t="s">
        <v>4361</v>
      </c>
      <c r="C4580" s="48" t="s">
        <v>3434</v>
      </c>
      <c r="D4580" s="48">
        <v>6</v>
      </c>
      <c r="E4580" s="48" t="s">
        <v>66</v>
      </c>
      <c r="F4580" s="45">
        <v>1</v>
      </c>
      <c r="G4580" s="46" t="s">
        <v>2844</v>
      </c>
      <c r="H4580" s="47" t="s">
        <v>30</v>
      </c>
      <c r="I4580" s="48"/>
      <c r="J4580" s="513"/>
      <c r="K4580" s="42" t="s">
        <v>31</v>
      </c>
      <c r="L4580" s="544">
        <v>45475</v>
      </c>
      <c r="M4580" s="48"/>
      <c r="N4580" s="513">
        <v>45523</v>
      </c>
      <c r="O4580" s="51"/>
      <c r="P4580" s="70" t="str">
        <f t="shared" ref="P4580:P4586" ca="1" si="761">IF(K4580="NÃO INTERVENCIONADO",TODAY()-J4580,"")</f>
        <v/>
      </c>
      <c r="Q4580" s="70" t="str">
        <f ca="1">IF(K4580="ENCOMENDADO",TODAY()-J4580,"")</f>
        <v/>
      </c>
      <c r="R4580" s="70" t="str">
        <f t="shared" ref="R4580:R4608" ca="1" si="762">IF(K4580="EM OBRA",TODAY()-J4580,"")</f>
        <v/>
      </c>
      <c r="S4580" s="70" t="str">
        <f ca="1">IF(K4580="CORREÇÃO NÃO ACEITE",TODAY()-L4580,"")</f>
        <v/>
      </c>
      <c r="T4580" s="147" t="str">
        <f t="shared" ref="T4580:T4608" ca="1" si="763">IF(K4580="A VERIFICAR",TODAY()-J4580,"")</f>
        <v/>
      </c>
      <c r="U4580" s="146"/>
      <c r="V4580" s="51"/>
      <c r="W4580" s="51"/>
      <c r="X4580" s="51"/>
      <c r="Y4580" s="51"/>
      <c r="Z4580" s="51"/>
      <c r="AA4580" s="145"/>
    </row>
    <row r="4581" spans="1:27" s="2" customFormat="1" ht="15.6" x14ac:dyDescent="0.3">
      <c r="A4581" s="555">
        <v>45513</v>
      </c>
      <c r="B4581" s="48" t="s">
        <v>4361</v>
      </c>
      <c r="C4581" s="48" t="s">
        <v>3434</v>
      </c>
      <c r="D4581" s="48">
        <v>6</v>
      </c>
      <c r="E4581" s="48" t="s">
        <v>66</v>
      </c>
      <c r="F4581" s="45">
        <v>2</v>
      </c>
      <c r="G4581" s="46" t="s">
        <v>4362</v>
      </c>
      <c r="H4581" s="47" t="s">
        <v>30</v>
      </c>
      <c r="I4581" s="48"/>
      <c r="J4581" s="513"/>
      <c r="K4581" s="42" t="s">
        <v>31</v>
      </c>
      <c r="L4581" s="544">
        <v>45475</v>
      </c>
      <c r="M4581" s="48"/>
      <c r="N4581" s="513">
        <v>45523</v>
      </c>
      <c r="O4581" s="51"/>
      <c r="P4581" s="70" t="str">
        <f t="shared" ca="1" si="761"/>
        <v/>
      </c>
      <c r="Q4581" s="70" t="str">
        <f ca="1">IF(K4581="ENCOMENDADO",TODAY()-J4581,"")</f>
        <v/>
      </c>
      <c r="R4581" s="70" t="str">
        <f t="shared" ca="1" si="762"/>
        <v/>
      </c>
      <c r="S4581" s="70" t="str">
        <f t="shared" ref="S4581:S4608" ca="1" si="764">IF(K4581="CORREÇÃO NÃO ACEITE",TODAY()-J4581,"")</f>
        <v/>
      </c>
      <c r="T4581" s="147" t="str">
        <f t="shared" ca="1" si="763"/>
        <v/>
      </c>
      <c r="U4581" s="146"/>
      <c r="V4581" s="51"/>
      <c r="W4581" s="51"/>
      <c r="X4581" s="51"/>
      <c r="Y4581" s="51"/>
      <c r="Z4581" s="51"/>
      <c r="AA4581" s="145"/>
    </row>
    <row r="4582" spans="1:27" s="2" customFormat="1" ht="15.6" x14ac:dyDescent="0.3">
      <c r="A4582" s="555">
        <v>45513</v>
      </c>
      <c r="B4582" s="48" t="s">
        <v>4361</v>
      </c>
      <c r="C4582" s="48" t="s">
        <v>3434</v>
      </c>
      <c r="D4582" s="48">
        <v>6</v>
      </c>
      <c r="E4582" s="48" t="s">
        <v>66</v>
      </c>
      <c r="F4582" s="45">
        <v>3</v>
      </c>
      <c r="G4582" s="46" t="s">
        <v>631</v>
      </c>
      <c r="H4582" s="47" t="s">
        <v>30</v>
      </c>
      <c r="I4582" s="48"/>
      <c r="J4582" s="513"/>
      <c r="K4582" s="42" t="s">
        <v>31</v>
      </c>
      <c r="L4582" s="544">
        <v>45475</v>
      </c>
      <c r="M4582" s="48"/>
      <c r="N4582" s="513">
        <v>45523</v>
      </c>
      <c r="O4582" s="51"/>
      <c r="P4582" s="70" t="str">
        <f t="shared" ca="1" si="761"/>
        <v/>
      </c>
      <c r="Q4582" s="70" t="str">
        <f ca="1">IF(K4582="ENCOMENDADO",TODAY()-J4582,"")</f>
        <v/>
      </c>
      <c r="R4582" s="70" t="str">
        <f t="shared" ca="1" si="762"/>
        <v/>
      </c>
      <c r="S4582" s="70" t="str">
        <f t="shared" ca="1" si="764"/>
        <v/>
      </c>
      <c r="T4582" s="147" t="str">
        <f t="shared" ca="1" si="763"/>
        <v/>
      </c>
      <c r="U4582" s="146"/>
      <c r="V4582" s="51"/>
      <c r="W4582" s="51"/>
      <c r="X4582" s="51"/>
      <c r="Y4582" s="51"/>
      <c r="Z4582" s="51"/>
      <c r="AA4582" s="145"/>
    </row>
    <row r="4583" spans="1:27" s="2" customFormat="1" ht="15.6" x14ac:dyDescent="0.3">
      <c r="A4583" s="555">
        <v>45513</v>
      </c>
      <c r="B4583" s="48" t="s">
        <v>4361</v>
      </c>
      <c r="C4583" s="48" t="s">
        <v>3434</v>
      </c>
      <c r="D4583" s="48">
        <v>6</v>
      </c>
      <c r="E4583" s="48" t="s">
        <v>66</v>
      </c>
      <c r="F4583" s="45">
        <v>4</v>
      </c>
      <c r="G4583" s="46" t="s">
        <v>4363</v>
      </c>
      <c r="H4583" s="47" t="s">
        <v>30</v>
      </c>
      <c r="I4583" s="48"/>
      <c r="J4583" s="513"/>
      <c r="K4583" s="42" t="s">
        <v>31</v>
      </c>
      <c r="L4583" s="544">
        <v>45475</v>
      </c>
      <c r="M4583" s="48"/>
      <c r="N4583" s="513">
        <v>45523</v>
      </c>
      <c r="O4583" s="51"/>
      <c r="P4583" s="70" t="str">
        <f t="shared" ca="1" si="761"/>
        <v/>
      </c>
      <c r="Q4583" s="70" t="str">
        <f ca="1">IF(K4583="ENCOMENDADO",TODAY()-L4583,"")</f>
        <v/>
      </c>
      <c r="R4583" s="70" t="str">
        <f t="shared" ca="1" si="762"/>
        <v/>
      </c>
      <c r="S4583" s="70" t="str">
        <f t="shared" ca="1" si="764"/>
        <v/>
      </c>
      <c r="T4583" s="147" t="str">
        <f t="shared" ca="1" si="763"/>
        <v/>
      </c>
      <c r="U4583" s="146"/>
      <c r="V4583" s="51"/>
      <c r="W4583" s="51"/>
      <c r="X4583" s="51"/>
      <c r="Y4583" s="51"/>
      <c r="Z4583" s="51"/>
      <c r="AA4583" s="145"/>
    </row>
    <row r="4584" spans="1:27" s="2" customFormat="1" ht="15.6" x14ac:dyDescent="0.3">
      <c r="A4584" s="555">
        <v>45513</v>
      </c>
      <c r="B4584" s="48" t="s">
        <v>4361</v>
      </c>
      <c r="C4584" s="48" t="s">
        <v>3434</v>
      </c>
      <c r="D4584" s="48">
        <v>6</v>
      </c>
      <c r="E4584" s="48" t="s">
        <v>66</v>
      </c>
      <c r="F4584" s="45">
        <v>5</v>
      </c>
      <c r="G4584" s="46" t="s">
        <v>4364</v>
      </c>
      <c r="H4584" s="47" t="s">
        <v>30</v>
      </c>
      <c r="I4584" s="48"/>
      <c r="J4584" s="513"/>
      <c r="K4584" s="42" t="s">
        <v>31</v>
      </c>
      <c r="L4584" s="544">
        <v>45475</v>
      </c>
      <c r="M4584" s="48"/>
      <c r="N4584" s="513">
        <v>45523</v>
      </c>
      <c r="O4584" s="51"/>
      <c r="P4584" s="70" t="str">
        <f t="shared" ca="1" si="761"/>
        <v/>
      </c>
      <c r="Q4584" s="70" t="str">
        <f t="shared" ref="Q4584:Q4608" ca="1" si="765">IF(K4584="ENCOMENDADO",TODAY()-J4584,"")</f>
        <v/>
      </c>
      <c r="R4584" s="70" t="str">
        <f t="shared" ca="1" si="762"/>
        <v/>
      </c>
      <c r="S4584" s="70" t="str">
        <f t="shared" ca="1" si="764"/>
        <v/>
      </c>
      <c r="T4584" s="147" t="str">
        <f t="shared" ca="1" si="763"/>
        <v/>
      </c>
      <c r="U4584" s="146"/>
      <c r="V4584" s="51"/>
      <c r="W4584" s="51"/>
      <c r="X4584" s="51"/>
      <c r="Y4584" s="51"/>
      <c r="Z4584" s="51"/>
      <c r="AA4584" s="145"/>
    </row>
    <row r="4585" spans="1:27" s="2" customFormat="1" ht="15.6" x14ac:dyDescent="0.3">
      <c r="A4585" s="555">
        <v>45513</v>
      </c>
      <c r="B4585" s="48" t="s">
        <v>4361</v>
      </c>
      <c r="C4585" s="45" t="s">
        <v>3434</v>
      </c>
      <c r="D4585" s="45">
        <v>6</v>
      </c>
      <c r="E4585" s="48" t="s">
        <v>66</v>
      </c>
      <c r="F4585" s="45">
        <v>6</v>
      </c>
      <c r="G4585" s="44" t="s">
        <v>4365</v>
      </c>
      <c r="H4585" s="48" t="s">
        <v>76</v>
      </c>
      <c r="I4585" s="235"/>
      <c r="J4585" s="513">
        <v>45743</v>
      </c>
      <c r="K4585" s="357" t="s">
        <v>205</v>
      </c>
      <c r="L4585" s="544">
        <v>45475</v>
      </c>
      <c r="M4585" s="125"/>
      <c r="N4585" s="513"/>
      <c r="O4585" s="51"/>
      <c r="P4585" s="70" t="str">
        <f t="shared" ca="1" si="761"/>
        <v/>
      </c>
      <c r="Q4585" s="70" t="str">
        <f t="shared" ca="1" si="765"/>
        <v/>
      </c>
      <c r="R4585" s="70" t="str">
        <f t="shared" ca="1" si="762"/>
        <v/>
      </c>
      <c r="S4585" s="70" t="str">
        <f t="shared" ca="1" si="764"/>
        <v/>
      </c>
      <c r="T4585" s="147" t="str">
        <f t="shared" ca="1" si="763"/>
        <v/>
      </c>
      <c r="U4585" s="146"/>
      <c r="V4585" s="51"/>
      <c r="W4585" s="51"/>
      <c r="X4585" s="51"/>
      <c r="Y4585" s="51"/>
      <c r="Z4585" s="51"/>
      <c r="AA4585" s="145"/>
    </row>
    <row r="4586" spans="1:27" s="2" customFormat="1" ht="15.6" x14ac:dyDescent="0.3">
      <c r="A4586" s="555">
        <v>45513</v>
      </c>
      <c r="B4586" s="48" t="s">
        <v>4361</v>
      </c>
      <c r="C4586" s="48" t="s">
        <v>3434</v>
      </c>
      <c r="D4586" s="48">
        <v>6</v>
      </c>
      <c r="E4586" s="48" t="s">
        <v>66</v>
      </c>
      <c r="F4586" s="45">
        <v>7</v>
      </c>
      <c r="G4586" s="46" t="s">
        <v>4366</v>
      </c>
      <c r="H4586" s="65" t="s">
        <v>116</v>
      </c>
      <c r="I4586" s="48"/>
      <c r="J4586" s="513"/>
      <c r="K4586" s="42" t="s">
        <v>31</v>
      </c>
      <c r="L4586" s="544">
        <v>45475</v>
      </c>
      <c r="M4586" s="48"/>
      <c r="N4586" s="513">
        <v>45523</v>
      </c>
      <c r="O4586" s="51"/>
      <c r="P4586" s="70" t="str">
        <f t="shared" ca="1" si="761"/>
        <v/>
      </c>
      <c r="Q4586" s="70" t="str">
        <f t="shared" ca="1" si="765"/>
        <v/>
      </c>
      <c r="R4586" s="70" t="str">
        <f t="shared" ca="1" si="762"/>
        <v/>
      </c>
      <c r="S4586" s="70" t="str">
        <f t="shared" ca="1" si="764"/>
        <v/>
      </c>
      <c r="T4586" s="147" t="str">
        <f t="shared" ca="1" si="763"/>
        <v/>
      </c>
      <c r="U4586" s="146"/>
      <c r="V4586" s="51"/>
      <c r="W4586" s="51"/>
      <c r="X4586" s="51"/>
      <c r="Y4586" s="51"/>
      <c r="Z4586" s="51"/>
      <c r="AA4586" s="145"/>
    </row>
    <row r="4587" spans="1:27" s="2" customFormat="1" ht="15.6" x14ac:dyDescent="0.3">
      <c r="A4587" s="555">
        <v>45513</v>
      </c>
      <c r="B4587" s="48" t="s">
        <v>4361</v>
      </c>
      <c r="C4587" s="48" t="s">
        <v>3434</v>
      </c>
      <c r="D4587" s="48">
        <v>6</v>
      </c>
      <c r="E4587" s="48" t="s">
        <v>66</v>
      </c>
      <c r="F4587" s="45">
        <v>8</v>
      </c>
      <c r="G4587" s="46" t="s">
        <v>2476</v>
      </c>
      <c r="H4587" s="47" t="s">
        <v>30</v>
      </c>
      <c r="I4587" s="48"/>
      <c r="J4587" s="513"/>
      <c r="K4587" s="42" t="s">
        <v>31</v>
      </c>
      <c r="L4587" s="544">
        <v>45475</v>
      </c>
      <c r="M4587" s="48"/>
      <c r="N4587" s="513">
        <v>45523</v>
      </c>
      <c r="O4587" s="51"/>
      <c r="P4587" s="70" t="str">
        <f ca="1">IF(K4587="NÃO INTERVENCIONADO",TODAY()-L4587,"")</f>
        <v/>
      </c>
      <c r="Q4587" s="70" t="str">
        <f t="shared" ca="1" si="765"/>
        <v/>
      </c>
      <c r="R4587" s="70" t="str">
        <f t="shared" ca="1" si="762"/>
        <v/>
      </c>
      <c r="S4587" s="70" t="str">
        <f t="shared" ca="1" si="764"/>
        <v/>
      </c>
      <c r="T4587" s="147" t="str">
        <f t="shared" ca="1" si="763"/>
        <v/>
      </c>
      <c r="U4587" s="146"/>
      <c r="V4587" s="51"/>
      <c r="W4587" s="51"/>
      <c r="X4587" s="51"/>
      <c r="Y4587" s="51"/>
      <c r="Z4587" s="51"/>
      <c r="AA4587" s="145"/>
    </row>
    <row r="4588" spans="1:27" s="2" customFormat="1" ht="15.6" x14ac:dyDescent="0.3">
      <c r="A4588" s="555">
        <v>45513</v>
      </c>
      <c r="B4588" s="48" t="s">
        <v>4361</v>
      </c>
      <c r="C4588" s="48" t="s">
        <v>3434</v>
      </c>
      <c r="D4588" s="48">
        <v>6</v>
      </c>
      <c r="E4588" s="48" t="s">
        <v>66</v>
      </c>
      <c r="F4588" s="45">
        <v>9</v>
      </c>
      <c r="G4588" s="46" t="s">
        <v>4367</v>
      </c>
      <c r="H4588" s="47" t="s">
        <v>30</v>
      </c>
      <c r="I4588" s="48"/>
      <c r="J4588" s="513"/>
      <c r="K4588" s="42" t="s">
        <v>31</v>
      </c>
      <c r="L4588" s="544">
        <v>45475</v>
      </c>
      <c r="M4588" s="48"/>
      <c r="N4588" s="513">
        <v>45523</v>
      </c>
      <c r="O4588" s="51"/>
      <c r="P4588" s="70" t="str">
        <f ca="1">IF(K4588="NÃO INTERVENCIONADO",TODAY()-L4588,"")</f>
        <v/>
      </c>
      <c r="Q4588" s="70" t="str">
        <f t="shared" ca="1" si="765"/>
        <v/>
      </c>
      <c r="R4588" s="70" t="str">
        <f t="shared" ca="1" si="762"/>
        <v/>
      </c>
      <c r="S4588" s="70" t="str">
        <f t="shared" ca="1" si="764"/>
        <v/>
      </c>
      <c r="T4588" s="147" t="str">
        <f t="shared" ca="1" si="763"/>
        <v/>
      </c>
      <c r="U4588" s="146"/>
      <c r="V4588" s="51"/>
      <c r="W4588" s="51"/>
      <c r="X4588" s="51"/>
      <c r="Y4588" s="51"/>
      <c r="Z4588" s="51"/>
      <c r="AA4588" s="145"/>
    </row>
    <row r="4589" spans="1:27" s="2" customFormat="1" ht="15.6" x14ac:dyDescent="0.3">
      <c r="A4589" s="555">
        <v>45513</v>
      </c>
      <c r="B4589" s="48" t="s">
        <v>4361</v>
      </c>
      <c r="C4589" s="48" t="s">
        <v>3434</v>
      </c>
      <c r="D4589" s="48">
        <v>6</v>
      </c>
      <c r="E4589" s="48" t="s">
        <v>66</v>
      </c>
      <c r="F4589" s="45">
        <v>10</v>
      </c>
      <c r="G4589" s="46" t="s">
        <v>4368</v>
      </c>
      <c r="H4589" s="47" t="s">
        <v>30</v>
      </c>
      <c r="I4589" s="48"/>
      <c r="J4589" s="513"/>
      <c r="K4589" s="42" t="s">
        <v>31</v>
      </c>
      <c r="L4589" s="544">
        <v>45475</v>
      </c>
      <c r="M4589" s="48"/>
      <c r="N4589" s="513">
        <v>45523</v>
      </c>
      <c r="O4589" s="51"/>
      <c r="P4589" s="70" t="str">
        <f ca="1">IF(K4589="NÃO INTERVENCIONADO",TODAY()-L4589,"")</f>
        <v/>
      </c>
      <c r="Q4589" s="70" t="str">
        <f t="shared" ca="1" si="765"/>
        <v/>
      </c>
      <c r="R4589" s="70" t="str">
        <f t="shared" ca="1" si="762"/>
        <v/>
      </c>
      <c r="S4589" s="70" t="str">
        <f t="shared" ca="1" si="764"/>
        <v/>
      </c>
      <c r="T4589" s="147" t="str">
        <f t="shared" ca="1" si="763"/>
        <v/>
      </c>
      <c r="U4589" s="146"/>
      <c r="V4589" s="51"/>
      <c r="W4589" s="51"/>
      <c r="X4589" s="51"/>
      <c r="Y4589" s="51"/>
      <c r="Z4589" s="51"/>
      <c r="AA4589" s="145"/>
    </row>
    <row r="4590" spans="1:27" s="2" customFormat="1" ht="15.6" x14ac:dyDescent="0.3">
      <c r="A4590" s="555">
        <v>45513</v>
      </c>
      <c r="B4590" s="48" t="s">
        <v>4361</v>
      </c>
      <c r="C4590" s="48" t="s">
        <v>3434</v>
      </c>
      <c r="D4590" s="48">
        <v>6</v>
      </c>
      <c r="E4590" s="48" t="s">
        <v>66</v>
      </c>
      <c r="F4590" s="45">
        <v>11</v>
      </c>
      <c r="G4590" s="61" t="s">
        <v>4369</v>
      </c>
      <c r="H4590" s="65" t="s">
        <v>196</v>
      </c>
      <c r="I4590" s="48"/>
      <c r="J4590" s="513"/>
      <c r="K4590" s="42" t="s">
        <v>31</v>
      </c>
      <c r="L4590" s="544">
        <v>45475</v>
      </c>
      <c r="M4590" s="48"/>
      <c r="N4590" s="514">
        <v>45680</v>
      </c>
      <c r="O4590" s="51"/>
      <c r="P4590" s="70" t="str">
        <f ca="1">IF(K4590="NÃO INTERVENCIONADO",TODAY()-L4590,"")</f>
        <v/>
      </c>
      <c r="Q4590" s="70" t="str">
        <f t="shared" ca="1" si="765"/>
        <v/>
      </c>
      <c r="R4590" s="70" t="str">
        <f t="shared" ca="1" si="762"/>
        <v/>
      </c>
      <c r="S4590" s="70" t="str">
        <f t="shared" ca="1" si="764"/>
        <v/>
      </c>
      <c r="T4590" s="147" t="str">
        <f t="shared" ca="1" si="763"/>
        <v/>
      </c>
      <c r="U4590" s="146"/>
      <c r="V4590" s="51"/>
      <c r="W4590" s="51"/>
      <c r="X4590" s="51"/>
      <c r="Y4590" s="51"/>
      <c r="Z4590" s="51"/>
      <c r="AA4590" s="145"/>
    </row>
    <row r="4591" spans="1:27" s="2" customFormat="1" ht="15.6" x14ac:dyDescent="0.3">
      <c r="A4591" s="555">
        <v>45513</v>
      </c>
      <c r="B4591" s="48" t="s">
        <v>4361</v>
      </c>
      <c r="C4591" s="48" t="s">
        <v>3434</v>
      </c>
      <c r="D4591" s="48">
        <v>6</v>
      </c>
      <c r="E4591" s="48" t="s">
        <v>66</v>
      </c>
      <c r="F4591" s="45">
        <v>12</v>
      </c>
      <c r="G4591" s="63" t="s">
        <v>4370</v>
      </c>
      <c r="H4591" s="47" t="s">
        <v>52</v>
      </c>
      <c r="I4591" s="48"/>
      <c r="J4591" s="513"/>
      <c r="K4591" s="409" t="s">
        <v>205</v>
      </c>
      <c r="L4591" s="544">
        <v>45475</v>
      </c>
      <c r="M4591" s="48"/>
      <c r="N4591" s="513">
        <v>45751</v>
      </c>
      <c r="O4591" s="51"/>
      <c r="P4591" s="70" t="str">
        <f ca="1">IF(K4591="NÃO INTERVENCIONADO",TODAY()-J4591,"")</f>
        <v/>
      </c>
      <c r="Q4591" s="70" t="str">
        <f t="shared" ca="1" si="765"/>
        <v/>
      </c>
      <c r="R4591" s="70" t="str">
        <f t="shared" ca="1" si="762"/>
        <v/>
      </c>
      <c r="S4591" s="70" t="str">
        <f t="shared" ca="1" si="764"/>
        <v/>
      </c>
      <c r="T4591" s="147" t="str">
        <f t="shared" ca="1" si="763"/>
        <v/>
      </c>
      <c r="U4591" s="146"/>
      <c r="V4591" s="51"/>
      <c r="W4591" s="51"/>
      <c r="X4591" s="51"/>
      <c r="Y4591" s="51"/>
      <c r="Z4591" s="51"/>
      <c r="AA4591" s="145"/>
    </row>
    <row r="4592" spans="1:27" s="2" customFormat="1" ht="15.6" x14ac:dyDescent="0.3">
      <c r="A4592" s="555">
        <v>45513</v>
      </c>
      <c r="B4592" s="48" t="s">
        <v>4361</v>
      </c>
      <c r="C4592" s="48" t="s">
        <v>3434</v>
      </c>
      <c r="D4592" s="48">
        <v>6</v>
      </c>
      <c r="E4592" s="48" t="s">
        <v>66</v>
      </c>
      <c r="F4592" s="45">
        <v>13</v>
      </c>
      <c r="G4592" s="46" t="s">
        <v>1329</v>
      </c>
      <c r="H4592" s="47" t="s">
        <v>30</v>
      </c>
      <c r="I4592" s="48"/>
      <c r="J4592" s="513"/>
      <c r="K4592" s="42" t="s">
        <v>31</v>
      </c>
      <c r="L4592" s="544">
        <v>45475</v>
      </c>
      <c r="M4592" s="48"/>
      <c r="N4592" s="513">
        <v>45664</v>
      </c>
      <c r="O4592" s="51"/>
      <c r="P4592" s="70" t="str">
        <f ca="1">IF(K4592="NÃO INTERVENCIONADO",TODAY()-J4592,"")</f>
        <v/>
      </c>
      <c r="Q4592" s="70" t="str">
        <f t="shared" ca="1" si="765"/>
        <v/>
      </c>
      <c r="R4592" s="70" t="str">
        <f t="shared" ca="1" si="762"/>
        <v/>
      </c>
      <c r="S4592" s="70" t="str">
        <f t="shared" ca="1" si="764"/>
        <v/>
      </c>
      <c r="T4592" s="147" t="str">
        <f t="shared" ca="1" si="763"/>
        <v/>
      </c>
      <c r="U4592" s="146"/>
      <c r="V4592" s="51"/>
      <c r="W4592" s="51"/>
      <c r="X4592" s="51"/>
      <c r="Y4592" s="51"/>
      <c r="Z4592" s="51"/>
      <c r="AA4592" s="145"/>
    </row>
    <row r="4593" spans="1:27" s="2" customFormat="1" ht="15.6" x14ac:dyDescent="0.3">
      <c r="A4593" s="555">
        <v>45513</v>
      </c>
      <c r="B4593" s="48" t="s">
        <v>4361</v>
      </c>
      <c r="C4593" s="48" t="s">
        <v>3434</v>
      </c>
      <c r="D4593" s="48">
        <v>6</v>
      </c>
      <c r="E4593" s="48" t="s">
        <v>66</v>
      </c>
      <c r="F4593" s="45">
        <v>14</v>
      </c>
      <c r="G4593" s="61" t="s">
        <v>4371</v>
      </c>
      <c r="H4593" s="65" t="s">
        <v>533</v>
      </c>
      <c r="I4593" s="48"/>
      <c r="J4593" s="513"/>
      <c r="K4593" s="42" t="s">
        <v>31</v>
      </c>
      <c r="L4593" s="544">
        <v>45475</v>
      </c>
      <c r="M4593" s="48"/>
      <c r="N4593" s="513">
        <v>45673</v>
      </c>
      <c r="O4593" s="51"/>
      <c r="P4593" s="70" t="str">
        <f ca="1">IF(K4593="NÃO INTERVENCIONADO",TODAY()-J4593,"")</f>
        <v/>
      </c>
      <c r="Q4593" s="70" t="str">
        <f t="shared" ca="1" si="765"/>
        <v/>
      </c>
      <c r="R4593" s="70" t="str">
        <f t="shared" ca="1" si="762"/>
        <v/>
      </c>
      <c r="S4593" s="70" t="str">
        <f t="shared" ca="1" si="764"/>
        <v/>
      </c>
      <c r="T4593" s="147" t="str">
        <f t="shared" ca="1" si="763"/>
        <v/>
      </c>
      <c r="U4593" s="146"/>
      <c r="V4593" s="51"/>
      <c r="W4593" s="51"/>
      <c r="X4593" s="51"/>
      <c r="Y4593" s="51"/>
      <c r="Z4593" s="51"/>
      <c r="AA4593" s="145"/>
    </row>
    <row r="4594" spans="1:27" s="2" customFormat="1" ht="15.6" x14ac:dyDescent="0.3">
      <c r="A4594" s="555">
        <v>45513</v>
      </c>
      <c r="B4594" s="48" t="s">
        <v>4361</v>
      </c>
      <c r="C4594" s="48" t="s">
        <v>3434</v>
      </c>
      <c r="D4594" s="48">
        <v>6</v>
      </c>
      <c r="E4594" s="48" t="s">
        <v>66</v>
      </c>
      <c r="F4594" s="45">
        <v>17</v>
      </c>
      <c r="G4594" s="218" t="s">
        <v>4372</v>
      </c>
      <c r="H4594" s="47" t="s">
        <v>104</v>
      </c>
      <c r="I4594" s="48"/>
      <c r="J4594" s="570"/>
      <c r="K4594" s="193" t="s">
        <v>31</v>
      </c>
      <c r="L4594" s="544">
        <v>45475</v>
      </c>
      <c r="M4594" s="235"/>
      <c r="N4594" s="515">
        <v>45789</v>
      </c>
      <c r="O4594" s="252"/>
      <c r="P4594" s="256"/>
      <c r="Q4594" s="256" t="str">
        <f t="shared" ca="1" si="765"/>
        <v/>
      </c>
      <c r="R4594" s="256" t="str">
        <f t="shared" ca="1" si="762"/>
        <v/>
      </c>
      <c r="S4594" s="256" t="str">
        <f t="shared" ca="1" si="764"/>
        <v/>
      </c>
      <c r="T4594" s="275" t="str">
        <f t="shared" ca="1" si="763"/>
        <v/>
      </c>
      <c r="U4594" s="276"/>
      <c r="V4594" s="252"/>
      <c r="W4594" s="252"/>
      <c r="X4594" s="252"/>
      <c r="Y4594" s="252"/>
      <c r="Z4594" s="252"/>
      <c r="AA4594" s="277"/>
    </row>
    <row r="4595" spans="1:27" s="2" customFormat="1" ht="15.6" x14ac:dyDescent="0.3">
      <c r="A4595" s="555">
        <v>45513</v>
      </c>
      <c r="B4595" s="48" t="s">
        <v>4361</v>
      </c>
      <c r="C4595" s="45" t="s">
        <v>3434</v>
      </c>
      <c r="D4595" s="45">
        <v>6</v>
      </c>
      <c r="E4595" s="48" t="s">
        <v>66</v>
      </c>
      <c r="F4595" s="45">
        <v>15</v>
      </c>
      <c r="G4595" s="64" t="s">
        <v>4373</v>
      </c>
      <c r="H4595" s="65" t="s">
        <v>76</v>
      </c>
      <c r="I4595" s="364"/>
      <c r="J4595" s="526"/>
      <c r="K4595" s="399" t="s">
        <v>205</v>
      </c>
      <c r="L4595" s="544">
        <v>45475</v>
      </c>
      <c r="M4595" s="125"/>
      <c r="N4595" s="513"/>
      <c r="O4595" s="51"/>
      <c r="P4595" s="70" t="str">
        <f t="shared" ref="P4595:P4602" ca="1" si="766">IF(K4595="NÃO INTERVENCIONADO",TODAY()-J4595,"")</f>
        <v/>
      </c>
      <c r="Q4595" s="70" t="str">
        <f t="shared" ca="1" si="765"/>
        <v/>
      </c>
      <c r="R4595" s="70" t="str">
        <f t="shared" ca="1" si="762"/>
        <v/>
      </c>
      <c r="S4595" s="70" t="str">
        <f t="shared" ca="1" si="764"/>
        <v/>
      </c>
      <c r="T4595" s="147" t="str">
        <f t="shared" ca="1" si="763"/>
        <v/>
      </c>
      <c r="U4595" s="146"/>
      <c r="V4595" s="51"/>
      <c r="W4595" s="51"/>
      <c r="X4595" s="51"/>
      <c r="Y4595" s="51"/>
      <c r="Z4595" s="51"/>
      <c r="AA4595" s="145"/>
    </row>
    <row r="4596" spans="1:27" s="2" customFormat="1" ht="15.6" x14ac:dyDescent="0.3">
      <c r="A4596" s="555">
        <v>45513</v>
      </c>
      <c r="B4596" s="48" t="s">
        <v>4361</v>
      </c>
      <c r="C4596" s="48" t="s">
        <v>3434</v>
      </c>
      <c r="D4596" s="48">
        <v>6</v>
      </c>
      <c r="E4596" s="48" t="s">
        <v>66</v>
      </c>
      <c r="F4596" s="45">
        <v>16</v>
      </c>
      <c r="G4596" s="46" t="s">
        <v>771</v>
      </c>
      <c r="H4596" s="47" t="s">
        <v>104</v>
      </c>
      <c r="I4596" s="48"/>
      <c r="J4596" s="513">
        <v>45608</v>
      </c>
      <c r="K4596" s="42" t="s">
        <v>31</v>
      </c>
      <c r="L4596" s="544">
        <v>45475</v>
      </c>
      <c r="M4596" s="48"/>
      <c r="N4596" s="525">
        <v>45656</v>
      </c>
      <c r="O4596" s="51"/>
      <c r="P4596" s="70" t="str">
        <f t="shared" ca="1" si="766"/>
        <v/>
      </c>
      <c r="Q4596" s="70" t="str">
        <f t="shared" ca="1" si="765"/>
        <v/>
      </c>
      <c r="R4596" s="70" t="str">
        <f t="shared" ca="1" si="762"/>
        <v/>
      </c>
      <c r="S4596" s="70" t="str">
        <f t="shared" ca="1" si="764"/>
        <v/>
      </c>
      <c r="T4596" s="147" t="str">
        <f t="shared" ca="1" si="763"/>
        <v/>
      </c>
      <c r="U4596" s="146"/>
      <c r="V4596" s="51"/>
      <c r="W4596" s="51"/>
      <c r="X4596" s="51"/>
      <c r="Y4596" s="51"/>
      <c r="Z4596" s="51"/>
      <c r="AA4596" s="145"/>
    </row>
    <row r="4597" spans="1:27" s="2" customFormat="1" ht="31.2" x14ac:dyDescent="0.3">
      <c r="A4597" s="555">
        <v>45607</v>
      </c>
      <c r="B4597" s="48" t="s">
        <v>4374</v>
      </c>
      <c r="C4597" s="45" t="s">
        <v>3434</v>
      </c>
      <c r="D4597" s="45">
        <v>6</v>
      </c>
      <c r="E4597" s="45" t="s">
        <v>108</v>
      </c>
      <c r="F4597" s="45">
        <v>1</v>
      </c>
      <c r="G4597" s="64" t="s">
        <v>5281</v>
      </c>
      <c r="H4597" s="47" t="s">
        <v>104</v>
      </c>
      <c r="I4597" s="65"/>
      <c r="J4597" s="580">
        <v>45693</v>
      </c>
      <c r="K4597" s="381" t="s">
        <v>205</v>
      </c>
      <c r="L4597" s="544">
        <v>45475</v>
      </c>
      <c r="M4597" s="57"/>
      <c r="N4597" s="518">
        <v>45715</v>
      </c>
      <c r="O4597" s="51"/>
      <c r="P4597" s="70" t="str">
        <f t="shared" ca="1" si="766"/>
        <v/>
      </c>
      <c r="Q4597" s="70" t="str">
        <f t="shared" ca="1" si="765"/>
        <v/>
      </c>
      <c r="R4597" s="70" t="str">
        <f t="shared" ca="1" si="762"/>
        <v/>
      </c>
      <c r="S4597" s="70" t="str">
        <f t="shared" ca="1" si="764"/>
        <v/>
      </c>
      <c r="T4597" s="147" t="str">
        <f t="shared" ca="1" si="763"/>
        <v/>
      </c>
      <c r="U4597" s="146"/>
      <c r="V4597" s="51"/>
      <c r="W4597" s="51"/>
      <c r="X4597" s="51"/>
      <c r="Y4597" s="51"/>
      <c r="Z4597" s="51"/>
      <c r="AA4597" s="145"/>
    </row>
    <row r="4598" spans="1:27" s="2" customFormat="1" ht="15.6" x14ac:dyDescent="0.3">
      <c r="A4598" s="555">
        <v>45607</v>
      </c>
      <c r="B4598" s="48" t="s">
        <v>4374</v>
      </c>
      <c r="C4598" s="45" t="s">
        <v>3434</v>
      </c>
      <c r="D4598" s="45">
        <v>6</v>
      </c>
      <c r="E4598" s="45" t="s">
        <v>108</v>
      </c>
      <c r="F4598" s="45">
        <v>1</v>
      </c>
      <c r="G4598" s="64" t="s">
        <v>4375</v>
      </c>
      <c r="H4598" s="47" t="s">
        <v>104</v>
      </c>
      <c r="I4598" s="65"/>
      <c r="J4598" s="580">
        <v>45671</v>
      </c>
      <c r="K4598" s="191" t="s">
        <v>31</v>
      </c>
      <c r="L4598" s="544">
        <v>45475</v>
      </c>
      <c r="M4598" s="57"/>
      <c r="N4598" s="518">
        <v>45688</v>
      </c>
      <c r="O4598" s="51"/>
      <c r="P4598" s="70" t="str">
        <f t="shared" ca="1" si="766"/>
        <v/>
      </c>
      <c r="Q4598" s="70" t="str">
        <f t="shared" ca="1" si="765"/>
        <v/>
      </c>
      <c r="R4598" s="70" t="str">
        <f t="shared" ca="1" si="762"/>
        <v/>
      </c>
      <c r="S4598" s="70" t="str">
        <f t="shared" ca="1" si="764"/>
        <v/>
      </c>
      <c r="T4598" s="147" t="str">
        <f t="shared" ca="1" si="763"/>
        <v/>
      </c>
      <c r="U4598" s="146"/>
      <c r="V4598" s="51"/>
      <c r="W4598" s="51"/>
      <c r="X4598" s="51"/>
      <c r="Y4598" s="51"/>
      <c r="Z4598" s="51"/>
      <c r="AA4598" s="145"/>
    </row>
    <row r="4599" spans="1:27" s="2" customFormat="1" ht="15.6" x14ac:dyDescent="0.3">
      <c r="A4599" s="555">
        <v>45607</v>
      </c>
      <c r="B4599" s="48" t="s">
        <v>4374</v>
      </c>
      <c r="C4599" s="48" t="s">
        <v>3434</v>
      </c>
      <c r="D4599" s="48">
        <v>6</v>
      </c>
      <c r="E4599" s="48" t="s">
        <v>108</v>
      </c>
      <c r="F4599" s="45">
        <v>12</v>
      </c>
      <c r="G4599" s="61" t="s">
        <v>4376</v>
      </c>
      <c r="H4599" s="65" t="s">
        <v>785</v>
      </c>
      <c r="I4599" s="65"/>
      <c r="J4599" s="526">
        <v>45582</v>
      </c>
      <c r="K4599" s="191" t="s">
        <v>31</v>
      </c>
      <c r="L4599" s="544">
        <v>45475</v>
      </c>
      <c r="M4599" s="48"/>
      <c r="N4599" s="513">
        <v>45320</v>
      </c>
      <c r="O4599" s="136" t="s">
        <v>4377</v>
      </c>
      <c r="P4599" s="70" t="str">
        <f t="shared" ca="1" si="766"/>
        <v/>
      </c>
      <c r="Q4599" s="70" t="str">
        <f t="shared" ca="1" si="765"/>
        <v/>
      </c>
      <c r="R4599" s="70" t="str">
        <f t="shared" ca="1" si="762"/>
        <v/>
      </c>
      <c r="S4599" s="70" t="str">
        <f t="shared" ca="1" si="764"/>
        <v/>
      </c>
      <c r="T4599" s="147" t="str">
        <f t="shared" ca="1" si="763"/>
        <v/>
      </c>
      <c r="U4599" s="146"/>
      <c r="V4599" s="51"/>
      <c r="W4599" s="51"/>
      <c r="X4599" s="51"/>
      <c r="Y4599" s="51"/>
      <c r="Z4599" s="51"/>
      <c r="AA4599" s="145"/>
    </row>
    <row r="4600" spans="1:27" s="2" customFormat="1" ht="15.6" x14ac:dyDescent="0.3">
      <c r="A4600" s="555">
        <v>45607</v>
      </c>
      <c r="B4600" s="48" t="s">
        <v>4374</v>
      </c>
      <c r="C4600" s="48" t="s">
        <v>3434</v>
      </c>
      <c r="D4600" s="48">
        <v>6</v>
      </c>
      <c r="E4600" s="48" t="s">
        <v>108</v>
      </c>
      <c r="F4600" s="45">
        <v>11</v>
      </c>
      <c r="G4600" s="61" t="s">
        <v>4378</v>
      </c>
      <c r="H4600" s="65" t="s">
        <v>30</v>
      </c>
      <c r="I4600" s="65"/>
      <c r="J4600" s="526"/>
      <c r="K4600" s="191" t="s">
        <v>31</v>
      </c>
      <c r="L4600" s="544">
        <v>45475</v>
      </c>
      <c r="M4600" s="48"/>
      <c r="N4600" s="513">
        <v>45575</v>
      </c>
      <c r="O4600" s="51"/>
      <c r="P4600" s="70" t="str">
        <f t="shared" ca="1" si="766"/>
        <v/>
      </c>
      <c r="Q4600" s="70" t="str">
        <f t="shared" ca="1" si="765"/>
        <v/>
      </c>
      <c r="R4600" s="70" t="str">
        <f t="shared" ca="1" si="762"/>
        <v/>
      </c>
      <c r="S4600" s="70" t="str">
        <f t="shared" ca="1" si="764"/>
        <v/>
      </c>
      <c r="T4600" s="147" t="str">
        <f t="shared" ca="1" si="763"/>
        <v/>
      </c>
      <c r="U4600" s="146"/>
      <c r="V4600" s="51"/>
      <c r="W4600" s="51"/>
      <c r="X4600" s="51"/>
      <c r="Y4600" s="51"/>
      <c r="Z4600" s="51"/>
      <c r="AA4600" s="145"/>
    </row>
    <row r="4601" spans="1:27" s="2" customFormat="1" ht="15.6" x14ac:dyDescent="0.3">
      <c r="A4601" s="555">
        <v>45607</v>
      </c>
      <c r="B4601" s="48" t="s">
        <v>4374</v>
      </c>
      <c r="C4601" s="48" t="s">
        <v>3434</v>
      </c>
      <c r="D4601" s="48">
        <v>6</v>
      </c>
      <c r="E4601" s="48" t="s">
        <v>108</v>
      </c>
      <c r="F4601" s="45">
        <v>10</v>
      </c>
      <c r="G4601" s="61" t="s">
        <v>3281</v>
      </c>
      <c r="H4601" s="65" t="s">
        <v>30</v>
      </c>
      <c r="I4601" s="65"/>
      <c r="J4601" s="526"/>
      <c r="K4601" s="191" t="s">
        <v>31</v>
      </c>
      <c r="L4601" s="544">
        <v>45475</v>
      </c>
      <c r="M4601" s="48"/>
      <c r="N4601" s="513">
        <v>45575</v>
      </c>
      <c r="O4601" s="51"/>
      <c r="P4601" s="70" t="str">
        <f t="shared" ca="1" si="766"/>
        <v/>
      </c>
      <c r="Q4601" s="70" t="str">
        <f t="shared" ca="1" si="765"/>
        <v/>
      </c>
      <c r="R4601" s="70" t="str">
        <f t="shared" ca="1" si="762"/>
        <v/>
      </c>
      <c r="S4601" s="70" t="str">
        <f t="shared" ca="1" si="764"/>
        <v/>
      </c>
      <c r="T4601" s="147" t="str">
        <f t="shared" ca="1" si="763"/>
        <v/>
      </c>
      <c r="U4601" s="146"/>
      <c r="V4601" s="51"/>
      <c r="W4601" s="51"/>
      <c r="X4601" s="51"/>
      <c r="Y4601" s="51"/>
      <c r="Z4601" s="51"/>
      <c r="AA4601" s="145"/>
    </row>
    <row r="4602" spans="1:27" s="2" customFormat="1" ht="15.6" x14ac:dyDescent="0.3">
      <c r="A4602" s="555">
        <v>45607</v>
      </c>
      <c r="B4602" s="48" t="s">
        <v>4374</v>
      </c>
      <c r="C4602" s="48" t="s">
        <v>3434</v>
      </c>
      <c r="D4602" s="48">
        <v>6</v>
      </c>
      <c r="E4602" s="48" t="s">
        <v>108</v>
      </c>
      <c r="F4602" s="45">
        <v>9</v>
      </c>
      <c r="G4602" s="61" t="s">
        <v>4379</v>
      </c>
      <c r="H4602" s="65" t="s">
        <v>30</v>
      </c>
      <c r="I4602" s="65"/>
      <c r="J4602" s="526"/>
      <c r="K4602" s="191" t="s">
        <v>31</v>
      </c>
      <c r="L4602" s="544">
        <v>45475</v>
      </c>
      <c r="M4602" s="48"/>
      <c r="N4602" s="513">
        <v>45575</v>
      </c>
      <c r="O4602" s="51"/>
      <c r="P4602" s="70" t="str">
        <f t="shared" ca="1" si="766"/>
        <v/>
      </c>
      <c r="Q4602" s="70" t="str">
        <f t="shared" ca="1" si="765"/>
        <v/>
      </c>
      <c r="R4602" s="70" t="str">
        <f t="shared" ca="1" si="762"/>
        <v/>
      </c>
      <c r="S4602" s="70" t="str">
        <f t="shared" ca="1" si="764"/>
        <v/>
      </c>
      <c r="T4602" s="147" t="str">
        <f t="shared" ca="1" si="763"/>
        <v/>
      </c>
      <c r="U4602" s="146"/>
      <c r="V4602" s="51"/>
      <c r="W4602" s="51"/>
      <c r="X4602" s="51"/>
      <c r="Y4602" s="51"/>
      <c r="Z4602" s="51"/>
      <c r="AA4602" s="145"/>
    </row>
    <row r="4603" spans="1:27" s="2" customFormat="1" ht="15.6" x14ac:dyDescent="0.3">
      <c r="A4603" s="555">
        <v>45607</v>
      </c>
      <c r="B4603" s="48" t="s">
        <v>4374</v>
      </c>
      <c r="C4603" s="48" t="s">
        <v>3434</v>
      </c>
      <c r="D4603" s="48">
        <v>6</v>
      </c>
      <c r="E4603" s="48" t="s">
        <v>108</v>
      </c>
      <c r="F4603" s="45">
        <v>8</v>
      </c>
      <c r="G4603" s="61" t="s">
        <v>4380</v>
      </c>
      <c r="H4603" s="65" t="s">
        <v>76</v>
      </c>
      <c r="I4603" s="65"/>
      <c r="J4603" s="526"/>
      <c r="K4603" s="191" t="s">
        <v>31</v>
      </c>
      <c r="L4603" s="544">
        <v>45475</v>
      </c>
      <c r="M4603" s="48"/>
      <c r="N4603" s="513">
        <v>45656</v>
      </c>
      <c r="O4603" s="51"/>
      <c r="P4603" s="70" t="str">
        <f ca="1">IF(K4603="NÃO INTERVENCIONADO",TODAY()-L4603,"")</f>
        <v/>
      </c>
      <c r="Q4603" s="70" t="str">
        <f t="shared" ca="1" si="765"/>
        <v/>
      </c>
      <c r="R4603" s="70" t="str">
        <f t="shared" ca="1" si="762"/>
        <v/>
      </c>
      <c r="S4603" s="70" t="str">
        <f t="shared" ca="1" si="764"/>
        <v/>
      </c>
      <c r="T4603" s="147" t="str">
        <f t="shared" ca="1" si="763"/>
        <v/>
      </c>
      <c r="U4603" s="146"/>
      <c r="V4603" s="51"/>
      <c r="W4603" s="51"/>
      <c r="X4603" s="51"/>
      <c r="Y4603" s="51"/>
      <c r="Z4603" s="51"/>
      <c r="AA4603" s="145"/>
    </row>
    <row r="4604" spans="1:27" s="2" customFormat="1" ht="15.6" x14ac:dyDescent="0.3">
      <c r="A4604" s="555">
        <v>45607</v>
      </c>
      <c r="B4604" s="48" t="s">
        <v>4374</v>
      </c>
      <c r="C4604" s="48" t="s">
        <v>3434</v>
      </c>
      <c r="D4604" s="48">
        <v>6</v>
      </c>
      <c r="E4604" s="48" t="s">
        <v>108</v>
      </c>
      <c r="F4604" s="45">
        <v>7</v>
      </c>
      <c r="G4604" s="61" t="s">
        <v>631</v>
      </c>
      <c r="H4604" s="65" t="s">
        <v>30</v>
      </c>
      <c r="I4604" s="65"/>
      <c r="J4604" s="526"/>
      <c r="K4604" s="191" t="s">
        <v>31</v>
      </c>
      <c r="L4604" s="544">
        <v>45475</v>
      </c>
      <c r="M4604" s="48"/>
      <c r="N4604" s="513">
        <v>45575</v>
      </c>
      <c r="O4604" s="51"/>
      <c r="P4604" s="70" t="str">
        <f ca="1">IF(K4604="NÃO INTERVENCIONADO",TODAY()-L4604,"")</f>
        <v/>
      </c>
      <c r="Q4604" s="70" t="str">
        <f t="shared" ca="1" si="765"/>
        <v/>
      </c>
      <c r="R4604" s="70" t="str">
        <f t="shared" ca="1" si="762"/>
        <v/>
      </c>
      <c r="S4604" s="70" t="str">
        <f t="shared" ca="1" si="764"/>
        <v/>
      </c>
      <c r="T4604" s="147" t="str">
        <f t="shared" ca="1" si="763"/>
        <v/>
      </c>
      <c r="U4604" s="146"/>
      <c r="V4604" s="51"/>
      <c r="W4604" s="51"/>
      <c r="X4604" s="51"/>
      <c r="Y4604" s="51"/>
      <c r="Z4604" s="51"/>
      <c r="AA4604" s="145"/>
    </row>
    <row r="4605" spans="1:27" s="2" customFormat="1" ht="15.6" x14ac:dyDescent="0.3">
      <c r="A4605" s="555">
        <v>45607</v>
      </c>
      <c r="B4605" s="48" t="s">
        <v>4374</v>
      </c>
      <c r="C4605" s="48" t="s">
        <v>3434</v>
      </c>
      <c r="D4605" s="48">
        <v>6</v>
      </c>
      <c r="E4605" s="48" t="s">
        <v>108</v>
      </c>
      <c r="F4605" s="45">
        <v>6</v>
      </c>
      <c r="G4605" s="657" t="s">
        <v>4381</v>
      </c>
      <c r="H4605" s="65" t="s">
        <v>30</v>
      </c>
      <c r="I4605" s="65"/>
      <c r="J4605" s="526"/>
      <c r="K4605" s="191" t="s">
        <v>31</v>
      </c>
      <c r="L4605" s="544">
        <v>45475</v>
      </c>
      <c r="M4605" s="48"/>
      <c r="N4605" s="513">
        <v>45582</v>
      </c>
      <c r="O4605" s="51"/>
      <c r="P4605" s="70" t="str">
        <f ca="1">IF(K4605="NÃO INTERVENCIONADO",TODAY()-L4605,"")</f>
        <v/>
      </c>
      <c r="Q4605" s="70" t="str">
        <f t="shared" ca="1" si="765"/>
        <v/>
      </c>
      <c r="R4605" s="70" t="str">
        <f t="shared" ca="1" si="762"/>
        <v/>
      </c>
      <c r="S4605" s="70" t="str">
        <f t="shared" ca="1" si="764"/>
        <v/>
      </c>
      <c r="T4605" s="147" t="str">
        <f t="shared" ca="1" si="763"/>
        <v/>
      </c>
      <c r="U4605" s="146"/>
      <c r="V4605" s="51"/>
      <c r="W4605" s="51"/>
      <c r="X4605" s="51"/>
      <c r="Y4605" s="51"/>
      <c r="Z4605" s="51"/>
      <c r="AA4605" s="145"/>
    </row>
    <row r="4606" spans="1:27" s="2" customFormat="1" ht="15.6" x14ac:dyDescent="0.3">
      <c r="A4606" s="555">
        <v>45607</v>
      </c>
      <c r="B4606" s="48" t="s">
        <v>4374</v>
      </c>
      <c r="C4606" s="48" t="s">
        <v>3434</v>
      </c>
      <c r="D4606" s="48">
        <v>6</v>
      </c>
      <c r="E4606" s="48" t="s">
        <v>108</v>
      </c>
      <c r="F4606" s="45">
        <v>5</v>
      </c>
      <c r="G4606" s="657" t="s">
        <v>4382</v>
      </c>
      <c r="H4606" s="65" t="s">
        <v>30</v>
      </c>
      <c r="I4606" s="65"/>
      <c r="J4606" s="526"/>
      <c r="K4606" s="191" t="s">
        <v>31</v>
      </c>
      <c r="L4606" s="544">
        <v>45475</v>
      </c>
      <c r="M4606" s="48"/>
      <c r="N4606" s="513">
        <v>45575</v>
      </c>
      <c r="O4606" s="51"/>
      <c r="P4606" s="70" t="str">
        <f ca="1">IF(K4606="NÃO INTERVENCIONADO",TODAY()-L4606,"")</f>
        <v/>
      </c>
      <c r="Q4606" s="70" t="str">
        <f t="shared" ca="1" si="765"/>
        <v/>
      </c>
      <c r="R4606" s="70" t="str">
        <f t="shared" ca="1" si="762"/>
        <v/>
      </c>
      <c r="S4606" s="70" t="str">
        <f t="shared" ca="1" si="764"/>
        <v/>
      </c>
      <c r="T4606" s="147" t="str">
        <f t="shared" ca="1" si="763"/>
        <v/>
      </c>
      <c r="U4606" s="146"/>
      <c r="V4606" s="51"/>
      <c r="W4606" s="51"/>
      <c r="X4606" s="51"/>
      <c r="Y4606" s="51"/>
      <c r="Z4606" s="51"/>
      <c r="AA4606" s="145"/>
    </row>
    <row r="4607" spans="1:27" s="2" customFormat="1" ht="15.6" x14ac:dyDescent="0.3">
      <c r="A4607" s="555">
        <v>45607</v>
      </c>
      <c r="B4607" s="48" t="s">
        <v>4374</v>
      </c>
      <c r="C4607" s="48" t="s">
        <v>3434</v>
      </c>
      <c r="D4607" s="48">
        <v>6</v>
      </c>
      <c r="E4607" s="48" t="s">
        <v>108</v>
      </c>
      <c r="F4607" s="45">
        <v>4</v>
      </c>
      <c r="G4607" s="61" t="s">
        <v>4383</v>
      </c>
      <c r="H4607" s="65" t="s">
        <v>40</v>
      </c>
      <c r="I4607" s="65"/>
      <c r="J4607" s="526"/>
      <c r="K4607" s="191" t="s">
        <v>31</v>
      </c>
      <c r="L4607" s="544">
        <v>45475</v>
      </c>
      <c r="M4607" s="48"/>
      <c r="N4607" s="513">
        <v>45656</v>
      </c>
      <c r="O4607" s="51"/>
      <c r="P4607" s="70" t="str">
        <f ca="1">IF(K4607="NÃO INTERVENCIONADO",TODAY()-L4607,"")</f>
        <v/>
      </c>
      <c r="Q4607" s="70" t="str">
        <f t="shared" ca="1" si="765"/>
        <v/>
      </c>
      <c r="R4607" s="70" t="str">
        <f t="shared" ca="1" si="762"/>
        <v/>
      </c>
      <c r="S4607" s="70" t="str">
        <f t="shared" ca="1" si="764"/>
        <v/>
      </c>
      <c r="T4607" s="147" t="str">
        <f t="shared" ca="1" si="763"/>
        <v/>
      </c>
      <c r="U4607" s="146"/>
      <c r="V4607" s="51"/>
      <c r="W4607" s="51"/>
      <c r="X4607" s="51"/>
      <c r="Y4607" s="51"/>
      <c r="Z4607" s="51"/>
      <c r="AA4607" s="145"/>
    </row>
    <row r="4608" spans="1:27" s="2" customFormat="1" ht="15.6" x14ac:dyDescent="0.3">
      <c r="A4608" s="555">
        <v>45607</v>
      </c>
      <c r="B4608" s="48" t="s">
        <v>4374</v>
      </c>
      <c r="C4608" s="48" t="s">
        <v>3434</v>
      </c>
      <c r="D4608" s="48">
        <v>6</v>
      </c>
      <c r="E4608" s="48" t="s">
        <v>108</v>
      </c>
      <c r="F4608" s="45">
        <v>2</v>
      </c>
      <c r="G4608" s="61" t="s">
        <v>807</v>
      </c>
      <c r="H4608" s="65" t="s">
        <v>30</v>
      </c>
      <c r="I4608" s="65"/>
      <c r="J4608" s="526"/>
      <c r="K4608" s="191" t="s">
        <v>31</v>
      </c>
      <c r="L4608" s="544">
        <v>45475</v>
      </c>
      <c r="M4608" s="48"/>
      <c r="N4608" s="513">
        <v>45575</v>
      </c>
      <c r="O4608" s="51"/>
      <c r="P4608" s="70" t="str">
        <f ca="1">IF(K4608="NÃO INTERVENCIONADO",TODAY()-J4608,"")</f>
        <v/>
      </c>
      <c r="Q4608" s="70" t="str">
        <f t="shared" ca="1" si="765"/>
        <v/>
      </c>
      <c r="R4608" s="70" t="str">
        <f t="shared" ca="1" si="762"/>
        <v/>
      </c>
      <c r="S4608" s="70" t="str">
        <f t="shared" ca="1" si="764"/>
        <v/>
      </c>
      <c r="T4608" s="147" t="str">
        <f t="shared" ca="1" si="763"/>
        <v/>
      </c>
      <c r="U4608" s="146"/>
      <c r="V4608" s="51"/>
      <c r="W4608" s="51"/>
      <c r="X4608" s="51"/>
      <c r="Y4608" s="51"/>
      <c r="Z4608" s="51"/>
      <c r="AA4608" s="145"/>
    </row>
    <row r="4609" spans="1:27" s="2" customFormat="1" ht="15.6" x14ac:dyDescent="0.3">
      <c r="A4609" s="555">
        <v>45607</v>
      </c>
      <c r="B4609" s="48" t="s">
        <v>4374</v>
      </c>
      <c r="C4609" s="48" t="s">
        <v>3434</v>
      </c>
      <c r="D4609" s="48">
        <v>6</v>
      </c>
      <c r="E4609" s="48" t="s">
        <v>108</v>
      </c>
      <c r="F4609" s="45">
        <v>13</v>
      </c>
      <c r="G4609" s="77" t="s">
        <v>4384</v>
      </c>
      <c r="H4609" s="65" t="s">
        <v>84</v>
      </c>
      <c r="I4609" s="65"/>
      <c r="J4609" s="526">
        <v>45684</v>
      </c>
      <c r="K4609" s="191" t="s">
        <v>31</v>
      </c>
      <c r="L4609" s="544">
        <v>45475</v>
      </c>
      <c r="M4609" s="48"/>
      <c r="N4609" s="513">
        <v>45702</v>
      </c>
      <c r="O4609" s="51"/>
      <c r="P4609" s="70"/>
      <c r="Q4609" s="70"/>
      <c r="R4609" s="70"/>
      <c r="S4609" s="70"/>
      <c r="T4609" s="147"/>
      <c r="U4609" s="146"/>
      <c r="V4609" s="51"/>
      <c r="W4609" s="51"/>
      <c r="X4609" s="51"/>
      <c r="Y4609" s="51"/>
      <c r="Z4609" s="51"/>
      <c r="AA4609" s="145"/>
    </row>
    <row r="4610" spans="1:27" s="2" customFormat="1" ht="28.8" x14ac:dyDescent="0.3">
      <c r="A4610" s="555">
        <v>45607</v>
      </c>
      <c r="B4610" s="235" t="s">
        <v>4374</v>
      </c>
      <c r="C4610" s="235" t="s">
        <v>3434</v>
      </c>
      <c r="D4610" s="235">
        <v>6</v>
      </c>
      <c r="E4610" s="235" t="s">
        <v>108</v>
      </c>
      <c r="F4610" s="236">
        <v>14</v>
      </c>
      <c r="G4610" s="398" t="s">
        <v>5282</v>
      </c>
      <c r="H4610" s="364" t="s">
        <v>84</v>
      </c>
      <c r="I4610" s="65"/>
      <c r="J4610" s="571"/>
      <c r="K4610" s="191" t="s">
        <v>31</v>
      </c>
      <c r="L4610" s="544">
        <v>45475</v>
      </c>
      <c r="M4610" s="235"/>
      <c r="N4610" s="515">
        <v>45782</v>
      </c>
      <c r="O4610" s="301" t="s">
        <v>167</v>
      </c>
      <c r="P4610" s="256"/>
      <c r="Q4610" s="256"/>
      <c r="R4610" s="256"/>
      <c r="S4610" s="256"/>
      <c r="T4610" s="275"/>
      <c r="U4610" s="276"/>
      <c r="V4610" s="252"/>
      <c r="W4610" s="252"/>
      <c r="X4610" s="252"/>
      <c r="Y4610" s="252"/>
      <c r="Z4610" s="252"/>
      <c r="AA4610" s="277"/>
    </row>
    <row r="4611" spans="1:27" s="2" customFormat="1" ht="31.2" x14ac:dyDescent="0.3">
      <c r="A4611" s="555">
        <v>45607</v>
      </c>
      <c r="B4611" s="48" t="s">
        <v>4374</v>
      </c>
      <c r="C4611" s="403" t="s">
        <v>3434</v>
      </c>
      <c r="D4611" s="48">
        <v>6</v>
      </c>
      <c r="E4611" s="48" t="s">
        <v>108</v>
      </c>
      <c r="F4611" s="45">
        <v>3</v>
      </c>
      <c r="G4611" s="64" t="s">
        <v>5280</v>
      </c>
      <c r="H4611" s="65" t="s">
        <v>57</v>
      </c>
      <c r="I4611" s="364"/>
      <c r="J4611" s="526">
        <v>45664</v>
      </c>
      <c r="K4611" s="399" t="s">
        <v>205</v>
      </c>
      <c r="L4611" s="544">
        <v>45475</v>
      </c>
      <c r="M4611" s="407"/>
      <c r="N4611" s="513"/>
      <c r="O4611" s="51"/>
      <c r="P4611" s="70" t="str">
        <f t="shared" ref="P4611:P4619" ca="1" si="767">IF(K4611="NÃO INTERVENCIONADO",TODAY()-J4611,"")</f>
        <v/>
      </c>
      <c r="Q4611" s="70" t="str">
        <f t="shared" ref="Q4611:Q4618" ca="1" si="768">IF(K4611="ENCOMENDADO",TODAY()-J4611,"")</f>
        <v/>
      </c>
      <c r="R4611" s="70" t="str">
        <f t="shared" ref="R4611:R4619" ca="1" si="769">IF(K4611="EM OBRA",TODAY()-J4611,"")</f>
        <v/>
      </c>
      <c r="S4611" s="70" t="str">
        <f t="shared" ref="S4611:S4619" ca="1" si="770">IF(K4611="CORREÇÃO NÃO ACEITE",TODAY()-J4611,"")</f>
        <v/>
      </c>
      <c r="T4611" s="147" t="str">
        <f t="shared" ref="T4611:T4619" ca="1" si="771">IF(K4611="A VERIFICAR",TODAY()-J4611,"")</f>
        <v/>
      </c>
      <c r="U4611" s="146"/>
      <c r="V4611" s="51"/>
      <c r="W4611" s="51"/>
      <c r="X4611" s="51"/>
      <c r="Y4611" s="51"/>
      <c r="Z4611" s="51"/>
      <c r="AA4611" s="145"/>
    </row>
    <row r="4612" spans="1:27" s="2" customFormat="1" ht="15.6" x14ac:dyDescent="0.3">
      <c r="A4612" s="557">
        <v>45518</v>
      </c>
      <c r="B4612" s="83" t="s">
        <v>4385</v>
      </c>
      <c r="C4612" s="83" t="s">
        <v>3434</v>
      </c>
      <c r="D4612" s="83">
        <v>6</v>
      </c>
      <c r="E4612" s="83" t="s">
        <v>28</v>
      </c>
      <c r="F4612" s="84">
        <v>1</v>
      </c>
      <c r="G4612" s="67" t="s">
        <v>2632</v>
      </c>
      <c r="H4612" s="47" t="s">
        <v>30</v>
      </c>
      <c r="I4612" s="48"/>
      <c r="J4612" s="513"/>
      <c r="K4612" s="42" t="s">
        <v>31</v>
      </c>
      <c r="L4612" s="543">
        <v>45503</v>
      </c>
      <c r="M4612" s="85"/>
      <c r="N4612" s="513">
        <v>45656</v>
      </c>
      <c r="O4612" s="51"/>
      <c r="P4612" s="70" t="str">
        <f t="shared" ca="1" si="767"/>
        <v/>
      </c>
      <c r="Q4612" s="70" t="str">
        <f t="shared" ca="1" si="768"/>
        <v/>
      </c>
      <c r="R4612" s="70" t="str">
        <f t="shared" ca="1" si="769"/>
        <v/>
      </c>
      <c r="S4612" s="70" t="str">
        <f t="shared" ca="1" si="770"/>
        <v/>
      </c>
      <c r="T4612" s="147" t="str">
        <f t="shared" ca="1" si="771"/>
        <v/>
      </c>
      <c r="U4612" s="146"/>
      <c r="V4612" s="51"/>
      <c r="W4612" s="51"/>
      <c r="X4612" s="51"/>
      <c r="Y4612" s="51"/>
      <c r="Z4612" s="51"/>
      <c r="AA4612" s="145"/>
    </row>
    <row r="4613" spans="1:27" s="2" customFormat="1" ht="15.6" x14ac:dyDescent="0.3">
      <c r="A4613" s="557">
        <v>45518</v>
      </c>
      <c r="B4613" s="83" t="s">
        <v>4385</v>
      </c>
      <c r="C4613" s="83" t="s">
        <v>3434</v>
      </c>
      <c r="D4613" s="83">
        <v>6</v>
      </c>
      <c r="E4613" s="83" t="s">
        <v>28</v>
      </c>
      <c r="F4613" s="84">
        <v>2</v>
      </c>
      <c r="G4613" s="67" t="s">
        <v>1364</v>
      </c>
      <c r="H4613" s="47" t="s">
        <v>30</v>
      </c>
      <c r="I4613" s="48"/>
      <c r="J4613" s="513"/>
      <c r="K4613" s="42" t="s">
        <v>31</v>
      </c>
      <c r="L4613" s="543">
        <v>45503</v>
      </c>
      <c r="M4613" s="85"/>
      <c r="N4613" s="513">
        <v>45656</v>
      </c>
      <c r="O4613" s="51"/>
      <c r="P4613" s="70" t="str">
        <f t="shared" ca="1" si="767"/>
        <v/>
      </c>
      <c r="Q4613" s="70" t="str">
        <f t="shared" ca="1" si="768"/>
        <v/>
      </c>
      <c r="R4613" s="70" t="str">
        <f t="shared" ca="1" si="769"/>
        <v/>
      </c>
      <c r="S4613" s="70" t="str">
        <f t="shared" ca="1" si="770"/>
        <v/>
      </c>
      <c r="T4613" s="147" t="str">
        <f t="shared" ca="1" si="771"/>
        <v/>
      </c>
      <c r="U4613" s="146"/>
      <c r="V4613" s="51"/>
      <c r="W4613" s="51"/>
      <c r="X4613" s="51"/>
      <c r="Y4613" s="51"/>
      <c r="Z4613" s="51"/>
      <c r="AA4613" s="145"/>
    </row>
    <row r="4614" spans="1:27" s="2" customFormat="1" ht="15.6" x14ac:dyDescent="0.3">
      <c r="A4614" s="557">
        <v>45518</v>
      </c>
      <c r="B4614" s="83" t="s">
        <v>4385</v>
      </c>
      <c r="C4614" s="83" t="s">
        <v>3434</v>
      </c>
      <c r="D4614" s="83">
        <v>6</v>
      </c>
      <c r="E4614" s="83" t="s">
        <v>28</v>
      </c>
      <c r="F4614" s="84">
        <v>3</v>
      </c>
      <c r="G4614" s="67" t="s">
        <v>4386</v>
      </c>
      <c r="H4614" s="47" t="s">
        <v>450</v>
      </c>
      <c r="I4614" s="47"/>
      <c r="J4614" s="568">
        <v>45610</v>
      </c>
      <c r="K4614" s="42" t="s">
        <v>31</v>
      </c>
      <c r="L4614" s="543">
        <v>45503</v>
      </c>
      <c r="M4614" s="85"/>
      <c r="N4614" s="525">
        <v>45610</v>
      </c>
      <c r="O4614" s="51"/>
      <c r="P4614" s="70" t="str">
        <f t="shared" ca="1" si="767"/>
        <v/>
      </c>
      <c r="Q4614" s="70" t="str">
        <f t="shared" ca="1" si="768"/>
        <v/>
      </c>
      <c r="R4614" s="70" t="str">
        <f t="shared" ca="1" si="769"/>
        <v/>
      </c>
      <c r="S4614" s="70" t="str">
        <f t="shared" ca="1" si="770"/>
        <v/>
      </c>
      <c r="T4614" s="147" t="str">
        <f t="shared" ca="1" si="771"/>
        <v/>
      </c>
      <c r="U4614" s="146"/>
      <c r="V4614" s="51"/>
      <c r="W4614" s="51"/>
      <c r="X4614" s="51"/>
      <c r="Y4614" s="51"/>
      <c r="Z4614" s="51"/>
      <c r="AA4614" s="145"/>
    </row>
    <row r="4615" spans="1:27" s="2" customFormat="1" ht="15.6" x14ac:dyDescent="0.3">
      <c r="A4615" s="557">
        <v>45518</v>
      </c>
      <c r="B4615" s="83" t="s">
        <v>4385</v>
      </c>
      <c r="C4615" s="83" t="s">
        <v>3434</v>
      </c>
      <c r="D4615" s="83">
        <v>6</v>
      </c>
      <c r="E4615" s="83" t="s">
        <v>28</v>
      </c>
      <c r="F4615" s="84">
        <v>4</v>
      </c>
      <c r="G4615" s="67" t="s">
        <v>4387</v>
      </c>
      <c r="H4615" s="47" t="s">
        <v>40</v>
      </c>
      <c r="I4615" s="48"/>
      <c r="J4615" s="513"/>
      <c r="K4615" s="42" t="s">
        <v>31</v>
      </c>
      <c r="L4615" s="543">
        <v>45503</v>
      </c>
      <c r="M4615" s="85"/>
      <c r="N4615" s="513">
        <v>45656</v>
      </c>
      <c r="O4615" s="51"/>
      <c r="P4615" s="70" t="str">
        <f t="shared" ca="1" si="767"/>
        <v/>
      </c>
      <c r="Q4615" s="70" t="str">
        <f t="shared" ca="1" si="768"/>
        <v/>
      </c>
      <c r="R4615" s="70" t="str">
        <f t="shared" ca="1" si="769"/>
        <v/>
      </c>
      <c r="S4615" s="70" t="str">
        <f t="shared" ca="1" si="770"/>
        <v/>
      </c>
      <c r="T4615" s="147" t="str">
        <f t="shared" ca="1" si="771"/>
        <v/>
      </c>
      <c r="U4615" s="146"/>
      <c r="V4615" s="51"/>
      <c r="W4615" s="51"/>
      <c r="X4615" s="51"/>
      <c r="Y4615" s="51"/>
      <c r="Z4615" s="51"/>
      <c r="AA4615" s="145"/>
    </row>
    <row r="4616" spans="1:27" s="2" customFormat="1" ht="15.6" x14ac:dyDescent="0.3">
      <c r="A4616" s="557">
        <v>45518</v>
      </c>
      <c r="B4616" s="83" t="s">
        <v>4385</v>
      </c>
      <c r="C4616" s="83" t="s">
        <v>3434</v>
      </c>
      <c r="D4616" s="83">
        <v>6</v>
      </c>
      <c r="E4616" s="83" t="s">
        <v>28</v>
      </c>
      <c r="F4616" s="84">
        <v>5</v>
      </c>
      <c r="G4616" s="67" t="s">
        <v>4388</v>
      </c>
      <c r="H4616" s="47" t="s">
        <v>30</v>
      </c>
      <c r="I4616" s="48"/>
      <c r="J4616" s="513"/>
      <c r="K4616" s="42" t="s">
        <v>31</v>
      </c>
      <c r="L4616" s="543">
        <v>45503</v>
      </c>
      <c r="M4616" s="85"/>
      <c r="N4616" s="513">
        <v>45656</v>
      </c>
      <c r="O4616" s="51"/>
      <c r="P4616" s="70" t="str">
        <f t="shared" ca="1" si="767"/>
        <v/>
      </c>
      <c r="Q4616" s="70" t="str">
        <f t="shared" ca="1" si="768"/>
        <v/>
      </c>
      <c r="R4616" s="70" t="str">
        <f t="shared" ca="1" si="769"/>
        <v/>
      </c>
      <c r="S4616" s="70" t="str">
        <f t="shared" ca="1" si="770"/>
        <v/>
      </c>
      <c r="T4616" s="147" t="str">
        <f t="shared" ca="1" si="771"/>
        <v/>
      </c>
      <c r="U4616" s="146"/>
      <c r="V4616" s="51"/>
      <c r="W4616" s="51"/>
      <c r="X4616" s="51"/>
      <c r="Y4616" s="51"/>
      <c r="Z4616" s="51"/>
      <c r="AA4616" s="145"/>
    </row>
    <row r="4617" spans="1:27" s="2" customFormat="1" ht="15.6" x14ac:dyDescent="0.3">
      <c r="A4617" s="557">
        <v>45518</v>
      </c>
      <c r="B4617" s="83" t="s">
        <v>4385</v>
      </c>
      <c r="C4617" s="83" t="s">
        <v>3434</v>
      </c>
      <c r="D4617" s="83">
        <v>6</v>
      </c>
      <c r="E4617" s="83" t="s">
        <v>28</v>
      </c>
      <c r="F4617" s="84">
        <v>6</v>
      </c>
      <c r="G4617" s="67" t="s">
        <v>4389</v>
      </c>
      <c r="H4617" s="47" t="s">
        <v>30</v>
      </c>
      <c r="I4617" s="48"/>
      <c r="J4617" s="513"/>
      <c r="K4617" s="42" t="s">
        <v>31</v>
      </c>
      <c r="L4617" s="543">
        <v>45503</v>
      </c>
      <c r="M4617" s="85"/>
      <c r="N4617" s="513">
        <v>45656</v>
      </c>
      <c r="O4617" s="51"/>
      <c r="P4617" s="70" t="str">
        <f t="shared" ca="1" si="767"/>
        <v/>
      </c>
      <c r="Q4617" s="70" t="str">
        <f t="shared" ca="1" si="768"/>
        <v/>
      </c>
      <c r="R4617" s="70" t="str">
        <f t="shared" ca="1" si="769"/>
        <v/>
      </c>
      <c r="S4617" s="70" t="str">
        <f t="shared" ca="1" si="770"/>
        <v/>
      </c>
      <c r="T4617" s="147" t="str">
        <f t="shared" ca="1" si="771"/>
        <v/>
      </c>
      <c r="U4617" s="146"/>
      <c r="V4617" s="51"/>
      <c r="W4617" s="51"/>
      <c r="X4617" s="51"/>
      <c r="Y4617" s="51"/>
      <c r="Z4617" s="51"/>
      <c r="AA4617" s="145"/>
    </row>
    <row r="4618" spans="1:27" s="2" customFormat="1" ht="15.6" x14ac:dyDescent="0.3">
      <c r="A4618" s="557">
        <v>45518</v>
      </c>
      <c r="B4618" s="83" t="s">
        <v>4385</v>
      </c>
      <c r="C4618" s="83" t="s">
        <v>3434</v>
      </c>
      <c r="D4618" s="83">
        <v>6</v>
      </c>
      <c r="E4618" s="83" t="s">
        <v>28</v>
      </c>
      <c r="F4618" s="84">
        <v>7</v>
      </c>
      <c r="G4618" s="67" t="s">
        <v>4390</v>
      </c>
      <c r="H4618" s="47" t="s">
        <v>30</v>
      </c>
      <c r="I4618" s="48"/>
      <c r="J4618" s="513"/>
      <c r="K4618" s="42" t="s">
        <v>31</v>
      </c>
      <c r="L4618" s="543">
        <v>45503</v>
      </c>
      <c r="M4618" s="85"/>
      <c r="N4618" s="513">
        <v>45656</v>
      </c>
      <c r="O4618" s="51"/>
      <c r="P4618" s="70" t="str">
        <f t="shared" ca="1" si="767"/>
        <v/>
      </c>
      <c r="Q4618" s="70" t="str">
        <f t="shared" ca="1" si="768"/>
        <v/>
      </c>
      <c r="R4618" s="70" t="str">
        <f t="shared" ca="1" si="769"/>
        <v/>
      </c>
      <c r="S4618" s="70" t="str">
        <f t="shared" ca="1" si="770"/>
        <v/>
      </c>
      <c r="T4618" s="147" t="str">
        <f t="shared" ca="1" si="771"/>
        <v/>
      </c>
      <c r="U4618" s="146"/>
      <c r="V4618" s="51"/>
      <c r="W4618" s="51"/>
      <c r="X4618" s="51"/>
      <c r="Y4618" s="51"/>
      <c r="Z4618" s="51"/>
      <c r="AA4618" s="145"/>
    </row>
    <row r="4619" spans="1:27" s="2" customFormat="1" ht="15.6" x14ac:dyDescent="0.3">
      <c r="A4619" s="557">
        <v>45518</v>
      </c>
      <c r="B4619" s="83" t="s">
        <v>4385</v>
      </c>
      <c r="C4619" s="83" t="s">
        <v>3434</v>
      </c>
      <c r="D4619" s="83">
        <v>6</v>
      </c>
      <c r="E4619" s="83" t="s">
        <v>28</v>
      </c>
      <c r="F4619" s="84">
        <v>8</v>
      </c>
      <c r="G4619" s="67" t="s">
        <v>4391</v>
      </c>
      <c r="H4619" s="53" t="s">
        <v>44</v>
      </c>
      <c r="I4619" s="48"/>
      <c r="J4619" s="513">
        <v>45590</v>
      </c>
      <c r="K4619" s="42" t="s">
        <v>31</v>
      </c>
      <c r="L4619" s="543">
        <v>45503</v>
      </c>
      <c r="M4619" s="85"/>
      <c r="N4619" s="525">
        <v>45590</v>
      </c>
      <c r="O4619" s="51"/>
      <c r="P4619" s="70" t="str">
        <f t="shared" ca="1" si="767"/>
        <v/>
      </c>
      <c r="Q4619" s="70" t="str">
        <f ca="1">IF(K4619="ENCOMENDADO",TODAY()-L4619,"")</f>
        <v/>
      </c>
      <c r="R4619" s="70" t="str">
        <f t="shared" ca="1" si="769"/>
        <v/>
      </c>
      <c r="S4619" s="70" t="str">
        <f t="shared" ca="1" si="770"/>
        <v/>
      </c>
      <c r="T4619" s="147" t="str">
        <f t="shared" ca="1" si="771"/>
        <v/>
      </c>
      <c r="U4619" s="146"/>
      <c r="V4619" s="51"/>
      <c r="W4619" s="51"/>
      <c r="X4619" s="51"/>
      <c r="Y4619" s="51"/>
      <c r="Z4619" s="51"/>
      <c r="AA4619" s="145"/>
    </row>
    <row r="4620" spans="1:27" s="2" customFormat="1" ht="15.6" x14ac:dyDescent="0.3">
      <c r="A4620" s="557">
        <v>45518</v>
      </c>
      <c r="B4620" s="83" t="s">
        <v>4385</v>
      </c>
      <c r="C4620" s="83" t="s">
        <v>3434</v>
      </c>
      <c r="D4620" s="83">
        <v>6</v>
      </c>
      <c r="E4620" s="83" t="s">
        <v>28</v>
      </c>
      <c r="F4620" s="84">
        <v>9</v>
      </c>
      <c r="G4620" s="67" t="s">
        <v>4392</v>
      </c>
      <c r="H4620" s="47" t="s">
        <v>30</v>
      </c>
      <c r="I4620" s="48"/>
      <c r="J4620" s="568"/>
      <c r="K4620" s="42" t="s">
        <v>31</v>
      </c>
      <c r="L4620" s="543">
        <v>45503</v>
      </c>
      <c r="M4620" s="299"/>
      <c r="N4620" s="515">
        <v>45783</v>
      </c>
      <c r="O4620" s="252"/>
      <c r="P4620" s="256"/>
      <c r="Q4620" s="256"/>
      <c r="R4620" s="256"/>
      <c r="S4620" s="256"/>
      <c r="T4620" s="275"/>
      <c r="U4620" s="276"/>
      <c r="V4620" s="252"/>
      <c r="W4620" s="252"/>
      <c r="X4620" s="252"/>
      <c r="Y4620" s="252"/>
      <c r="Z4620" s="252"/>
      <c r="AA4620" s="277"/>
    </row>
    <row r="4621" spans="1:27" s="2" customFormat="1" ht="15.6" x14ac:dyDescent="0.3">
      <c r="A4621" s="557">
        <v>45518</v>
      </c>
      <c r="B4621" s="83" t="s">
        <v>4385</v>
      </c>
      <c r="C4621" s="83" t="s">
        <v>3434</v>
      </c>
      <c r="D4621" s="83">
        <v>6</v>
      </c>
      <c r="E4621" s="83" t="s">
        <v>28</v>
      </c>
      <c r="F4621" s="84">
        <v>10</v>
      </c>
      <c r="G4621" s="67" t="s">
        <v>4393</v>
      </c>
      <c r="H4621" s="47" t="s">
        <v>30</v>
      </c>
      <c r="I4621" s="48"/>
      <c r="J4621" s="568"/>
      <c r="K4621" s="42" t="s">
        <v>31</v>
      </c>
      <c r="L4621" s="543"/>
      <c r="M4621" s="299"/>
      <c r="N4621" s="515">
        <v>45797</v>
      </c>
      <c r="O4621" s="252"/>
      <c r="P4621" s="256"/>
      <c r="Q4621" s="256"/>
      <c r="R4621" s="256"/>
      <c r="S4621" s="256"/>
      <c r="T4621" s="275"/>
      <c r="U4621" s="276"/>
      <c r="V4621" s="252"/>
      <c r="W4621" s="252"/>
      <c r="X4621" s="252"/>
      <c r="Y4621" s="252"/>
      <c r="Z4621" s="252"/>
      <c r="AA4621" s="277"/>
    </row>
    <row r="4622" spans="1:27" s="2" customFormat="1" ht="15.6" x14ac:dyDescent="0.3">
      <c r="A4622" s="555">
        <v>45512</v>
      </c>
      <c r="B4622" s="48" t="s">
        <v>4394</v>
      </c>
      <c r="C4622" s="48" t="s">
        <v>3434</v>
      </c>
      <c r="D4622" s="48">
        <v>7</v>
      </c>
      <c r="E4622" s="48" t="s">
        <v>66</v>
      </c>
      <c r="F4622" s="45">
        <v>36</v>
      </c>
      <c r="G4622" s="46" t="s">
        <v>4395</v>
      </c>
      <c r="H4622" s="47" t="s">
        <v>533</v>
      </c>
      <c r="I4622" s="48"/>
      <c r="J4622" s="568">
        <v>45632</v>
      </c>
      <c r="K4622" s="42" t="s">
        <v>31</v>
      </c>
      <c r="L4622" s="544">
        <v>45477</v>
      </c>
      <c r="M4622" s="48"/>
      <c r="N4622" s="513">
        <v>45643</v>
      </c>
      <c r="O4622" s="51"/>
      <c r="P4622" s="70" t="str">
        <f t="shared" ref="P4622:P4627" ca="1" si="772">IF(K4622="NÃO INTERVENCIONADO",TODAY()-J4622,"")</f>
        <v/>
      </c>
      <c r="Q4622" s="70" t="str">
        <f t="shared" ref="Q4622:Q4643" ca="1" si="773">IF(K4622="ENCOMENDADO",TODAY()-J4622,"")</f>
        <v/>
      </c>
      <c r="R4622" s="70" t="str">
        <f t="shared" ref="R4622:R4653" ca="1" si="774">IF(K4622="EM OBRA",TODAY()-J4622,"")</f>
        <v/>
      </c>
      <c r="S4622" s="70" t="str">
        <f t="shared" ref="S4622:S4653" ca="1" si="775">IF(K4622="CORREÇÃO NÃO ACEITE",TODAY()-J4622,"")</f>
        <v/>
      </c>
      <c r="T4622" s="147" t="str">
        <f t="shared" ref="T4622:T4653" ca="1" si="776">IF(K4622="A VERIFICAR",TODAY()-J4622,"")</f>
        <v/>
      </c>
      <c r="U4622" s="146"/>
      <c r="V4622" s="51"/>
      <c r="W4622" s="51"/>
      <c r="X4622" s="51"/>
      <c r="Y4622" s="51"/>
      <c r="Z4622" s="51"/>
      <c r="AA4622" s="145"/>
    </row>
    <row r="4623" spans="1:27" s="2" customFormat="1" ht="15.6" x14ac:dyDescent="0.3">
      <c r="A4623" s="555">
        <v>45512</v>
      </c>
      <c r="B4623" s="48" t="s">
        <v>4394</v>
      </c>
      <c r="C4623" s="48" t="s">
        <v>3434</v>
      </c>
      <c r="D4623" s="48">
        <v>7</v>
      </c>
      <c r="E4623" s="48" t="s">
        <v>66</v>
      </c>
      <c r="F4623" s="45">
        <v>35</v>
      </c>
      <c r="G4623" s="321" t="s">
        <v>259</v>
      </c>
      <c r="H4623" s="53" t="s">
        <v>76</v>
      </c>
      <c r="I4623" s="48"/>
      <c r="J4623" s="513"/>
      <c r="K4623" s="42" t="s">
        <v>31</v>
      </c>
      <c r="L4623" s="544">
        <v>45477</v>
      </c>
      <c r="M4623" s="48"/>
      <c r="N4623" s="513">
        <v>45656</v>
      </c>
      <c r="O4623" s="51"/>
      <c r="P4623" s="70" t="str">
        <f t="shared" ca="1" si="772"/>
        <v/>
      </c>
      <c r="Q4623" s="70" t="str">
        <f t="shared" ca="1" si="773"/>
        <v/>
      </c>
      <c r="R4623" s="70" t="str">
        <f t="shared" ca="1" si="774"/>
        <v/>
      </c>
      <c r="S4623" s="70" t="str">
        <f t="shared" ca="1" si="775"/>
        <v/>
      </c>
      <c r="T4623" s="147" t="str">
        <f t="shared" ca="1" si="776"/>
        <v/>
      </c>
      <c r="U4623" s="146"/>
      <c r="V4623" s="51"/>
      <c r="W4623" s="51"/>
      <c r="X4623" s="51"/>
      <c r="Y4623" s="51"/>
      <c r="Z4623" s="51"/>
      <c r="AA4623" s="145"/>
    </row>
    <row r="4624" spans="1:27" s="2" customFormat="1" ht="15.6" x14ac:dyDescent="0.3">
      <c r="A4624" s="555">
        <v>45512</v>
      </c>
      <c r="B4624" s="48" t="s">
        <v>4394</v>
      </c>
      <c r="C4624" s="48" t="s">
        <v>3434</v>
      </c>
      <c r="D4624" s="48">
        <v>7</v>
      </c>
      <c r="E4624" s="48" t="s">
        <v>66</v>
      </c>
      <c r="F4624" s="45">
        <v>34</v>
      </c>
      <c r="G4624" s="324" t="s">
        <v>4396</v>
      </c>
      <c r="H4624" s="47" t="s">
        <v>54</v>
      </c>
      <c r="I4624" s="48"/>
      <c r="J4624" s="513"/>
      <c r="K4624" s="42" t="s">
        <v>31</v>
      </c>
      <c r="L4624" s="544">
        <v>45477</v>
      </c>
      <c r="M4624" s="48"/>
      <c r="N4624" s="513">
        <v>45534</v>
      </c>
      <c r="O4624" s="51"/>
      <c r="P4624" s="70" t="str">
        <f t="shared" ca="1" si="772"/>
        <v/>
      </c>
      <c r="Q4624" s="70" t="str">
        <f t="shared" ca="1" si="773"/>
        <v/>
      </c>
      <c r="R4624" s="70" t="str">
        <f t="shared" ca="1" si="774"/>
        <v/>
      </c>
      <c r="S4624" s="70" t="str">
        <f t="shared" ca="1" si="775"/>
        <v/>
      </c>
      <c r="T4624" s="147" t="str">
        <f t="shared" ca="1" si="776"/>
        <v/>
      </c>
      <c r="U4624" s="146"/>
      <c r="V4624" s="51"/>
      <c r="W4624" s="51"/>
      <c r="X4624" s="51"/>
      <c r="Y4624" s="51"/>
      <c r="Z4624" s="51"/>
      <c r="AA4624" s="145"/>
    </row>
    <row r="4625" spans="1:27" s="2" customFormat="1" ht="15.6" x14ac:dyDescent="0.3">
      <c r="A4625" s="555">
        <v>45512</v>
      </c>
      <c r="B4625" s="48" t="s">
        <v>4394</v>
      </c>
      <c r="C4625" s="48" t="s">
        <v>3434</v>
      </c>
      <c r="D4625" s="48">
        <v>7</v>
      </c>
      <c r="E4625" s="48" t="s">
        <v>66</v>
      </c>
      <c r="F4625" s="45">
        <v>33</v>
      </c>
      <c r="G4625" s="649" t="s">
        <v>4397</v>
      </c>
      <c r="H4625" s="48"/>
      <c r="I4625" s="48"/>
      <c r="J4625" s="513"/>
      <c r="K4625" s="188" t="s">
        <v>227</v>
      </c>
      <c r="L4625" s="544">
        <v>45477</v>
      </c>
      <c r="M4625" s="48"/>
      <c r="N4625" s="513"/>
      <c r="O4625" s="51"/>
      <c r="P4625" s="70" t="str">
        <f t="shared" ca="1" si="772"/>
        <v/>
      </c>
      <c r="Q4625" s="70" t="str">
        <f t="shared" ca="1" si="773"/>
        <v/>
      </c>
      <c r="R4625" s="70" t="str">
        <f t="shared" ca="1" si="774"/>
        <v/>
      </c>
      <c r="S4625" s="70" t="str">
        <f t="shared" ca="1" si="775"/>
        <v/>
      </c>
      <c r="T4625" s="147" t="str">
        <f t="shared" ca="1" si="776"/>
        <v/>
      </c>
      <c r="U4625" s="146"/>
      <c r="V4625" s="51"/>
      <c r="W4625" s="51"/>
      <c r="X4625" s="51"/>
      <c r="Y4625" s="51"/>
      <c r="Z4625" s="51"/>
      <c r="AA4625" s="145"/>
    </row>
    <row r="4626" spans="1:27" s="2" customFormat="1" ht="15.6" x14ac:dyDescent="0.3">
      <c r="A4626" s="555">
        <v>45512</v>
      </c>
      <c r="B4626" s="48" t="s">
        <v>4394</v>
      </c>
      <c r="C4626" s="48" t="s">
        <v>3434</v>
      </c>
      <c r="D4626" s="48">
        <v>7</v>
      </c>
      <c r="E4626" s="48" t="s">
        <v>66</v>
      </c>
      <c r="F4626" s="45">
        <v>32</v>
      </c>
      <c r="G4626" s="647" t="s">
        <v>4398</v>
      </c>
      <c r="H4626" s="47" t="s">
        <v>30</v>
      </c>
      <c r="I4626" s="48"/>
      <c r="J4626" s="513"/>
      <c r="K4626" s="42" t="s">
        <v>31</v>
      </c>
      <c r="L4626" s="544">
        <v>45477</v>
      </c>
      <c r="M4626" s="48"/>
      <c r="N4626" s="513">
        <v>45656</v>
      </c>
      <c r="O4626" s="51"/>
      <c r="P4626" s="70" t="str">
        <f t="shared" ca="1" si="772"/>
        <v/>
      </c>
      <c r="Q4626" s="70" t="str">
        <f t="shared" ca="1" si="773"/>
        <v/>
      </c>
      <c r="R4626" s="70" t="str">
        <f t="shared" ca="1" si="774"/>
        <v/>
      </c>
      <c r="S4626" s="70" t="str">
        <f t="shared" ca="1" si="775"/>
        <v/>
      </c>
      <c r="T4626" s="147" t="str">
        <f t="shared" ca="1" si="776"/>
        <v/>
      </c>
      <c r="U4626" s="146"/>
      <c r="V4626" s="51"/>
      <c r="W4626" s="51"/>
      <c r="X4626" s="51"/>
      <c r="Y4626" s="51"/>
      <c r="Z4626" s="51"/>
      <c r="AA4626" s="145"/>
    </row>
    <row r="4627" spans="1:27" s="2" customFormat="1" ht="15.6" x14ac:dyDescent="0.3">
      <c r="A4627" s="555">
        <v>45512</v>
      </c>
      <c r="B4627" s="48" t="s">
        <v>4394</v>
      </c>
      <c r="C4627" s="48" t="s">
        <v>3434</v>
      </c>
      <c r="D4627" s="48">
        <v>7</v>
      </c>
      <c r="E4627" s="48" t="s">
        <v>66</v>
      </c>
      <c r="F4627" s="45">
        <v>31</v>
      </c>
      <c r="G4627" s="46" t="s">
        <v>4399</v>
      </c>
      <c r="H4627" s="47" t="s">
        <v>30</v>
      </c>
      <c r="I4627" s="48"/>
      <c r="J4627" s="513"/>
      <c r="K4627" s="42" t="s">
        <v>31</v>
      </c>
      <c r="L4627" s="544">
        <v>45477</v>
      </c>
      <c r="M4627" s="48"/>
      <c r="N4627" s="513">
        <v>45656</v>
      </c>
      <c r="O4627" s="51"/>
      <c r="P4627" s="70" t="str">
        <f t="shared" ca="1" si="772"/>
        <v/>
      </c>
      <c r="Q4627" s="70" t="str">
        <f t="shared" ca="1" si="773"/>
        <v/>
      </c>
      <c r="R4627" s="70" t="str">
        <f t="shared" ca="1" si="774"/>
        <v/>
      </c>
      <c r="S4627" s="70" t="str">
        <f t="shared" ca="1" si="775"/>
        <v/>
      </c>
      <c r="T4627" s="147" t="str">
        <f t="shared" ca="1" si="776"/>
        <v/>
      </c>
      <c r="U4627" s="146"/>
      <c r="V4627" s="51"/>
      <c r="W4627" s="51"/>
      <c r="X4627" s="51"/>
      <c r="Y4627" s="51"/>
      <c r="Z4627" s="51"/>
      <c r="AA4627" s="145"/>
    </row>
    <row r="4628" spans="1:27" s="2" customFormat="1" ht="15.6" x14ac:dyDescent="0.3">
      <c r="A4628" s="555">
        <v>45512</v>
      </c>
      <c r="B4628" s="48" t="s">
        <v>4394</v>
      </c>
      <c r="C4628" s="48" t="s">
        <v>3434</v>
      </c>
      <c r="D4628" s="48">
        <v>7</v>
      </c>
      <c r="E4628" s="48" t="s">
        <v>66</v>
      </c>
      <c r="F4628" s="45">
        <v>30</v>
      </c>
      <c r="G4628" s="46" t="s">
        <v>4400</v>
      </c>
      <c r="H4628" s="47" t="s">
        <v>30</v>
      </c>
      <c r="I4628" s="48"/>
      <c r="J4628" s="513"/>
      <c r="K4628" s="42" t="s">
        <v>31</v>
      </c>
      <c r="L4628" s="544">
        <v>45477</v>
      </c>
      <c r="M4628" s="48"/>
      <c r="N4628" s="513">
        <v>45656</v>
      </c>
      <c r="O4628" s="51"/>
      <c r="P4628" s="70" t="str">
        <f ca="1">IF(K4628="NÃO INTERVENCIONADO",TODAY()-L4628,"")</f>
        <v/>
      </c>
      <c r="Q4628" s="70" t="str">
        <f t="shared" ca="1" si="773"/>
        <v/>
      </c>
      <c r="R4628" s="70" t="str">
        <f t="shared" ca="1" si="774"/>
        <v/>
      </c>
      <c r="S4628" s="70" t="str">
        <f t="shared" ca="1" si="775"/>
        <v/>
      </c>
      <c r="T4628" s="147" t="str">
        <f t="shared" ca="1" si="776"/>
        <v/>
      </c>
      <c r="U4628" s="146"/>
      <c r="V4628" s="51"/>
      <c r="W4628" s="51"/>
      <c r="X4628" s="51"/>
      <c r="Y4628" s="51"/>
      <c r="Z4628" s="51"/>
      <c r="AA4628" s="145"/>
    </row>
    <row r="4629" spans="1:27" s="2" customFormat="1" ht="15.6" x14ac:dyDescent="0.3">
      <c r="A4629" s="555">
        <v>45512</v>
      </c>
      <c r="B4629" s="48" t="s">
        <v>4394</v>
      </c>
      <c r="C4629" s="48" t="s">
        <v>3434</v>
      </c>
      <c r="D4629" s="48">
        <v>7</v>
      </c>
      <c r="E4629" s="48" t="s">
        <v>66</v>
      </c>
      <c r="F4629" s="45">
        <v>29</v>
      </c>
      <c r="G4629" s="46" t="s">
        <v>4401</v>
      </c>
      <c r="H4629" s="47" t="s">
        <v>30</v>
      </c>
      <c r="I4629" s="48"/>
      <c r="J4629" s="513"/>
      <c r="K4629" s="42" t="s">
        <v>31</v>
      </c>
      <c r="L4629" s="544">
        <v>45477</v>
      </c>
      <c r="M4629" s="48"/>
      <c r="N4629" s="513">
        <v>45656</v>
      </c>
      <c r="O4629" s="51"/>
      <c r="P4629" s="70" t="str">
        <f t="shared" ref="P4629:P4642" ca="1" si="777">IF(K4629="NÃO INTERVENCIONADO",TODAY()-J4629,"")</f>
        <v/>
      </c>
      <c r="Q4629" s="70" t="str">
        <f t="shared" ca="1" si="773"/>
        <v/>
      </c>
      <c r="R4629" s="70" t="str">
        <f t="shared" ca="1" si="774"/>
        <v/>
      </c>
      <c r="S4629" s="70" t="str">
        <f t="shared" ca="1" si="775"/>
        <v/>
      </c>
      <c r="T4629" s="147" t="str">
        <f t="shared" ca="1" si="776"/>
        <v/>
      </c>
      <c r="U4629" s="146"/>
      <c r="V4629" s="51"/>
      <c r="W4629" s="51"/>
      <c r="X4629" s="51"/>
      <c r="Y4629" s="51"/>
      <c r="Z4629" s="51"/>
      <c r="AA4629" s="145"/>
    </row>
    <row r="4630" spans="1:27" s="2" customFormat="1" ht="15.6" x14ac:dyDescent="0.3">
      <c r="A4630" s="555">
        <v>45512</v>
      </c>
      <c r="B4630" s="48" t="s">
        <v>4394</v>
      </c>
      <c r="C4630" s="48" t="s">
        <v>3434</v>
      </c>
      <c r="D4630" s="48">
        <v>7</v>
      </c>
      <c r="E4630" s="48" t="s">
        <v>66</v>
      </c>
      <c r="F4630" s="45">
        <v>28</v>
      </c>
      <c r="G4630" s="46" t="s">
        <v>4402</v>
      </c>
      <c r="H4630" s="53" t="s">
        <v>76</v>
      </c>
      <c r="I4630" s="48"/>
      <c r="J4630" s="513"/>
      <c r="K4630" s="42" t="s">
        <v>31</v>
      </c>
      <c r="L4630" s="544">
        <v>45477</v>
      </c>
      <c r="M4630" s="48"/>
      <c r="N4630" s="513">
        <v>45643</v>
      </c>
      <c r="O4630" s="51"/>
      <c r="P4630" s="70" t="str">
        <f t="shared" ca="1" si="777"/>
        <v/>
      </c>
      <c r="Q4630" s="70" t="str">
        <f t="shared" ca="1" si="773"/>
        <v/>
      </c>
      <c r="R4630" s="70" t="str">
        <f t="shared" ca="1" si="774"/>
        <v/>
      </c>
      <c r="S4630" s="70" t="str">
        <f t="shared" ca="1" si="775"/>
        <v/>
      </c>
      <c r="T4630" s="147" t="str">
        <f t="shared" ca="1" si="776"/>
        <v/>
      </c>
      <c r="U4630" s="146"/>
      <c r="V4630" s="51"/>
      <c r="W4630" s="51"/>
      <c r="X4630" s="51"/>
      <c r="Y4630" s="51"/>
      <c r="Z4630" s="51"/>
      <c r="AA4630" s="145"/>
    </row>
    <row r="4631" spans="1:27" s="2" customFormat="1" ht="15.6" x14ac:dyDescent="0.3">
      <c r="A4631" s="555">
        <v>45512</v>
      </c>
      <c r="B4631" s="48" t="s">
        <v>4394</v>
      </c>
      <c r="C4631" s="48" t="s">
        <v>3434</v>
      </c>
      <c r="D4631" s="48">
        <v>7</v>
      </c>
      <c r="E4631" s="48" t="s">
        <v>66</v>
      </c>
      <c r="F4631" s="45">
        <v>27</v>
      </c>
      <c r="G4631" s="46" t="s">
        <v>4403</v>
      </c>
      <c r="H4631" s="47" t="s">
        <v>30</v>
      </c>
      <c r="I4631" s="48"/>
      <c r="J4631" s="513"/>
      <c r="K4631" s="42" t="s">
        <v>31</v>
      </c>
      <c r="L4631" s="544">
        <v>45477</v>
      </c>
      <c r="M4631" s="48"/>
      <c r="N4631" s="513">
        <v>45643</v>
      </c>
      <c r="O4631" s="51"/>
      <c r="P4631" s="70" t="str">
        <f t="shared" ca="1" si="777"/>
        <v/>
      </c>
      <c r="Q4631" s="70" t="str">
        <f t="shared" ca="1" si="773"/>
        <v/>
      </c>
      <c r="R4631" s="70" t="str">
        <f t="shared" ca="1" si="774"/>
        <v/>
      </c>
      <c r="S4631" s="70" t="str">
        <f t="shared" ca="1" si="775"/>
        <v/>
      </c>
      <c r="T4631" s="147" t="str">
        <f t="shared" ca="1" si="776"/>
        <v/>
      </c>
      <c r="U4631" s="146"/>
      <c r="V4631" s="51"/>
      <c r="W4631" s="51"/>
      <c r="X4631" s="51"/>
      <c r="Y4631" s="51"/>
      <c r="Z4631" s="51"/>
      <c r="AA4631" s="145"/>
    </row>
    <row r="4632" spans="1:27" s="2" customFormat="1" ht="15.6" x14ac:dyDescent="0.3">
      <c r="A4632" s="555">
        <v>45512</v>
      </c>
      <c r="B4632" s="48" t="s">
        <v>4394</v>
      </c>
      <c r="C4632" s="48" t="s">
        <v>3434</v>
      </c>
      <c r="D4632" s="48">
        <v>7</v>
      </c>
      <c r="E4632" s="48" t="s">
        <v>66</v>
      </c>
      <c r="F4632" s="45">
        <v>26</v>
      </c>
      <c r="G4632" s="46" t="s">
        <v>4404</v>
      </c>
      <c r="H4632" s="47" t="s">
        <v>30</v>
      </c>
      <c r="I4632" s="48"/>
      <c r="J4632" s="513"/>
      <c r="K4632" s="42" t="s">
        <v>31</v>
      </c>
      <c r="L4632" s="544">
        <v>45477</v>
      </c>
      <c r="M4632" s="48"/>
      <c r="N4632" s="513">
        <v>45656</v>
      </c>
      <c r="O4632" s="51"/>
      <c r="P4632" s="70" t="str">
        <f t="shared" ca="1" si="777"/>
        <v/>
      </c>
      <c r="Q4632" s="70" t="str">
        <f t="shared" ca="1" si="773"/>
        <v/>
      </c>
      <c r="R4632" s="70" t="str">
        <f t="shared" ca="1" si="774"/>
        <v/>
      </c>
      <c r="S4632" s="70" t="str">
        <f t="shared" ca="1" si="775"/>
        <v/>
      </c>
      <c r="T4632" s="147" t="str">
        <f t="shared" ca="1" si="776"/>
        <v/>
      </c>
      <c r="U4632" s="146"/>
      <c r="V4632" s="51"/>
      <c r="W4632" s="51"/>
      <c r="X4632" s="51"/>
      <c r="Y4632" s="51"/>
      <c r="Z4632" s="51"/>
      <c r="AA4632" s="145"/>
    </row>
    <row r="4633" spans="1:27" s="2" customFormat="1" ht="15.6" x14ac:dyDescent="0.3">
      <c r="A4633" s="555">
        <v>45512</v>
      </c>
      <c r="B4633" s="48" t="s">
        <v>4394</v>
      </c>
      <c r="C4633" s="48" t="s">
        <v>3434</v>
      </c>
      <c r="D4633" s="48">
        <v>7</v>
      </c>
      <c r="E4633" s="48" t="s">
        <v>66</v>
      </c>
      <c r="F4633" s="45">
        <v>25</v>
      </c>
      <c r="G4633" s="46" t="s">
        <v>4405</v>
      </c>
      <c r="H4633" s="53" t="s">
        <v>76</v>
      </c>
      <c r="I4633" s="48"/>
      <c r="J4633" s="513"/>
      <c r="K4633" s="42" t="s">
        <v>31</v>
      </c>
      <c r="L4633" s="544">
        <v>45477</v>
      </c>
      <c r="M4633" s="48"/>
      <c r="N4633" s="513">
        <v>45656</v>
      </c>
      <c r="O4633" s="51"/>
      <c r="P4633" s="70" t="str">
        <f t="shared" ca="1" si="777"/>
        <v/>
      </c>
      <c r="Q4633" s="70" t="str">
        <f t="shared" ca="1" si="773"/>
        <v/>
      </c>
      <c r="R4633" s="70" t="str">
        <f t="shared" ca="1" si="774"/>
        <v/>
      </c>
      <c r="S4633" s="70" t="str">
        <f t="shared" ca="1" si="775"/>
        <v/>
      </c>
      <c r="T4633" s="147" t="str">
        <f t="shared" ca="1" si="776"/>
        <v/>
      </c>
      <c r="U4633" s="146"/>
      <c r="V4633" s="51"/>
      <c r="W4633" s="51"/>
      <c r="X4633" s="51"/>
      <c r="Y4633" s="51"/>
      <c r="Z4633" s="51"/>
      <c r="AA4633" s="145"/>
    </row>
    <row r="4634" spans="1:27" s="2" customFormat="1" ht="15.6" x14ac:dyDescent="0.3">
      <c r="A4634" s="555">
        <v>45512</v>
      </c>
      <c r="B4634" s="48" t="s">
        <v>4394</v>
      </c>
      <c r="C4634" s="48" t="s">
        <v>3434</v>
      </c>
      <c r="D4634" s="48">
        <v>7</v>
      </c>
      <c r="E4634" s="48" t="s">
        <v>66</v>
      </c>
      <c r="F4634" s="45">
        <v>24</v>
      </c>
      <c r="G4634" s="46" t="s">
        <v>4406</v>
      </c>
      <c r="H4634" s="53" t="s">
        <v>76</v>
      </c>
      <c r="I4634" s="48"/>
      <c r="J4634" s="513"/>
      <c r="K4634" s="42" t="s">
        <v>31</v>
      </c>
      <c r="L4634" s="544">
        <v>45477</v>
      </c>
      <c r="M4634" s="48"/>
      <c r="N4634" s="513">
        <v>45656</v>
      </c>
      <c r="O4634" s="51"/>
      <c r="P4634" s="70" t="str">
        <f t="shared" ca="1" si="777"/>
        <v/>
      </c>
      <c r="Q4634" s="70" t="str">
        <f t="shared" ca="1" si="773"/>
        <v/>
      </c>
      <c r="R4634" s="70" t="str">
        <f t="shared" ca="1" si="774"/>
        <v/>
      </c>
      <c r="S4634" s="70" t="str">
        <f t="shared" ca="1" si="775"/>
        <v/>
      </c>
      <c r="T4634" s="147" t="str">
        <f t="shared" ca="1" si="776"/>
        <v/>
      </c>
      <c r="U4634" s="146"/>
      <c r="V4634" s="51"/>
      <c r="W4634" s="51"/>
      <c r="X4634" s="51"/>
      <c r="Y4634" s="51"/>
      <c r="Z4634" s="51"/>
      <c r="AA4634" s="145"/>
    </row>
    <row r="4635" spans="1:27" s="2" customFormat="1" ht="15.6" x14ac:dyDescent="0.3">
      <c r="A4635" s="555">
        <v>45512</v>
      </c>
      <c r="B4635" s="48" t="s">
        <v>4394</v>
      </c>
      <c r="C4635" s="48" t="s">
        <v>3434</v>
      </c>
      <c r="D4635" s="48">
        <v>7</v>
      </c>
      <c r="E4635" s="48" t="s">
        <v>66</v>
      </c>
      <c r="F4635" s="45">
        <v>23</v>
      </c>
      <c r="G4635" s="46" t="s">
        <v>4407</v>
      </c>
      <c r="H4635" s="47" t="s">
        <v>30</v>
      </c>
      <c r="I4635" s="48"/>
      <c r="J4635" s="513"/>
      <c r="K4635" s="42" t="s">
        <v>31</v>
      </c>
      <c r="L4635" s="544">
        <v>45477</v>
      </c>
      <c r="M4635" s="48"/>
      <c r="N4635" s="513">
        <v>45656</v>
      </c>
      <c r="O4635" s="51"/>
      <c r="P4635" s="70" t="str">
        <f t="shared" ca="1" si="777"/>
        <v/>
      </c>
      <c r="Q4635" s="70" t="str">
        <f t="shared" ca="1" si="773"/>
        <v/>
      </c>
      <c r="R4635" s="70" t="str">
        <f t="shared" ca="1" si="774"/>
        <v/>
      </c>
      <c r="S4635" s="70" t="str">
        <f t="shared" ca="1" si="775"/>
        <v/>
      </c>
      <c r="T4635" s="147" t="str">
        <f t="shared" ca="1" si="776"/>
        <v/>
      </c>
      <c r="U4635" s="146"/>
      <c r="V4635" s="51"/>
      <c r="W4635" s="51"/>
      <c r="X4635" s="51"/>
      <c r="Y4635" s="51"/>
      <c r="Z4635" s="51"/>
      <c r="AA4635" s="145"/>
    </row>
    <row r="4636" spans="1:27" s="2" customFormat="1" ht="15.6" x14ac:dyDescent="0.3">
      <c r="A4636" s="555">
        <v>45512</v>
      </c>
      <c r="B4636" s="48" t="s">
        <v>4394</v>
      </c>
      <c r="C4636" s="48" t="s">
        <v>3434</v>
      </c>
      <c r="D4636" s="48">
        <v>7</v>
      </c>
      <c r="E4636" s="48" t="s">
        <v>66</v>
      </c>
      <c r="F4636" s="45">
        <v>22</v>
      </c>
      <c r="G4636" s="46" t="s">
        <v>4408</v>
      </c>
      <c r="H4636" s="47" t="s">
        <v>30</v>
      </c>
      <c r="I4636" s="48"/>
      <c r="J4636" s="513"/>
      <c r="K4636" s="42" t="s">
        <v>31</v>
      </c>
      <c r="L4636" s="544">
        <v>45477</v>
      </c>
      <c r="M4636" s="48"/>
      <c r="N4636" s="513">
        <v>45656</v>
      </c>
      <c r="O4636" s="51"/>
      <c r="P4636" s="70" t="str">
        <f t="shared" ca="1" si="777"/>
        <v/>
      </c>
      <c r="Q4636" s="70" t="str">
        <f t="shared" ca="1" si="773"/>
        <v/>
      </c>
      <c r="R4636" s="70" t="str">
        <f t="shared" ca="1" si="774"/>
        <v/>
      </c>
      <c r="S4636" s="70" t="str">
        <f t="shared" ca="1" si="775"/>
        <v/>
      </c>
      <c r="T4636" s="147" t="str">
        <f t="shared" ca="1" si="776"/>
        <v/>
      </c>
      <c r="U4636" s="146"/>
      <c r="V4636" s="51"/>
      <c r="W4636" s="51"/>
      <c r="X4636" s="51"/>
      <c r="Y4636" s="51"/>
      <c r="Z4636" s="51"/>
      <c r="AA4636" s="145"/>
    </row>
    <row r="4637" spans="1:27" s="2" customFormat="1" ht="15.6" x14ac:dyDescent="0.3">
      <c r="A4637" s="555">
        <v>45512</v>
      </c>
      <c r="B4637" s="48" t="s">
        <v>4394</v>
      </c>
      <c r="C4637" s="48" t="s">
        <v>3434</v>
      </c>
      <c r="D4637" s="48">
        <v>7</v>
      </c>
      <c r="E4637" s="48" t="s">
        <v>66</v>
      </c>
      <c r="F4637" s="45">
        <v>21</v>
      </c>
      <c r="G4637" s="46" t="s">
        <v>4409</v>
      </c>
      <c r="H4637" s="53" t="s">
        <v>76</v>
      </c>
      <c r="I4637" s="48"/>
      <c r="J4637" s="513"/>
      <c r="K4637" s="42" t="s">
        <v>31</v>
      </c>
      <c r="L4637" s="544">
        <v>45477</v>
      </c>
      <c r="M4637" s="48"/>
      <c r="N4637" s="513">
        <v>45656</v>
      </c>
      <c r="O4637" s="51"/>
      <c r="P4637" s="70" t="str">
        <f t="shared" ca="1" si="777"/>
        <v/>
      </c>
      <c r="Q4637" s="70" t="str">
        <f t="shared" ca="1" si="773"/>
        <v/>
      </c>
      <c r="R4637" s="70" t="str">
        <f t="shared" ca="1" si="774"/>
        <v/>
      </c>
      <c r="S4637" s="70" t="str">
        <f t="shared" ca="1" si="775"/>
        <v/>
      </c>
      <c r="T4637" s="147" t="str">
        <f t="shared" ca="1" si="776"/>
        <v/>
      </c>
      <c r="U4637" s="146"/>
      <c r="V4637" s="51"/>
      <c r="W4637" s="51"/>
      <c r="X4637" s="51"/>
      <c r="Y4637" s="51"/>
      <c r="Z4637" s="51"/>
      <c r="AA4637" s="145"/>
    </row>
    <row r="4638" spans="1:27" s="2" customFormat="1" ht="15.6" x14ac:dyDescent="0.3">
      <c r="A4638" s="555">
        <v>45512</v>
      </c>
      <c r="B4638" s="48" t="s">
        <v>4394</v>
      </c>
      <c r="C4638" s="48" t="s">
        <v>3434</v>
      </c>
      <c r="D4638" s="48">
        <v>7</v>
      </c>
      <c r="E4638" s="48" t="s">
        <v>66</v>
      </c>
      <c r="F4638" s="45">
        <v>20</v>
      </c>
      <c r="G4638" s="46" t="s">
        <v>4410</v>
      </c>
      <c r="H4638" s="47" t="s">
        <v>30</v>
      </c>
      <c r="I4638" s="48"/>
      <c r="J4638" s="513"/>
      <c r="K4638" s="42" t="s">
        <v>31</v>
      </c>
      <c r="L4638" s="544">
        <v>45477</v>
      </c>
      <c r="M4638" s="48"/>
      <c r="N4638" s="513">
        <v>45656</v>
      </c>
      <c r="O4638" s="51"/>
      <c r="P4638" s="70" t="str">
        <f t="shared" ca="1" si="777"/>
        <v/>
      </c>
      <c r="Q4638" s="70" t="str">
        <f t="shared" ca="1" si="773"/>
        <v/>
      </c>
      <c r="R4638" s="70" t="str">
        <f t="shared" ca="1" si="774"/>
        <v/>
      </c>
      <c r="S4638" s="70" t="str">
        <f t="shared" ca="1" si="775"/>
        <v/>
      </c>
      <c r="T4638" s="147" t="str">
        <f t="shared" ca="1" si="776"/>
        <v/>
      </c>
      <c r="U4638" s="146"/>
      <c r="V4638" s="51"/>
      <c r="W4638" s="51"/>
      <c r="X4638" s="51"/>
      <c r="Y4638" s="51"/>
      <c r="Z4638" s="51"/>
      <c r="AA4638" s="145"/>
    </row>
    <row r="4639" spans="1:27" s="2" customFormat="1" ht="15.6" x14ac:dyDescent="0.3">
      <c r="A4639" s="555">
        <v>45512</v>
      </c>
      <c r="B4639" s="48" t="s">
        <v>4394</v>
      </c>
      <c r="C4639" s="48" t="s">
        <v>3434</v>
      </c>
      <c r="D4639" s="48">
        <v>7</v>
      </c>
      <c r="E4639" s="48" t="s">
        <v>66</v>
      </c>
      <c r="F4639" s="45">
        <v>19</v>
      </c>
      <c r="G4639" s="46" t="s">
        <v>4411</v>
      </c>
      <c r="H4639" s="47" t="s">
        <v>30</v>
      </c>
      <c r="I4639" s="48"/>
      <c r="J4639" s="513"/>
      <c r="K4639" s="42" t="s">
        <v>31</v>
      </c>
      <c r="L4639" s="544">
        <v>45477</v>
      </c>
      <c r="M4639" s="48"/>
      <c r="N4639" s="513">
        <v>45656</v>
      </c>
      <c r="O4639" s="51"/>
      <c r="P4639" s="70" t="str">
        <f t="shared" ca="1" si="777"/>
        <v/>
      </c>
      <c r="Q4639" s="70" t="str">
        <f t="shared" ca="1" si="773"/>
        <v/>
      </c>
      <c r="R4639" s="70" t="str">
        <f t="shared" ca="1" si="774"/>
        <v/>
      </c>
      <c r="S4639" s="70" t="str">
        <f t="shared" ca="1" si="775"/>
        <v/>
      </c>
      <c r="T4639" s="147" t="str">
        <f t="shared" ca="1" si="776"/>
        <v/>
      </c>
      <c r="U4639" s="146"/>
      <c r="V4639" s="51"/>
      <c r="W4639" s="51"/>
      <c r="X4639" s="51"/>
      <c r="Y4639" s="51"/>
      <c r="Z4639" s="51"/>
      <c r="AA4639" s="145"/>
    </row>
    <row r="4640" spans="1:27" s="2" customFormat="1" ht="15.6" x14ac:dyDescent="0.3">
      <c r="A4640" s="555">
        <v>45512</v>
      </c>
      <c r="B4640" s="48" t="s">
        <v>4394</v>
      </c>
      <c r="C4640" s="48" t="s">
        <v>3434</v>
      </c>
      <c r="D4640" s="48">
        <v>7</v>
      </c>
      <c r="E4640" s="48" t="s">
        <v>66</v>
      </c>
      <c r="F4640" s="45">
        <v>18</v>
      </c>
      <c r="G4640" s="46" t="s">
        <v>4412</v>
      </c>
      <c r="H4640" s="47" t="s">
        <v>30</v>
      </c>
      <c r="I4640" s="48"/>
      <c r="J4640" s="513"/>
      <c r="K4640" s="42" t="s">
        <v>31</v>
      </c>
      <c r="L4640" s="544">
        <v>45477</v>
      </c>
      <c r="M4640" s="48"/>
      <c r="N4640" s="513">
        <v>45656</v>
      </c>
      <c r="O4640" s="51"/>
      <c r="P4640" s="70" t="str">
        <f t="shared" ca="1" si="777"/>
        <v/>
      </c>
      <c r="Q4640" s="70" t="str">
        <f t="shared" ca="1" si="773"/>
        <v/>
      </c>
      <c r="R4640" s="70" t="str">
        <f t="shared" ca="1" si="774"/>
        <v/>
      </c>
      <c r="S4640" s="70" t="str">
        <f t="shared" ca="1" si="775"/>
        <v/>
      </c>
      <c r="T4640" s="147" t="str">
        <f t="shared" ca="1" si="776"/>
        <v/>
      </c>
      <c r="U4640" s="146"/>
      <c r="V4640" s="51"/>
      <c r="W4640" s="51"/>
      <c r="X4640" s="51"/>
      <c r="Y4640" s="51"/>
      <c r="Z4640" s="51"/>
      <c r="AA4640" s="145"/>
    </row>
    <row r="4641" spans="1:27" s="2" customFormat="1" ht="15.6" x14ac:dyDescent="0.3">
      <c r="A4641" s="555">
        <v>45512</v>
      </c>
      <c r="B4641" s="48" t="s">
        <v>4394</v>
      </c>
      <c r="C4641" s="48" t="s">
        <v>3434</v>
      </c>
      <c r="D4641" s="48">
        <v>7</v>
      </c>
      <c r="E4641" s="48" t="s">
        <v>66</v>
      </c>
      <c r="F4641" s="45">
        <v>17</v>
      </c>
      <c r="G4641" s="46" t="s">
        <v>4413</v>
      </c>
      <c r="H4641" s="47" t="s">
        <v>30</v>
      </c>
      <c r="I4641" s="48"/>
      <c r="J4641" s="513"/>
      <c r="K4641" s="187" t="s">
        <v>31</v>
      </c>
      <c r="L4641" s="544">
        <v>45477</v>
      </c>
      <c r="M4641" s="48"/>
      <c r="N4641" s="513">
        <v>45656</v>
      </c>
      <c r="O4641" s="51"/>
      <c r="P4641" s="70" t="str">
        <f t="shared" ca="1" si="777"/>
        <v/>
      </c>
      <c r="Q4641" s="70" t="str">
        <f t="shared" ca="1" si="773"/>
        <v/>
      </c>
      <c r="R4641" s="70" t="str">
        <f t="shared" ca="1" si="774"/>
        <v/>
      </c>
      <c r="S4641" s="70" t="str">
        <f t="shared" ca="1" si="775"/>
        <v/>
      </c>
      <c r="T4641" s="147" t="str">
        <f t="shared" ca="1" si="776"/>
        <v/>
      </c>
      <c r="U4641" s="146"/>
      <c r="V4641" s="51"/>
      <c r="W4641" s="51"/>
      <c r="X4641" s="51"/>
      <c r="Y4641" s="51"/>
      <c r="Z4641" s="51"/>
      <c r="AA4641" s="145"/>
    </row>
    <row r="4642" spans="1:27" s="2" customFormat="1" ht="15.6" x14ac:dyDescent="0.3">
      <c r="A4642" s="555">
        <v>45512</v>
      </c>
      <c r="B4642" s="48" t="s">
        <v>4394</v>
      </c>
      <c r="C4642" s="48" t="s">
        <v>3434</v>
      </c>
      <c r="D4642" s="48">
        <v>7</v>
      </c>
      <c r="E4642" s="48" t="s">
        <v>66</v>
      </c>
      <c r="F4642" s="45">
        <v>16</v>
      </c>
      <c r="G4642" s="46" t="s">
        <v>4414</v>
      </c>
      <c r="H4642" s="47" t="s">
        <v>30</v>
      </c>
      <c r="I4642" s="48"/>
      <c r="J4642" s="513"/>
      <c r="K4642" s="42" t="s">
        <v>31</v>
      </c>
      <c r="L4642" s="544">
        <v>45477</v>
      </c>
      <c r="M4642" s="48"/>
      <c r="N4642" s="513">
        <v>45656</v>
      </c>
      <c r="O4642" s="51"/>
      <c r="P4642" s="70" t="str">
        <f t="shared" ca="1" si="777"/>
        <v/>
      </c>
      <c r="Q4642" s="70" t="str">
        <f t="shared" ca="1" si="773"/>
        <v/>
      </c>
      <c r="R4642" s="70" t="str">
        <f t="shared" ca="1" si="774"/>
        <v/>
      </c>
      <c r="S4642" s="70" t="str">
        <f t="shared" ca="1" si="775"/>
        <v/>
      </c>
      <c r="T4642" s="147" t="str">
        <f t="shared" ca="1" si="776"/>
        <v/>
      </c>
      <c r="U4642" s="146"/>
      <c r="V4642" s="51"/>
      <c r="W4642" s="51"/>
      <c r="X4642" s="51"/>
      <c r="Y4642" s="51"/>
      <c r="Z4642" s="51"/>
      <c r="AA4642" s="145"/>
    </row>
    <row r="4643" spans="1:27" s="2" customFormat="1" ht="15.6" x14ac:dyDescent="0.3">
      <c r="A4643" s="555">
        <v>45512</v>
      </c>
      <c r="B4643" s="48" t="s">
        <v>4394</v>
      </c>
      <c r="C4643" s="48" t="s">
        <v>3434</v>
      </c>
      <c r="D4643" s="48">
        <v>7</v>
      </c>
      <c r="E4643" s="48" t="s">
        <v>66</v>
      </c>
      <c r="F4643" s="45">
        <v>15</v>
      </c>
      <c r="G4643" s="46" t="s">
        <v>806</v>
      </c>
      <c r="H4643" s="47" t="s">
        <v>30</v>
      </c>
      <c r="I4643" s="48"/>
      <c r="J4643" s="513"/>
      <c r="K4643" s="42" t="s">
        <v>31</v>
      </c>
      <c r="L4643" s="544">
        <v>45477</v>
      </c>
      <c r="M4643" s="48"/>
      <c r="N4643" s="513">
        <v>45656</v>
      </c>
      <c r="O4643" s="51"/>
      <c r="P4643" s="70" t="str">
        <f ca="1">IF(K4643="NÃO INTERVENCIONADO",TODAY()-L4643,"")</f>
        <v/>
      </c>
      <c r="Q4643" s="70" t="str">
        <f t="shared" ca="1" si="773"/>
        <v/>
      </c>
      <c r="R4643" s="70" t="str">
        <f t="shared" ca="1" si="774"/>
        <v/>
      </c>
      <c r="S4643" s="70" t="str">
        <f t="shared" ca="1" si="775"/>
        <v/>
      </c>
      <c r="T4643" s="147" t="str">
        <f t="shared" ca="1" si="776"/>
        <v/>
      </c>
      <c r="U4643" s="146"/>
      <c r="V4643" s="51"/>
      <c r="W4643" s="51"/>
      <c r="X4643" s="51"/>
      <c r="Y4643" s="51"/>
      <c r="Z4643" s="51"/>
      <c r="AA4643" s="145"/>
    </row>
    <row r="4644" spans="1:27" s="2" customFormat="1" ht="15.6" x14ac:dyDescent="0.3">
      <c r="A4644" s="555">
        <v>45512</v>
      </c>
      <c r="B4644" s="48" t="s">
        <v>4394</v>
      </c>
      <c r="C4644" s="48" t="s">
        <v>3434</v>
      </c>
      <c r="D4644" s="48">
        <v>7</v>
      </c>
      <c r="E4644" s="48" t="s">
        <v>66</v>
      </c>
      <c r="F4644" s="45">
        <v>14</v>
      </c>
      <c r="G4644" s="46" t="s">
        <v>4415</v>
      </c>
      <c r="H4644" s="47" t="s">
        <v>30</v>
      </c>
      <c r="I4644" s="48"/>
      <c r="J4644" s="513"/>
      <c r="K4644" s="42" t="s">
        <v>31</v>
      </c>
      <c r="L4644" s="544">
        <v>45477</v>
      </c>
      <c r="M4644" s="48"/>
      <c r="N4644" s="513">
        <v>45656</v>
      </c>
      <c r="O4644" s="51"/>
      <c r="P4644" s="70" t="str">
        <f t="shared" ref="P4644:P4678" ca="1" si="778">IF(K4644="NÃO INTERVENCIONADO",TODAY()-J4644,"")</f>
        <v/>
      </c>
      <c r="Q4644" s="70" t="str">
        <f ca="1">IF(K4644="ENCOMENDADO",TODAY()-L4644,"")</f>
        <v/>
      </c>
      <c r="R4644" s="70" t="str">
        <f t="shared" ca="1" si="774"/>
        <v/>
      </c>
      <c r="S4644" s="70" t="str">
        <f t="shared" ca="1" si="775"/>
        <v/>
      </c>
      <c r="T4644" s="147" t="str">
        <f t="shared" ca="1" si="776"/>
        <v/>
      </c>
      <c r="U4644" s="146"/>
      <c r="V4644" s="51"/>
      <c r="W4644" s="51"/>
      <c r="X4644" s="51"/>
      <c r="Y4644" s="51"/>
      <c r="Z4644" s="51"/>
      <c r="AA4644" s="145"/>
    </row>
    <row r="4645" spans="1:27" s="2" customFormat="1" ht="15.6" x14ac:dyDescent="0.3">
      <c r="A4645" s="555">
        <v>45512</v>
      </c>
      <c r="B4645" s="48" t="s">
        <v>4394</v>
      </c>
      <c r="C4645" s="48" t="s">
        <v>3434</v>
      </c>
      <c r="D4645" s="48">
        <v>7</v>
      </c>
      <c r="E4645" s="48" t="s">
        <v>66</v>
      </c>
      <c r="F4645" s="45">
        <v>13</v>
      </c>
      <c r="G4645" s="46" t="s">
        <v>4416</v>
      </c>
      <c r="H4645" s="47" t="s">
        <v>30</v>
      </c>
      <c r="I4645" s="48"/>
      <c r="J4645" s="513"/>
      <c r="K4645" s="42" t="s">
        <v>31</v>
      </c>
      <c r="L4645" s="544">
        <v>45477</v>
      </c>
      <c r="M4645" s="48"/>
      <c r="N4645" s="513">
        <v>45656</v>
      </c>
      <c r="O4645" s="51"/>
      <c r="P4645" s="70" t="str">
        <f t="shared" ca="1" si="778"/>
        <v/>
      </c>
      <c r="Q4645" s="70" t="str">
        <f t="shared" ref="Q4645:Q4678" ca="1" si="779">IF(K4645="ENCOMENDADO",TODAY()-J4645,"")</f>
        <v/>
      </c>
      <c r="R4645" s="70" t="str">
        <f t="shared" ca="1" si="774"/>
        <v/>
      </c>
      <c r="S4645" s="70" t="str">
        <f t="shared" ca="1" si="775"/>
        <v/>
      </c>
      <c r="T4645" s="147" t="str">
        <f t="shared" ca="1" si="776"/>
        <v/>
      </c>
      <c r="U4645" s="146"/>
      <c r="V4645" s="51"/>
      <c r="W4645" s="51"/>
      <c r="X4645" s="51"/>
      <c r="Y4645" s="51"/>
      <c r="Z4645" s="51"/>
      <c r="AA4645" s="145"/>
    </row>
    <row r="4646" spans="1:27" s="2" customFormat="1" ht="15.6" x14ac:dyDescent="0.3">
      <c r="A4646" s="555">
        <v>45512</v>
      </c>
      <c r="B4646" s="48" t="s">
        <v>4394</v>
      </c>
      <c r="C4646" s="48" t="s">
        <v>3434</v>
      </c>
      <c r="D4646" s="48">
        <v>7</v>
      </c>
      <c r="E4646" s="48" t="s">
        <v>66</v>
      </c>
      <c r="F4646" s="45">
        <v>12</v>
      </c>
      <c r="G4646" s="46" t="s">
        <v>4417</v>
      </c>
      <c r="H4646" s="47" t="s">
        <v>30</v>
      </c>
      <c r="I4646" s="48"/>
      <c r="J4646" s="513"/>
      <c r="K4646" s="42" t="s">
        <v>31</v>
      </c>
      <c r="L4646" s="544">
        <v>45477</v>
      </c>
      <c r="M4646" s="48"/>
      <c r="N4646" s="513">
        <v>45643</v>
      </c>
      <c r="O4646" s="51"/>
      <c r="P4646" s="70" t="str">
        <f t="shared" ca="1" si="778"/>
        <v/>
      </c>
      <c r="Q4646" s="70" t="str">
        <f t="shared" ca="1" si="779"/>
        <v/>
      </c>
      <c r="R4646" s="70" t="str">
        <f t="shared" ca="1" si="774"/>
        <v/>
      </c>
      <c r="S4646" s="70" t="str">
        <f t="shared" ca="1" si="775"/>
        <v/>
      </c>
      <c r="T4646" s="147" t="str">
        <f t="shared" ca="1" si="776"/>
        <v/>
      </c>
      <c r="U4646" s="146"/>
      <c r="V4646" s="51"/>
      <c r="W4646" s="51"/>
      <c r="X4646" s="51"/>
      <c r="Y4646" s="51"/>
      <c r="Z4646" s="51"/>
      <c r="AA4646" s="145"/>
    </row>
    <row r="4647" spans="1:27" s="2" customFormat="1" ht="15.6" x14ac:dyDescent="0.3">
      <c r="A4647" s="555">
        <v>45512</v>
      </c>
      <c r="B4647" s="48" t="s">
        <v>4394</v>
      </c>
      <c r="C4647" s="48" t="s">
        <v>3434</v>
      </c>
      <c r="D4647" s="48">
        <v>7</v>
      </c>
      <c r="E4647" s="48" t="s">
        <v>66</v>
      </c>
      <c r="F4647" s="45">
        <v>11</v>
      </c>
      <c r="G4647" s="46" t="s">
        <v>4418</v>
      </c>
      <c r="H4647" s="47" t="s">
        <v>30</v>
      </c>
      <c r="I4647" s="48"/>
      <c r="J4647" s="513"/>
      <c r="K4647" s="42" t="s">
        <v>31</v>
      </c>
      <c r="L4647" s="544">
        <v>45477</v>
      </c>
      <c r="M4647" s="48"/>
      <c r="N4647" s="513">
        <v>45656</v>
      </c>
      <c r="O4647" s="51"/>
      <c r="P4647" s="70" t="str">
        <f t="shared" ca="1" si="778"/>
        <v/>
      </c>
      <c r="Q4647" s="70" t="str">
        <f t="shared" ca="1" si="779"/>
        <v/>
      </c>
      <c r="R4647" s="70" t="str">
        <f t="shared" ca="1" si="774"/>
        <v/>
      </c>
      <c r="S4647" s="70" t="str">
        <f t="shared" ca="1" si="775"/>
        <v/>
      </c>
      <c r="T4647" s="147" t="str">
        <f t="shared" ca="1" si="776"/>
        <v/>
      </c>
      <c r="U4647" s="146"/>
      <c r="V4647" s="51"/>
      <c r="W4647" s="51"/>
      <c r="X4647" s="51"/>
      <c r="Y4647" s="51"/>
      <c r="Z4647" s="51"/>
      <c r="AA4647" s="145"/>
    </row>
    <row r="4648" spans="1:27" s="2" customFormat="1" ht="15.6" x14ac:dyDescent="0.3">
      <c r="A4648" s="555">
        <v>45512</v>
      </c>
      <c r="B4648" s="48" t="s">
        <v>4394</v>
      </c>
      <c r="C4648" s="48" t="s">
        <v>3434</v>
      </c>
      <c r="D4648" s="48">
        <v>7</v>
      </c>
      <c r="E4648" s="48" t="s">
        <v>66</v>
      </c>
      <c r="F4648" s="45">
        <v>10</v>
      </c>
      <c r="G4648" s="46" t="s">
        <v>1727</v>
      </c>
      <c r="H4648" s="53" t="s">
        <v>44</v>
      </c>
      <c r="I4648" s="48"/>
      <c r="J4648" s="513"/>
      <c r="K4648" s="42" t="s">
        <v>31</v>
      </c>
      <c r="L4648" s="544">
        <v>45477</v>
      </c>
      <c r="M4648" s="48"/>
      <c r="N4648" s="513">
        <v>45656</v>
      </c>
      <c r="O4648" s="51"/>
      <c r="P4648" s="70" t="str">
        <f t="shared" ca="1" si="778"/>
        <v/>
      </c>
      <c r="Q4648" s="70" t="str">
        <f t="shared" ca="1" si="779"/>
        <v/>
      </c>
      <c r="R4648" s="70" t="str">
        <f t="shared" ca="1" si="774"/>
        <v/>
      </c>
      <c r="S4648" s="70" t="str">
        <f t="shared" ca="1" si="775"/>
        <v/>
      </c>
      <c r="T4648" s="147" t="str">
        <f t="shared" ca="1" si="776"/>
        <v/>
      </c>
      <c r="U4648" s="146"/>
      <c r="V4648" s="51"/>
      <c r="W4648" s="51"/>
      <c r="X4648" s="51"/>
      <c r="Y4648" s="51"/>
      <c r="Z4648" s="51"/>
      <c r="AA4648" s="145"/>
    </row>
    <row r="4649" spans="1:27" s="2" customFormat="1" ht="15.6" x14ac:dyDescent="0.3">
      <c r="A4649" s="555">
        <v>45512</v>
      </c>
      <c r="B4649" s="48" t="s">
        <v>4394</v>
      </c>
      <c r="C4649" s="48" t="s">
        <v>3434</v>
      </c>
      <c r="D4649" s="48">
        <v>7</v>
      </c>
      <c r="E4649" s="48" t="s">
        <v>66</v>
      </c>
      <c r="F4649" s="45">
        <v>9</v>
      </c>
      <c r="G4649" s="61" t="s">
        <v>4419</v>
      </c>
      <c r="H4649" s="47" t="s">
        <v>1067</v>
      </c>
      <c r="I4649" s="48"/>
      <c r="J4649" s="513">
        <v>45538</v>
      </c>
      <c r="K4649" s="42" t="s">
        <v>31</v>
      </c>
      <c r="L4649" s="544">
        <v>45477</v>
      </c>
      <c r="M4649" s="48"/>
      <c r="N4649" s="513">
        <v>45673</v>
      </c>
      <c r="O4649" s="51"/>
      <c r="P4649" s="70" t="str">
        <f t="shared" ca="1" si="778"/>
        <v/>
      </c>
      <c r="Q4649" s="70" t="str">
        <f t="shared" ca="1" si="779"/>
        <v/>
      </c>
      <c r="R4649" s="70" t="str">
        <f t="shared" ca="1" si="774"/>
        <v/>
      </c>
      <c r="S4649" s="70" t="str">
        <f t="shared" ca="1" si="775"/>
        <v/>
      </c>
      <c r="T4649" s="147" t="str">
        <f t="shared" ca="1" si="776"/>
        <v/>
      </c>
      <c r="U4649" s="146"/>
      <c r="V4649" s="51"/>
      <c r="W4649" s="51"/>
      <c r="X4649" s="51"/>
      <c r="Y4649" s="51"/>
      <c r="Z4649" s="51"/>
      <c r="AA4649" s="145"/>
    </row>
    <row r="4650" spans="1:27" s="2" customFormat="1" ht="15.6" x14ac:dyDescent="0.3">
      <c r="A4650" s="555">
        <v>45512</v>
      </c>
      <c r="B4650" s="48" t="s">
        <v>4394</v>
      </c>
      <c r="C4650" s="48" t="s">
        <v>3434</v>
      </c>
      <c r="D4650" s="48">
        <v>7</v>
      </c>
      <c r="E4650" s="48" t="s">
        <v>66</v>
      </c>
      <c r="F4650" s="45">
        <v>8</v>
      </c>
      <c r="G4650" s="46" t="s">
        <v>4420</v>
      </c>
      <c r="H4650" s="47" t="s">
        <v>4421</v>
      </c>
      <c r="I4650" s="48"/>
      <c r="J4650" s="513"/>
      <c r="K4650" s="42" t="s">
        <v>31</v>
      </c>
      <c r="L4650" s="544">
        <v>45477</v>
      </c>
      <c r="M4650" s="48"/>
      <c r="N4650" s="513">
        <v>45656</v>
      </c>
      <c r="O4650" s="51"/>
      <c r="P4650" s="70" t="str">
        <f t="shared" ca="1" si="778"/>
        <v/>
      </c>
      <c r="Q4650" s="70" t="str">
        <f t="shared" ca="1" si="779"/>
        <v/>
      </c>
      <c r="R4650" s="70" t="str">
        <f t="shared" ca="1" si="774"/>
        <v/>
      </c>
      <c r="S4650" s="70" t="str">
        <f t="shared" ca="1" si="775"/>
        <v/>
      </c>
      <c r="T4650" s="147" t="str">
        <f t="shared" ca="1" si="776"/>
        <v/>
      </c>
      <c r="U4650" s="146"/>
      <c r="V4650" s="51"/>
      <c r="W4650" s="51"/>
      <c r="X4650" s="51"/>
      <c r="Y4650" s="51"/>
      <c r="Z4650" s="51"/>
      <c r="AA4650" s="145"/>
    </row>
    <row r="4651" spans="1:27" s="2" customFormat="1" ht="15.6" x14ac:dyDescent="0.3">
      <c r="A4651" s="555">
        <v>45512</v>
      </c>
      <c r="B4651" s="48" t="s">
        <v>4394</v>
      </c>
      <c r="C4651" s="48" t="s">
        <v>3434</v>
      </c>
      <c r="D4651" s="48">
        <v>7</v>
      </c>
      <c r="E4651" s="48" t="s">
        <v>66</v>
      </c>
      <c r="F4651" s="45">
        <v>7</v>
      </c>
      <c r="G4651" s="46" t="s">
        <v>4422</v>
      </c>
      <c r="H4651" s="47" t="s">
        <v>30</v>
      </c>
      <c r="I4651" s="48"/>
      <c r="J4651" s="513"/>
      <c r="K4651" s="42" t="s">
        <v>31</v>
      </c>
      <c r="L4651" s="544">
        <v>45477</v>
      </c>
      <c r="M4651" s="48"/>
      <c r="N4651" s="513">
        <v>45656</v>
      </c>
      <c r="O4651" s="51"/>
      <c r="P4651" s="70" t="str">
        <f t="shared" ca="1" si="778"/>
        <v/>
      </c>
      <c r="Q4651" s="70" t="str">
        <f t="shared" ca="1" si="779"/>
        <v/>
      </c>
      <c r="R4651" s="70" t="str">
        <f t="shared" ca="1" si="774"/>
        <v/>
      </c>
      <c r="S4651" s="70" t="str">
        <f t="shared" ca="1" si="775"/>
        <v/>
      </c>
      <c r="T4651" s="147" t="str">
        <f t="shared" ca="1" si="776"/>
        <v/>
      </c>
      <c r="U4651" s="146"/>
      <c r="V4651" s="51"/>
      <c r="W4651" s="51"/>
      <c r="X4651" s="51"/>
      <c r="Y4651" s="51"/>
      <c r="Z4651" s="51"/>
      <c r="AA4651" s="145"/>
    </row>
    <row r="4652" spans="1:27" s="2" customFormat="1" ht="15.6" x14ac:dyDescent="0.3">
      <c r="A4652" s="555">
        <v>45512</v>
      </c>
      <c r="B4652" s="48" t="s">
        <v>4394</v>
      </c>
      <c r="C4652" s="48" t="s">
        <v>3434</v>
      </c>
      <c r="D4652" s="48">
        <v>7</v>
      </c>
      <c r="E4652" s="48" t="s">
        <v>66</v>
      </c>
      <c r="F4652" s="45">
        <v>6</v>
      </c>
      <c r="G4652" s="46" t="s">
        <v>4423</v>
      </c>
      <c r="H4652" s="53" t="s">
        <v>76</v>
      </c>
      <c r="I4652" s="48"/>
      <c r="J4652" s="513"/>
      <c r="K4652" s="42" t="s">
        <v>31</v>
      </c>
      <c r="L4652" s="544">
        <v>45477</v>
      </c>
      <c r="M4652" s="48"/>
      <c r="N4652" s="513">
        <v>45656</v>
      </c>
      <c r="O4652" s="51"/>
      <c r="P4652" s="70" t="str">
        <f t="shared" ca="1" si="778"/>
        <v/>
      </c>
      <c r="Q4652" s="70" t="str">
        <f t="shared" ca="1" si="779"/>
        <v/>
      </c>
      <c r="R4652" s="70" t="str">
        <f t="shared" ca="1" si="774"/>
        <v/>
      </c>
      <c r="S4652" s="70" t="str">
        <f t="shared" ca="1" si="775"/>
        <v/>
      </c>
      <c r="T4652" s="147" t="str">
        <f t="shared" ca="1" si="776"/>
        <v/>
      </c>
      <c r="U4652" s="146"/>
      <c r="V4652" s="51"/>
      <c r="W4652" s="51"/>
      <c r="X4652" s="51"/>
      <c r="Y4652" s="51"/>
      <c r="Z4652" s="51"/>
      <c r="AA4652" s="145"/>
    </row>
    <row r="4653" spans="1:27" s="2" customFormat="1" ht="15.6" x14ac:dyDescent="0.3">
      <c r="A4653" s="555">
        <v>45512</v>
      </c>
      <c r="B4653" s="48" t="s">
        <v>4394</v>
      </c>
      <c r="C4653" s="48" t="s">
        <v>3434</v>
      </c>
      <c r="D4653" s="48">
        <v>7</v>
      </c>
      <c r="E4653" s="48" t="s">
        <v>66</v>
      </c>
      <c r="F4653" s="45">
        <v>5</v>
      </c>
      <c r="G4653" s="46" t="s">
        <v>807</v>
      </c>
      <c r="H4653" s="47" t="s">
        <v>30</v>
      </c>
      <c r="I4653" s="48"/>
      <c r="J4653" s="513"/>
      <c r="K4653" s="42" t="s">
        <v>31</v>
      </c>
      <c r="L4653" s="544">
        <v>45477</v>
      </c>
      <c r="M4653" s="48"/>
      <c r="N4653" s="513">
        <v>45656</v>
      </c>
      <c r="O4653" s="51"/>
      <c r="P4653" s="70" t="str">
        <f t="shared" ca="1" si="778"/>
        <v/>
      </c>
      <c r="Q4653" s="70" t="str">
        <f t="shared" ca="1" si="779"/>
        <v/>
      </c>
      <c r="R4653" s="70" t="str">
        <f t="shared" ca="1" si="774"/>
        <v/>
      </c>
      <c r="S4653" s="70" t="str">
        <f t="shared" ca="1" si="775"/>
        <v/>
      </c>
      <c r="T4653" s="147" t="str">
        <f t="shared" ca="1" si="776"/>
        <v/>
      </c>
      <c r="U4653" s="146"/>
      <c r="V4653" s="51"/>
      <c r="W4653" s="51"/>
      <c r="X4653" s="51"/>
      <c r="Y4653" s="51"/>
      <c r="Z4653" s="51"/>
      <c r="AA4653" s="145"/>
    </row>
    <row r="4654" spans="1:27" s="2" customFormat="1" ht="15.6" x14ac:dyDescent="0.3">
      <c r="A4654" s="555">
        <v>45512</v>
      </c>
      <c r="B4654" s="48" t="s">
        <v>4394</v>
      </c>
      <c r="C4654" s="48" t="s">
        <v>3434</v>
      </c>
      <c r="D4654" s="48">
        <v>7</v>
      </c>
      <c r="E4654" s="48" t="s">
        <v>66</v>
      </c>
      <c r="F4654" s="45">
        <v>4</v>
      </c>
      <c r="G4654" s="647" t="s">
        <v>4424</v>
      </c>
      <c r="H4654" s="47" t="s">
        <v>54</v>
      </c>
      <c r="I4654" s="48"/>
      <c r="J4654" s="513"/>
      <c r="K4654" s="42" t="s">
        <v>31</v>
      </c>
      <c r="L4654" s="544">
        <v>45477</v>
      </c>
      <c r="M4654" s="48"/>
      <c r="N4654" s="513">
        <v>45534</v>
      </c>
      <c r="O4654" s="51"/>
      <c r="P4654" s="70" t="str">
        <f t="shared" ca="1" si="778"/>
        <v/>
      </c>
      <c r="Q4654" s="70" t="str">
        <f t="shared" ca="1" si="779"/>
        <v/>
      </c>
      <c r="R4654" s="70" t="str">
        <f t="shared" ref="R4654:R4678" ca="1" si="780">IF(K4654="EM OBRA",TODAY()-J4654,"")</f>
        <v/>
      </c>
      <c r="S4654" s="70" t="str">
        <f t="shared" ref="S4654:S4678" ca="1" si="781">IF(K4654="CORREÇÃO NÃO ACEITE",TODAY()-J4654,"")</f>
        <v/>
      </c>
      <c r="T4654" s="147" t="str">
        <f t="shared" ref="T4654:T4678" ca="1" si="782">IF(K4654="A VERIFICAR",TODAY()-J4654,"")</f>
        <v/>
      </c>
      <c r="U4654" s="146"/>
      <c r="V4654" s="51"/>
      <c r="W4654" s="51"/>
      <c r="X4654" s="51"/>
      <c r="Y4654" s="51"/>
      <c r="Z4654" s="51"/>
      <c r="AA4654" s="145"/>
    </row>
    <row r="4655" spans="1:27" s="2" customFormat="1" ht="15.6" x14ac:dyDescent="0.3">
      <c r="A4655" s="555">
        <v>45512</v>
      </c>
      <c r="B4655" s="48" t="s">
        <v>4394</v>
      </c>
      <c r="C4655" s="48" t="s">
        <v>3434</v>
      </c>
      <c r="D4655" s="48">
        <v>7</v>
      </c>
      <c r="E4655" s="48" t="s">
        <v>66</v>
      </c>
      <c r="F4655" s="45">
        <v>3</v>
      </c>
      <c r="G4655" s="647" t="s">
        <v>3641</v>
      </c>
      <c r="H4655" s="53" t="s">
        <v>44</v>
      </c>
      <c r="I4655" s="48"/>
      <c r="J4655" s="513"/>
      <c r="K4655" s="42" t="s">
        <v>31</v>
      </c>
      <c r="L4655" s="544">
        <v>45477</v>
      </c>
      <c r="M4655" s="48"/>
      <c r="N4655" s="513">
        <v>45656</v>
      </c>
      <c r="O4655" s="51"/>
      <c r="P4655" s="70" t="str">
        <f t="shared" ca="1" si="778"/>
        <v/>
      </c>
      <c r="Q4655" s="70" t="str">
        <f t="shared" ca="1" si="779"/>
        <v/>
      </c>
      <c r="R4655" s="70" t="str">
        <f t="shared" ca="1" si="780"/>
        <v/>
      </c>
      <c r="S4655" s="70" t="str">
        <f t="shared" ca="1" si="781"/>
        <v/>
      </c>
      <c r="T4655" s="147" t="str">
        <f t="shared" ca="1" si="782"/>
        <v/>
      </c>
      <c r="U4655" s="146"/>
      <c r="V4655" s="51"/>
      <c r="W4655" s="51"/>
      <c r="X4655" s="51"/>
      <c r="Y4655" s="51"/>
      <c r="Z4655" s="51"/>
      <c r="AA4655" s="145"/>
    </row>
    <row r="4656" spans="1:27" s="2" customFormat="1" ht="15.6" x14ac:dyDescent="0.3">
      <c r="A4656" s="555">
        <v>45512</v>
      </c>
      <c r="B4656" s="48" t="s">
        <v>4394</v>
      </c>
      <c r="C4656" s="48" t="s">
        <v>3434</v>
      </c>
      <c r="D4656" s="48">
        <v>7</v>
      </c>
      <c r="E4656" s="48" t="s">
        <v>66</v>
      </c>
      <c r="F4656" s="45">
        <v>2</v>
      </c>
      <c r="G4656" s="46" t="s">
        <v>4425</v>
      </c>
      <c r="H4656" s="53" t="s">
        <v>44</v>
      </c>
      <c r="I4656" s="48"/>
      <c r="J4656" s="513"/>
      <c r="K4656" s="42" t="s">
        <v>31</v>
      </c>
      <c r="L4656" s="544">
        <v>45477</v>
      </c>
      <c r="M4656" s="48"/>
      <c r="N4656" s="513">
        <v>45656</v>
      </c>
      <c r="O4656" s="51"/>
      <c r="P4656" s="70" t="str">
        <f t="shared" ca="1" si="778"/>
        <v/>
      </c>
      <c r="Q4656" s="70" t="str">
        <f t="shared" ca="1" si="779"/>
        <v/>
      </c>
      <c r="R4656" s="70" t="str">
        <f t="shared" ca="1" si="780"/>
        <v/>
      </c>
      <c r="S4656" s="70" t="str">
        <f t="shared" ca="1" si="781"/>
        <v/>
      </c>
      <c r="T4656" s="147" t="str">
        <f t="shared" ca="1" si="782"/>
        <v/>
      </c>
      <c r="U4656" s="146"/>
      <c r="V4656" s="51"/>
      <c r="W4656" s="51"/>
      <c r="X4656" s="51"/>
      <c r="Y4656" s="51"/>
      <c r="Z4656" s="51"/>
      <c r="AA4656" s="145"/>
    </row>
    <row r="4657" spans="1:27" s="2" customFormat="1" ht="15.6" x14ac:dyDescent="0.3">
      <c r="A4657" s="555">
        <v>45512</v>
      </c>
      <c r="B4657" s="48" t="s">
        <v>4394</v>
      </c>
      <c r="C4657" s="48" t="s">
        <v>3434</v>
      </c>
      <c r="D4657" s="48">
        <v>7</v>
      </c>
      <c r="E4657" s="48" t="s">
        <v>66</v>
      </c>
      <c r="F4657" s="45">
        <v>1</v>
      </c>
      <c r="G4657" s="46" t="s">
        <v>4426</v>
      </c>
      <c r="H4657" s="47" t="s">
        <v>30</v>
      </c>
      <c r="I4657" s="48"/>
      <c r="J4657" s="513"/>
      <c r="K4657" s="42" t="s">
        <v>31</v>
      </c>
      <c r="L4657" s="544">
        <v>45477</v>
      </c>
      <c r="M4657" s="48"/>
      <c r="N4657" s="513">
        <v>45656</v>
      </c>
      <c r="O4657" s="51"/>
      <c r="P4657" s="70" t="str">
        <f t="shared" ca="1" si="778"/>
        <v/>
      </c>
      <c r="Q4657" s="70" t="str">
        <f t="shared" ca="1" si="779"/>
        <v/>
      </c>
      <c r="R4657" s="70" t="str">
        <f t="shared" ca="1" si="780"/>
        <v/>
      </c>
      <c r="S4657" s="70" t="str">
        <f t="shared" ca="1" si="781"/>
        <v/>
      </c>
      <c r="T4657" s="147" t="str">
        <f t="shared" ca="1" si="782"/>
        <v/>
      </c>
      <c r="U4657" s="146"/>
      <c r="V4657" s="51"/>
      <c r="W4657" s="51"/>
      <c r="X4657" s="51"/>
      <c r="Y4657" s="51"/>
      <c r="Z4657" s="51"/>
      <c r="AA4657" s="145"/>
    </row>
    <row r="4658" spans="1:27" s="2" customFormat="1" ht="15.6" x14ac:dyDescent="0.3">
      <c r="A4658" s="555">
        <v>45645</v>
      </c>
      <c r="B4658" s="48" t="s">
        <v>4427</v>
      </c>
      <c r="C4658" s="45" t="s">
        <v>3434</v>
      </c>
      <c r="D4658" s="45">
        <v>7</v>
      </c>
      <c r="E4658" s="45" t="s">
        <v>108</v>
      </c>
      <c r="F4658" s="45">
        <v>1</v>
      </c>
      <c r="G4658" s="67" t="s">
        <v>1361</v>
      </c>
      <c r="H4658" s="47" t="s">
        <v>30</v>
      </c>
      <c r="I4658" s="48"/>
      <c r="J4658" s="513"/>
      <c r="K4658" s="42" t="s">
        <v>31</v>
      </c>
      <c r="L4658" s="543">
        <v>45509</v>
      </c>
      <c r="M4658" s="51"/>
      <c r="N4658" s="513">
        <v>45518</v>
      </c>
      <c r="O4658" s="51"/>
      <c r="P4658" s="70" t="str">
        <f t="shared" ca="1" si="778"/>
        <v/>
      </c>
      <c r="Q4658" s="70" t="str">
        <f t="shared" ca="1" si="779"/>
        <v/>
      </c>
      <c r="R4658" s="70" t="str">
        <f t="shared" ca="1" si="780"/>
        <v/>
      </c>
      <c r="S4658" s="70" t="str">
        <f t="shared" ca="1" si="781"/>
        <v/>
      </c>
      <c r="T4658" s="147" t="str">
        <f t="shared" ca="1" si="782"/>
        <v/>
      </c>
      <c r="U4658" s="146"/>
      <c r="V4658" s="51"/>
      <c r="W4658" s="51"/>
      <c r="X4658" s="51"/>
      <c r="Y4658" s="51"/>
      <c r="Z4658" s="51"/>
      <c r="AA4658" s="145"/>
    </row>
    <row r="4659" spans="1:27" s="2" customFormat="1" ht="15.6" x14ac:dyDescent="0.3">
      <c r="A4659" s="555">
        <v>45645</v>
      </c>
      <c r="B4659" s="48" t="s">
        <v>4427</v>
      </c>
      <c r="C4659" s="45" t="s">
        <v>3434</v>
      </c>
      <c r="D4659" s="45">
        <v>7</v>
      </c>
      <c r="E4659" s="45" t="s">
        <v>108</v>
      </c>
      <c r="F4659" s="45">
        <v>2</v>
      </c>
      <c r="G4659" s="67" t="s">
        <v>4428</v>
      </c>
      <c r="H4659" s="47" t="s">
        <v>30</v>
      </c>
      <c r="I4659" s="48"/>
      <c r="J4659" s="513"/>
      <c r="K4659" s="42" t="s">
        <v>31</v>
      </c>
      <c r="L4659" s="543">
        <v>45509</v>
      </c>
      <c r="M4659" s="51"/>
      <c r="N4659" s="513">
        <v>45518</v>
      </c>
      <c r="O4659" s="51"/>
      <c r="P4659" s="70" t="str">
        <f t="shared" ca="1" si="778"/>
        <v/>
      </c>
      <c r="Q4659" s="70" t="str">
        <f t="shared" ca="1" si="779"/>
        <v/>
      </c>
      <c r="R4659" s="70" t="str">
        <f t="shared" ca="1" si="780"/>
        <v/>
      </c>
      <c r="S4659" s="70" t="str">
        <f t="shared" ca="1" si="781"/>
        <v/>
      </c>
      <c r="T4659" s="147" t="str">
        <f t="shared" ca="1" si="782"/>
        <v/>
      </c>
      <c r="U4659" s="146"/>
      <c r="V4659" s="51"/>
      <c r="W4659" s="51"/>
      <c r="X4659" s="51"/>
      <c r="Y4659" s="51"/>
      <c r="Z4659" s="51"/>
      <c r="AA4659" s="145"/>
    </row>
    <row r="4660" spans="1:27" s="2" customFormat="1" ht="15.6" x14ac:dyDescent="0.3">
      <c r="A4660" s="555">
        <v>45645</v>
      </c>
      <c r="B4660" s="48" t="s">
        <v>4427</v>
      </c>
      <c r="C4660" s="45" t="s">
        <v>3434</v>
      </c>
      <c r="D4660" s="45">
        <v>7</v>
      </c>
      <c r="E4660" s="45" t="s">
        <v>108</v>
      </c>
      <c r="F4660" s="45">
        <v>3</v>
      </c>
      <c r="G4660" s="67" t="s">
        <v>4429</v>
      </c>
      <c r="H4660" s="53" t="s">
        <v>76</v>
      </c>
      <c r="I4660" s="48"/>
      <c r="J4660" s="513"/>
      <c r="K4660" s="42" t="s">
        <v>31</v>
      </c>
      <c r="L4660" s="543">
        <v>45509</v>
      </c>
      <c r="M4660" s="51"/>
      <c r="N4660" s="513">
        <v>45656</v>
      </c>
      <c r="O4660" s="51"/>
      <c r="P4660" s="70" t="str">
        <f t="shared" ca="1" si="778"/>
        <v/>
      </c>
      <c r="Q4660" s="70" t="str">
        <f t="shared" ca="1" si="779"/>
        <v/>
      </c>
      <c r="R4660" s="70" t="str">
        <f t="shared" ca="1" si="780"/>
        <v/>
      </c>
      <c r="S4660" s="70" t="str">
        <f t="shared" ca="1" si="781"/>
        <v/>
      </c>
      <c r="T4660" s="147" t="str">
        <f t="shared" ca="1" si="782"/>
        <v/>
      </c>
      <c r="U4660" s="146"/>
      <c r="V4660" s="51"/>
      <c r="W4660" s="51"/>
      <c r="X4660" s="51"/>
      <c r="Y4660" s="51"/>
      <c r="Z4660" s="51"/>
      <c r="AA4660" s="145"/>
    </row>
    <row r="4661" spans="1:27" s="2" customFormat="1" ht="15.6" x14ac:dyDescent="0.3">
      <c r="A4661" s="555">
        <v>45645</v>
      </c>
      <c r="B4661" s="48" t="s">
        <v>4427</v>
      </c>
      <c r="C4661" s="48" t="s">
        <v>3434</v>
      </c>
      <c r="D4661" s="48">
        <v>7</v>
      </c>
      <c r="E4661" s="48" t="s">
        <v>108</v>
      </c>
      <c r="F4661" s="45">
        <v>4</v>
      </c>
      <c r="G4661" s="67" t="s">
        <v>4430</v>
      </c>
      <c r="H4661" s="47" t="s">
        <v>30</v>
      </c>
      <c r="I4661" s="48"/>
      <c r="J4661" s="513"/>
      <c r="K4661" s="42" t="s">
        <v>31</v>
      </c>
      <c r="L4661" s="543">
        <v>45509</v>
      </c>
      <c r="M4661" s="51"/>
      <c r="N4661" s="513">
        <v>45601</v>
      </c>
      <c r="O4661" s="51"/>
      <c r="P4661" s="70" t="str">
        <f t="shared" ca="1" si="778"/>
        <v/>
      </c>
      <c r="Q4661" s="70" t="str">
        <f t="shared" ca="1" si="779"/>
        <v/>
      </c>
      <c r="R4661" s="70" t="str">
        <f t="shared" ca="1" si="780"/>
        <v/>
      </c>
      <c r="S4661" s="70" t="str">
        <f t="shared" ca="1" si="781"/>
        <v/>
      </c>
      <c r="T4661" s="147" t="str">
        <f t="shared" ca="1" si="782"/>
        <v/>
      </c>
      <c r="U4661" s="146"/>
      <c r="V4661" s="51"/>
      <c r="W4661" s="51"/>
      <c r="X4661" s="51"/>
      <c r="Y4661" s="51"/>
      <c r="Z4661" s="51"/>
      <c r="AA4661" s="145"/>
    </row>
    <row r="4662" spans="1:27" s="2" customFormat="1" ht="15.6" x14ac:dyDescent="0.3">
      <c r="A4662" s="555">
        <v>45645</v>
      </c>
      <c r="B4662" s="48" t="s">
        <v>4427</v>
      </c>
      <c r="C4662" s="45" t="s">
        <v>3434</v>
      </c>
      <c r="D4662" s="45">
        <v>7</v>
      </c>
      <c r="E4662" s="45" t="s">
        <v>108</v>
      </c>
      <c r="F4662" s="45">
        <v>5</v>
      </c>
      <c r="G4662" s="67" t="s">
        <v>3615</v>
      </c>
      <c r="H4662" s="47" t="s">
        <v>30</v>
      </c>
      <c r="I4662" s="48"/>
      <c r="J4662" s="513"/>
      <c r="K4662" s="42" t="s">
        <v>31</v>
      </c>
      <c r="L4662" s="543">
        <v>45509</v>
      </c>
      <c r="M4662" s="51"/>
      <c r="N4662" s="513">
        <v>45518</v>
      </c>
      <c r="O4662" s="51"/>
      <c r="P4662" s="70" t="str">
        <f t="shared" ca="1" si="778"/>
        <v/>
      </c>
      <c r="Q4662" s="70" t="str">
        <f t="shared" ca="1" si="779"/>
        <v/>
      </c>
      <c r="R4662" s="70" t="str">
        <f t="shared" ca="1" si="780"/>
        <v/>
      </c>
      <c r="S4662" s="70" t="str">
        <f t="shared" ca="1" si="781"/>
        <v/>
      </c>
      <c r="T4662" s="147" t="str">
        <f t="shared" ca="1" si="782"/>
        <v/>
      </c>
      <c r="U4662" s="146"/>
      <c r="V4662" s="51"/>
      <c r="W4662" s="51"/>
      <c r="X4662" s="51"/>
      <c r="Y4662" s="51"/>
      <c r="Z4662" s="51"/>
      <c r="AA4662" s="145"/>
    </row>
    <row r="4663" spans="1:27" s="2" customFormat="1" ht="15.6" x14ac:dyDescent="0.3">
      <c r="A4663" s="555">
        <v>45645</v>
      </c>
      <c r="B4663" s="48" t="s">
        <v>4427</v>
      </c>
      <c r="C4663" s="45" t="s">
        <v>3434</v>
      </c>
      <c r="D4663" s="45">
        <v>7</v>
      </c>
      <c r="E4663" s="45" t="s">
        <v>108</v>
      </c>
      <c r="F4663" s="45">
        <v>6</v>
      </c>
      <c r="G4663" s="67" t="s">
        <v>4431</v>
      </c>
      <c r="H4663" s="47" t="s">
        <v>30</v>
      </c>
      <c r="I4663" s="48"/>
      <c r="J4663" s="513"/>
      <c r="K4663" s="42" t="s">
        <v>31</v>
      </c>
      <c r="L4663" s="543">
        <v>45509</v>
      </c>
      <c r="M4663" s="51"/>
      <c r="N4663" s="513">
        <v>45518</v>
      </c>
      <c r="O4663" s="51"/>
      <c r="P4663" s="70" t="str">
        <f t="shared" ca="1" si="778"/>
        <v/>
      </c>
      <c r="Q4663" s="70" t="str">
        <f t="shared" ca="1" si="779"/>
        <v/>
      </c>
      <c r="R4663" s="70" t="str">
        <f t="shared" ca="1" si="780"/>
        <v/>
      </c>
      <c r="S4663" s="70" t="str">
        <f t="shared" ca="1" si="781"/>
        <v/>
      </c>
      <c r="T4663" s="147" t="str">
        <f t="shared" ca="1" si="782"/>
        <v/>
      </c>
      <c r="U4663" s="146"/>
      <c r="V4663" s="51"/>
      <c r="W4663" s="51"/>
      <c r="X4663" s="51"/>
      <c r="Y4663" s="51"/>
      <c r="Z4663" s="51"/>
      <c r="AA4663" s="145"/>
    </row>
    <row r="4664" spans="1:27" s="2" customFormat="1" ht="15.6" customHeight="1" x14ac:dyDescent="0.3">
      <c r="A4664" s="555">
        <v>45645</v>
      </c>
      <c r="B4664" s="48" t="s">
        <v>4427</v>
      </c>
      <c r="C4664" s="45" t="s">
        <v>3434</v>
      </c>
      <c r="D4664" s="45">
        <v>7</v>
      </c>
      <c r="E4664" s="45" t="s">
        <v>108</v>
      </c>
      <c r="F4664" s="45">
        <v>7</v>
      </c>
      <c r="G4664" s="67" t="s">
        <v>4432</v>
      </c>
      <c r="H4664" s="47" t="s">
        <v>30</v>
      </c>
      <c r="I4664" s="48"/>
      <c r="J4664" s="513"/>
      <c r="K4664" s="42" t="s">
        <v>31</v>
      </c>
      <c r="L4664" s="543">
        <v>45509</v>
      </c>
      <c r="M4664" s="51"/>
      <c r="N4664" s="513">
        <v>45518</v>
      </c>
      <c r="O4664" s="51"/>
      <c r="P4664" s="70" t="str">
        <f t="shared" ca="1" si="778"/>
        <v/>
      </c>
      <c r="Q4664" s="70" t="str">
        <f t="shared" ca="1" si="779"/>
        <v/>
      </c>
      <c r="R4664" s="70" t="str">
        <f t="shared" ca="1" si="780"/>
        <v/>
      </c>
      <c r="S4664" s="70" t="str">
        <f t="shared" ca="1" si="781"/>
        <v/>
      </c>
      <c r="T4664" s="147" t="str">
        <f t="shared" ca="1" si="782"/>
        <v/>
      </c>
      <c r="U4664" s="146"/>
      <c r="V4664" s="51"/>
      <c r="W4664" s="51"/>
      <c r="X4664" s="51"/>
      <c r="Y4664" s="51"/>
      <c r="Z4664" s="51"/>
      <c r="AA4664" s="145"/>
    </row>
    <row r="4665" spans="1:27" s="2" customFormat="1" ht="15.6" x14ac:dyDescent="0.3">
      <c r="A4665" s="555">
        <v>45645</v>
      </c>
      <c r="B4665" s="48" t="s">
        <v>4427</v>
      </c>
      <c r="C4665" s="45" t="s">
        <v>3434</v>
      </c>
      <c r="D4665" s="45">
        <v>7</v>
      </c>
      <c r="E4665" s="45" t="s">
        <v>108</v>
      </c>
      <c r="F4665" s="45">
        <v>8</v>
      </c>
      <c r="G4665" s="67" t="s">
        <v>4433</v>
      </c>
      <c r="H4665" s="47" t="s">
        <v>30</v>
      </c>
      <c r="I4665" s="48"/>
      <c r="J4665" s="513"/>
      <c r="K4665" s="42" t="s">
        <v>31</v>
      </c>
      <c r="L4665" s="543">
        <v>45509</v>
      </c>
      <c r="M4665" s="51"/>
      <c r="N4665" s="513">
        <v>45518</v>
      </c>
      <c r="O4665" s="51"/>
      <c r="P4665" s="70" t="str">
        <f t="shared" ca="1" si="778"/>
        <v/>
      </c>
      <c r="Q4665" s="70" t="str">
        <f t="shared" ca="1" si="779"/>
        <v/>
      </c>
      <c r="R4665" s="70" t="str">
        <f t="shared" ca="1" si="780"/>
        <v/>
      </c>
      <c r="S4665" s="70" t="str">
        <f t="shared" ca="1" si="781"/>
        <v/>
      </c>
      <c r="T4665" s="147" t="str">
        <f t="shared" ca="1" si="782"/>
        <v/>
      </c>
      <c r="U4665" s="146"/>
      <c r="V4665" s="51"/>
      <c r="W4665" s="51"/>
      <c r="X4665" s="51"/>
      <c r="Y4665" s="51"/>
      <c r="Z4665" s="51"/>
      <c r="AA4665" s="145"/>
    </row>
    <row r="4666" spans="1:27" s="2" customFormat="1" ht="15.6" x14ac:dyDescent="0.3">
      <c r="A4666" s="555">
        <v>45645</v>
      </c>
      <c r="B4666" s="48" t="s">
        <v>4427</v>
      </c>
      <c r="C4666" s="45" t="s">
        <v>3434</v>
      </c>
      <c r="D4666" s="45">
        <v>7</v>
      </c>
      <c r="E4666" s="45" t="s">
        <v>108</v>
      </c>
      <c r="F4666" s="45">
        <v>9</v>
      </c>
      <c r="G4666" s="67" t="s">
        <v>4434</v>
      </c>
      <c r="H4666" s="47" t="s">
        <v>30</v>
      </c>
      <c r="I4666" s="48"/>
      <c r="J4666" s="513">
        <v>45604</v>
      </c>
      <c r="K4666" s="42" t="s">
        <v>31</v>
      </c>
      <c r="L4666" s="543">
        <v>45509</v>
      </c>
      <c r="M4666" s="51"/>
      <c r="N4666" s="513">
        <v>45624</v>
      </c>
      <c r="O4666" s="51"/>
      <c r="P4666" s="70" t="str">
        <f t="shared" ca="1" si="778"/>
        <v/>
      </c>
      <c r="Q4666" s="70" t="str">
        <f t="shared" ca="1" si="779"/>
        <v/>
      </c>
      <c r="R4666" s="70" t="str">
        <f t="shared" ca="1" si="780"/>
        <v/>
      </c>
      <c r="S4666" s="70" t="str">
        <f t="shared" ca="1" si="781"/>
        <v/>
      </c>
      <c r="T4666" s="147" t="str">
        <f t="shared" ca="1" si="782"/>
        <v/>
      </c>
      <c r="U4666" s="146"/>
      <c r="V4666" s="51"/>
      <c r="W4666" s="51"/>
      <c r="X4666" s="51"/>
      <c r="Y4666" s="51"/>
      <c r="Z4666" s="51"/>
      <c r="AA4666" s="145"/>
    </row>
    <row r="4667" spans="1:27" s="2" customFormat="1" ht="15.6" x14ac:dyDescent="0.3">
      <c r="A4667" s="555">
        <v>45645</v>
      </c>
      <c r="B4667" s="48" t="s">
        <v>4427</v>
      </c>
      <c r="C4667" s="45" t="s">
        <v>3434</v>
      </c>
      <c r="D4667" s="45">
        <v>7</v>
      </c>
      <c r="E4667" s="45" t="s">
        <v>108</v>
      </c>
      <c r="F4667" s="45">
        <v>10</v>
      </c>
      <c r="G4667" s="67" t="s">
        <v>4435</v>
      </c>
      <c r="H4667" s="47" t="s">
        <v>30</v>
      </c>
      <c r="I4667" s="48"/>
      <c r="J4667" s="513"/>
      <c r="K4667" s="42" t="s">
        <v>31</v>
      </c>
      <c r="L4667" s="543">
        <v>45509</v>
      </c>
      <c r="M4667" s="51"/>
      <c r="N4667" s="513">
        <v>45518</v>
      </c>
      <c r="O4667" s="51"/>
      <c r="P4667" s="70" t="str">
        <f t="shared" ca="1" si="778"/>
        <v/>
      </c>
      <c r="Q4667" s="70" t="str">
        <f t="shared" ca="1" si="779"/>
        <v/>
      </c>
      <c r="R4667" s="70" t="str">
        <f t="shared" ca="1" si="780"/>
        <v/>
      </c>
      <c r="S4667" s="70" t="str">
        <f t="shared" ca="1" si="781"/>
        <v/>
      </c>
      <c r="T4667" s="147" t="str">
        <f t="shared" ca="1" si="782"/>
        <v/>
      </c>
      <c r="U4667" s="146"/>
      <c r="V4667" s="51"/>
      <c r="W4667" s="51"/>
      <c r="X4667" s="51"/>
      <c r="Y4667" s="51"/>
      <c r="Z4667" s="51"/>
      <c r="AA4667" s="145"/>
    </row>
    <row r="4668" spans="1:27" s="2" customFormat="1" ht="15.6" x14ac:dyDescent="0.3">
      <c r="A4668" s="555">
        <v>45645</v>
      </c>
      <c r="B4668" s="48" t="s">
        <v>4427</v>
      </c>
      <c r="C4668" s="45" t="s">
        <v>3434</v>
      </c>
      <c r="D4668" s="45">
        <v>7</v>
      </c>
      <c r="E4668" s="45" t="s">
        <v>108</v>
      </c>
      <c r="F4668" s="45">
        <v>11</v>
      </c>
      <c r="G4668" s="67" t="s">
        <v>4436</v>
      </c>
      <c r="H4668" s="47" t="s">
        <v>30</v>
      </c>
      <c r="I4668" s="48"/>
      <c r="J4668" s="513"/>
      <c r="K4668" s="42" t="s">
        <v>31</v>
      </c>
      <c r="L4668" s="543">
        <v>45509</v>
      </c>
      <c r="M4668" s="51"/>
      <c r="N4668" s="513">
        <v>45518</v>
      </c>
      <c r="O4668" s="51"/>
      <c r="P4668" s="70" t="str">
        <f t="shared" ca="1" si="778"/>
        <v/>
      </c>
      <c r="Q4668" s="70" t="str">
        <f t="shared" ca="1" si="779"/>
        <v/>
      </c>
      <c r="R4668" s="70" t="str">
        <f t="shared" ca="1" si="780"/>
        <v/>
      </c>
      <c r="S4668" s="70" t="str">
        <f t="shared" ca="1" si="781"/>
        <v/>
      </c>
      <c r="T4668" s="147" t="str">
        <f t="shared" ca="1" si="782"/>
        <v/>
      </c>
      <c r="U4668" s="146"/>
      <c r="V4668" s="51"/>
      <c r="W4668" s="51"/>
      <c r="X4668" s="51"/>
      <c r="Y4668" s="51"/>
      <c r="Z4668" s="51"/>
      <c r="AA4668" s="145"/>
    </row>
    <row r="4669" spans="1:27" s="2" customFormat="1" ht="15.6" x14ac:dyDescent="0.3">
      <c r="A4669" s="555">
        <v>45645</v>
      </c>
      <c r="B4669" s="48" t="s">
        <v>4427</v>
      </c>
      <c r="C4669" s="48" t="s">
        <v>3434</v>
      </c>
      <c r="D4669" s="48">
        <v>7</v>
      </c>
      <c r="E4669" s="48" t="s">
        <v>108</v>
      </c>
      <c r="F4669" s="45">
        <v>12</v>
      </c>
      <c r="G4669" s="67" t="s">
        <v>4437</v>
      </c>
      <c r="H4669" s="47" t="s">
        <v>30</v>
      </c>
      <c r="I4669" s="48"/>
      <c r="J4669" s="513"/>
      <c r="K4669" s="42" t="s">
        <v>31</v>
      </c>
      <c r="L4669" s="543">
        <v>45509</v>
      </c>
      <c r="M4669" s="51"/>
      <c r="N4669" s="513">
        <v>45656</v>
      </c>
      <c r="O4669" s="51"/>
      <c r="P4669" s="70" t="str">
        <f t="shared" ca="1" si="778"/>
        <v/>
      </c>
      <c r="Q4669" s="70" t="str">
        <f t="shared" ca="1" si="779"/>
        <v/>
      </c>
      <c r="R4669" s="70" t="str">
        <f t="shared" ca="1" si="780"/>
        <v/>
      </c>
      <c r="S4669" s="70" t="str">
        <f t="shared" ca="1" si="781"/>
        <v/>
      </c>
      <c r="T4669" s="147" t="str">
        <f t="shared" ca="1" si="782"/>
        <v/>
      </c>
      <c r="U4669" s="146"/>
      <c r="V4669" s="51"/>
      <c r="W4669" s="51"/>
      <c r="X4669" s="51"/>
      <c r="Y4669" s="51"/>
      <c r="Z4669" s="51"/>
      <c r="AA4669" s="145"/>
    </row>
    <row r="4670" spans="1:27" s="2" customFormat="1" ht="15.6" x14ac:dyDescent="0.3">
      <c r="A4670" s="555">
        <v>45645</v>
      </c>
      <c r="B4670" s="48" t="s">
        <v>4427</v>
      </c>
      <c r="C4670" s="45" t="s">
        <v>3434</v>
      </c>
      <c r="D4670" s="45">
        <v>7</v>
      </c>
      <c r="E4670" s="45" t="s">
        <v>108</v>
      </c>
      <c r="F4670" s="45">
        <v>13</v>
      </c>
      <c r="G4670" s="67" t="s">
        <v>4438</v>
      </c>
      <c r="H4670" s="47" t="s">
        <v>30</v>
      </c>
      <c r="I4670" s="48"/>
      <c r="J4670" s="513"/>
      <c r="K4670" s="42" t="s">
        <v>31</v>
      </c>
      <c r="L4670" s="543">
        <v>45509</v>
      </c>
      <c r="M4670" s="51"/>
      <c r="N4670" s="513">
        <v>45518</v>
      </c>
      <c r="O4670" s="51"/>
      <c r="P4670" s="70" t="str">
        <f t="shared" ca="1" si="778"/>
        <v/>
      </c>
      <c r="Q4670" s="70" t="str">
        <f t="shared" ca="1" si="779"/>
        <v/>
      </c>
      <c r="R4670" s="70" t="str">
        <f t="shared" ca="1" si="780"/>
        <v/>
      </c>
      <c r="S4670" s="70" t="str">
        <f t="shared" ca="1" si="781"/>
        <v/>
      </c>
      <c r="T4670" s="147" t="str">
        <f t="shared" ca="1" si="782"/>
        <v/>
      </c>
      <c r="U4670" s="146"/>
      <c r="V4670" s="51"/>
      <c r="W4670" s="51"/>
      <c r="X4670" s="51"/>
      <c r="Y4670" s="51"/>
      <c r="Z4670" s="51"/>
      <c r="AA4670" s="145"/>
    </row>
    <row r="4671" spans="1:27" s="2" customFormat="1" ht="15.6" x14ac:dyDescent="0.3">
      <c r="A4671" s="555">
        <v>45645</v>
      </c>
      <c r="B4671" s="48" t="s">
        <v>4427</v>
      </c>
      <c r="C4671" s="45" t="s">
        <v>3434</v>
      </c>
      <c r="D4671" s="45">
        <v>7</v>
      </c>
      <c r="E4671" s="45" t="s">
        <v>108</v>
      </c>
      <c r="F4671" s="45">
        <v>14</v>
      </c>
      <c r="G4671" s="67" t="s">
        <v>4439</v>
      </c>
      <c r="H4671" s="47" t="s">
        <v>30</v>
      </c>
      <c r="I4671" s="48"/>
      <c r="J4671" s="513"/>
      <c r="K4671" s="42" t="s">
        <v>31</v>
      </c>
      <c r="L4671" s="543">
        <v>45509</v>
      </c>
      <c r="M4671" s="51"/>
      <c r="N4671" s="513">
        <v>45518</v>
      </c>
      <c r="O4671" s="51"/>
      <c r="P4671" s="70" t="str">
        <f t="shared" ca="1" si="778"/>
        <v/>
      </c>
      <c r="Q4671" s="70" t="str">
        <f t="shared" ca="1" si="779"/>
        <v/>
      </c>
      <c r="R4671" s="70" t="str">
        <f t="shared" ca="1" si="780"/>
        <v/>
      </c>
      <c r="S4671" s="70" t="str">
        <f t="shared" ca="1" si="781"/>
        <v/>
      </c>
      <c r="T4671" s="147" t="str">
        <f t="shared" ca="1" si="782"/>
        <v/>
      </c>
      <c r="U4671" s="146"/>
      <c r="V4671" s="51"/>
      <c r="W4671" s="51"/>
      <c r="X4671" s="51"/>
      <c r="Y4671" s="51"/>
      <c r="Z4671" s="51"/>
      <c r="AA4671" s="145"/>
    </row>
    <row r="4672" spans="1:27" s="2" customFormat="1" ht="15.6" x14ac:dyDescent="0.3">
      <c r="A4672" s="555">
        <v>45645</v>
      </c>
      <c r="B4672" s="48" t="s">
        <v>4427</v>
      </c>
      <c r="C4672" s="45" t="s">
        <v>3434</v>
      </c>
      <c r="D4672" s="45">
        <v>7</v>
      </c>
      <c r="E4672" s="45" t="s">
        <v>108</v>
      </c>
      <c r="F4672" s="45">
        <v>15</v>
      </c>
      <c r="G4672" s="68" t="s">
        <v>4440</v>
      </c>
      <c r="H4672" s="53" t="s">
        <v>44</v>
      </c>
      <c r="I4672" s="53"/>
      <c r="J4672" s="569"/>
      <c r="K4672" s="42" t="s">
        <v>31</v>
      </c>
      <c r="L4672" s="543">
        <v>45509</v>
      </c>
      <c r="M4672" s="58"/>
      <c r="N4672" s="513">
        <v>45656</v>
      </c>
      <c r="O4672" s="51"/>
      <c r="P4672" s="70" t="str">
        <f t="shared" ca="1" si="778"/>
        <v/>
      </c>
      <c r="Q4672" s="70" t="str">
        <f t="shared" ca="1" si="779"/>
        <v/>
      </c>
      <c r="R4672" s="70" t="str">
        <f t="shared" ca="1" si="780"/>
        <v/>
      </c>
      <c r="S4672" s="70" t="str">
        <f t="shared" ca="1" si="781"/>
        <v/>
      </c>
      <c r="T4672" s="147" t="str">
        <f t="shared" ca="1" si="782"/>
        <v/>
      </c>
      <c r="U4672" s="146"/>
      <c r="V4672" s="51"/>
      <c r="W4672" s="51"/>
      <c r="X4672" s="51"/>
      <c r="Y4672" s="51"/>
      <c r="Z4672" s="51"/>
      <c r="AA4672" s="145"/>
    </row>
    <row r="4673" spans="1:27" s="2" customFormat="1" ht="15.6" x14ac:dyDescent="0.3">
      <c r="A4673" s="555">
        <v>45645</v>
      </c>
      <c r="B4673" s="48" t="s">
        <v>4427</v>
      </c>
      <c r="C4673" s="45" t="s">
        <v>3434</v>
      </c>
      <c r="D4673" s="45">
        <v>7</v>
      </c>
      <c r="E4673" s="45" t="s">
        <v>108</v>
      </c>
      <c r="F4673" s="45">
        <v>16</v>
      </c>
      <c r="G4673" s="68" t="s">
        <v>4441</v>
      </c>
      <c r="H4673" s="53" t="s">
        <v>44</v>
      </c>
      <c r="I4673" s="53"/>
      <c r="J4673" s="569"/>
      <c r="K4673" s="42" t="s">
        <v>31</v>
      </c>
      <c r="L4673" s="543">
        <v>45509</v>
      </c>
      <c r="M4673" s="58"/>
      <c r="N4673" s="513">
        <v>45656</v>
      </c>
      <c r="O4673" s="51"/>
      <c r="P4673" s="70" t="str">
        <f t="shared" ca="1" si="778"/>
        <v/>
      </c>
      <c r="Q4673" s="70" t="str">
        <f t="shared" ca="1" si="779"/>
        <v/>
      </c>
      <c r="R4673" s="70" t="str">
        <f t="shared" ca="1" si="780"/>
        <v/>
      </c>
      <c r="S4673" s="70" t="str">
        <f t="shared" ca="1" si="781"/>
        <v/>
      </c>
      <c r="T4673" s="147" t="str">
        <f t="shared" ca="1" si="782"/>
        <v/>
      </c>
      <c r="U4673" s="146"/>
      <c r="V4673" s="51"/>
      <c r="W4673" s="51"/>
      <c r="X4673" s="51"/>
      <c r="Y4673" s="51"/>
      <c r="Z4673" s="51"/>
      <c r="AA4673" s="145"/>
    </row>
    <row r="4674" spans="1:27" s="2" customFormat="1" ht="15.6" x14ac:dyDescent="0.3">
      <c r="A4674" s="555">
        <v>45645</v>
      </c>
      <c r="B4674" s="48" t="s">
        <v>4427</v>
      </c>
      <c r="C4674" s="45" t="s">
        <v>3434</v>
      </c>
      <c r="D4674" s="45">
        <v>7</v>
      </c>
      <c r="E4674" s="45" t="s">
        <v>108</v>
      </c>
      <c r="F4674" s="45">
        <v>17</v>
      </c>
      <c r="G4674" s="67" t="s">
        <v>71</v>
      </c>
      <c r="H4674" s="47" t="s">
        <v>30</v>
      </c>
      <c r="I4674" s="48"/>
      <c r="J4674" s="513"/>
      <c r="K4674" s="42" t="s">
        <v>31</v>
      </c>
      <c r="L4674" s="543">
        <v>45509</v>
      </c>
      <c r="M4674" s="51"/>
      <c r="N4674" s="513">
        <v>45518</v>
      </c>
      <c r="O4674" s="51"/>
      <c r="P4674" s="70" t="str">
        <f t="shared" ca="1" si="778"/>
        <v/>
      </c>
      <c r="Q4674" s="70" t="str">
        <f t="shared" ca="1" si="779"/>
        <v/>
      </c>
      <c r="R4674" s="70" t="str">
        <f t="shared" ca="1" si="780"/>
        <v/>
      </c>
      <c r="S4674" s="70" t="str">
        <f t="shared" ca="1" si="781"/>
        <v/>
      </c>
      <c r="T4674" s="147" t="str">
        <f t="shared" ca="1" si="782"/>
        <v/>
      </c>
      <c r="U4674" s="146"/>
      <c r="V4674" s="51"/>
      <c r="W4674" s="51"/>
      <c r="X4674" s="51"/>
      <c r="Y4674" s="51"/>
      <c r="Z4674" s="51"/>
      <c r="AA4674" s="145"/>
    </row>
    <row r="4675" spans="1:27" s="2" customFormat="1" ht="15.6" x14ac:dyDescent="0.3">
      <c r="A4675" s="555">
        <v>45645</v>
      </c>
      <c r="B4675" s="48" t="s">
        <v>4427</v>
      </c>
      <c r="C4675" s="45" t="s">
        <v>3434</v>
      </c>
      <c r="D4675" s="45">
        <v>7</v>
      </c>
      <c r="E4675" s="45" t="s">
        <v>108</v>
      </c>
      <c r="F4675" s="45">
        <v>18</v>
      </c>
      <c r="G4675" s="67" t="s">
        <v>1554</v>
      </c>
      <c r="H4675" s="47" t="s">
        <v>30</v>
      </c>
      <c r="I4675" s="48"/>
      <c r="J4675" s="513"/>
      <c r="K4675" s="42" t="s">
        <v>31</v>
      </c>
      <c r="L4675" s="543">
        <v>45509</v>
      </c>
      <c r="M4675" s="51"/>
      <c r="N4675" s="513">
        <v>45518</v>
      </c>
      <c r="O4675" s="51"/>
      <c r="P4675" s="70" t="str">
        <f t="shared" ca="1" si="778"/>
        <v/>
      </c>
      <c r="Q4675" s="70" t="str">
        <f t="shared" ca="1" si="779"/>
        <v/>
      </c>
      <c r="R4675" s="70" t="str">
        <f t="shared" ca="1" si="780"/>
        <v/>
      </c>
      <c r="S4675" s="70" t="str">
        <f t="shared" ca="1" si="781"/>
        <v/>
      </c>
      <c r="T4675" s="147" t="str">
        <f t="shared" ca="1" si="782"/>
        <v/>
      </c>
      <c r="U4675" s="146"/>
      <c r="V4675" s="51"/>
      <c r="W4675" s="51"/>
      <c r="X4675" s="51"/>
      <c r="Y4675" s="51"/>
      <c r="Z4675" s="51"/>
      <c r="AA4675" s="145"/>
    </row>
    <row r="4676" spans="1:27" s="2" customFormat="1" ht="15.6" x14ac:dyDescent="0.3">
      <c r="A4676" s="555">
        <v>45645</v>
      </c>
      <c r="B4676" s="48" t="s">
        <v>4427</v>
      </c>
      <c r="C4676" s="45" t="s">
        <v>3434</v>
      </c>
      <c r="D4676" s="45">
        <v>7</v>
      </c>
      <c r="E4676" s="45" t="s">
        <v>108</v>
      </c>
      <c r="F4676" s="45">
        <v>19</v>
      </c>
      <c r="G4676" s="67" t="s">
        <v>4442</v>
      </c>
      <c r="H4676" s="47" t="s">
        <v>30</v>
      </c>
      <c r="I4676" s="48"/>
      <c r="J4676" s="513"/>
      <c r="K4676" s="187" t="s">
        <v>31</v>
      </c>
      <c r="L4676" s="543">
        <v>45509</v>
      </c>
      <c r="M4676" s="51"/>
      <c r="N4676" s="513">
        <v>45518</v>
      </c>
      <c r="O4676" s="51"/>
      <c r="P4676" s="70" t="str">
        <f t="shared" ca="1" si="778"/>
        <v/>
      </c>
      <c r="Q4676" s="70" t="str">
        <f t="shared" ca="1" si="779"/>
        <v/>
      </c>
      <c r="R4676" s="70" t="str">
        <f t="shared" ca="1" si="780"/>
        <v/>
      </c>
      <c r="S4676" s="70" t="str">
        <f t="shared" ca="1" si="781"/>
        <v/>
      </c>
      <c r="T4676" s="147" t="str">
        <f t="shared" ca="1" si="782"/>
        <v/>
      </c>
      <c r="U4676" s="146"/>
      <c r="V4676" s="51"/>
      <c r="W4676" s="51"/>
      <c r="X4676" s="51"/>
      <c r="Y4676" s="51"/>
      <c r="Z4676" s="51"/>
      <c r="AA4676" s="145"/>
    </row>
    <row r="4677" spans="1:27" s="2" customFormat="1" ht="15.6" x14ac:dyDescent="0.3">
      <c r="A4677" s="555">
        <v>45645</v>
      </c>
      <c r="B4677" s="48" t="s">
        <v>4427</v>
      </c>
      <c r="C4677" s="45" t="s">
        <v>3434</v>
      </c>
      <c r="D4677" s="45">
        <v>7</v>
      </c>
      <c r="E4677" s="45" t="s">
        <v>108</v>
      </c>
      <c r="F4677" s="45">
        <v>20</v>
      </c>
      <c r="G4677" s="67" t="s">
        <v>4443</v>
      </c>
      <c r="H4677" s="95" t="s">
        <v>84</v>
      </c>
      <c r="I4677" s="48"/>
      <c r="J4677" s="513"/>
      <c r="K4677" s="42" t="s">
        <v>31</v>
      </c>
      <c r="L4677" s="543">
        <v>45509</v>
      </c>
      <c r="M4677" s="51"/>
      <c r="N4677" s="513">
        <v>45518</v>
      </c>
      <c r="O4677" s="51"/>
      <c r="P4677" s="70" t="str">
        <f t="shared" ca="1" si="778"/>
        <v/>
      </c>
      <c r="Q4677" s="70" t="str">
        <f t="shared" ca="1" si="779"/>
        <v/>
      </c>
      <c r="R4677" s="70" t="str">
        <f t="shared" ca="1" si="780"/>
        <v/>
      </c>
      <c r="S4677" s="70" t="str">
        <f t="shared" ca="1" si="781"/>
        <v/>
      </c>
      <c r="T4677" s="147" t="str">
        <f t="shared" ca="1" si="782"/>
        <v/>
      </c>
      <c r="U4677" s="146"/>
      <c r="V4677" s="51"/>
      <c r="W4677" s="51"/>
      <c r="X4677" s="51"/>
      <c r="Y4677" s="51"/>
      <c r="Z4677" s="51"/>
      <c r="AA4677" s="145"/>
    </row>
    <row r="4678" spans="1:27" s="2" customFormat="1" ht="15.6" x14ac:dyDescent="0.3">
      <c r="A4678" s="555">
        <v>45645</v>
      </c>
      <c r="B4678" s="48" t="s">
        <v>4427</v>
      </c>
      <c r="C4678" s="45" t="s">
        <v>3434</v>
      </c>
      <c r="D4678" s="45">
        <v>7</v>
      </c>
      <c r="E4678" s="45" t="s">
        <v>108</v>
      </c>
      <c r="F4678" s="45">
        <v>21</v>
      </c>
      <c r="G4678" s="67" t="s">
        <v>4444</v>
      </c>
      <c r="H4678" s="47" t="s">
        <v>30</v>
      </c>
      <c r="I4678" s="48"/>
      <c r="J4678" s="513"/>
      <c r="K4678" s="190" t="s">
        <v>205</v>
      </c>
      <c r="L4678" s="543">
        <v>45509</v>
      </c>
      <c r="M4678" s="51"/>
      <c r="N4678" s="513"/>
      <c r="O4678" s="51"/>
      <c r="P4678" s="70" t="str">
        <f t="shared" ca="1" si="778"/>
        <v/>
      </c>
      <c r="Q4678" s="70" t="str">
        <f t="shared" ca="1" si="779"/>
        <v/>
      </c>
      <c r="R4678" s="70" t="str">
        <f t="shared" ca="1" si="780"/>
        <v/>
      </c>
      <c r="S4678" s="70" t="str">
        <f t="shared" ca="1" si="781"/>
        <v/>
      </c>
      <c r="T4678" s="147" t="str">
        <f t="shared" ca="1" si="782"/>
        <v/>
      </c>
      <c r="U4678" s="146"/>
      <c r="V4678" s="51"/>
      <c r="W4678" s="51"/>
      <c r="X4678" s="51"/>
      <c r="Y4678" s="51"/>
      <c r="Z4678" s="51"/>
      <c r="AA4678" s="145"/>
    </row>
    <row r="4679" spans="1:27" s="2" customFormat="1" ht="46.8" x14ac:dyDescent="0.3">
      <c r="A4679" s="555">
        <v>45645</v>
      </c>
      <c r="B4679" s="48" t="s">
        <v>4427</v>
      </c>
      <c r="C4679" s="45" t="s">
        <v>3434</v>
      </c>
      <c r="D4679" s="45">
        <v>7</v>
      </c>
      <c r="E4679" s="45" t="s">
        <v>108</v>
      </c>
      <c r="F4679" s="45">
        <v>22</v>
      </c>
      <c r="G4679" s="411" t="s">
        <v>5262</v>
      </c>
      <c r="H4679" s="47" t="s">
        <v>104</v>
      </c>
      <c r="I4679" s="235"/>
      <c r="J4679" s="513">
        <v>45714</v>
      </c>
      <c r="K4679" s="357" t="s">
        <v>205</v>
      </c>
      <c r="L4679" s="543">
        <v>45509</v>
      </c>
      <c r="M4679" s="125"/>
      <c r="N4679" s="513"/>
      <c r="O4679" s="422" t="s">
        <v>5308</v>
      </c>
      <c r="P4679" s="70"/>
      <c r="Q4679" s="70"/>
      <c r="R4679" s="70"/>
      <c r="S4679" s="70"/>
      <c r="T4679" s="147"/>
      <c r="U4679" s="146"/>
      <c r="V4679" s="51"/>
      <c r="W4679" s="51"/>
      <c r="X4679" s="51"/>
      <c r="Y4679" s="51"/>
      <c r="Z4679" s="51"/>
      <c r="AA4679" s="145"/>
    </row>
    <row r="4680" spans="1:27" s="2" customFormat="1" ht="15.6" x14ac:dyDescent="0.3">
      <c r="A4680" s="555">
        <v>45645</v>
      </c>
      <c r="B4680" s="48" t="s">
        <v>4427</v>
      </c>
      <c r="C4680" s="45" t="s">
        <v>3434</v>
      </c>
      <c r="D4680" s="45">
        <v>7</v>
      </c>
      <c r="E4680" s="45" t="s">
        <v>108</v>
      </c>
      <c r="F4680" s="45">
        <v>23</v>
      </c>
      <c r="G4680" s="232" t="s">
        <v>4445</v>
      </c>
      <c r="H4680" s="47" t="s">
        <v>104</v>
      </c>
      <c r="I4680" s="48"/>
      <c r="J4680" s="513">
        <v>45714</v>
      </c>
      <c r="K4680" s="42" t="s">
        <v>31</v>
      </c>
      <c r="L4680" s="543">
        <v>45509</v>
      </c>
      <c r="M4680" s="48"/>
      <c r="N4680" s="513">
        <v>45736</v>
      </c>
      <c r="O4680" s="51"/>
      <c r="P4680" s="70"/>
      <c r="Q4680" s="70"/>
      <c r="R4680" s="70"/>
      <c r="S4680" s="70"/>
      <c r="T4680" s="147"/>
      <c r="U4680" s="146"/>
      <c r="V4680" s="51"/>
      <c r="W4680" s="51"/>
      <c r="X4680" s="51"/>
      <c r="Y4680" s="51"/>
      <c r="Z4680" s="51"/>
      <c r="AA4680" s="145"/>
    </row>
    <row r="4681" spans="1:27" s="2" customFormat="1" ht="15.6" x14ac:dyDescent="0.3">
      <c r="A4681" s="555">
        <v>45645</v>
      </c>
      <c r="B4681" s="48" t="s">
        <v>4427</v>
      </c>
      <c r="C4681" s="45" t="s">
        <v>3434</v>
      </c>
      <c r="D4681" s="45">
        <v>7</v>
      </c>
      <c r="E4681" s="45" t="s">
        <v>108</v>
      </c>
      <c r="F4681" s="45">
        <v>24</v>
      </c>
      <c r="G4681" s="67" t="s">
        <v>4446</v>
      </c>
      <c r="H4681" s="47" t="s">
        <v>30</v>
      </c>
      <c r="I4681" s="48"/>
      <c r="J4681" s="513">
        <v>45852</v>
      </c>
      <c r="K4681" s="42" t="s">
        <v>31</v>
      </c>
      <c r="L4681" s="543">
        <v>45509</v>
      </c>
      <c r="M4681" s="51"/>
      <c r="N4681" s="513">
        <v>45853</v>
      </c>
      <c r="O4681" s="51"/>
      <c r="P4681" s="70"/>
      <c r="Q4681" s="70"/>
      <c r="R4681" s="70"/>
      <c r="S4681" s="70"/>
      <c r="T4681" s="147"/>
      <c r="U4681" s="146"/>
      <c r="V4681" s="51"/>
      <c r="W4681" s="51"/>
      <c r="X4681" s="51"/>
      <c r="Y4681" s="51"/>
      <c r="Z4681" s="51"/>
      <c r="AA4681" s="145"/>
    </row>
    <row r="4682" spans="1:27" s="2" customFormat="1" ht="15.6" x14ac:dyDescent="0.3">
      <c r="A4682" s="555">
        <v>45645</v>
      </c>
      <c r="B4682" s="48" t="s">
        <v>4427</v>
      </c>
      <c r="C4682" s="45" t="s">
        <v>3434</v>
      </c>
      <c r="D4682" s="45">
        <v>7</v>
      </c>
      <c r="E4682" s="45" t="s">
        <v>108</v>
      </c>
      <c r="F4682" s="45">
        <v>25</v>
      </c>
      <c r="G4682" s="386" t="s">
        <v>4447</v>
      </c>
      <c r="H4682" s="65" t="s">
        <v>158</v>
      </c>
      <c r="I4682" s="48"/>
      <c r="J4682" s="513">
        <v>45870</v>
      </c>
      <c r="K4682" s="42" t="s">
        <v>31</v>
      </c>
      <c r="L4682" s="543">
        <v>45509</v>
      </c>
      <c r="M4682" s="48"/>
      <c r="N4682" s="513">
        <v>45876</v>
      </c>
      <c r="O4682" s="51"/>
      <c r="P4682" s="70"/>
      <c r="Q4682" s="70"/>
      <c r="R4682" s="70"/>
      <c r="S4682" s="70"/>
      <c r="T4682" s="147"/>
      <c r="U4682" s="146"/>
      <c r="V4682" s="51"/>
      <c r="W4682" s="51"/>
      <c r="X4682" s="51"/>
      <c r="Y4682" s="51"/>
      <c r="Z4682" s="51"/>
      <c r="AA4682" s="145"/>
    </row>
    <row r="4683" spans="1:27" s="2" customFormat="1" ht="15.6" x14ac:dyDescent="0.3">
      <c r="A4683" s="555">
        <v>45512</v>
      </c>
      <c r="B4683" s="48" t="s">
        <v>4448</v>
      </c>
      <c r="C4683" s="45" t="s">
        <v>3434</v>
      </c>
      <c r="D4683" s="45">
        <v>7</v>
      </c>
      <c r="E4683" s="45" t="s">
        <v>28</v>
      </c>
      <c r="F4683" s="45">
        <v>1</v>
      </c>
      <c r="G4683" s="64" t="s">
        <v>4449</v>
      </c>
      <c r="H4683" s="65" t="s">
        <v>76</v>
      </c>
      <c r="I4683" s="47"/>
      <c r="J4683" s="522">
        <v>45646</v>
      </c>
      <c r="K4683" s="42" t="s">
        <v>31</v>
      </c>
      <c r="L4683" s="544">
        <v>45467</v>
      </c>
      <c r="M4683" s="57"/>
      <c r="N4683" s="518">
        <v>45693</v>
      </c>
      <c r="O4683" s="51"/>
      <c r="P4683" s="70" t="str">
        <f t="shared" ref="P4683:P4698" ca="1" si="783">IF(K4683="NÃO INTERVENCIONADO",TODAY()-J4683,"")</f>
        <v/>
      </c>
      <c r="Q4683" s="70" t="str">
        <f t="shared" ref="Q4683:Q4698" ca="1" si="784">IF(K4683="ENCOMENDADO",TODAY()-J4683,"")</f>
        <v/>
      </c>
      <c r="R4683" s="70" t="str">
        <f t="shared" ref="R4683:R4698" ca="1" si="785">IF(K4683="EM OBRA",TODAY()-J4683,"")</f>
        <v/>
      </c>
      <c r="S4683" s="70" t="str">
        <f t="shared" ref="S4683:S4698" ca="1" si="786">IF(K4683="CORREÇÃO NÃO ACEITE",TODAY()-J4683,"")</f>
        <v/>
      </c>
      <c r="T4683" s="147" t="str">
        <f t="shared" ref="T4683:T4698" ca="1" si="787">IF(K4683="A VERIFICAR",TODAY()-J4683,"")</f>
        <v/>
      </c>
      <c r="U4683" s="146"/>
      <c r="V4683" s="51"/>
      <c r="W4683" s="51"/>
      <c r="X4683" s="51"/>
      <c r="Y4683" s="51"/>
      <c r="Z4683" s="51"/>
      <c r="AA4683" s="145"/>
    </row>
    <row r="4684" spans="1:27" s="2" customFormat="1" ht="15.6" x14ac:dyDescent="0.3">
      <c r="A4684" s="555">
        <v>45512</v>
      </c>
      <c r="B4684" s="48" t="s">
        <v>4448</v>
      </c>
      <c r="C4684" s="48" t="s">
        <v>3434</v>
      </c>
      <c r="D4684" s="48">
        <v>7</v>
      </c>
      <c r="E4684" s="48" t="s">
        <v>28</v>
      </c>
      <c r="F4684" s="45">
        <v>1</v>
      </c>
      <c r="G4684" s="46" t="s">
        <v>4450</v>
      </c>
      <c r="H4684" s="53" t="s">
        <v>76</v>
      </c>
      <c r="I4684" s="48"/>
      <c r="J4684" s="568">
        <v>45588</v>
      </c>
      <c r="K4684" s="42" t="s">
        <v>31</v>
      </c>
      <c r="L4684" s="544">
        <v>45467</v>
      </c>
      <c r="M4684" s="48"/>
      <c r="N4684" s="513">
        <v>45644</v>
      </c>
      <c r="O4684" s="51"/>
      <c r="P4684" s="70" t="str">
        <f t="shared" ca="1" si="783"/>
        <v/>
      </c>
      <c r="Q4684" s="70" t="str">
        <f t="shared" ca="1" si="784"/>
        <v/>
      </c>
      <c r="R4684" s="70" t="str">
        <f t="shared" ca="1" si="785"/>
        <v/>
      </c>
      <c r="S4684" s="70" t="str">
        <f t="shared" ca="1" si="786"/>
        <v/>
      </c>
      <c r="T4684" s="147" t="str">
        <f t="shared" ca="1" si="787"/>
        <v/>
      </c>
      <c r="U4684" s="146"/>
      <c r="V4684" s="51"/>
      <c r="W4684" s="51"/>
      <c r="X4684" s="51"/>
      <c r="Y4684" s="51"/>
      <c r="Z4684" s="51"/>
      <c r="AA4684" s="145"/>
    </row>
    <row r="4685" spans="1:27" s="2" customFormat="1" ht="15.6" x14ac:dyDescent="0.3">
      <c r="A4685" s="555">
        <v>45512</v>
      </c>
      <c r="B4685" s="48" t="s">
        <v>4448</v>
      </c>
      <c r="C4685" s="48" t="s">
        <v>3434</v>
      </c>
      <c r="D4685" s="48">
        <v>7</v>
      </c>
      <c r="E4685" s="48" t="s">
        <v>28</v>
      </c>
      <c r="F4685" s="45">
        <v>2</v>
      </c>
      <c r="G4685" s="46" t="s">
        <v>4451</v>
      </c>
      <c r="H4685" s="47" t="s">
        <v>30</v>
      </c>
      <c r="I4685" s="48"/>
      <c r="J4685" s="513"/>
      <c r="K4685" s="42" t="s">
        <v>31</v>
      </c>
      <c r="L4685" s="544">
        <v>45467</v>
      </c>
      <c r="M4685" s="48"/>
      <c r="N4685" s="513">
        <v>45588</v>
      </c>
      <c r="O4685" s="51"/>
      <c r="P4685" s="70" t="str">
        <f t="shared" ca="1" si="783"/>
        <v/>
      </c>
      <c r="Q4685" s="70" t="str">
        <f t="shared" ca="1" si="784"/>
        <v/>
      </c>
      <c r="R4685" s="70" t="str">
        <f t="shared" ca="1" si="785"/>
        <v/>
      </c>
      <c r="S4685" s="70" t="str">
        <f t="shared" ca="1" si="786"/>
        <v/>
      </c>
      <c r="T4685" s="147" t="str">
        <f t="shared" ca="1" si="787"/>
        <v/>
      </c>
      <c r="U4685" s="146"/>
      <c r="V4685" s="51"/>
      <c r="W4685" s="51"/>
      <c r="X4685" s="51"/>
      <c r="Y4685" s="51"/>
      <c r="Z4685" s="51"/>
      <c r="AA4685" s="145"/>
    </row>
    <row r="4686" spans="1:27" s="2" customFormat="1" ht="15.6" x14ac:dyDescent="0.3">
      <c r="A4686" s="555">
        <v>45512</v>
      </c>
      <c r="B4686" s="48" t="s">
        <v>4448</v>
      </c>
      <c r="C4686" s="48" t="s">
        <v>3434</v>
      </c>
      <c r="D4686" s="48">
        <v>7</v>
      </c>
      <c r="E4686" s="48" t="s">
        <v>28</v>
      </c>
      <c r="F4686" s="45">
        <v>3</v>
      </c>
      <c r="G4686" s="46" t="s">
        <v>4452</v>
      </c>
      <c r="H4686" s="47" t="s">
        <v>30</v>
      </c>
      <c r="I4686" s="48"/>
      <c r="J4686" s="513"/>
      <c r="K4686" s="42" t="s">
        <v>31</v>
      </c>
      <c r="L4686" s="544">
        <v>45467</v>
      </c>
      <c r="M4686" s="48"/>
      <c r="N4686" s="513">
        <v>45656</v>
      </c>
      <c r="O4686" s="51"/>
      <c r="P4686" s="70" t="str">
        <f t="shared" ca="1" si="783"/>
        <v/>
      </c>
      <c r="Q4686" s="70" t="str">
        <f t="shared" ca="1" si="784"/>
        <v/>
      </c>
      <c r="R4686" s="70" t="str">
        <f t="shared" ca="1" si="785"/>
        <v/>
      </c>
      <c r="S4686" s="70" t="str">
        <f t="shared" ca="1" si="786"/>
        <v/>
      </c>
      <c r="T4686" s="147" t="str">
        <f t="shared" ca="1" si="787"/>
        <v/>
      </c>
      <c r="U4686" s="146"/>
      <c r="V4686" s="51"/>
      <c r="W4686" s="51"/>
      <c r="X4686" s="51"/>
      <c r="Y4686" s="51"/>
      <c r="Z4686" s="51"/>
      <c r="AA4686" s="145"/>
    </row>
    <row r="4687" spans="1:27" s="2" customFormat="1" ht="15.6" x14ac:dyDescent="0.3">
      <c r="A4687" s="555">
        <v>45512</v>
      </c>
      <c r="B4687" s="48" t="s">
        <v>4448</v>
      </c>
      <c r="C4687" s="48" t="s">
        <v>3434</v>
      </c>
      <c r="D4687" s="48">
        <v>7</v>
      </c>
      <c r="E4687" s="48" t="s">
        <v>28</v>
      </c>
      <c r="F4687" s="45">
        <v>4</v>
      </c>
      <c r="G4687" s="46" t="s">
        <v>4453</v>
      </c>
      <c r="H4687" s="47" t="s">
        <v>30</v>
      </c>
      <c r="I4687" s="48"/>
      <c r="J4687" s="513"/>
      <c r="K4687" s="42" t="s">
        <v>31</v>
      </c>
      <c r="L4687" s="544">
        <v>45467</v>
      </c>
      <c r="M4687" s="48"/>
      <c r="N4687" s="513">
        <v>45656</v>
      </c>
      <c r="O4687" s="51"/>
      <c r="P4687" s="70" t="str">
        <f t="shared" ca="1" si="783"/>
        <v/>
      </c>
      <c r="Q4687" s="70" t="str">
        <f t="shared" ca="1" si="784"/>
        <v/>
      </c>
      <c r="R4687" s="70" t="str">
        <f t="shared" ca="1" si="785"/>
        <v/>
      </c>
      <c r="S4687" s="70" t="str">
        <f t="shared" ca="1" si="786"/>
        <v/>
      </c>
      <c r="T4687" s="147" t="str">
        <f t="shared" ca="1" si="787"/>
        <v/>
      </c>
      <c r="U4687" s="146"/>
      <c r="V4687" s="51"/>
      <c r="W4687" s="51"/>
      <c r="X4687" s="51"/>
      <c r="Y4687" s="51"/>
      <c r="Z4687" s="51"/>
      <c r="AA4687" s="145"/>
    </row>
    <row r="4688" spans="1:27" s="2" customFormat="1" ht="15.6" x14ac:dyDescent="0.3">
      <c r="A4688" s="555">
        <v>45512</v>
      </c>
      <c r="B4688" s="48" t="s">
        <v>4448</v>
      </c>
      <c r="C4688" s="48" t="s">
        <v>3434</v>
      </c>
      <c r="D4688" s="48">
        <v>7</v>
      </c>
      <c r="E4688" s="48" t="s">
        <v>28</v>
      </c>
      <c r="F4688" s="45">
        <v>5</v>
      </c>
      <c r="G4688" s="46" t="s">
        <v>4454</v>
      </c>
      <c r="H4688" s="47" t="s">
        <v>30</v>
      </c>
      <c r="I4688" s="48"/>
      <c r="J4688" s="513"/>
      <c r="K4688" s="42" t="s">
        <v>31</v>
      </c>
      <c r="L4688" s="544">
        <v>45467</v>
      </c>
      <c r="M4688" s="48"/>
      <c r="N4688" s="513">
        <v>45588</v>
      </c>
      <c r="O4688" s="51"/>
      <c r="P4688" s="70" t="str">
        <f t="shared" ca="1" si="783"/>
        <v/>
      </c>
      <c r="Q4688" s="70" t="str">
        <f t="shared" ca="1" si="784"/>
        <v/>
      </c>
      <c r="R4688" s="70" t="str">
        <f t="shared" ca="1" si="785"/>
        <v/>
      </c>
      <c r="S4688" s="70" t="str">
        <f t="shared" ca="1" si="786"/>
        <v/>
      </c>
      <c r="T4688" s="147" t="str">
        <f t="shared" ca="1" si="787"/>
        <v/>
      </c>
      <c r="U4688" s="146"/>
      <c r="V4688" s="51"/>
      <c r="W4688" s="51"/>
      <c r="X4688" s="51"/>
      <c r="Y4688" s="51"/>
      <c r="Z4688" s="51"/>
      <c r="AA4688" s="145"/>
    </row>
    <row r="4689" spans="1:27" s="2" customFormat="1" ht="15.6" x14ac:dyDescent="0.3">
      <c r="A4689" s="555">
        <v>45512</v>
      </c>
      <c r="B4689" s="48" t="s">
        <v>4448</v>
      </c>
      <c r="C4689" s="48" t="s">
        <v>3434</v>
      </c>
      <c r="D4689" s="48">
        <v>7</v>
      </c>
      <c r="E4689" s="48" t="s">
        <v>28</v>
      </c>
      <c r="F4689" s="45">
        <v>6</v>
      </c>
      <c r="G4689" s="46" t="s">
        <v>4455</v>
      </c>
      <c r="H4689" s="47" t="s">
        <v>30</v>
      </c>
      <c r="I4689" s="48"/>
      <c r="J4689" s="513"/>
      <c r="K4689" s="42" t="s">
        <v>31</v>
      </c>
      <c r="L4689" s="544">
        <v>45467</v>
      </c>
      <c r="M4689" s="48"/>
      <c r="N4689" s="513">
        <v>45588</v>
      </c>
      <c r="O4689" s="51"/>
      <c r="P4689" s="70" t="str">
        <f t="shared" ca="1" si="783"/>
        <v/>
      </c>
      <c r="Q4689" s="70" t="str">
        <f t="shared" ca="1" si="784"/>
        <v/>
      </c>
      <c r="R4689" s="70" t="str">
        <f t="shared" ca="1" si="785"/>
        <v/>
      </c>
      <c r="S4689" s="70" t="str">
        <f t="shared" ca="1" si="786"/>
        <v/>
      </c>
      <c r="T4689" s="147" t="str">
        <f t="shared" ca="1" si="787"/>
        <v/>
      </c>
      <c r="U4689" s="146"/>
      <c r="V4689" s="51"/>
      <c r="W4689" s="51"/>
      <c r="X4689" s="51"/>
      <c r="Y4689" s="51"/>
      <c r="Z4689" s="51"/>
      <c r="AA4689" s="145"/>
    </row>
    <row r="4690" spans="1:27" s="2" customFormat="1" ht="15.6" x14ac:dyDescent="0.3">
      <c r="A4690" s="555">
        <v>45512</v>
      </c>
      <c r="B4690" s="48" t="s">
        <v>4448</v>
      </c>
      <c r="C4690" s="48" t="s">
        <v>3434</v>
      </c>
      <c r="D4690" s="48">
        <v>7</v>
      </c>
      <c r="E4690" s="48" t="s">
        <v>28</v>
      </c>
      <c r="F4690" s="45">
        <v>7</v>
      </c>
      <c r="G4690" s="46" t="s">
        <v>4456</v>
      </c>
      <c r="H4690" s="47" t="s">
        <v>30</v>
      </c>
      <c r="I4690" s="48"/>
      <c r="J4690" s="513"/>
      <c r="K4690" s="42" t="s">
        <v>31</v>
      </c>
      <c r="L4690" s="544">
        <v>45467</v>
      </c>
      <c r="M4690" s="48"/>
      <c r="N4690" s="513">
        <v>45588</v>
      </c>
      <c r="O4690" s="51"/>
      <c r="P4690" s="70" t="str">
        <f t="shared" ca="1" si="783"/>
        <v/>
      </c>
      <c r="Q4690" s="70" t="str">
        <f t="shared" ca="1" si="784"/>
        <v/>
      </c>
      <c r="R4690" s="70" t="str">
        <f t="shared" ca="1" si="785"/>
        <v/>
      </c>
      <c r="S4690" s="70" t="str">
        <f t="shared" ca="1" si="786"/>
        <v/>
      </c>
      <c r="T4690" s="147" t="str">
        <f t="shared" ca="1" si="787"/>
        <v/>
      </c>
      <c r="U4690" s="146"/>
      <c r="V4690" s="51"/>
      <c r="W4690" s="51"/>
      <c r="X4690" s="51"/>
      <c r="Y4690" s="51"/>
      <c r="Z4690" s="51"/>
      <c r="AA4690" s="145"/>
    </row>
    <row r="4691" spans="1:27" s="2" customFormat="1" ht="15.6" x14ac:dyDescent="0.3">
      <c r="A4691" s="555">
        <v>45512</v>
      </c>
      <c r="B4691" s="48" t="s">
        <v>4448</v>
      </c>
      <c r="C4691" s="48" t="s">
        <v>3434</v>
      </c>
      <c r="D4691" s="48">
        <v>7</v>
      </c>
      <c r="E4691" s="48" t="s">
        <v>28</v>
      </c>
      <c r="F4691" s="45">
        <v>8</v>
      </c>
      <c r="G4691" s="46" t="s">
        <v>2632</v>
      </c>
      <c r="H4691" s="47" t="s">
        <v>30</v>
      </c>
      <c r="I4691" s="48"/>
      <c r="J4691" s="513"/>
      <c r="K4691" s="42" t="s">
        <v>31</v>
      </c>
      <c r="L4691" s="544">
        <v>45467</v>
      </c>
      <c r="M4691" s="48"/>
      <c r="N4691" s="513">
        <v>45588</v>
      </c>
      <c r="O4691" s="51"/>
      <c r="P4691" s="70" t="str">
        <f t="shared" ca="1" si="783"/>
        <v/>
      </c>
      <c r="Q4691" s="70" t="str">
        <f t="shared" ca="1" si="784"/>
        <v/>
      </c>
      <c r="R4691" s="70" t="str">
        <f t="shared" ca="1" si="785"/>
        <v/>
      </c>
      <c r="S4691" s="70" t="str">
        <f t="shared" ca="1" si="786"/>
        <v/>
      </c>
      <c r="T4691" s="147" t="str">
        <f t="shared" ca="1" si="787"/>
        <v/>
      </c>
      <c r="U4691" s="146"/>
      <c r="V4691" s="51"/>
      <c r="W4691" s="51"/>
      <c r="X4691" s="51"/>
      <c r="Y4691" s="51"/>
      <c r="Z4691" s="51"/>
      <c r="AA4691" s="145"/>
    </row>
    <row r="4692" spans="1:27" s="2" customFormat="1" ht="15.6" x14ac:dyDescent="0.3">
      <c r="A4692" s="555">
        <v>45512</v>
      </c>
      <c r="B4692" s="48" t="s">
        <v>4448</v>
      </c>
      <c r="C4692" s="48" t="s">
        <v>3434</v>
      </c>
      <c r="D4692" s="48">
        <v>7</v>
      </c>
      <c r="E4692" s="48" t="s">
        <v>28</v>
      </c>
      <c r="F4692" s="45">
        <v>9</v>
      </c>
      <c r="G4692" s="46" t="s">
        <v>4457</v>
      </c>
      <c r="H4692" s="47" t="s">
        <v>30</v>
      </c>
      <c r="I4692" s="48"/>
      <c r="J4692" s="513"/>
      <c r="K4692" s="42" t="s">
        <v>31</v>
      </c>
      <c r="L4692" s="544">
        <v>45467</v>
      </c>
      <c r="M4692" s="48"/>
      <c r="N4692" s="513">
        <v>45588</v>
      </c>
      <c r="O4692" s="51"/>
      <c r="P4692" s="70" t="str">
        <f t="shared" ca="1" si="783"/>
        <v/>
      </c>
      <c r="Q4692" s="70" t="str">
        <f t="shared" ca="1" si="784"/>
        <v/>
      </c>
      <c r="R4692" s="70" t="str">
        <f t="shared" ca="1" si="785"/>
        <v/>
      </c>
      <c r="S4692" s="70" t="str">
        <f t="shared" ca="1" si="786"/>
        <v/>
      </c>
      <c r="T4692" s="147" t="str">
        <f t="shared" ca="1" si="787"/>
        <v/>
      </c>
      <c r="U4692" s="146"/>
      <c r="V4692" s="51"/>
      <c r="W4692" s="51"/>
      <c r="X4692" s="51"/>
      <c r="Y4692" s="51"/>
      <c r="Z4692" s="51"/>
      <c r="AA4692" s="145"/>
    </row>
    <row r="4693" spans="1:27" s="2" customFormat="1" ht="15.6" x14ac:dyDescent="0.3">
      <c r="A4693" s="555">
        <v>45512</v>
      </c>
      <c r="B4693" s="48" t="s">
        <v>4448</v>
      </c>
      <c r="C4693" s="48" t="s">
        <v>3434</v>
      </c>
      <c r="D4693" s="48">
        <v>7</v>
      </c>
      <c r="E4693" s="48" t="s">
        <v>28</v>
      </c>
      <c r="F4693" s="45">
        <v>10</v>
      </c>
      <c r="G4693" s="46" t="s">
        <v>4458</v>
      </c>
      <c r="H4693" s="47" t="s">
        <v>30</v>
      </c>
      <c r="I4693" s="48"/>
      <c r="J4693" s="513"/>
      <c r="K4693" s="42" t="s">
        <v>31</v>
      </c>
      <c r="L4693" s="544">
        <v>45467</v>
      </c>
      <c r="M4693" s="48"/>
      <c r="N4693" s="513">
        <v>45588</v>
      </c>
      <c r="O4693" s="51"/>
      <c r="P4693" s="70" t="str">
        <f t="shared" ca="1" si="783"/>
        <v/>
      </c>
      <c r="Q4693" s="70" t="str">
        <f t="shared" ca="1" si="784"/>
        <v/>
      </c>
      <c r="R4693" s="70" t="str">
        <f t="shared" ca="1" si="785"/>
        <v/>
      </c>
      <c r="S4693" s="70" t="str">
        <f t="shared" ca="1" si="786"/>
        <v/>
      </c>
      <c r="T4693" s="147" t="str">
        <f t="shared" ca="1" si="787"/>
        <v/>
      </c>
      <c r="U4693" s="146"/>
      <c r="V4693" s="51"/>
      <c r="W4693" s="51"/>
      <c r="X4693" s="51"/>
      <c r="Y4693" s="51"/>
      <c r="Z4693" s="51"/>
      <c r="AA4693" s="145"/>
    </row>
    <row r="4694" spans="1:27" s="2" customFormat="1" ht="15.6" x14ac:dyDescent="0.3">
      <c r="A4694" s="555">
        <v>45512</v>
      </c>
      <c r="B4694" s="48" t="s">
        <v>4448</v>
      </c>
      <c r="C4694" s="48" t="s">
        <v>3434</v>
      </c>
      <c r="D4694" s="48">
        <v>7</v>
      </c>
      <c r="E4694" s="48" t="s">
        <v>28</v>
      </c>
      <c r="F4694" s="45">
        <v>11</v>
      </c>
      <c r="G4694" s="46" t="s">
        <v>4459</v>
      </c>
      <c r="H4694" s="47" t="s">
        <v>30</v>
      </c>
      <c r="I4694" s="48"/>
      <c r="J4694" s="513"/>
      <c r="K4694" s="42" t="s">
        <v>31</v>
      </c>
      <c r="L4694" s="544">
        <v>45467</v>
      </c>
      <c r="M4694" s="48"/>
      <c r="N4694" s="513">
        <v>45588</v>
      </c>
      <c r="O4694" s="51"/>
      <c r="P4694" s="70" t="str">
        <f t="shared" ca="1" si="783"/>
        <v/>
      </c>
      <c r="Q4694" s="70" t="str">
        <f t="shared" ca="1" si="784"/>
        <v/>
      </c>
      <c r="R4694" s="70" t="str">
        <f t="shared" ca="1" si="785"/>
        <v/>
      </c>
      <c r="S4694" s="70" t="str">
        <f t="shared" ca="1" si="786"/>
        <v/>
      </c>
      <c r="T4694" s="147" t="str">
        <f t="shared" ca="1" si="787"/>
        <v/>
      </c>
      <c r="U4694" s="146"/>
      <c r="V4694" s="51"/>
      <c r="W4694" s="51"/>
      <c r="X4694" s="51"/>
      <c r="Y4694" s="51"/>
      <c r="Z4694" s="51"/>
      <c r="AA4694" s="145"/>
    </row>
    <row r="4695" spans="1:27" s="2" customFormat="1" ht="15.6" x14ac:dyDescent="0.3">
      <c r="A4695" s="555">
        <v>45512</v>
      </c>
      <c r="B4695" s="48" t="s">
        <v>4448</v>
      </c>
      <c r="C4695" s="48" t="s">
        <v>3434</v>
      </c>
      <c r="D4695" s="48">
        <v>7</v>
      </c>
      <c r="E4695" s="48" t="s">
        <v>28</v>
      </c>
      <c r="F4695" s="45">
        <v>12</v>
      </c>
      <c r="G4695" s="46" t="s">
        <v>4460</v>
      </c>
      <c r="H4695" s="53" t="s">
        <v>44</v>
      </c>
      <c r="I4695" s="48"/>
      <c r="J4695" s="513"/>
      <c r="K4695" s="42" t="s">
        <v>31</v>
      </c>
      <c r="L4695" s="544">
        <v>45467</v>
      </c>
      <c r="M4695" s="48"/>
      <c r="N4695" s="513">
        <v>45588</v>
      </c>
      <c r="O4695" s="51"/>
      <c r="P4695" s="70" t="str">
        <f t="shared" ca="1" si="783"/>
        <v/>
      </c>
      <c r="Q4695" s="70" t="str">
        <f t="shared" ca="1" si="784"/>
        <v/>
      </c>
      <c r="R4695" s="70" t="str">
        <f t="shared" ca="1" si="785"/>
        <v/>
      </c>
      <c r="S4695" s="70" t="str">
        <f t="shared" ca="1" si="786"/>
        <v/>
      </c>
      <c r="T4695" s="147" t="str">
        <f t="shared" ca="1" si="787"/>
        <v/>
      </c>
      <c r="U4695" s="146"/>
      <c r="V4695" s="51"/>
      <c r="W4695" s="51"/>
      <c r="X4695" s="51"/>
      <c r="Y4695" s="51"/>
      <c r="Z4695" s="51"/>
      <c r="AA4695" s="145"/>
    </row>
    <row r="4696" spans="1:27" s="2" customFormat="1" ht="15.6" customHeight="1" x14ac:dyDescent="0.3">
      <c r="A4696" s="555">
        <v>45512</v>
      </c>
      <c r="B4696" s="48" t="s">
        <v>4448</v>
      </c>
      <c r="C4696" s="48" t="s">
        <v>3434</v>
      </c>
      <c r="D4696" s="48">
        <v>7</v>
      </c>
      <c r="E4696" s="48" t="s">
        <v>28</v>
      </c>
      <c r="F4696" s="45">
        <v>13</v>
      </c>
      <c r="G4696" s="46" t="s">
        <v>4461</v>
      </c>
      <c r="H4696" s="47" t="s">
        <v>30</v>
      </c>
      <c r="I4696" s="48"/>
      <c r="J4696" s="513"/>
      <c r="K4696" s="42" t="s">
        <v>31</v>
      </c>
      <c r="L4696" s="544">
        <v>45467</v>
      </c>
      <c r="M4696" s="48"/>
      <c r="N4696" s="513">
        <v>45656</v>
      </c>
      <c r="O4696" s="51"/>
      <c r="P4696" s="70" t="str">
        <f t="shared" ca="1" si="783"/>
        <v/>
      </c>
      <c r="Q4696" s="70" t="str">
        <f t="shared" ca="1" si="784"/>
        <v/>
      </c>
      <c r="R4696" s="70" t="str">
        <f t="shared" ca="1" si="785"/>
        <v/>
      </c>
      <c r="S4696" s="70" t="str">
        <f t="shared" ca="1" si="786"/>
        <v/>
      </c>
      <c r="T4696" s="147" t="str">
        <f t="shared" ca="1" si="787"/>
        <v/>
      </c>
      <c r="U4696" s="146"/>
      <c r="V4696" s="51"/>
      <c r="W4696" s="51"/>
      <c r="X4696" s="51"/>
      <c r="Y4696" s="51"/>
      <c r="Z4696" s="51"/>
      <c r="AA4696" s="145"/>
    </row>
    <row r="4697" spans="1:27" s="2" customFormat="1" ht="15.6" x14ac:dyDescent="0.3">
      <c r="A4697" s="555">
        <v>45512</v>
      </c>
      <c r="B4697" s="48" t="s">
        <v>4448</v>
      </c>
      <c r="C4697" s="48" t="s">
        <v>3434</v>
      </c>
      <c r="D4697" s="48">
        <v>7</v>
      </c>
      <c r="E4697" s="48" t="s">
        <v>28</v>
      </c>
      <c r="F4697" s="45">
        <v>14</v>
      </c>
      <c r="G4697" s="46" t="s">
        <v>4462</v>
      </c>
      <c r="H4697" s="47" t="s">
        <v>30</v>
      </c>
      <c r="I4697" s="48"/>
      <c r="J4697" s="513"/>
      <c r="K4697" s="42" t="s">
        <v>31</v>
      </c>
      <c r="L4697" s="544">
        <v>45467</v>
      </c>
      <c r="M4697" s="48"/>
      <c r="N4697" s="513">
        <v>45588</v>
      </c>
      <c r="O4697" s="51"/>
      <c r="P4697" s="70" t="str">
        <f t="shared" ca="1" si="783"/>
        <v/>
      </c>
      <c r="Q4697" s="70" t="str">
        <f t="shared" ca="1" si="784"/>
        <v/>
      </c>
      <c r="R4697" s="70" t="str">
        <f t="shared" ca="1" si="785"/>
        <v/>
      </c>
      <c r="S4697" s="70" t="str">
        <f t="shared" ca="1" si="786"/>
        <v/>
      </c>
      <c r="T4697" s="147" t="str">
        <f t="shared" ca="1" si="787"/>
        <v/>
      </c>
      <c r="U4697" s="146"/>
      <c r="V4697" s="51"/>
      <c r="W4697" s="51"/>
      <c r="X4697" s="51"/>
      <c r="Y4697" s="51"/>
      <c r="Z4697" s="51"/>
      <c r="AA4697" s="145"/>
    </row>
    <row r="4698" spans="1:27" s="2" customFormat="1" ht="15.6" x14ac:dyDescent="0.3">
      <c r="A4698" s="555">
        <v>45512</v>
      </c>
      <c r="B4698" s="48" t="s">
        <v>4448</v>
      </c>
      <c r="C4698" s="48" t="s">
        <v>3434</v>
      </c>
      <c r="D4698" s="48">
        <v>7</v>
      </c>
      <c r="E4698" s="48" t="s">
        <v>28</v>
      </c>
      <c r="F4698" s="45">
        <v>15</v>
      </c>
      <c r="G4698" s="46" t="s">
        <v>4463</v>
      </c>
      <c r="H4698" s="47" t="s">
        <v>30</v>
      </c>
      <c r="I4698" s="48"/>
      <c r="J4698" s="513"/>
      <c r="K4698" s="42" t="s">
        <v>31</v>
      </c>
      <c r="L4698" s="544">
        <v>45467</v>
      </c>
      <c r="M4698" s="48"/>
      <c r="N4698" s="513">
        <v>45656</v>
      </c>
      <c r="O4698" s="51"/>
      <c r="P4698" s="70" t="str">
        <f t="shared" ca="1" si="783"/>
        <v/>
      </c>
      <c r="Q4698" s="70" t="str">
        <f t="shared" ca="1" si="784"/>
        <v/>
      </c>
      <c r="R4698" s="70" t="str">
        <f t="shared" ca="1" si="785"/>
        <v/>
      </c>
      <c r="S4698" s="70" t="str">
        <f t="shared" ca="1" si="786"/>
        <v/>
      </c>
      <c r="T4698" s="147" t="str">
        <f t="shared" ca="1" si="787"/>
        <v/>
      </c>
      <c r="U4698" s="146"/>
      <c r="V4698" s="51"/>
      <c r="W4698" s="51"/>
      <c r="X4698" s="51"/>
      <c r="Y4698" s="51"/>
      <c r="Z4698" s="51"/>
      <c r="AA4698" s="145"/>
    </row>
    <row r="4699" spans="1:27" s="2" customFormat="1" ht="15.6" x14ac:dyDescent="0.3">
      <c r="A4699" s="555">
        <v>45512</v>
      </c>
      <c r="B4699" s="48" t="s">
        <v>4448</v>
      </c>
      <c r="C4699" s="48" t="s">
        <v>3434</v>
      </c>
      <c r="D4699" s="48">
        <v>7</v>
      </c>
      <c r="E4699" s="48" t="s">
        <v>28</v>
      </c>
      <c r="F4699" s="45">
        <v>15</v>
      </c>
      <c r="G4699" s="46" t="s">
        <v>4464</v>
      </c>
      <c r="H4699" s="47" t="s">
        <v>104</v>
      </c>
      <c r="I4699" s="48"/>
      <c r="J4699" s="568">
        <v>45699</v>
      </c>
      <c r="K4699" s="42" t="s">
        <v>31</v>
      </c>
      <c r="L4699" s="544">
        <v>45467</v>
      </c>
      <c r="M4699" s="48"/>
      <c r="N4699" s="513">
        <v>45702</v>
      </c>
      <c r="O4699" s="51"/>
      <c r="P4699" s="70"/>
      <c r="Q4699" s="70"/>
      <c r="R4699" s="70"/>
      <c r="S4699" s="70"/>
      <c r="T4699" s="147"/>
      <c r="U4699" s="146"/>
      <c r="V4699" s="51"/>
      <c r="W4699" s="51"/>
      <c r="X4699" s="51"/>
      <c r="Y4699" s="51"/>
      <c r="Z4699" s="51"/>
      <c r="AA4699" s="145"/>
    </row>
    <row r="4700" spans="1:27" s="2" customFormat="1" ht="15.6" customHeight="1" x14ac:dyDescent="0.3">
      <c r="A4700" s="555">
        <v>45512</v>
      </c>
      <c r="B4700" s="48" t="s">
        <v>4448</v>
      </c>
      <c r="C4700" s="48" t="s">
        <v>3434</v>
      </c>
      <c r="D4700" s="48">
        <v>7</v>
      </c>
      <c r="E4700" s="48" t="s">
        <v>28</v>
      </c>
      <c r="F4700" s="45">
        <v>16</v>
      </c>
      <c r="G4700" s="46" t="s">
        <v>4465</v>
      </c>
      <c r="H4700" s="47" t="s">
        <v>30</v>
      </c>
      <c r="I4700" s="48"/>
      <c r="J4700" s="513"/>
      <c r="K4700" s="42" t="s">
        <v>31</v>
      </c>
      <c r="L4700" s="544">
        <v>45467</v>
      </c>
      <c r="M4700" s="48"/>
      <c r="N4700" s="513">
        <v>45656</v>
      </c>
      <c r="O4700" s="51"/>
      <c r="P4700" s="70" t="str">
        <f t="shared" ref="P4700:P4721" ca="1" si="788">IF(K4700="NÃO INTERVENCIONADO",TODAY()-J4700,"")</f>
        <v/>
      </c>
      <c r="Q4700" s="70" t="str">
        <f t="shared" ref="Q4700:Q4721" ca="1" si="789">IF(K4700="ENCOMENDADO",TODAY()-J4700,"")</f>
        <v/>
      </c>
      <c r="R4700" s="70" t="str">
        <f t="shared" ref="R4700:R4721" ca="1" si="790">IF(K4700="EM OBRA",TODAY()-J4700,"")</f>
        <v/>
      </c>
      <c r="S4700" s="70" t="str">
        <f t="shared" ref="S4700:S4721" ca="1" si="791">IF(K4700="CORREÇÃO NÃO ACEITE",TODAY()-J4700,"")</f>
        <v/>
      </c>
      <c r="T4700" s="147" t="str">
        <f t="shared" ref="T4700:T4721" ca="1" si="792">IF(K4700="A VERIFICAR",TODAY()-J4700,"")</f>
        <v/>
      </c>
      <c r="U4700" s="146"/>
      <c r="V4700" s="51"/>
      <c r="W4700" s="51"/>
      <c r="X4700" s="51"/>
      <c r="Y4700" s="51"/>
      <c r="Z4700" s="51"/>
      <c r="AA4700" s="145"/>
    </row>
    <row r="4701" spans="1:27" s="2" customFormat="1" ht="15.6" x14ac:dyDescent="0.3">
      <c r="A4701" s="555">
        <v>45512</v>
      </c>
      <c r="B4701" s="48" t="s">
        <v>4448</v>
      </c>
      <c r="C4701" s="48" t="s">
        <v>3434</v>
      </c>
      <c r="D4701" s="48">
        <v>7</v>
      </c>
      <c r="E4701" s="48" t="s">
        <v>28</v>
      </c>
      <c r="F4701" s="45">
        <v>17</v>
      </c>
      <c r="G4701" s="52" t="s">
        <v>4466</v>
      </c>
      <c r="H4701" s="53" t="s">
        <v>76</v>
      </c>
      <c r="I4701" s="48"/>
      <c r="J4701" s="513"/>
      <c r="K4701" s="42" t="s">
        <v>31</v>
      </c>
      <c r="L4701" s="544">
        <v>45467</v>
      </c>
      <c r="M4701" s="48"/>
      <c r="N4701" s="513">
        <v>45582</v>
      </c>
      <c r="O4701" s="51"/>
      <c r="P4701" s="70" t="str">
        <f t="shared" ca="1" si="788"/>
        <v/>
      </c>
      <c r="Q4701" s="70" t="str">
        <f t="shared" ca="1" si="789"/>
        <v/>
      </c>
      <c r="R4701" s="70" t="str">
        <f t="shared" ca="1" si="790"/>
        <v/>
      </c>
      <c r="S4701" s="70" t="str">
        <f t="shared" ca="1" si="791"/>
        <v/>
      </c>
      <c r="T4701" s="147" t="str">
        <f t="shared" ca="1" si="792"/>
        <v/>
      </c>
      <c r="U4701" s="146"/>
      <c r="V4701" s="51"/>
      <c r="W4701" s="51"/>
      <c r="X4701" s="51"/>
      <c r="Y4701" s="51"/>
      <c r="Z4701" s="51"/>
      <c r="AA4701" s="145"/>
    </row>
    <row r="4702" spans="1:27" s="2" customFormat="1" ht="15.6" x14ac:dyDescent="0.3">
      <c r="A4702" s="555">
        <v>45512</v>
      </c>
      <c r="B4702" s="48" t="s">
        <v>4448</v>
      </c>
      <c r="C4702" s="48" t="s">
        <v>3434</v>
      </c>
      <c r="D4702" s="48">
        <v>7</v>
      </c>
      <c r="E4702" s="48" t="s">
        <v>28</v>
      </c>
      <c r="F4702" s="45">
        <v>18</v>
      </c>
      <c r="G4702" s="46" t="s">
        <v>4467</v>
      </c>
      <c r="H4702" s="47" t="s">
        <v>30</v>
      </c>
      <c r="I4702" s="48"/>
      <c r="J4702" s="513"/>
      <c r="K4702" s="42" t="s">
        <v>31</v>
      </c>
      <c r="L4702" s="544">
        <v>45467</v>
      </c>
      <c r="M4702" s="48"/>
      <c r="N4702" s="513">
        <v>45656</v>
      </c>
      <c r="O4702" s="51"/>
      <c r="P4702" s="70" t="str">
        <f t="shared" ca="1" si="788"/>
        <v/>
      </c>
      <c r="Q4702" s="70" t="str">
        <f t="shared" ca="1" si="789"/>
        <v/>
      </c>
      <c r="R4702" s="70" t="str">
        <f t="shared" ca="1" si="790"/>
        <v/>
      </c>
      <c r="S4702" s="70" t="str">
        <f t="shared" ca="1" si="791"/>
        <v/>
      </c>
      <c r="T4702" s="147" t="str">
        <f t="shared" ca="1" si="792"/>
        <v/>
      </c>
      <c r="U4702" s="146"/>
      <c r="V4702" s="51"/>
      <c r="W4702" s="51"/>
      <c r="X4702" s="51"/>
      <c r="Y4702" s="51"/>
      <c r="Z4702" s="51"/>
      <c r="AA4702" s="145"/>
    </row>
    <row r="4703" spans="1:27" s="2" customFormat="1" ht="15.6" x14ac:dyDescent="0.3">
      <c r="A4703" s="555">
        <v>45512</v>
      </c>
      <c r="B4703" s="48" t="s">
        <v>4448</v>
      </c>
      <c r="C4703" s="48" t="s">
        <v>3434</v>
      </c>
      <c r="D4703" s="48">
        <v>7</v>
      </c>
      <c r="E4703" s="48" t="s">
        <v>28</v>
      </c>
      <c r="F4703" s="45">
        <v>19</v>
      </c>
      <c r="G4703" s="46" t="s">
        <v>4468</v>
      </c>
      <c r="H4703" s="47" t="s">
        <v>30</v>
      </c>
      <c r="I4703" s="48"/>
      <c r="J4703" s="513"/>
      <c r="K4703" s="42" t="s">
        <v>31</v>
      </c>
      <c r="L4703" s="544">
        <v>45467</v>
      </c>
      <c r="M4703" s="48"/>
      <c r="N4703" s="513">
        <v>45656</v>
      </c>
      <c r="O4703" s="51"/>
      <c r="P4703" s="70" t="str">
        <f t="shared" ca="1" si="788"/>
        <v/>
      </c>
      <c r="Q4703" s="70" t="str">
        <f t="shared" ca="1" si="789"/>
        <v/>
      </c>
      <c r="R4703" s="70" t="str">
        <f t="shared" ca="1" si="790"/>
        <v/>
      </c>
      <c r="S4703" s="70" t="str">
        <f t="shared" ca="1" si="791"/>
        <v/>
      </c>
      <c r="T4703" s="147" t="str">
        <f t="shared" ca="1" si="792"/>
        <v/>
      </c>
      <c r="U4703" s="146"/>
      <c r="V4703" s="51"/>
      <c r="W4703" s="51"/>
      <c r="X4703" s="51"/>
      <c r="Y4703" s="51"/>
      <c r="Z4703" s="51"/>
      <c r="AA4703" s="145"/>
    </row>
    <row r="4704" spans="1:27" s="2" customFormat="1" ht="15.6" x14ac:dyDescent="0.3">
      <c r="A4704" s="555">
        <v>45512</v>
      </c>
      <c r="B4704" s="48" t="s">
        <v>4448</v>
      </c>
      <c r="C4704" s="48" t="s">
        <v>3434</v>
      </c>
      <c r="D4704" s="48">
        <v>7</v>
      </c>
      <c r="E4704" s="48" t="s">
        <v>28</v>
      </c>
      <c r="F4704" s="45">
        <v>20</v>
      </c>
      <c r="G4704" s="46" t="s">
        <v>4469</v>
      </c>
      <c r="H4704" s="47" t="s">
        <v>30</v>
      </c>
      <c r="I4704" s="48"/>
      <c r="J4704" s="513"/>
      <c r="K4704" s="42" t="s">
        <v>31</v>
      </c>
      <c r="L4704" s="544">
        <v>45467</v>
      </c>
      <c r="M4704" s="48"/>
      <c r="N4704" s="513">
        <v>45656</v>
      </c>
      <c r="O4704" s="51"/>
      <c r="P4704" s="70" t="str">
        <f t="shared" ca="1" si="788"/>
        <v/>
      </c>
      <c r="Q4704" s="70" t="str">
        <f t="shared" ca="1" si="789"/>
        <v/>
      </c>
      <c r="R4704" s="70" t="str">
        <f t="shared" ca="1" si="790"/>
        <v/>
      </c>
      <c r="S4704" s="70" t="str">
        <f t="shared" ca="1" si="791"/>
        <v/>
      </c>
      <c r="T4704" s="147" t="str">
        <f t="shared" ca="1" si="792"/>
        <v/>
      </c>
      <c r="U4704" s="146"/>
      <c r="V4704" s="51"/>
      <c r="W4704" s="51"/>
      <c r="X4704" s="51"/>
      <c r="Y4704" s="51"/>
      <c r="Z4704" s="51"/>
      <c r="AA4704" s="145"/>
    </row>
    <row r="4705" spans="1:27" s="2" customFormat="1" ht="15.6" x14ac:dyDescent="0.3">
      <c r="A4705" s="555">
        <v>45512</v>
      </c>
      <c r="B4705" s="48" t="s">
        <v>4448</v>
      </c>
      <c r="C4705" s="48" t="s">
        <v>3434</v>
      </c>
      <c r="D4705" s="48">
        <v>7</v>
      </c>
      <c r="E4705" s="48" t="s">
        <v>28</v>
      </c>
      <c r="F4705" s="45">
        <v>21</v>
      </c>
      <c r="G4705" s="46" t="s">
        <v>4470</v>
      </c>
      <c r="H4705" s="47" t="s">
        <v>30</v>
      </c>
      <c r="I4705" s="48"/>
      <c r="J4705" s="513"/>
      <c r="K4705" s="42" t="s">
        <v>31</v>
      </c>
      <c r="L4705" s="544">
        <v>45467</v>
      </c>
      <c r="M4705" s="48"/>
      <c r="N4705" s="513">
        <v>45588</v>
      </c>
      <c r="O4705" s="51"/>
      <c r="P4705" s="70" t="str">
        <f t="shared" ca="1" si="788"/>
        <v/>
      </c>
      <c r="Q4705" s="70" t="str">
        <f t="shared" ca="1" si="789"/>
        <v/>
      </c>
      <c r="R4705" s="70" t="str">
        <f t="shared" ca="1" si="790"/>
        <v/>
      </c>
      <c r="S4705" s="70" t="str">
        <f t="shared" ca="1" si="791"/>
        <v/>
      </c>
      <c r="T4705" s="147" t="str">
        <f t="shared" ca="1" si="792"/>
        <v/>
      </c>
      <c r="U4705" s="146"/>
      <c r="V4705" s="51"/>
      <c r="W4705" s="51"/>
      <c r="X4705" s="51"/>
      <c r="Y4705" s="51"/>
      <c r="Z4705" s="51"/>
      <c r="AA4705" s="145"/>
    </row>
    <row r="4706" spans="1:27" s="2" customFormat="1" ht="15.6" x14ac:dyDescent="0.3">
      <c r="A4706" s="555">
        <v>45512</v>
      </c>
      <c r="B4706" s="48" t="s">
        <v>4448</v>
      </c>
      <c r="C4706" s="48" t="s">
        <v>3434</v>
      </c>
      <c r="D4706" s="48">
        <v>7</v>
      </c>
      <c r="E4706" s="48" t="s">
        <v>28</v>
      </c>
      <c r="F4706" s="45">
        <v>22</v>
      </c>
      <c r="G4706" s="46" t="s">
        <v>4471</v>
      </c>
      <c r="H4706" s="47" t="s">
        <v>30</v>
      </c>
      <c r="I4706" s="48"/>
      <c r="J4706" s="513"/>
      <c r="K4706" s="42" t="s">
        <v>31</v>
      </c>
      <c r="L4706" s="544">
        <v>45467</v>
      </c>
      <c r="M4706" s="48"/>
      <c r="N4706" s="513">
        <v>45588</v>
      </c>
      <c r="O4706" s="51"/>
      <c r="P4706" s="70" t="str">
        <f t="shared" ca="1" si="788"/>
        <v/>
      </c>
      <c r="Q4706" s="70" t="str">
        <f t="shared" ca="1" si="789"/>
        <v/>
      </c>
      <c r="R4706" s="70" t="str">
        <f t="shared" ca="1" si="790"/>
        <v/>
      </c>
      <c r="S4706" s="70" t="str">
        <f t="shared" ca="1" si="791"/>
        <v/>
      </c>
      <c r="T4706" s="147" t="str">
        <f t="shared" ca="1" si="792"/>
        <v/>
      </c>
      <c r="U4706" s="146"/>
      <c r="V4706" s="51"/>
      <c r="W4706" s="51"/>
      <c r="X4706" s="51"/>
      <c r="Y4706" s="51"/>
      <c r="Z4706" s="51"/>
      <c r="AA4706" s="145"/>
    </row>
    <row r="4707" spans="1:27" customFormat="1" ht="15.6" x14ac:dyDescent="0.3">
      <c r="A4707" s="555">
        <v>45512</v>
      </c>
      <c r="B4707" s="48" t="s">
        <v>4448</v>
      </c>
      <c r="C4707" s="48" t="s">
        <v>3434</v>
      </c>
      <c r="D4707" s="48">
        <v>7</v>
      </c>
      <c r="E4707" s="48" t="s">
        <v>28</v>
      </c>
      <c r="F4707" s="45">
        <v>23</v>
      </c>
      <c r="G4707" s="46" t="s">
        <v>4472</v>
      </c>
      <c r="H4707" s="47" t="s">
        <v>30</v>
      </c>
      <c r="I4707" s="48"/>
      <c r="J4707" s="513"/>
      <c r="K4707" s="42" t="s">
        <v>31</v>
      </c>
      <c r="L4707" s="544">
        <v>45467</v>
      </c>
      <c r="M4707" s="48"/>
      <c r="N4707" s="513">
        <v>45656</v>
      </c>
      <c r="O4707" s="51"/>
      <c r="P4707" s="70" t="str">
        <f t="shared" ca="1" si="788"/>
        <v/>
      </c>
      <c r="Q4707" s="70" t="str">
        <f t="shared" ca="1" si="789"/>
        <v/>
      </c>
      <c r="R4707" s="70" t="str">
        <f t="shared" ca="1" si="790"/>
        <v/>
      </c>
      <c r="S4707" s="70" t="str">
        <f t="shared" ca="1" si="791"/>
        <v/>
      </c>
      <c r="T4707" s="147" t="str">
        <f t="shared" ca="1" si="792"/>
        <v/>
      </c>
      <c r="U4707" s="146"/>
      <c r="V4707" s="51"/>
      <c r="W4707" s="51"/>
      <c r="X4707" s="51"/>
      <c r="Y4707" s="51"/>
      <c r="Z4707" s="51"/>
      <c r="AA4707" s="145"/>
    </row>
    <row r="4708" spans="1:27" s="2" customFormat="1" ht="15.6" x14ac:dyDescent="0.3">
      <c r="A4708" s="555">
        <v>45512</v>
      </c>
      <c r="B4708" s="48" t="s">
        <v>4448</v>
      </c>
      <c r="C4708" s="48" t="s">
        <v>3434</v>
      </c>
      <c r="D4708" s="48">
        <v>7</v>
      </c>
      <c r="E4708" s="48" t="s">
        <v>28</v>
      </c>
      <c r="F4708" s="45">
        <v>24</v>
      </c>
      <c r="G4708" s="46" t="s">
        <v>4473</v>
      </c>
      <c r="H4708" s="47" t="s">
        <v>30</v>
      </c>
      <c r="I4708" s="48"/>
      <c r="J4708" s="513"/>
      <c r="K4708" s="42" t="s">
        <v>31</v>
      </c>
      <c r="L4708" s="544">
        <v>45467</v>
      </c>
      <c r="M4708" s="48"/>
      <c r="N4708" s="513">
        <v>45656</v>
      </c>
      <c r="O4708" s="51"/>
      <c r="P4708" s="70" t="str">
        <f t="shared" ca="1" si="788"/>
        <v/>
      </c>
      <c r="Q4708" s="70" t="str">
        <f t="shared" ca="1" si="789"/>
        <v/>
      </c>
      <c r="R4708" s="70" t="str">
        <f t="shared" ca="1" si="790"/>
        <v/>
      </c>
      <c r="S4708" s="70" t="str">
        <f t="shared" ca="1" si="791"/>
        <v/>
      </c>
      <c r="T4708" s="147" t="str">
        <f t="shared" ca="1" si="792"/>
        <v/>
      </c>
      <c r="U4708" s="146"/>
      <c r="V4708" s="51"/>
      <c r="W4708" s="51"/>
      <c r="X4708" s="51"/>
      <c r="Y4708" s="51"/>
      <c r="Z4708" s="51"/>
      <c r="AA4708" s="145"/>
    </row>
    <row r="4709" spans="1:27" s="2" customFormat="1" ht="15.6" x14ac:dyDescent="0.3">
      <c r="A4709" s="555">
        <v>45512</v>
      </c>
      <c r="B4709" s="48" t="s">
        <v>4448</v>
      </c>
      <c r="C4709" s="48" t="s">
        <v>3434</v>
      </c>
      <c r="D4709" s="48">
        <v>7</v>
      </c>
      <c r="E4709" s="48" t="s">
        <v>28</v>
      </c>
      <c r="F4709" s="45">
        <v>25</v>
      </c>
      <c r="G4709" s="46" t="s">
        <v>2738</v>
      </c>
      <c r="H4709" s="53" t="s">
        <v>76</v>
      </c>
      <c r="I4709" s="48"/>
      <c r="J4709" s="513"/>
      <c r="K4709" s="42" t="s">
        <v>31</v>
      </c>
      <c r="L4709" s="544">
        <v>45467</v>
      </c>
      <c r="M4709" s="48"/>
      <c r="N4709" s="513">
        <v>45656</v>
      </c>
      <c r="O4709" s="51"/>
      <c r="P4709" s="70" t="str">
        <f t="shared" ca="1" si="788"/>
        <v/>
      </c>
      <c r="Q4709" s="70" t="str">
        <f t="shared" ca="1" si="789"/>
        <v/>
      </c>
      <c r="R4709" s="70" t="str">
        <f t="shared" ca="1" si="790"/>
        <v/>
      </c>
      <c r="S4709" s="70" t="str">
        <f t="shared" ca="1" si="791"/>
        <v/>
      </c>
      <c r="T4709" s="147" t="str">
        <f t="shared" ca="1" si="792"/>
        <v/>
      </c>
      <c r="U4709" s="146"/>
      <c r="V4709" s="51"/>
      <c r="W4709" s="51"/>
      <c r="X4709" s="51"/>
      <c r="Y4709" s="51"/>
      <c r="Z4709" s="51"/>
      <c r="AA4709" s="145"/>
    </row>
    <row r="4710" spans="1:27" s="2" customFormat="1" ht="15.6" x14ac:dyDescent="0.3">
      <c r="A4710" s="555">
        <v>45512</v>
      </c>
      <c r="B4710" s="48" t="s">
        <v>4448</v>
      </c>
      <c r="C4710" s="48" t="s">
        <v>3434</v>
      </c>
      <c r="D4710" s="48">
        <v>7</v>
      </c>
      <c r="E4710" s="48" t="s">
        <v>28</v>
      </c>
      <c r="F4710" s="45">
        <v>26</v>
      </c>
      <c r="G4710" s="46" t="s">
        <v>4474</v>
      </c>
      <c r="H4710" s="47" t="s">
        <v>30</v>
      </c>
      <c r="I4710" s="48"/>
      <c r="J4710" s="513"/>
      <c r="K4710" s="42" t="s">
        <v>31</v>
      </c>
      <c r="L4710" s="544">
        <v>45467</v>
      </c>
      <c r="M4710" s="48"/>
      <c r="N4710" s="513">
        <v>45588</v>
      </c>
      <c r="O4710" s="51"/>
      <c r="P4710" s="70" t="str">
        <f t="shared" ca="1" si="788"/>
        <v/>
      </c>
      <c r="Q4710" s="70" t="str">
        <f t="shared" ca="1" si="789"/>
        <v/>
      </c>
      <c r="R4710" s="70" t="str">
        <f t="shared" ca="1" si="790"/>
        <v/>
      </c>
      <c r="S4710" s="70" t="str">
        <f t="shared" ca="1" si="791"/>
        <v/>
      </c>
      <c r="T4710" s="147" t="str">
        <f t="shared" ca="1" si="792"/>
        <v/>
      </c>
      <c r="U4710" s="146"/>
      <c r="V4710" s="51"/>
      <c r="W4710" s="51"/>
      <c r="X4710" s="51"/>
      <c r="Y4710" s="51"/>
      <c r="Z4710" s="51"/>
      <c r="AA4710" s="145"/>
    </row>
    <row r="4711" spans="1:27" s="2" customFormat="1" ht="15.6" x14ac:dyDescent="0.3">
      <c r="A4711" s="555">
        <v>45512</v>
      </c>
      <c r="B4711" s="48" t="s">
        <v>4448</v>
      </c>
      <c r="C4711" s="48" t="s">
        <v>3434</v>
      </c>
      <c r="D4711" s="48">
        <v>7</v>
      </c>
      <c r="E4711" s="48" t="s">
        <v>28</v>
      </c>
      <c r="F4711" s="45">
        <v>27</v>
      </c>
      <c r="G4711" s="46" t="s">
        <v>4475</v>
      </c>
      <c r="H4711" s="47" t="s">
        <v>30</v>
      </c>
      <c r="I4711" s="48"/>
      <c r="J4711" s="513"/>
      <c r="K4711" s="42" t="s">
        <v>31</v>
      </c>
      <c r="L4711" s="544">
        <v>45467</v>
      </c>
      <c r="M4711" s="48"/>
      <c r="N4711" s="513">
        <v>45656</v>
      </c>
      <c r="O4711" s="51"/>
      <c r="P4711" s="70" t="str">
        <f t="shared" ca="1" si="788"/>
        <v/>
      </c>
      <c r="Q4711" s="70" t="str">
        <f t="shared" ca="1" si="789"/>
        <v/>
      </c>
      <c r="R4711" s="70" t="str">
        <f t="shared" ca="1" si="790"/>
        <v/>
      </c>
      <c r="S4711" s="70" t="str">
        <f t="shared" ca="1" si="791"/>
        <v/>
      </c>
      <c r="T4711" s="147" t="str">
        <f t="shared" ca="1" si="792"/>
        <v/>
      </c>
      <c r="U4711" s="146"/>
      <c r="V4711" s="51"/>
      <c r="W4711" s="51"/>
      <c r="X4711" s="51"/>
      <c r="Y4711" s="51"/>
      <c r="Z4711" s="51"/>
      <c r="AA4711" s="145"/>
    </row>
    <row r="4712" spans="1:27" s="2" customFormat="1" ht="15.6" x14ac:dyDescent="0.3">
      <c r="A4712" s="555">
        <v>45512</v>
      </c>
      <c r="B4712" s="48" t="s">
        <v>4448</v>
      </c>
      <c r="C4712" s="48" t="s">
        <v>3434</v>
      </c>
      <c r="D4712" s="48">
        <v>7</v>
      </c>
      <c r="E4712" s="48" t="s">
        <v>28</v>
      </c>
      <c r="F4712" s="45">
        <v>28</v>
      </c>
      <c r="G4712" s="46" t="s">
        <v>1042</v>
      </c>
      <c r="H4712" s="53" t="s">
        <v>44</v>
      </c>
      <c r="I4712" s="48"/>
      <c r="J4712" s="513"/>
      <c r="K4712" s="42" t="s">
        <v>31</v>
      </c>
      <c r="L4712" s="544">
        <v>45467</v>
      </c>
      <c r="M4712" s="48"/>
      <c r="N4712" s="513">
        <v>45656</v>
      </c>
      <c r="O4712" s="51"/>
      <c r="P4712" s="70" t="str">
        <f t="shared" ca="1" si="788"/>
        <v/>
      </c>
      <c r="Q4712" s="70" t="str">
        <f t="shared" ca="1" si="789"/>
        <v/>
      </c>
      <c r="R4712" s="70" t="str">
        <f t="shared" ca="1" si="790"/>
        <v/>
      </c>
      <c r="S4712" s="70" t="str">
        <f t="shared" ca="1" si="791"/>
        <v/>
      </c>
      <c r="T4712" s="147" t="str">
        <f t="shared" ca="1" si="792"/>
        <v/>
      </c>
      <c r="U4712" s="146"/>
      <c r="V4712" s="51"/>
      <c r="W4712" s="51"/>
      <c r="X4712" s="51"/>
      <c r="Y4712" s="51"/>
      <c r="Z4712" s="51"/>
      <c r="AA4712" s="145"/>
    </row>
    <row r="4713" spans="1:27" s="2" customFormat="1" ht="15.6" x14ac:dyDescent="0.3">
      <c r="A4713" s="555">
        <v>45512</v>
      </c>
      <c r="B4713" s="48" t="s">
        <v>4448</v>
      </c>
      <c r="C4713" s="48" t="s">
        <v>3434</v>
      </c>
      <c r="D4713" s="48">
        <v>7</v>
      </c>
      <c r="E4713" s="48" t="s">
        <v>28</v>
      </c>
      <c r="F4713" s="45">
        <v>29</v>
      </c>
      <c r="G4713" s="46" t="s">
        <v>4476</v>
      </c>
      <c r="H4713" s="47" t="s">
        <v>30</v>
      </c>
      <c r="I4713" s="48"/>
      <c r="J4713" s="513"/>
      <c r="K4713" s="42" t="s">
        <v>31</v>
      </c>
      <c r="L4713" s="544">
        <v>45467</v>
      </c>
      <c r="M4713" s="48"/>
      <c r="N4713" s="513">
        <v>45656</v>
      </c>
      <c r="O4713" s="51"/>
      <c r="P4713" s="70" t="str">
        <f t="shared" ca="1" si="788"/>
        <v/>
      </c>
      <c r="Q4713" s="70" t="str">
        <f t="shared" ca="1" si="789"/>
        <v/>
      </c>
      <c r="R4713" s="70" t="str">
        <f t="shared" ca="1" si="790"/>
        <v/>
      </c>
      <c r="S4713" s="70" t="str">
        <f t="shared" ca="1" si="791"/>
        <v/>
      </c>
      <c r="T4713" s="147" t="str">
        <f t="shared" ca="1" si="792"/>
        <v/>
      </c>
      <c r="U4713" s="146"/>
      <c r="V4713" s="51"/>
      <c r="W4713" s="51"/>
      <c r="X4713" s="51"/>
      <c r="Y4713" s="51"/>
      <c r="Z4713" s="51"/>
      <c r="AA4713" s="145"/>
    </row>
    <row r="4714" spans="1:27" s="2" customFormat="1" ht="15.6" x14ac:dyDescent="0.3">
      <c r="A4714" s="555">
        <v>45512</v>
      </c>
      <c r="B4714" s="48" t="s">
        <v>4448</v>
      </c>
      <c r="C4714" s="48" t="s">
        <v>3434</v>
      </c>
      <c r="D4714" s="48">
        <v>7</v>
      </c>
      <c r="E4714" s="48" t="s">
        <v>28</v>
      </c>
      <c r="F4714" s="45">
        <v>30</v>
      </c>
      <c r="G4714" s="46" t="s">
        <v>2188</v>
      </c>
      <c r="H4714" s="47" t="s">
        <v>30</v>
      </c>
      <c r="I4714" s="48"/>
      <c r="J4714" s="513"/>
      <c r="K4714" s="42" t="s">
        <v>31</v>
      </c>
      <c r="L4714" s="544">
        <v>45467</v>
      </c>
      <c r="M4714" s="48"/>
      <c r="N4714" s="513">
        <v>45588</v>
      </c>
      <c r="O4714" s="51"/>
      <c r="P4714" s="70" t="str">
        <f t="shared" ca="1" si="788"/>
        <v/>
      </c>
      <c r="Q4714" s="70" t="str">
        <f t="shared" ca="1" si="789"/>
        <v/>
      </c>
      <c r="R4714" s="70" t="str">
        <f t="shared" ca="1" si="790"/>
        <v/>
      </c>
      <c r="S4714" s="70" t="str">
        <f t="shared" ca="1" si="791"/>
        <v/>
      </c>
      <c r="T4714" s="147" t="str">
        <f t="shared" ca="1" si="792"/>
        <v/>
      </c>
      <c r="U4714" s="146"/>
      <c r="V4714" s="51"/>
      <c r="W4714" s="51"/>
      <c r="X4714" s="51"/>
      <c r="Y4714" s="51"/>
      <c r="Z4714" s="51"/>
      <c r="AA4714" s="145"/>
    </row>
    <row r="4715" spans="1:27" s="2" customFormat="1" ht="15.6" x14ac:dyDescent="0.3">
      <c r="A4715" s="555">
        <v>45512</v>
      </c>
      <c r="B4715" s="48" t="s">
        <v>4448</v>
      </c>
      <c r="C4715" s="48" t="s">
        <v>3434</v>
      </c>
      <c r="D4715" s="48">
        <v>7</v>
      </c>
      <c r="E4715" s="48" t="s">
        <v>28</v>
      </c>
      <c r="F4715" s="45">
        <v>31</v>
      </c>
      <c r="G4715" s="63" t="s">
        <v>4477</v>
      </c>
      <c r="H4715" s="47" t="s">
        <v>30</v>
      </c>
      <c r="I4715" s="48"/>
      <c r="J4715" s="568">
        <v>45525</v>
      </c>
      <c r="K4715" s="42" t="s">
        <v>31</v>
      </c>
      <c r="L4715" s="544">
        <v>45467</v>
      </c>
      <c r="M4715" s="48"/>
      <c r="N4715" s="513">
        <v>45588</v>
      </c>
      <c r="O4715" s="51"/>
      <c r="P4715" s="70" t="str">
        <f t="shared" ca="1" si="788"/>
        <v/>
      </c>
      <c r="Q4715" s="70" t="str">
        <f t="shared" ca="1" si="789"/>
        <v/>
      </c>
      <c r="R4715" s="70" t="str">
        <f t="shared" ca="1" si="790"/>
        <v/>
      </c>
      <c r="S4715" s="70" t="str">
        <f t="shared" ca="1" si="791"/>
        <v/>
      </c>
      <c r="T4715" s="147" t="str">
        <f t="shared" ca="1" si="792"/>
        <v/>
      </c>
      <c r="U4715" s="146"/>
      <c r="V4715" s="51"/>
      <c r="W4715" s="51"/>
      <c r="X4715" s="51"/>
      <c r="Y4715" s="51"/>
      <c r="Z4715" s="51"/>
      <c r="AA4715" s="145"/>
    </row>
    <row r="4716" spans="1:27" s="2" customFormat="1" ht="15.6" x14ac:dyDescent="0.3">
      <c r="A4716" s="555">
        <v>45512</v>
      </c>
      <c r="B4716" s="48" t="s">
        <v>4448</v>
      </c>
      <c r="C4716" s="48" t="s">
        <v>3434</v>
      </c>
      <c r="D4716" s="48">
        <v>7</v>
      </c>
      <c r="E4716" s="48" t="s">
        <v>28</v>
      </c>
      <c r="F4716" s="45">
        <v>32</v>
      </c>
      <c r="G4716" s="46" t="s">
        <v>4478</v>
      </c>
      <c r="H4716" s="47" t="s">
        <v>30</v>
      </c>
      <c r="I4716" s="48"/>
      <c r="J4716" s="568">
        <v>45525</v>
      </c>
      <c r="K4716" s="42" t="s">
        <v>31</v>
      </c>
      <c r="L4716" s="544">
        <v>45467</v>
      </c>
      <c r="M4716" s="48"/>
      <c r="N4716" s="513">
        <v>45588</v>
      </c>
      <c r="O4716" s="51"/>
      <c r="P4716" s="70" t="str">
        <f t="shared" ca="1" si="788"/>
        <v/>
      </c>
      <c r="Q4716" s="70" t="str">
        <f t="shared" ca="1" si="789"/>
        <v/>
      </c>
      <c r="R4716" s="70" t="str">
        <f t="shared" ca="1" si="790"/>
        <v/>
      </c>
      <c r="S4716" s="70" t="str">
        <f t="shared" ca="1" si="791"/>
        <v/>
      </c>
      <c r="T4716" s="147" t="str">
        <f t="shared" ca="1" si="792"/>
        <v/>
      </c>
      <c r="U4716" s="146"/>
      <c r="V4716" s="51"/>
      <c r="W4716" s="51"/>
      <c r="X4716" s="51"/>
      <c r="Y4716" s="51"/>
      <c r="Z4716" s="51"/>
      <c r="AA4716" s="145"/>
    </row>
    <row r="4717" spans="1:27" s="2" customFormat="1" ht="15.6" x14ac:dyDescent="0.3">
      <c r="A4717" s="555">
        <v>45512</v>
      </c>
      <c r="B4717" s="48" t="s">
        <v>4448</v>
      </c>
      <c r="C4717" s="48" t="s">
        <v>3434</v>
      </c>
      <c r="D4717" s="48">
        <v>7</v>
      </c>
      <c r="E4717" s="48" t="s">
        <v>28</v>
      </c>
      <c r="F4717" s="45">
        <v>33</v>
      </c>
      <c r="G4717" s="52" t="s">
        <v>4479</v>
      </c>
      <c r="H4717" s="53" t="s">
        <v>44</v>
      </c>
      <c r="I4717" s="53"/>
      <c r="J4717" s="569">
        <v>45525</v>
      </c>
      <c r="K4717" s="42" t="s">
        <v>31</v>
      </c>
      <c r="L4717" s="544">
        <v>45467</v>
      </c>
      <c r="M4717" s="43"/>
      <c r="N4717" s="525">
        <v>45656</v>
      </c>
      <c r="O4717" s="51"/>
      <c r="P4717" s="70" t="str">
        <f t="shared" ca="1" si="788"/>
        <v/>
      </c>
      <c r="Q4717" s="70" t="str">
        <f t="shared" ca="1" si="789"/>
        <v/>
      </c>
      <c r="R4717" s="70" t="str">
        <f t="shared" ca="1" si="790"/>
        <v/>
      </c>
      <c r="S4717" s="70" t="str">
        <f t="shared" ca="1" si="791"/>
        <v/>
      </c>
      <c r="T4717" s="147" t="str">
        <f t="shared" ca="1" si="792"/>
        <v/>
      </c>
      <c r="U4717" s="146"/>
      <c r="V4717" s="51"/>
      <c r="W4717" s="51"/>
      <c r="X4717" s="51"/>
      <c r="Y4717" s="51"/>
      <c r="Z4717" s="51"/>
      <c r="AA4717" s="145"/>
    </row>
    <row r="4718" spans="1:27" s="2" customFormat="1" ht="15.6" x14ac:dyDescent="0.3">
      <c r="A4718" s="555">
        <v>45512</v>
      </c>
      <c r="B4718" s="48" t="s">
        <v>4448</v>
      </c>
      <c r="C4718" s="48" t="s">
        <v>3434</v>
      </c>
      <c r="D4718" s="48">
        <v>7</v>
      </c>
      <c r="E4718" s="48" t="s">
        <v>28</v>
      </c>
      <c r="F4718" s="45">
        <v>34</v>
      </c>
      <c r="G4718" s="46" t="s">
        <v>4480</v>
      </c>
      <c r="H4718" s="47" t="s">
        <v>54</v>
      </c>
      <c r="I4718" s="48"/>
      <c r="J4718" s="568">
        <v>45525</v>
      </c>
      <c r="K4718" s="187" t="s">
        <v>31</v>
      </c>
      <c r="L4718" s="544">
        <v>45467</v>
      </c>
      <c r="M4718" s="48"/>
      <c r="N4718" s="513">
        <v>45527</v>
      </c>
      <c r="O4718" s="51"/>
      <c r="P4718" s="70" t="str">
        <f t="shared" ca="1" si="788"/>
        <v/>
      </c>
      <c r="Q4718" s="70" t="str">
        <f t="shared" ca="1" si="789"/>
        <v/>
      </c>
      <c r="R4718" s="70" t="str">
        <f t="shared" ca="1" si="790"/>
        <v/>
      </c>
      <c r="S4718" s="70" t="str">
        <f t="shared" ca="1" si="791"/>
        <v/>
      </c>
      <c r="T4718" s="147" t="str">
        <f t="shared" ca="1" si="792"/>
        <v/>
      </c>
      <c r="U4718" s="146"/>
      <c r="V4718" s="51"/>
      <c r="W4718" s="51"/>
      <c r="X4718" s="51"/>
      <c r="Y4718" s="51"/>
      <c r="Z4718" s="51"/>
      <c r="AA4718" s="145"/>
    </row>
    <row r="4719" spans="1:27" s="2" customFormat="1" ht="15.6" x14ac:dyDescent="0.3">
      <c r="A4719" s="555">
        <v>45512</v>
      </c>
      <c r="B4719" s="48" t="s">
        <v>4448</v>
      </c>
      <c r="C4719" s="48" t="s">
        <v>3434</v>
      </c>
      <c r="D4719" s="48">
        <v>7</v>
      </c>
      <c r="E4719" s="48" t="s">
        <v>28</v>
      </c>
      <c r="F4719" s="45">
        <v>35</v>
      </c>
      <c r="G4719" s="46" t="s">
        <v>4481</v>
      </c>
      <c r="H4719" s="53" t="s">
        <v>76</v>
      </c>
      <c r="I4719" s="48"/>
      <c r="J4719" s="568">
        <v>45586</v>
      </c>
      <c r="K4719" s="42" t="s">
        <v>31</v>
      </c>
      <c r="L4719" s="544">
        <v>45467</v>
      </c>
      <c r="M4719" s="48"/>
      <c r="N4719" s="513">
        <v>45586</v>
      </c>
      <c r="O4719" s="51"/>
      <c r="P4719" s="70" t="str">
        <f t="shared" ca="1" si="788"/>
        <v/>
      </c>
      <c r="Q4719" s="70" t="str">
        <f t="shared" ca="1" si="789"/>
        <v/>
      </c>
      <c r="R4719" s="70" t="str">
        <f t="shared" ca="1" si="790"/>
        <v/>
      </c>
      <c r="S4719" s="70" t="str">
        <f t="shared" ca="1" si="791"/>
        <v/>
      </c>
      <c r="T4719" s="147" t="str">
        <f t="shared" ca="1" si="792"/>
        <v/>
      </c>
      <c r="U4719" s="146"/>
      <c r="V4719" s="51"/>
      <c r="W4719" s="51"/>
      <c r="X4719" s="51"/>
      <c r="Y4719" s="51"/>
      <c r="Z4719" s="51"/>
      <c r="AA4719" s="145"/>
    </row>
    <row r="4720" spans="1:27" s="2" customFormat="1" ht="15.6" x14ac:dyDescent="0.3">
      <c r="A4720" s="555">
        <v>45512</v>
      </c>
      <c r="B4720" s="48" t="s">
        <v>4448</v>
      </c>
      <c r="C4720" s="48" t="s">
        <v>3434</v>
      </c>
      <c r="D4720" s="48">
        <v>7</v>
      </c>
      <c r="E4720" s="48" t="s">
        <v>28</v>
      </c>
      <c r="F4720" s="45">
        <v>36</v>
      </c>
      <c r="G4720" s="46" t="s">
        <v>4482</v>
      </c>
      <c r="H4720" s="47" t="s">
        <v>30</v>
      </c>
      <c r="I4720" s="48"/>
      <c r="J4720" s="568">
        <v>45588</v>
      </c>
      <c r="K4720" s="187" t="s">
        <v>31</v>
      </c>
      <c r="L4720" s="544">
        <v>45467</v>
      </c>
      <c r="M4720" s="43">
        <v>45643</v>
      </c>
      <c r="N4720" s="513">
        <v>45586</v>
      </c>
      <c r="O4720" s="51"/>
      <c r="P4720" s="70" t="str">
        <f t="shared" ca="1" si="788"/>
        <v/>
      </c>
      <c r="Q4720" s="70" t="str">
        <f t="shared" ca="1" si="789"/>
        <v/>
      </c>
      <c r="R4720" s="70" t="str">
        <f t="shared" ca="1" si="790"/>
        <v/>
      </c>
      <c r="S4720" s="70" t="str">
        <f t="shared" ca="1" si="791"/>
        <v/>
      </c>
      <c r="T4720" s="147" t="str">
        <f t="shared" ca="1" si="792"/>
        <v/>
      </c>
      <c r="U4720" s="146"/>
      <c r="V4720" s="51"/>
      <c r="W4720" s="51"/>
      <c r="X4720" s="51"/>
      <c r="Y4720" s="51"/>
      <c r="Z4720" s="51"/>
      <c r="AA4720" s="145"/>
    </row>
    <row r="4721" spans="1:27" s="2" customFormat="1" ht="15.6" x14ac:dyDescent="0.3">
      <c r="A4721" s="555">
        <v>45512</v>
      </c>
      <c r="B4721" s="48" t="s">
        <v>4448</v>
      </c>
      <c r="C4721" s="48" t="s">
        <v>3434</v>
      </c>
      <c r="D4721" s="48">
        <v>7</v>
      </c>
      <c r="E4721" s="48" t="s">
        <v>28</v>
      </c>
      <c r="F4721" s="45">
        <v>37</v>
      </c>
      <c r="G4721" s="61" t="s">
        <v>4483</v>
      </c>
      <c r="H4721" s="47" t="s">
        <v>54</v>
      </c>
      <c r="I4721" s="48"/>
      <c r="J4721" s="513">
        <v>45623</v>
      </c>
      <c r="K4721" s="186" t="s">
        <v>31</v>
      </c>
      <c r="L4721" s="544">
        <v>45467</v>
      </c>
      <c r="M4721" s="48"/>
      <c r="N4721" s="514">
        <v>45684</v>
      </c>
      <c r="O4721" s="51"/>
      <c r="P4721" s="70" t="str">
        <f t="shared" ca="1" si="788"/>
        <v/>
      </c>
      <c r="Q4721" s="70" t="str">
        <f t="shared" ca="1" si="789"/>
        <v/>
      </c>
      <c r="R4721" s="70" t="str">
        <f t="shared" ca="1" si="790"/>
        <v/>
      </c>
      <c r="S4721" s="70" t="str">
        <f t="shared" ca="1" si="791"/>
        <v/>
      </c>
      <c r="T4721" s="147" t="str">
        <f t="shared" ca="1" si="792"/>
        <v/>
      </c>
      <c r="U4721" s="146"/>
      <c r="V4721" s="51"/>
      <c r="W4721" s="51"/>
      <c r="X4721" s="51"/>
      <c r="Y4721" s="51"/>
      <c r="Z4721" s="51"/>
      <c r="AA4721" s="145"/>
    </row>
    <row r="4722" spans="1:27" s="2" customFormat="1" ht="15.6" x14ac:dyDescent="0.3">
      <c r="A4722" s="555">
        <v>45512</v>
      </c>
      <c r="B4722" s="48" t="s">
        <v>4448</v>
      </c>
      <c r="C4722" s="48" t="s">
        <v>3434</v>
      </c>
      <c r="D4722" s="48">
        <v>7</v>
      </c>
      <c r="E4722" s="48" t="s">
        <v>28</v>
      </c>
      <c r="F4722" s="45">
        <v>38</v>
      </c>
      <c r="G4722" s="61" t="s">
        <v>4484</v>
      </c>
      <c r="H4722" s="65" t="s">
        <v>30</v>
      </c>
      <c r="I4722" s="65"/>
      <c r="J4722" s="526">
        <v>45869</v>
      </c>
      <c r="K4722" s="186" t="s">
        <v>31</v>
      </c>
      <c r="L4722" s="544">
        <v>45467</v>
      </c>
      <c r="M4722" s="48"/>
      <c r="N4722" s="513">
        <v>45931</v>
      </c>
      <c r="O4722" s="51"/>
      <c r="P4722" s="70"/>
      <c r="Q4722" s="70"/>
      <c r="R4722" s="70"/>
      <c r="S4722" s="70"/>
      <c r="T4722" s="147"/>
      <c r="U4722" s="146"/>
      <c r="V4722" s="51"/>
      <c r="W4722" s="51"/>
      <c r="X4722" s="51"/>
      <c r="Y4722" s="51"/>
      <c r="Z4722" s="51"/>
      <c r="AA4722" s="145"/>
    </row>
    <row r="4723" spans="1:27" s="2" customFormat="1" ht="15.6" x14ac:dyDescent="0.3">
      <c r="A4723" s="555">
        <v>45517</v>
      </c>
      <c r="B4723" s="72" t="s">
        <v>4485</v>
      </c>
      <c r="C4723" s="72" t="s">
        <v>3434</v>
      </c>
      <c r="D4723" s="72">
        <v>8</v>
      </c>
      <c r="E4723" s="72" t="s">
        <v>66</v>
      </c>
      <c r="F4723" s="45">
        <v>1</v>
      </c>
      <c r="G4723" s="52" t="s">
        <v>4486</v>
      </c>
      <c r="H4723" s="53" t="s">
        <v>76</v>
      </c>
      <c r="I4723" s="48"/>
      <c r="J4723" s="513"/>
      <c r="K4723" s="42" t="s">
        <v>31</v>
      </c>
      <c r="L4723" s="544">
        <v>45471</v>
      </c>
      <c r="M4723" s="48"/>
      <c r="N4723" s="513">
        <v>45545</v>
      </c>
      <c r="O4723" s="51"/>
      <c r="P4723" s="70" t="str">
        <f t="shared" ref="P4723:P4766" ca="1" si="793">IF(K4723="NÃO INTERVENCIONADO",TODAY()-J4723,"")</f>
        <v/>
      </c>
      <c r="Q4723" s="70" t="str">
        <f t="shared" ref="Q4723:Q4735" ca="1" si="794">IF(K4723="ENCOMENDADO",TODAY()-J4723,"")</f>
        <v/>
      </c>
      <c r="R4723" s="70" t="str">
        <f t="shared" ref="R4723:R4766" ca="1" si="795">IF(K4723="EM OBRA",TODAY()-J4723,"")</f>
        <v/>
      </c>
      <c r="S4723" s="70" t="str">
        <f t="shared" ref="S4723:S4766" ca="1" si="796">IF(K4723="CORREÇÃO NÃO ACEITE",TODAY()-J4723,"")</f>
        <v/>
      </c>
      <c r="T4723" s="147" t="str">
        <f t="shared" ref="T4723:T4766" ca="1" si="797">IF(K4723="A VERIFICAR",TODAY()-J4723,"")</f>
        <v/>
      </c>
      <c r="U4723" s="146"/>
      <c r="V4723" s="51"/>
      <c r="W4723" s="51"/>
      <c r="X4723" s="51"/>
      <c r="Y4723" s="51"/>
      <c r="Z4723" s="51"/>
      <c r="AA4723" s="145"/>
    </row>
    <row r="4724" spans="1:27" s="2" customFormat="1" ht="46.8" x14ac:dyDescent="0.3">
      <c r="A4724" s="555">
        <v>45517</v>
      </c>
      <c r="B4724" s="48" t="s">
        <v>4485</v>
      </c>
      <c r="C4724" s="45" t="s">
        <v>3434</v>
      </c>
      <c r="D4724" s="45">
        <v>8</v>
      </c>
      <c r="E4724" s="45" t="s">
        <v>66</v>
      </c>
      <c r="F4724" s="45">
        <v>1</v>
      </c>
      <c r="G4724" s="63" t="s">
        <v>4487</v>
      </c>
      <c r="H4724" s="46" t="s">
        <v>30</v>
      </c>
      <c r="I4724" s="47"/>
      <c r="J4724" s="568">
        <v>45663</v>
      </c>
      <c r="K4724" s="42" t="s">
        <v>31</v>
      </c>
      <c r="L4724" s="544">
        <v>45471</v>
      </c>
      <c r="M4724" s="228"/>
      <c r="N4724" s="540">
        <v>45686</v>
      </c>
      <c r="O4724" s="51"/>
      <c r="P4724" s="70" t="str">
        <f t="shared" ca="1" si="793"/>
        <v/>
      </c>
      <c r="Q4724" s="70" t="str">
        <f t="shared" ca="1" si="794"/>
        <v/>
      </c>
      <c r="R4724" s="70" t="str">
        <f t="shared" ca="1" si="795"/>
        <v/>
      </c>
      <c r="S4724" s="70" t="str">
        <f t="shared" ca="1" si="796"/>
        <v/>
      </c>
      <c r="T4724" s="147" t="str">
        <f t="shared" ca="1" si="797"/>
        <v/>
      </c>
      <c r="U4724" s="146"/>
      <c r="V4724" s="51"/>
      <c r="W4724" s="51"/>
      <c r="X4724" s="51"/>
      <c r="Y4724" s="51"/>
      <c r="Z4724" s="51"/>
      <c r="AA4724" s="145"/>
    </row>
    <row r="4725" spans="1:27" s="2" customFormat="1" ht="15.6" x14ac:dyDescent="0.3">
      <c r="A4725" s="555">
        <v>45517</v>
      </c>
      <c r="B4725" s="72" t="s">
        <v>4485</v>
      </c>
      <c r="C4725" s="72" t="s">
        <v>3434</v>
      </c>
      <c r="D4725" s="72">
        <v>8</v>
      </c>
      <c r="E4725" s="72" t="s">
        <v>66</v>
      </c>
      <c r="F4725" s="45">
        <v>2</v>
      </c>
      <c r="G4725" s="46" t="s">
        <v>4488</v>
      </c>
      <c r="H4725" s="47" t="s">
        <v>54</v>
      </c>
      <c r="I4725" s="48"/>
      <c r="J4725" s="513"/>
      <c r="K4725" s="42" t="s">
        <v>31</v>
      </c>
      <c r="L4725" s="544">
        <v>45471</v>
      </c>
      <c r="M4725" s="48"/>
      <c r="N4725" s="513">
        <v>45531</v>
      </c>
      <c r="O4725" s="51"/>
      <c r="P4725" s="70" t="str">
        <f t="shared" ca="1" si="793"/>
        <v/>
      </c>
      <c r="Q4725" s="70" t="str">
        <f t="shared" ca="1" si="794"/>
        <v/>
      </c>
      <c r="R4725" s="70" t="str">
        <f t="shared" ca="1" si="795"/>
        <v/>
      </c>
      <c r="S4725" s="70" t="str">
        <f t="shared" ca="1" si="796"/>
        <v/>
      </c>
      <c r="T4725" s="147" t="str">
        <f t="shared" ca="1" si="797"/>
        <v/>
      </c>
      <c r="U4725" s="146"/>
      <c r="V4725" s="51"/>
      <c r="W4725" s="51"/>
      <c r="X4725" s="51"/>
      <c r="Y4725" s="51"/>
      <c r="Z4725" s="51"/>
      <c r="AA4725" s="145"/>
    </row>
    <row r="4726" spans="1:27" s="2" customFormat="1" ht="15.6" x14ac:dyDescent="0.3">
      <c r="A4726" s="555">
        <v>45517</v>
      </c>
      <c r="B4726" s="48" t="s">
        <v>4485</v>
      </c>
      <c r="C4726" s="45" t="s">
        <v>3434</v>
      </c>
      <c r="D4726" s="45">
        <v>8</v>
      </c>
      <c r="E4726" s="45" t="s">
        <v>66</v>
      </c>
      <c r="F4726" s="45">
        <v>2</v>
      </c>
      <c r="G4726" s="63" t="s">
        <v>4489</v>
      </c>
      <c r="H4726" s="46" t="s">
        <v>30</v>
      </c>
      <c r="I4726" s="47"/>
      <c r="J4726" s="577">
        <v>45663</v>
      </c>
      <c r="K4726" s="42" t="s">
        <v>31</v>
      </c>
      <c r="L4726" s="544">
        <v>45471</v>
      </c>
      <c r="M4726" s="228"/>
      <c r="N4726" s="540">
        <v>45686</v>
      </c>
      <c r="O4726" s="51"/>
      <c r="P4726" s="70" t="str">
        <f t="shared" ca="1" si="793"/>
        <v/>
      </c>
      <c r="Q4726" s="70" t="str">
        <f t="shared" ca="1" si="794"/>
        <v/>
      </c>
      <c r="R4726" s="70" t="str">
        <f t="shared" ca="1" si="795"/>
        <v/>
      </c>
      <c r="S4726" s="70" t="str">
        <f t="shared" ca="1" si="796"/>
        <v/>
      </c>
      <c r="T4726" s="147" t="str">
        <f t="shared" ca="1" si="797"/>
        <v/>
      </c>
      <c r="U4726" s="146"/>
      <c r="V4726" s="51"/>
      <c r="W4726" s="51"/>
      <c r="X4726" s="51"/>
      <c r="Y4726" s="51"/>
      <c r="Z4726" s="51"/>
      <c r="AA4726" s="145"/>
    </row>
    <row r="4727" spans="1:27" s="2" customFormat="1" ht="15.6" x14ac:dyDescent="0.3">
      <c r="A4727" s="555">
        <v>45517</v>
      </c>
      <c r="B4727" s="72" t="s">
        <v>4485</v>
      </c>
      <c r="C4727" s="72" t="s">
        <v>3434</v>
      </c>
      <c r="D4727" s="72">
        <v>8</v>
      </c>
      <c r="E4727" s="72" t="s">
        <v>66</v>
      </c>
      <c r="F4727" s="45">
        <v>3</v>
      </c>
      <c r="G4727" s="52" t="s">
        <v>4490</v>
      </c>
      <c r="H4727" s="53" t="s">
        <v>30</v>
      </c>
      <c r="I4727" s="48"/>
      <c r="J4727" s="513"/>
      <c r="K4727" s="42" t="s">
        <v>31</v>
      </c>
      <c r="L4727" s="544">
        <v>45471</v>
      </c>
      <c r="M4727" s="48"/>
      <c r="N4727" s="513">
        <v>45581</v>
      </c>
      <c r="O4727" s="51"/>
      <c r="P4727" s="70" t="str">
        <f t="shared" ca="1" si="793"/>
        <v/>
      </c>
      <c r="Q4727" s="70" t="str">
        <f t="shared" ca="1" si="794"/>
        <v/>
      </c>
      <c r="R4727" s="70" t="str">
        <f t="shared" ca="1" si="795"/>
        <v/>
      </c>
      <c r="S4727" s="70" t="str">
        <f t="shared" ca="1" si="796"/>
        <v/>
      </c>
      <c r="T4727" s="147" t="str">
        <f t="shared" ca="1" si="797"/>
        <v/>
      </c>
      <c r="U4727" s="146"/>
      <c r="V4727" s="51"/>
      <c r="W4727" s="51"/>
      <c r="X4727" s="51"/>
      <c r="Y4727" s="51"/>
      <c r="Z4727" s="51"/>
      <c r="AA4727" s="145"/>
    </row>
    <row r="4728" spans="1:27" s="2" customFormat="1" ht="15.6" customHeight="1" x14ac:dyDescent="0.3">
      <c r="A4728" s="555">
        <v>45517</v>
      </c>
      <c r="B4728" s="72" t="s">
        <v>4485</v>
      </c>
      <c r="C4728" s="72" t="s">
        <v>3434</v>
      </c>
      <c r="D4728" s="72">
        <v>8</v>
      </c>
      <c r="E4728" s="72" t="s">
        <v>66</v>
      </c>
      <c r="F4728" s="45">
        <v>4</v>
      </c>
      <c r="G4728" s="46" t="s">
        <v>4491</v>
      </c>
      <c r="H4728" s="53" t="s">
        <v>40</v>
      </c>
      <c r="I4728" s="48"/>
      <c r="J4728" s="513"/>
      <c r="K4728" s="187" t="s">
        <v>31</v>
      </c>
      <c r="L4728" s="544">
        <v>45471</v>
      </c>
      <c r="M4728" s="48"/>
      <c r="N4728" s="513">
        <v>45656</v>
      </c>
      <c r="O4728" s="51"/>
      <c r="P4728" s="70" t="str">
        <f t="shared" ca="1" si="793"/>
        <v/>
      </c>
      <c r="Q4728" s="70" t="str">
        <f t="shared" ca="1" si="794"/>
        <v/>
      </c>
      <c r="R4728" s="70" t="str">
        <f t="shared" ca="1" si="795"/>
        <v/>
      </c>
      <c r="S4728" s="70" t="str">
        <f t="shared" ca="1" si="796"/>
        <v/>
      </c>
      <c r="T4728" s="147" t="str">
        <f t="shared" ca="1" si="797"/>
        <v/>
      </c>
      <c r="U4728" s="146"/>
      <c r="V4728" s="51"/>
      <c r="W4728" s="51"/>
      <c r="X4728" s="51"/>
      <c r="Y4728" s="51"/>
      <c r="Z4728" s="51"/>
      <c r="AA4728" s="145"/>
    </row>
    <row r="4729" spans="1:27" customFormat="1" ht="15.6" x14ac:dyDescent="0.3">
      <c r="A4729" s="555">
        <v>45517</v>
      </c>
      <c r="B4729" s="72" t="s">
        <v>4485</v>
      </c>
      <c r="C4729" s="72" t="s">
        <v>3434</v>
      </c>
      <c r="D4729" s="72">
        <v>8</v>
      </c>
      <c r="E4729" s="72" t="s">
        <v>66</v>
      </c>
      <c r="F4729" s="45">
        <v>5</v>
      </c>
      <c r="G4729" s="52" t="s">
        <v>4492</v>
      </c>
      <c r="H4729" s="53" t="s">
        <v>30</v>
      </c>
      <c r="I4729" s="48"/>
      <c r="J4729" s="513"/>
      <c r="K4729" s="187" t="s">
        <v>31</v>
      </c>
      <c r="L4729" s="544">
        <v>45471</v>
      </c>
      <c r="M4729" s="48"/>
      <c r="N4729" s="513">
        <v>45581</v>
      </c>
      <c r="O4729" s="51"/>
      <c r="P4729" s="70" t="str">
        <f t="shared" ca="1" si="793"/>
        <v/>
      </c>
      <c r="Q4729" s="70" t="str">
        <f t="shared" ca="1" si="794"/>
        <v/>
      </c>
      <c r="R4729" s="70" t="str">
        <f t="shared" ca="1" si="795"/>
        <v/>
      </c>
      <c r="S4729" s="70" t="str">
        <f t="shared" ca="1" si="796"/>
        <v/>
      </c>
      <c r="T4729" s="147" t="str">
        <f t="shared" ca="1" si="797"/>
        <v/>
      </c>
      <c r="U4729" s="146"/>
      <c r="V4729" s="51"/>
      <c r="W4729" s="51"/>
      <c r="X4729" s="51"/>
      <c r="Y4729" s="51"/>
      <c r="Z4729" s="51"/>
      <c r="AA4729" s="145"/>
    </row>
    <row r="4730" spans="1:27" s="2" customFormat="1" ht="15.6" x14ac:dyDescent="0.3">
      <c r="A4730" s="555">
        <v>45517</v>
      </c>
      <c r="B4730" s="72" t="s">
        <v>4485</v>
      </c>
      <c r="C4730" s="72" t="s">
        <v>3434</v>
      </c>
      <c r="D4730" s="72">
        <v>8</v>
      </c>
      <c r="E4730" s="72" t="s">
        <v>66</v>
      </c>
      <c r="F4730" s="45">
        <v>6</v>
      </c>
      <c r="G4730" s="46" t="s">
        <v>4493</v>
      </c>
      <c r="H4730" s="53" t="s">
        <v>40</v>
      </c>
      <c r="I4730" s="48"/>
      <c r="J4730" s="513"/>
      <c r="K4730" s="42" t="s">
        <v>31</v>
      </c>
      <c r="L4730" s="544">
        <v>45471</v>
      </c>
      <c r="M4730" s="48"/>
      <c r="N4730" s="513">
        <v>45656</v>
      </c>
      <c r="O4730" s="51"/>
      <c r="P4730" s="70" t="str">
        <f t="shared" ca="1" si="793"/>
        <v/>
      </c>
      <c r="Q4730" s="70" t="str">
        <f t="shared" ca="1" si="794"/>
        <v/>
      </c>
      <c r="R4730" s="70" t="str">
        <f t="shared" ca="1" si="795"/>
        <v/>
      </c>
      <c r="S4730" s="70" t="str">
        <f t="shared" ca="1" si="796"/>
        <v/>
      </c>
      <c r="T4730" s="147" t="str">
        <f t="shared" ca="1" si="797"/>
        <v/>
      </c>
      <c r="U4730" s="146"/>
      <c r="V4730" s="51"/>
      <c r="W4730" s="51"/>
      <c r="X4730" s="51"/>
      <c r="Y4730" s="51"/>
      <c r="Z4730" s="51"/>
      <c r="AA4730" s="145"/>
    </row>
    <row r="4731" spans="1:27" s="2" customFormat="1" ht="15.6" x14ac:dyDescent="0.3">
      <c r="A4731" s="555">
        <v>45517</v>
      </c>
      <c r="B4731" s="72" t="s">
        <v>4485</v>
      </c>
      <c r="C4731" s="72" t="s">
        <v>3434</v>
      </c>
      <c r="D4731" s="72">
        <v>8</v>
      </c>
      <c r="E4731" s="72" t="s">
        <v>66</v>
      </c>
      <c r="F4731" s="45">
        <v>7</v>
      </c>
      <c r="G4731" s="52" t="s">
        <v>4494</v>
      </c>
      <c r="H4731" s="53" t="s">
        <v>30</v>
      </c>
      <c r="I4731" s="48"/>
      <c r="J4731" s="513"/>
      <c r="K4731" s="42" t="s">
        <v>31</v>
      </c>
      <c r="L4731" s="544">
        <v>45471</v>
      </c>
      <c r="M4731" s="48"/>
      <c r="N4731" s="513">
        <v>45581</v>
      </c>
      <c r="O4731" s="51"/>
      <c r="P4731" s="70" t="str">
        <f t="shared" ca="1" si="793"/>
        <v/>
      </c>
      <c r="Q4731" s="70" t="str">
        <f t="shared" ca="1" si="794"/>
        <v/>
      </c>
      <c r="R4731" s="70" t="str">
        <f t="shared" ca="1" si="795"/>
        <v/>
      </c>
      <c r="S4731" s="70" t="str">
        <f t="shared" ca="1" si="796"/>
        <v/>
      </c>
      <c r="T4731" s="147" t="str">
        <f t="shared" ca="1" si="797"/>
        <v/>
      </c>
      <c r="U4731" s="146"/>
      <c r="V4731" s="51"/>
      <c r="W4731" s="51"/>
      <c r="X4731" s="51"/>
      <c r="Y4731" s="51"/>
      <c r="Z4731" s="51"/>
      <c r="AA4731" s="145"/>
    </row>
    <row r="4732" spans="1:27" s="2" customFormat="1" ht="15.6" x14ac:dyDescent="0.3">
      <c r="A4732" s="555">
        <v>45517</v>
      </c>
      <c r="B4732" s="72" t="s">
        <v>4485</v>
      </c>
      <c r="C4732" s="72" t="s">
        <v>3434</v>
      </c>
      <c r="D4732" s="72">
        <v>8</v>
      </c>
      <c r="E4732" s="72" t="s">
        <v>66</v>
      </c>
      <c r="F4732" s="45">
        <v>8</v>
      </c>
      <c r="G4732" s="52" t="s">
        <v>4495</v>
      </c>
      <c r="H4732" s="53" t="s">
        <v>30</v>
      </c>
      <c r="I4732" s="48"/>
      <c r="J4732" s="513"/>
      <c r="K4732" s="42" t="s">
        <v>31</v>
      </c>
      <c r="L4732" s="544">
        <v>45471</v>
      </c>
      <c r="M4732" s="48"/>
      <c r="N4732" s="513">
        <v>45581</v>
      </c>
      <c r="O4732" s="51"/>
      <c r="P4732" s="70" t="str">
        <f t="shared" ca="1" si="793"/>
        <v/>
      </c>
      <c r="Q4732" s="70" t="str">
        <f t="shared" ca="1" si="794"/>
        <v/>
      </c>
      <c r="R4732" s="70" t="str">
        <f t="shared" ca="1" si="795"/>
        <v/>
      </c>
      <c r="S4732" s="70" t="str">
        <f t="shared" ca="1" si="796"/>
        <v/>
      </c>
      <c r="T4732" s="147" t="str">
        <f t="shared" ca="1" si="797"/>
        <v/>
      </c>
      <c r="U4732" s="146"/>
      <c r="V4732" s="51"/>
      <c r="W4732" s="51"/>
      <c r="X4732" s="51"/>
      <c r="Y4732" s="51"/>
      <c r="Z4732" s="51"/>
      <c r="AA4732" s="145"/>
    </row>
    <row r="4733" spans="1:27" s="2" customFormat="1" ht="15.6" x14ac:dyDescent="0.3">
      <c r="A4733" s="555">
        <v>45517</v>
      </c>
      <c r="B4733" s="316" t="s">
        <v>4485</v>
      </c>
      <c r="C4733" s="316" t="s">
        <v>3434</v>
      </c>
      <c r="D4733" s="316">
        <v>8</v>
      </c>
      <c r="E4733" s="316" t="s">
        <v>66</v>
      </c>
      <c r="F4733" s="259">
        <v>9</v>
      </c>
      <c r="G4733" s="260" t="s">
        <v>4496</v>
      </c>
      <c r="H4733" s="261" t="s">
        <v>30</v>
      </c>
      <c r="I4733" s="48"/>
      <c r="J4733" s="615"/>
      <c r="K4733" s="42" t="s">
        <v>31</v>
      </c>
      <c r="L4733" s="544">
        <v>45471</v>
      </c>
      <c r="M4733" s="48"/>
      <c r="N4733" s="513">
        <v>45581</v>
      </c>
      <c r="O4733" s="51"/>
      <c r="P4733" s="70" t="str">
        <f t="shared" ca="1" si="793"/>
        <v/>
      </c>
      <c r="Q4733" s="70" t="str">
        <f t="shared" ca="1" si="794"/>
        <v/>
      </c>
      <c r="R4733" s="70" t="str">
        <f t="shared" ca="1" si="795"/>
        <v/>
      </c>
      <c r="S4733" s="70" t="str">
        <f t="shared" ca="1" si="796"/>
        <v/>
      </c>
      <c r="T4733" s="147" t="str">
        <f t="shared" ca="1" si="797"/>
        <v/>
      </c>
      <c r="U4733" s="146"/>
      <c r="V4733" s="51"/>
      <c r="W4733" s="51"/>
      <c r="X4733" s="51"/>
      <c r="Y4733" s="51"/>
      <c r="Z4733" s="51"/>
      <c r="AA4733" s="145"/>
    </row>
    <row r="4734" spans="1:27" s="2" customFormat="1" ht="15.6" x14ac:dyDescent="0.3">
      <c r="A4734" s="555">
        <v>45517</v>
      </c>
      <c r="B4734" s="315" t="s">
        <v>4485</v>
      </c>
      <c r="C4734" s="315" t="s">
        <v>3434</v>
      </c>
      <c r="D4734" s="315">
        <v>8</v>
      </c>
      <c r="E4734" s="315" t="s">
        <v>66</v>
      </c>
      <c r="F4734" s="313">
        <v>10</v>
      </c>
      <c r="G4734" s="322" t="s">
        <v>3869</v>
      </c>
      <c r="H4734" s="335" t="s">
        <v>30</v>
      </c>
      <c r="I4734" s="264"/>
      <c r="J4734" s="616"/>
      <c r="K4734" s="42" t="s">
        <v>31</v>
      </c>
      <c r="L4734" s="544">
        <v>45471</v>
      </c>
      <c r="M4734" s="48"/>
      <c r="N4734" s="513">
        <v>45581</v>
      </c>
      <c r="O4734" s="51"/>
      <c r="P4734" s="70" t="str">
        <f t="shared" ca="1" si="793"/>
        <v/>
      </c>
      <c r="Q4734" s="70" t="str">
        <f t="shared" ca="1" si="794"/>
        <v/>
      </c>
      <c r="R4734" s="70" t="str">
        <f t="shared" ca="1" si="795"/>
        <v/>
      </c>
      <c r="S4734" s="70" t="str">
        <f t="shared" ca="1" si="796"/>
        <v/>
      </c>
      <c r="T4734" s="147" t="str">
        <f t="shared" ca="1" si="797"/>
        <v/>
      </c>
      <c r="U4734" s="146"/>
      <c r="V4734" s="51"/>
      <c r="W4734" s="51"/>
      <c r="X4734" s="51"/>
      <c r="Y4734" s="51"/>
      <c r="Z4734" s="51"/>
      <c r="AA4734" s="145"/>
    </row>
    <row r="4735" spans="1:27" s="2" customFormat="1" ht="15.6" x14ac:dyDescent="0.3">
      <c r="A4735" s="555">
        <v>45517</v>
      </c>
      <c r="B4735" s="314" t="s">
        <v>4485</v>
      </c>
      <c r="C4735" s="314" t="s">
        <v>3434</v>
      </c>
      <c r="D4735" s="314">
        <v>8</v>
      </c>
      <c r="E4735" s="314" t="s">
        <v>66</v>
      </c>
      <c r="F4735" s="289">
        <v>11</v>
      </c>
      <c r="G4735" s="649" t="s">
        <v>4497</v>
      </c>
      <c r="H4735" s="334" t="s">
        <v>76</v>
      </c>
      <c r="I4735" s="48"/>
      <c r="J4735" s="612"/>
      <c r="K4735" s="42" t="s">
        <v>31</v>
      </c>
      <c r="L4735" s="544">
        <v>45471</v>
      </c>
      <c r="M4735" s="48"/>
      <c r="N4735" s="513">
        <v>45545</v>
      </c>
      <c r="O4735" s="51"/>
      <c r="P4735" s="70" t="str">
        <f t="shared" ca="1" si="793"/>
        <v/>
      </c>
      <c r="Q4735" s="70" t="str">
        <f t="shared" ca="1" si="794"/>
        <v/>
      </c>
      <c r="R4735" s="70" t="str">
        <f t="shared" ca="1" si="795"/>
        <v/>
      </c>
      <c r="S4735" s="70" t="str">
        <f t="shared" ca="1" si="796"/>
        <v/>
      </c>
      <c r="T4735" s="147" t="str">
        <f t="shared" ca="1" si="797"/>
        <v/>
      </c>
      <c r="U4735" s="146"/>
      <c r="V4735" s="51"/>
      <c r="W4735" s="51"/>
      <c r="X4735" s="51"/>
      <c r="Y4735" s="51"/>
      <c r="Z4735" s="51"/>
      <c r="AA4735" s="145"/>
    </row>
    <row r="4736" spans="1:27" customFormat="1" ht="15.6" x14ac:dyDescent="0.3">
      <c r="A4736" s="555">
        <v>45517</v>
      </c>
      <c r="B4736" s="72" t="s">
        <v>4485</v>
      </c>
      <c r="C4736" s="72" t="s">
        <v>3434</v>
      </c>
      <c r="D4736" s="72">
        <v>8</v>
      </c>
      <c r="E4736" s="72" t="s">
        <v>66</v>
      </c>
      <c r="F4736" s="45">
        <v>12</v>
      </c>
      <c r="G4736" s="52" t="s">
        <v>4498</v>
      </c>
      <c r="H4736" s="53" t="s">
        <v>44</v>
      </c>
      <c r="I4736" s="48"/>
      <c r="J4736" s="513"/>
      <c r="K4736" s="42" t="s">
        <v>31</v>
      </c>
      <c r="L4736" s="544">
        <v>45471</v>
      </c>
      <c r="M4736" s="48"/>
      <c r="N4736" s="513">
        <v>45581</v>
      </c>
      <c r="O4736" s="51"/>
      <c r="P4736" s="70" t="str">
        <f t="shared" ca="1" si="793"/>
        <v/>
      </c>
      <c r="Q4736" s="70" t="str">
        <f ca="1">IF(K4736="ENCOMENDADO",TODAY()-L4736,"")</f>
        <v/>
      </c>
      <c r="R4736" s="70" t="str">
        <f t="shared" ca="1" si="795"/>
        <v/>
      </c>
      <c r="S4736" s="70" t="str">
        <f t="shared" ca="1" si="796"/>
        <v/>
      </c>
      <c r="T4736" s="147" t="str">
        <f t="shared" ca="1" si="797"/>
        <v/>
      </c>
      <c r="U4736" s="146"/>
      <c r="V4736" s="51"/>
      <c r="W4736" s="51"/>
      <c r="X4736" s="51"/>
      <c r="Y4736" s="51"/>
      <c r="Z4736" s="51"/>
      <c r="AA4736" s="145"/>
    </row>
    <row r="4737" spans="1:27" s="2" customFormat="1" ht="15.6" x14ac:dyDescent="0.3">
      <c r="A4737" s="555">
        <v>45517</v>
      </c>
      <c r="B4737" s="72" t="s">
        <v>4485</v>
      </c>
      <c r="C4737" s="72" t="s">
        <v>3434</v>
      </c>
      <c r="D4737" s="72">
        <v>8</v>
      </c>
      <c r="E4737" s="72" t="s">
        <v>66</v>
      </c>
      <c r="F4737" s="45">
        <v>13</v>
      </c>
      <c r="G4737" s="52" t="s">
        <v>4499</v>
      </c>
      <c r="H4737" s="53" t="s">
        <v>30</v>
      </c>
      <c r="I4737" s="48"/>
      <c r="J4737" s="513"/>
      <c r="K4737" s="42" t="s">
        <v>31</v>
      </c>
      <c r="L4737" s="544">
        <v>45471</v>
      </c>
      <c r="M4737" s="48"/>
      <c r="N4737" s="513">
        <v>45581</v>
      </c>
      <c r="O4737" s="51"/>
      <c r="P4737" s="70" t="str">
        <f t="shared" ca="1" si="793"/>
        <v/>
      </c>
      <c r="Q4737" s="70" t="str">
        <f t="shared" ref="Q4737:Q4750" ca="1" si="798">IF(K4737="ENCOMENDADO",TODAY()-J4737,"")</f>
        <v/>
      </c>
      <c r="R4737" s="70" t="str">
        <f t="shared" ca="1" si="795"/>
        <v/>
      </c>
      <c r="S4737" s="70" t="str">
        <f t="shared" ca="1" si="796"/>
        <v/>
      </c>
      <c r="T4737" s="147" t="str">
        <f t="shared" ca="1" si="797"/>
        <v/>
      </c>
      <c r="U4737" s="146"/>
      <c r="V4737" s="51"/>
      <c r="W4737" s="51"/>
      <c r="X4737" s="51"/>
      <c r="Y4737" s="51"/>
      <c r="Z4737" s="51"/>
      <c r="AA4737" s="145"/>
    </row>
    <row r="4738" spans="1:27" s="2" customFormat="1" ht="15.6" x14ac:dyDescent="0.3">
      <c r="A4738" s="555">
        <v>45517</v>
      </c>
      <c r="B4738" s="72" t="s">
        <v>4485</v>
      </c>
      <c r="C4738" s="72" t="s">
        <v>3434</v>
      </c>
      <c r="D4738" s="72">
        <v>8</v>
      </c>
      <c r="E4738" s="72" t="s">
        <v>66</v>
      </c>
      <c r="F4738" s="45">
        <v>14</v>
      </c>
      <c r="G4738" s="52" t="s">
        <v>2070</v>
      </c>
      <c r="H4738" s="53" t="s">
        <v>30</v>
      </c>
      <c r="I4738" s="48"/>
      <c r="J4738" s="513"/>
      <c r="K4738" s="42" t="s">
        <v>31</v>
      </c>
      <c r="L4738" s="544">
        <v>45471</v>
      </c>
      <c r="M4738" s="48"/>
      <c r="N4738" s="513">
        <v>45581</v>
      </c>
      <c r="O4738" s="51"/>
      <c r="P4738" s="70" t="str">
        <f t="shared" ca="1" si="793"/>
        <v/>
      </c>
      <c r="Q4738" s="70" t="str">
        <f t="shared" ca="1" si="798"/>
        <v/>
      </c>
      <c r="R4738" s="70" t="str">
        <f t="shared" ca="1" si="795"/>
        <v/>
      </c>
      <c r="S4738" s="70" t="str">
        <f t="shared" ca="1" si="796"/>
        <v/>
      </c>
      <c r="T4738" s="147" t="str">
        <f t="shared" ca="1" si="797"/>
        <v/>
      </c>
      <c r="U4738" s="146"/>
      <c r="V4738" s="51"/>
      <c r="W4738" s="51"/>
      <c r="X4738" s="51"/>
      <c r="Y4738" s="51"/>
      <c r="Z4738" s="51"/>
      <c r="AA4738" s="145"/>
    </row>
    <row r="4739" spans="1:27" s="2" customFormat="1" ht="15.6" x14ac:dyDescent="0.3">
      <c r="A4739" s="555">
        <v>45517</v>
      </c>
      <c r="B4739" s="72" t="s">
        <v>4485</v>
      </c>
      <c r="C4739" s="72" t="s">
        <v>3434</v>
      </c>
      <c r="D4739" s="72">
        <v>8</v>
      </c>
      <c r="E4739" s="72" t="s">
        <v>66</v>
      </c>
      <c r="F4739" s="45">
        <v>15</v>
      </c>
      <c r="G4739" s="52" t="s">
        <v>4500</v>
      </c>
      <c r="H4739" s="53" t="s">
        <v>30</v>
      </c>
      <c r="I4739" s="48"/>
      <c r="J4739" s="513"/>
      <c r="K4739" s="42" t="s">
        <v>31</v>
      </c>
      <c r="L4739" s="544">
        <v>45471</v>
      </c>
      <c r="M4739" s="48"/>
      <c r="N4739" s="513">
        <v>45581</v>
      </c>
      <c r="O4739" s="51"/>
      <c r="P4739" s="70" t="str">
        <f t="shared" ca="1" si="793"/>
        <v/>
      </c>
      <c r="Q4739" s="70" t="str">
        <f t="shared" ca="1" si="798"/>
        <v/>
      </c>
      <c r="R4739" s="70" t="str">
        <f t="shared" ca="1" si="795"/>
        <v/>
      </c>
      <c r="S4739" s="70" t="str">
        <f t="shared" ca="1" si="796"/>
        <v/>
      </c>
      <c r="T4739" s="147" t="str">
        <f t="shared" ca="1" si="797"/>
        <v/>
      </c>
      <c r="U4739" s="146"/>
      <c r="V4739" s="51"/>
      <c r="W4739" s="51"/>
      <c r="X4739" s="51"/>
      <c r="Y4739" s="51"/>
      <c r="Z4739" s="51"/>
      <c r="AA4739" s="145"/>
    </row>
    <row r="4740" spans="1:27" s="2" customFormat="1" ht="15.6" x14ac:dyDescent="0.3">
      <c r="A4740" s="555">
        <v>45517</v>
      </c>
      <c r="B4740" s="72" t="s">
        <v>4485</v>
      </c>
      <c r="C4740" s="72" t="s">
        <v>3434</v>
      </c>
      <c r="D4740" s="72">
        <v>8</v>
      </c>
      <c r="E4740" s="72" t="s">
        <v>66</v>
      </c>
      <c r="F4740" s="45">
        <v>16</v>
      </c>
      <c r="G4740" s="52" t="s">
        <v>4501</v>
      </c>
      <c r="H4740" s="53" t="s">
        <v>30</v>
      </c>
      <c r="I4740" s="48"/>
      <c r="J4740" s="513"/>
      <c r="K4740" s="42" t="s">
        <v>31</v>
      </c>
      <c r="L4740" s="544">
        <v>45471</v>
      </c>
      <c r="M4740" s="48"/>
      <c r="N4740" s="513">
        <v>45581</v>
      </c>
      <c r="O4740" s="51"/>
      <c r="P4740" s="70" t="str">
        <f t="shared" ca="1" si="793"/>
        <v/>
      </c>
      <c r="Q4740" s="70" t="str">
        <f t="shared" ca="1" si="798"/>
        <v/>
      </c>
      <c r="R4740" s="70" t="str">
        <f t="shared" ca="1" si="795"/>
        <v/>
      </c>
      <c r="S4740" s="70" t="str">
        <f t="shared" ca="1" si="796"/>
        <v/>
      </c>
      <c r="T4740" s="147" t="str">
        <f t="shared" ca="1" si="797"/>
        <v/>
      </c>
      <c r="U4740" s="146"/>
      <c r="V4740" s="51"/>
      <c r="W4740" s="51"/>
      <c r="X4740" s="51"/>
      <c r="Y4740" s="51"/>
      <c r="Z4740" s="51"/>
      <c r="AA4740" s="145"/>
    </row>
    <row r="4741" spans="1:27" s="2" customFormat="1" ht="15.6" x14ac:dyDescent="0.3">
      <c r="A4741" s="555">
        <v>45517</v>
      </c>
      <c r="B4741" s="72" t="s">
        <v>4485</v>
      </c>
      <c r="C4741" s="72" t="s">
        <v>3434</v>
      </c>
      <c r="D4741" s="72">
        <v>8</v>
      </c>
      <c r="E4741" s="72" t="s">
        <v>66</v>
      </c>
      <c r="F4741" s="45">
        <v>17</v>
      </c>
      <c r="G4741" s="61" t="s">
        <v>4502</v>
      </c>
      <c r="H4741" s="53" t="s">
        <v>44</v>
      </c>
      <c r="I4741" s="48"/>
      <c r="J4741" s="513"/>
      <c r="K4741" s="42" t="s">
        <v>31</v>
      </c>
      <c r="L4741" s="544">
        <v>45471</v>
      </c>
      <c r="M4741" s="48"/>
      <c r="N4741" s="513">
        <v>45674</v>
      </c>
      <c r="O4741" s="51"/>
      <c r="P4741" s="70" t="str">
        <f t="shared" ca="1" si="793"/>
        <v/>
      </c>
      <c r="Q4741" s="70" t="str">
        <f t="shared" ca="1" si="798"/>
        <v/>
      </c>
      <c r="R4741" s="70" t="str">
        <f t="shared" ca="1" si="795"/>
        <v/>
      </c>
      <c r="S4741" s="70" t="str">
        <f t="shared" ca="1" si="796"/>
        <v/>
      </c>
      <c r="T4741" s="147" t="str">
        <f t="shared" ca="1" si="797"/>
        <v/>
      </c>
      <c r="U4741" s="146"/>
      <c r="V4741" s="51"/>
      <c r="W4741" s="51"/>
      <c r="X4741" s="51"/>
      <c r="Y4741" s="51"/>
      <c r="Z4741" s="51"/>
      <c r="AA4741" s="145"/>
    </row>
    <row r="4742" spans="1:27" s="2" customFormat="1" ht="15.6" x14ac:dyDescent="0.3">
      <c r="A4742" s="555">
        <v>45517</v>
      </c>
      <c r="B4742" s="72" t="s">
        <v>4485</v>
      </c>
      <c r="C4742" s="72" t="s">
        <v>3434</v>
      </c>
      <c r="D4742" s="72">
        <v>8</v>
      </c>
      <c r="E4742" s="72" t="s">
        <v>66</v>
      </c>
      <c r="F4742" s="45">
        <v>18</v>
      </c>
      <c r="G4742" s="46" t="s">
        <v>4503</v>
      </c>
      <c r="H4742" s="53" t="s">
        <v>44</v>
      </c>
      <c r="I4742" s="48"/>
      <c r="J4742" s="513"/>
      <c r="K4742" s="42" t="s">
        <v>31</v>
      </c>
      <c r="L4742" s="544">
        <v>45471</v>
      </c>
      <c r="M4742" s="48"/>
      <c r="N4742" s="513">
        <v>45552</v>
      </c>
      <c r="O4742" s="51"/>
      <c r="P4742" s="70" t="str">
        <f t="shared" ca="1" si="793"/>
        <v/>
      </c>
      <c r="Q4742" s="70" t="str">
        <f t="shared" ca="1" si="798"/>
        <v/>
      </c>
      <c r="R4742" s="70" t="str">
        <f t="shared" ca="1" si="795"/>
        <v/>
      </c>
      <c r="S4742" s="70" t="str">
        <f t="shared" ca="1" si="796"/>
        <v/>
      </c>
      <c r="T4742" s="147" t="str">
        <f t="shared" ca="1" si="797"/>
        <v/>
      </c>
      <c r="U4742" s="146"/>
      <c r="V4742" s="51"/>
      <c r="W4742" s="51"/>
      <c r="X4742" s="51"/>
      <c r="Y4742" s="51"/>
      <c r="Z4742" s="51"/>
      <c r="AA4742" s="145"/>
    </row>
    <row r="4743" spans="1:27" s="2" customFormat="1" ht="15.6" x14ac:dyDescent="0.3">
      <c r="A4743" s="555">
        <v>45517</v>
      </c>
      <c r="B4743" s="72" t="s">
        <v>4485</v>
      </c>
      <c r="C4743" s="72" t="s">
        <v>3434</v>
      </c>
      <c r="D4743" s="72">
        <v>8</v>
      </c>
      <c r="E4743" s="72" t="s">
        <v>66</v>
      </c>
      <c r="F4743" s="45">
        <v>19</v>
      </c>
      <c r="G4743" s="52" t="s">
        <v>4504</v>
      </c>
      <c r="H4743" s="53" t="s">
        <v>76</v>
      </c>
      <c r="I4743" s="48"/>
      <c r="J4743" s="513"/>
      <c r="K4743" s="42" t="s">
        <v>31</v>
      </c>
      <c r="L4743" s="544">
        <v>45471</v>
      </c>
      <c r="M4743" s="48"/>
      <c r="N4743" s="513">
        <v>45545</v>
      </c>
      <c r="O4743" s="51"/>
      <c r="P4743" s="70" t="str">
        <f t="shared" ca="1" si="793"/>
        <v/>
      </c>
      <c r="Q4743" s="70" t="str">
        <f t="shared" ca="1" si="798"/>
        <v/>
      </c>
      <c r="R4743" s="70" t="str">
        <f t="shared" ca="1" si="795"/>
        <v/>
      </c>
      <c r="S4743" s="70" t="str">
        <f t="shared" ca="1" si="796"/>
        <v/>
      </c>
      <c r="T4743" s="147" t="str">
        <f t="shared" ca="1" si="797"/>
        <v/>
      </c>
      <c r="U4743" s="146"/>
      <c r="V4743" s="51"/>
      <c r="W4743" s="51"/>
      <c r="X4743" s="51"/>
      <c r="Y4743" s="51"/>
      <c r="Z4743" s="51"/>
      <c r="AA4743" s="145"/>
    </row>
    <row r="4744" spans="1:27" s="2" customFormat="1" ht="15.6" x14ac:dyDescent="0.3">
      <c r="A4744" s="555">
        <v>45517</v>
      </c>
      <c r="B4744" s="72" t="s">
        <v>4485</v>
      </c>
      <c r="C4744" s="72" t="s">
        <v>3434</v>
      </c>
      <c r="D4744" s="72">
        <v>8</v>
      </c>
      <c r="E4744" s="72" t="s">
        <v>66</v>
      </c>
      <c r="F4744" s="45">
        <v>20</v>
      </c>
      <c r="G4744" s="46" t="s">
        <v>4505</v>
      </c>
      <c r="H4744" s="47" t="s">
        <v>533</v>
      </c>
      <c r="I4744" s="48"/>
      <c r="J4744" s="568"/>
      <c r="K4744" s="42" t="s">
        <v>31</v>
      </c>
      <c r="L4744" s="544">
        <v>45471</v>
      </c>
      <c r="M4744" s="48"/>
      <c r="N4744" s="513">
        <v>45527</v>
      </c>
      <c r="O4744" s="51"/>
      <c r="P4744" s="70" t="str">
        <f t="shared" ca="1" si="793"/>
        <v/>
      </c>
      <c r="Q4744" s="70" t="str">
        <f t="shared" ca="1" si="798"/>
        <v/>
      </c>
      <c r="R4744" s="70" t="str">
        <f t="shared" ca="1" si="795"/>
        <v/>
      </c>
      <c r="S4744" s="70" t="str">
        <f t="shared" ca="1" si="796"/>
        <v/>
      </c>
      <c r="T4744" s="147" t="str">
        <f t="shared" ca="1" si="797"/>
        <v/>
      </c>
      <c r="U4744" s="146"/>
      <c r="V4744" s="51"/>
      <c r="W4744" s="51"/>
      <c r="X4744" s="51"/>
      <c r="Y4744" s="51"/>
      <c r="Z4744" s="51"/>
      <c r="AA4744" s="145"/>
    </row>
    <row r="4745" spans="1:27" s="2" customFormat="1" ht="15.6" x14ac:dyDescent="0.3">
      <c r="A4745" s="555">
        <v>45517</v>
      </c>
      <c r="B4745" s="72" t="s">
        <v>4485</v>
      </c>
      <c r="C4745" s="72" t="s">
        <v>3434</v>
      </c>
      <c r="D4745" s="72">
        <v>8</v>
      </c>
      <c r="E4745" s="72" t="s">
        <v>66</v>
      </c>
      <c r="F4745" s="45">
        <v>21</v>
      </c>
      <c r="G4745" s="52" t="s">
        <v>4506</v>
      </c>
      <c r="H4745" s="53" t="s">
        <v>317</v>
      </c>
      <c r="I4745" s="48"/>
      <c r="J4745" s="513"/>
      <c r="K4745" s="42" t="s">
        <v>31</v>
      </c>
      <c r="L4745" s="544">
        <v>45471</v>
      </c>
      <c r="M4745" s="48"/>
      <c r="N4745" s="513">
        <v>45581</v>
      </c>
      <c r="O4745" s="51"/>
      <c r="P4745" s="70" t="str">
        <f t="shared" ca="1" si="793"/>
        <v/>
      </c>
      <c r="Q4745" s="70" t="str">
        <f t="shared" ca="1" si="798"/>
        <v/>
      </c>
      <c r="R4745" s="70" t="str">
        <f t="shared" ca="1" si="795"/>
        <v/>
      </c>
      <c r="S4745" s="70" t="str">
        <f t="shared" ca="1" si="796"/>
        <v/>
      </c>
      <c r="T4745" s="147" t="str">
        <f t="shared" ca="1" si="797"/>
        <v/>
      </c>
      <c r="U4745" s="146"/>
      <c r="V4745" s="51"/>
      <c r="W4745" s="51"/>
      <c r="X4745" s="51"/>
      <c r="Y4745" s="51"/>
      <c r="Z4745" s="51"/>
      <c r="AA4745" s="145"/>
    </row>
    <row r="4746" spans="1:27" s="2" customFormat="1" ht="15.6" x14ac:dyDescent="0.3">
      <c r="A4746" s="555">
        <v>45517</v>
      </c>
      <c r="B4746" s="72" t="s">
        <v>4485</v>
      </c>
      <c r="C4746" s="72" t="s">
        <v>3434</v>
      </c>
      <c r="D4746" s="72">
        <v>8</v>
      </c>
      <c r="E4746" s="72" t="s">
        <v>66</v>
      </c>
      <c r="F4746" s="45">
        <v>22</v>
      </c>
      <c r="G4746" s="52" t="s">
        <v>4507</v>
      </c>
      <c r="H4746" s="65" t="s">
        <v>116</v>
      </c>
      <c r="I4746" s="48"/>
      <c r="J4746" s="513"/>
      <c r="K4746" s="42" t="s">
        <v>31</v>
      </c>
      <c r="L4746" s="544">
        <v>45471</v>
      </c>
      <c r="M4746" s="48"/>
      <c r="N4746" s="513">
        <v>45581</v>
      </c>
      <c r="O4746" s="51"/>
      <c r="P4746" s="70" t="str">
        <f t="shared" ca="1" si="793"/>
        <v/>
      </c>
      <c r="Q4746" s="70" t="str">
        <f t="shared" ca="1" si="798"/>
        <v/>
      </c>
      <c r="R4746" s="70" t="str">
        <f t="shared" ca="1" si="795"/>
        <v/>
      </c>
      <c r="S4746" s="70" t="str">
        <f t="shared" ca="1" si="796"/>
        <v/>
      </c>
      <c r="T4746" s="147" t="str">
        <f t="shared" ca="1" si="797"/>
        <v/>
      </c>
      <c r="U4746" s="146"/>
      <c r="V4746" s="51"/>
      <c r="W4746" s="51"/>
      <c r="X4746" s="51"/>
      <c r="Y4746" s="51"/>
      <c r="Z4746" s="51"/>
      <c r="AA4746" s="145"/>
    </row>
    <row r="4747" spans="1:27" s="2" customFormat="1" ht="15.6" x14ac:dyDescent="0.3">
      <c r="A4747" s="555">
        <v>45517</v>
      </c>
      <c r="B4747" s="72" t="s">
        <v>4485</v>
      </c>
      <c r="C4747" s="72" t="s">
        <v>3434</v>
      </c>
      <c r="D4747" s="72">
        <v>8</v>
      </c>
      <c r="E4747" s="72" t="s">
        <v>66</v>
      </c>
      <c r="F4747" s="45">
        <v>23</v>
      </c>
      <c r="G4747" s="52" t="s">
        <v>4367</v>
      </c>
      <c r="H4747" s="53" t="s">
        <v>30</v>
      </c>
      <c r="I4747" s="48"/>
      <c r="J4747" s="513"/>
      <c r="K4747" s="42" t="s">
        <v>31</v>
      </c>
      <c r="L4747" s="544">
        <v>45471</v>
      </c>
      <c r="M4747" s="48"/>
      <c r="N4747" s="513">
        <v>45581</v>
      </c>
      <c r="O4747" s="51"/>
      <c r="P4747" s="70" t="str">
        <f t="shared" ca="1" si="793"/>
        <v/>
      </c>
      <c r="Q4747" s="70" t="str">
        <f t="shared" ca="1" si="798"/>
        <v/>
      </c>
      <c r="R4747" s="70" t="str">
        <f t="shared" ca="1" si="795"/>
        <v/>
      </c>
      <c r="S4747" s="70" t="str">
        <f t="shared" ca="1" si="796"/>
        <v/>
      </c>
      <c r="T4747" s="147" t="str">
        <f t="shared" ca="1" si="797"/>
        <v/>
      </c>
      <c r="U4747" s="146"/>
      <c r="V4747" s="51"/>
      <c r="W4747" s="51"/>
      <c r="X4747" s="51"/>
      <c r="Y4747" s="51"/>
      <c r="Z4747" s="51"/>
      <c r="AA4747" s="145"/>
    </row>
    <row r="4748" spans="1:27" s="2" customFormat="1" ht="15.6" x14ac:dyDescent="0.3">
      <c r="A4748" s="555">
        <v>45517</v>
      </c>
      <c r="B4748" s="72" t="s">
        <v>4485</v>
      </c>
      <c r="C4748" s="72" t="s">
        <v>3434</v>
      </c>
      <c r="D4748" s="72">
        <v>8</v>
      </c>
      <c r="E4748" s="72" t="s">
        <v>66</v>
      </c>
      <c r="F4748" s="45">
        <v>24</v>
      </c>
      <c r="G4748" s="46" t="s">
        <v>4508</v>
      </c>
      <c r="H4748" s="95" t="s">
        <v>84</v>
      </c>
      <c r="I4748" s="47"/>
      <c r="J4748" s="568"/>
      <c r="K4748" s="42" t="s">
        <v>31</v>
      </c>
      <c r="L4748" s="544">
        <v>45471</v>
      </c>
      <c r="M4748" s="48"/>
      <c r="N4748" s="513">
        <v>45516</v>
      </c>
      <c r="O4748" s="51"/>
      <c r="P4748" s="70" t="str">
        <f t="shared" ca="1" si="793"/>
        <v/>
      </c>
      <c r="Q4748" s="70" t="str">
        <f t="shared" ca="1" si="798"/>
        <v/>
      </c>
      <c r="R4748" s="70" t="str">
        <f t="shared" ca="1" si="795"/>
        <v/>
      </c>
      <c r="S4748" s="70" t="str">
        <f t="shared" ca="1" si="796"/>
        <v/>
      </c>
      <c r="T4748" s="147" t="str">
        <f t="shared" ca="1" si="797"/>
        <v/>
      </c>
      <c r="U4748" s="146"/>
      <c r="V4748" s="51"/>
      <c r="W4748" s="51"/>
      <c r="X4748" s="51"/>
      <c r="Y4748" s="51"/>
      <c r="Z4748" s="51"/>
      <c r="AA4748" s="145"/>
    </row>
    <row r="4749" spans="1:27" s="2" customFormat="1" ht="15.6" x14ac:dyDescent="0.3">
      <c r="A4749" s="555">
        <v>45517</v>
      </c>
      <c r="B4749" s="72" t="s">
        <v>4485</v>
      </c>
      <c r="C4749" s="72" t="s">
        <v>3434</v>
      </c>
      <c r="D4749" s="72">
        <v>8</v>
      </c>
      <c r="E4749" s="72" t="s">
        <v>66</v>
      </c>
      <c r="F4749" s="45">
        <v>25</v>
      </c>
      <c r="G4749" s="52" t="s">
        <v>4509</v>
      </c>
      <c r="H4749" s="53" t="s">
        <v>30</v>
      </c>
      <c r="I4749" s="48"/>
      <c r="J4749" s="513"/>
      <c r="K4749" s="42" t="s">
        <v>31</v>
      </c>
      <c r="L4749" s="544">
        <v>45471</v>
      </c>
      <c r="M4749" s="48"/>
      <c r="N4749" s="513">
        <v>45581</v>
      </c>
      <c r="O4749" s="51"/>
      <c r="P4749" s="70" t="str">
        <f t="shared" ca="1" si="793"/>
        <v/>
      </c>
      <c r="Q4749" s="70" t="str">
        <f t="shared" ca="1" si="798"/>
        <v/>
      </c>
      <c r="R4749" s="70" t="str">
        <f t="shared" ca="1" si="795"/>
        <v/>
      </c>
      <c r="S4749" s="70" t="str">
        <f t="shared" ca="1" si="796"/>
        <v/>
      </c>
      <c r="T4749" s="147" t="str">
        <f t="shared" ca="1" si="797"/>
        <v/>
      </c>
      <c r="U4749" s="146"/>
      <c r="V4749" s="51"/>
      <c r="W4749" s="51"/>
      <c r="X4749" s="51"/>
      <c r="Y4749" s="51"/>
      <c r="Z4749" s="51"/>
      <c r="AA4749" s="145"/>
    </row>
    <row r="4750" spans="1:27" s="2" customFormat="1" ht="15.6" x14ac:dyDescent="0.3">
      <c r="A4750" s="555">
        <v>45517</v>
      </c>
      <c r="B4750" s="72" t="s">
        <v>4485</v>
      </c>
      <c r="C4750" s="72" t="s">
        <v>3434</v>
      </c>
      <c r="D4750" s="72">
        <v>8</v>
      </c>
      <c r="E4750" s="72" t="s">
        <v>66</v>
      </c>
      <c r="F4750" s="45">
        <v>26</v>
      </c>
      <c r="G4750" s="46" t="s">
        <v>4219</v>
      </c>
      <c r="H4750" s="53" t="s">
        <v>44</v>
      </c>
      <c r="I4750" s="59"/>
      <c r="J4750" s="568">
        <v>45548</v>
      </c>
      <c r="K4750" s="42" t="s">
        <v>31</v>
      </c>
      <c r="L4750" s="544">
        <v>45471</v>
      </c>
      <c r="M4750" s="48"/>
      <c r="N4750" s="513">
        <v>45552</v>
      </c>
      <c r="O4750" s="51"/>
      <c r="P4750" s="70" t="str">
        <f t="shared" ca="1" si="793"/>
        <v/>
      </c>
      <c r="Q4750" s="70" t="str">
        <f t="shared" ca="1" si="798"/>
        <v/>
      </c>
      <c r="R4750" s="70" t="str">
        <f t="shared" ca="1" si="795"/>
        <v/>
      </c>
      <c r="S4750" s="70" t="str">
        <f t="shared" ca="1" si="796"/>
        <v/>
      </c>
      <c r="T4750" s="147" t="str">
        <f t="shared" ca="1" si="797"/>
        <v/>
      </c>
      <c r="U4750" s="146"/>
      <c r="V4750" s="51"/>
      <c r="W4750" s="51"/>
      <c r="X4750" s="51"/>
      <c r="Y4750" s="51"/>
      <c r="Z4750" s="51"/>
      <c r="AA4750" s="145"/>
    </row>
    <row r="4751" spans="1:27" s="2" customFormat="1" ht="15.6" x14ac:dyDescent="0.3">
      <c r="A4751" s="555">
        <v>45517</v>
      </c>
      <c r="B4751" s="72" t="s">
        <v>4485</v>
      </c>
      <c r="C4751" s="72" t="s">
        <v>3434</v>
      </c>
      <c r="D4751" s="72">
        <v>8</v>
      </c>
      <c r="E4751" s="72" t="s">
        <v>66</v>
      </c>
      <c r="F4751" s="45">
        <v>27</v>
      </c>
      <c r="G4751" s="46" t="s">
        <v>4510</v>
      </c>
      <c r="H4751" s="47" t="s">
        <v>367</v>
      </c>
      <c r="I4751" s="59"/>
      <c r="J4751" s="568">
        <v>45562</v>
      </c>
      <c r="K4751" s="42" t="s">
        <v>31</v>
      </c>
      <c r="L4751" s="544">
        <v>45471</v>
      </c>
      <c r="M4751" s="48"/>
      <c r="N4751" s="513">
        <v>45581</v>
      </c>
      <c r="O4751" s="51"/>
      <c r="P4751" s="70" t="str">
        <f t="shared" ca="1" si="793"/>
        <v/>
      </c>
      <c r="Q4751" s="70" t="str">
        <f ca="1">IF(K4751="ENCOMENDADO",TODAY()-L4751,"")</f>
        <v/>
      </c>
      <c r="R4751" s="70" t="str">
        <f t="shared" ca="1" si="795"/>
        <v/>
      </c>
      <c r="S4751" s="70" t="str">
        <f t="shared" ca="1" si="796"/>
        <v/>
      </c>
      <c r="T4751" s="147" t="str">
        <f t="shared" ca="1" si="797"/>
        <v/>
      </c>
      <c r="U4751" s="146"/>
      <c r="V4751" s="51"/>
      <c r="W4751" s="51"/>
      <c r="X4751" s="51"/>
      <c r="Y4751" s="51"/>
      <c r="Z4751" s="51"/>
      <c r="AA4751" s="145"/>
    </row>
    <row r="4752" spans="1:27" s="2" customFormat="1" ht="15.6" x14ac:dyDescent="0.3">
      <c r="A4752" s="555">
        <v>45517</v>
      </c>
      <c r="B4752" s="72" t="s">
        <v>4485</v>
      </c>
      <c r="C4752" s="72" t="s">
        <v>3434</v>
      </c>
      <c r="D4752" s="72">
        <v>8</v>
      </c>
      <c r="E4752" s="72" t="s">
        <v>66</v>
      </c>
      <c r="F4752" s="45">
        <v>28</v>
      </c>
      <c r="G4752" s="52" t="s">
        <v>4511</v>
      </c>
      <c r="H4752" s="53" t="s">
        <v>40</v>
      </c>
      <c r="I4752" s="59"/>
      <c r="J4752" s="569">
        <v>45562</v>
      </c>
      <c r="K4752" s="42" t="s">
        <v>31</v>
      </c>
      <c r="L4752" s="544">
        <v>45471</v>
      </c>
      <c r="M4752" s="48"/>
      <c r="N4752" s="513">
        <v>45581</v>
      </c>
      <c r="O4752" s="51"/>
      <c r="P4752" s="70" t="str">
        <f t="shared" ca="1" si="793"/>
        <v/>
      </c>
      <c r="Q4752" s="70" t="str">
        <f t="shared" ref="Q4752:Q4766" ca="1" si="799">IF(K4752="ENCOMENDADO",TODAY()-J4752,"")</f>
        <v/>
      </c>
      <c r="R4752" s="70" t="str">
        <f t="shared" ca="1" si="795"/>
        <v/>
      </c>
      <c r="S4752" s="70" t="str">
        <f t="shared" ca="1" si="796"/>
        <v/>
      </c>
      <c r="T4752" s="147" t="str">
        <f t="shared" ca="1" si="797"/>
        <v/>
      </c>
      <c r="U4752" s="146"/>
      <c r="V4752" s="51"/>
      <c r="W4752" s="51"/>
      <c r="X4752" s="51"/>
      <c r="Y4752" s="51"/>
      <c r="Z4752" s="51"/>
      <c r="AA4752" s="145"/>
    </row>
    <row r="4753" spans="1:27" s="2" customFormat="1" ht="15.6" x14ac:dyDescent="0.3">
      <c r="A4753" s="555">
        <v>45517</v>
      </c>
      <c r="B4753" s="72" t="s">
        <v>4485</v>
      </c>
      <c r="C4753" s="72" t="s">
        <v>3434</v>
      </c>
      <c r="D4753" s="72">
        <v>8</v>
      </c>
      <c r="E4753" s="72" t="s">
        <v>66</v>
      </c>
      <c r="F4753" s="45">
        <v>29</v>
      </c>
      <c r="G4753" s="52" t="s">
        <v>4512</v>
      </c>
      <c r="H4753" s="59"/>
      <c r="I4753" s="59"/>
      <c r="J4753" s="569">
        <v>45562</v>
      </c>
      <c r="K4753" s="188" t="s">
        <v>227</v>
      </c>
      <c r="L4753" s="544">
        <v>45471</v>
      </c>
      <c r="M4753" s="48"/>
      <c r="N4753" s="513"/>
      <c r="O4753" s="51"/>
      <c r="P4753" s="70" t="str">
        <f t="shared" ca="1" si="793"/>
        <v/>
      </c>
      <c r="Q4753" s="70" t="str">
        <f t="shared" ca="1" si="799"/>
        <v/>
      </c>
      <c r="R4753" s="70" t="str">
        <f t="shared" ca="1" si="795"/>
        <v/>
      </c>
      <c r="S4753" s="70" t="str">
        <f t="shared" ca="1" si="796"/>
        <v/>
      </c>
      <c r="T4753" s="147" t="str">
        <f t="shared" ca="1" si="797"/>
        <v/>
      </c>
      <c r="U4753" s="146"/>
      <c r="V4753" s="51"/>
      <c r="W4753" s="51"/>
      <c r="X4753" s="51"/>
      <c r="Y4753" s="51"/>
      <c r="Z4753" s="51"/>
      <c r="AA4753" s="145"/>
    </row>
    <row r="4754" spans="1:27" s="2" customFormat="1" ht="15.6" x14ac:dyDescent="0.3">
      <c r="A4754" s="555">
        <v>45517</v>
      </c>
      <c r="B4754" s="72" t="s">
        <v>4485</v>
      </c>
      <c r="C4754" s="72" t="s">
        <v>3434</v>
      </c>
      <c r="D4754" s="72">
        <v>8</v>
      </c>
      <c r="E4754" s="72" t="s">
        <v>66</v>
      </c>
      <c r="F4754" s="45">
        <v>30</v>
      </c>
      <c r="G4754" s="52" t="s">
        <v>4513</v>
      </c>
      <c r="H4754" s="53" t="s">
        <v>30</v>
      </c>
      <c r="I4754" s="59"/>
      <c r="J4754" s="569">
        <v>45562</v>
      </c>
      <c r="K4754" s="42" t="s">
        <v>31</v>
      </c>
      <c r="L4754" s="544">
        <v>45471</v>
      </c>
      <c r="M4754" s="48"/>
      <c r="N4754" s="513">
        <v>45581</v>
      </c>
      <c r="O4754" s="51"/>
      <c r="P4754" s="70" t="str">
        <f t="shared" ca="1" si="793"/>
        <v/>
      </c>
      <c r="Q4754" s="70" t="str">
        <f t="shared" ca="1" si="799"/>
        <v/>
      </c>
      <c r="R4754" s="70" t="str">
        <f t="shared" ca="1" si="795"/>
        <v/>
      </c>
      <c r="S4754" s="70" t="str">
        <f t="shared" ca="1" si="796"/>
        <v/>
      </c>
      <c r="T4754" s="147" t="str">
        <f t="shared" ca="1" si="797"/>
        <v/>
      </c>
      <c r="U4754" s="146"/>
      <c r="V4754" s="51"/>
      <c r="W4754" s="51"/>
      <c r="X4754" s="51"/>
      <c r="Y4754" s="51"/>
      <c r="Z4754" s="51"/>
      <c r="AA4754" s="145"/>
    </row>
    <row r="4755" spans="1:27" s="2" customFormat="1" ht="15.6" x14ac:dyDescent="0.3">
      <c r="A4755" s="555">
        <v>45517</v>
      </c>
      <c r="B4755" s="72" t="s">
        <v>4485</v>
      </c>
      <c r="C4755" s="72" t="s">
        <v>3434</v>
      </c>
      <c r="D4755" s="72">
        <v>8</v>
      </c>
      <c r="E4755" s="72" t="s">
        <v>66</v>
      </c>
      <c r="F4755" s="45">
        <v>31</v>
      </c>
      <c r="G4755" s="52" t="s">
        <v>4514</v>
      </c>
      <c r="H4755" s="53" t="s">
        <v>30</v>
      </c>
      <c r="I4755" s="59"/>
      <c r="J4755" s="569">
        <v>45562</v>
      </c>
      <c r="K4755" s="42" t="s">
        <v>31</v>
      </c>
      <c r="L4755" s="544">
        <v>45471</v>
      </c>
      <c r="M4755" s="48"/>
      <c r="N4755" s="513">
        <v>45581</v>
      </c>
      <c r="O4755" s="51"/>
      <c r="P4755" s="70" t="str">
        <f t="shared" ca="1" si="793"/>
        <v/>
      </c>
      <c r="Q4755" s="70" t="str">
        <f t="shared" ca="1" si="799"/>
        <v/>
      </c>
      <c r="R4755" s="70" t="str">
        <f t="shared" ca="1" si="795"/>
        <v/>
      </c>
      <c r="S4755" s="70" t="str">
        <f t="shared" ca="1" si="796"/>
        <v/>
      </c>
      <c r="T4755" s="147" t="str">
        <f t="shared" ca="1" si="797"/>
        <v/>
      </c>
      <c r="U4755" s="146"/>
      <c r="V4755" s="51"/>
      <c r="W4755" s="51"/>
      <c r="X4755" s="51"/>
      <c r="Y4755" s="51"/>
      <c r="Z4755" s="51"/>
      <c r="AA4755" s="145"/>
    </row>
    <row r="4756" spans="1:27" s="2" customFormat="1" ht="15.6" x14ac:dyDescent="0.3">
      <c r="A4756" s="555">
        <v>45517</v>
      </c>
      <c r="B4756" s="72" t="s">
        <v>4485</v>
      </c>
      <c r="C4756" s="72" t="s">
        <v>3434</v>
      </c>
      <c r="D4756" s="72">
        <v>8</v>
      </c>
      <c r="E4756" s="72" t="s">
        <v>66</v>
      </c>
      <c r="F4756" s="45">
        <v>32</v>
      </c>
      <c r="G4756" s="46" t="s">
        <v>4515</v>
      </c>
      <c r="H4756" s="47" t="s">
        <v>30</v>
      </c>
      <c r="I4756" s="59"/>
      <c r="J4756" s="568">
        <v>45562</v>
      </c>
      <c r="K4756" s="42" t="s">
        <v>31</v>
      </c>
      <c r="L4756" s="544">
        <v>45471</v>
      </c>
      <c r="M4756" s="48"/>
      <c r="N4756" s="513">
        <v>45581</v>
      </c>
      <c r="O4756" s="51"/>
      <c r="P4756" s="70" t="str">
        <f t="shared" ca="1" si="793"/>
        <v/>
      </c>
      <c r="Q4756" s="70" t="str">
        <f t="shared" ca="1" si="799"/>
        <v/>
      </c>
      <c r="R4756" s="70" t="str">
        <f t="shared" ca="1" si="795"/>
        <v/>
      </c>
      <c r="S4756" s="70" t="str">
        <f t="shared" ca="1" si="796"/>
        <v/>
      </c>
      <c r="T4756" s="147" t="str">
        <f t="shared" ca="1" si="797"/>
        <v/>
      </c>
      <c r="U4756" s="146"/>
      <c r="V4756" s="51"/>
      <c r="W4756" s="51"/>
      <c r="X4756" s="51"/>
      <c r="Y4756" s="51"/>
      <c r="Z4756" s="51"/>
      <c r="AA4756" s="145"/>
    </row>
    <row r="4757" spans="1:27" s="2" customFormat="1" ht="15.6" x14ac:dyDescent="0.3">
      <c r="A4757" s="555">
        <v>45517</v>
      </c>
      <c r="B4757" s="72" t="s">
        <v>4485</v>
      </c>
      <c r="C4757" s="72" t="s">
        <v>3434</v>
      </c>
      <c r="D4757" s="72">
        <v>8</v>
      </c>
      <c r="E4757" s="72" t="s">
        <v>66</v>
      </c>
      <c r="F4757" s="45">
        <v>33</v>
      </c>
      <c r="G4757" s="46" t="s">
        <v>4516</v>
      </c>
      <c r="H4757" s="47" t="s">
        <v>30</v>
      </c>
      <c r="I4757" s="59"/>
      <c r="J4757" s="568">
        <v>45562</v>
      </c>
      <c r="K4757" s="42" t="s">
        <v>31</v>
      </c>
      <c r="L4757" s="544">
        <v>45471</v>
      </c>
      <c r="M4757" s="48"/>
      <c r="N4757" s="513">
        <v>45616</v>
      </c>
      <c r="O4757" s="51"/>
      <c r="P4757" s="70" t="str">
        <f t="shared" ca="1" si="793"/>
        <v/>
      </c>
      <c r="Q4757" s="70" t="str">
        <f t="shared" ca="1" si="799"/>
        <v/>
      </c>
      <c r="R4757" s="70" t="str">
        <f t="shared" ca="1" si="795"/>
        <v/>
      </c>
      <c r="S4757" s="70" t="str">
        <f t="shared" ca="1" si="796"/>
        <v/>
      </c>
      <c r="T4757" s="147" t="str">
        <f t="shared" ca="1" si="797"/>
        <v/>
      </c>
      <c r="U4757" s="146"/>
      <c r="V4757" s="51"/>
      <c r="W4757" s="51"/>
      <c r="X4757" s="51"/>
      <c r="Y4757" s="51"/>
      <c r="Z4757" s="51"/>
      <c r="AA4757" s="145"/>
    </row>
    <row r="4758" spans="1:27" s="2" customFormat="1" ht="15.6" x14ac:dyDescent="0.3">
      <c r="A4758" s="555">
        <v>45517</v>
      </c>
      <c r="B4758" s="72" t="s">
        <v>4485</v>
      </c>
      <c r="C4758" s="72" t="s">
        <v>3434</v>
      </c>
      <c r="D4758" s="72">
        <v>8</v>
      </c>
      <c r="E4758" s="72" t="s">
        <v>66</v>
      </c>
      <c r="F4758" s="45">
        <v>34</v>
      </c>
      <c r="G4758" s="52" t="s">
        <v>4517</v>
      </c>
      <c r="H4758" s="53" t="s">
        <v>30</v>
      </c>
      <c r="I4758" s="59"/>
      <c r="J4758" s="569">
        <v>45562</v>
      </c>
      <c r="K4758" s="42" t="s">
        <v>31</v>
      </c>
      <c r="L4758" s="544">
        <v>45471</v>
      </c>
      <c r="M4758" s="48"/>
      <c r="N4758" s="513">
        <v>45568</v>
      </c>
      <c r="O4758" s="51"/>
      <c r="P4758" s="70" t="str">
        <f t="shared" ca="1" si="793"/>
        <v/>
      </c>
      <c r="Q4758" s="70" t="str">
        <f t="shared" ca="1" si="799"/>
        <v/>
      </c>
      <c r="R4758" s="70" t="str">
        <f t="shared" ca="1" si="795"/>
        <v/>
      </c>
      <c r="S4758" s="70" t="str">
        <f t="shared" ca="1" si="796"/>
        <v/>
      </c>
      <c r="T4758" s="147" t="str">
        <f t="shared" ca="1" si="797"/>
        <v/>
      </c>
      <c r="U4758" s="146"/>
      <c r="V4758" s="51"/>
      <c r="W4758" s="51"/>
      <c r="X4758" s="51"/>
      <c r="Y4758" s="51"/>
      <c r="Z4758" s="51"/>
      <c r="AA4758" s="145"/>
    </row>
    <row r="4759" spans="1:27" s="2" customFormat="1" ht="15.6" x14ac:dyDescent="0.3">
      <c r="A4759" s="555">
        <v>45517</v>
      </c>
      <c r="B4759" s="72" t="s">
        <v>4485</v>
      </c>
      <c r="C4759" s="72" t="s">
        <v>3434</v>
      </c>
      <c r="D4759" s="72">
        <v>8</v>
      </c>
      <c r="E4759" s="72" t="s">
        <v>66</v>
      </c>
      <c r="F4759" s="45">
        <v>35</v>
      </c>
      <c r="G4759" s="52" t="s">
        <v>4518</v>
      </c>
      <c r="H4759" s="53" t="s">
        <v>30</v>
      </c>
      <c r="I4759" s="59"/>
      <c r="J4759" s="569">
        <v>45562</v>
      </c>
      <c r="K4759" s="42" t="s">
        <v>31</v>
      </c>
      <c r="L4759" s="544">
        <v>45471</v>
      </c>
      <c r="M4759" s="48"/>
      <c r="N4759" s="513">
        <v>45581</v>
      </c>
      <c r="O4759" s="51"/>
      <c r="P4759" s="70" t="str">
        <f t="shared" ca="1" si="793"/>
        <v/>
      </c>
      <c r="Q4759" s="70" t="str">
        <f t="shared" ca="1" si="799"/>
        <v/>
      </c>
      <c r="R4759" s="70" t="str">
        <f t="shared" ca="1" si="795"/>
        <v/>
      </c>
      <c r="S4759" s="70" t="str">
        <f t="shared" ca="1" si="796"/>
        <v/>
      </c>
      <c r="T4759" s="147" t="str">
        <f t="shared" ca="1" si="797"/>
        <v/>
      </c>
      <c r="U4759" s="146"/>
      <c r="V4759" s="51"/>
      <c r="W4759" s="51"/>
      <c r="X4759" s="51"/>
      <c r="Y4759" s="51"/>
      <c r="Z4759" s="51"/>
      <c r="AA4759" s="145"/>
    </row>
    <row r="4760" spans="1:27" s="2" customFormat="1" ht="15.6" x14ac:dyDescent="0.3">
      <c r="A4760" s="555">
        <v>45517</v>
      </c>
      <c r="B4760" s="72" t="s">
        <v>4485</v>
      </c>
      <c r="C4760" s="72" t="s">
        <v>3434</v>
      </c>
      <c r="D4760" s="72">
        <v>8</v>
      </c>
      <c r="E4760" s="72" t="s">
        <v>66</v>
      </c>
      <c r="F4760" s="45">
        <v>36</v>
      </c>
      <c r="G4760" s="46" t="s">
        <v>4519</v>
      </c>
      <c r="H4760" s="47" t="s">
        <v>592</v>
      </c>
      <c r="I4760" s="59"/>
      <c r="J4760" s="568">
        <v>45562</v>
      </c>
      <c r="K4760" s="42" t="s">
        <v>31</v>
      </c>
      <c r="L4760" s="544">
        <v>45471</v>
      </c>
      <c r="M4760" s="48"/>
      <c r="N4760" s="513">
        <v>45616</v>
      </c>
      <c r="O4760" s="51"/>
      <c r="P4760" s="70" t="str">
        <f t="shared" ca="1" si="793"/>
        <v/>
      </c>
      <c r="Q4760" s="70" t="str">
        <f t="shared" ca="1" si="799"/>
        <v/>
      </c>
      <c r="R4760" s="70" t="str">
        <f t="shared" ca="1" si="795"/>
        <v/>
      </c>
      <c r="S4760" s="70" t="str">
        <f t="shared" ca="1" si="796"/>
        <v/>
      </c>
      <c r="T4760" s="147" t="str">
        <f t="shared" ca="1" si="797"/>
        <v/>
      </c>
      <c r="U4760" s="146"/>
      <c r="V4760" s="51"/>
      <c r="W4760" s="51"/>
      <c r="X4760" s="51"/>
      <c r="Y4760" s="51"/>
      <c r="Z4760" s="51"/>
      <c r="AA4760" s="145"/>
    </row>
    <row r="4761" spans="1:27" s="2" customFormat="1" ht="15.6" x14ac:dyDescent="0.3">
      <c r="A4761" s="555">
        <v>45517</v>
      </c>
      <c r="B4761" s="72" t="s">
        <v>4485</v>
      </c>
      <c r="C4761" s="72" t="s">
        <v>3434</v>
      </c>
      <c r="D4761" s="72">
        <v>8</v>
      </c>
      <c r="E4761" s="72" t="s">
        <v>66</v>
      </c>
      <c r="F4761" s="45">
        <v>37</v>
      </c>
      <c r="G4761" s="52" t="s">
        <v>4520</v>
      </c>
      <c r="H4761" s="53" t="s">
        <v>111</v>
      </c>
      <c r="I4761" s="59"/>
      <c r="J4761" s="568">
        <v>45562</v>
      </c>
      <c r="K4761" s="42" t="s">
        <v>31</v>
      </c>
      <c r="L4761" s="544">
        <v>45471</v>
      </c>
      <c r="M4761" s="48"/>
      <c r="N4761" s="513">
        <v>45586</v>
      </c>
      <c r="O4761" s="51"/>
      <c r="P4761" s="70" t="str">
        <f t="shared" ca="1" si="793"/>
        <v/>
      </c>
      <c r="Q4761" s="70" t="str">
        <f t="shared" ca="1" si="799"/>
        <v/>
      </c>
      <c r="R4761" s="70" t="str">
        <f t="shared" ca="1" si="795"/>
        <v/>
      </c>
      <c r="S4761" s="70" t="str">
        <f t="shared" ca="1" si="796"/>
        <v/>
      </c>
      <c r="T4761" s="147" t="str">
        <f t="shared" ca="1" si="797"/>
        <v/>
      </c>
      <c r="U4761" s="146"/>
      <c r="V4761" s="51"/>
      <c r="W4761" s="51"/>
      <c r="X4761" s="51"/>
      <c r="Y4761" s="51"/>
      <c r="Z4761" s="51"/>
      <c r="AA4761" s="145"/>
    </row>
    <row r="4762" spans="1:27" s="2" customFormat="1" ht="15.6" x14ac:dyDescent="0.3">
      <c r="A4762" s="555">
        <v>45517</v>
      </c>
      <c r="B4762" s="72" t="s">
        <v>4485</v>
      </c>
      <c r="C4762" s="72" t="s">
        <v>3434</v>
      </c>
      <c r="D4762" s="72">
        <v>8</v>
      </c>
      <c r="E4762" s="72" t="s">
        <v>66</v>
      </c>
      <c r="F4762" s="45">
        <v>38</v>
      </c>
      <c r="G4762" s="52" t="s">
        <v>4521</v>
      </c>
      <c r="H4762" s="53" t="s">
        <v>30</v>
      </c>
      <c r="I4762" s="59"/>
      <c r="J4762" s="569">
        <v>45562</v>
      </c>
      <c r="K4762" s="42" t="s">
        <v>31</v>
      </c>
      <c r="L4762" s="544">
        <v>45471</v>
      </c>
      <c r="M4762" s="48"/>
      <c r="N4762" s="513">
        <v>45552</v>
      </c>
      <c r="O4762" s="51"/>
      <c r="P4762" s="70" t="str">
        <f t="shared" ca="1" si="793"/>
        <v/>
      </c>
      <c r="Q4762" s="70" t="str">
        <f t="shared" ca="1" si="799"/>
        <v/>
      </c>
      <c r="R4762" s="70" t="str">
        <f t="shared" ca="1" si="795"/>
        <v/>
      </c>
      <c r="S4762" s="70" t="str">
        <f t="shared" ca="1" si="796"/>
        <v/>
      </c>
      <c r="T4762" s="147" t="str">
        <f t="shared" ca="1" si="797"/>
        <v/>
      </c>
      <c r="U4762" s="146"/>
      <c r="V4762" s="51"/>
      <c r="W4762" s="51"/>
      <c r="X4762" s="51"/>
      <c r="Y4762" s="51"/>
      <c r="Z4762" s="51"/>
      <c r="AA4762" s="145"/>
    </row>
    <row r="4763" spans="1:27" s="2" customFormat="1" ht="18" customHeight="1" x14ac:dyDescent="0.35">
      <c r="A4763" s="555">
        <v>45581</v>
      </c>
      <c r="B4763" s="48" t="s">
        <v>4522</v>
      </c>
      <c r="C4763" s="45" t="s">
        <v>3434</v>
      </c>
      <c r="D4763" s="45">
        <v>8</v>
      </c>
      <c r="E4763" s="45" t="s">
        <v>108</v>
      </c>
      <c r="F4763" s="45">
        <v>1</v>
      </c>
      <c r="G4763" s="44" t="s">
        <v>4523</v>
      </c>
      <c r="H4763" s="48" t="s">
        <v>57</v>
      </c>
      <c r="I4763" s="235"/>
      <c r="J4763" s="513">
        <v>45581</v>
      </c>
      <c r="K4763" s="642" t="s">
        <v>5552</v>
      </c>
      <c r="L4763" s="544">
        <v>45513</v>
      </c>
      <c r="M4763" s="404"/>
      <c r="N4763" s="516"/>
      <c r="O4763" s="475" t="s">
        <v>4524</v>
      </c>
      <c r="P4763" s="70" t="str">
        <f t="shared" ca="1" si="793"/>
        <v/>
      </c>
      <c r="Q4763" s="70" t="str">
        <f t="shared" ca="1" si="799"/>
        <v/>
      </c>
      <c r="R4763" s="70" t="str">
        <f t="shared" ca="1" si="795"/>
        <v/>
      </c>
      <c r="S4763" s="70" t="str">
        <f t="shared" ca="1" si="796"/>
        <v/>
      </c>
      <c r="T4763" s="147" t="str">
        <f t="shared" ca="1" si="797"/>
        <v/>
      </c>
      <c r="U4763" s="146"/>
      <c r="V4763" s="51"/>
      <c r="W4763" s="51"/>
      <c r="X4763" s="51"/>
      <c r="Y4763" s="51"/>
      <c r="Z4763" s="51"/>
      <c r="AA4763" s="145"/>
    </row>
    <row r="4764" spans="1:27" s="2" customFormat="1" ht="15.6" x14ac:dyDescent="0.3">
      <c r="A4764" s="555">
        <v>45581</v>
      </c>
      <c r="B4764" s="48" t="s">
        <v>4522</v>
      </c>
      <c r="C4764" s="48" t="s">
        <v>3434</v>
      </c>
      <c r="D4764" s="48">
        <v>8</v>
      </c>
      <c r="E4764" s="48" t="s">
        <v>108</v>
      </c>
      <c r="F4764" s="45">
        <v>2</v>
      </c>
      <c r="G4764" s="64" t="s">
        <v>4525</v>
      </c>
      <c r="H4764" s="65" t="s">
        <v>76</v>
      </c>
      <c r="I4764" s="48"/>
      <c r="J4764" s="513">
        <v>45581</v>
      </c>
      <c r="K4764" s="42" t="s">
        <v>31</v>
      </c>
      <c r="L4764" s="544">
        <v>45513</v>
      </c>
      <c r="M4764" s="57"/>
      <c r="N4764" s="516">
        <v>45698</v>
      </c>
      <c r="O4764" s="51" t="s">
        <v>4524</v>
      </c>
      <c r="P4764" s="70" t="str">
        <f t="shared" ca="1" si="793"/>
        <v/>
      </c>
      <c r="Q4764" s="70" t="str">
        <f t="shared" ca="1" si="799"/>
        <v/>
      </c>
      <c r="R4764" s="70" t="str">
        <f t="shared" ca="1" si="795"/>
        <v/>
      </c>
      <c r="S4764" s="70" t="str">
        <f t="shared" ca="1" si="796"/>
        <v/>
      </c>
      <c r="T4764" s="147" t="str">
        <f t="shared" ca="1" si="797"/>
        <v/>
      </c>
      <c r="U4764" s="146"/>
      <c r="V4764" s="51"/>
      <c r="W4764" s="51"/>
      <c r="X4764" s="51"/>
      <c r="Y4764" s="51"/>
      <c r="Z4764" s="51"/>
      <c r="AA4764" s="145"/>
    </row>
    <row r="4765" spans="1:27" s="2" customFormat="1" ht="31.2" x14ac:dyDescent="0.3">
      <c r="A4765" s="555">
        <v>45581</v>
      </c>
      <c r="B4765" s="48" t="s">
        <v>4522</v>
      </c>
      <c r="C4765" s="45" t="s">
        <v>3434</v>
      </c>
      <c r="D4765" s="45">
        <v>8</v>
      </c>
      <c r="E4765" s="45" t="s">
        <v>108</v>
      </c>
      <c r="F4765" s="45">
        <v>3</v>
      </c>
      <c r="G4765" s="64" t="s">
        <v>5178</v>
      </c>
      <c r="H4765" s="65" t="s">
        <v>5177</v>
      </c>
      <c r="I4765" s="364"/>
      <c r="J4765" s="526">
        <v>45588</v>
      </c>
      <c r="K4765" s="42" t="s">
        <v>31</v>
      </c>
      <c r="L4765" s="544">
        <v>45513</v>
      </c>
      <c r="M4765" s="103">
        <v>45679</v>
      </c>
      <c r="N4765" s="516">
        <v>45882</v>
      </c>
      <c r="O4765" s="51" t="s">
        <v>4524</v>
      </c>
      <c r="P4765" s="70" t="str">
        <f t="shared" ca="1" si="793"/>
        <v/>
      </c>
      <c r="Q4765" s="70" t="str">
        <f t="shared" ca="1" si="799"/>
        <v/>
      </c>
      <c r="R4765" s="70" t="str">
        <f t="shared" ca="1" si="795"/>
        <v/>
      </c>
      <c r="S4765" s="70" t="str">
        <f t="shared" ca="1" si="796"/>
        <v/>
      </c>
      <c r="T4765" s="147" t="str">
        <f t="shared" ca="1" si="797"/>
        <v/>
      </c>
      <c r="U4765" s="146"/>
      <c r="V4765" s="51"/>
      <c r="W4765" s="51"/>
      <c r="X4765" s="51"/>
      <c r="Y4765" s="51"/>
      <c r="Z4765" s="51"/>
      <c r="AA4765" s="145"/>
    </row>
    <row r="4766" spans="1:27" s="2" customFormat="1" ht="15.6" x14ac:dyDescent="0.3">
      <c r="A4766" s="555">
        <v>45581</v>
      </c>
      <c r="B4766" s="48" t="s">
        <v>4522</v>
      </c>
      <c r="C4766" s="48" t="s">
        <v>3434</v>
      </c>
      <c r="D4766" s="48">
        <v>8</v>
      </c>
      <c r="E4766" s="48" t="s">
        <v>108</v>
      </c>
      <c r="F4766" s="45">
        <v>4</v>
      </c>
      <c r="G4766" s="67" t="s">
        <v>383</v>
      </c>
      <c r="H4766" s="47" t="s">
        <v>30</v>
      </c>
      <c r="I4766" s="48"/>
      <c r="J4766" s="513"/>
      <c r="K4766" s="42" t="s">
        <v>31</v>
      </c>
      <c r="L4766" s="544">
        <v>45513</v>
      </c>
      <c r="M4766" s="57"/>
      <c r="N4766" s="516">
        <v>45581</v>
      </c>
      <c r="O4766" s="51" t="s">
        <v>4526</v>
      </c>
      <c r="P4766" s="70" t="str">
        <f t="shared" ca="1" si="793"/>
        <v/>
      </c>
      <c r="Q4766" s="70" t="str">
        <f t="shared" ca="1" si="799"/>
        <v/>
      </c>
      <c r="R4766" s="70" t="str">
        <f t="shared" ca="1" si="795"/>
        <v/>
      </c>
      <c r="S4766" s="70" t="str">
        <f t="shared" ca="1" si="796"/>
        <v/>
      </c>
      <c r="T4766" s="147" t="str">
        <f t="shared" ca="1" si="797"/>
        <v/>
      </c>
      <c r="U4766" s="146"/>
      <c r="V4766" s="51"/>
      <c r="W4766" s="51"/>
      <c r="X4766" s="51"/>
      <c r="Y4766" s="51"/>
      <c r="Z4766" s="51"/>
      <c r="AA4766" s="145"/>
    </row>
    <row r="4767" spans="1:27" s="2" customFormat="1" ht="15.6" x14ac:dyDescent="0.3">
      <c r="A4767" s="555">
        <v>45581</v>
      </c>
      <c r="B4767" s="48" t="s">
        <v>4522</v>
      </c>
      <c r="C4767" s="45" t="s">
        <v>3434</v>
      </c>
      <c r="D4767" s="45">
        <v>8</v>
      </c>
      <c r="E4767" s="45" t="s">
        <v>108</v>
      </c>
      <c r="F4767" s="45">
        <v>4</v>
      </c>
      <c r="G4767" s="63" t="s">
        <v>4527</v>
      </c>
      <c r="H4767" s="47" t="s">
        <v>104</v>
      </c>
      <c r="I4767" s="48"/>
      <c r="J4767" s="513">
        <v>45693</v>
      </c>
      <c r="K4767" s="42" t="s">
        <v>31</v>
      </c>
      <c r="L4767" s="544">
        <v>45513</v>
      </c>
      <c r="M4767" s="48"/>
      <c r="N4767" s="513">
        <v>45702</v>
      </c>
      <c r="O4767" s="51"/>
      <c r="P4767" s="70"/>
      <c r="Q4767" s="70"/>
      <c r="R4767" s="70"/>
      <c r="S4767" s="70"/>
      <c r="T4767" s="147"/>
      <c r="U4767" s="146"/>
      <c r="V4767" s="51"/>
      <c r="W4767" s="51"/>
      <c r="X4767" s="51"/>
      <c r="Y4767" s="51"/>
      <c r="Z4767" s="51"/>
      <c r="AA4767" s="145"/>
    </row>
    <row r="4768" spans="1:27" s="2" customFormat="1" ht="15.6" x14ac:dyDescent="0.3">
      <c r="A4768" s="555">
        <v>45581</v>
      </c>
      <c r="B4768" s="48" t="s">
        <v>4522</v>
      </c>
      <c r="C4768" s="48" t="s">
        <v>3434</v>
      </c>
      <c r="D4768" s="48">
        <v>8</v>
      </c>
      <c r="E4768" s="48" t="s">
        <v>108</v>
      </c>
      <c r="F4768" s="76">
        <v>6</v>
      </c>
      <c r="G4768" s="52" t="s">
        <v>4528</v>
      </c>
      <c r="H4768" s="53" t="s">
        <v>76</v>
      </c>
      <c r="I4768" s="48"/>
      <c r="J4768" s="513"/>
      <c r="K4768" s="42" t="s">
        <v>31</v>
      </c>
      <c r="L4768" s="544">
        <v>45513</v>
      </c>
      <c r="M4768" s="57"/>
      <c r="N4768" s="516">
        <v>45545</v>
      </c>
      <c r="O4768" s="51" t="s">
        <v>4524</v>
      </c>
      <c r="P4768" s="70" t="str">
        <f t="shared" ref="P4768:P4799" ca="1" si="800">IF(K4768="NÃO INTERVENCIONADO",TODAY()-J4768,"")</f>
        <v/>
      </c>
      <c r="Q4768" s="70" t="str">
        <f t="shared" ref="Q4768:Q4799" ca="1" si="801">IF(K4768="ENCOMENDADO",TODAY()-J4768,"")</f>
        <v/>
      </c>
      <c r="R4768" s="70" t="str">
        <f t="shared" ref="R4768:R4799" ca="1" si="802">IF(K4768="EM OBRA",TODAY()-J4768,"")</f>
        <v/>
      </c>
      <c r="S4768" s="70" t="str">
        <f t="shared" ref="S4768:S4799" ca="1" si="803">IF(K4768="CORREÇÃO NÃO ACEITE",TODAY()-J4768,"")</f>
        <v/>
      </c>
      <c r="T4768" s="147" t="str">
        <f t="shared" ref="T4768:T4799" ca="1" si="804">IF(K4768="A VERIFICAR",TODAY()-J4768,"")</f>
        <v/>
      </c>
      <c r="U4768" s="146"/>
      <c r="V4768" s="51"/>
      <c r="W4768" s="51"/>
      <c r="X4768" s="51"/>
      <c r="Y4768" s="51"/>
      <c r="Z4768" s="51"/>
      <c r="AA4768" s="145"/>
    </row>
    <row r="4769" spans="1:27" s="2" customFormat="1" ht="15.6" x14ac:dyDescent="0.3">
      <c r="A4769" s="555">
        <v>45581</v>
      </c>
      <c r="B4769" s="48" t="s">
        <v>4522</v>
      </c>
      <c r="C4769" s="48" t="s">
        <v>3434</v>
      </c>
      <c r="D4769" s="48">
        <v>8</v>
      </c>
      <c r="E4769" s="48" t="s">
        <v>108</v>
      </c>
      <c r="F4769" s="45">
        <v>7</v>
      </c>
      <c r="G4769" s="63" t="s">
        <v>4529</v>
      </c>
      <c r="H4769" s="47" t="s">
        <v>30</v>
      </c>
      <c r="I4769" s="48"/>
      <c r="J4769" s="513"/>
      <c r="K4769" s="42" t="s">
        <v>31</v>
      </c>
      <c r="L4769" s="544">
        <v>45513</v>
      </c>
      <c r="M4769" s="57"/>
      <c r="N4769" s="516">
        <v>45581</v>
      </c>
      <c r="O4769" s="51" t="s">
        <v>4524</v>
      </c>
      <c r="P4769" s="70" t="str">
        <f t="shared" ca="1" si="800"/>
        <v/>
      </c>
      <c r="Q4769" s="70" t="str">
        <f t="shared" ca="1" si="801"/>
        <v/>
      </c>
      <c r="R4769" s="70" t="str">
        <f t="shared" ca="1" si="802"/>
        <v/>
      </c>
      <c r="S4769" s="70" t="str">
        <f t="shared" ca="1" si="803"/>
        <v/>
      </c>
      <c r="T4769" s="147" t="str">
        <f t="shared" ca="1" si="804"/>
        <v/>
      </c>
      <c r="U4769" s="146"/>
      <c r="V4769" s="51"/>
      <c r="W4769" s="51"/>
      <c r="X4769" s="51"/>
      <c r="Y4769" s="51"/>
      <c r="Z4769" s="51"/>
      <c r="AA4769" s="145"/>
    </row>
    <row r="4770" spans="1:27" s="2" customFormat="1" ht="15.6" x14ac:dyDescent="0.3">
      <c r="A4770" s="555">
        <v>45581</v>
      </c>
      <c r="B4770" s="48" t="s">
        <v>4522</v>
      </c>
      <c r="C4770" s="48" t="s">
        <v>3434</v>
      </c>
      <c r="D4770" s="48">
        <v>8</v>
      </c>
      <c r="E4770" s="48" t="s">
        <v>108</v>
      </c>
      <c r="F4770" s="45">
        <v>8</v>
      </c>
      <c r="G4770" s="71" t="s">
        <v>4530</v>
      </c>
      <c r="H4770" s="53" t="s">
        <v>30</v>
      </c>
      <c r="I4770" s="48"/>
      <c r="J4770" s="569">
        <v>45581</v>
      </c>
      <c r="K4770" s="42" t="s">
        <v>31</v>
      </c>
      <c r="L4770" s="544">
        <v>45513</v>
      </c>
      <c r="M4770" s="57"/>
      <c r="N4770" s="516">
        <v>45594</v>
      </c>
      <c r="O4770" s="51" t="s">
        <v>4524</v>
      </c>
      <c r="P4770" s="70" t="str">
        <f t="shared" ca="1" si="800"/>
        <v/>
      </c>
      <c r="Q4770" s="70" t="str">
        <f t="shared" ca="1" si="801"/>
        <v/>
      </c>
      <c r="R4770" s="70" t="str">
        <f t="shared" ca="1" si="802"/>
        <v/>
      </c>
      <c r="S4770" s="70" t="str">
        <f t="shared" ca="1" si="803"/>
        <v/>
      </c>
      <c r="T4770" s="147" t="str">
        <f t="shared" ca="1" si="804"/>
        <v/>
      </c>
      <c r="U4770" s="146"/>
      <c r="V4770" s="51"/>
      <c r="W4770" s="51"/>
      <c r="X4770" s="51"/>
      <c r="Y4770" s="51"/>
      <c r="Z4770" s="51"/>
      <c r="AA4770" s="145"/>
    </row>
    <row r="4771" spans="1:27" s="2" customFormat="1" ht="15.6" x14ac:dyDescent="0.3">
      <c r="A4771" s="555">
        <v>45581</v>
      </c>
      <c r="B4771" s="48" t="s">
        <v>4522</v>
      </c>
      <c r="C4771" s="48" t="s">
        <v>3434</v>
      </c>
      <c r="D4771" s="48">
        <v>8</v>
      </c>
      <c r="E4771" s="48" t="s">
        <v>108</v>
      </c>
      <c r="F4771" s="45">
        <v>9</v>
      </c>
      <c r="G4771" s="63" t="s">
        <v>4531</v>
      </c>
      <c r="H4771" s="47" t="s">
        <v>30</v>
      </c>
      <c r="I4771" s="48"/>
      <c r="J4771" s="513"/>
      <c r="K4771" s="42" t="s">
        <v>31</v>
      </c>
      <c r="L4771" s="544">
        <v>45513</v>
      </c>
      <c r="M4771" s="57"/>
      <c r="N4771" s="516">
        <v>45581</v>
      </c>
      <c r="O4771" s="51" t="s">
        <v>4524</v>
      </c>
      <c r="P4771" s="70" t="str">
        <f t="shared" ca="1" si="800"/>
        <v/>
      </c>
      <c r="Q4771" s="70" t="str">
        <f t="shared" ca="1" si="801"/>
        <v/>
      </c>
      <c r="R4771" s="70" t="str">
        <f t="shared" ca="1" si="802"/>
        <v/>
      </c>
      <c r="S4771" s="70" t="str">
        <f t="shared" ca="1" si="803"/>
        <v/>
      </c>
      <c r="T4771" s="147" t="str">
        <f t="shared" ca="1" si="804"/>
        <v/>
      </c>
      <c r="U4771" s="146"/>
      <c r="V4771" s="51"/>
      <c r="W4771" s="51"/>
      <c r="X4771" s="51"/>
      <c r="Y4771" s="51"/>
      <c r="Z4771" s="51"/>
      <c r="AA4771" s="145"/>
    </row>
    <row r="4772" spans="1:27" s="2" customFormat="1" ht="15.6" x14ac:dyDescent="0.3">
      <c r="A4772" s="555">
        <v>45581</v>
      </c>
      <c r="B4772" s="48" t="s">
        <v>4522</v>
      </c>
      <c r="C4772" s="48" t="s">
        <v>3434</v>
      </c>
      <c r="D4772" s="48">
        <v>8</v>
      </c>
      <c r="E4772" s="48" t="s">
        <v>108</v>
      </c>
      <c r="F4772" s="45">
        <v>10</v>
      </c>
      <c r="G4772" s="63" t="s">
        <v>4532</v>
      </c>
      <c r="H4772" s="47" t="s">
        <v>30</v>
      </c>
      <c r="I4772" s="48"/>
      <c r="J4772" s="569"/>
      <c r="K4772" s="42" t="s">
        <v>31</v>
      </c>
      <c r="L4772" s="544">
        <v>45513</v>
      </c>
      <c r="M4772" s="57"/>
      <c r="N4772" s="516">
        <v>45594</v>
      </c>
      <c r="O4772" s="51" t="s">
        <v>4524</v>
      </c>
      <c r="P4772" s="70" t="str">
        <f t="shared" ca="1" si="800"/>
        <v/>
      </c>
      <c r="Q4772" s="70" t="str">
        <f t="shared" ca="1" si="801"/>
        <v/>
      </c>
      <c r="R4772" s="70" t="str">
        <f t="shared" ca="1" si="802"/>
        <v/>
      </c>
      <c r="S4772" s="70" t="str">
        <f t="shared" ca="1" si="803"/>
        <v/>
      </c>
      <c r="T4772" s="147" t="str">
        <f t="shared" ca="1" si="804"/>
        <v/>
      </c>
      <c r="U4772" s="146"/>
      <c r="V4772" s="51"/>
      <c r="W4772" s="51"/>
      <c r="X4772" s="51"/>
      <c r="Y4772" s="51"/>
      <c r="Z4772" s="51"/>
      <c r="AA4772" s="145"/>
    </row>
    <row r="4773" spans="1:27" s="2" customFormat="1" ht="15.6" x14ac:dyDescent="0.3">
      <c r="A4773" s="555">
        <v>45581</v>
      </c>
      <c r="B4773" s="48" t="s">
        <v>4522</v>
      </c>
      <c r="C4773" s="48" t="s">
        <v>3434</v>
      </c>
      <c r="D4773" s="48">
        <v>8</v>
      </c>
      <c r="E4773" s="48" t="s">
        <v>108</v>
      </c>
      <c r="F4773" s="45">
        <v>11</v>
      </c>
      <c r="G4773" s="63" t="s">
        <v>4533</v>
      </c>
      <c r="H4773" s="47" t="s">
        <v>30</v>
      </c>
      <c r="I4773" s="48"/>
      <c r="J4773" s="513"/>
      <c r="K4773" s="42" t="s">
        <v>31</v>
      </c>
      <c r="L4773" s="544">
        <v>45513</v>
      </c>
      <c r="M4773" s="57"/>
      <c r="N4773" s="516">
        <v>45581</v>
      </c>
      <c r="O4773" s="51" t="s">
        <v>4524</v>
      </c>
      <c r="P4773" s="70" t="str">
        <f t="shared" ca="1" si="800"/>
        <v/>
      </c>
      <c r="Q4773" s="70" t="str">
        <f t="shared" ca="1" si="801"/>
        <v/>
      </c>
      <c r="R4773" s="70" t="str">
        <f t="shared" ca="1" si="802"/>
        <v/>
      </c>
      <c r="S4773" s="70" t="str">
        <f t="shared" ca="1" si="803"/>
        <v/>
      </c>
      <c r="T4773" s="147" t="str">
        <f t="shared" ca="1" si="804"/>
        <v/>
      </c>
      <c r="U4773" s="146"/>
      <c r="V4773" s="51"/>
      <c r="W4773" s="51"/>
      <c r="X4773" s="51"/>
      <c r="Y4773" s="51"/>
      <c r="Z4773" s="51"/>
      <c r="AA4773" s="145"/>
    </row>
    <row r="4774" spans="1:27" s="2" customFormat="1" ht="15.6" x14ac:dyDescent="0.3">
      <c r="A4774" s="555">
        <v>45581</v>
      </c>
      <c r="B4774" s="48" t="s">
        <v>4522</v>
      </c>
      <c r="C4774" s="48" t="s">
        <v>3434</v>
      </c>
      <c r="D4774" s="48">
        <v>8</v>
      </c>
      <c r="E4774" s="48" t="s">
        <v>108</v>
      </c>
      <c r="F4774" s="45">
        <v>12</v>
      </c>
      <c r="G4774" s="63" t="s">
        <v>4534</v>
      </c>
      <c r="H4774" s="47" t="s">
        <v>30</v>
      </c>
      <c r="I4774" s="48"/>
      <c r="J4774" s="513"/>
      <c r="K4774" s="42" t="s">
        <v>31</v>
      </c>
      <c r="L4774" s="544">
        <v>45513</v>
      </c>
      <c r="M4774" s="57"/>
      <c r="N4774" s="516">
        <v>45586</v>
      </c>
      <c r="O4774" s="51" t="s">
        <v>4524</v>
      </c>
      <c r="P4774" s="70" t="str">
        <f t="shared" ca="1" si="800"/>
        <v/>
      </c>
      <c r="Q4774" s="70" t="str">
        <f t="shared" ca="1" si="801"/>
        <v/>
      </c>
      <c r="R4774" s="70" t="str">
        <f t="shared" ca="1" si="802"/>
        <v/>
      </c>
      <c r="S4774" s="70" t="str">
        <f t="shared" ca="1" si="803"/>
        <v/>
      </c>
      <c r="T4774" s="147" t="str">
        <f t="shared" ca="1" si="804"/>
        <v/>
      </c>
      <c r="U4774" s="146"/>
      <c r="V4774" s="51"/>
      <c r="W4774" s="51"/>
      <c r="X4774" s="51"/>
      <c r="Y4774" s="51"/>
      <c r="Z4774" s="51"/>
      <c r="AA4774" s="145"/>
    </row>
    <row r="4775" spans="1:27" s="2" customFormat="1" ht="15.6" x14ac:dyDescent="0.3">
      <c r="A4775" s="555">
        <v>45581</v>
      </c>
      <c r="B4775" s="48" t="s">
        <v>4522</v>
      </c>
      <c r="C4775" s="48" t="s">
        <v>3434</v>
      </c>
      <c r="D4775" s="48">
        <v>8</v>
      </c>
      <c r="E4775" s="48" t="s">
        <v>108</v>
      </c>
      <c r="F4775" s="45">
        <v>13</v>
      </c>
      <c r="G4775" s="63" t="s">
        <v>4535</v>
      </c>
      <c r="H4775" s="46" t="s">
        <v>450</v>
      </c>
      <c r="I4775" s="45"/>
      <c r="J4775" s="516">
        <v>45610</v>
      </c>
      <c r="K4775" s="42" t="s">
        <v>31</v>
      </c>
      <c r="L4775" s="544">
        <v>45513</v>
      </c>
      <c r="M4775" s="57"/>
      <c r="N4775" s="516">
        <v>45637</v>
      </c>
      <c r="O4775" s="51" t="s">
        <v>4524</v>
      </c>
      <c r="P4775" s="70" t="str">
        <f t="shared" ca="1" si="800"/>
        <v/>
      </c>
      <c r="Q4775" s="70" t="str">
        <f t="shared" ca="1" si="801"/>
        <v/>
      </c>
      <c r="R4775" s="70" t="str">
        <f t="shared" ca="1" si="802"/>
        <v/>
      </c>
      <c r="S4775" s="70" t="str">
        <f t="shared" ca="1" si="803"/>
        <v/>
      </c>
      <c r="T4775" s="147" t="str">
        <f t="shared" ca="1" si="804"/>
        <v/>
      </c>
      <c r="U4775" s="146"/>
      <c r="V4775" s="51"/>
      <c r="W4775" s="51"/>
      <c r="X4775" s="51"/>
      <c r="Y4775" s="51"/>
      <c r="Z4775" s="51"/>
      <c r="AA4775" s="145"/>
    </row>
    <row r="4776" spans="1:27" s="2" customFormat="1" ht="15.6" x14ac:dyDescent="0.3">
      <c r="A4776" s="555">
        <v>45581</v>
      </c>
      <c r="B4776" s="48" t="s">
        <v>4522</v>
      </c>
      <c r="C4776" s="48" t="s">
        <v>3434</v>
      </c>
      <c r="D4776" s="48">
        <v>8</v>
      </c>
      <c r="E4776" s="48" t="s">
        <v>108</v>
      </c>
      <c r="F4776" s="45">
        <v>14</v>
      </c>
      <c r="G4776" s="71" t="s">
        <v>4536</v>
      </c>
      <c r="H4776" s="53" t="s">
        <v>30</v>
      </c>
      <c r="I4776" s="48"/>
      <c r="J4776" s="569">
        <v>45581</v>
      </c>
      <c r="K4776" s="42" t="s">
        <v>31</v>
      </c>
      <c r="L4776" s="544">
        <v>45513</v>
      </c>
      <c r="M4776" s="57"/>
      <c r="N4776" s="516">
        <v>45594</v>
      </c>
      <c r="O4776" s="51" t="s">
        <v>4524</v>
      </c>
      <c r="P4776" s="70" t="str">
        <f t="shared" ca="1" si="800"/>
        <v/>
      </c>
      <c r="Q4776" s="70" t="str">
        <f t="shared" ca="1" si="801"/>
        <v/>
      </c>
      <c r="R4776" s="70" t="str">
        <f t="shared" ca="1" si="802"/>
        <v/>
      </c>
      <c r="S4776" s="70" t="str">
        <f t="shared" ca="1" si="803"/>
        <v/>
      </c>
      <c r="T4776" s="147" t="str">
        <f t="shared" ca="1" si="804"/>
        <v/>
      </c>
      <c r="U4776" s="146"/>
      <c r="V4776" s="51"/>
      <c r="W4776" s="51"/>
      <c r="X4776" s="51"/>
      <c r="Y4776" s="51"/>
      <c r="Z4776" s="51"/>
      <c r="AA4776" s="145"/>
    </row>
    <row r="4777" spans="1:27" s="2" customFormat="1" ht="15.6" x14ac:dyDescent="0.3">
      <c r="A4777" s="555">
        <v>45581</v>
      </c>
      <c r="B4777" s="48" t="s">
        <v>4522</v>
      </c>
      <c r="C4777" s="48" t="s">
        <v>3434</v>
      </c>
      <c r="D4777" s="48">
        <v>8</v>
      </c>
      <c r="E4777" s="48" t="s">
        <v>108</v>
      </c>
      <c r="F4777" s="45">
        <v>15</v>
      </c>
      <c r="G4777" s="63" t="s">
        <v>4537</v>
      </c>
      <c r="H4777" s="47" t="s">
        <v>30</v>
      </c>
      <c r="I4777" s="48"/>
      <c r="J4777" s="513"/>
      <c r="K4777" s="42" t="s">
        <v>31</v>
      </c>
      <c r="L4777" s="544">
        <v>45513</v>
      </c>
      <c r="M4777" s="57"/>
      <c r="N4777" s="516">
        <v>45581</v>
      </c>
      <c r="O4777" s="51" t="s">
        <v>4524</v>
      </c>
      <c r="P4777" s="70" t="str">
        <f t="shared" ca="1" si="800"/>
        <v/>
      </c>
      <c r="Q4777" s="70" t="str">
        <f t="shared" ca="1" si="801"/>
        <v/>
      </c>
      <c r="R4777" s="70" t="str">
        <f t="shared" ca="1" si="802"/>
        <v/>
      </c>
      <c r="S4777" s="70" t="str">
        <f t="shared" ca="1" si="803"/>
        <v/>
      </c>
      <c r="T4777" s="147" t="str">
        <f t="shared" ca="1" si="804"/>
        <v/>
      </c>
      <c r="U4777" s="146"/>
      <c r="V4777" s="51"/>
      <c r="W4777" s="51"/>
      <c r="X4777" s="51"/>
      <c r="Y4777" s="51"/>
      <c r="Z4777" s="51"/>
      <c r="AA4777" s="145"/>
    </row>
    <row r="4778" spans="1:27" s="2" customFormat="1" ht="15.6" x14ac:dyDescent="0.3">
      <c r="A4778" s="555">
        <v>45581</v>
      </c>
      <c r="B4778" s="48" t="s">
        <v>4522</v>
      </c>
      <c r="C4778" s="45" t="s">
        <v>3434</v>
      </c>
      <c r="D4778" s="45">
        <v>8</v>
      </c>
      <c r="E4778" s="45" t="s">
        <v>108</v>
      </c>
      <c r="F4778" s="45">
        <v>16</v>
      </c>
      <c r="G4778" s="71" t="s">
        <v>4538</v>
      </c>
      <c r="H4778" s="53" t="s">
        <v>76</v>
      </c>
      <c r="I4778" s="48"/>
      <c r="J4778" s="569">
        <v>45581</v>
      </c>
      <c r="K4778" s="42" t="s">
        <v>31</v>
      </c>
      <c r="L4778" s="544">
        <v>45513</v>
      </c>
      <c r="M4778" s="57"/>
      <c r="N4778" s="516">
        <v>45594</v>
      </c>
      <c r="O4778" s="51" t="s">
        <v>4524</v>
      </c>
      <c r="P4778" s="70" t="str">
        <f t="shared" ca="1" si="800"/>
        <v/>
      </c>
      <c r="Q4778" s="70" t="str">
        <f t="shared" ca="1" si="801"/>
        <v/>
      </c>
      <c r="R4778" s="70" t="str">
        <f t="shared" ca="1" si="802"/>
        <v/>
      </c>
      <c r="S4778" s="70" t="str">
        <f t="shared" ca="1" si="803"/>
        <v/>
      </c>
      <c r="T4778" s="147" t="str">
        <f t="shared" ca="1" si="804"/>
        <v/>
      </c>
      <c r="U4778" s="146"/>
      <c r="V4778" s="51"/>
      <c r="W4778" s="51"/>
      <c r="X4778" s="51"/>
      <c r="Y4778" s="51"/>
      <c r="Z4778" s="51"/>
      <c r="AA4778" s="145"/>
    </row>
    <row r="4779" spans="1:27" s="2" customFormat="1" ht="15.6" x14ac:dyDescent="0.3">
      <c r="A4779" s="555">
        <v>45581</v>
      </c>
      <c r="B4779" s="48" t="s">
        <v>4522</v>
      </c>
      <c r="C4779" s="48" t="s">
        <v>3434</v>
      </c>
      <c r="D4779" s="48">
        <v>8</v>
      </c>
      <c r="E4779" s="48" t="s">
        <v>108</v>
      </c>
      <c r="F4779" s="45">
        <v>17</v>
      </c>
      <c r="G4779" s="63" t="s">
        <v>4539</v>
      </c>
      <c r="H4779" s="47" t="s">
        <v>30</v>
      </c>
      <c r="I4779" s="48"/>
      <c r="J4779" s="513"/>
      <c r="K4779" s="42" t="s">
        <v>31</v>
      </c>
      <c r="L4779" s="544">
        <v>45513</v>
      </c>
      <c r="M4779" s="57"/>
      <c r="N4779" s="516">
        <v>45581</v>
      </c>
      <c r="O4779" s="51" t="s">
        <v>4524</v>
      </c>
      <c r="P4779" s="70" t="str">
        <f t="shared" ca="1" si="800"/>
        <v/>
      </c>
      <c r="Q4779" s="70" t="str">
        <f t="shared" ca="1" si="801"/>
        <v/>
      </c>
      <c r="R4779" s="70" t="str">
        <f t="shared" ca="1" si="802"/>
        <v/>
      </c>
      <c r="S4779" s="70" t="str">
        <f t="shared" ca="1" si="803"/>
        <v/>
      </c>
      <c r="T4779" s="147" t="str">
        <f t="shared" ca="1" si="804"/>
        <v/>
      </c>
      <c r="U4779" s="146"/>
      <c r="V4779" s="51"/>
      <c r="W4779" s="51"/>
      <c r="X4779" s="51"/>
      <c r="Y4779" s="51"/>
      <c r="Z4779" s="51"/>
      <c r="AA4779" s="145"/>
    </row>
    <row r="4780" spans="1:27" s="2" customFormat="1" ht="15.6" x14ac:dyDescent="0.3">
      <c r="A4780" s="555">
        <v>45581</v>
      </c>
      <c r="B4780" s="48" t="s">
        <v>4522</v>
      </c>
      <c r="C4780" s="48" t="s">
        <v>3434</v>
      </c>
      <c r="D4780" s="48">
        <v>8</v>
      </c>
      <c r="E4780" s="48" t="s">
        <v>108</v>
      </c>
      <c r="F4780" s="45">
        <v>18</v>
      </c>
      <c r="G4780" s="63" t="s">
        <v>4540</v>
      </c>
      <c r="H4780" s="53" t="s">
        <v>76</v>
      </c>
      <c r="I4780" s="48"/>
      <c r="J4780" s="513"/>
      <c r="K4780" s="42" t="s">
        <v>31</v>
      </c>
      <c r="L4780" s="544">
        <v>45513</v>
      </c>
      <c r="M4780" s="57"/>
      <c r="N4780" s="516">
        <v>45586</v>
      </c>
      <c r="O4780" s="51" t="s">
        <v>4524</v>
      </c>
      <c r="P4780" s="70" t="str">
        <f t="shared" ca="1" si="800"/>
        <v/>
      </c>
      <c r="Q4780" s="70" t="str">
        <f t="shared" ca="1" si="801"/>
        <v/>
      </c>
      <c r="R4780" s="70" t="str">
        <f t="shared" ca="1" si="802"/>
        <v/>
      </c>
      <c r="S4780" s="70" t="str">
        <f t="shared" ca="1" si="803"/>
        <v/>
      </c>
      <c r="T4780" s="147" t="str">
        <f t="shared" ca="1" si="804"/>
        <v/>
      </c>
      <c r="U4780" s="146"/>
      <c r="V4780" s="51"/>
      <c r="W4780" s="51"/>
      <c r="X4780" s="51"/>
      <c r="Y4780" s="51"/>
      <c r="Z4780" s="51"/>
      <c r="AA4780" s="145"/>
    </row>
    <row r="4781" spans="1:27" s="2" customFormat="1" ht="15.6" x14ac:dyDescent="0.3">
      <c r="A4781" s="555">
        <v>45581</v>
      </c>
      <c r="B4781" s="48" t="s">
        <v>4522</v>
      </c>
      <c r="C4781" s="48" t="s">
        <v>3434</v>
      </c>
      <c r="D4781" s="48">
        <v>8</v>
      </c>
      <c r="E4781" s="48" t="s">
        <v>108</v>
      </c>
      <c r="F4781" s="45">
        <v>19</v>
      </c>
      <c r="G4781" s="63" t="s">
        <v>4541</v>
      </c>
      <c r="H4781" s="47" t="s">
        <v>30</v>
      </c>
      <c r="I4781" s="48"/>
      <c r="J4781" s="513"/>
      <c r="K4781" s="42" t="s">
        <v>31</v>
      </c>
      <c r="L4781" s="544">
        <v>45513</v>
      </c>
      <c r="M4781" s="57"/>
      <c r="N4781" s="516">
        <v>45581</v>
      </c>
      <c r="O4781" s="51" t="s">
        <v>4524</v>
      </c>
      <c r="P4781" s="70" t="str">
        <f t="shared" ca="1" si="800"/>
        <v/>
      </c>
      <c r="Q4781" s="70" t="str">
        <f t="shared" ca="1" si="801"/>
        <v/>
      </c>
      <c r="R4781" s="70" t="str">
        <f t="shared" ca="1" si="802"/>
        <v/>
      </c>
      <c r="S4781" s="70" t="str">
        <f t="shared" ca="1" si="803"/>
        <v/>
      </c>
      <c r="T4781" s="147" t="str">
        <f t="shared" ca="1" si="804"/>
        <v/>
      </c>
      <c r="U4781" s="146"/>
      <c r="V4781" s="51"/>
      <c r="W4781" s="51"/>
      <c r="X4781" s="51"/>
      <c r="Y4781" s="51"/>
      <c r="Z4781" s="51"/>
      <c r="AA4781" s="145"/>
    </row>
    <row r="4782" spans="1:27" s="2" customFormat="1" ht="15.6" x14ac:dyDescent="0.3">
      <c r="A4782" s="555">
        <v>45581</v>
      </c>
      <c r="B4782" s="48" t="s">
        <v>4522</v>
      </c>
      <c r="C4782" s="48" t="s">
        <v>3434</v>
      </c>
      <c r="D4782" s="48">
        <v>8</v>
      </c>
      <c r="E4782" s="48" t="s">
        <v>108</v>
      </c>
      <c r="F4782" s="45">
        <v>20</v>
      </c>
      <c r="G4782" s="71" t="s">
        <v>4542</v>
      </c>
      <c r="H4782" s="47" t="s">
        <v>54</v>
      </c>
      <c r="I4782" s="45"/>
      <c r="J4782" s="516"/>
      <c r="K4782" s="42" t="s">
        <v>31</v>
      </c>
      <c r="L4782" s="544">
        <v>45513</v>
      </c>
      <c r="M4782" s="57"/>
      <c r="N4782" s="516">
        <v>45572</v>
      </c>
      <c r="O4782" s="51" t="s">
        <v>4524</v>
      </c>
      <c r="P4782" s="70" t="str">
        <f t="shared" ca="1" si="800"/>
        <v/>
      </c>
      <c r="Q4782" s="70" t="str">
        <f t="shared" ca="1" si="801"/>
        <v/>
      </c>
      <c r="R4782" s="70" t="str">
        <f t="shared" ca="1" si="802"/>
        <v/>
      </c>
      <c r="S4782" s="70" t="str">
        <f t="shared" ca="1" si="803"/>
        <v/>
      </c>
      <c r="T4782" s="147" t="str">
        <f t="shared" ca="1" si="804"/>
        <v/>
      </c>
      <c r="U4782" s="146"/>
      <c r="V4782" s="51"/>
      <c r="W4782" s="51"/>
      <c r="X4782" s="51"/>
      <c r="Y4782" s="51"/>
      <c r="Z4782" s="51"/>
      <c r="AA4782" s="145"/>
    </row>
    <row r="4783" spans="1:27" s="2" customFormat="1" ht="15.6" x14ac:dyDescent="0.3">
      <c r="A4783" s="555">
        <v>45581</v>
      </c>
      <c r="B4783" s="48" t="s">
        <v>4522</v>
      </c>
      <c r="C4783" s="48" t="s">
        <v>3434</v>
      </c>
      <c r="D4783" s="48">
        <v>8</v>
      </c>
      <c r="E4783" s="48" t="s">
        <v>108</v>
      </c>
      <c r="F4783" s="45">
        <v>21</v>
      </c>
      <c r="G4783" s="71" t="s">
        <v>4543</v>
      </c>
      <c r="H4783" s="47" t="s">
        <v>54</v>
      </c>
      <c r="I4783" s="45"/>
      <c r="J4783" s="516"/>
      <c r="K4783" s="42" t="s">
        <v>31</v>
      </c>
      <c r="L4783" s="544">
        <v>45513</v>
      </c>
      <c r="M4783" s="57"/>
      <c r="N4783" s="516">
        <v>45572</v>
      </c>
      <c r="O4783" s="51" t="s">
        <v>4524</v>
      </c>
      <c r="P4783" s="70" t="str">
        <f t="shared" ca="1" si="800"/>
        <v/>
      </c>
      <c r="Q4783" s="70" t="str">
        <f t="shared" ca="1" si="801"/>
        <v/>
      </c>
      <c r="R4783" s="70" t="str">
        <f t="shared" ca="1" si="802"/>
        <v/>
      </c>
      <c r="S4783" s="70" t="str">
        <f t="shared" ca="1" si="803"/>
        <v/>
      </c>
      <c r="T4783" s="147" t="str">
        <f t="shared" ca="1" si="804"/>
        <v/>
      </c>
      <c r="U4783" s="146"/>
      <c r="V4783" s="51"/>
      <c r="W4783" s="51"/>
      <c r="X4783" s="51"/>
      <c r="Y4783" s="51"/>
      <c r="Z4783" s="51"/>
      <c r="AA4783" s="145"/>
    </row>
    <row r="4784" spans="1:27" s="2" customFormat="1" ht="15.6" x14ac:dyDescent="0.3">
      <c r="A4784" s="555">
        <v>45581</v>
      </c>
      <c r="B4784" s="48" t="s">
        <v>4522</v>
      </c>
      <c r="C4784" s="48" t="s">
        <v>3434</v>
      </c>
      <c r="D4784" s="48">
        <v>8</v>
      </c>
      <c r="E4784" s="48" t="s">
        <v>108</v>
      </c>
      <c r="F4784" s="45">
        <v>23</v>
      </c>
      <c r="G4784" s="63" t="s">
        <v>4544</v>
      </c>
      <c r="H4784" s="47" t="s">
        <v>30</v>
      </c>
      <c r="I4784" s="48"/>
      <c r="J4784" s="513"/>
      <c r="K4784" s="42" t="s">
        <v>31</v>
      </c>
      <c r="L4784" s="544">
        <v>45513</v>
      </c>
      <c r="M4784" s="57"/>
      <c r="N4784" s="516">
        <v>45581</v>
      </c>
      <c r="O4784" s="51" t="s">
        <v>4524</v>
      </c>
      <c r="P4784" s="70" t="str">
        <f t="shared" ca="1" si="800"/>
        <v/>
      </c>
      <c r="Q4784" s="70" t="str">
        <f t="shared" ca="1" si="801"/>
        <v/>
      </c>
      <c r="R4784" s="70" t="str">
        <f t="shared" ca="1" si="802"/>
        <v/>
      </c>
      <c r="S4784" s="70" t="str">
        <f t="shared" ca="1" si="803"/>
        <v/>
      </c>
      <c r="T4784" s="147" t="str">
        <f t="shared" ca="1" si="804"/>
        <v/>
      </c>
      <c r="U4784" s="146"/>
      <c r="V4784" s="51"/>
      <c r="W4784" s="51"/>
      <c r="X4784" s="51"/>
      <c r="Y4784" s="51"/>
      <c r="Z4784" s="51"/>
      <c r="AA4784" s="145"/>
    </row>
    <row r="4785" spans="1:27" s="2" customFormat="1" ht="15.6" x14ac:dyDescent="0.3">
      <c r="A4785" s="555">
        <v>45581</v>
      </c>
      <c r="B4785" s="48" t="s">
        <v>4522</v>
      </c>
      <c r="C4785" s="48" t="s">
        <v>3434</v>
      </c>
      <c r="D4785" s="48">
        <v>8</v>
      </c>
      <c r="E4785" s="48" t="s">
        <v>108</v>
      </c>
      <c r="F4785" s="45">
        <v>24</v>
      </c>
      <c r="G4785" s="63" t="s">
        <v>4545</v>
      </c>
      <c r="H4785" s="47" t="s">
        <v>30</v>
      </c>
      <c r="I4785" s="48"/>
      <c r="J4785" s="513"/>
      <c r="K4785" s="42" t="s">
        <v>31</v>
      </c>
      <c r="L4785" s="544">
        <v>45513</v>
      </c>
      <c r="M4785" s="57"/>
      <c r="N4785" s="516">
        <v>45581</v>
      </c>
      <c r="O4785" s="51" t="s">
        <v>4524</v>
      </c>
      <c r="P4785" s="70" t="str">
        <f t="shared" ca="1" si="800"/>
        <v/>
      </c>
      <c r="Q4785" s="70" t="str">
        <f t="shared" ca="1" si="801"/>
        <v/>
      </c>
      <c r="R4785" s="70" t="str">
        <f t="shared" ca="1" si="802"/>
        <v/>
      </c>
      <c r="S4785" s="70" t="str">
        <f t="shared" ca="1" si="803"/>
        <v/>
      </c>
      <c r="T4785" s="147" t="str">
        <f t="shared" ca="1" si="804"/>
        <v/>
      </c>
      <c r="U4785" s="146"/>
      <c r="V4785" s="51"/>
      <c r="W4785" s="51"/>
      <c r="X4785" s="51"/>
      <c r="Y4785" s="51"/>
      <c r="Z4785" s="51"/>
      <c r="AA4785" s="145"/>
    </row>
    <row r="4786" spans="1:27" s="2" customFormat="1" ht="15.6" x14ac:dyDescent="0.3">
      <c r="A4786" s="555">
        <v>45581</v>
      </c>
      <c r="B4786" s="48" t="s">
        <v>4522</v>
      </c>
      <c r="C4786" s="48" t="s">
        <v>3434</v>
      </c>
      <c r="D4786" s="48">
        <v>8</v>
      </c>
      <c r="E4786" s="48" t="s">
        <v>108</v>
      </c>
      <c r="F4786" s="45">
        <v>25</v>
      </c>
      <c r="G4786" s="63" t="s">
        <v>4546</v>
      </c>
      <c r="H4786" s="47" t="s">
        <v>30</v>
      </c>
      <c r="I4786" s="48"/>
      <c r="J4786" s="513"/>
      <c r="K4786" s="42" t="s">
        <v>31</v>
      </c>
      <c r="L4786" s="544">
        <v>45513</v>
      </c>
      <c r="M4786" s="57"/>
      <c r="N4786" s="516">
        <v>45581</v>
      </c>
      <c r="O4786" s="51" t="s">
        <v>4524</v>
      </c>
      <c r="P4786" s="70" t="str">
        <f t="shared" ca="1" si="800"/>
        <v/>
      </c>
      <c r="Q4786" s="70" t="str">
        <f t="shared" ca="1" si="801"/>
        <v/>
      </c>
      <c r="R4786" s="70" t="str">
        <f t="shared" ca="1" si="802"/>
        <v/>
      </c>
      <c r="S4786" s="70" t="str">
        <f t="shared" ca="1" si="803"/>
        <v/>
      </c>
      <c r="T4786" s="147" t="str">
        <f t="shared" ca="1" si="804"/>
        <v/>
      </c>
      <c r="U4786" s="146"/>
      <c r="V4786" s="51"/>
      <c r="W4786" s="51"/>
      <c r="X4786" s="51"/>
      <c r="Y4786" s="51"/>
      <c r="Z4786" s="51"/>
      <c r="AA4786" s="145"/>
    </row>
    <row r="4787" spans="1:27" s="2" customFormat="1" ht="15.6" x14ac:dyDescent="0.3">
      <c r="A4787" s="555">
        <v>45581</v>
      </c>
      <c r="B4787" s="48" t="s">
        <v>4522</v>
      </c>
      <c r="C4787" s="48" t="s">
        <v>3434</v>
      </c>
      <c r="D4787" s="48">
        <v>8</v>
      </c>
      <c r="E4787" s="48" t="s">
        <v>108</v>
      </c>
      <c r="F4787" s="45">
        <v>26</v>
      </c>
      <c r="G4787" s="71" t="s">
        <v>4547</v>
      </c>
      <c r="H4787" s="53" t="s">
        <v>76</v>
      </c>
      <c r="I4787" s="48"/>
      <c r="J4787" s="513"/>
      <c r="K4787" s="42" t="s">
        <v>31</v>
      </c>
      <c r="L4787" s="544">
        <v>45513</v>
      </c>
      <c r="M4787" s="57"/>
      <c r="N4787" s="516">
        <v>45594</v>
      </c>
      <c r="O4787" s="51" t="s">
        <v>4524</v>
      </c>
      <c r="P4787" s="70" t="str">
        <f t="shared" ca="1" si="800"/>
        <v/>
      </c>
      <c r="Q4787" s="70" t="str">
        <f t="shared" ca="1" si="801"/>
        <v/>
      </c>
      <c r="R4787" s="70" t="str">
        <f t="shared" ca="1" si="802"/>
        <v/>
      </c>
      <c r="S4787" s="70" t="str">
        <f t="shared" ca="1" si="803"/>
        <v/>
      </c>
      <c r="T4787" s="147" t="str">
        <f t="shared" ca="1" si="804"/>
        <v/>
      </c>
      <c r="U4787" s="146"/>
      <c r="V4787" s="51"/>
      <c r="W4787" s="51"/>
      <c r="X4787" s="51"/>
      <c r="Y4787" s="51"/>
      <c r="Z4787" s="51"/>
      <c r="AA4787" s="145"/>
    </row>
    <row r="4788" spans="1:27" s="2" customFormat="1" ht="15.6" x14ac:dyDescent="0.3">
      <c r="A4788" s="555">
        <v>45581</v>
      </c>
      <c r="B4788" s="48" t="s">
        <v>4522</v>
      </c>
      <c r="C4788" s="48" t="s">
        <v>3434</v>
      </c>
      <c r="D4788" s="48">
        <v>8</v>
      </c>
      <c r="E4788" s="48" t="s">
        <v>108</v>
      </c>
      <c r="F4788" s="45">
        <v>27</v>
      </c>
      <c r="G4788" s="63" t="s">
        <v>4548</v>
      </c>
      <c r="H4788" s="46" t="s">
        <v>111</v>
      </c>
      <c r="I4788" s="46"/>
      <c r="J4788" s="537">
        <v>45588</v>
      </c>
      <c r="K4788" s="42" t="s">
        <v>31</v>
      </c>
      <c r="L4788" s="544">
        <v>45513</v>
      </c>
      <c r="M4788" s="57"/>
      <c r="N4788" s="516">
        <v>45587</v>
      </c>
      <c r="O4788" s="51" t="s">
        <v>4524</v>
      </c>
      <c r="P4788" s="70" t="str">
        <f t="shared" ca="1" si="800"/>
        <v/>
      </c>
      <c r="Q4788" s="70" t="str">
        <f t="shared" ca="1" si="801"/>
        <v/>
      </c>
      <c r="R4788" s="70" t="str">
        <f t="shared" ca="1" si="802"/>
        <v/>
      </c>
      <c r="S4788" s="70" t="str">
        <f t="shared" ca="1" si="803"/>
        <v/>
      </c>
      <c r="T4788" s="147" t="str">
        <f t="shared" ca="1" si="804"/>
        <v/>
      </c>
      <c r="U4788" s="146"/>
      <c r="V4788" s="51"/>
      <c r="W4788" s="51"/>
      <c r="X4788" s="51"/>
      <c r="Y4788" s="51"/>
      <c r="Z4788" s="51"/>
      <c r="AA4788" s="145"/>
    </row>
    <row r="4789" spans="1:27" s="2" customFormat="1" ht="15.6" x14ac:dyDescent="0.3">
      <c r="A4789" s="555">
        <v>45581</v>
      </c>
      <c r="B4789" s="48" t="s">
        <v>4522</v>
      </c>
      <c r="C4789" s="48" t="s">
        <v>3434</v>
      </c>
      <c r="D4789" s="48">
        <v>8</v>
      </c>
      <c r="E4789" s="48" t="s">
        <v>108</v>
      </c>
      <c r="F4789" s="45">
        <v>28</v>
      </c>
      <c r="G4789" s="63" t="s">
        <v>3586</v>
      </c>
      <c r="H4789" s="47" t="s">
        <v>30</v>
      </c>
      <c r="I4789" s="48"/>
      <c r="J4789" s="513"/>
      <c r="K4789" s="42" t="s">
        <v>31</v>
      </c>
      <c r="L4789" s="544">
        <v>45513</v>
      </c>
      <c r="M4789" s="57"/>
      <c r="N4789" s="516">
        <v>45581</v>
      </c>
      <c r="O4789" s="51" t="s">
        <v>4524</v>
      </c>
      <c r="P4789" s="70" t="str">
        <f t="shared" ca="1" si="800"/>
        <v/>
      </c>
      <c r="Q4789" s="70" t="str">
        <f t="shared" ca="1" si="801"/>
        <v/>
      </c>
      <c r="R4789" s="70" t="str">
        <f t="shared" ca="1" si="802"/>
        <v/>
      </c>
      <c r="S4789" s="70" t="str">
        <f t="shared" ca="1" si="803"/>
        <v/>
      </c>
      <c r="T4789" s="147" t="str">
        <f t="shared" ca="1" si="804"/>
        <v/>
      </c>
      <c r="U4789" s="146"/>
      <c r="V4789" s="51"/>
      <c r="W4789" s="51"/>
      <c r="X4789" s="51"/>
      <c r="Y4789" s="51"/>
      <c r="Z4789" s="51"/>
      <c r="AA4789" s="145"/>
    </row>
    <row r="4790" spans="1:27" s="2" customFormat="1" ht="15.6" x14ac:dyDescent="0.3">
      <c r="A4790" s="555">
        <v>45581</v>
      </c>
      <c r="B4790" s="48" t="s">
        <v>4522</v>
      </c>
      <c r="C4790" s="45" t="s">
        <v>3434</v>
      </c>
      <c r="D4790" s="45">
        <v>8</v>
      </c>
      <c r="E4790" s="45" t="s">
        <v>108</v>
      </c>
      <c r="F4790" s="45">
        <v>29</v>
      </c>
      <c r="G4790" s="63" t="s">
        <v>4549</v>
      </c>
      <c r="H4790" s="53" t="s">
        <v>76</v>
      </c>
      <c r="I4790" s="48"/>
      <c r="J4790" s="513"/>
      <c r="K4790" s="42" t="s">
        <v>31</v>
      </c>
      <c r="L4790" s="544">
        <v>45513</v>
      </c>
      <c r="M4790" s="57"/>
      <c r="N4790" s="513">
        <v>45656</v>
      </c>
      <c r="O4790" s="51" t="s">
        <v>4524</v>
      </c>
      <c r="P4790" s="70" t="str">
        <f t="shared" ca="1" si="800"/>
        <v/>
      </c>
      <c r="Q4790" s="70" t="str">
        <f t="shared" ca="1" si="801"/>
        <v/>
      </c>
      <c r="R4790" s="70" t="str">
        <f t="shared" ca="1" si="802"/>
        <v/>
      </c>
      <c r="S4790" s="70" t="str">
        <f t="shared" ca="1" si="803"/>
        <v/>
      </c>
      <c r="T4790" s="147" t="str">
        <f t="shared" ca="1" si="804"/>
        <v/>
      </c>
      <c r="U4790" s="146"/>
      <c r="V4790" s="51"/>
      <c r="W4790" s="51"/>
      <c r="X4790" s="51"/>
      <c r="Y4790" s="51"/>
      <c r="Z4790" s="51"/>
      <c r="AA4790" s="145"/>
    </row>
    <row r="4791" spans="1:27" s="2" customFormat="1" ht="15.6" x14ac:dyDescent="0.3">
      <c r="A4791" s="555">
        <v>45581</v>
      </c>
      <c r="B4791" s="48" t="s">
        <v>4522</v>
      </c>
      <c r="C4791" s="45" t="s">
        <v>3434</v>
      </c>
      <c r="D4791" s="45">
        <v>8</v>
      </c>
      <c r="E4791" s="45" t="s">
        <v>108</v>
      </c>
      <c r="F4791" s="45">
        <v>30</v>
      </c>
      <c r="G4791" s="71" t="s">
        <v>4550</v>
      </c>
      <c r="H4791" s="53" t="s">
        <v>76</v>
      </c>
      <c r="I4791" s="48"/>
      <c r="J4791" s="569">
        <v>45581</v>
      </c>
      <c r="K4791" s="42" t="s">
        <v>31</v>
      </c>
      <c r="L4791" s="544">
        <v>45513</v>
      </c>
      <c r="M4791" s="57"/>
      <c r="N4791" s="516">
        <v>45594</v>
      </c>
      <c r="O4791" s="51" t="s">
        <v>4524</v>
      </c>
      <c r="P4791" s="70" t="str">
        <f t="shared" ca="1" si="800"/>
        <v/>
      </c>
      <c r="Q4791" s="70" t="str">
        <f t="shared" ca="1" si="801"/>
        <v/>
      </c>
      <c r="R4791" s="70" t="str">
        <f t="shared" ca="1" si="802"/>
        <v/>
      </c>
      <c r="S4791" s="70" t="str">
        <f t="shared" ca="1" si="803"/>
        <v/>
      </c>
      <c r="T4791" s="147" t="str">
        <f t="shared" ca="1" si="804"/>
        <v/>
      </c>
      <c r="U4791" s="146"/>
      <c r="V4791" s="51"/>
      <c r="W4791" s="51"/>
      <c r="X4791" s="51"/>
      <c r="Y4791" s="51"/>
      <c r="Z4791" s="51"/>
      <c r="AA4791" s="145"/>
    </row>
    <row r="4792" spans="1:27" s="2" customFormat="1" ht="15.6" x14ac:dyDescent="0.3">
      <c r="A4792" s="555">
        <v>45581</v>
      </c>
      <c r="B4792" s="48" t="s">
        <v>4522</v>
      </c>
      <c r="C4792" s="48" t="s">
        <v>3434</v>
      </c>
      <c r="D4792" s="48">
        <v>8</v>
      </c>
      <c r="E4792" s="48" t="s">
        <v>108</v>
      </c>
      <c r="F4792" s="45">
        <v>31</v>
      </c>
      <c r="G4792" s="63" t="s">
        <v>4551</v>
      </c>
      <c r="H4792" s="53" t="s">
        <v>44</v>
      </c>
      <c r="I4792" s="45"/>
      <c r="J4792" s="516"/>
      <c r="K4792" s="42" t="s">
        <v>31</v>
      </c>
      <c r="L4792" s="544">
        <v>45513</v>
      </c>
      <c r="M4792" s="57"/>
      <c r="N4792" s="516">
        <v>45583</v>
      </c>
      <c r="O4792" s="51" t="s">
        <v>4524</v>
      </c>
      <c r="P4792" s="70" t="str">
        <f t="shared" ca="1" si="800"/>
        <v/>
      </c>
      <c r="Q4792" s="70" t="str">
        <f t="shared" ca="1" si="801"/>
        <v/>
      </c>
      <c r="R4792" s="70" t="str">
        <f t="shared" ca="1" si="802"/>
        <v/>
      </c>
      <c r="S4792" s="70" t="str">
        <f t="shared" ca="1" si="803"/>
        <v/>
      </c>
      <c r="T4792" s="147" t="str">
        <f t="shared" ca="1" si="804"/>
        <v/>
      </c>
      <c r="U4792" s="146"/>
      <c r="V4792" s="51"/>
      <c r="W4792" s="51"/>
      <c r="X4792" s="51"/>
      <c r="Y4792" s="51"/>
      <c r="Z4792" s="51"/>
      <c r="AA4792" s="145"/>
    </row>
    <row r="4793" spans="1:27" customFormat="1" ht="15.6" x14ac:dyDescent="0.3">
      <c r="A4793" s="555">
        <v>45581</v>
      </c>
      <c r="B4793" s="48" t="s">
        <v>4522</v>
      </c>
      <c r="C4793" s="48" t="s">
        <v>3434</v>
      </c>
      <c r="D4793" s="48">
        <v>8</v>
      </c>
      <c r="E4793" s="48" t="s">
        <v>108</v>
      </c>
      <c r="F4793" s="45">
        <v>32</v>
      </c>
      <c r="G4793" s="63" t="s">
        <v>4552</v>
      </c>
      <c r="H4793" s="47" t="s">
        <v>30</v>
      </c>
      <c r="I4793" s="48"/>
      <c r="J4793" s="513"/>
      <c r="K4793" s="42" t="s">
        <v>31</v>
      </c>
      <c r="L4793" s="544">
        <v>45513</v>
      </c>
      <c r="M4793" s="57"/>
      <c r="N4793" s="516">
        <v>45581</v>
      </c>
      <c r="O4793" s="51" t="s">
        <v>4524</v>
      </c>
      <c r="P4793" s="70" t="str">
        <f t="shared" ca="1" si="800"/>
        <v/>
      </c>
      <c r="Q4793" s="70" t="str">
        <f t="shared" ca="1" si="801"/>
        <v/>
      </c>
      <c r="R4793" s="70" t="str">
        <f t="shared" ca="1" si="802"/>
        <v/>
      </c>
      <c r="S4793" s="70" t="str">
        <f t="shared" ca="1" si="803"/>
        <v/>
      </c>
      <c r="T4793" s="147" t="str">
        <f t="shared" ca="1" si="804"/>
        <v/>
      </c>
      <c r="U4793" s="146"/>
      <c r="V4793" s="51"/>
      <c r="W4793" s="51"/>
      <c r="X4793" s="51"/>
      <c r="Y4793" s="51"/>
      <c r="Z4793" s="51"/>
      <c r="AA4793" s="145"/>
    </row>
    <row r="4794" spans="1:27" s="2" customFormat="1" ht="15.6" x14ac:dyDescent="0.3">
      <c r="A4794" s="555">
        <v>45581</v>
      </c>
      <c r="B4794" s="48" t="s">
        <v>4522</v>
      </c>
      <c r="C4794" s="45" t="s">
        <v>3434</v>
      </c>
      <c r="D4794" s="45">
        <v>8</v>
      </c>
      <c r="E4794" s="45" t="s">
        <v>108</v>
      </c>
      <c r="F4794" s="45">
        <v>33</v>
      </c>
      <c r="G4794" s="63" t="s">
        <v>4553</v>
      </c>
      <c r="H4794" s="53" t="s">
        <v>76</v>
      </c>
      <c r="I4794" s="48"/>
      <c r="J4794" s="513"/>
      <c r="K4794" s="42" t="s">
        <v>31</v>
      </c>
      <c r="L4794" s="544">
        <v>45513</v>
      </c>
      <c r="M4794" s="57"/>
      <c r="N4794" s="513">
        <v>45656</v>
      </c>
      <c r="O4794" s="51" t="s">
        <v>4524</v>
      </c>
      <c r="P4794" s="70" t="str">
        <f t="shared" ca="1" si="800"/>
        <v/>
      </c>
      <c r="Q4794" s="70" t="str">
        <f t="shared" ca="1" si="801"/>
        <v/>
      </c>
      <c r="R4794" s="70" t="str">
        <f t="shared" ca="1" si="802"/>
        <v/>
      </c>
      <c r="S4794" s="70" t="str">
        <f t="shared" ca="1" si="803"/>
        <v/>
      </c>
      <c r="T4794" s="147" t="str">
        <f t="shared" ca="1" si="804"/>
        <v/>
      </c>
      <c r="U4794" s="146"/>
      <c r="V4794" s="51"/>
      <c r="W4794" s="51"/>
      <c r="X4794" s="51"/>
      <c r="Y4794" s="51"/>
      <c r="Z4794" s="51"/>
      <c r="AA4794" s="145"/>
    </row>
    <row r="4795" spans="1:27" s="2" customFormat="1" ht="15.6" x14ac:dyDescent="0.3">
      <c r="A4795" s="555">
        <v>45581</v>
      </c>
      <c r="B4795" s="48" t="s">
        <v>4522</v>
      </c>
      <c r="C4795" s="45" t="s">
        <v>3434</v>
      </c>
      <c r="D4795" s="45">
        <v>8</v>
      </c>
      <c r="E4795" s="45" t="s">
        <v>108</v>
      </c>
      <c r="F4795" s="45">
        <v>34</v>
      </c>
      <c r="G4795" s="63" t="s">
        <v>4554</v>
      </c>
      <c r="H4795" s="47" t="s">
        <v>113</v>
      </c>
      <c r="I4795" s="48"/>
      <c r="J4795" s="568">
        <v>45603</v>
      </c>
      <c r="K4795" s="42" t="s">
        <v>31</v>
      </c>
      <c r="L4795" s="544">
        <v>45513</v>
      </c>
      <c r="M4795" s="57"/>
      <c r="N4795" s="516">
        <v>45624</v>
      </c>
      <c r="O4795" s="51" t="s">
        <v>4524</v>
      </c>
      <c r="P4795" s="70" t="str">
        <f t="shared" ca="1" si="800"/>
        <v/>
      </c>
      <c r="Q4795" s="70" t="str">
        <f t="shared" ca="1" si="801"/>
        <v/>
      </c>
      <c r="R4795" s="70" t="str">
        <f t="shared" ca="1" si="802"/>
        <v/>
      </c>
      <c r="S4795" s="70" t="str">
        <f t="shared" ca="1" si="803"/>
        <v/>
      </c>
      <c r="T4795" s="147" t="str">
        <f t="shared" ca="1" si="804"/>
        <v/>
      </c>
      <c r="U4795" s="146"/>
      <c r="V4795" s="51"/>
      <c r="W4795" s="51"/>
      <c r="X4795" s="51"/>
      <c r="Y4795" s="51"/>
      <c r="Z4795" s="51"/>
      <c r="AA4795" s="145"/>
    </row>
    <row r="4796" spans="1:27" s="2" customFormat="1" ht="15.6" x14ac:dyDescent="0.3">
      <c r="A4796" s="555">
        <v>45581</v>
      </c>
      <c r="B4796" s="48" t="s">
        <v>4522</v>
      </c>
      <c r="C4796" s="45" t="s">
        <v>3434</v>
      </c>
      <c r="D4796" s="45">
        <v>8</v>
      </c>
      <c r="E4796" s="45" t="s">
        <v>108</v>
      </c>
      <c r="F4796" s="45">
        <v>35</v>
      </c>
      <c r="G4796" s="63" t="s">
        <v>4555</v>
      </c>
      <c r="H4796" s="53" t="s">
        <v>76</v>
      </c>
      <c r="I4796" s="48"/>
      <c r="J4796" s="568">
        <v>45588</v>
      </c>
      <c r="K4796" s="42" t="s">
        <v>31</v>
      </c>
      <c r="L4796" s="544">
        <v>45513</v>
      </c>
      <c r="M4796" s="57"/>
      <c r="N4796" s="516">
        <v>45600</v>
      </c>
      <c r="O4796" s="51" t="s">
        <v>4524</v>
      </c>
      <c r="P4796" s="70" t="str">
        <f t="shared" ca="1" si="800"/>
        <v/>
      </c>
      <c r="Q4796" s="70" t="str">
        <f t="shared" ca="1" si="801"/>
        <v/>
      </c>
      <c r="R4796" s="70" t="str">
        <f t="shared" ca="1" si="802"/>
        <v/>
      </c>
      <c r="S4796" s="70" t="str">
        <f t="shared" ca="1" si="803"/>
        <v/>
      </c>
      <c r="T4796" s="147" t="str">
        <f t="shared" ca="1" si="804"/>
        <v/>
      </c>
      <c r="U4796" s="146"/>
      <c r="V4796" s="51"/>
      <c r="W4796" s="51"/>
      <c r="X4796" s="51"/>
      <c r="Y4796" s="51"/>
      <c r="Z4796" s="51"/>
      <c r="AA4796" s="145"/>
    </row>
    <row r="4797" spans="1:27" s="2" customFormat="1" ht="15.6" x14ac:dyDescent="0.3">
      <c r="A4797" s="555">
        <v>45581</v>
      </c>
      <c r="B4797" s="48" t="s">
        <v>4522</v>
      </c>
      <c r="C4797" s="45" t="s">
        <v>3434</v>
      </c>
      <c r="D4797" s="45">
        <v>8</v>
      </c>
      <c r="E4797" s="45" t="s">
        <v>108</v>
      </c>
      <c r="F4797" s="45">
        <v>36</v>
      </c>
      <c r="G4797" s="63" t="s">
        <v>4556</v>
      </c>
      <c r="H4797" s="47" t="s">
        <v>111</v>
      </c>
      <c r="I4797" s="48"/>
      <c r="J4797" s="568">
        <v>45588</v>
      </c>
      <c r="K4797" s="42" t="s">
        <v>31</v>
      </c>
      <c r="L4797" s="544">
        <v>45513</v>
      </c>
      <c r="M4797" s="57"/>
      <c r="N4797" s="516">
        <v>45600</v>
      </c>
      <c r="O4797" s="51" t="s">
        <v>4524</v>
      </c>
      <c r="P4797" s="70" t="str">
        <f t="shared" ca="1" si="800"/>
        <v/>
      </c>
      <c r="Q4797" s="70" t="str">
        <f t="shared" ca="1" si="801"/>
        <v/>
      </c>
      <c r="R4797" s="70" t="str">
        <f t="shared" ca="1" si="802"/>
        <v/>
      </c>
      <c r="S4797" s="70" t="str">
        <f t="shared" ca="1" si="803"/>
        <v/>
      </c>
      <c r="T4797" s="147" t="str">
        <f t="shared" ca="1" si="804"/>
        <v/>
      </c>
      <c r="U4797" s="146"/>
      <c r="V4797" s="51"/>
      <c r="W4797" s="51"/>
      <c r="X4797" s="51"/>
      <c r="Y4797" s="51"/>
      <c r="Z4797" s="51"/>
      <c r="AA4797" s="145"/>
    </row>
    <row r="4798" spans="1:27" s="2" customFormat="1" ht="15.6" x14ac:dyDescent="0.3">
      <c r="A4798" s="555">
        <v>45581</v>
      </c>
      <c r="B4798" s="48" t="s">
        <v>4522</v>
      </c>
      <c r="C4798" s="45" t="s">
        <v>3434</v>
      </c>
      <c r="D4798" s="45">
        <v>8</v>
      </c>
      <c r="E4798" s="45" t="s">
        <v>108</v>
      </c>
      <c r="F4798" s="45">
        <v>37</v>
      </c>
      <c r="G4798" s="63" t="s">
        <v>4557</v>
      </c>
      <c r="H4798" s="95" t="s">
        <v>84</v>
      </c>
      <c r="I4798" s="48"/>
      <c r="J4798" s="568">
        <v>45600</v>
      </c>
      <c r="K4798" s="42" t="s">
        <v>31</v>
      </c>
      <c r="L4798" s="544">
        <v>45513</v>
      </c>
      <c r="M4798" s="57"/>
      <c r="N4798" s="516">
        <v>45600</v>
      </c>
      <c r="O4798" s="51" t="s">
        <v>4524</v>
      </c>
      <c r="P4798" s="70" t="str">
        <f t="shared" ca="1" si="800"/>
        <v/>
      </c>
      <c r="Q4798" s="70" t="str">
        <f t="shared" ca="1" si="801"/>
        <v/>
      </c>
      <c r="R4798" s="70" t="str">
        <f t="shared" ca="1" si="802"/>
        <v/>
      </c>
      <c r="S4798" s="70" t="str">
        <f t="shared" ca="1" si="803"/>
        <v/>
      </c>
      <c r="T4798" s="147" t="str">
        <f t="shared" ca="1" si="804"/>
        <v/>
      </c>
      <c r="U4798" s="146"/>
      <c r="V4798" s="51"/>
      <c r="W4798" s="51"/>
      <c r="X4798" s="51"/>
      <c r="Y4798" s="51"/>
      <c r="Z4798" s="51"/>
      <c r="AA4798" s="145"/>
    </row>
    <row r="4799" spans="1:27" s="2" customFormat="1" ht="15.6" x14ac:dyDescent="0.3">
      <c r="A4799" s="555">
        <v>45581</v>
      </c>
      <c r="B4799" s="48" t="s">
        <v>4522</v>
      </c>
      <c r="C4799" s="45" t="s">
        <v>3434</v>
      </c>
      <c r="D4799" s="45">
        <v>8</v>
      </c>
      <c r="E4799" s="45" t="s">
        <v>108</v>
      </c>
      <c r="F4799" s="45">
        <v>38</v>
      </c>
      <c r="G4799" s="64" t="s">
        <v>4558</v>
      </c>
      <c r="H4799" s="65" t="s">
        <v>76</v>
      </c>
      <c r="I4799" s="47"/>
      <c r="J4799" s="577">
        <v>45678</v>
      </c>
      <c r="K4799" s="42" t="s">
        <v>31</v>
      </c>
      <c r="L4799" s="544">
        <v>45513</v>
      </c>
      <c r="M4799" s="57"/>
      <c r="N4799" s="513">
        <v>45694</v>
      </c>
      <c r="O4799" s="51"/>
      <c r="P4799" s="70" t="str">
        <f t="shared" ca="1" si="800"/>
        <v/>
      </c>
      <c r="Q4799" s="70" t="str">
        <f t="shared" ca="1" si="801"/>
        <v/>
      </c>
      <c r="R4799" s="70" t="str">
        <f t="shared" ca="1" si="802"/>
        <v/>
      </c>
      <c r="S4799" s="70" t="str">
        <f t="shared" ca="1" si="803"/>
        <v/>
      </c>
      <c r="T4799" s="147" t="str">
        <f t="shared" ca="1" si="804"/>
        <v/>
      </c>
      <c r="U4799" s="146"/>
      <c r="V4799" s="51"/>
      <c r="W4799" s="51"/>
      <c r="X4799" s="51"/>
      <c r="Y4799" s="51"/>
      <c r="Z4799" s="51"/>
      <c r="AA4799" s="145"/>
    </row>
    <row r="4800" spans="1:27" s="2" customFormat="1" ht="15.6" x14ac:dyDescent="0.3">
      <c r="A4800" s="555">
        <v>45581</v>
      </c>
      <c r="B4800" s="48" t="s">
        <v>4522</v>
      </c>
      <c r="C4800" s="45" t="s">
        <v>3434</v>
      </c>
      <c r="D4800" s="45">
        <v>8</v>
      </c>
      <c r="E4800" s="45" t="s">
        <v>108</v>
      </c>
      <c r="F4800" s="45">
        <v>39</v>
      </c>
      <c r="G4800" s="64" t="s">
        <v>4559</v>
      </c>
      <c r="H4800" s="47" t="s">
        <v>54</v>
      </c>
      <c r="I4800" s="47"/>
      <c r="J4800" s="580">
        <v>45702</v>
      </c>
      <c r="K4800" s="42" t="s">
        <v>31</v>
      </c>
      <c r="L4800" s="544">
        <v>45513</v>
      </c>
      <c r="M4800" s="57"/>
      <c r="N4800" s="513">
        <v>45702</v>
      </c>
      <c r="O4800" s="51"/>
      <c r="P4800" s="70"/>
      <c r="Q4800" s="70"/>
      <c r="R4800" s="70"/>
      <c r="S4800" s="70"/>
      <c r="T4800" s="147"/>
      <c r="U4800" s="146"/>
      <c r="V4800" s="51"/>
      <c r="W4800" s="51"/>
      <c r="X4800" s="51"/>
      <c r="Y4800" s="51"/>
      <c r="Z4800" s="51"/>
      <c r="AA4800" s="145"/>
    </row>
    <row r="4801" spans="1:27" s="2" customFormat="1" ht="31.2" x14ac:dyDescent="0.3">
      <c r="A4801" s="555">
        <v>45581</v>
      </c>
      <c r="B4801" s="48" t="s">
        <v>4522</v>
      </c>
      <c r="C4801" s="45" t="s">
        <v>3434</v>
      </c>
      <c r="D4801" s="45">
        <v>8</v>
      </c>
      <c r="E4801" s="45" t="s">
        <v>108</v>
      </c>
      <c r="F4801" s="45">
        <v>40</v>
      </c>
      <c r="G4801" s="328" t="s">
        <v>4560</v>
      </c>
      <c r="H4801" s="47"/>
      <c r="I4801" s="47"/>
      <c r="J4801" s="577">
        <v>45727</v>
      </c>
      <c r="K4801" s="190" t="s">
        <v>205</v>
      </c>
      <c r="L4801" s="544">
        <v>45513</v>
      </c>
      <c r="M4801" s="57"/>
      <c r="N4801" s="513">
        <v>45727</v>
      </c>
      <c r="O4801" s="340" t="s">
        <v>4561</v>
      </c>
      <c r="P4801" s="70" t="str">
        <f ca="1">IF(K4801="NÃO INTERVENCIONADO",TODAY()-J4801,"")</f>
        <v/>
      </c>
      <c r="Q4801" s="70" t="str">
        <f ca="1">IF(K4801="ENCOMENDADO",TODAY()-J4801,"")</f>
        <v/>
      </c>
      <c r="R4801" s="70" t="str">
        <f ca="1">IF(K4801="EM OBRA",TODAY()-J4801,"")</f>
        <v/>
      </c>
      <c r="S4801" s="70" t="str">
        <f ca="1">IF(K4801="CORREÇÃO NÃO ACEITE",TODAY()-J4801,"")</f>
        <v/>
      </c>
      <c r="T4801" s="147" t="str">
        <f ca="1">IF(K4801="A VERIFICAR",TODAY()-J4801,"")</f>
        <v/>
      </c>
      <c r="U4801" s="146"/>
      <c r="V4801" s="51"/>
      <c r="W4801" s="51"/>
      <c r="X4801" s="51"/>
      <c r="Y4801" s="51"/>
      <c r="Z4801" s="51"/>
      <c r="AA4801" s="145"/>
    </row>
    <row r="4802" spans="1:27" s="2" customFormat="1" ht="62.4" x14ac:dyDescent="0.3">
      <c r="A4802" s="555">
        <v>45581</v>
      </c>
      <c r="B4802" s="48" t="s">
        <v>4522</v>
      </c>
      <c r="C4802" s="45" t="s">
        <v>3434</v>
      </c>
      <c r="D4802" s="45">
        <v>8</v>
      </c>
      <c r="E4802" s="45" t="s">
        <v>108</v>
      </c>
      <c r="F4802" s="45">
        <v>41</v>
      </c>
      <c r="G4802" s="328" t="s">
        <v>4562</v>
      </c>
      <c r="H4802" s="47"/>
      <c r="I4802" s="47"/>
      <c r="J4802" s="577">
        <v>45727</v>
      </c>
      <c r="K4802" s="190" t="s">
        <v>205</v>
      </c>
      <c r="L4802" s="544">
        <v>45513</v>
      </c>
      <c r="M4802" s="57"/>
      <c r="N4802" s="513">
        <v>45727</v>
      </c>
      <c r="O4802" s="340" t="s">
        <v>4561</v>
      </c>
      <c r="P4802" s="70"/>
      <c r="Q4802" s="70"/>
      <c r="R4802" s="70"/>
      <c r="S4802" s="70"/>
      <c r="T4802" s="147"/>
      <c r="U4802" s="146"/>
      <c r="V4802" s="51"/>
      <c r="W4802" s="51"/>
      <c r="X4802" s="51"/>
      <c r="Y4802" s="51"/>
      <c r="Z4802" s="51"/>
      <c r="AA4802" s="145"/>
    </row>
    <row r="4803" spans="1:27" s="2" customFormat="1" ht="31.2" x14ac:dyDescent="0.3">
      <c r="A4803" s="555">
        <v>45581</v>
      </c>
      <c r="B4803" s="48" t="s">
        <v>4522</v>
      </c>
      <c r="C4803" s="45" t="s">
        <v>3434</v>
      </c>
      <c r="D4803" s="45">
        <v>8</v>
      </c>
      <c r="E4803" s="45" t="s">
        <v>108</v>
      </c>
      <c r="F4803" s="45">
        <v>42</v>
      </c>
      <c r="G4803" s="363" t="s">
        <v>4563</v>
      </c>
      <c r="H4803" s="65" t="s">
        <v>4564</v>
      </c>
      <c r="I4803" s="364"/>
      <c r="J4803" s="526">
        <v>45733</v>
      </c>
      <c r="K4803" s="42" t="s">
        <v>31</v>
      </c>
      <c r="L4803" s="544">
        <v>45513</v>
      </c>
      <c r="M4803" s="57"/>
      <c r="N4803" s="513">
        <v>45833</v>
      </c>
      <c r="O4803" s="340"/>
      <c r="P4803" s="70"/>
      <c r="Q4803" s="70"/>
      <c r="R4803" s="70"/>
      <c r="S4803" s="70"/>
      <c r="T4803" s="147"/>
      <c r="U4803" s="146"/>
      <c r="V4803" s="51"/>
      <c r="W4803" s="51"/>
      <c r="X4803" s="51"/>
      <c r="Y4803" s="51"/>
      <c r="Z4803" s="51"/>
      <c r="AA4803" s="145"/>
    </row>
    <row r="4804" spans="1:27" s="2" customFormat="1" ht="43.2" x14ac:dyDescent="0.3">
      <c r="A4804" s="555">
        <v>45581</v>
      </c>
      <c r="B4804" s="235" t="s">
        <v>4522</v>
      </c>
      <c r="C4804" s="236" t="s">
        <v>3434</v>
      </c>
      <c r="D4804" s="236">
        <v>8</v>
      </c>
      <c r="E4804" s="236" t="s">
        <v>108</v>
      </c>
      <c r="F4804" s="236">
        <v>43</v>
      </c>
      <c r="G4804" s="397" t="s">
        <v>4565</v>
      </c>
      <c r="H4804" s="364" t="s">
        <v>30</v>
      </c>
      <c r="I4804" s="342"/>
      <c r="J4804" s="617">
        <v>45727</v>
      </c>
      <c r="K4804" s="42" t="s">
        <v>31</v>
      </c>
      <c r="L4804" s="544">
        <v>45513</v>
      </c>
      <c r="M4804" s="248"/>
      <c r="N4804" s="515">
        <v>45789</v>
      </c>
      <c r="O4804" s="300" t="s">
        <v>4566</v>
      </c>
      <c r="P4804" s="256"/>
      <c r="Q4804" s="256"/>
      <c r="R4804" s="256"/>
      <c r="S4804" s="256"/>
      <c r="T4804" s="275"/>
      <c r="U4804" s="276"/>
      <c r="V4804" s="252"/>
      <c r="W4804" s="252"/>
      <c r="X4804" s="252"/>
      <c r="Y4804" s="252"/>
      <c r="Z4804" s="252"/>
      <c r="AA4804" s="277"/>
    </row>
    <row r="4805" spans="1:27" s="2" customFormat="1" ht="31.2" x14ac:dyDescent="0.3">
      <c r="A4805" s="555">
        <v>45581</v>
      </c>
      <c r="B4805" s="48" t="s">
        <v>4522</v>
      </c>
      <c r="C4805" s="45" t="s">
        <v>3434</v>
      </c>
      <c r="D4805" s="45">
        <v>8</v>
      </c>
      <c r="E4805" s="45" t="s">
        <v>108</v>
      </c>
      <c r="F4805" s="45">
        <v>44</v>
      </c>
      <c r="G4805" s="358" t="s">
        <v>4567</v>
      </c>
      <c r="H4805" s="47" t="s">
        <v>76</v>
      </c>
      <c r="I4805" s="47"/>
      <c r="J4805" s="577">
        <v>45727</v>
      </c>
      <c r="K4805" s="359" t="s">
        <v>205</v>
      </c>
      <c r="L4805" s="544">
        <v>45513</v>
      </c>
      <c r="M4805" s="57"/>
      <c r="N4805" s="513"/>
      <c r="O4805" s="340" t="s">
        <v>4568</v>
      </c>
      <c r="P4805" s="70"/>
      <c r="Q4805" s="70"/>
      <c r="R4805" s="70"/>
      <c r="S4805" s="70"/>
      <c r="T4805" s="147"/>
      <c r="U4805" s="146"/>
      <c r="V4805" s="51"/>
      <c r="W4805" s="51"/>
      <c r="X4805" s="51"/>
      <c r="Y4805" s="51"/>
      <c r="Z4805" s="51"/>
      <c r="AA4805" s="145"/>
    </row>
    <row r="4806" spans="1:27" s="2" customFormat="1" ht="31.2" x14ac:dyDescent="0.3">
      <c r="A4806" s="555">
        <v>45581</v>
      </c>
      <c r="B4806" s="48" t="s">
        <v>4522</v>
      </c>
      <c r="C4806" s="45" t="s">
        <v>3434</v>
      </c>
      <c r="D4806" s="45">
        <v>8</v>
      </c>
      <c r="E4806" s="45" t="s">
        <v>108</v>
      </c>
      <c r="F4806" s="45">
        <v>45</v>
      </c>
      <c r="G4806" s="358" t="s">
        <v>4569</v>
      </c>
      <c r="H4806" s="47" t="s">
        <v>76</v>
      </c>
      <c r="I4806" s="47"/>
      <c r="J4806" s="577">
        <v>45727</v>
      </c>
      <c r="K4806" s="359" t="s">
        <v>205</v>
      </c>
      <c r="L4806" s="544">
        <v>45513</v>
      </c>
      <c r="M4806" s="57"/>
      <c r="N4806" s="513"/>
      <c r="O4806" s="340" t="s">
        <v>4570</v>
      </c>
      <c r="P4806" s="70"/>
      <c r="Q4806" s="70"/>
      <c r="R4806" s="70"/>
      <c r="S4806" s="70"/>
      <c r="T4806" s="147"/>
      <c r="U4806" s="146"/>
      <c r="V4806" s="51"/>
      <c r="W4806" s="51"/>
      <c r="X4806" s="51"/>
      <c r="Y4806" s="51"/>
      <c r="Z4806" s="51"/>
      <c r="AA4806" s="145"/>
    </row>
    <row r="4807" spans="1:27" s="2" customFormat="1" ht="31.2" customHeight="1" x14ac:dyDescent="0.35">
      <c r="A4807" s="555">
        <v>45581</v>
      </c>
      <c r="B4807" s="48" t="s">
        <v>4522</v>
      </c>
      <c r="C4807" s="45" t="s">
        <v>3434</v>
      </c>
      <c r="D4807" s="45">
        <v>8</v>
      </c>
      <c r="E4807" s="45" t="s">
        <v>108</v>
      </c>
      <c r="F4807" s="45">
        <v>46</v>
      </c>
      <c r="G4807" s="508" t="s">
        <v>5570</v>
      </c>
      <c r="H4807" s="59" t="s">
        <v>104</v>
      </c>
      <c r="I4807" s="59"/>
      <c r="J4807" s="582">
        <v>46000</v>
      </c>
      <c r="K4807" s="455" t="s">
        <v>1524</v>
      </c>
      <c r="L4807" s="544">
        <v>45513</v>
      </c>
      <c r="M4807" s="417"/>
      <c r="N4807" s="513"/>
      <c r="O4807" s="475"/>
      <c r="P4807" s="70"/>
      <c r="Q4807" s="70"/>
      <c r="R4807" s="70"/>
      <c r="S4807" s="70"/>
      <c r="T4807" s="147"/>
      <c r="U4807" s="146"/>
      <c r="V4807" s="51"/>
      <c r="W4807" s="51"/>
      <c r="X4807" s="51"/>
      <c r="Y4807" s="51"/>
      <c r="Z4807" s="51"/>
      <c r="AA4807" s="145"/>
    </row>
    <row r="4808" spans="1:27" s="2" customFormat="1" ht="62.4" customHeight="1" x14ac:dyDescent="0.35">
      <c r="A4808" s="555">
        <v>45581</v>
      </c>
      <c r="B4808" s="48" t="s">
        <v>4522</v>
      </c>
      <c r="C4808" s="45" t="s">
        <v>3434</v>
      </c>
      <c r="D4808" s="45">
        <v>8</v>
      </c>
      <c r="E4808" s="45" t="s">
        <v>108</v>
      </c>
      <c r="F4808" s="45">
        <v>47</v>
      </c>
      <c r="G4808" s="507" t="s">
        <v>5468</v>
      </c>
      <c r="H4808" s="65" t="s">
        <v>104</v>
      </c>
      <c r="I4808" s="65"/>
      <c r="J4808" s="580">
        <v>46000</v>
      </c>
      <c r="K4808" s="359" t="s">
        <v>205</v>
      </c>
      <c r="L4808" s="544">
        <v>45513</v>
      </c>
      <c r="M4808" s="417"/>
      <c r="N4808" s="513"/>
      <c r="O4808" s="475" t="s">
        <v>5466</v>
      </c>
      <c r="P4808" s="70"/>
      <c r="Q4808" s="70"/>
      <c r="R4808" s="70"/>
      <c r="S4808" s="70"/>
      <c r="T4808" s="147"/>
      <c r="U4808" s="146"/>
      <c r="V4808" s="51"/>
      <c r="W4808" s="51"/>
      <c r="X4808" s="51"/>
      <c r="Y4808" s="51"/>
      <c r="Z4808" s="51"/>
      <c r="AA4808" s="145"/>
    </row>
    <row r="4809" spans="1:27" s="2" customFormat="1" ht="15.6" x14ac:dyDescent="0.3">
      <c r="A4809" s="555">
        <v>45482</v>
      </c>
      <c r="B4809" s="48" t="s">
        <v>4571</v>
      </c>
      <c r="C4809" s="45" t="s">
        <v>27</v>
      </c>
      <c r="D4809" s="45">
        <v>0</v>
      </c>
      <c r="E4809" s="45" t="s">
        <v>108</v>
      </c>
      <c r="F4809" s="45">
        <v>7</v>
      </c>
      <c r="G4809" s="46" t="s">
        <v>4572</v>
      </c>
      <c r="H4809" s="53" t="s">
        <v>30</v>
      </c>
      <c r="I4809" s="53"/>
      <c r="J4809" s="569"/>
      <c r="K4809" s="42" t="s">
        <v>31</v>
      </c>
      <c r="L4809" s="544">
        <v>45323</v>
      </c>
      <c r="M4809" s="137"/>
      <c r="N4809" s="534">
        <v>45383</v>
      </c>
      <c r="O4809" s="51"/>
      <c r="P4809" s="70" t="str">
        <f t="shared" ref="P4809:P4853" ca="1" si="805">IF(K4809="NÃO INTERVENCIONADO",TODAY()-J4809,"")</f>
        <v/>
      </c>
      <c r="Q4809" s="70" t="str">
        <f t="shared" ref="Q4809:Q4853" ca="1" si="806">IF(K4809="ENCOMENDADO",TODAY()-J4809,"")</f>
        <v/>
      </c>
      <c r="R4809" s="70" t="str">
        <f t="shared" ref="R4809:R4853" ca="1" si="807">IF(K4809="EM OBRA",TODAY()-J4809,"")</f>
        <v/>
      </c>
      <c r="S4809" s="70" t="str">
        <f t="shared" ref="S4809:S4853" ca="1" si="808">IF(K4809="CORREÇÃO NÃO ACEITE",TODAY()-J4809,"")</f>
        <v/>
      </c>
      <c r="T4809" s="147" t="str">
        <f t="shared" ref="T4809:T4853" ca="1" si="809">IF(K4809="A VERIFICAR",TODAY()-J4809,"")</f>
        <v/>
      </c>
      <c r="U4809" s="146"/>
      <c r="V4809" s="51"/>
      <c r="W4809" s="51"/>
      <c r="X4809" s="51"/>
      <c r="Y4809" s="51"/>
      <c r="Z4809" s="51"/>
      <c r="AA4809" s="145"/>
    </row>
    <row r="4810" spans="1:27" s="2" customFormat="1" ht="15.6" x14ac:dyDescent="0.3">
      <c r="A4810" s="555">
        <v>45482</v>
      </c>
      <c r="B4810" s="48" t="s">
        <v>4571</v>
      </c>
      <c r="C4810" s="45" t="s">
        <v>27</v>
      </c>
      <c r="D4810" s="45">
        <v>0</v>
      </c>
      <c r="E4810" s="45" t="s">
        <v>108</v>
      </c>
      <c r="F4810" s="45">
        <v>6</v>
      </c>
      <c r="G4810" s="94" t="s">
        <v>4573</v>
      </c>
      <c r="H4810" s="95" t="s">
        <v>84</v>
      </c>
      <c r="I4810" s="95"/>
      <c r="J4810" s="570"/>
      <c r="K4810" s="42" t="s">
        <v>31</v>
      </c>
      <c r="L4810" s="544">
        <v>45323</v>
      </c>
      <c r="M4810" s="137"/>
      <c r="N4810" s="534">
        <v>45383</v>
      </c>
      <c r="O4810" s="51"/>
      <c r="P4810" s="70" t="str">
        <f t="shared" ca="1" si="805"/>
        <v/>
      </c>
      <c r="Q4810" s="70" t="str">
        <f t="shared" ca="1" si="806"/>
        <v/>
      </c>
      <c r="R4810" s="70" t="str">
        <f t="shared" ca="1" si="807"/>
        <v/>
      </c>
      <c r="S4810" s="70" t="str">
        <f t="shared" ca="1" si="808"/>
        <v/>
      </c>
      <c r="T4810" s="147" t="str">
        <f t="shared" ca="1" si="809"/>
        <v/>
      </c>
      <c r="U4810" s="146"/>
      <c r="V4810" s="51"/>
      <c r="W4810" s="51"/>
      <c r="X4810" s="51"/>
      <c r="Y4810" s="51"/>
      <c r="Z4810" s="51"/>
      <c r="AA4810" s="145"/>
    </row>
    <row r="4811" spans="1:27" s="2" customFormat="1" ht="15.6" x14ac:dyDescent="0.3">
      <c r="A4811" s="555">
        <v>45482</v>
      </c>
      <c r="B4811" s="48" t="s">
        <v>4571</v>
      </c>
      <c r="C4811" s="45" t="s">
        <v>27</v>
      </c>
      <c r="D4811" s="45">
        <v>0</v>
      </c>
      <c r="E4811" s="45" t="s">
        <v>108</v>
      </c>
      <c r="F4811" s="45">
        <v>5</v>
      </c>
      <c r="G4811" s="46" t="s">
        <v>4574</v>
      </c>
      <c r="H4811" s="47" t="s">
        <v>104</v>
      </c>
      <c r="I4811" s="53"/>
      <c r="J4811" s="569"/>
      <c r="K4811" s="42" t="s">
        <v>31</v>
      </c>
      <c r="L4811" s="544">
        <v>45323</v>
      </c>
      <c r="M4811" s="137"/>
      <c r="N4811" s="534">
        <v>45383</v>
      </c>
      <c r="O4811" s="51"/>
      <c r="P4811" s="70" t="str">
        <f t="shared" ca="1" si="805"/>
        <v/>
      </c>
      <c r="Q4811" s="70" t="str">
        <f t="shared" ca="1" si="806"/>
        <v/>
      </c>
      <c r="R4811" s="70" t="str">
        <f t="shared" ca="1" si="807"/>
        <v/>
      </c>
      <c r="S4811" s="70" t="str">
        <f t="shared" ca="1" si="808"/>
        <v/>
      </c>
      <c r="T4811" s="147" t="str">
        <f t="shared" ca="1" si="809"/>
        <v/>
      </c>
      <c r="U4811" s="146"/>
      <c r="V4811" s="51"/>
      <c r="W4811" s="51"/>
      <c r="X4811" s="51"/>
      <c r="Y4811" s="51"/>
      <c r="Z4811" s="51"/>
      <c r="AA4811" s="145"/>
    </row>
    <row r="4812" spans="1:27" s="2" customFormat="1" ht="15.6" x14ac:dyDescent="0.3">
      <c r="A4812" s="555">
        <v>45482</v>
      </c>
      <c r="B4812" s="48" t="s">
        <v>4571</v>
      </c>
      <c r="C4812" s="45" t="s">
        <v>27</v>
      </c>
      <c r="D4812" s="45">
        <v>0</v>
      </c>
      <c r="E4812" s="45" t="s">
        <v>108</v>
      </c>
      <c r="F4812" s="45">
        <v>4</v>
      </c>
      <c r="G4812" s="46" t="s">
        <v>4575</v>
      </c>
      <c r="H4812" s="53" t="s">
        <v>30</v>
      </c>
      <c r="I4812" s="53"/>
      <c r="J4812" s="569"/>
      <c r="K4812" s="42" t="s">
        <v>31</v>
      </c>
      <c r="L4812" s="544">
        <v>45323</v>
      </c>
      <c r="M4812" s="137"/>
      <c r="N4812" s="534">
        <v>45383</v>
      </c>
      <c r="O4812" s="51"/>
      <c r="P4812" s="70" t="str">
        <f t="shared" ca="1" si="805"/>
        <v/>
      </c>
      <c r="Q4812" s="70" t="str">
        <f t="shared" ca="1" si="806"/>
        <v/>
      </c>
      <c r="R4812" s="70" t="str">
        <f t="shared" ca="1" si="807"/>
        <v/>
      </c>
      <c r="S4812" s="70" t="str">
        <f t="shared" ca="1" si="808"/>
        <v/>
      </c>
      <c r="T4812" s="147" t="str">
        <f t="shared" ca="1" si="809"/>
        <v/>
      </c>
      <c r="U4812" s="146"/>
      <c r="V4812" s="51"/>
      <c r="W4812" s="51"/>
      <c r="X4812" s="51"/>
      <c r="Y4812" s="51"/>
      <c r="Z4812" s="51"/>
      <c r="AA4812" s="145"/>
    </row>
    <row r="4813" spans="1:27" s="2" customFormat="1" ht="15.6" x14ac:dyDescent="0.3">
      <c r="A4813" s="555">
        <v>45482</v>
      </c>
      <c r="B4813" s="48" t="s">
        <v>4571</v>
      </c>
      <c r="C4813" s="45" t="s">
        <v>27</v>
      </c>
      <c r="D4813" s="45">
        <v>0</v>
      </c>
      <c r="E4813" s="45" t="s">
        <v>108</v>
      </c>
      <c r="F4813" s="45">
        <v>3</v>
      </c>
      <c r="G4813" s="46" t="s">
        <v>407</v>
      </c>
      <c r="H4813" s="47" t="s">
        <v>30</v>
      </c>
      <c r="I4813" s="51"/>
      <c r="J4813" s="518"/>
      <c r="K4813" s="42" t="s">
        <v>31</v>
      </c>
      <c r="L4813" s="544">
        <v>45323</v>
      </c>
      <c r="M4813" s="137"/>
      <c r="N4813" s="534">
        <v>45383</v>
      </c>
      <c r="O4813" s="51"/>
      <c r="P4813" s="70" t="str">
        <f t="shared" ca="1" si="805"/>
        <v/>
      </c>
      <c r="Q4813" s="70" t="str">
        <f t="shared" ca="1" si="806"/>
        <v/>
      </c>
      <c r="R4813" s="70" t="str">
        <f t="shared" ca="1" si="807"/>
        <v/>
      </c>
      <c r="S4813" s="70" t="str">
        <f t="shared" ca="1" si="808"/>
        <v/>
      </c>
      <c r="T4813" s="147" t="str">
        <f t="shared" ca="1" si="809"/>
        <v/>
      </c>
      <c r="U4813" s="146"/>
      <c r="V4813" s="51"/>
      <c r="W4813" s="51"/>
      <c r="X4813" s="51"/>
      <c r="Y4813" s="51"/>
      <c r="Z4813" s="51"/>
      <c r="AA4813" s="145"/>
    </row>
    <row r="4814" spans="1:27" s="2" customFormat="1" ht="15.6" x14ac:dyDescent="0.3">
      <c r="A4814" s="555">
        <v>45482</v>
      </c>
      <c r="B4814" s="48" t="s">
        <v>4571</v>
      </c>
      <c r="C4814" s="48" t="s">
        <v>27</v>
      </c>
      <c r="D4814" s="48">
        <v>0</v>
      </c>
      <c r="E4814" s="48" t="s">
        <v>108</v>
      </c>
      <c r="F4814" s="45">
        <v>2</v>
      </c>
      <c r="G4814" s="46" t="s">
        <v>4576</v>
      </c>
      <c r="H4814" s="47" t="s">
        <v>30</v>
      </c>
      <c r="I4814" s="53"/>
      <c r="J4814" s="569"/>
      <c r="K4814" s="42" t="s">
        <v>31</v>
      </c>
      <c r="L4814" s="544">
        <v>45323</v>
      </c>
      <c r="M4814" s="137"/>
      <c r="N4814" s="534">
        <v>45495</v>
      </c>
      <c r="O4814" s="51"/>
      <c r="P4814" s="70" t="str">
        <f t="shared" ca="1" si="805"/>
        <v/>
      </c>
      <c r="Q4814" s="70" t="str">
        <f t="shared" ca="1" si="806"/>
        <v/>
      </c>
      <c r="R4814" s="70" t="str">
        <f t="shared" ca="1" si="807"/>
        <v/>
      </c>
      <c r="S4814" s="70" t="str">
        <f t="shared" ca="1" si="808"/>
        <v/>
      </c>
      <c r="T4814" s="147" t="str">
        <f t="shared" ca="1" si="809"/>
        <v/>
      </c>
      <c r="U4814" s="146"/>
      <c r="V4814" s="51"/>
      <c r="W4814" s="51"/>
      <c r="X4814" s="51"/>
      <c r="Y4814" s="51"/>
      <c r="Z4814" s="51"/>
      <c r="AA4814" s="145"/>
    </row>
    <row r="4815" spans="1:27" s="2" customFormat="1" ht="15.6" x14ac:dyDescent="0.3">
      <c r="A4815" s="555">
        <v>45482</v>
      </c>
      <c r="B4815" s="48" t="s">
        <v>4571</v>
      </c>
      <c r="C4815" s="45" t="s">
        <v>27</v>
      </c>
      <c r="D4815" s="45">
        <v>0</v>
      </c>
      <c r="E4815" s="45" t="s">
        <v>108</v>
      </c>
      <c r="F4815" s="45">
        <v>1</v>
      </c>
      <c r="G4815" s="46" t="s">
        <v>4577</v>
      </c>
      <c r="H4815" s="47" t="s">
        <v>30</v>
      </c>
      <c r="I4815" s="48"/>
      <c r="J4815" s="513"/>
      <c r="K4815" s="42" t="s">
        <v>31</v>
      </c>
      <c r="L4815" s="544">
        <v>45323</v>
      </c>
      <c r="M4815" s="48"/>
      <c r="N4815" s="534">
        <v>45383</v>
      </c>
      <c r="O4815" s="51"/>
      <c r="P4815" s="70" t="str">
        <f t="shared" ca="1" si="805"/>
        <v/>
      </c>
      <c r="Q4815" s="70" t="str">
        <f t="shared" ca="1" si="806"/>
        <v/>
      </c>
      <c r="R4815" s="70" t="str">
        <f t="shared" ca="1" si="807"/>
        <v/>
      </c>
      <c r="S4815" s="70" t="str">
        <f t="shared" ca="1" si="808"/>
        <v/>
      </c>
      <c r="T4815" s="147" t="str">
        <f t="shared" ca="1" si="809"/>
        <v/>
      </c>
      <c r="U4815" s="146"/>
      <c r="V4815" s="51"/>
      <c r="W4815" s="51"/>
      <c r="X4815" s="51"/>
      <c r="Y4815" s="51"/>
      <c r="Z4815" s="51"/>
      <c r="AA4815" s="145"/>
    </row>
    <row r="4816" spans="1:27" s="2" customFormat="1" ht="15.6" x14ac:dyDescent="0.3">
      <c r="A4816" s="555">
        <v>45594</v>
      </c>
      <c r="B4816" s="48" t="s">
        <v>4578</v>
      </c>
      <c r="C4816" s="45" t="s">
        <v>3434</v>
      </c>
      <c r="D4816" s="45">
        <v>8</v>
      </c>
      <c r="E4816" s="45" t="s">
        <v>28</v>
      </c>
      <c r="F4816" s="45">
        <v>1</v>
      </c>
      <c r="G4816" s="63" t="s">
        <v>4579</v>
      </c>
      <c r="H4816" s="47" t="s">
        <v>104</v>
      </c>
      <c r="I4816" s="47"/>
      <c r="J4816" s="577">
        <v>45671</v>
      </c>
      <c r="K4816" s="42" t="s">
        <v>31</v>
      </c>
      <c r="L4816" s="544">
        <v>45512</v>
      </c>
      <c r="M4816" s="57"/>
      <c r="N4816" s="522">
        <v>45675</v>
      </c>
      <c r="O4816" s="51"/>
      <c r="P4816" s="70" t="str">
        <f t="shared" ca="1" si="805"/>
        <v/>
      </c>
      <c r="Q4816" s="70" t="str">
        <f t="shared" ca="1" si="806"/>
        <v/>
      </c>
      <c r="R4816" s="70" t="str">
        <f t="shared" ca="1" si="807"/>
        <v/>
      </c>
      <c r="S4816" s="70" t="str">
        <f t="shared" ca="1" si="808"/>
        <v/>
      </c>
      <c r="T4816" s="147" t="str">
        <f t="shared" ca="1" si="809"/>
        <v/>
      </c>
      <c r="U4816" s="146"/>
      <c r="V4816" s="51"/>
      <c r="W4816" s="51"/>
      <c r="X4816" s="51"/>
      <c r="Y4816" s="51"/>
      <c r="Z4816" s="51"/>
      <c r="AA4816" s="145"/>
    </row>
    <row r="4817" spans="1:27" s="2" customFormat="1" ht="15.6" x14ac:dyDescent="0.3">
      <c r="A4817" s="555">
        <v>45594</v>
      </c>
      <c r="B4817" s="48" t="s">
        <v>4578</v>
      </c>
      <c r="C4817" s="45" t="s">
        <v>3434</v>
      </c>
      <c r="D4817" s="45">
        <v>8</v>
      </c>
      <c r="E4817" s="45" t="s">
        <v>28</v>
      </c>
      <c r="F4817" s="45">
        <v>2</v>
      </c>
      <c r="G4817" s="67" t="s">
        <v>2448</v>
      </c>
      <c r="H4817" s="47" t="s">
        <v>30</v>
      </c>
      <c r="I4817" s="48"/>
      <c r="J4817" s="513"/>
      <c r="K4817" s="42" t="s">
        <v>31</v>
      </c>
      <c r="L4817" s="544">
        <v>45512</v>
      </c>
      <c r="M4817" s="57"/>
      <c r="N4817" s="513">
        <v>45656</v>
      </c>
      <c r="O4817" s="51"/>
      <c r="P4817" s="70" t="str">
        <f t="shared" ca="1" si="805"/>
        <v/>
      </c>
      <c r="Q4817" s="70" t="str">
        <f t="shared" ca="1" si="806"/>
        <v/>
      </c>
      <c r="R4817" s="70" t="str">
        <f t="shared" ca="1" si="807"/>
        <v/>
      </c>
      <c r="S4817" s="70" t="str">
        <f t="shared" ca="1" si="808"/>
        <v/>
      </c>
      <c r="T4817" s="147" t="str">
        <f t="shared" ca="1" si="809"/>
        <v/>
      </c>
      <c r="U4817" s="146"/>
      <c r="V4817" s="51"/>
      <c r="W4817" s="51"/>
      <c r="X4817" s="51"/>
      <c r="Y4817" s="51"/>
      <c r="Z4817" s="51"/>
      <c r="AA4817" s="145"/>
    </row>
    <row r="4818" spans="1:27" s="2" customFormat="1" ht="15.6" x14ac:dyDescent="0.3">
      <c r="A4818" s="555">
        <v>45594</v>
      </c>
      <c r="B4818" s="48" t="s">
        <v>4578</v>
      </c>
      <c r="C4818" s="45" t="s">
        <v>3434</v>
      </c>
      <c r="D4818" s="45">
        <v>8</v>
      </c>
      <c r="E4818" s="45" t="s">
        <v>28</v>
      </c>
      <c r="F4818" s="45">
        <v>3</v>
      </c>
      <c r="G4818" s="67" t="s">
        <v>4580</v>
      </c>
      <c r="H4818" s="47" t="s">
        <v>30</v>
      </c>
      <c r="I4818" s="48"/>
      <c r="J4818" s="513"/>
      <c r="K4818" s="42" t="s">
        <v>31</v>
      </c>
      <c r="L4818" s="544">
        <v>45512</v>
      </c>
      <c r="M4818" s="57"/>
      <c r="N4818" s="513">
        <v>45656</v>
      </c>
      <c r="O4818" s="51"/>
      <c r="P4818" s="70" t="str">
        <f t="shared" ca="1" si="805"/>
        <v/>
      </c>
      <c r="Q4818" s="70" t="str">
        <f t="shared" ca="1" si="806"/>
        <v/>
      </c>
      <c r="R4818" s="70" t="str">
        <f t="shared" ca="1" si="807"/>
        <v/>
      </c>
      <c r="S4818" s="70" t="str">
        <f t="shared" ca="1" si="808"/>
        <v/>
      </c>
      <c r="T4818" s="147" t="str">
        <f t="shared" ca="1" si="809"/>
        <v/>
      </c>
      <c r="U4818" s="146"/>
      <c r="V4818" s="51"/>
      <c r="W4818" s="51"/>
      <c r="X4818" s="51"/>
      <c r="Y4818" s="51"/>
      <c r="Z4818" s="51"/>
      <c r="AA4818" s="145"/>
    </row>
    <row r="4819" spans="1:27" s="2" customFormat="1" ht="15.6" x14ac:dyDescent="0.3">
      <c r="A4819" s="555">
        <v>45594</v>
      </c>
      <c r="B4819" s="48" t="s">
        <v>4578</v>
      </c>
      <c r="C4819" s="45" t="s">
        <v>3434</v>
      </c>
      <c r="D4819" s="45">
        <v>8</v>
      </c>
      <c r="E4819" s="45" t="s">
        <v>28</v>
      </c>
      <c r="F4819" s="45">
        <v>4</v>
      </c>
      <c r="G4819" s="67" t="s">
        <v>4581</v>
      </c>
      <c r="H4819" s="46" t="s">
        <v>481</v>
      </c>
      <c r="I4819" s="45"/>
      <c r="J4819" s="516"/>
      <c r="K4819" s="42" t="s">
        <v>31</v>
      </c>
      <c r="L4819" s="544">
        <v>45512</v>
      </c>
      <c r="M4819" s="57"/>
      <c r="N4819" s="513">
        <v>45656</v>
      </c>
      <c r="O4819" s="51"/>
      <c r="P4819" s="70" t="str">
        <f t="shared" ca="1" si="805"/>
        <v/>
      </c>
      <c r="Q4819" s="70" t="str">
        <f t="shared" ca="1" si="806"/>
        <v/>
      </c>
      <c r="R4819" s="70" t="str">
        <f t="shared" ca="1" si="807"/>
        <v/>
      </c>
      <c r="S4819" s="70" t="str">
        <f t="shared" ca="1" si="808"/>
        <v/>
      </c>
      <c r="T4819" s="147" t="str">
        <f t="shared" ca="1" si="809"/>
        <v/>
      </c>
      <c r="U4819" s="146"/>
      <c r="V4819" s="51"/>
      <c r="W4819" s="51"/>
      <c r="X4819" s="51"/>
      <c r="Y4819" s="51"/>
      <c r="Z4819" s="51"/>
      <c r="AA4819" s="145"/>
    </row>
    <row r="4820" spans="1:27" s="2" customFormat="1" ht="15.6" x14ac:dyDescent="0.3">
      <c r="A4820" s="555">
        <v>45594</v>
      </c>
      <c r="B4820" s="48" t="s">
        <v>4578</v>
      </c>
      <c r="C4820" s="45" t="s">
        <v>3434</v>
      </c>
      <c r="D4820" s="45">
        <v>8</v>
      </c>
      <c r="E4820" s="45" t="s">
        <v>28</v>
      </c>
      <c r="F4820" s="45">
        <v>5</v>
      </c>
      <c r="G4820" s="67" t="s">
        <v>4582</v>
      </c>
      <c r="H4820" s="47" t="s">
        <v>30</v>
      </c>
      <c r="I4820" s="48"/>
      <c r="J4820" s="513"/>
      <c r="K4820" s="42" t="s">
        <v>31</v>
      </c>
      <c r="L4820" s="544">
        <v>45512</v>
      </c>
      <c r="M4820" s="57"/>
      <c r="N4820" s="513">
        <v>45656</v>
      </c>
      <c r="O4820" s="51"/>
      <c r="P4820" s="70" t="str">
        <f t="shared" ca="1" si="805"/>
        <v/>
      </c>
      <c r="Q4820" s="70" t="str">
        <f t="shared" ca="1" si="806"/>
        <v/>
      </c>
      <c r="R4820" s="70" t="str">
        <f t="shared" ca="1" si="807"/>
        <v/>
      </c>
      <c r="S4820" s="70" t="str">
        <f t="shared" ca="1" si="808"/>
        <v/>
      </c>
      <c r="T4820" s="147" t="str">
        <f t="shared" ca="1" si="809"/>
        <v/>
      </c>
      <c r="U4820" s="146"/>
      <c r="V4820" s="51"/>
      <c r="W4820" s="51"/>
      <c r="X4820" s="51"/>
      <c r="Y4820" s="51"/>
      <c r="Z4820" s="51"/>
      <c r="AA4820" s="145"/>
    </row>
    <row r="4821" spans="1:27" s="2" customFormat="1" ht="15.6" x14ac:dyDescent="0.3">
      <c r="A4821" s="555">
        <v>45594</v>
      </c>
      <c r="B4821" s="48" t="s">
        <v>4578</v>
      </c>
      <c r="C4821" s="45" t="s">
        <v>3434</v>
      </c>
      <c r="D4821" s="45">
        <v>8</v>
      </c>
      <c r="E4821" s="45" t="s">
        <v>28</v>
      </c>
      <c r="F4821" s="45">
        <v>6</v>
      </c>
      <c r="G4821" s="67" t="s">
        <v>4583</v>
      </c>
      <c r="H4821" s="47" t="s">
        <v>30</v>
      </c>
      <c r="I4821" s="48"/>
      <c r="J4821" s="513"/>
      <c r="K4821" s="42" t="s">
        <v>31</v>
      </c>
      <c r="L4821" s="544">
        <v>45512</v>
      </c>
      <c r="M4821" s="57"/>
      <c r="N4821" s="513">
        <v>45656</v>
      </c>
      <c r="O4821" s="51"/>
      <c r="P4821" s="70" t="str">
        <f t="shared" ca="1" si="805"/>
        <v/>
      </c>
      <c r="Q4821" s="70" t="str">
        <f t="shared" ca="1" si="806"/>
        <v/>
      </c>
      <c r="R4821" s="70" t="str">
        <f t="shared" ca="1" si="807"/>
        <v/>
      </c>
      <c r="S4821" s="70" t="str">
        <f t="shared" ca="1" si="808"/>
        <v/>
      </c>
      <c r="T4821" s="147" t="str">
        <f t="shared" ca="1" si="809"/>
        <v/>
      </c>
      <c r="U4821" s="146"/>
      <c r="V4821" s="51"/>
      <c r="W4821" s="51"/>
      <c r="X4821" s="51"/>
      <c r="Y4821" s="51"/>
      <c r="Z4821" s="51"/>
      <c r="AA4821" s="145"/>
    </row>
    <row r="4822" spans="1:27" s="2" customFormat="1" ht="15.6" x14ac:dyDescent="0.3">
      <c r="A4822" s="555">
        <v>45594</v>
      </c>
      <c r="B4822" s="48" t="s">
        <v>4578</v>
      </c>
      <c r="C4822" s="45" t="s">
        <v>3434</v>
      </c>
      <c r="D4822" s="45">
        <v>8</v>
      </c>
      <c r="E4822" s="45" t="s">
        <v>28</v>
      </c>
      <c r="F4822" s="45">
        <v>7</v>
      </c>
      <c r="G4822" s="67" t="s">
        <v>3639</v>
      </c>
      <c r="H4822" s="47" t="s">
        <v>30</v>
      </c>
      <c r="I4822" s="48"/>
      <c r="J4822" s="513"/>
      <c r="K4822" s="42" t="s">
        <v>31</v>
      </c>
      <c r="L4822" s="544">
        <v>45512</v>
      </c>
      <c r="M4822" s="57"/>
      <c r="N4822" s="513">
        <v>45656</v>
      </c>
      <c r="O4822" s="51"/>
      <c r="P4822" s="70" t="str">
        <f t="shared" ca="1" si="805"/>
        <v/>
      </c>
      <c r="Q4822" s="70" t="str">
        <f t="shared" ca="1" si="806"/>
        <v/>
      </c>
      <c r="R4822" s="70" t="str">
        <f t="shared" ca="1" si="807"/>
        <v/>
      </c>
      <c r="S4822" s="70" t="str">
        <f t="shared" ca="1" si="808"/>
        <v/>
      </c>
      <c r="T4822" s="147" t="str">
        <f t="shared" ca="1" si="809"/>
        <v/>
      </c>
      <c r="U4822" s="146"/>
      <c r="V4822" s="51"/>
      <c r="W4822" s="51"/>
      <c r="X4822" s="51"/>
      <c r="Y4822" s="51"/>
      <c r="Z4822" s="51"/>
      <c r="AA4822" s="145"/>
    </row>
    <row r="4823" spans="1:27" s="2" customFormat="1" ht="15.6" x14ac:dyDescent="0.3">
      <c r="A4823" s="555">
        <v>45594</v>
      </c>
      <c r="B4823" s="48" t="s">
        <v>4578</v>
      </c>
      <c r="C4823" s="48" t="s">
        <v>3434</v>
      </c>
      <c r="D4823" s="48">
        <v>8</v>
      </c>
      <c r="E4823" s="48" t="s">
        <v>28</v>
      </c>
      <c r="F4823" s="45">
        <v>8</v>
      </c>
      <c r="G4823" s="67" t="s">
        <v>4584</v>
      </c>
      <c r="H4823" s="47" t="s">
        <v>113</v>
      </c>
      <c r="I4823" s="48"/>
      <c r="J4823" s="513"/>
      <c r="K4823" s="42" t="s">
        <v>31</v>
      </c>
      <c r="L4823" s="544">
        <v>45512</v>
      </c>
      <c r="M4823" s="57"/>
      <c r="N4823" s="516">
        <v>45559</v>
      </c>
      <c r="O4823" s="51"/>
      <c r="P4823" s="70" t="str">
        <f t="shared" ca="1" si="805"/>
        <v/>
      </c>
      <c r="Q4823" s="70" t="str">
        <f t="shared" ca="1" si="806"/>
        <v/>
      </c>
      <c r="R4823" s="70" t="str">
        <f t="shared" ca="1" si="807"/>
        <v/>
      </c>
      <c r="S4823" s="70" t="str">
        <f t="shared" ca="1" si="808"/>
        <v/>
      </c>
      <c r="T4823" s="147" t="str">
        <f t="shared" ca="1" si="809"/>
        <v/>
      </c>
      <c r="U4823" s="146"/>
      <c r="V4823" s="51"/>
      <c r="W4823" s="51"/>
      <c r="X4823" s="51"/>
      <c r="Y4823" s="51"/>
      <c r="Z4823" s="51"/>
      <c r="AA4823" s="145"/>
    </row>
    <row r="4824" spans="1:27" s="2" customFormat="1" ht="15.6" x14ac:dyDescent="0.3">
      <c r="A4824" s="555">
        <v>45594</v>
      </c>
      <c r="B4824" s="48" t="s">
        <v>4578</v>
      </c>
      <c r="C4824" s="45" t="s">
        <v>3434</v>
      </c>
      <c r="D4824" s="45">
        <v>8</v>
      </c>
      <c r="E4824" s="45" t="s">
        <v>28</v>
      </c>
      <c r="F4824" s="45">
        <v>9</v>
      </c>
      <c r="G4824" s="67" t="s">
        <v>4585</v>
      </c>
      <c r="H4824" s="53" t="s">
        <v>76</v>
      </c>
      <c r="I4824" s="45"/>
      <c r="J4824" s="516"/>
      <c r="K4824" s="42" t="s">
        <v>31</v>
      </c>
      <c r="L4824" s="544">
        <v>45512</v>
      </c>
      <c r="M4824" s="57"/>
      <c r="N4824" s="513">
        <v>45656</v>
      </c>
      <c r="O4824" s="51"/>
      <c r="P4824" s="70" t="str">
        <f t="shared" ca="1" si="805"/>
        <v/>
      </c>
      <c r="Q4824" s="70" t="str">
        <f t="shared" ca="1" si="806"/>
        <v/>
      </c>
      <c r="R4824" s="70" t="str">
        <f t="shared" ca="1" si="807"/>
        <v/>
      </c>
      <c r="S4824" s="70" t="str">
        <f t="shared" ca="1" si="808"/>
        <v/>
      </c>
      <c r="T4824" s="147" t="str">
        <f t="shared" ca="1" si="809"/>
        <v/>
      </c>
      <c r="U4824" s="146"/>
      <c r="V4824" s="51"/>
      <c r="W4824" s="51"/>
      <c r="X4824" s="51"/>
      <c r="Y4824" s="51"/>
      <c r="Z4824" s="51"/>
      <c r="AA4824" s="145"/>
    </row>
    <row r="4825" spans="1:27" s="2" customFormat="1" ht="15.6" x14ac:dyDescent="0.3">
      <c r="A4825" s="555">
        <v>45594</v>
      </c>
      <c r="B4825" s="48" t="s">
        <v>4578</v>
      </c>
      <c r="C4825" s="45" t="s">
        <v>3434</v>
      </c>
      <c r="D4825" s="45">
        <v>8</v>
      </c>
      <c r="E4825" s="45" t="s">
        <v>28</v>
      </c>
      <c r="F4825" s="45">
        <v>10</v>
      </c>
      <c r="G4825" s="67" t="s">
        <v>4586</v>
      </c>
      <c r="H4825" s="53" t="s">
        <v>76</v>
      </c>
      <c r="I4825" s="45"/>
      <c r="J4825" s="516"/>
      <c r="K4825" s="42" t="s">
        <v>31</v>
      </c>
      <c r="L4825" s="544">
        <v>45512</v>
      </c>
      <c r="M4825" s="57"/>
      <c r="N4825" s="513">
        <v>45656</v>
      </c>
      <c r="O4825" s="51"/>
      <c r="P4825" s="70" t="str">
        <f t="shared" ca="1" si="805"/>
        <v/>
      </c>
      <c r="Q4825" s="70" t="str">
        <f t="shared" ca="1" si="806"/>
        <v/>
      </c>
      <c r="R4825" s="70" t="str">
        <f t="shared" ca="1" si="807"/>
        <v/>
      </c>
      <c r="S4825" s="70" t="str">
        <f t="shared" ca="1" si="808"/>
        <v/>
      </c>
      <c r="T4825" s="147" t="str">
        <f t="shared" ca="1" si="809"/>
        <v/>
      </c>
      <c r="U4825" s="146"/>
      <c r="V4825" s="51"/>
      <c r="W4825" s="51"/>
      <c r="X4825" s="51"/>
      <c r="Y4825" s="51"/>
      <c r="Z4825" s="51"/>
      <c r="AA4825" s="145"/>
    </row>
    <row r="4826" spans="1:27" s="2" customFormat="1" ht="15.6" x14ac:dyDescent="0.3">
      <c r="A4826" s="555">
        <v>45594</v>
      </c>
      <c r="B4826" s="48" t="s">
        <v>4578</v>
      </c>
      <c r="C4826" s="45" t="s">
        <v>3434</v>
      </c>
      <c r="D4826" s="45">
        <v>8</v>
      </c>
      <c r="E4826" s="45" t="s">
        <v>28</v>
      </c>
      <c r="F4826" s="45">
        <v>11</v>
      </c>
      <c r="G4826" s="67" t="s">
        <v>4587</v>
      </c>
      <c r="H4826" s="47" t="s">
        <v>30</v>
      </c>
      <c r="I4826" s="48"/>
      <c r="J4826" s="513"/>
      <c r="K4826" s="42" t="s">
        <v>31</v>
      </c>
      <c r="L4826" s="544">
        <v>45512</v>
      </c>
      <c r="M4826" s="57"/>
      <c r="N4826" s="513">
        <v>45656</v>
      </c>
      <c r="O4826" s="51"/>
      <c r="P4826" s="70" t="str">
        <f t="shared" ca="1" si="805"/>
        <v/>
      </c>
      <c r="Q4826" s="70" t="str">
        <f t="shared" ca="1" si="806"/>
        <v/>
      </c>
      <c r="R4826" s="70" t="str">
        <f t="shared" ca="1" si="807"/>
        <v/>
      </c>
      <c r="S4826" s="70" t="str">
        <f t="shared" ca="1" si="808"/>
        <v/>
      </c>
      <c r="T4826" s="147" t="str">
        <f t="shared" ca="1" si="809"/>
        <v/>
      </c>
      <c r="U4826" s="146"/>
      <c r="V4826" s="51"/>
      <c r="W4826" s="51"/>
      <c r="X4826" s="51"/>
      <c r="Y4826" s="51"/>
      <c r="Z4826" s="51"/>
      <c r="AA4826" s="145"/>
    </row>
    <row r="4827" spans="1:27" s="2" customFormat="1" ht="15.6" x14ac:dyDescent="0.3">
      <c r="A4827" s="555">
        <v>45594</v>
      </c>
      <c r="B4827" s="48" t="s">
        <v>4578</v>
      </c>
      <c r="C4827" s="45" t="s">
        <v>3434</v>
      </c>
      <c r="D4827" s="45">
        <v>8</v>
      </c>
      <c r="E4827" s="45" t="s">
        <v>28</v>
      </c>
      <c r="F4827" s="45">
        <v>12</v>
      </c>
      <c r="G4827" s="67" t="s">
        <v>4588</v>
      </c>
      <c r="H4827" s="53" t="s">
        <v>76</v>
      </c>
      <c r="I4827" s="45"/>
      <c r="J4827" s="516"/>
      <c r="K4827" s="42" t="s">
        <v>31</v>
      </c>
      <c r="L4827" s="544">
        <v>45512</v>
      </c>
      <c r="M4827" s="57"/>
      <c r="N4827" s="513">
        <v>45656</v>
      </c>
      <c r="O4827" s="51"/>
      <c r="P4827" s="70" t="str">
        <f t="shared" ca="1" si="805"/>
        <v/>
      </c>
      <c r="Q4827" s="70" t="str">
        <f t="shared" ca="1" si="806"/>
        <v/>
      </c>
      <c r="R4827" s="70" t="str">
        <f t="shared" ca="1" si="807"/>
        <v/>
      </c>
      <c r="S4827" s="70" t="str">
        <f t="shared" ca="1" si="808"/>
        <v/>
      </c>
      <c r="T4827" s="147" t="str">
        <f t="shared" ca="1" si="809"/>
        <v/>
      </c>
      <c r="U4827" s="146"/>
      <c r="V4827" s="51"/>
      <c r="W4827" s="51"/>
      <c r="X4827" s="51"/>
      <c r="Y4827" s="51"/>
      <c r="Z4827" s="51"/>
      <c r="AA4827" s="145"/>
    </row>
    <row r="4828" spans="1:27" s="2" customFormat="1" ht="15.6" x14ac:dyDescent="0.3">
      <c r="A4828" s="555">
        <v>45594</v>
      </c>
      <c r="B4828" s="48" t="s">
        <v>4578</v>
      </c>
      <c r="C4828" s="45" t="s">
        <v>3434</v>
      </c>
      <c r="D4828" s="45">
        <v>8</v>
      </c>
      <c r="E4828" s="45" t="s">
        <v>28</v>
      </c>
      <c r="F4828" s="45">
        <v>13</v>
      </c>
      <c r="G4828" s="67" t="s">
        <v>4589</v>
      </c>
      <c r="H4828" s="47" t="s">
        <v>30</v>
      </c>
      <c r="I4828" s="48"/>
      <c r="J4828" s="513"/>
      <c r="K4828" s="42" t="s">
        <v>31</v>
      </c>
      <c r="L4828" s="544">
        <v>45512</v>
      </c>
      <c r="M4828" s="57"/>
      <c r="N4828" s="513">
        <v>45656</v>
      </c>
      <c r="O4828" s="51"/>
      <c r="P4828" s="70" t="str">
        <f t="shared" ca="1" si="805"/>
        <v/>
      </c>
      <c r="Q4828" s="70" t="str">
        <f t="shared" ca="1" si="806"/>
        <v/>
      </c>
      <c r="R4828" s="70" t="str">
        <f t="shared" ca="1" si="807"/>
        <v/>
      </c>
      <c r="S4828" s="70" t="str">
        <f t="shared" ca="1" si="808"/>
        <v/>
      </c>
      <c r="T4828" s="147" t="str">
        <f t="shared" ca="1" si="809"/>
        <v/>
      </c>
      <c r="U4828" s="146"/>
      <c r="V4828" s="51"/>
      <c r="W4828" s="51"/>
      <c r="X4828" s="51"/>
      <c r="Y4828" s="51"/>
      <c r="Z4828" s="51"/>
      <c r="AA4828" s="145"/>
    </row>
    <row r="4829" spans="1:27" s="2" customFormat="1" ht="15.6" x14ac:dyDescent="0.3">
      <c r="A4829" s="555">
        <v>45594</v>
      </c>
      <c r="B4829" s="48" t="s">
        <v>4578</v>
      </c>
      <c r="C4829" s="45" t="s">
        <v>3434</v>
      </c>
      <c r="D4829" s="45">
        <v>8</v>
      </c>
      <c r="E4829" s="45" t="s">
        <v>28</v>
      </c>
      <c r="F4829" s="45">
        <v>14</v>
      </c>
      <c r="G4829" s="67" t="s">
        <v>4590</v>
      </c>
      <c r="H4829" s="47" t="s">
        <v>30</v>
      </c>
      <c r="I4829" s="48"/>
      <c r="J4829" s="513"/>
      <c r="K4829" s="42" t="s">
        <v>31</v>
      </c>
      <c r="L4829" s="544">
        <v>45512</v>
      </c>
      <c r="M4829" s="57"/>
      <c r="N4829" s="513">
        <v>45656</v>
      </c>
      <c r="O4829" s="51"/>
      <c r="P4829" s="70" t="str">
        <f t="shared" ca="1" si="805"/>
        <v/>
      </c>
      <c r="Q4829" s="70" t="str">
        <f t="shared" ca="1" si="806"/>
        <v/>
      </c>
      <c r="R4829" s="70" t="str">
        <f t="shared" ca="1" si="807"/>
        <v/>
      </c>
      <c r="S4829" s="70" t="str">
        <f t="shared" ca="1" si="808"/>
        <v/>
      </c>
      <c r="T4829" s="147" t="str">
        <f t="shared" ca="1" si="809"/>
        <v/>
      </c>
      <c r="U4829" s="146"/>
      <c r="V4829" s="51"/>
      <c r="W4829" s="51"/>
      <c r="X4829" s="51"/>
      <c r="Y4829" s="51"/>
      <c r="Z4829" s="51"/>
      <c r="AA4829" s="145"/>
    </row>
    <row r="4830" spans="1:27" s="2" customFormat="1" ht="15.6" x14ac:dyDescent="0.3">
      <c r="A4830" s="555">
        <v>45594</v>
      </c>
      <c r="B4830" s="48" t="s">
        <v>4578</v>
      </c>
      <c r="C4830" s="45" t="s">
        <v>3434</v>
      </c>
      <c r="D4830" s="45">
        <v>8</v>
      </c>
      <c r="E4830" s="45" t="s">
        <v>28</v>
      </c>
      <c r="F4830" s="45">
        <v>15</v>
      </c>
      <c r="G4830" s="67" t="s">
        <v>4591</v>
      </c>
      <c r="H4830" s="47" t="s">
        <v>30</v>
      </c>
      <c r="I4830" s="48"/>
      <c r="J4830" s="513"/>
      <c r="K4830" s="42" t="s">
        <v>31</v>
      </c>
      <c r="L4830" s="544">
        <v>45512</v>
      </c>
      <c r="M4830" s="57"/>
      <c r="N4830" s="513">
        <v>45656</v>
      </c>
      <c r="O4830" s="51"/>
      <c r="P4830" s="70" t="str">
        <f t="shared" ca="1" si="805"/>
        <v/>
      </c>
      <c r="Q4830" s="70" t="str">
        <f t="shared" ca="1" si="806"/>
        <v/>
      </c>
      <c r="R4830" s="70" t="str">
        <f t="shared" ca="1" si="807"/>
        <v/>
      </c>
      <c r="S4830" s="70" t="str">
        <f t="shared" ca="1" si="808"/>
        <v/>
      </c>
      <c r="T4830" s="147" t="str">
        <f t="shared" ca="1" si="809"/>
        <v/>
      </c>
      <c r="U4830" s="146"/>
      <c r="V4830" s="51"/>
      <c r="W4830" s="51"/>
      <c r="X4830" s="51"/>
      <c r="Y4830" s="51"/>
      <c r="Z4830" s="51"/>
      <c r="AA4830" s="145"/>
    </row>
    <row r="4831" spans="1:27" s="2" customFormat="1" ht="15.6" x14ac:dyDescent="0.3">
      <c r="A4831" s="555">
        <v>45594</v>
      </c>
      <c r="B4831" s="48" t="s">
        <v>4578</v>
      </c>
      <c r="C4831" s="45" t="s">
        <v>3434</v>
      </c>
      <c r="D4831" s="45">
        <v>8</v>
      </c>
      <c r="E4831" s="45" t="s">
        <v>28</v>
      </c>
      <c r="F4831" s="45">
        <v>16</v>
      </c>
      <c r="G4831" s="67" t="s">
        <v>4592</v>
      </c>
      <c r="H4831" s="47" t="s">
        <v>30</v>
      </c>
      <c r="I4831" s="48"/>
      <c r="J4831" s="513"/>
      <c r="K4831" s="42" t="s">
        <v>31</v>
      </c>
      <c r="L4831" s="544">
        <v>45512</v>
      </c>
      <c r="M4831" s="57"/>
      <c r="N4831" s="513">
        <v>45656</v>
      </c>
      <c r="O4831" s="51"/>
      <c r="P4831" s="70" t="str">
        <f t="shared" ca="1" si="805"/>
        <v/>
      </c>
      <c r="Q4831" s="70" t="str">
        <f t="shared" ca="1" si="806"/>
        <v/>
      </c>
      <c r="R4831" s="70" t="str">
        <f t="shared" ca="1" si="807"/>
        <v/>
      </c>
      <c r="S4831" s="70" t="str">
        <f t="shared" ca="1" si="808"/>
        <v/>
      </c>
      <c r="T4831" s="147" t="str">
        <f t="shared" ca="1" si="809"/>
        <v/>
      </c>
      <c r="U4831" s="146"/>
      <c r="V4831" s="51"/>
      <c r="W4831" s="51"/>
      <c r="X4831" s="51"/>
      <c r="Y4831" s="51"/>
      <c r="Z4831" s="51"/>
      <c r="AA4831" s="145"/>
    </row>
    <row r="4832" spans="1:27" s="2" customFormat="1" ht="15.6" x14ac:dyDescent="0.3">
      <c r="A4832" s="555">
        <v>45594</v>
      </c>
      <c r="B4832" s="48" t="s">
        <v>4578</v>
      </c>
      <c r="C4832" s="45" t="s">
        <v>3434</v>
      </c>
      <c r="D4832" s="45">
        <v>8</v>
      </c>
      <c r="E4832" s="45" t="s">
        <v>28</v>
      </c>
      <c r="F4832" s="45">
        <v>17</v>
      </c>
      <c r="G4832" s="67" t="s">
        <v>4593</v>
      </c>
      <c r="H4832" s="47" t="s">
        <v>30</v>
      </c>
      <c r="I4832" s="48"/>
      <c r="J4832" s="513"/>
      <c r="K4832" s="42" t="s">
        <v>31</v>
      </c>
      <c r="L4832" s="544">
        <v>45512</v>
      </c>
      <c r="M4832" s="57"/>
      <c r="N4832" s="513">
        <v>45656</v>
      </c>
      <c r="O4832" s="51"/>
      <c r="P4832" s="70" t="str">
        <f t="shared" ca="1" si="805"/>
        <v/>
      </c>
      <c r="Q4832" s="70" t="str">
        <f t="shared" ca="1" si="806"/>
        <v/>
      </c>
      <c r="R4832" s="70" t="str">
        <f t="shared" ca="1" si="807"/>
        <v/>
      </c>
      <c r="S4832" s="70" t="str">
        <f t="shared" ca="1" si="808"/>
        <v/>
      </c>
      <c r="T4832" s="147" t="str">
        <f t="shared" ca="1" si="809"/>
        <v/>
      </c>
      <c r="U4832" s="146"/>
      <c r="V4832" s="51"/>
      <c r="W4832" s="51"/>
      <c r="X4832" s="51"/>
      <c r="Y4832" s="51"/>
      <c r="Z4832" s="51"/>
      <c r="AA4832" s="145"/>
    </row>
    <row r="4833" spans="1:27" s="2" customFormat="1" ht="15.6" x14ac:dyDescent="0.3">
      <c r="A4833" s="555">
        <v>45594</v>
      </c>
      <c r="B4833" s="48" t="s">
        <v>4578</v>
      </c>
      <c r="C4833" s="45" t="s">
        <v>3434</v>
      </c>
      <c r="D4833" s="45">
        <v>8</v>
      </c>
      <c r="E4833" s="45" t="s">
        <v>28</v>
      </c>
      <c r="F4833" s="45">
        <v>18</v>
      </c>
      <c r="G4833" s="67" t="s">
        <v>4594</v>
      </c>
      <c r="H4833" s="53" t="s">
        <v>76</v>
      </c>
      <c r="I4833" s="45"/>
      <c r="J4833" s="516"/>
      <c r="K4833" s="42" t="s">
        <v>31</v>
      </c>
      <c r="L4833" s="544">
        <v>45512</v>
      </c>
      <c r="M4833" s="57"/>
      <c r="N4833" s="513">
        <v>45656</v>
      </c>
      <c r="O4833" s="51"/>
      <c r="P4833" s="70" t="str">
        <f t="shared" ca="1" si="805"/>
        <v/>
      </c>
      <c r="Q4833" s="70" t="str">
        <f t="shared" ca="1" si="806"/>
        <v/>
      </c>
      <c r="R4833" s="70" t="str">
        <f t="shared" ca="1" si="807"/>
        <v/>
      </c>
      <c r="S4833" s="70" t="str">
        <f t="shared" ca="1" si="808"/>
        <v/>
      </c>
      <c r="T4833" s="147" t="str">
        <f t="shared" ca="1" si="809"/>
        <v/>
      </c>
      <c r="U4833" s="146"/>
      <c r="V4833" s="51"/>
      <c r="W4833" s="51"/>
      <c r="X4833" s="51"/>
      <c r="Y4833" s="51"/>
      <c r="Z4833" s="51"/>
      <c r="AA4833" s="145"/>
    </row>
    <row r="4834" spans="1:27" s="2" customFormat="1" ht="15.6" x14ac:dyDescent="0.3">
      <c r="A4834" s="555">
        <v>45594</v>
      </c>
      <c r="B4834" s="48" t="s">
        <v>4578</v>
      </c>
      <c r="C4834" s="45" t="s">
        <v>3434</v>
      </c>
      <c r="D4834" s="45">
        <v>8</v>
      </c>
      <c r="E4834" s="45" t="s">
        <v>28</v>
      </c>
      <c r="F4834" s="45">
        <v>19</v>
      </c>
      <c r="G4834" s="67" t="s">
        <v>4595</v>
      </c>
      <c r="H4834" s="53" t="s">
        <v>76</v>
      </c>
      <c r="I4834" s="45"/>
      <c r="J4834" s="516"/>
      <c r="K4834" s="42" t="s">
        <v>31</v>
      </c>
      <c r="L4834" s="544">
        <v>45512</v>
      </c>
      <c r="M4834" s="57"/>
      <c r="N4834" s="513">
        <v>45656</v>
      </c>
      <c r="O4834" s="51"/>
      <c r="P4834" s="70" t="str">
        <f t="shared" ca="1" si="805"/>
        <v/>
      </c>
      <c r="Q4834" s="70" t="str">
        <f t="shared" ca="1" si="806"/>
        <v/>
      </c>
      <c r="R4834" s="70" t="str">
        <f t="shared" ca="1" si="807"/>
        <v/>
      </c>
      <c r="S4834" s="70" t="str">
        <f t="shared" ca="1" si="808"/>
        <v/>
      </c>
      <c r="T4834" s="147" t="str">
        <f t="shared" ca="1" si="809"/>
        <v/>
      </c>
      <c r="U4834" s="146"/>
      <c r="V4834" s="51"/>
      <c r="W4834" s="51"/>
      <c r="X4834" s="51"/>
      <c r="Y4834" s="51"/>
      <c r="Z4834" s="51"/>
      <c r="AA4834" s="145"/>
    </row>
    <row r="4835" spans="1:27" s="2" customFormat="1" ht="15.6" x14ac:dyDescent="0.3">
      <c r="A4835" s="555">
        <v>45594</v>
      </c>
      <c r="B4835" s="48" t="s">
        <v>4578</v>
      </c>
      <c r="C4835" s="45" t="s">
        <v>3434</v>
      </c>
      <c r="D4835" s="45">
        <v>8</v>
      </c>
      <c r="E4835" s="45" t="s">
        <v>28</v>
      </c>
      <c r="F4835" s="45">
        <v>20</v>
      </c>
      <c r="G4835" s="67" t="s">
        <v>4596</v>
      </c>
      <c r="H4835" s="46" t="s">
        <v>592</v>
      </c>
      <c r="I4835" s="45"/>
      <c r="J4835" s="537">
        <v>45559</v>
      </c>
      <c r="K4835" s="42" t="s">
        <v>31</v>
      </c>
      <c r="L4835" s="544">
        <v>45512</v>
      </c>
      <c r="M4835" s="57"/>
      <c r="N4835" s="516">
        <v>45559</v>
      </c>
      <c r="O4835" s="51"/>
      <c r="P4835" s="70" t="str">
        <f t="shared" ca="1" si="805"/>
        <v/>
      </c>
      <c r="Q4835" s="70" t="str">
        <f t="shared" ca="1" si="806"/>
        <v/>
      </c>
      <c r="R4835" s="70" t="str">
        <f t="shared" ca="1" si="807"/>
        <v/>
      </c>
      <c r="S4835" s="70" t="str">
        <f t="shared" ca="1" si="808"/>
        <v/>
      </c>
      <c r="T4835" s="147" t="str">
        <f t="shared" ca="1" si="809"/>
        <v/>
      </c>
      <c r="U4835" s="146"/>
      <c r="V4835" s="51"/>
      <c r="W4835" s="51"/>
      <c r="X4835" s="51"/>
      <c r="Y4835" s="51"/>
      <c r="Z4835" s="51"/>
      <c r="AA4835" s="145"/>
    </row>
    <row r="4836" spans="1:27" s="2" customFormat="1" ht="15.6" x14ac:dyDescent="0.3">
      <c r="A4836" s="555">
        <v>45594</v>
      </c>
      <c r="B4836" s="48" t="s">
        <v>4578</v>
      </c>
      <c r="C4836" s="45" t="s">
        <v>3434</v>
      </c>
      <c r="D4836" s="45">
        <v>8</v>
      </c>
      <c r="E4836" s="45" t="s">
        <v>28</v>
      </c>
      <c r="F4836" s="45">
        <v>21</v>
      </c>
      <c r="G4836" s="67" t="s">
        <v>1386</v>
      </c>
      <c r="H4836" s="53" t="s">
        <v>44</v>
      </c>
      <c r="I4836" s="45"/>
      <c r="J4836" s="537">
        <v>45590</v>
      </c>
      <c r="K4836" s="42" t="s">
        <v>31</v>
      </c>
      <c r="L4836" s="544">
        <v>45512</v>
      </c>
      <c r="M4836" s="57"/>
      <c r="N4836" s="516">
        <v>45590</v>
      </c>
      <c r="O4836" s="51"/>
      <c r="P4836" s="70" t="str">
        <f t="shared" ca="1" si="805"/>
        <v/>
      </c>
      <c r="Q4836" s="70" t="str">
        <f t="shared" ca="1" si="806"/>
        <v/>
      </c>
      <c r="R4836" s="70" t="str">
        <f t="shared" ca="1" si="807"/>
        <v/>
      </c>
      <c r="S4836" s="70" t="str">
        <f t="shared" ca="1" si="808"/>
        <v/>
      </c>
      <c r="T4836" s="147" t="str">
        <f t="shared" ca="1" si="809"/>
        <v/>
      </c>
      <c r="U4836" s="146"/>
      <c r="V4836" s="51"/>
      <c r="W4836" s="51"/>
      <c r="X4836" s="51"/>
      <c r="Y4836" s="51"/>
      <c r="Z4836" s="51"/>
      <c r="AA4836" s="145"/>
    </row>
    <row r="4837" spans="1:27" s="2" customFormat="1" ht="15.6" x14ac:dyDescent="0.3">
      <c r="A4837" s="555">
        <v>45594</v>
      </c>
      <c r="B4837" s="48" t="s">
        <v>4578</v>
      </c>
      <c r="C4837" s="45" t="s">
        <v>3434</v>
      </c>
      <c r="D4837" s="45">
        <v>8</v>
      </c>
      <c r="E4837" s="45" t="s">
        <v>28</v>
      </c>
      <c r="F4837" s="45">
        <v>22</v>
      </c>
      <c r="G4837" s="67" t="s">
        <v>4597</v>
      </c>
      <c r="H4837" s="53" t="s">
        <v>44</v>
      </c>
      <c r="I4837" s="45"/>
      <c r="J4837" s="537">
        <v>45590</v>
      </c>
      <c r="K4837" s="42" t="s">
        <v>31</v>
      </c>
      <c r="L4837" s="544">
        <v>45512</v>
      </c>
      <c r="M4837" s="57"/>
      <c r="N4837" s="516">
        <v>45590</v>
      </c>
      <c r="O4837" s="51"/>
      <c r="P4837" s="70" t="str">
        <f t="shared" ca="1" si="805"/>
        <v/>
      </c>
      <c r="Q4837" s="70" t="str">
        <f t="shared" ca="1" si="806"/>
        <v/>
      </c>
      <c r="R4837" s="70" t="str">
        <f t="shared" ca="1" si="807"/>
        <v/>
      </c>
      <c r="S4837" s="70" t="str">
        <f t="shared" ca="1" si="808"/>
        <v/>
      </c>
      <c r="T4837" s="147" t="str">
        <f t="shared" ca="1" si="809"/>
        <v/>
      </c>
      <c r="U4837" s="146"/>
      <c r="V4837" s="51"/>
      <c r="W4837" s="51"/>
      <c r="X4837" s="51"/>
      <c r="Y4837" s="51"/>
      <c r="Z4837" s="51"/>
      <c r="AA4837" s="145"/>
    </row>
    <row r="4838" spans="1:27" s="2" customFormat="1" ht="15.6" x14ac:dyDescent="0.3">
      <c r="A4838" s="555">
        <v>45594</v>
      </c>
      <c r="B4838" s="48" t="s">
        <v>4578</v>
      </c>
      <c r="C4838" s="45" t="s">
        <v>3434</v>
      </c>
      <c r="D4838" s="45">
        <v>8</v>
      </c>
      <c r="E4838" s="45" t="s">
        <v>28</v>
      </c>
      <c r="F4838" s="45">
        <v>23</v>
      </c>
      <c r="G4838" s="67" t="s">
        <v>4598</v>
      </c>
      <c r="H4838" s="53" t="s">
        <v>76</v>
      </c>
      <c r="I4838" s="45"/>
      <c r="J4838" s="537">
        <v>45600</v>
      </c>
      <c r="K4838" s="42" t="s">
        <v>31</v>
      </c>
      <c r="L4838" s="544">
        <v>45512</v>
      </c>
      <c r="M4838" s="57"/>
      <c r="N4838" s="516">
        <v>45600</v>
      </c>
      <c r="O4838" s="51"/>
      <c r="P4838" s="70" t="str">
        <f t="shared" ca="1" si="805"/>
        <v/>
      </c>
      <c r="Q4838" s="70" t="str">
        <f t="shared" ca="1" si="806"/>
        <v/>
      </c>
      <c r="R4838" s="70" t="str">
        <f t="shared" ca="1" si="807"/>
        <v/>
      </c>
      <c r="S4838" s="70" t="str">
        <f t="shared" ca="1" si="808"/>
        <v/>
      </c>
      <c r="T4838" s="147" t="str">
        <f t="shared" ca="1" si="809"/>
        <v/>
      </c>
      <c r="U4838" s="146"/>
      <c r="V4838" s="51"/>
      <c r="W4838" s="51"/>
      <c r="X4838" s="51"/>
      <c r="Y4838" s="51"/>
      <c r="Z4838" s="51"/>
      <c r="AA4838" s="145"/>
    </row>
    <row r="4839" spans="1:27" s="2" customFormat="1" ht="15.6" x14ac:dyDescent="0.3">
      <c r="A4839" s="555">
        <v>45594</v>
      </c>
      <c r="B4839" s="48" t="s">
        <v>4578</v>
      </c>
      <c r="C4839" s="45" t="s">
        <v>3434</v>
      </c>
      <c r="D4839" s="45">
        <v>8</v>
      </c>
      <c r="E4839" s="45" t="s">
        <v>28</v>
      </c>
      <c r="F4839" s="45">
        <v>24</v>
      </c>
      <c r="G4839" s="67" t="s">
        <v>4599</v>
      </c>
      <c r="H4839" s="46" t="s">
        <v>30</v>
      </c>
      <c r="I4839" s="46"/>
      <c r="J4839" s="537">
        <v>45615</v>
      </c>
      <c r="K4839" s="42" t="s">
        <v>31</v>
      </c>
      <c r="L4839" s="544">
        <v>45512</v>
      </c>
      <c r="M4839" s="57"/>
      <c r="N4839" s="516">
        <v>45615</v>
      </c>
      <c r="O4839" s="51"/>
      <c r="P4839" s="70" t="str">
        <f t="shared" ca="1" si="805"/>
        <v/>
      </c>
      <c r="Q4839" s="70" t="str">
        <f t="shared" ca="1" si="806"/>
        <v/>
      </c>
      <c r="R4839" s="70" t="str">
        <f t="shared" ca="1" si="807"/>
        <v/>
      </c>
      <c r="S4839" s="70" t="str">
        <f t="shared" ca="1" si="808"/>
        <v/>
      </c>
      <c r="T4839" s="147" t="str">
        <f t="shared" ca="1" si="809"/>
        <v/>
      </c>
      <c r="U4839" s="146"/>
      <c r="V4839" s="51"/>
      <c r="W4839" s="51"/>
      <c r="X4839" s="51"/>
      <c r="Y4839" s="51"/>
      <c r="Z4839" s="51"/>
      <c r="AA4839" s="145"/>
    </row>
    <row r="4840" spans="1:27" s="2" customFormat="1" ht="15.6" x14ac:dyDescent="0.3">
      <c r="A4840" s="555">
        <v>45594</v>
      </c>
      <c r="B4840" s="48" t="s">
        <v>4578</v>
      </c>
      <c r="C4840" s="45" t="s">
        <v>3434</v>
      </c>
      <c r="D4840" s="45">
        <v>8</v>
      </c>
      <c r="E4840" s="45" t="s">
        <v>28</v>
      </c>
      <c r="F4840" s="45">
        <v>25</v>
      </c>
      <c r="G4840" s="67" t="s">
        <v>4600</v>
      </c>
      <c r="H4840" s="46" t="s">
        <v>30</v>
      </c>
      <c r="I4840" s="46"/>
      <c r="J4840" s="537">
        <v>45635</v>
      </c>
      <c r="K4840" s="188" t="s">
        <v>227</v>
      </c>
      <c r="L4840" s="544">
        <v>45512</v>
      </c>
      <c r="M4840" s="57"/>
      <c r="N4840" s="516"/>
      <c r="O4840" s="51"/>
      <c r="P4840" s="70" t="str">
        <f t="shared" ca="1" si="805"/>
        <v/>
      </c>
      <c r="Q4840" s="70" t="str">
        <f t="shared" ca="1" si="806"/>
        <v/>
      </c>
      <c r="R4840" s="70" t="str">
        <f t="shared" ca="1" si="807"/>
        <v/>
      </c>
      <c r="S4840" s="70" t="str">
        <f t="shared" ca="1" si="808"/>
        <v/>
      </c>
      <c r="T4840" s="147" t="str">
        <f t="shared" ca="1" si="809"/>
        <v/>
      </c>
      <c r="U4840" s="146"/>
      <c r="V4840" s="51"/>
      <c r="W4840" s="51"/>
      <c r="X4840" s="51"/>
      <c r="Y4840" s="51"/>
      <c r="Z4840" s="51"/>
      <c r="AA4840" s="145"/>
    </row>
    <row r="4841" spans="1:27" s="2" customFormat="1" ht="15.6" x14ac:dyDescent="0.3">
      <c r="A4841" s="555">
        <v>45594</v>
      </c>
      <c r="B4841" s="48" t="s">
        <v>4578</v>
      </c>
      <c r="C4841" s="45" t="s">
        <v>3434</v>
      </c>
      <c r="D4841" s="45">
        <v>8</v>
      </c>
      <c r="E4841" s="45" t="s">
        <v>28</v>
      </c>
      <c r="F4841" s="45">
        <v>26</v>
      </c>
      <c r="G4841" s="67" t="s">
        <v>4601</v>
      </c>
      <c r="H4841" s="46" t="s">
        <v>30</v>
      </c>
      <c r="I4841" s="45"/>
      <c r="J4841" s="537">
        <v>45635</v>
      </c>
      <c r="K4841" s="42" t="s">
        <v>31</v>
      </c>
      <c r="L4841" s="544">
        <v>45512</v>
      </c>
      <c r="M4841" s="57"/>
      <c r="N4841" s="516">
        <v>45664</v>
      </c>
      <c r="O4841" s="51"/>
      <c r="P4841" s="70" t="str">
        <f t="shared" ca="1" si="805"/>
        <v/>
      </c>
      <c r="Q4841" s="70" t="str">
        <f t="shared" ca="1" si="806"/>
        <v/>
      </c>
      <c r="R4841" s="70" t="str">
        <f t="shared" ca="1" si="807"/>
        <v/>
      </c>
      <c r="S4841" s="70" t="str">
        <f t="shared" ca="1" si="808"/>
        <v/>
      </c>
      <c r="T4841" s="147" t="str">
        <f t="shared" ca="1" si="809"/>
        <v/>
      </c>
      <c r="U4841" s="146"/>
      <c r="V4841" s="51"/>
      <c r="W4841" s="51"/>
      <c r="X4841" s="51"/>
      <c r="Y4841" s="51"/>
      <c r="Z4841" s="51"/>
      <c r="AA4841" s="145"/>
    </row>
    <row r="4842" spans="1:27" s="2" customFormat="1" ht="15.6" x14ac:dyDescent="0.3">
      <c r="A4842" s="555">
        <v>45594</v>
      </c>
      <c r="B4842" s="48" t="s">
        <v>4578</v>
      </c>
      <c r="C4842" s="45" t="s">
        <v>3434</v>
      </c>
      <c r="D4842" s="45">
        <v>8</v>
      </c>
      <c r="E4842" s="45" t="s">
        <v>28</v>
      </c>
      <c r="F4842" s="45">
        <v>27</v>
      </c>
      <c r="G4842" s="67" t="s">
        <v>4602</v>
      </c>
      <c r="H4842" s="46" t="s">
        <v>30</v>
      </c>
      <c r="I4842" s="46"/>
      <c r="J4842" s="537">
        <v>45635</v>
      </c>
      <c r="K4842" s="188" t="s">
        <v>227</v>
      </c>
      <c r="L4842" s="544">
        <v>45512</v>
      </c>
      <c r="M4842" s="57"/>
      <c r="N4842" s="516"/>
      <c r="O4842" s="51"/>
      <c r="P4842" s="70" t="str">
        <f t="shared" ca="1" si="805"/>
        <v/>
      </c>
      <c r="Q4842" s="70" t="str">
        <f t="shared" ca="1" si="806"/>
        <v/>
      </c>
      <c r="R4842" s="70" t="str">
        <f t="shared" ca="1" si="807"/>
        <v/>
      </c>
      <c r="S4842" s="70" t="str">
        <f t="shared" ca="1" si="808"/>
        <v/>
      </c>
      <c r="T4842" s="147" t="str">
        <f t="shared" ca="1" si="809"/>
        <v/>
      </c>
      <c r="U4842" s="146"/>
      <c r="V4842" s="51"/>
      <c r="W4842" s="51"/>
      <c r="X4842" s="51"/>
      <c r="Y4842" s="51"/>
      <c r="Z4842" s="51"/>
      <c r="AA4842" s="145"/>
    </row>
    <row r="4843" spans="1:27" s="2" customFormat="1" ht="15.6" x14ac:dyDescent="0.3">
      <c r="A4843" s="555">
        <v>45594</v>
      </c>
      <c r="B4843" s="48" t="s">
        <v>4578</v>
      </c>
      <c r="C4843" s="45" t="s">
        <v>3434</v>
      </c>
      <c r="D4843" s="45">
        <v>8</v>
      </c>
      <c r="E4843" s="45" t="s">
        <v>28</v>
      </c>
      <c r="F4843" s="45">
        <v>28</v>
      </c>
      <c r="G4843" s="67" t="s">
        <v>4603</v>
      </c>
      <c r="H4843" s="46" t="s">
        <v>30</v>
      </c>
      <c r="I4843" s="45"/>
      <c r="J4843" s="516">
        <v>45635</v>
      </c>
      <c r="K4843" s="190" t="s">
        <v>205</v>
      </c>
      <c r="L4843" s="544">
        <v>45512</v>
      </c>
      <c r="M4843" s="57"/>
      <c r="N4843" s="516"/>
      <c r="O4843" s="51"/>
      <c r="P4843" s="70" t="str">
        <f t="shared" ca="1" si="805"/>
        <v/>
      </c>
      <c r="Q4843" s="70" t="str">
        <f t="shared" ca="1" si="806"/>
        <v/>
      </c>
      <c r="R4843" s="70" t="str">
        <f t="shared" ca="1" si="807"/>
        <v/>
      </c>
      <c r="S4843" s="70" t="str">
        <f t="shared" ca="1" si="808"/>
        <v/>
      </c>
      <c r="T4843" s="147" t="str">
        <f t="shared" ca="1" si="809"/>
        <v/>
      </c>
      <c r="U4843" s="146"/>
      <c r="V4843" s="51"/>
      <c r="W4843" s="51"/>
      <c r="X4843" s="51"/>
      <c r="Y4843" s="51"/>
      <c r="Z4843" s="51"/>
      <c r="AA4843" s="145"/>
    </row>
    <row r="4844" spans="1:27" s="2" customFormat="1" ht="15.6" x14ac:dyDescent="0.3">
      <c r="A4844" s="555">
        <v>45594</v>
      </c>
      <c r="B4844" s="48" t="s">
        <v>4578</v>
      </c>
      <c r="C4844" s="45" t="s">
        <v>3434</v>
      </c>
      <c r="D4844" s="45">
        <v>8</v>
      </c>
      <c r="E4844" s="45" t="s">
        <v>28</v>
      </c>
      <c r="F4844" s="45">
        <v>29</v>
      </c>
      <c r="G4844" s="67" t="s">
        <v>4604</v>
      </c>
      <c r="H4844" s="53" t="s">
        <v>44</v>
      </c>
      <c r="I4844" s="45"/>
      <c r="J4844" s="537">
        <v>45635</v>
      </c>
      <c r="K4844" s="42" t="s">
        <v>31</v>
      </c>
      <c r="L4844" s="544">
        <v>45512</v>
      </c>
      <c r="M4844" s="76"/>
      <c r="N4844" s="516">
        <v>45646</v>
      </c>
      <c r="O4844" s="51"/>
      <c r="P4844" s="70" t="str">
        <f t="shared" ca="1" si="805"/>
        <v/>
      </c>
      <c r="Q4844" s="70" t="str">
        <f t="shared" ca="1" si="806"/>
        <v/>
      </c>
      <c r="R4844" s="70" t="str">
        <f t="shared" ca="1" si="807"/>
        <v/>
      </c>
      <c r="S4844" s="70" t="str">
        <f t="shared" ca="1" si="808"/>
        <v/>
      </c>
      <c r="T4844" s="147" t="str">
        <f t="shared" ca="1" si="809"/>
        <v/>
      </c>
      <c r="U4844" s="146"/>
      <c r="V4844" s="51"/>
      <c r="W4844" s="51"/>
      <c r="X4844" s="51"/>
      <c r="Y4844" s="51"/>
      <c r="Z4844" s="51"/>
      <c r="AA4844" s="145"/>
    </row>
    <row r="4845" spans="1:27" s="2" customFormat="1" ht="15.6" x14ac:dyDescent="0.3">
      <c r="A4845" s="555">
        <v>45594</v>
      </c>
      <c r="B4845" s="48" t="s">
        <v>4578</v>
      </c>
      <c r="C4845" s="45" t="s">
        <v>3434</v>
      </c>
      <c r="D4845" s="45">
        <v>8</v>
      </c>
      <c r="E4845" s="45" t="s">
        <v>28</v>
      </c>
      <c r="F4845" s="45">
        <v>30</v>
      </c>
      <c r="G4845" s="67" t="s">
        <v>4605</v>
      </c>
      <c r="H4845" s="46" t="s">
        <v>30</v>
      </c>
      <c r="I4845" s="45"/>
      <c r="J4845" s="537">
        <v>45635</v>
      </c>
      <c r="K4845" s="42" t="s">
        <v>31</v>
      </c>
      <c r="L4845" s="544">
        <v>45512</v>
      </c>
      <c r="M4845" s="57"/>
      <c r="N4845" s="516">
        <v>45653</v>
      </c>
      <c r="O4845" s="51"/>
      <c r="P4845" s="70" t="str">
        <f t="shared" ca="1" si="805"/>
        <v/>
      </c>
      <c r="Q4845" s="70" t="str">
        <f t="shared" ca="1" si="806"/>
        <v/>
      </c>
      <c r="R4845" s="70" t="str">
        <f t="shared" ca="1" si="807"/>
        <v/>
      </c>
      <c r="S4845" s="70" t="str">
        <f t="shared" ca="1" si="808"/>
        <v/>
      </c>
      <c r="T4845" s="147" t="str">
        <f t="shared" ca="1" si="809"/>
        <v/>
      </c>
      <c r="U4845" s="146"/>
      <c r="V4845" s="51"/>
      <c r="W4845" s="51"/>
      <c r="X4845" s="51"/>
      <c r="Y4845" s="51"/>
      <c r="Z4845" s="51"/>
      <c r="AA4845" s="145"/>
    </row>
    <row r="4846" spans="1:27" s="2" customFormat="1" ht="15.6" x14ac:dyDescent="0.3">
      <c r="A4846" s="555">
        <v>45594</v>
      </c>
      <c r="B4846" s="48" t="s">
        <v>4578</v>
      </c>
      <c r="C4846" s="45" t="s">
        <v>3434</v>
      </c>
      <c r="D4846" s="45">
        <v>8</v>
      </c>
      <c r="E4846" s="45" t="s">
        <v>28</v>
      </c>
      <c r="F4846" s="45">
        <v>31</v>
      </c>
      <c r="G4846" s="67" t="s">
        <v>4606</v>
      </c>
      <c r="H4846" s="46" t="s">
        <v>30</v>
      </c>
      <c r="I4846" s="45"/>
      <c r="J4846" s="537">
        <v>45635</v>
      </c>
      <c r="K4846" s="42" t="s">
        <v>31</v>
      </c>
      <c r="L4846" s="544">
        <v>45512</v>
      </c>
      <c r="M4846" s="57"/>
      <c r="N4846" s="516">
        <v>45653</v>
      </c>
      <c r="O4846" s="51"/>
      <c r="P4846" s="70" t="str">
        <f t="shared" ca="1" si="805"/>
        <v/>
      </c>
      <c r="Q4846" s="70" t="str">
        <f t="shared" ca="1" si="806"/>
        <v/>
      </c>
      <c r="R4846" s="70" t="str">
        <f t="shared" ca="1" si="807"/>
        <v/>
      </c>
      <c r="S4846" s="70" t="str">
        <f t="shared" ca="1" si="808"/>
        <v/>
      </c>
      <c r="T4846" s="147" t="str">
        <f t="shared" ca="1" si="809"/>
        <v/>
      </c>
      <c r="U4846" s="146"/>
      <c r="V4846" s="51"/>
      <c r="W4846" s="51"/>
      <c r="X4846" s="51"/>
      <c r="Y4846" s="51"/>
      <c r="Z4846" s="51"/>
      <c r="AA4846" s="145"/>
    </row>
    <row r="4847" spans="1:27" s="2" customFormat="1" ht="15.6" x14ac:dyDescent="0.3">
      <c r="A4847" s="555">
        <v>45594</v>
      </c>
      <c r="B4847" s="48" t="s">
        <v>4578</v>
      </c>
      <c r="C4847" s="45" t="s">
        <v>3434</v>
      </c>
      <c r="D4847" s="45">
        <v>8</v>
      </c>
      <c r="E4847" s="45" t="s">
        <v>28</v>
      </c>
      <c r="F4847" s="45">
        <v>32</v>
      </c>
      <c r="G4847" s="67" t="s">
        <v>4607</v>
      </c>
      <c r="H4847" s="94" t="s">
        <v>84</v>
      </c>
      <c r="I4847" s="45"/>
      <c r="J4847" s="537">
        <v>45635</v>
      </c>
      <c r="K4847" s="42" t="s">
        <v>31</v>
      </c>
      <c r="L4847" s="544">
        <v>45512</v>
      </c>
      <c r="M4847" s="57"/>
      <c r="N4847" s="516">
        <v>45664</v>
      </c>
      <c r="O4847" s="51"/>
      <c r="P4847" s="70" t="str">
        <f t="shared" ca="1" si="805"/>
        <v/>
      </c>
      <c r="Q4847" s="70" t="str">
        <f t="shared" ca="1" si="806"/>
        <v/>
      </c>
      <c r="R4847" s="70" t="str">
        <f t="shared" ca="1" si="807"/>
        <v/>
      </c>
      <c r="S4847" s="70" t="str">
        <f t="shared" ca="1" si="808"/>
        <v/>
      </c>
      <c r="T4847" s="147" t="str">
        <f t="shared" ca="1" si="809"/>
        <v/>
      </c>
      <c r="U4847" s="146"/>
      <c r="V4847" s="51"/>
      <c r="W4847" s="51"/>
      <c r="X4847" s="51"/>
      <c r="Y4847" s="51"/>
      <c r="Z4847" s="51"/>
      <c r="AA4847" s="145"/>
    </row>
    <row r="4848" spans="1:27" s="2" customFormat="1" ht="15.6" x14ac:dyDescent="0.3">
      <c r="A4848" s="555">
        <v>45594</v>
      </c>
      <c r="B4848" s="48" t="s">
        <v>4578</v>
      </c>
      <c r="C4848" s="45" t="s">
        <v>3434</v>
      </c>
      <c r="D4848" s="45">
        <v>8</v>
      </c>
      <c r="E4848" s="45" t="s">
        <v>28</v>
      </c>
      <c r="F4848" s="45">
        <v>33</v>
      </c>
      <c r="G4848" s="88" t="s">
        <v>4608</v>
      </c>
      <c r="H4848" s="47" t="s">
        <v>68</v>
      </c>
      <c r="I4848" s="45"/>
      <c r="J4848" s="537">
        <v>45635</v>
      </c>
      <c r="K4848" s="42" t="s">
        <v>31</v>
      </c>
      <c r="L4848" s="544">
        <v>45512</v>
      </c>
      <c r="M4848" s="57"/>
      <c r="N4848" s="514">
        <v>45684</v>
      </c>
      <c r="O4848" s="51"/>
      <c r="P4848" s="70" t="str">
        <f t="shared" ca="1" si="805"/>
        <v/>
      </c>
      <c r="Q4848" s="70" t="str">
        <f t="shared" ca="1" si="806"/>
        <v/>
      </c>
      <c r="R4848" s="70" t="str">
        <f t="shared" ca="1" si="807"/>
        <v/>
      </c>
      <c r="S4848" s="70" t="str">
        <f t="shared" ca="1" si="808"/>
        <v/>
      </c>
      <c r="T4848" s="147" t="str">
        <f t="shared" ca="1" si="809"/>
        <v/>
      </c>
      <c r="U4848" s="146"/>
      <c r="V4848" s="51"/>
      <c r="W4848" s="51"/>
      <c r="X4848" s="51"/>
      <c r="Y4848" s="51"/>
      <c r="Z4848" s="51"/>
      <c r="AA4848" s="145"/>
    </row>
    <row r="4849" spans="1:27" s="2" customFormat="1" ht="15.6" x14ac:dyDescent="0.3">
      <c r="A4849" s="555">
        <v>45594</v>
      </c>
      <c r="B4849" s="48" t="s">
        <v>4578</v>
      </c>
      <c r="C4849" s="45" t="s">
        <v>3434</v>
      </c>
      <c r="D4849" s="45">
        <v>8</v>
      </c>
      <c r="E4849" s="45" t="s">
        <v>28</v>
      </c>
      <c r="F4849" s="45">
        <v>34</v>
      </c>
      <c r="G4849" s="67" t="s">
        <v>4609</v>
      </c>
      <c r="H4849" s="94" t="s">
        <v>84</v>
      </c>
      <c r="I4849" s="45"/>
      <c r="J4849" s="537">
        <v>45635</v>
      </c>
      <c r="K4849" s="42" t="s">
        <v>31</v>
      </c>
      <c r="L4849" s="544">
        <v>45512</v>
      </c>
      <c r="M4849" s="57"/>
      <c r="N4849" s="514">
        <v>45684</v>
      </c>
      <c r="O4849" s="51"/>
      <c r="P4849" s="70" t="str">
        <f t="shared" ca="1" si="805"/>
        <v/>
      </c>
      <c r="Q4849" s="70" t="str">
        <f t="shared" ca="1" si="806"/>
        <v/>
      </c>
      <c r="R4849" s="70" t="str">
        <f t="shared" ca="1" si="807"/>
        <v/>
      </c>
      <c r="S4849" s="70" t="str">
        <f t="shared" ca="1" si="808"/>
        <v/>
      </c>
      <c r="T4849" s="147" t="str">
        <f t="shared" ca="1" si="809"/>
        <v/>
      </c>
      <c r="U4849" s="146"/>
      <c r="V4849" s="51"/>
      <c r="W4849" s="51"/>
      <c r="X4849" s="51"/>
      <c r="Y4849" s="51"/>
      <c r="Z4849" s="51"/>
      <c r="AA4849" s="145"/>
    </row>
    <row r="4850" spans="1:27" s="2" customFormat="1" ht="15.6" x14ac:dyDescent="0.3">
      <c r="A4850" s="555">
        <v>45594</v>
      </c>
      <c r="B4850" s="48" t="s">
        <v>4578</v>
      </c>
      <c r="C4850" s="45" t="s">
        <v>3434</v>
      </c>
      <c r="D4850" s="45">
        <v>8</v>
      </c>
      <c r="E4850" s="45" t="s">
        <v>28</v>
      </c>
      <c r="F4850" s="45">
        <v>35</v>
      </c>
      <c r="G4850" s="67" t="s">
        <v>4610</v>
      </c>
      <c r="H4850" s="46" t="s">
        <v>30</v>
      </c>
      <c r="I4850" s="46"/>
      <c r="J4850" s="537">
        <v>45635</v>
      </c>
      <c r="K4850" s="188" t="s">
        <v>227</v>
      </c>
      <c r="L4850" s="544">
        <v>45512</v>
      </c>
      <c r="M4850" s="57"/>
      <c r="N4850" s="516"/>
      <c r="O4850" s="51"/>
      <c r="P4850" s="70" t="str">
        <f t="shared" ca="1" si="805"/>
        <v/>
      </c>
      <c r="Q4850" s="70" t="str">
        <f t="shared" ca="1" si="806"/>
        <v/>
      </c>
      <c r="R4850" s="70" t="str">
        <f t="shared" ca="1" si="807"/>
        <v/>
      </c>
      <c r="S4850" s="70" t="str">
        <f t="shared" ca="1" si="808"/>
        <v/>
      </c>
      <c r="T4850" s="147" t="str">
        <f t="shared" ca="1" si="809"/>
        <v/>
      </c>
      <c r="U4850" s="146"/>
      <c r="V4850" s="51"/>
      <c r="W4850" s="51"/>
      <c r="X4850" s="51"/>
      <c r="Y4850" s="51"/>
      <c r="Z4850" s="51"/>
      <c r="AA4850" s="145"/>
    </row>
    <row r="4851" spans="1:27" s="2" customFormat="1" ht="15.6" x14ac:dyDescent="0.3">
      <c r="A4851" s="555">
        <v>45594</v>
      </c>
      <c r="B4851" s="48" t="s">
        <v>4578</v>
      </c>
      <c r="C4851" s="45" t="s">
        <v>3434</v>
      </c>
      <c r="D4851" s="45">
        <v>8</v>
      </c>
      <c r="E4851" s="45" t="s">
        <v>28</v>
      </c>
      <c r="F4851" s="45">
        <v>36</v>
      </c>
      <c r="G4851" s="67" t="s">
        <v>4611</v>
      </c>
      <c r="H4851" s="47" t="s">
        <v>54</v>
      </c>
      <c r="I4851" s="45"/>
      <c r="J4851" s="537">
        <v>45671</v>
      </c>
      <c r="K4851" s="42" t="s">
        <v>31</v>
      </c>
      <c r="L4851" s="544">
        <v>45512</v>
      </c>
      <c r="M4851" s="57"/>
      <c r="N4851" s="513">
        <v>45685</v>
      </c>
      <c r="O4851" s="51"/>
      <c r="P4851" s="70" t="str">
        <f t="shared" ca="1" si="805"/>
        <v/>
      </c>
      <c r="Q4851" s="70" t="str">
        <f t="shared" ca="1" si="806"/>
        <v/>
      </c>
      <c r="R4851" s="70" t="str">
        <f t="shared" ca="1" si="807"/>
        <v/>
      </c>
      <c r="S4851" s="70" t="str">
        <f t="shared" ca="1" si="808"/>
        <v/>
      </c>
      <c r="T4851" s="147" t="str">
        <f t="shared" ca="1" si="809"/>
        <v/>
      </c>
      <c r="U4851" s="146"/>
      <c r="V4851" s="51"/>
      <c r="W4851" s="51"/>
      <c r="X4851" s="51"/>
      <c r="Y4851" s="51"/>
      <c r="Z4851" s="51"/>
      <c r="AA4851" s="145"/>
    </row>
    <row r="4852" spans="1:27" s="2" customFormat="1" ht="15.6" x14ac:dyDescent="0.3">
      <c r="A4852" s="555">
        <v>45594</v>
      </c>
      <c r="B4852" s="48" t="s">
        <v>4578</v>
      </c>
      <c r="C4852" s="45" t="s">
        <v>3434</v>
      </c>
      <c r="D4852" s="45">
        <v>8</v>
      </c>
      <c r="E4852" s="45" t="s">
        <v>28</v>
      </c>
      <c r="F4852" s="45">
        <v>37</v>
      </c>
      <c r="G4852" s="67" t="s">
        <v>4612</v>
      </c>
      <c r="H4852" s="46" t="s">
        <v>30</v>
      </c>
      <c r="I4852" s="46"/>
      <c r="J4852" s="537">
        <v>45635</v>
      </c>
      <c r="K4852" s="188" t="s">
        <v>227</v>
      </c>
      <c r="L4852" s="544">
        <v>45512</v>
      </c>
      <c r="M4852" s="57"/>
      <c r="N4852" s="516"/>
      <c r="O4852" s="51"/>
      <c r="P4852" s="70" t="str">
        <f t="shared" ca="1" si="805"/>
        <v/>
      </c>
      <c r="Q4852" s="70" t="str">
        <f t="shared" ca="1" si="806"/>
        <v/>
      </c>
      <c r="R4852" s="70" t="str">
        <f t="shared" ca="1" si="807"/>
        <v/>
      </c>
      <c r="S4852" s="70" t="str">
        <f t="shared" ca="1" si="808"/>
        <v/>
      </c>
      <c r="T4852" s="147" t="str">
        <f t="shared" ca="1" si="809"/>
        <v/>
      </c>
      <c r="U4852" s="146"/>
      <c r="V4852" s="51"/>
      <c r="W4852" s="51"/>
      <c r="X4852" s="51"/>
      <c r="Y4852" s="51"/>
      <c r="Z4852" s="51"/>
      <c r="AA4852" s="145"/>
    </row>
    <row r="4853" spans="1:27" s="2" customFormat="1" ht="15.6" x14ac:dyDescent="0.3">
      <c r="A4853" s="555">
        <v>45594</v>
      </c>
      <c r="B4853" s="48" t="s">
        <v>4578</v>
      </c>
      <c r="C4853" s="45" t="s">
        <v>3434</v>
      </c>
      <c r="D4853" s="45">
        <v>8</v>
      </c>
      <c r="E4853" s="45" t="s">
        <v>28</v>
      </c>
      <c r="F4853" s="45">
        <v>38</v>
      </c>
      <c r="G4853" s="67" t="s">
        <v>4613</v>
      </c>
      <c r="H4853" s="53" t="s">
        <v>76</v>
      </c>
      <c r="I4853" s="45"/>
      <c r="J4853" s="516"/>
      <c r="K4853" s="42" t="s">
        <v>31</v>
      </c>
      <c r="L4853" s="544">
        <v>45512</v>
      </c>
      <c r="M4853" s="57"/>
      <c r="N4853" s="513">
        <v>45656</v>
      </c>
      <c r="O4853" s="51"/>
      <c r="P4853" s="70" t="str">
        <f t="shared" ca="1" si="805"/>
        <v/>
      </c>
      <c r="Q4853" s="70" t="str">
        <f t="shared" ca="1" si="806"/>
        <v/>
      </c>
      <c r="R4853" s="70" t="str">
        <f t="shared" ca="1" si="807"/>
        <v/>
      </c>
      <c r="S4853" s="70" t="str">
        <f t="shared" ca="1" si="808"/>
        <v/>
      </c>
      <c r="T4853" s="147" t="str">
        <f t="shared" ca="1" si="809"/>
        <v/>
      </c>
      <c r="U4853" s="146"/>
      <c r="V4853" s="51"/>
      <c r="W4853" s="51"/>
      <c r="X4853" s="51"/>
      <c r="Y4853" s="51"/>
      <c r="Z4853" s="51"/>
      <c r="AA4853" s="145"/>
    </row>
    <row r="4854" spans="1:27" s="2" customFormat="1" ht="15.6" x14ac:dyDescent="0.3">
      <c r="A4854" s="555">
        <v>45594</v>
      </c>
      <c r="B4854" s="235" t="s">
        <v>4578</v>
      </c>
      <c r="C4854" s="236" t="s">
        <v>3434</v>
      </c>
      <c r="D4854" s="236">
        <v>8</v>
      </c>
      <c r="E4854" s="236" t="s">
        <v>28</v>
      </c>
      <c r="F4854" s="236">
        <v>39</v>
      </c>
      <c r="G4854" s="240" t="s">
        <v>4614</v>
      </c>
      <c r="H4854" s="65" t="s">
        <v>158</v>
      </c>
      <c r="I4854" s="240"/>
      <c r="J4854" s="519">
        <v>45730</v>
      </c>
      <c r="K4854" s="187" t="s">
        <v>31</v>
      </c>
      <c r="L4854" s="544">
        <v>45512</v>
      </c>
      <c r="M4854" s="248"/>
      <c r="N4854" s="513">
        <v>45747</v>
      </c>
      <c r="O4854" s="51"/>
      <c r="P4854" s="70"/>
      <c r="Q4854" s="70"/>
      <c r="R4854" s="70"/>
      <c r="S4854" s="70"/>
      <c r="T4854" s="147"/>
      <c r="U4854" s="146"/>
      <c r="V4854" s="51"/>
      <c r="W4854" s="51"/>
      <c r="X4854" s="51"/>
      <c r="Y4854" s="51"/>
      <c r="Z4854" s="51"/>
      <c r="AA4854" s="145"/>
    </row>
    <row r="4855" spans="1:27" s="2" customFormat="1" ht="34.799999999999997" customHeight="1" x14ac:dyDescent="0.3">
      <c r="A4855" s="555">
        <v>45594</v>
      </c>
      <c r="B4855" s="235" t="s">
        <v>4578</v>
      </c>
      <c r="C4855" s="236" t="s">
        <v>3434</v>
      </c>
      <c r="D4855" s="236">
        <v>8</v>
      </c>
      <c r="E4855" s="236" t="s">
        <v>28</v>
      </c>
      <c r="F4855" s="236">
        <v>40</v>
      </c>
      <c r="G4855" s="668" t="s">
        <v>4615</v>
      </c>
      <c r="H4855" s="240" t="s">
        <v>44</v>
      </c>
      <c r="I4855" s="236"/>
      <c r="J4855" s="618">
        <v>45743</v>
      </c>
      <c r="K4855" s="42" t="s">
        <v>31</v>
      </c>
      <c r="L4855" s="544">
        <v>45512</v>
      </c>
      <c r="M4855" s="248"/>
      <c r="N4855" s="513">
        <v>45744</v>
      </c>
      <c r="O4855" s="51"/>
      <c r="P4855" s="70" t="str">
        <f ca="1">IF(K4855="NÃO INTERVENCIONADO",TODAY()-J4855,"")</f>
        <v/>
      </c>
      <c r="Q4855" s="70" t="str">
        <f ca="1">IF(K4855="ENCOMENDADO",TODAY()-J4855,"")</f>
        <v/>
      </c>
      <c r="R4855" s="70" t="str">
        <f ca="1">IF(K4855="EM OBRA",TODAY()-J4855,"")</f>
        <v/>
      </c>
      <c r="S4855" s="70" t="str">
        <f ca="1">IF(K4855="CORREÇÃO NÃO ACEITE",TODAY()-J4855,"")</f>
        <v/>
      </c>
      <c r="T4855" s="147" t="str">
        <f ca="1">IF(K4855="A VERIFICAR",TODAY()-J4855,"")</f>
        <v/>
      </c>
      <c r="U4855" s="146"/>
      <c r="V4855" s="51"/>
      <c r="W4855" s="51"/>
      <c r="X4855" s="51"/>
      <c r="Y4855" s="51"/>
      <c r="Z4855" s="51"/>
      <c r="AA4855" s="145"/>
    </row>
    <row r="4856" spans="1:27" s="2" customFormat="1" ht="15.6" x14ac:dyDescent="0.3">
      <c r="A4856" s="555">
        <v>45594</v>
      </c>
      <c r="B4856" s="48" t="s">
        <v>4578</v>
      </c>
      <c r="C4856" s="45" t="s">
        <v>3434</v>
      </c>
      <c r="D4856" s="45">
        <v>8</v>
      </c>
      <c r="E4856" s="45" t="s">
        <v>28</v>
      </c>
      <c r="F4856" s="45">
        <v>41</v>
      </c>
      <c r="G4856" s="67" t="s">
        <v>4616</v>
      </c>
      <c r="H4856" s="47" t="s">
        <v>44</v>
      </c>
      <c r="I4856" s="45"/>
      <c r="J4856" s="537">
        <v>45743</v>
      </c>
      <c r="K4856" s="190" t="s">
        <v>205</v>
      </c>
      <c r="L4856" s="544">
        <v>45512</v>
      </c>
      <c r="M4856" s="57"/>
      <c r="N4856" s="513">
        <v>45764</v>
      </c>
      <c r="O4856" s="51"/>
      <c r="P4856" s="70" t="str">
        <f ca="1">IF(K4856="NÃO INTERVENCIONADO",TODAY()-J4856,"")</f>
        <v/>
      </c>
      <c r="Q4856" s="70" t="str">
        <f ca="1">IF(K4856="ENCOMENDADO",TODAY()-J4856,"")</f>
        <v/>
      </c>
      <c r="R4856" s="70" t="str">
        <f ca="1">IF(K4856="EM OBRA",TODAY()-J4856,"")</f>
        <v/>
      </c>
      <c r="S4856" s="70" t="str">
        <f ca="1">IF(K4856="CORREÇÃO NÃO ACEITE",TODAY()-J4856,"")</f>
        <v/>
      </c>
      <c r="T4856" s="147" t="str">
        <f ca="1">IF(K4856="A VERIFICAR",TODAY()-J4856,"")</f>
        <v/>
      </c>
      <c r="U4856" s="146"/>
      <c r="V4856" s="51"/>
      <c r="W4856" s="51"/>
      <c r="X4856" s="51"/>
      <c r="Y4856" s="51"/>
      <c r="Z4856" s="51"/>
      <c r="AA4856" s="145"/>
    </row>
    <row r="4857" spans="1:27" s="2" customFormat="1" ht="15.6" x14ac:dyDescent="0.3">
      <c r="A4857" s="555">
        <v>45594</v>
      </c>
      <c r="B4857" s="235" t="s">
        <v>4578</v>
      </c>
      <c r="C4857" s="236" t="s">
        <v>3434</v>
      </c>
      <c r="D4857" s="236">
        <v>8</v>
      </c>
      <c r="E4857" s="236" t="s">
        <v>28</v>
      </c>
      <c r="F4857" s="236">
        <v>42</v>
      </c>
      <c r="G4857" s="331" t="s">
        <v>4617</v>
      </c>
      <c r="H4857" s="65" t="s">
        <v>158</v>
      </c>
      <c r="I4857" s="236"/>
      <c r="J4857" s="619">
        <v>45749</v>
      </c>
      <c r="K4857" s="187" t="s">
        <v>31</v>
      </c>
      <c r="L4857" s="544">
        <v>45512</v>
      </c>
      <c r="M4857" s="248"/>
      <c r="N4857" s="515">
        <v>45750</v>
      </c>
      <c r="O4857" s="252"/>
      <c r="P4857" s="256"/>
      <c r="Q4857" s="256"/>
      <c r="R4857" s="256"/>
      <c r="S4857" s="256"/>
      <c r="T4857" s="275"/>
      <c r="U4857" s="276"/>
      <c r="V4857" s="252"/>
      <c r="W4857" s="252"/>
      <c r="X4857" s="252"/>
      <c r="Y4857" s="252"/>
      <c r="Z4857" s="252"/>
      <c r="AA4857" s="277"/>
    </row>
    <row r="4858" spans="1:27" s="2" customFormat="1" ht="15.6" x14ac:dyDescent="0.3">
      <c r="A4858" s="555">
        <v>45594</v>
      </c>
      <c r="B4858" s="235" t="s">
        <v>4578</v>
      </c>
      <c r="C4858" s="236" t="s">
        <v>3434</v>
      </c>
      <c r="D4858" s="236">
        <v>8</v>
      </c>
      <c r="E4858" s="236" t="s">
        <v>28</v>
      </c>
      <c r="F4858" s="236">
        <v>43</v>
      </c>
      <c r="G4858" s="67" t="s">
        <v>168</v>
      </c>
      <c r="H4858" s="240" t="s">
        <v>44</v>
      </c>
      <c r="I4858" s="236"/>
      <c r="J4858" s="618">
        <v>45764</v>
      </c>
      <c r="K4858" s="187" t="s">
        <v>31</v>
      </c>
      <c r="L4858" s="544">
        <v>45512</v>
      </c>
      <c r="M4858" s="248"/>
      <c r="N4858" s="515">
        <v>45764</v>
      </c>
      <c r="O4858" s="252"/>
      <c r="P4858" s="256"/>
      <c r="Q4858" s="256"/>
      <c r="R4858" s="256"/>
      <c r="S4858" s="256"/>
      <c r="T4858" s="275"/>
      <c r="U4858" s="276"/>
      <c r="V4858" s="252"/>
      <c r="W4858" s="252"/>
      <c r="X4858" s="252"/>
      <c r="Y4858" s="252"/>
      <c r="Z4858" s="252"/>
      <c r="AA4858" s="277"/>
    </row>
    <row r="4859" spans="1:27" s="2" customFormat="1" ht="109.2" x14ac:dyDescent="0.3">
      <c r="A4859" s="555">
        <v>45594</v>
      </c>
      <c r="B4859" s="235" t="s">
        <v>4578</v>
      </c>
      <c r="C4859" s="236" t="s">
        <v>3434</v>
      </c>
      <c r="D4859" s="236">
        <v>8</v>
      </c>
      <c r="E4859" s="236" t="s">
        <v>28</v>
      </c>
      <c r="F4859" s="236">
        <v>44</v>
      </c>
      <c r="G4859" s="127" t="s">
        <v>5302</v>
      </c>
      <c r="H4859" s="65" t="s">
        <v>158</v>
      </c>
      <c r="I4859" s="343"/>
      <c r="J4859" s="620">
        <v>45882</v>
      </c>
      <c r="K4859" s="676" t="s">
        <v>205</v>
      </c>
      <c r="L4859" s="544">
        <v>45512</v>
      </c>
      <c r="M4859" s="248"/>
      <c r="N4859" s="515">
        <v>45883</v>
      </c>
      <c r="O4859" s="252"/>
      <c r="P4859" s="256"/>
      <c r="Q4859" s="256"/>
      <c r="R4859" s="256"/>
      <c r="S4859" s="256"/>
      <c r="T4859" s="275"/>
      <c r="U4859" s="276"/>
      <c r="V4859" s="252"/>
      <c r="W4859" s="252"/>
      <c r="X4859" s="252"/>
      <c r="Y4859" s="252"/>
      <c r="Z4859" s="252"/>
      <c r="AA4859" s="277"/>
    </row>
    <row r="4860" spans="1:27" s="2" customFormat="1" ht="62.4" x14ac:dyDescent="0.3">
      <c r="A4860" s="555">
        <v>45594</v>
      </c>
      <c r="B4860" s="235" t="s">
        <v>4578</v>
      </c>
      <c r="C4860" s="236" t="s">
        <v>3434</v>
      </c>
      <c r="D4860" s="236">
        <v>8</v>
      </c>
      <c r="E4860" s="236" t="s">
        <v>28</v>
      </c>
      <c r="F4860" s="236">
        <v>45</v>
      </c>
      <c r="G4860" s="633" t="s">
        <v>5588</v>
      </c>
      <c r="H4860" s="235" t="s">
        <v>84</v>
      </c>
      <c r="I4860" s="236"/>
      <c r="J4860" s="517">
        <v>46153</v>
      </c>
      <c r="K4860" s="683" t="s">
        <v>1524</v>
      </c>
      <c r="L4860" s="544">
        <v>45512</v>
      </c>
      <c r="M4860" s="248"/>
      <c r="N4860" s="515">
        <v>46169</v>
      </c>
      <c r="O4860" s="252"/>
      <c r="P4860" s="256"/>
      <c r="Q4860" s="256"/>
      <c r="R4860" s="256"/>
      <c r="S4860" s="256"/>
      <c r="T4860" s="275"/>
      <c r="U4860" s="276"/>
      <c r="V4860" s="252"/>
      <c r="W4860" s="252"/>
      <c r="X4860" s="252"/>
      <c r="Y4860" s="252"/>
      <c r="Z4860" s="252"/>
      <c r="AA4860" s="277"/>
    </row>
    <row r="4861" spans="1:27" s="2" customFormat="1" ht="62.4" x14ac:dyDescent="0.3">
      <c r="A4861" s="555">
        <v>45594</v>
      </c>
      <c r="B4861" s="235" t="s">
        <v>4578</v>
      </c>
      <c r="C4861" s="236" t="s">
        <v>3434</v>
      </c>
      <c r="D4861" s="236">
        <v>8</v>
      </c>
      <c r="E4861" s="236" t="s">
        <v>28</v>
      </c>
      <c r="F4861" s="236">
        <v>46</v>
      </c>
      <c r="G4861" s="44" t="s">
        <v>5598</v>
      </c>
      <c r="H4861" s="689" t="s">
        <v>44</v>
      </c>
      <c r="I4861" s="236"/>
      <c r="J4861" s="517">
        <v>46153</v>
      </c>
      <c r="K4861" s="642" t="s">
        <v>5552</v>
      </c>
      <c r="L4861" s="544">
        <v>45512</v>
      </c>
      <c r="M4861" s="248"/>
      <c r="N4861" s="515"/>
      <c r="O4861" s="252"/>
      <c r="P4861" s="256"/>
      <c r="Q4861" s="256"/>
      <c r="R4861" s="256"/>
      <c r="S4861" s="256"/>
      <c r="T4861" s="275"/>
      <c r="U4861" s="276"/>
      <c r="V4861" s="252"/>
      <c r="W4861" s="252"/>
      <c r="X4861" s="252"/>
      <c r="Y4861" s="252"/>
      <c r="Z4861" s="252"/>
      <c r="AA4861" s="277"/>
    </row>
    <row r="4862" spans="1:27" s="2" customFormat="1" ht="15.6" x14ac:dyDescent="0.3">
      <c r="A4862" s="555">
        <v>45524</v>
      </c>
      <c r="B4862" s="48" t="s">
        <v>4618</v>
      </c>
      <c r="C4862" s="48" t="s">
        <v>27</v>
      </c>
      <c r="D4862" s="48">
        <v>1</v>
      </c>
      <c r="E4862" s="48" t="s">
        <v>28</v>
      </c>
      <c r="F4862" s="45">
        <v>1</v>
      </c>
      <c r="G4862" s="46" t="s">
        <v>257</v>
      </c>
      <c r="H4862" s="47" t="s">
        <v>30</v>
      </c>
      <c r="I4862" s="48"/>
      <c r="J4862" s="569">
        <v>45530</v>
      </c>
      <c r="K4862" s="187" t="s">
        <v>31</v>
      </c>
      <c r="L4862" s="543">
        <v>45316</v>
      </c>
      <c r="M4862" s="70"/>
      <c r="N4862" s="513">
        <v>45586</v>
      </c>
      <c r="O4862" s="51" t="s">
        <v>4619</v>
      </c>
      <c r="P4862" s="70" t="str">
        <f t="shared" ref="P4862:P4887" ca="1" si="810">IF(K4862="NÃO INTERVENCIONADO",TODAY()-J4862,"")</f>
        <v/>
      </c>
      <c r="Q4862" s="70" t="str">
        <f t="shared" ref="Q4862:Q4887" ca="1" si="811">IF(K4862="ENCOMENDADO",TODAY()-J4862,"")</f>
        <v/>
      </c>
      <c r="R4862" s="70" t="str">
        <f t="shared" ref="R4862:R4887" ca="1" si="812">IF(K4862="EM OBRA",TODAY()-J4862,"")</f>
        <v/>
      </c>
      <c r="S4862" s="70" t="str">
        <f t="shared" ref="S4862:S4887" ca="1" si="813">IF(K4862="CORREÇÃO NÃO ACEITE",TODAY()-J4862,"")</f>
        <v/>
      </c>
      <c r="T4862" s="147" t="str">
        <f t="shared" ref="T4862:T4887" ca="1" si="814">IF(K4862="A VERIFICAR",TODAY()-J4862,"")</f>
        <v/>
      </c>
      <c r="U4862" s="146"/>
      <c r="V4862" s="51"/>
      <c r="W4862" s="51"/>
      <c r="X4862" s="51"/>
      <c r="Y4862" s="51"/>
      <c r="Z4862" s="51"/>
      <c r="AA4862" s="145"/>
    </row>
    <row r="4863" spans="1:27" s="2" customFormat="1" ht="15.6" x14ac:dyDescent="0.3">
      <c r="A4863" s="555">
        <v>45524</v>
      </c>
      <c r="B4863" s="48" t="s">
        <v>4618</v>
      </c>
      <c r="C4863" s="48" t="s">
        <v>27</v>
      </c>
      <c r="D4863" s="48">
        <v>1</v>
      </c>
      <c r="E4863" s="48" t="s">
        <v>28</v>
      </c>
      <c r="F4863" s="45">
        <v>2</v>
      </c>
      <c r="G4863" s="46" t="s">
        <v>4620</v>
      </c>
      <c r="H4863" s="47" t="s">
        <v>30</v>
      </c>
      <c r="I4863" s="48"/>
      <c r="J4863" s="569">
        <v>45530</v>
      </c>
      <c r="K4863" s="42" t="s">
        <v>31</v>
      </c>
      <c r="L4863" s="543">
        <v>45316</v>
      </c>
      <c r="M4863" s="70"/>
      <c r="N4863" s="513">
        <v>45586</v>
      </c>
      <c r="O4863" s="51" t="s">
        <v>4619</v>
      </c>
      <c r="P4863" s="70" t="str">
        <f t="shared" ca="1" si="810"/>
        <v/>
      </c>
      <c r="Q4863" s="70" t="str">
        <f t="shared" ca="1" si="811"/>
        <v/>
      </c>
      <c r="R4863" s="70" t="str">
        <f t="shared" ca="1" si="812"/>
        <v/>
      </c>
      <c r="S4863" s="70" t="str">
        <f t="shared" ca="1" si="813"/>
        <v/>
      </c>
      <c r="T4863" s="147" t="str">
        <f t="shared" ca="1" si="814"/>
        <v/>
      </c>
      <c r="U4863" s="146"/>
      <c r="V4863" s="51"/>
      <c r="W4863" s="51"/>
      <c r="X4863" s="51"/>
      <c r="Y4863" s="51"/>
      <c r="Z4863" s="51"/>
      <c r="AA4863" s="145"/>
    </row>
    <row r="4864" spans="1:27" s="2" customFormat="1" ht="15.6" x14ac:dyDescent="0.3">
      <c r="A4864" s="555">
        <v>45524</v>
      </c>
      <c r="B4864" s="48" t="s">
        <v>4618</v>
      </c>
      <c r="C4864" s="48" t="s">
        <v>27</v>
      </c>
      <c r="D4864" s="48">
        <v>1</v>
      </c>
      <c r="E4864" s="48" t="s">
        <v>28</v>
      </c>
      <c r="F4864" s="45">
        <v>3</v>
      </c>
      <c r="G4864" s="46" t="s">
        <v>4621</v>
      </c>
      <c r="H4864" s="47" t="s">
        <v>57</v>
      </c>
      <c r="I4864" s="48"/>
      <c r="J4864" s="569">
        <v>45530</v>
      </c>
      <c r="K4864" s="42" t="s">
        <v>31</v>
      </c>
      <c r="L4864" s="543">
        <v>45316</v>
      </c>
      <c r="M4864" s="70"/>
      <c r="N4864" s="513">
        <v>45586</v>
      </c>
      <c r="O4864" s="51" t="s">
        <v>4619</v>
      </c>
      <c r="P4864" s="70" t="str">
        <f t="shared" ca="1" si="810"/>
        <v/>
      </c>
      <c r="Q4864" s="70" t="str">
        <f t="shared" ca="1" si="811"/>
        <v/>
      </c>
      <c r="R4864" s="70" t="str">
        <f t="shared" ca="1" si="812"/>
        <v/>
      </c>
      <c r="S4864" s="70" t="str">
        <f t="shared" ca="1" si="813"/>
        <v/>
      </c>
      <c r="T4864" s="147" t="str">
        <f t="shared" ca="1" si="814"/>
        <v/>
      </c>
      <c r="U4864" s="146"/>
      <c r="V4864" s="51"/>
      <c r="W4864" s="51"/>
      <c r="X4864" s="51"/>
      <c r="Y4864" s="51"/>
      <c r="Z4864" s="51"/>
      <c r="AA4864" s="145"/>
    </row>
    <row r="4865" spans="1:27" s="2" customFormat="1" ht="15.6" x14ac:dyDescent="0.3">
      <c r="A4865" s="555">
        <v>45524</v>
      </c>
      <c r="B4865" s="48" t="s">
        <v>4618</v>
      </c>
      <c r="C4865" s="48" t="s">
        <v>27</v>
      </c>
      <c r="D4865" s="48">
        <v>1</v>
      </c>
      <c r="E4865" s="48" t="s">
        <v>28</v>
      </c>
      <c r="F4865" s="45">
        <v>4</v>
      </c>
      <c r="G4865" s="46" t="s">
        <v>407</v>
      </c>
      <c r="H4865" s="47" t="s">
        <v>30</v>
      </c>
      <c r="I4865" s="48"/>
      <c r="J4865" s="569">
        <v>45530</v>
      </c>
      <c r="K4865" s="42" t="s">
        <v>31</v>
      </c>
      <c r="L4865" s="543">
        <v>45316</v>
      </c>
      <c r="M4865" s="70"/>
      <c r="N4865" s="513">
        <v>45586</v>
      </c>
      <c r="O4865" s="51" t="s">
        <v>4619</v>
      </c>
      <c r="P4865" s="70" t="str">
        <f t="shared" ca="1" si="810"/>
        <v/>
      </c>
      <c r="Q4865" s="70" t="str">
        <f t="shared" ca="1" si="811"/>
        <v/>
      </c>
      <c r="R4865" s="70" t="str">
        <f t="shared" ca="1" si="812"/>
        <v/>
      </c>
      <c r="S4865" s="70" t="str">
        <f t="shared" ca="1" si="813"/>
        <v/>
      </c>
      <c r="T4865" s="147" t="str">
        <f t="shared" ca="1" si="814"/>
        <v/>
      </c>
      <c r="U4865" s="146"/>
      <c r="V4865" s="51"/>
      <c r="W4865" s="51"/>
      <c r="X4865" s="51"/>
      <c r="Y4865" s="51"/>
      <c r="Z4865" s="51"/>
      <c r="AA4865" s="145"/>
    </row>
    <row r="4866" spans="1:27" s="2" customFormat="1" ht="15.6" x14ac:dyDescent="0.3">
      <c r="A4866" s="555">
        <v>45524</v>
      </c>
      <c r="B4866" s="48" t="s">
        <v>4618</v>
      </c>
      <c r="C4866" s="48" t="s">
        <v>27</v>
      </c>
      <c r="D4866" s="48">
        <v>1</v>
      </c>
      <c r="E4866" s="48" t="s">
        <v>28</v>
      </c>
      <c r="F4866" s="45">
        <v>5</v>
      </c>
      <c r="G4866" s="46" t="s">
        <v>4622</v>
      </c>
      <c r="H4866" s="47" t="s">
        <v>30</v>
      </c>
      <c r="I4866" s="48"/>
      <c r="J4866" s="569">
        <v>45530</v>
      </c>
      <c r="K4866" s="42" t="s">
        <v>31</v>
      </c>
      <c r="L4866" s="543">
        <v>45316</v>
      </c>
      <c r="M4866" s="70"/>
      <c r="N4866" s="513">
        <v>45586</v>
      </c>
      <c r="O4866" s="51" t="s">
        <v>4619</v>
      </c>
      <c r="P4866" s="70" t="str">
        <f t="shared" ca="1" si="810"/>
        <v/>
      </c>
      <c r="Q4866" s="70" t="str">
        <f t="shared" ca="1" si="811"/>
        <v/>
      </c>
      <c r="R4866" s="70" t="str">
        <f t="shared" ca="1" si="812"/>
        <v/>
      </c>
      <c r="S4866" s="70" t="str">
        <f t="shared" ca="1" si="813"/>
        <v/>
      </c>
      <c r="T4866" s="147" t="str">
        <f t="shared" ca="1" si="814"/>
        <v/>
      </c>
      <c r="U4866" s="146"/>
      <c r="V4866" s="51"/>
      <c r="W4866" s="51"/>
      <c r="X4866" s="51"/>
      <c r="Y4866" s="51"/>
      <c r="Z4866" s="51"/>
      <c r="AA4866" s="145"/>
    </row>
    <row r="4867" spans="1:27" s="2" customFormat="1" ht="15.6" x14ac:dyDescent="0.3">
      <c r="A4867" s="555">
        <v>45524</v>
      </c>
      <c r="B4867" s="48" t="s">
        <v>4618</v>
      </c>
      <c r="C4867" s="48" t="s">
        <v>27</v>
      </c>
      <c r="D4867" s="48">
        <v>1</v>
      </c>
      <c r="E4867" s="48" t="s">
        <v>28</v>
      </c>
      <c r="F4867" s="45">
        <v>6</v>
      </c>
      <c r="G4867" s="46" t="s">
        <v>827</v>
      </c>
      <c r="H4867" s="47" t="s">
        <v>68</v>
      </c>
      <c r="I4867" s="48"/>
      <c r="J4867" s="513"/>
      <c r="K4867" s="187" t="s">
        <v>31</v>
      </c>
      <c r="L4867" s="543">
        <v>45316</v>
      </c>
      <c r="M4867" s="70"/>
      <c r="N4867" s="513">
        <v>45656</v>
      </c>
      <c r="O4867" s="51" t="s">
        <v>4619</v>
      </c>
      <c r="P4867" s="70" t="str">
        <f t="shared" ca="1" si="810"/>
        <v/>
      </c>
      <c r="Q4867" s="70" t="str">
        <f t="shared" ca="1" si="811"/>
        <v/>
      </c>
      <c r="R4867" s="70" t="str">
        <f t="shared" ca="1" si="812"/>
        <v/>
      </c>
      <c r="S4867" s="70" t="str">
        <f t="shared" ca="1" si="813"/>
        <v/>
      </c>
      <c r="T4867" s="147" t="str">
        <f t="shared" ca="1" si="814"/>
        <v/>
      </c>
      <c r="U4867" s="146"/>
      <c r="V4867" s="51"/>
      <c r="W4867" s="51"/>
      <c r="X4867" s="51"/>
      <c r="Y4867" s="51"/>
      <c r="Z4867" s="51"/>
      <c r="AA4867" s="145"/>
    </row>
    <row r="4868" spans="1:27" s="2" customFormat="1" ht="15.6" x14ac:dyDescent="0.3">
      <c r="A4868" s="555">
        <v>45524</v>
      </c>
      <c r="B4868" s="48" t="s">
        <v>4618</v>
      </c>
      <c r="C4868" s="48" t="s">
        <v>27</v>
      </c>
      <c r="D4868" s="48">
        <v>1</v>
      </c>
      <c r="E4868" s="48" t="s">
        <v>28</v>
      </c>
      <c r="F4868" s="45">
        <v>7</v>
      </c>
      <c r="G4868" s="46" t="s">
        <v>4623</v>
      </c>
      <c r="H4868" s="47" t="s">
        <v>30</v>
      </c>
      <c r="I4868" s="48"/>
      <c r="J4868" s="569">
        <v>45530</v>
      </c>
      <c r="K4868" s="42" t="s">
        <v>31</v>
      </c>
      <c r="L4868" s="543">
        <v>45316</v>
      </c>
      <c r="M4868" s="70"/>
      <c r="N4868" s="513">
        <v>45586</v>
      </c>
      <c r="O4868" s="51" t="s">
        <v>4619</v>
      </c>
      <c r="P4868" s="70" t="str">
        <f t="shared" ca="1" si="810"/>
        <v/>
      </c>
      <c r="Q4868" s="70" t="str">
        <f t="shared" ca="1" si="811"/>
        <v/>
      </c>
      <c r="R4868" s="70" t="str">
        <f t="shared" ca="1" si="812"/>
        <v/>
      </c>
      <c r="S4868" s="70" t="str">
        <f t="shared" ca="1" si="813"/>
        <v/>
      </c>
      <c r="T4868" s="147" t="str">
        <f t="shared" ca="1" si="814"/>
        <v/>
      </c>
      <c r="U4868" s="146"/>
      <c r="V4868" s="51"/>
      <c r="W4868" s="51"/>
      <c r="X4868" s="51"/>
      <c r="Y4868" s="51"/>
      <c r="Z4868" s="51"/>
      <c r="AA4868" s="145"/>
    </row>
    <row r="4869" spans="1:27" s="2" customFormat="1" ht="15.6" x14ac:dyDescent="0.3">
      <c r="A4869" s="555">
        <v>45524</v>
      </c>
      <c r="B4869" s="48" t="s">
        <v>4618</v>
      </c>
      <c r="C4869" s="48" t="s">
        <v>27</v>
      </c>
      <c r="D4869" s="48">
        <v>1</v>
      </c>
      <c r="E4869" s="48" t="s">
        <v>28</v>
      </c>
      <c r="F4869" s="45">
        <v>8</v>
      </c>
      <c r="G4869" s="46" t="s">
        <v>179</v>
      </c>
      <c r="H4869" s="47" t="s">
        <v>30</v>
      </c>
      <c r="I4869" s="48"/>
      <c r="J4869" s="513"/>
      <c r="K4869" s="42" t="s">
        <v>31</v>
      </c>
      <c r="L4869" s="543">
        <v>45316</v>
      </c>
      <c r="M4869" s="70"/>
      <c r="N4869" s="513">
        <v>45656</v>
      </c>
      <c r="O4869" s="51" t="s">
        <v>4619</v>
      </c>
      <c r="P4869" s="70" t="str">
        <f t="shared" ca="1" si="810"/>
        <v/>
      </c>
      <c r="Q4869" s="70" t="str">
        <f t="shared" ca="1" si="811"/>
        <v/>
      </c>
      <c r="R4869" s="70" t="str">
        <f t="shared" ca="1" si="812"/>
        <v/>
      </c>
      <c r="S4869" s="70" t="str">
        <f t="shared" ca="1" si="813"/>
        <v/>
      </c>
      <c r="T4869" s="147" t="str">
        <f t="shared" ca="1" si="814"/>
        <v/>
      </c>
      <c r="U4869" s="146"/>
      <c r="V4869" s="51"/>
      <c r="W4869" s="51"/>
      <c r="X4869" s="51"/>
      <c r="Y4869" s="51"/>
      <c r="Z4869" s="51"/>
      <c r="AA4869" s="145"/>
    </row>
    <row r="4870" spans="1:27" s="2" customFormat="1" ht="15.6" x14ac:dyDescent="0.3">
      <c r="A4870" s="555">
        <v>45524</v>
      </c>
      <c r="B4870" s="48" t="s">
        <v>4618</v>
      </c>
      <c r="C4870" s="48" t="s">
        <v>27</v>
      </c>
      <c r="D4870" s="48">
        <v>1</v>
      </c>
      <c r="E4870" s="48" t="s">
        <v>28</v>
      </c>
      <c r="F4870" s="45">
        <v>9</v>
      </c>
      <c r="G4870" s="46" t="s">
        <v>4624</v>
      </c>
      <c r="H4870" s="47" t="s">
        <v>481</v>
      </c>
      <c r="I4870" s="48"/>
      <c r="J4870" s="568">
        <v>45575</v>
      </c>
      <c r="K4870" s="42" t="s">
        <v>31</v>
      </c>
      <c r="L4870" s="543">
        <v>45316</v>
      </c>
      <c r="M4870" s="70"/>
      <c r="N4870" s="513">
        <v>45601</v>
      </c>
      <c r="O4870" s="51" t="s">
        <v>4619</v>
      </c>
      <c r="P4870" s="70" t="str">
        <f t="shared" ca="1" si="810"/>
        <v/>
      </c>
      <c r="Q4870" s="70" t="str">
        <f t="shared" ca="1" si="811"/>
        <v/>
      </c>
      <c r="R4870" s="70" t="str">
        <f t="shared" ca="1" si="812"/>
        <v/>
      </c>
      <c r="S4870" s="70" t="str">
        <f t="shared" ca="1" si="813"/>
        <v/>
      </c>
      <c r="T4870" s="147" t="str">
        <f t="shared" ca="1" si="814"/>
        <v/>
      </c>
      <c r="U4870" s="146"/>
      <c r="V4870" s="51"/>
      <c r="W4870" s="51"/>
      <c r="X4870" s="51"/>
      <c r="Y4870" s="51"/>
      <c r="Z4870" s="51"/>
      <c r="AA4870" s="145"/>
    </row>
    <row r="4871" spans="1:27" s="2" customFormat="1" ht="15.6" x14ac:dyDescent="0.3">
      <c r="A4871" s="555">
        <v>45524</v>
      </c>
      <c r="B4871" s="48" t="s">
        <v>4618</v>
      </c>
      <c r="C4871" s="48" t="s">
        <v>27</v>
      </c>
      <c r="D4871" s="48">
        <v>1</v>
      </c>
      <c r="E4871" s="48" t="s">
        <v>28</v>
      </c>
      <c r="F4871" s="45">
        <v>9</v>
      </c>
      <c r="G4871" s="46" t="s">
        <v>4625</v>
      </c>
      <c r="H4871" s="47" t="s">
        <v>481</v>
      </c>
      <c r="I4871" s="48"/>
      <c r="J4871" s="513"/>
      <c r="K4871" s="187" t="s">
        <v>31</v>
      </c>
      <c r="L4871" s="543">
        <v>45316</v>
      </c>
      <c r="M4871" s="70"/>
      <c r="N4871" s="513">
        <v>45525</v>
      </c>
      <c r="O4871" s="51" t="s">
        <v>4619</v>
      </c>
      <c r="P4871" s="70" t="str">
        <f t="shared" ca="1" si="810"/>
        <v/>
      </c>
      <c r="Q4871" s="70" t="str">
        <f t="shared" ca="1" si="811"/>
        <v/>
      </c>
      <c r="R4871" s="70" t="str">
        <f t="shared" ca="1" si="812"/>
        <v/>
      </c>
      <c r="S4871" s="70" t="str">
        <f t="shared" ca="1" si="813"/>
        <v/>
      </c>
      <c r="T4871" s="147" t="str">
        <f t="shared" ca="1" si="814"/>
        <v/>
      </c>
      <c r="U4871" s="146"/>
      <c r="V4871" s="51"/>
      <c r="W4871" s="51"/>
      <c r="X4871" s="51"/>
      <c r="Y4871" s="51"/>
      <c r="Z4871" s="51"/>
      <c r="AA4871" s="145"/>
    </row>
    <row r="4872" spans="1:27" s="2" customFormat="1" ht="15.6" x14ac:dyDescent="0.3">
      <c r="A4872" s="555">
        <v>45524</v>
      </c>
      <c r="B4872" s="48" t="s">
        <v>4618</v>
      </c>
      <c r="C4872" s="48" t="s">
        <v>27</v>
      </c>
      <c r="D4872" s="48">
        <v>1</v>
      </c>
      <c r="E4872" s="48" t="s">
        <v>28</v>
      </c>
      <c r="F4872" s="45">
        <v>10</v>
      </c>
      <c r="G4872" s="46" t="s">
        <v>4626</v>
      </c>
      <c r="H4872" s="65" t="s">
        <v>158</v>
      </c>
      <c r="I4872" s="48"/>
      <c r="J4872" s="568">
        <v>45579</v>
      </c>
      <c r="K4872" s="42" t="s">
        <v>31</v>
      </c>
      <c r="L4872" s="543">
        <v>45316</v>
      </c>
      <c r="M4872" s="70"/>
      <c r="N4872" s="513">
        <v>45611</v>
      </c>
      <c r="O4872" s="51" t="s">
        <v>4619</v>
      </c>
      <c r="P4872" s="70" t="str">
        <f t="shared" ca="1" si="810"/>
        <v/>
      </c>
      <c r="Q4872" s="70" t="str">
        <f t="shared" ca="1" si="811"/>
        <v/>
      </c>
      <c r="R4872" s="70" t="str">
        <f t="shared" ca="1" si="812"/>
        <v/>
      </c>
      <c r="S4872" s="70" t="str">
        <f t="shared" ca="1" si="813"/>
        <v/>
      </c>
      <c r="T4872" s="147" t="str">
        <f t="shared" ca="1" si="814"/>
        <v/>
      </c>
      <c r="U4872" s="146"/>
      <c r="V4872" s="51"/>
      <c r="W4872" s="51"/>
      <c r="X4872" s="51"/>
      <c r="Y4872" s="51"/>
      <c r="Z4872" s="51"/>
      <c r="AA4872" s="145"/>
    </row>
    <row r="4873" spans="1:27" s="2" customFormat="1" ht="15.6" x14ac:dyDescent="0.3">
      <c r="A4873" s="555">
        <v>45524</v>
      </c>
      <c r="B4873" s="48" t="s">
        <v>4618</v>
      </c>
      <c r="C4873" s="48" t="s">
        <v>27</v>
      </c>
      <c r="D4873" s="48">
        <v>1</v>
      </c>
      <c r="E4873" s="48" t="s">
        <v>28</v>
      </c>
      <c r="F4873" s="45">
        <v>11</v>
      </c>
      <c r="G4873" s="46" t="s">
        <v>4627</v>
      </c>
      <c r="H4873" s="47" t="s">
        <v>54</v>
      </c>
      <c r="I4873" s="47"/>
      <c r="J4873" s="568">
        <v>45616</v>
      </c>
      <c r="K4873" s="42" t="s">
        <v>31</v>
      </c>
      <c r="L4873" s="543">
        <v>45316</v>
      </c>
      <c r="M4873" s="70"/>
      <c r="N4873" s="513">
        <v>45616</v>
      </c>
      <c r="O4873" s="51" t="s">
        <v>4619</v>
      </c>
      <c r="P4873" s="70" t="str">
        <f t="shared" ca="1" si="810"/>
        <v/>
      </c>
      <c r="Q4873" s="70" t="str">
        <f t="shared" ca="1" si="811"/>
        <v/>
      </c>
      <c r="R4873" s="70" t="str">
        <f t="shared" ca="1" si="812"/>
        <v/>
      </c>
      <c r="S4873" s="70" t="str">
        <f t="shared" ca="1" si="813"/>
        <v/>
      </c>
      <c r="T4873" s="147" t="str">
        <f t="shared" ca="1" si="814"/>
        <v/>
      </c>
      <c r="U4873" s="146"/>
      <c r="V4873" s="51"/>
      <c r="W4873" s="51"/>
      <c r="X4873" s="51"/>
      <c r="Y4873" s="51"/>
      <c r="Z4873" s="51"/>
      <c r="AA4873" s="145"/>
    </row>
    <row r="4874" spans="1:27" s="2" customFormat="1" ht="15.6" x14ac:dyDescent="0.3">
      <c r="A4874" s="555">
        <v>45524</v>
      </c>
      <c r="B4874" s="48" t="s">
        <v>4618</v>
      </c>
      <c r="C4874" s="48" t="s">
        <v>27</v>
      </c>
      <c r="D4874" s="48">
        <v>1</v>
      </c>
      <c r="E4874" s="48" t="s">
        <v>28</v>
      </c>
      <c r="F4874" s="45">
        <v>12</v>
      </c>
      <c r="G4874" s="94" t="s">
        <v>4628</v>
      </c>
      <c r="H4874" s="95" t="s">
        <v>84</v>
      </c>
      <c r="I4874" s="95"/>
      <c r="J4874" s="570">
        <v>45579</v>
      </c>
      <c r="K4874" s="42" t="s">
        <v>31</v>
      </c>
      <c r="L4874" s="543">
        <v>45316</v>
      </c>
      <c r="M4874" s="70"/>
      <c r="N4874" s="513">
        <v>45601</v>
      </c>
      <c r="O4874" s="51" t="s">
        <v>4619</v>
      </c>
      <c r="P4874" s="70" t="str">
        <f t="shared" ca="1" si="810"/>
        <v/>
      </c>
      <c r="Q4874" s="70" t="str">
        <f t="shared" ca="1" si="811"/>
        <v/>
      </c>
      <c r="R4874" s="70" t="str">
        <f t="shared" ca="1" si="812"/>
        <v/>
      </c>
      <c r="S4874" s="70" t="str">
        <f t="shared" ca="1" si="813"/>
        <v/>
      </c>
      <c r="T4874" s="147" t="str">
        <f t="shared" ca="1" si="814"/>
        <v/>
      </c>
      <c r="U4874" s="146"/>
      <c r="V4874" s="51"/>
      <c r="W4874" s="51"/>
      <c r="X4874" s="51"/>
      <c r="Y4874" s="51"/>
      <c r="Z4874" s="51"/>
      <c r="AA4874" s="145"/>
    </row>
    <row r="4875" spans="1:27" s="2" customFormat="1" ht="15.6" x14ac:dyDescent="0.3">
      <c r="A4875" s="555">
        <v>45524</v>
      </c>
      <c r="B4875" s="48" t="s">
        <v>4618</v>
      </c>
      <c r="C4875" s="48" t="s">
        <v>27</v>
      </c>
      <c r="D4875" s="48">
        <v>1</v>
      </c>
      <c r="E4875" s="48" t="s">
        <v>28</v>
      </c>
      <c r="F4875" s="45">
        <v>13</v>
      </c>
      <c r="G4875" s="94" t="s">
        <v>4629</v>
      </c>
      <c r="H4875" s="95" t="s">
        <v>84</v>
      </c>
      <c r="I4875" s="95"/>
      <c r="J4875" s="570">
        <v>45530</v>
      </c>
      <c r="K4875" s="42" t="s">
        <v>31</v>
      </c>
      <c r="L4875" s="543">
        <v>45316</v>
      </c>
      <c r="M4875" s="70"/>
      <c r="N4875" s="513">
        <v>45516</v>
      </c>
      <c r="O4875" s="51" t="s">
        <v>4619</v>
      </c>
      <c r="P4875" s="70" t="str">
        <f t="shared" ca="1" si="810"/>
        <v/>
      </c>
      <c r="Q4875" s="70" t="str">
        <f t="shared" ca="1" si="811"/>
        <v/>
      </c>
      <c r="R4875" s="70" t="str">
        <f t="shared" ca="1" si="812"/>
        <v/>
      </c>
      <c r="S4875" s="70" t="str">
        <f t="shared" ca="1" si="813"/>
        <v/>
      </c>
      <c r="T4875" s="147" t="str">
        <f t="shared" ca="1" si="814"/>
        <v/>
      </c>
      <c r="U4875" s="146"/>
      <c r="V4875" s="51"/>
      <c r="W4875" s="51"/>
      <c r="X4875" s="51"/>
      <c r="Y4875" s="51"/>
      <c r="Z4875" s="51"/>
      <c r="AA4875" s="145"/>
    </row>
    <row r="4876" spans="1:27" s="2" customFormat="1" ht="15.6" x14ac:dyDescent="0.3">
      <c r="A4876" s="555">
        <v>45524</v>
      </c>
      <c r="B4876" s="48" t="s">
        <v>4618</v>
      </c>
      <c r="C4876" s="48" t="s">
        <v>27</v>
      </c>
      <c r="D4876" s="48">
        <v>1</v>
      </c>
      <c r="E4876" s="48" t="s">
        <v>28</v>
      </c>
      <c r="F4876" s="45">
        <v>14</v>
      </c>
      <c r="G4876" s="46" t="s">
        <v>4630</v>
      </c>
      <c r="H4876" s="47" t="s">
        <v>30</v>
      </c>
      <c r="I4876" s="48"/>
      <c r="J4876" s="568">
        <v>45530</v>
      </c>
      <c r="K4876" s="42" t="s">
        <v>31</v>
      </c>
      <c r="L4876" s="543">
        <v>45316</v>
      </c>
      <c r="M4876" s="70"/>
      <c r="N4876" s="513">
        <v>45601</v>
      </c>
      <c r="O4876" s="51" t="s">
        <v>4619</v>
      </c>
      <c r="P4876" s="70" t="str">
        <f t="shared" ca="1" si="810"/>
        <v/>
      </c>
      <c r="Q4876" s="70" t="str">
        <f t="shared" ca="1" si="811"/>
        <v/>
      </c>
      <c r="R4876" s="70" t="str">
        <f t="shared" ca="1" si="812"/>
        <v/>
      </c>
      <c r="S4876" s="70" t="str">
        <f t="shared" ca="1" si="813"/>
        <v/>
      </c>
      <c r="T4876" s="147" t="str">
        <f t="shared" ca="1" si="814"/>
        <v/>
      </c>
      <c r="U4876" s="146"/>
      <c r="V4876" s="51"/>
      <c r="W4876" s="51"/>
      <c r="X4876" s="51"/>
      <c r="Y4876" s="51"/>
      <c r="Z4876" s="51"/>
      <c r="AA4876" s="145"/>
    </row>
    <row r="4877" spans="1:27" s="2" customFormat="1" ht="15.6" x14ac:dyDescent="0.3">
      <c r="A4877" s="555">
        <v>45524</v>
      </c>
      <c r="B4877" s="48" t="s">
        <v>4618</v>
      </c>
      <c r="C4877" s="48" t="s">
        <v>27</v>
      </c>
      <c r="D4877" s="48">
        <v>1</v>
      </c>
      <c r="E4877" s="48" t="s">
        <v>28</v>
      </c>
      <c r="F4877" s="45">
        <v>15</v>
      </c>
      <c r="G4877" s="46" t="s">
        <v>4631</v>
      </c>
      <c r="H4877" s="65" t="s">
        <v>116</v>
      </c>
      <c r="I4877" s="48"/>
      <c r="J4877" s="569">
        <v>45579</v>
      </c>
      <c r="K4877" s="42" t="s">
        <v>31</v>
      </c>
      <c r="L4877" s="543">
        <v>45316</v>
      </c>
      <c r="M4877" s="70"/>
      <c r="N4877" s="513">
        <v>45586</v>
      </c>
      <c r="O4877" s="51" t="s">
        <v>4619</v>
      </c>
      <c r="P4877" s="70" t="str">
        <f t="shared" ca="1" si="810"/>
        <v/>
      </c>
      <c r="Q4877" s="70" t="str">
        <f t="shared" ca="1" si="811"/>
        <v/>
      </c>
      <c r="R4877" s="70" t="str">
        <f t="shared" ca="1" si="812"/>
        <v/>
      </c>
      <c r="S4877" s="70" t="str">
        <f t="shared" ca="1" si="813"/>
        <v/>
      </c>
      <c r="T4877" s="147" t="str">
        <f t="shared" ca="1" si="814"/>
        <v/>
      </c>
      <c r="U4877" s="146"/>
      <c r="V4877" s="51"/>
      <c r="W4877" s="51"/>
      <c r="X4877" s="51"/>
      <c r="Y4877" s="51"/>
      <c r="Z4877" s="51"/>
      <c r="AA4877" s="145"/>
    </row>
    <row r="4878" spans="1:27" s="2" customFormat="1" ht="15.6" x14ac:dyDescent="0.3">
      <c r="A4878" s="555">
        <v>45524</v>
      </c>
      <c r="B4878" s="48" t="s">
        <v>4618</v>
      </c>
      <c r="C4878" s="48" t="s">
        <v>27</v>
      </c>
      <c r="D4878" s="48">
        <v>1</v>
      </c>
      <c r="E4878" s="48" t="s">
        <v>28</v>
      </c>
      <c r="F4878" s="45">
        <v>16</v>
      </c>
      <c r="G4878" s="46" t="s">
        <v>4632</v>
      </c>
      <c r="H4878" s="47" t="s">
        <v>30</v>
      </c>
      <c r="I4878" s="48"/>
      <c r="J4878" s="568">
        <v>45530</v>
      </c>
      <c r="K4878" s="42" t="s">
        <v>31</v>
      </c>
      <c r="L4878" s="543">
        <v>45316</v>
      </c>
      <c r="M4878" s="70"/>
      <c r="N4878" s="513">
        <v>45601</v>
      </c>
      <c r="O4878" s="51" t="s">
        <v>4619</v>
      </c>
      <c r="P4878" s="70" t="str">
        <f t="shared" ca="1" si="810"/>
        <v/>
      </c>
      <c r="Q4878" s="70" t="str">
        <f t="shared" ca="1" si="811"/>
        <v/>
      </c>
      <c r="R4878" s="70" t="str">
        <f t="shared" ca="1" si="812"/>
        <v/>
      </c>
      <c r="S4878" s="70" t="str">
        <f t="shared" ca="1" si="813"/>
        <v/>
      </c>
      <c r="T4878" s="147" t="str">
        <f t="shared" ca="1" si="814"/>
        <v/>
      </c>
      <c r="U4878" s="146"/>
      <c r="V4878" s="51"/>
      <c r="W4878" s="51"/>
      <c r="X4878" s="51"/>
      <c r="Y4878" s="51"/>
      <c r="Z4878" s="51"/>
      <c r="AA4878" s="145"/>
    </row>
    <row r="4879" spans="1:27" s="2" customFormat="1" ht="15.6" x14ac:dyDescent="0.3">
      <c r="A4879" s="555">
        <v>45524</v>
      </c>
      <c r="B4879" s="48" t="s">
        <v>4618</v>
      </c>
      <c r="C4879" s="48" t="s">
        <v>27</v>
      </c>
      <c r="D4879" s="48">
        <v>1</v>
      </c>
      <c r="E4879" s="48" t="s">
        <v>28</v>
      </c>
      <c r="F4879" s="45">
        <v>17</v>
      </c>
      <c r="G4879" s="46" t="s">
        <v>4633</v>
      </c>
      <c r="H4879" s="47" t="s">
        <v>30</v>
      </c>
      <c r="I4879" s="48"/>
      <c r="J4879" s="569">
        <v>45579</v>
      </c>
      <c r="K4879" s="42" t="s">
        <v>31</v>
      </c>
      <c r="L4879" s="543">
        <v>45316</v>
      </c>
      <c r="M4879" s="70"/>
      <c r="N4879" s="513">
        <v>45586</v>
      </c>
      <c r="O4879" s="51" t="s">
        <v>4619</v>
      </c>
      <c r="P4879" s="70" t="str">
        <f t="shared" ca="1" si="810"/>
        <v/>
      </c>
      <c r="Q4879" s="70" t="str">
        <f t="shared" ca="1" si="811"/>
        <v/>
      </c>
      <c r="R4879" s="70" t="str">
        <f t="shared" ca="1" si="812"/>
        <v/>
      </c>
      <c r="S4879" s="70" t="str">
        <f t="shared" ca="1" si="813"/>
        <v/>
      </c>
      <c r="T4879" s="147" t="str">
        <f t="shared" ca="1" si="814"/>
        <v/>
      </c>
      <c r="U4879" s="146"/>
      <c r="V4879" s="51"/>
      <c r="W4879" s="51"/>
      <c r="X4879" s="51"/>
      <c r="Y4879" s="51"/>
      <c r="Z4879" s="51"/>
      <c r="AA4879" s="145"/>
    </row>
    <row r="4880" spans="1:27" s="2" customFormat="1" ht="15.6" x14ac:dyDescent="0.3">
      <c r="A4880" s="555">
        <v>45524</v>
      </c>
      <c r="B4880" s="48" t="s">
        <v>4618</v>
      </c>
      <c r="C4880" s="48" t="s">
        <v>27</v>
      </c>
      <c r="D4880" s="48">
        <v>1</v>
      </c>
      <c r="E4880" s="48" t="s">
        <v>28</v>
      </c>
      <c r="F4880" s="45">
        <v>18</v>
      </c>
      <c r="G4880" s="46" t="s">
        <v>4634</v>
      </c>
      <c r="H4880" s="47" t="s">
        <v>30</v>
      </c>
      <c r="I4880" s="48"/>
      <c r="J4880" s="568">
        <v>45530</v>
      </c>
      <c r="K4880" s="42" t="s">
        <v>31</v>
      </c>
      <c r="L4880" s="543">
        <v>45316</v>
      </c>
      <c r="M4880" s="70"/>
      <c r="N4880" s="513">
        <v>45637</v>
      </c>
      <c r="O4880" s="51" t="s">
        <v>4619</v>
      </c>
      <c r="P4880" s="70" t="str">
        <f t="shared" ca="1" si="810"/>
        <v/>
      </c>
      <c r="Q4880" s="70" t="str">
        <f t="shared" ca="1" si="811"/>
        <v/>
      </c>
      <c r="R4880" s="70" t="str">
        <f t="shared" ca="1" si="812"/>
        <v/>
      </c>
      <c r="S4880" s="70" t="str">
        <f t="shared" ca="1" si="813"/>
        <v/>
      </c>
      <c r="T4880" s="147" t="str">
        <f t="shared" ca="1" si="814"/>
        <v/>
      </c>
      <c r="U4880" s="146"/>
      <c r="V4880" s="51"/>
      <c r="W4880" s="51"/>
      <c r="X4880" s="51"/>
      <c r="Y4880" s="51"/>
      <c r="Z4880" s="51"/>
      <c r="AA4880" s="145"/>
    </row>
    <row r="4881" spans="1:27" s="2" customFormat="1" ht="31.2" x14ac:dyDescent="0.3">
      <c r="A4881" s="555">
        <v>45524</v>
      </c>
      <c r="B4881" s="48" t="s">
        <v>4618</v>
      </c>
      <c r="C4881" s="48" t="s">
        <v>27</v>
      </c>
      <c r="D4881" s="48">
        <v>1</v>
      </c>
      <c r="E4881" s="48" t="s">
        <v>28</v>
      </c>
      <c r="F4881" s="45">
        <v>19</v>
      </c>
      <c r="G4881" s="63" t="s">
        <v>4635</v>
      </c>
      <c r="H4881" s="47" t="s">
        <v>30</v>
      </c>
      <c r="I4881" s="48"/>
      <c r="J4881" s="569">
        <v>45579</v>
      </c>
      <c r="K4881" s="42" t="s">
        <v>31</v>
      </c>
      <c r="L4881" s="543">
        <v>45316</v>
      </c>
      <c r="M4881" s="70"/>
      <c r="N4881" s="513">
        <v>45586</v>
      </c>
      <c r="O4881" s="51" t="s">
        <v>4619</v>
      </c>
      <c r="P4881" s="70" t="str">
        <f t="shared" ca="1" si="810"/>
        <v/>
      </c>
      <c r="Q4881" s="70" t="str">
        <f t="shared" ca="1" si="811"/>
        <v/>
      </c>
      <c r="R4881" s="70" t="str">
        <f t="shared" ca="1" si="812"/>
        <v/>
      </c>
      <c r="S4881" s="70" t="str">
        <f t="shared" ca="1" si="813"/>
        <v/>
      </c>
      <c r="T4881" s="147" t="str">
        <f t="shared" ca="1" si="814"/>
        <v/>
      </c>
      <c r="U4881" s="146"/>
      <c r="V4881" s="51"/>
      <c r="W4881" s="51"/>
      <c r="X4881" s="51"/>
      <c r="Y4881" s="51"/>
      <c r="Z4881" s="51"/>
      <c r="AA4881" s="145"/>
    </row>
    <row r="4882" spans="1:27" s="2" customFormat="1" ht="15.6" x14ac:dyDescent="0.3">
      <c r="A4882" s="555">
        <v>45524</v>
      </c>
      <c r="B4882" s="48" t="s">
        <v>4618</v>
      </c>
      <c r="C4882" s="48" t="s">
        <v>27</v>
      </c>
      <c r="D4882" s="48">
        <v>1</v>
      </c>
      <c r="E4882" s="48" t="s">
        <v>28</v>
      </c>
      <c r="F4882" s="45">
        <v>20</v>
      </c>
      <c r="G4882" s="46" t="s">
        <v>4636</v>
      </c>
      <c r="H4882" s="47" t="s">
        <v>30</v>
      </c>
      <c r="I4882" s="48"/>
      <c r="J4882" s="568">
        <v>45530</v>
      </c>
      <c r="K4882" s="42" t="s">
        <v>31</v>
      </c>
      <c r="L4882" s="543">
        <v>45316</v>
      </c>
      <c r="M4882" s="70"/>
      <c r="N4882" s="513">
        <v>45616</v>
      </c>
      <c r="O4882" s="51" t="s">
        <v>4619</v>
      </c>
      <c r="P4882" s="70" t="str">
        <f t="shared" ca="1" si="810"/>
        <v/>
      </c>
      <c r="Q4882" s="70" t="str">
        <f t="shared" ca="1" si="811"/>
        <v/>
      </c>
      <c r="R4882" s="70" t="str">
        <f t="shared" ca="1" si="812"/>
        <v/>
      </c>
      <c r="S4882" s="70" t="str">
        <f t="shared" ca="1" si="813"/>
        <v/>
      </c>
      <c r="T4882" s="147" t="str">
        <f t="shared" ca="1" si="814"/>
        <v/>
      </c>
      <c r="U4882" s="146"/>
      <c r="V4882" s="51"/>
      <c r="W4882" s="51"/>
      <c r="X4882" s="51"/>
      <c r="Y4882" s="51"/>
      <c r="Z4882" s="51"/>
      <c r="AA4882" s="145"/>
    </row>
    <row r="4883" spans="1:27" s="2" customFormat="1" ht="15.6" x14ac:dyDescent="0.3">
      <c r="A4883" s="555">
        <v>45524</v>
      </c>
      <c r="B4883" s="48" t="s">
        <v>4618</v>
      </c>
      <c r="C4883" s="48" t="s">
        <v>27</v>
      </c>
      <c r="D4883" s="48">
        <v>1</v>
      </c>
      <c r="E4883" s="48" t="s">
        <v>28</v>
      </c>
      <c r="F4883" s="45">
        <v>21</v>
      </c>
      <c r="G4883" s="94" t="s">
        <v>4637</v>
      </c>
      <c r="H4883" s="95" t="s">
        <v>84</v>
      </c>
      <c r="I4883" s="95"/>
      <c r="J4883" s="570">
        <v>45551</v>
      </c>
      <c r="K4883" s="42" t="s">
        <v>31</v>
      </c>
      <c r="L4883" s="543">
        <v>45316</v>
      </c>
      <c r="M4883" s="70"/>
      <c r="N4883" s="513">
        <v>45565</v>
      </c>
      <c r="O4883" s="51" t="s">
        <v>4619</v>
      </c>
      <c r="P4883" s="70" t="str">
        <f t="shared" ca="1" si="810"/>
        <v/>
      </c>
      <c r="Q4883" s="70" t="str">
        <f t="shared" ca="1" si="811"/>
        <v/>
      </c>
      <c r="R4883" s="70" t="str">
        <f t="shared" ca="1" si="812"/>
        <v/>
      </c>
      <c r="S4883" s="70" t="str">
        <f t="shared" ca="1" si="813"/>
        <v/>
      </c>
      <c r="T4883" s="147" t="str">
        <f t="shared" ca="1" si="814"/>
        <v/>
      </c>
      <c r="U4883" s="146"/>
      <c r="V4883" s="51"/>
      <c r="W4883" s="51"/>
      <c r="X4883" s="51"/>
      <c r="Y4883" s="51"/>
      <c r="Z4883" s="51"/>
      <c r="AA4883" s="145"/>
    </row>
    <row r="4884" spans="1:27" s="2" customFormat="1" ht="15.6" x14ac:dyDescent="0.3">
      <c r="A4884" s="555">
        <v>45524</v>
      </c>
      <c r="B4884" s="48" t="s">
        <v>4618</v>
      </c>
      <c r="C4884" s="48" t="s">
        <v>27</v>
      </c>
      <c r="D4884" s="48">
        <v>1</v>
      </c>
      <c r="E4884" s="48" t="s">
        <v>28</v>
      </c>
      <c r="F4884" s="45">
        <v>22</v>
      </c>
      <c r="G4884" s="46" t="s">
        <v>4638</v>
      </c>
      <c r="H4884" s="47" t="s">
        <v>57</v>
      </c>
      <c r="I4884" s="48"/>
      <c r="J4884" s="568">
        <v>45551</v>
      </c>
      <c r="K4884" s="42" t="s">
        <v>31</v>
      </c>
      <c r="L4884" s="543">
        <v>45316</v>
      </c>
      <c r="M4884" s="70"/>
      <c r="N4884" s="513">
        <v>45637</v>
      </c>
      <c r="O4884" s="51" t="s">
        <v>4619</v>
      </c>
      <c r="P4884" s="70" t="str">
        <f t="shared" ca="1" si="810"/>
        <v/>
      </c>
      <c r="Q4884" s="70" t="str">
        <f t="shared" ca="1" si="811"/>
        <v/>
      </c>
      <c r="R4884" s="70" t="str">
        <f t="shared" ca="1" si="812"/>
        <v/>
      </c>
      <c r="S4884" s="70" t="str">
        <f t="shared" ca="1" si="813"/>
        <v/>
      </c>
      <c r="T4884" s="147" t="str">
        <f t="shared" ca="1" si="814"/>
        <v/>
      </c>
      <c r="U4884" s="146"/>
      <c r="V4884" s="51"/>
      <c r="W4884" s="51"/>
      <c r="X4884" s="51"/>
      <c r="Y4884" s="51"/>
      <c r="Z4884" s="51"/>
      <c r="AA4884" s="145"/>
    </row>
    <row r="4885" spans="1:27" s="2" customFormat="1" ht="15.6" x14ac:dyDescent="0.3">
      <c r="A4885" s="555">
        <v>45524</v>
      </c>
      <c r="B4885" s="48" t="s">
        <v>4618</v>
      </c>
      <c r="C4885" s="48" t="s">
        <v>27</v>
      </c>
      <c r="D4885" s="48">
        <v>1</v>
      </c>
      <c r="E4885" s="48" t="s">
        <v>28</v>
      </c>
      <c r="F4885" s="45">
        <v>23</v>
      </c>
      <c r="G4885" s="46" t="s">
        <v>4639</v>
      </c>
      <c r="H4885" s="47" t="s">
        <v>30</v>
      </c>
      <c r="I4885" s="48"/>
      <c r="J4885" s="569">
        <v>45551</v>
      </c>
      <c r="K4885" s="42" t="s">
        <v>31</v>
      </c>
      <c r="L4885" s="543">
        <v>45316</v>
      </c>
      <c r="M4885" s="70"/>
      <c r="N4885" s="513">
        <v>45586</v>
      </c>
      <c r="O4885" s="51" t="s">
        <v>4619</v>
      </c>
      <c r="P4885" s="70" t="str">
        <f t="shared" ca="1" si="810"/>
        <v/>
      </c>
      <c r="Q4885" s="70" t="str">
        <f t="shared" ca="1" si="811"/>
        <v/>
      </c>
      <c r="R4885" s="70" t="str">
        <f t="shared" ca="1" si="812"/>
        <v/>
      </c>
      <c r="S4885" s="70" t="str">
        <f t="shared" ca="1" si="813"/>
        <v/>
      </c>
      <c r="T4885" s="147" t="str">
        <f t="shared" ca="1" si="814"/>
        <v/>
      </c>
      <c r="U4885" s="146"/>
      <c r="V4885" s="51"/>
      <c r="W4885" s="51"/>
      <c r="X4885" s="51"/>
      <c r="Y4885" s="51"/>
      <c r="Z4885" s="51"/>
      <c r="AA4885" s="145"/>
    </row>
    <row r="4886" spans="1:27" s="2" customFormat="1" ht="15.6" x14ac:dyDescent="0.3">
      <c r="A4886" s="555">
        <v>45524</v>
      </c>
      <c r="B4886" s="48" t="s">
        <v>4618</v>
      </c>
      <c r="C4886" s="48" t="s">
        <v>27</v>
      </c>
      <c r="D4886" s="48">
        <v>1</v>
      </c>
      <c r="E4886" s="48" t="s">
        <v>28</v>
      </c>
      <c r="F4886" s="45">
        <v>24</v>
      </c>
      <c r="G4886" s="46" t="s">
        <v>4640</v>
      </c>
      <c r="H4886" s="65" t="s">
        <v>116</v>
      </c>
      <c r="I4886" s="48"/>
      <c r="J4886" s="569">
        <v>45551</v>
      </c>
      <c r="K4886" s="42" t="s">
        <v>31</v>
      </c>
      <c r="L4886" s="543">
        <v>45316</v>
      </c>
      <c r="M4886" s="70"/>
      <c r="N4886" s="513">
        <v>45586</v>
      </c>
      <c r="O4886" s="51" t="s">
        <v>4619</v>
      </c>
      <c r="P4886" s="70" t="str">
        <f t="shared" ca="1" si="810"/>
        <v/>
      </c>
      <c r="Q4886" s="70" t="str">
        <f t="shared" ca="1" si="811"/>
        <v/>
      </c>
      <c r="R4886" s="70" t="str">
        <f t="shared" ca="1" si="812"/>
        <v/>
      </c>
      <c r="S4886" s="70" t="str">
        <f t="shared" ca="1" si="813"/>
        <v/>
      </c>
      <c r="T4886" s="147" t="str">
        <f t="shared" ca="1" si="814"/>
        <v/>
      </c>
      <c r="U4886" s="146"/>
      <c r="V4886" s="51"/>
      <c r="W4886" s="51"/>
      <c r="X4886" s="51"/>
      <c r="Y4886" s="51"/>
      <c r="Z4886" s="51"/>
      <c r="AA4886" s="145"/>
    </row>
    <row r="4887" spans="1:27" s="2" customFormat="1" ht="15.6" x14ac:dyDescent="0.3">
      <c r="A4887" s="555">
        <v>45524</v>
      </c>
      <c r="B4887" s="48" t="s">
        <v>4618</v>
      </c>
      <c r="C4887" s="48" t="s">
        <v>27</v>
      </c>
      <c r="D4887" s="48">
        <v>1</v>
      </c>
      <c r="E4887" s="48" t="s">
        <v>28</v>
      </c>
      <c r="F4887" s="45">
        <v>25</v>
      </c>
      <c r="G4887" s="46" t="s">
        <v>4641</v>
      </c>
      <c r="H4887" s="65" t="s">
        <v>116</v>
      </c>
      <c r="I4887" s="48"/>
      <c r="J4887" s="568">
        <v>45607</v>
      </c>
      <c r="K4887" s="42" t="s">
        <v>31</v>
      </c>
      <c r="L4887" s="543">
        <v>45316</v>
      </c>
      <c r="M4887" s="70"/>
      <c r="N4887" s="513">
        <v>45622</v>
      </c>
      <c r="O4887" s="51" t="s">
        <v>4619</v>
      </c>
      <c r="P4887" s="70" t="str">
        <f t="shared" ca="1" si="810"/>
        <v/>
      </c>
      <c r="Q4887" s="70" t="str">
        <f t="shared" ca="1" si="811"/>
        <v/>
      </c>
      <c r="R4887" s="70" t="str">
        <f t="shared" ca="1" si="812"/>
        <v/>
      </c>
      <c r="S4887" s="70" t="str">
        <f t="shared" ca="1" si="813"/>
        <v/>
      </c>
      <c r="T4887" s="147" t="str">
        <f t="shared" ca="1" si="814"/>
        <v/>
      </c>
      <c r="U4887" s="146"/>
      <c r="V4887" s="51"/>
      <c r="W4887" s="51"/>
      <c r="X4887" s="51"/>
      <c r="Y4887" s="51"/>
      <c r="Z4887" s="51"/>
      <c r="AA4887" s="145"/>
    </row>
    <row r="4888" spans="1:27" s="2" customFormat="1" ht="15.6" x14ac:dyDescent="0.3">
      <c r="A4888" s="555">
        <v>45524</v>
      </c>
      <c r="B4888" s="48" t="s">
        <v>4618</v>
      </c>
      <c r="C4888" s="48" t="s">
        <v>27</v>
      </c>
      <c r="D4888" s="48">
        <v>1</v>
      </c>
      <c r="E4888" s="48" t="s">
        <v>28</v>
      </c>
      <c r="F4888" s="45">
        <v>26</v>
      </c>
      <c r="G4888" s="46" t="s">
        <v>4644</v>
      </c>
      <c r="H4888" s="47" t="s">
        <v>30</v>
      </c>
      <c r="I4888" s="48"/>
      <c r="J4888" s="568">
        <v>45740</v>
      </c>
      <c r="K4888" s="42" t="s">
        <v>31</v>
      </c>
      <c r="L4888" s="543">
        <v>45316</v>
      </c>
      <c r="M4888" s="70"/>
      <c r="N4888" s="513">
        <v>45744</v>
      </c>
      <c r="O4888" s="51"/>
      <c r="P4888" s="70"/>
      <c r="Q4888" s="70"/>
      <c r="R4888" s="70"/>
      <c r="S4888" s="70"/>
      <c r="T4888" s="147"/>
      <c r="U4888" s="146"/>
      <c r="V4888" s="51"/>
      <c r="W4888" s="51"/>
      <c r="X4888" s="51"/>
      <c r="Y4888" s="51"/>
      <c r="Z4888" s="51"/>
      <c r="AA4888" s="145"/>
    </row>
    <row r="4889" spans="1:27" s="2" customFormat="1" ht="15.6" x14ac:dyDescent="0.3">
      <c r="A4889" s="555">
        <v>45524</v>
      </c>
      <c r="B4889" s="48" t="s">
        <v>4618</v>
      </c>
      <c r="C4889" s="48" t="s">
        <v>27</v>
      </c>
      <c r="D4889" s="48">
        <v>1</v>
      </c>
      <c r="E4889" s="48" t="s">
        <v>28</v>
      </c>
      <c r="F4889" s="45">
        <v>27</v>
      </c>
      <c r="G4889" s="94" t="s">
        <v>4642</v>
      </c>
      <c r="H4889" s="95" t="s">
        <v>84</v>
      </c>
      <c r="I4889" s="95"/>
      <c r="J4889" s="570">
        <v>45758</v>
      </c>
      <c r="K4889" s="42" t="s">
        <v>31</v>
      </c>
      <c r="L4889" s="543">
        <v>45316</v>
      </c>
      <c r="M4889" s="70"/>
      <c r="N4889" s="513">
        <v>45783</v>
      </c>
      <c r="O4889" s="51"/>
      <c r="P4889" s="70" t="str">
        <f ca="1">IF(K4889="NÃO INTERVENCIONADO",TODAY()-J4889,"")</f>
        <v/>
      </c>
      <c r="Q4889" s="70" t="str">
        <f ca="1">IF(K4889="ENCOMENDADO",TODAY()-J4889,"")</f>
        <v/>
      </c>
      <c r="R4889" s="70" t="str">
        <f ca="1">IF(K4889="EM OBRA",TODAY()-J4889,"")</f>
        <v/>
      </c>
      <c r="S4889" s="70" t="str">
        <f ca="1">IF(K4889="CORREÇÃO NÃO ACEITE",TODAY()-J4889,"")</f>
        <v/>
      </c>
      <c r="T4889" s="147" t="str">
        <f ca="1">IF(K4889="A VERIFICAR",TODAY()-J4889,"")</f>
        <v/>
      </c>
      <c r="U4889" s="146"/>
      <c r="V4889" s="51"/>
      <c r="W4889" s="51"/>
      <c r="X4889" s="51"/>
      <c r="Y4889" s="51"/>
      <c r="Z4889" s="51"/>
      <c r="AA4889" s="145"/>
    </row>
    <row r="4890" spans="1:27" s="2" customFormat="1" ht="15.6" x14ac:dyDescent="0.3">
      <c r="A4890" s="555">
        <v>45524</v>
      </c>
      <c r="B4890" s="48" t="s">
        <v>4618</v>
      </c>
      <c r="C4890" s="48" t="s">
        <v>27</v>
      </c>
      <c r="D4890" s="48">
        <v>1</v>
      </c>
      <c r="E4890" s="48" t="s">
        <v>28</v>
      </c>
      <c r="F4890" s="45">
        <v>28</v>
      </c>
      <c r="G4890" s="61" t="s">
        <v>4643</v>
      </c>
      <c r="H4890" s="65" t="s">
        <v>481</v>
      </c>
      <c r="I4890" s="65"/>
      <c r="J4890" s="526">
        <v>45758</v>
      </c>
      <c r="K4890" s="42" t="s">
        <v>31</v>
      </c>
      <c r="L4890" s="543">
        <v>45316</v>
      </c>
      <c r="M4890" s="70"/>
      <c r="N4890" s="513">
        <v>45833</v>
      </c>
      <c r="O4890" s="51"/>
      <c r="P4890" s="70" t="str">
        <f ca="1">IF(K4890="NÃO INTERVENCIONADO",TODAY()-J4890,"")</f>
        <v/>
      </c>
      <c r="Q4890" s="70" t="str">
        <f ca="1">IF(K4890="ENCOMENDADO",TODAY()-J4890,"")</f>
        <v/>
      </c>
      <c r="R4890" s="70" t="str">
        <f ca="1">IF(K4890="EM OBRA",TODAY()-J4890,"")</f>
        <v/>
      </c>
      <c r="S4890" s="70" t="str">
        <f ca="1">IF(K4890="CORREÇÃO NÃO ACEITE",TODAY()-J4890,"")</f>
        <v/>
      </c>
      <c r="T4890" s="147" t="str">
        <f ca="1">IF(K4890="A VERIFICAR",TODAY()-J4890,"")</f>
        <v/>
      </c>
      <c r="U4890" s="146"/>
      <c r="V4890" s="51"/>
      <c r="W4890" s="51"/>
      <c r="X4890" s="51"/>
      <c r="Y4890" s="51"/>
      <c r="Z4890" s="51"/>
      <c r="AA4890" s="145"/>
    </row>
    <row r="4891" spans="1:27" s="2" customFormat="1" ht="36" customHeight="1" x14ac:dyDescent="0.35">
      <c r="A4891" s="555">
        <v>45524</v>
      </c>
      <c r="B4891" s="48" t="s">
        <v>4618</v>
      </c>
      <c r="C4891" s="48" t="s">
        <v>27</v>
      </c>
      <c r="D4891" s="48">
        <v>1</v>
      </c>
      <c r="E4891" s="48" t="s">
        <v>28</v>
      </c>
      <c r="F4891" s="45">
        <v>29</v>
      </c>
      <c r="G4891" s="64" t="s">
        <v>5484</v>
      </c>
      <c r="H4891" s="65" t="s">
        <v>158</v>
      </c>
      <c r="I4891" s="65"/>
      <c r="J4891" s="526">
        <v>46072</v>
      </c>
      <c r="K4891" s="191" t="s">
        <v>31</v>
      </c>
      <c r="L4891" s="543">
        <v>45316</v>
      </c>
      <c r="M4891" s="417"/>
      <c r="N4891" s="513">
        <v>46099</v>
      </c>
      <c r="O4891" s="510" t="s">
        <v>5539</v>
      </c>
      <c r="P4891" s="70" t="str">
        <f ca="1">IF(K4891="NÃO INTERVENCIONADO",TODAY()-J4891,"")</f>
        <v/>
      </c>
      <c r="Q4891" s="70" t="str">
        <f ca="1">IF(K4891="ENCOMENDADO",TODAY()-J4891,"")</f>
        <v/>
      </c>
      <c r="R4891" s="70" t="str">
        <f ca="1">IF(K4891="EM OBRA",TODAY()-J4891,"")</f>
        <v/>
      </c>
      <c r="S4891" s="70" t="str">
        <f ca="1">IF(K4891="CORREÇÃO NÃO ACEITE",TODAY()-J4891,"")</f>
        <v/>
      </c>
      <c r="T4891" s="147" t="str">
        <f ca="1">IF(K4891="A VERIFICAR",TODAY()-J4891,"")</f>
        <v/>
      </c>
      <c r="U4891" s="146"/>
      <c r="V4891" s="51"/>
      <c r="W4891" s="51"/>
      <c r="X4891" s="51"/>
      <c r="Y4891" s="51"/>
      <c r="Z4891" s="51"/>
      <c r="AA4891" s="145"/>
    </row>
    <row r="4892" spans="1:27" s="2" customFormat="1" ht="15.6" x14ac:dyDescent="0.3">
      <c r="A4892" s="555">
        <v>45524</v>
      </c>
      <c r="B4892" s="48" t="s">
        <v>4618</v>
      </c>
      <c r="C4892" s="48" t="s">
        <v>27</v>
      </c>
      <c r="D4892" s="48">
        <v>1</v>
      </c>
      <c r="E4892" s="48" t="s">
        <v>28</v>
      </c>
      <c r="F4892" s="45">
        <v>30</v>
      </c>
      <c r="G4892" s="61" t="s">
        <v>5524</v>
      </c>
      <c r="H4892" s="65" t="s">
        <v>30</v>
      </c>
      <c r="I4892" s="65"/>
      <c r="J4892" s="526">
        <v>46078</v>
      </c>
      <c r="K4892" s="42" t="s">
        <v>31</v>
      </c>
      <c r="L4892" s="543">
        <v>45316</v>
      </c>
      <c r="M4892" s="70"/>
      <c r="N4892" s="513">
        <v>46098</v>
      </c>
      <c r="O4892" s="51" t="s">
        <v>5525</v>
      </c>
      <c r="P4892" s="70"/>
      <c r="Q4892" s="70"/>
      <c r="R4892" s="70"/>
      <c r="S4892" s="70"/>
      <c r="T4892" s="147"/>
      <c r="U4892" s="146"/>
      <c r="V4892" s="51"/>
      <c r="W4892" s="51"/>
      <c r="X4892" s="51"/>
      <c r="Y4892" s="51"/>
      <c r="Z4892" s="51"/>
      <c r="AA4892" s="145"/>
    </row>
    <row r="4893" spans="1:27" s="2" customFormat="1" ht="15.6" x14ac:dyDescent="0.3">
      <c r="A4893" s="555">
        <v>45562</v>
      </c>
      <c r="B4893" s="48" t="s">
        <v>4645</v>
      </c>
      <c r="C4893" s="48" t="s">
        <v>27</v>
      </c>
      <c r="D4893" s="48">
        <v>1</v>
      </c>
      <c r="E4893" s="48" t="s">
        <v>66</v>
      </c>
      <c r="F4893" s="45">
        <v>1</v>
      </c>
      <c r="G4893" s="46" t="s">
        <v>4646</v>
      </c>
      <c r="H4893" s="47" t="s">
        <v>30</v>
      </c>
      <c r="I4893" s="48"/>
      <c r="J4893" s="513"/>
      <c r="K4893" s="42" t="s">
        <v>31</v>
      </c>
      <c r="L4893" s="544">
        <v>45366</v>
      </c>
      <c r="M4893" s="48"/>
      <c r="N4893" s="513">
        <v>45600</v>
      </c>
      <c r="O4893" s="51"/>
      <c r="P4893" s="70" t="str">
        <f ca="1">IF(K4893="NÃO INTERVENCIONADO",TODAY()-J4893,"")</f>
        <v/>
      </c>
      <c r="Q4893" s="70" t="str">
        <f ca="1">IF(K4893="ENCOMENDADO",TODAY()-J4893,"")</f>
        <v/>
      </c>
      <c r="R4893" s="70" t="str">
        <f ca="1">IF(K4893="EM OBRA",TODAY()-J4893,"")</f>
        <v/>
      </c>
      <c r="S4893" s="70" t="str">
        <f ca="1">IF(K4893="CORREÇÃO NÃO ACEITE",TODAY()-J4893,"")</f>
        <v/>
      </c>
      <c r="T4893" s="147" t="str">
        <f ca="1">IF(K4893="A VERIFICAR",TODAY()-J4893,"")</f>
        <v/>
      </c>
      <c r="U4893" s="146"/>
      <c r="V4893" s="51"/>
      <c r="W4893" s="51"/>
      <c r="X4893" s="51"/>
      <c r="Y4893" s="51"/>
      <c r="Z4893" s="51"/>
      <c r="AA4893" s="145"/>
    </row>
    <row r="4894" spans="1:27" s="2" customFormat="1" ht="15.6" x14ac:dyDescent="0.3">
      <c r="A4894" s="555">
        <v>45562</v>
      </c>
      <c r="B4894" s="48" t="s">
        <v>4645</v>
      </c>
      <c r="C4894" s="48" t="s">
        <v>27</v>
      </c>
      <c r="D4894" s="48">
        <v>1</v>
      </c>
      <c r="E4894" s="48" t="s">
        <v>66</v>
      </c>
      <c r="F4894" s="45">
        <v>2</v>
      </c>
      <c r="G4894" s="94" t="s">
        <v>1314</v>
      </c>
      <c r="H4894" s="95" t="s">
        <v>84</v>
      </c>
      <c r="I4894" s="95"/>
      <c r="J4894" s="570"/>
      <c r="K4894" s="42" t="s">
        <v>31</v>
      </c>
      <c r="L4894" s="544">
        <v>45366</v>
      </c>
      <c r="M4894" s="48"/>
      <c r="N4894" s="513">
        <v>45594</v>
      </c>
      <c r="O4894" s="51"/>
      <c r="P4894" s="70" t="str">
        <f ca="1">IF(K4894="NÃO INTERVENCIONADO",TODAY()-J4894,"")</f>
        <v/>
      </c>
      <c r="Q4894" s="70" t="str">
        <f ca="1">IF(K4894="ENCOMENDADO",TODAY()-J4894,"")</f>
        <v/>
      </c>
      <c r="R4894" s="70" t="str">
        <f ca="1">IF(K4894="EM OBRA",TODAY()-J4894,"")</f>
        <v/>
      </c>
      <c r="S4894" s="70" t="str">
        <f ca="1">IF(K4894="CORREÇÃO NÃO ACEITE",TODAY()-J4894,"")</f>
        <v/>
      </c>
      <c r="T4894" s="147" t="str">
        <f ca="1">IF(K4894="A VERIFICAR",TODAY()-J4894,"")</f>
        <v/>
      </c>
      <c r="U4894" s="146"/>
      <c r="V4894" s="51"/>
      <c r="W4894" s="51"/>
      <c r="X4894" s="51"/>
      <c r="Y4894" s="51"/>
      <c r="Z4894" s="51"/>
      <c r="AA4894" s="145"/>
    </row>
    <row r="4895" spans="1:27" s="2" customFormat="1" ht="15.6" x14ac:dyDescent="0.3">
      <c r="A4895" s="555">
        <v>45562</v>
      </c>
      <c r="B4895" s="48" t="s">
        <v>4645</v>
      </c>
      <c r="C4895" s="45" t="s">
        <v>27</v>
      </c>
      <c r="D4895" s="45">
        <v>1</v>
      </c>
      <c r="E4895" s="45" t="s">
        <v>66</v>
      </c>
      <c r="F4895" s="45">
        <v>3</v>
      </c>
      <c r="G4895" s="52" t="s">
        <v>4647</v>
      </c>
      <c r="H4895" s="47" t="s">
        <v>30</v>
      </c>
      <c r="I4895" s="48"/>
      <c r="J4895" s="513"/>
      <c r="K4895" s="187" t="s">
        <v>31</v>
      </c>
      <c r="L4895" s="544">
        <v>45366</v>
      </c>
      <c r="M4895" s="48"/>
      <c r="N4895" s="513">
        <v>45656</v>
      </c>
      <c r="O4895" s="51"/>
      <c r="P4895" s="70" t="str">
        <f ca="1">IF(K4895="NÃO INTERVENCIONADO",TODAY()-J4895,"")</f>
        <v/>
      </c>
      <c r="Q4895" s="70" t="str">
        <f ca="1">IF(K4895="ENCOMENDADO",TODAY()-J4895,"")</f>
        <v/>
      </c>
      <c r="R4895" s="70" t="str">
        <f ca="1">IF(K4895="EM OBRA",TODAY()-J4895,"")</f>
        <v/>
      </c>
      <c r="S4895" s="70" t="str">
        <f ca="1">IF(K4895="CORREÇÃO NÃO ACEITE",TODAY()-J4895,"")</f>
        <v/>
      </c>
      <c r="T4895" s="147" t="str">
        <f ca="1">IF(K4895="A VERIFICAR",TODAY()-J4895,"")</f>
        <v/>
      </c>
      <c r="U4895" s="146"/>
      <c r="V4895" s="51"/>
      <c r="W4895" s="51"/>
      <c r="X4895" s="51"/>
      <c r="Y4895" s="51"/>
      <c r="Z4895" s="51"/>
      <c r="AA4895" s="145"/>
    </row>
    <row r="4896" spans="1:27" s="2" customFormat="1" ht="15.6" x14ac:dyDescent="0.3">
      <c r="A4896" s="555">
        <v>45562</v>
      </c>
      <c r="B4896" s="48" t="s">
        <v>4645</v>
      </c>
      <c r="C4896" s="48" t="s">
        <v>27</v>
      </c>
      <c r="D4896" s="48">
        <v>1</v>
      </c>
      <c r="E4896" s="48" t="s">
        <v>66</v>
      </c>
      <c r="F4896" s="45">
        <v>4</v>
      </c>
      <c r="G4896" s="46" t="s">
        <v>4648</v>
      </c>
      <c r="H4896" s="47" t="s">
        <v>30</v>
      </c>
      <c r="I4896" s="48"/>
      <c r="J4896" s="513">
        <v>45740</v>
      </c>
      <c r="K4896" s="42" t="s">
        <v>31</v>
      </c>
      <c r="L4896" s="544">
        <v>45366</v>
      </c>
      <c r="M4896" s="48"/>
      <c r="N4896" s="513">
        <v>45744</v>
      </c>
      <c r="O4896" s="51"/>
      <c r="P4896" s="70"/>
      <c r="Q4896" s="70"/>
      <c r="R4896" s="70"/>
      <c r="S4896" s="70"/>
      <c r="T4896" s="147"/>
      <c r="U4896" s="146"/>
      <c r="V4896" s="51"/>
      <c r="W4896" s="51"/>
      <c r="X4896" s="51"/>
      <c r="Y4896" s="51"/>
      <c r="Z4896" s="51"/>
      <c r="AA4896" s="145"/>
    </row>
    <row r="4897" spans="1:27" customFormat="1" ht="15.6" x14ac:dyDescent="0.3">
      <c r="A4897" s="555">
        <v>45562</v>
      </c>
      <c r="B4897" s="48" t="s">
        <v>4645</v>
      </c>
      <c r="C4897" s="48" t="s">
        <v>27</v>
      </c>
      <c r="D4897" s="48">
        <v>1</v>
      </c>
      <c r="E4897" s="48" t="s">
        <v>66</v>
      </c>
      <c r="F4897" s="45">
        <v>5</v>
      </c>
      <c r="G4897" s="46" t="s">
        <v>4649</v>
      </c>
      <c r="H4897" s="47" t="s">
        <v>30</v>
      </c>
      <c r="I4897" s="48"/>
      <c r="J4897" s="513">
        <v>45860</v>
      </c>
      <c r="K4897" s="42" t="s">
        <v>31</v>
      </c>
      <c r="L4897" s="544">
        <v>45366</v>
      </c>
      <c r="M4897" s="48"/>
      <c r="N4897" s="513">
        <v>45861</v>
      </c>
      <c r="O4897" s="51"/>
      <c r="P4897" s="70"/>
      <c r="Q4897" s="70"/>
      <c r="R4897" s="70"/>
      <c r="S4897" s="70"/>
      <c r="T4897" s="147"/>
      <c r="U4897" s="146"/>
      <c r="V4897" s="51"/>
      <c r="W4897" s="51"/>
      <c r="X4897" s="51"/>
      <c r="Y4897" s="51"/>
      <c r="Z4897" s="51"/>
      <c r="AA4897" s="145"/>
    </row>
    <row r="4898" spans="1:27" s="2" customFormat="1" ht="15.6" x14ac:dyDescent="0.3">
      <c r="A4898" s="555">
        <v>45483</v>
      </c>
      <c r="B4898" s="72" t="s">
        <v>4650</v>
      </c>
      <c r="C4898" s="44" t="s">
        <v>27</v>
      </c>
      <c r="D4898" s="44">
        <v>1</v>
      </c>
      <c r="E4898" s="44" t="s">
        <v>108</v>
      </c>
      <c r="F4898" s="45">
        <v>56</v>
      </c>
      <c r="G4898" s="46" t="s">
        <v>4651</v>
      </c>
      <c r="H4898" s="65" t="s">
        <v>158</v>
      </c>
      <c r="I4898" s="59"/>
      <c r="J4898" s="568">
        <v>45575</v>
      </c>
      <c r="K4898" s="187" t="s">
        <v>31</v>
      </c>
      <c r="L4898" s="544">
        <v>45441</v>
      </c>
      <c r="M4898" s="48"/>
      <c r="N4898" s="513">
        <v>45601</v>
      </c>
      <c r="O4898" s="51"/>
      <c r="P4898" s="70" t="str">
        <f t="shared" ref="P4898:P4929" ca="1" si="815">IF(K4898="NÃO INTERVENCIONADO",TODAY()-J4898,"")</f>
        <v/>
      </c>
      <c r="Q4898" s="70" t="str">
        <f t="shared" ref="Q4898:Q4929" ca="1" si="816">IF(K4898="ENCOMENDADO",TODAY()-J4898,"")</f>
        <v/>
      </c>
      <c r="R4898" s="70" t="str">
        <f t="shared" ref="R4898:R4929" ca="1" si="817">IF(K4898="EM OBRA",TODAY()-J4898,"")</f>
        <v/>
      </c>
      <c r="S4898" s="70" t="str">
        <f t="shared" ref="S4898:S4929" ca="1" si="818">IF(K4898="CORREÇÃO NÃO ACEITE",TODAY()-J4898,"")</f>
        <v/>
      </c>
      <c r="T4898" s="147" t="str">
        <f t="shared" ref="T4898:T4929" ca="1" si="819">IF(K4898="A VERIFICAR",TODAY()-J4898,"")</f>
        <v/>
      </c>
      <c r="U4898" s="146"/>
      <c r="V4898" s="51"/>
      <c r="W4898" s="51"/>
      <c r="X4898" s="51"/>
      <c r="Y4898" s="51"/>
      <c r="Z4898" s="51"/>
      <c r="AA4898" s="145"/>
    </row>
    <row r="4899" spans="1:27" s="2" customFormat="1" ht="15.6" x14ac:dyDescent="0.3">
      <c r="A4899" s="555">
        <v>45483</v>
      </c>
      <c r="B4899" s="72" t="s">
        <v>4650</v>
      </c>
      <c r="C4899" s="44" t="s">
        <v>27</v>
      </c>
      <c r="D4899" s="44">
        <v>1</v>
      </c>
      <c r="E4899" s="44" t="s">
        <v>108</v>
      </c>
      <c r="F4899" s="45">
        <v>55</v>
      </c>
      <c r="G4899" s="94" t="s">
        <v>4652</v>
      </c>
      <c r="H4899" s="95" t="s">
        <v>84</v>
      </c>
      <c r="I4899" s="95"/>
      <c r="J4899" s="570">
        <v>45575</v>
      </c>
      <c r="K4899" s="187" t="s">
        <v>31</v>
      </c>
      <c r="L4899" s="544">
        <v>45441</v>
      </c>
      <c r="M4899" s="48"/>
      <c r="N4899" s="513">
        <v>45601</v>
      </c>
      <c r="O4899" s="51"/>
      <c r="P4899" s="70" t="str">
        <f t="shared" ca="1" si="815"/>
        <v/>
      </c>
      <c r="Q4899" s="70" t="str">
        <f t="shared" ca="1" si="816"/>
        <v/>
      </c>
      <c r="R4899" s="70" t="str">
        <f t="shared" ca="1" si="817"/>
        <v/>
      </c>
      <c r="S4899" s="70" t="str">
        <f t="shared" ca="1" si="818"/>
        <v/>
      </c>
      <c r="T4899" s="147" t="str">
        <f t="shared" ca="1" si="819"/>
        <v/>
      </c>
      <c r="U4899" s="146"/>
      <c r="V4899" s="51"/>
      <c r="W4899" s="51"/>
      <c r="X4899" s="51"/>
      <c r="Y4899" s="51"/>
      <c r="Z4899" s="51"/>
      <c r="AA4899" s="145"/>
    </row>
    <row r="4900" spans="1:27" s="2" customFormat="1" ht="15.6" x14ac:dyDescent="0.3">
      <c r="A4900" s="555">
        <v>45483</v>
      </c>
      <c r="B4900" s="72" t="s">
        <v>4650</v>
      </c>
      <c r="C4900" s="44" t="s">
        <v>27</v>
      </c>
      <c r="D4900" s="44">
        <v>1</v>
      </c>
      <c r="E4900" s="44" t="s">
        <v>108</v>
      </c>
      <c r="F4900" s="45">
        <v>54</v>
      </c>
      <c r="G4900" s="46" t="s">
        <v>4653</v>
      </c>
      <c r="H4900" s="65" t="s">
        <v>158</v>
      </c>
      <c r="I4900" s="59"/>
      <c r="J4900" s="568">
        <v>45575</v>
      </c>
      <c r="K4900" s="187" t="s">
        <v>31</v>
      </c>
      <c r="L4900" s="544">
        <v>45441</v>
      </c>
      <c r="M4900" s="651"/>
      <c r="N4900" s="513">
        <v>45601</v>
      </c>
      <c r="O4900" s="51"/>
      <c r="P4900" s="70" t="str">
        <f t="shared" ca="1" si="815"/>
        <v/>
      </c>
      <c r="Q4900" s="70" t="str">
        <f t="shared" ca="1" si="816"/>
        <v/>
      </c>
      <c r="R4900" s="70" t="str">
        <f t="shared" ca="1" si="817"/>
        <v/>
      </c>
      <c r="S4900" s="70" t="str">
        <f t="shared" ca="1" si="818"/>
        <v/>
      </c>
      <c r="T4900" s="147" t="str">
        <f t="shared" ca="1" si="819"/>
        <v/>
      </c>
      <c r="U4900" s="146"/>
      <c r="V4900" s="51"/>
      <c r="W4900" s="51"/>
      <c r="X4900" s="51"/>
      <c r="Y4900" s="51"/>
      <c r="Z4900" s="51"/>
      <c r="AA4900" s="145"/>
    </row>
    <row r="4901" spans="1:27" customFormat="1" ht="15.6" x14ac:dyDescent="0.3">
      <c r="A4901" s="555">
        <v>45483</v>
      </c>
      <c r="B4901" s="72" t="s">
        <v>4650</v>
      </c>
      <c r="C4901" s="44" t="s">
        <v>27</v>
      </c>
      <c r="D4901" s="44">
        <v>1</v>
      </c>
      <c r="E4901" s="44" t="s">
        <v>108</v>
      </c>
      <c r="F4901" s="45">
        <v>53</v>
      </c>
      <c r="G4901" s="52" t="s">
        <v>4654</v>
      </c>
      <c r="H4901" s="53" t="s">
        <v>30</v>
      </c>
      <c r="I4901" s="53"/>
      <c r="J4901" s="569"/>
      <c r="K4901" s="42" t="s">
        <v>31</v>
      </c>
      <c r="L4901" s="544">
        <v>45441</v>
      </c>
      <c r="M4901" s="48"/>
      <c r="N4901" s="513">
        <v>45656</v>
      </c>
      <c r="O4901" s="51"/>
      <c r="P4901" s="70" t="str">
        <f t="shared" ca="1" si="815"/>
        <v/>
      </c>
      <c r="Q4901" s="70" t="str">
        <f t="shared" ca="1" si="816"/>
        <v/>
      </c>
      <c r="R4901" s="70" t="str">
        <f t="shared" ca="1" si="817"/>
        <v/>
      </c>
      <c r="S4901" s="70" t="str">
        <f t="shared" ca="1" si="818"/>
        <v/>
      </c>
      <c r="T4901" s="147" t="str">
        <f t="shared" ca="1" si="819"/>
        <v/>
      </c>
      <c r="U4901" s="146"/>
      <c r="V4901" s="51"/>
      <c r="W4901" s="51"/>
      <c r="X4901" s="51"/>
      <c r="Y4901" s="51"/>
      <c r="Z4901" s="51"/>
      <c r="AA4901" s="145"/>
    </row>
    <row r="4902" spans="1:27" s="2" customFormat="1" ht="15.6" x14ac:dyDescent="0.3">
      <c r="A4902" s="555">
        <v>45483</v>
      </c>
      <c r="B4902" s="72" t="s">
        <v>4650</v>
      </c>
      <c r="C4902" s="44" t="s">
        <v>27</v>
      </c>
      <c r="D4902" s="44">
        <v>1</v>
      </c>
      <c r="E4902" s="44" t="s">
        <v>108</v>
      </c>
      <c r="F4902" s="45">
        <v>52</v>
      </c>
      <c r="G4902" s="52" t="s">
        <v>4655</v>
      </c>
      <c r="H4902" s="53" t="s">
        <v>30</v>
      </c>
      <c r="I4902" s="53"/>
      <c r="J4902" s="569"/>
      <c r="K4902" s="42" t="s">
        <v>31</v>
      </c>
      <c r="L4902" s="544">
        <v>45441</v>
      </c>
      <c r="M4902" s="48"/>
      <c r="N4902" s="513">
        <v>45656</v>
      </c>
      <c r="O4902" s="51"/>
      <c r="P4902" s="70" t="str">
        <f t="shared" ca="1" si="815"/>
        <v/>
      </c>
      <c r="Q4902" s="70" t="str">
        <f t="shared" ca="1" si="816"/>
        <v/>
      </c>
      <c r="R4902" s="70" t="str">
        <f t="shared" ca="1" si="817"/>
        <v/>
      </c>
      <c r="S4902" s="70" t="str">
        <f t="shared" ca="1" si="818"/>
        <v/>
      </c>
      <c r="T4902" s="147" t="str">
        <f t="shared" ca="1" si="819"/>
        <v/>
      </c>
      <c r="U4902" s="146"/>
      <c r="V4902" s="51"/>
      <c r="W4902" s="51"/>
      <c r="X4902" s="51"/>
      <c r="Y4902" s="51"/>
      <c r="Z4902" s="51"/>
      <c r="AA4902" s="145"/>
    </row>
    <row r="4903" spans="1:27" s="2" customFormat="1" ht="15.6" x14ac:dyDescent="0.3">
      <c r="A4903" s="555">
        <v>45483</v>
      </c>
      <c r="B4903" s="72" t="s">
        <v>4650</v>
      </c>
      <c r="C4903" s="44" t="s">
        <v>27</v>
      </c>
      <c r="D4903" s="44">
        <v>1</v>
      </c>
      <c r="E4903" s="44" t="s">
        <v>108</v>
      </c>
      <c r="F4903" s="45">
        <v>51</v>
      </c>
      <c r="G4903" s="52" t="s">
        <v>4656</v>
      </c>
      <c r="H4903" s="53" t="s">
        <v>30</v>
      </c>
      <c r="I4903" s="53"/>
      <c r="J4903" s="569"/>
      <c r="K4903" s="42" t="s">
        <v>31</v>
      </c>
      <c r="L4903" s="544">
        <v>45441</v>
      </c>
      <c r="M4903" s="48"/>
      <c r="N4903" s="513">
        <v>45656</v>
      </c>
      <c r="O4903" s="51"/>
      <c r="P4903" s="70" t="str">
        <f t="shared" ca="1" si="815"/>
        <v/>
      </c>
      <c r="Q4903" s="70" t="str">
        <f t="shared" ca="1" si="816"/>
        <v/>
      </c>
      <c r="R4903" s="70" t="str">
        <f t="shared" ca="1" si="817"/>
        <v/>
      </c>
      <c r="S4903" s="70" t="str">
        <f t="shared" ca="1" si="818"/>
        <v/>
      </c>
      <c r="T4903" s="147" t="str">
        <f t="shared" ca="1" si="819"/>
        <v/>
      </c>
      <c r="U4903" s="146"/>
      <c r="V4903" s="51"/>
      <c r="W4903" s="51"/>
      <c r="X4903" s="51"/>
      <c r="Y4903" s="51"/>
      <c r="Z4903" s="51"/>
      <c r="AA4903" s="145"/>
    </row>
    <row r="4904" spans="1:27" s="2" customFormat="1" ht="15.6" x14ac:dyDescent="0.3">
      <c r="A4904" s="555">
        <v>45483</v>
      </c>
      <c r="B4904" s="72" t="s">
        <v>4650</v>
      </c>
      <c r="C4904" s="44" t="s">
        <v>27</v>
      </c>
      <c r="D4904" s="44">
        <v>1</v>
      </c>
      <c r="E4904" s="44" t="s">
        <v>108</v>
      </c>
      <c r="F4904" s="45">
        <v>50</v>
      </c>
      <c r="G4904" s="52" t="s">
        <v>4654</v>
      </c>
      <c r="H4904" s="53" t="s">
        <v>30</v>
      </c>
      <c r="I4904" s="53"/>
      <c r="J4904" s="569"/>
      <c r="K4904" s="42" t="s">
        <v>31</v>
      </c>
      <c r="L4904" s="544">
        <v>45441</v>
      </c>
      <c r="M4904" s="43"/>
      <c r="N4904" s="513">
        <v>45656</v>
      </c>
      <c r="O4904" s="51"/>
      <c r="P4904" s="70" t="str">
        <f t="shared" ca="1" si="815"/>
        <v/>
      </c>
      <c r="Q4904" s="70" t="str">
        <f t="shared" ca="1" si="816"/>
        <v/>
      </c>
      <c r="R4904" s="70" t="str">
        <f t="shared" ca="1" si="817"/>
        <v/>
      </c>
      <c r="S4904" s="70" t="str">
        <f t="shared" ca="1" si="818"/>
        <v/>
      </c>
      <c r="T4904" s="147" t="str">
        <f t="shared" ca="1" si="819"/>
        <v/>
      </c>
      <c r="U4904" s="146"/>
      <c r="V4904" s="51"/>
      <c r="W4904" s="51"/>
      <c r="X4904" s="51"/>
      <c r="Y4904" s="51"/>
      <c r="Z4904" s="51"/>
      <c r="AA4904" s="145"/>
    </row>
    <row r="4905" spans="1:27" s="2" customFormat="1" ht="15.6" x14ac:dyDescent="0.3">
      <c r="A4905" s="555">
        <v>45483</v>
      </c>
      <c r="B4905" s="72" t="s">
        <v>4650</v>
      </c>
      <c r="C4905" s="44" t="s">
        <v>27</v>
      </c>
      <c r="D4905" s="44">
        <v>1</v>
      </c>
      <c r="E4905" s="44" t="s">
        <v>108</v>
      </c>
      <c r="F4905" s="45">
        <v>49</v>
      </c>
      <c r="G4905" s="52" t="s">
        <v>4657</v>
      </c>
      <c r="H4905" s="53" t="s">
        <v>30</v>
      </c>
      <c r="I4905" s="53"/>
      <c r="J4905" s="569"/>
      <c r="K4905" s="42" t="s">
        <v>31</v>
      </c>
      <c r="L4905" s="544">
        <v>45441</v>
      </c>
      <c r="M4905" s="48"/>
      <c r="N4905" s="513">
        <v>45656</v>
      </c>
      <c r="O4905" s="51"/>
      <c r="P4905" s="70" t="str">
        <f t="shared" ca="1" si="815"/>
        <v/>
      </c>
      <c r="Q4905" s="70" t="str">
        <f t="shared" ca="1" si="816"/>
        <v/>
      </c>
      <c r="R4905" s="70" t="str">
        <f t="shared" ca="1" si="817"/>
        <v/>
      </c>
      <c r="S4905" s="70" t="str">
        <f t="shared" ca="1" si="818"/>
        <v/>
      </c>
      <c r="T4905" s="147" t="str">
        <f t="shared" ca="1" si="819"/>
        <v/>
      </c>
      <c r="U4905" s="146"/>
      <c r="V4905" s="51"/>
      <c r="W4905" s="51"/>
      <c r="X4905" s="51"/>
      <c r="Y4905" s="51"/>
      <c r="Z4905" s="51"/>
      <c r="AA4905" s="145"/>
    </row>
    <row r="4906" spans="1:27" s="2" customFormat="1" ht="15.6" x14ac:dyDescent="0.3">
      <c r="A4906" s="555">
        <v>45483</v>
      </c>
      <c r="B4906" s="72" t="s">
        <v>4650</v>
      </c>
      <c r="C4906" s="44" t="s">
        <v>27</v>
      </c>
      <c r="D4906" s="44">
        <v>1</v>
      </c>
      <c r="E4906" s="44" t="s">
        <v>108</v>
      </c>
      <c r="F4906" s="45">
        <v>48</v>
      </c>
      <c r="G4906" s="52" t="s">
        <v>4658</v>
      </c>
      <c r="H4906" s="53" t="s">
        <v>30</v>
      </c>
      <c r="I4906" s="53"/>
      <c r="J4906" s="569"/>
      <c r="K4906" s="42" t="s">
        <v>31</v>
      </c>
      <c r="L4906" s="544">
        <v>45441</v>
      </c>
      <c r="M4906" s="48"/>
      <c r="N4906" s="513">
        <v>45656</v>
      </c>
      <c r="O4906" s="51"/>
      <c r="P4906" s="70" t="str">
        <f t="shared" ca="1" si="815"/>
        <v/>
      </c>
      <c r="Q4906" s="70" t="str">
        <f t="shared" ca="1" si="816"/>
        <v/>
      </c>
      <c r="R4906" s="70" t="str">
        <f t="shared" ca="1" si="817"/>
        <v/>
      </c>
      <c r="S4906" s="70" t="str">
        <f t="shared" ca="1" si="818"/>
        <v/>
      </c>
      <c r="T4906" s="147" t="str">
        <f t="shared" ca="1" si="819"/>
        <v/>
      </c>
      <c r="U4906" s="146"/>
      <c r="V4906" s="51"/>
      <c r="W4906" s="51"/>
      <c r="X4906" s="51"/>
      <c r="Y4906" s="51"/>
      <c r="Z4906" s="51"/>
      <c r="AA4906" s="145"/>
    </row>
    <row r="4907" spans="1:27" customFormat="1" ht="15.6" x14ac:dyDescent="0.3">
      <c r="A4907" s="555">
        <v>45483</v>
      </c>
      <c r="B4907" s="72" t="s">
        <v>4650</v>
      </c>
      <c r="C4907" s="44" t="s">
        <v>27</v>
      </c>
      <c r="D4907" s="44">
        <v>1</v>
      </c>
      <c r="E4907" s="44" t="s">
        <v>108</v>
      </c>
      <c r="F4907" s="45">
        <v>47</v>
      </c>
      <c r="G4907" s="52" t="s">
        <v>4659</v>
      </c>
      <c r="H4907" s="53" t="s">
        <v>30</v>
      </c>
      <c r="I4907" s="53"/>
      <c r="J4907" s="569"/>
      <c r="K4907" s="42" t="s">
        <v>31</v>
      </c>
      <c r="L4907" s="544">
        <v>45441</v>
      </c>
      <c r="M4907" s="48"/>
      <c r="N4907" s="513">
        <v>45656</v>
      </c>
      <c r="O4907" s="51"/>
      <c r="P4907" s="70" t="str">
        <f t="shared" ca="1" si="815"/>
        <v/>
      </c>
      <c r="Q4907" s="70" t="str">
        <f t="shared" ca="1" si="816"/>
        <v/>
      </c>
      <c r="R4907" s="70" t="str">
        <f t="shared" ca="1" si="817"/>
        <v/>
      </c>
      <c r="S4907" s="70" t="str">
        <f t="shared" ca="1" si="818"/>
        <v/>
      </c>
      <c r="T4907" s="147" t="str">
        <f t="shared" ca="1" si="819"/>
        <v/>
      </c>
      <c r="U4907" s="146"/>
      <c r="V4907" s="51"/>
      <c r="W4907" s="51"/>
      <c r="X4907" s="51"/>
      <c r="Y4907" s="51"/>
      <c r="Z4907" s="51"/>
      <c r="AA4907" s="145"/>
    </row>
    <row r="4908" spans="1:27" customFormat="1" ht="15.6" x14ac:dyDescent="0.3">
      <c r="A4908" s="555">
        <v>45483</v>
      </c>
      <c r="B4908" s="72" t="s">
        <v>4650</v>
      </c>
      <c r="C4908" s="44" t="s">
        <v>27</v>
      </c>
      <c r="D4908" s="44">
        <v>1</v>
      </c>
      <c r="E4908" s="44" t="s">
        <v>108</v>
      </c>
      <c r="F4908" s="45">
        <v>46</v>
      </c>
      <c r="G4908" s="52" t="s">
        <v>4660</v>
      </c>
      <c r="H4908" s="53" t="s">
        <v>30</v>
      </c>
      <c r="I4908" s="53"/>
      <c r="J4908" s="569"/>
      <c r="K4908" s="187" t="s">
        <v>31</v>
      </c>
      <c r="L4908" s="544">
        <v>45441</v>
      </c>
      <c r="M4908" s="48"/>
      <c r="N4908" s="513">
        <v>45656</v>
      </c>
      <c r="O4908" s="51"/>
      <c r="P4908" s="70" t="str">
        <f t="shared" ca="1" si="815"/>
        <v/>
      </c>
      <c r="Q4908" s="70" t="str">
        <f t="shared" ca="1" si="816"/>
        <v/>
      </c>
      <c r="R4908" s="70" t="str">
        <f t="shared" ca="1" si="817"/>
        <v/>
      </c>
      <c r="S4908" s="70" t="str">
        <f t="shared" ca="1" si="818"/>
        <v/>
      </c>
      <c r="T4908" s="147" t="str">
        <f t="shared" ca="1" si="819"/>
        <v/>
      </c>
      <c r="U4908" s="146"/>
      <c r="V4908" s="51"/>
      <c r="W4908" s="51"/>
      <c r="X4908" s="51"/>
      <c r="Y4908" s="51"/>
      <c r="Z4908" s="51"/>
      <c r="AA4908" s="145"/>
    </row>
    <row r="4909" spans="1:27" s="2" customFormat="1" ht="15.6" x14ac:dyDescent="0.3">
      <c r="A4909" s="555">
        <v>45483</v>
      </c>
      <c r="B4909" s="72" t="s">
        <v>4650</v>
      </c>
      <c r="C4909" s="44" t="s">
        <v>27</v>
      </c>
      <c r="D4909" s="44">
        <v>1</v>
      </c>
      <c r="E4909" s="44" t="s">
        <v>108</v>
      </c>
      <c r="F4909" s="45">
        <v>45</v>
      </c>
      <c r="G4909" s="52" t="s">
        <v>4661</v>
      </c>
      <c r="H4909" s="53" t="s">
        <v>30</v>
      </c>
      <c r="I4909" s="53"/>
      <c r="J4909" s="569"/>
      <c r="K4909" s="187" t="s">
        <v>31</v>
      </c>
      <c r="L4909" s="544">
        <v>45441</v>
      </c>
      <c r="M4909" s="48"/>
      <c r="N4909" s="513">
        <v>45656</v>
      </c>
      <c r="O4909" s="51"/>
      <c r="P4909" s="70" t="str">
        <f t="shared" ca="1" si="815"/>
        <v/>
      </c>
      <c r="Q4909" s="70" t="str">
        <f t="shared" ca="1" si="816"/>
        <v/>
      </c>
      <c r="R4909" s="70" t="str">
        <f t="shared" ca="1" si="817"/>
        <v/>
      </c>
      <c r="S4909" s="70" t="str">
        <f t="shared" ca="1" si="818"/>
        <v/>
      </c>
      <c r="T4909" s="147" t="str">
        <f t="shared" ca="1" si="819"/>
        <v/>
      </c>
      <c r="U4909" s="146"/>
      <c r="V4909" s="51"/>
      <c r="W4909" s="51"/>
      <c r="X4909" s="51"/>
      <c r="Y4909" s="51"/>
      <c r="Z4909" s="51"/>
      <c r="AA4909" s="145"/>
    </row>
    <row r="4910" spans="1:27" s="2" customFormat="1" ht="15.6" x14ac:dyDescent="0.3">
      <c r="A4910" s="555">
        <v>45483</v>
      </c>
      <c r="B4910" s="72" t="s">
        <v>4650</v>
      </c>
      <c r="C4910" s="44" t="s">
        <v>27</v>
      </c>
      <c r="D4910" s="44">
        <v>1</v>
      </c>
      <c r="E4910" s="44" t="s">
        <v>108</v>
      </c>
      <c r="F4910" s="45">
        <v>44</v>
      </c>
      <c r="G4910" s="52" t="s">
        <v>4662</v>
      </c>
      <c r="H4910" s="53" t="s">
        <v>30</v>
      </c>
      <c r="I4910" s="53"/>
      <c r="J4910" s="569"/>
      <c r="K4910" s="42" t="s">
        <v>31</v>
      </c>
      <c r="L4910" s="544">
        <v>45441</v>
      </c>
      <c r="M4910" s="48"/>
      <c r="N4910" s="513">
        <v>45656</v>
      </c>
      <c r="O4910" s="51"/>
      <c r="P4910" s="70" t="str">
        <f t="shared" ca="1" si="815"/>
        <v/>
      </c>
      <c r="Q4910" s="70" t="str">
        <f t="shared" ca="1" si="816"/>
        <v/>
      </c>
      <c r="R4910" s="70" t="str">
        <f t="shared" ca="1" si="817"/>
        <v/>
      </c>
      <c r="S4910" s="70" t="str">
        <f t="shared" ca="1" si="818"/>
        <v/>
      </c>
      <c r="T4910" s="147" t="str">
        <f t="shared" ca="1" si="819"/>
        <v/>
      </c>
      <c r="U4910" s="146"/>
      <c r="V4910" s="51"/>
      <c r="W4910" s="51"/>
      <c r="X4910" s="51"/>
      <c r="Y4910" s="51"/>
      <c r="Z4910" s="51"/>
      <c r="AA4910" s="145"/>
    </row>
    <row r="4911" spans="1:27" s="2" customFormat="1" ht="15.6" x14ac:dyDescent="0.3">
      <c r="A4911" s="555">
        <v>45483</v>
      </c>
      <c r="B4911" s="72" t="s">
        <v>4650</v>
      </c>
      <c r="C4911" s="44" t="s">
        <v>27</v>
      </c>
      <c r="D4911" s="44">
        <v>1</v>
      </c>
      <c r="E4911" s="44" t="s">
        <v>108</v>
      </c>
      <c r="F4911" s="45">
        <v>43</v>
      </c>
      <c r="G4911" s="52" t="s">
        <v>4663</v>
      </c>
      <c r="H4911" s="53" t="s">
        <v>30</v>
      </c>
      <c r="I4911" s="53"/>
      <c r="J4911" s="569"/>
      <c r="K4911" s="42" t="s">
        <v>31</v>
      </c>
      <c r="L4911" s="544">
        <v>45441</v>
      </c>
      <c r="M4911" s="48"/>
      <c r="N4911" s="513">
        <v>45656</v>
      </c>
      <c r="O4911" s="51"/>
      <c r="P4911" s="70" t="str">
        <f t="shared" ca="1" si="815"/>
        <v/>
      </c>
      <c r="Q4911" s="70" t="str">
        <f t="shared" ca="1" si="816"/>
        <v/>
      </c>
      <c r="R4911" s="70" t="str">
        <f t="shared" ca="1" si="817"/>
        <v/>
      </c>
      <c r="S4911" s="70" t="str">
        <f t="shared" ca="1" si="818"/>
        <v/>
      </c>
      <c r="T4911" s="147" t="str">
        <f t="shared" ca="1" si="819"/>
        <v/>
      </c>
      <c r="U4911" s="146"/>
      <c r="V4911" s="51"/>
      <c r="W4911" s="51"/>
      <c r="X4911" s="51"/>
      <c r="Y4911" s="51"/>
      <c r="Z4911" s="51"/>
      <c r="AA4911" s="145"/>
    </row>
    <row r="4912" spans="1:27" s="2" customFormat="1" ht="15.6" x14ac:dyDescent="0.3">
      <c r="A4912" s="555">
        <v>45483</v>
      </c>
      <c r="B4912" s="72" t="s">
        <v>4650</v>
      </c>
      <c r="C4912" s="44" t="s">
        <v>27</v>
      </c>
      <c r="D4912" s="44">
        <v>1</v>
      </c>
      <c r="E4912" s="44" t="s">
        <v>108</v>
      </c>
      <c r="F4912" s="45">
        <v>42</v>
      </c>
      <c r="G4912" s="52" t="s">
        <v>4664</v>
      </c>
      <c r="H4912" s="53" t="s">
        <v>30</v>
      </c>
      <c r="I4912" s="53"/>
      <c r="J4912" s="569"/>
      <c r="K4912" s="42" t="s">
        <v>31</v>
      </c>
      <c r="L4912" s="544">
        <v>45441</v>
      </c>
      <c r="M4912" s="48"/>
      <c r="N4912" s="513">
        <v>45656</v>
      </c>
      <c r="O4912" s="51"/>
      <c r="P4912" s="70" t="str">
        <f t="shared" ca="1" si="815"/>
        <v/>
      </c>
      <c r="Q4912" s="70" t="str">
        <f t="shared" ca="1" si="816"/>
        <v/>
      </c>
      <c r="R4912" s="70" t="str">
        <f t="shared" ca="1" si="817"/>
        <v/>
      </c>
      <c r="S4912" s="70" t="str">
        <f t="shared" ca="1" si="818"/>
        <v/>
      </c>
      <c r="T4912" s="147" t="str">
        <f t="shared" ca="1" si="819"/>
        <v/>
      </c>
      <c r="U4912" s="146"/>
      <c r="V4912" s="51"/>
      <c r="W4912" s="51"/>
      <c r="X4912" s="51"/>
      <c r="Y4912" s="51"/>
      <c r="Z4912" s="51"/>
      <c r="AA4912" s="145"/>
    </row>
    <row r="4913" spans="1:27" s="2" customFormat="1" ht="15.6" x14ac:dyDescent="0.3">
      <c r="A4913" s="555">
        <v>45483</v>
      </c>
      <c r="B4913" s="72" t="s">
        <v>4650</v>
      </c>
      <c r="C4913" s="44" t="s">
        <v>27</v>
      </c>
      <c r="D4913" s="44">
        <v>1</v>
      </c>
      <c r="E4913" s="44" t="s">
        <v>108</v>
      </c>
      <c r="F4913" s="45">
        <v>41</v>
      </c>
      <c r="G4913" s="52" t="s">
        <v>4665</v>
      </c>
      <c r="H4913" s="53" t="s">
        <v>30</v>
      </c>
      <c r="I4913" s="53"/>
      <c r="J4913" s="569"/>
      <c r="K4913" s="42" t="s">
        <v>31</v>
      </c>
      <c r="L4913" s="544">
        <v>45441</v>
      </c>
      <c r="M4913" s="48"/>
      <c r="N4913" s="513">
        <v>45656</v>
      </c>
      <c r="O4913" s="51"/>
      <c r="P4913" s="70" t="str">
        <f t="shared" ca="1" si="815"/>
        <v/>
      </c>
      <c r="Q4913" s="70" t="str">
        <f t="shared" ca="1" si="816"/>
        <v/>
      </c>
      <c r="R4913" s="70" t="str">
        <f t="shared" ca="1" si="817"/>
        <v/>
      </c>
      <c r="S4913" s="70" t="str">
        <f t="shared" ca="1" si="818"/>
        <v/>
      </c>
      <c r="T4913" s="147" t="str">
        <f t="shared" ca="1" si="819"/>
        <v/>
      </c>
      <c r="U4913" s="146"/>
      <c r="V4913" s="51"/>
      <c r="W4913" s="51"/>
      <c r="X4913" s="51"/>
      <c r="Y4913" s="51"/>
      <c r="Z4913" s="51"/>
      <c r="AA4913" s="145"/>
    </row>
    <row r="4914" spans="1:27" s="2" customFormat="1" ht="15.6" x14ac:dyDescent="0.3">
      <c r="A4914" s="555">
        <v>45483</v>
      </c>
      <c r="B4914" s="72" t="s">
        <v>4650</v>
      </c>
      <c r="C4914" s="44" t="s">
        <v>27</v>
      </c>
      <c r="D4914" s="44">
        <v>1</v>
      </c>
      <c r="E4914" s="44" t="s">
        <v>108</v>
      </c>
      <c r="F4914" s="45">
        <v>40</v>
      </c>
      <c r="G4914" s="52" t="s">
        <v>4666</v>
      </c>
      <c r="H4914" s="53" t="s">
        <v>30</v>
      </c>
      <c r="I4914" s="53"/>
      <c r="J4914" s="569"/>
      <c r="K4914" s="42" t="s">
        <v>31</v>
      </c>
      <c r="L4914" s="544">
        <v>45441</v>
      </c>
      <c r="M4914" s="48"/>
      <c r="N4914" s="513">
        <v>45656</v>
      </c>
      <c r="O4914" s="51"/>
      <c r="P4914" s="70" t="str">
        <f t="shared" ca="1" si="815"/>
        <v/>
      </c>
      <c r="Q4914" s="70" t="str">
        <f t="shared" ca="1" si="816"/>
        <v/>
      </c>
      <c r="R4914" s="70" t="str">
        <f t="shared" ca="1" si="817"/>
        <v/>
      </c>
      <c r="S4914" s="70" t="str">
        <f t="shared" ca="1" si="818"/>
        <v/>
      </c>
      <c r="T4914" s="147" t="str">
        <f t="shared" ca="1" si="819"/>
        <v/>
      </c>
      <c r="U4914" s="146"/>
      <c r="V4914" s="51"/>
      <c r="W4914" s="51"/>
      <c r="X4914" s="51"/>
      <c r="Y4914" s="51"/>
      <c r="Z4914" s="51"/>
      <c r="AA4914" s="145"/>
    </row>
    <row r="4915" spans="1:27" s="2" customFormat="1" ht="15.6" x14ac:dyDescent="0.3">
      <c r="A4915" s="555">
        <v>45483</v>
      </c>
      <c r="B4915" s="72" t="s">
        <v>4650</v>
      </c>
      <c r="C4915" s="44" t="s">
        <v>27</v>
      </c>
      <c r="D4915" s="44">
        <v>1</v>
      </c>
      <c r="E4915" s="44" t="s">
        <v>108</v>
      </c>
      <c r="F4915" s="45">
        <v>39</v>
      </c>
      <c r="G4915" s="52" t="s">
        <v>4667</v>
      </c>
      <c r="H4915" s="53" t="s">
        <v>30</v>
      </c>
      <c r="I4915" s="53"/>
      <c r="J4915" s="569"/>
      <c r="K4915" s="42" t="s">
        <v>31</v>
      </c>
      <c r="L4915" s="544">
        <v>45441</v>
      </c>
      <c r="M4915" s="48"/>
      <c r="N4915" s="513">
        <v>45656</v>
      </c>
      <c r="O4915" s="51"/>
      <c r="P4915" s="70" t="str">
        <f t="shared" ca="1" si="815"/>
        <v/>
      </c>
      <c r="Q4915" s="70" t="str">
        <f t="shared" ca="1" si="816"/>
        <v/>
      </c>
      <c r="R4915" s="70" t="str">
        <f t="shared" ca="1" si="817"/>
        <v/>
      </c>
      <c r="S4915" s="70" t="str">
        <f t="shared" ca="1" si="818"/>
        <v/>
      </c>
      <c r="T4915" s="147" t="str">
        <f t="shared" ca="1" si="819"/>
        <v/>
      </c>
      <c r="U4915" s="146"/>
      <c r="V4915" s="51"/>
      <c r="W4915" s="51"/>
      <c r="X4915" s="51"/>
      <c r="Y4915" s="51"/>
      <c r="Z4915" s="51"/>
      <c r="AA4915" s="145"/>
    </row>
    <row r="4916" spans="1:27" s="2" customFormat="1" ht="15.6" x14ac:dyDescent="0.3">
      <c r="A4916" s="555">
        <v>45483</v>
      </c>
      <c r="B4916" s="72" t="s">
        <v>4650</v>
      </c>
      <c r="C4916" s="44" t="s">
        <v>27</v>
      </c>
      <c r="D4916" s="44">
        <v>1</v>
      </c>
      <c r="E4916" s="44" t="s">
        <v>108</v>
      </c>
      <c r="F4916" s="45">
        <v>38</v>
      </c>
      <c r="G4916" s="52" t="s">
        <v>4668</v>
      </c>
      <c r="H4916" s="53" t="s">
        <v>30</v>
      </c>
      <c r="I4916" s="53"/>
      <c r="J4916" s="569"/>
      <c r="K4916" s="42" t="s">
        <v>31</v>
      </c>
      <c r="L4916" s="544">
        <v>45441</v>
      </c>
      <c r="M4916" s="48"/>
      <c r="N4916" s="513">
        <v>45656</v>
      </c>
      <c r="O4916" s="51"/>
      <c r="P4916" s="70" t="str">
        <f t="shared" ca="1" si="815"/>
        <v/>
      </c>
      <c r="Q4916" s="70" t="str">
        <f t="shared" ca="1" si="816"/>
        <v/>
      </c>
      <c r="R4916" s="70" t="str">
        <f t="shared" ca="1" si="817"/>
        <v/>
      </c>
      <c r="S4916" s="70" t="str">
        <f t="shared" ca="1" si="818"/>
        <v/>
      </c>
      <c r="T4916" s="147" t="str">
        <f t="shared" ca="1" si="819"/>
        <v/>
      </c>
      <c r="U4916" s="146"/>
      <c r="V4916" s="51"/>
      <c r="W4916" s="51"/>
      <c r="X4916" s="51"/>
      <c r="Y4916" s="51"/>
      <c r="Z4916" s="51"/>
      <c r="AA4916" s="145"/>
    </row>
    <row r="4917" spans="1:27" s="2" customFormat="1" ht="15.6" x14ac:dyDescent="0.3">
      <c r="A4917" s="555">
        <v>45483</v>
      </c>
      <c r="B4917" s="72" t="s">
        <v>4650</v>
      </c>
      <c r="C4917" s="44" t="s">
        <v>27</v>
      </c>
      <c r="D4917" s="44">
        <v>1</v>
      </c>
      <c r="E4917" s="44" t="s">
        <v>108</v>
      </c>
      <c r="F4917" s="45">
        <v>37</v>
      </c>
      <c r="G4917" s="52" t="s">
        <v>4669</v>
      </c>
      <c r="H4917" s="53" t="s">
        <v>30</v>
      </c>
      <c r="I4917" s="53"/>
      <c r="J4917" s="569"/>
      <c r="K4917" s="187" t="s">
        <v>31</v>
      </c>
      <c r="L4917" s="544">
        <v>45441</v>
      </c>
      <c r="M4917" s="48"/>
      <c r="N4917" s="513">
        <v>45656</v>
      </c>
      <c r="O4917" s="51"/>
      <c r="P4917" s="70" t="str">
        <f t="shared" ca="1" si="815"/>
        <v/>
      </c>
      <c r="Q4917" s="70" t="str">
        <f t="shared" ca="1" si="816"/>
        <v/>
      </c>
      <c r="R4917" s="70" t="str">
        <f t="shared" ca="1" si="817"/>
        <v/>
      </c>
      <c r="S4917" s="70" t="str">
        <f t="shared" ca="1" si="818"/>
        <v/>
      </c>
      <c r="T4917" s="147" t="str">
        <f t="shared" ca="1" si="819"/>
        <v/>
      </c>
      <c r="U4917" s="146"/>
      <c r="V4917" s="51"/>
      <c r="W4917" s="51"/>
      <c r="X4917" s="51"/>
      <c r="Y4917" s="51"/>
      <c r="Z4917" s="51"/>
      <c r="AA4917" s="145"/>
    </row>
    <row r="4918" spans="1:27" s="2" customFormat="1" ht="15.6" x14ac:dyDescent="0.3">
      <c r="A4918" s="555">
        <v>45483</v>
      </c>
      <c r="B4918" s="72" t="s">
        <v>4650</v>
      </c>
      <c r="C4918" s="44" t="s">
        <v>27</v>
      </c>
      <c r="D4918" s="44">
        <v>1</v>
      </c>
      <c r="E4918" s="44" t="s">
        <v>108</v>
      </c>
      <c r="F4918" s="45">
        <v>36</v>
      </c>
      <c r="G4918" s="52" t="s">
        <v>4670</v>
      </c>
      <c r="H4918" s="53" t="s">
        <v>30</v>
      </c>
      <c r="I4918" s="53"/>
      <c r="J4918" s="569"/>
      <c r="K4918" s="42" t="s">
        <v>31</v>
      </c>
      <c r="L4918" s="544">
        <v>45441</v>
      </c>
      <c r="M4918" s="48"/>
      <c r="N4918" s="513">
        <v>45656</v>
      </c>
      <c r="O4918" s="51"/>
      <c r="P4918" s="70" t="str">
        <f t="shared" ca="1" si="815"/>
        <v/>
      </c>
      <c r="Q4918" s="70" t="str">
        <f t="shared" ca="1" si="816"/>
        <v/>
      </c>
      <c r="R4918" s="70" t="str">
        <f t="shared" ca="1" si="817"/>
        <v/>
      </c>
      <c r="S4918" s="70" t="str">
        <f t="shared" ca="1" si="818"/>
        <v/>
      </c>
      <c r="T4918" s="147" t="str">
        <f t="shared" ca="1" si="819"/>
        <v/>
      </c>
      <c r="U4918" s="146"/>
      <c r="V4918" s="51"/>
      <c r="W4918" s="51"/>
      <c r="X4918" s="51"/>
      <c r="Y4918" s="51"/>
      <c r="Z4918" s="51"/>
      <c r="AA4918" s="145"/>
    </row>
    <row r="4919" spans="1:27" s="2" customFormat="1" ht="15.6" x14ac:dyDescent="0.3">
      <c r="A4919" s="555">
        <v>45483</v>
      </c>
      <c r="B4919" s="72" t="s">
        <v>4650</v>
      </c>
      <c r="C4919" s="44" t="s">
        <v>27</v>
      </c>
      <c r="D4919" s="44">
        <v>1</v>
      </c>
      <c r="E4919" s="44" t="s">
        <v>108</v>
      </c>
      <c r="F4919" s="45">
        <v>35</v>
      </c>
      <c r="G4919" s="52" t="s">
        <v>4671</v>
      </c>
      <c r="H4919" s="53" t="s">
        <v>30</v>
      </c>
      <c r="I4919" s="53"/>
      <c r="J4919" s="569"/>
      <c r="K4919" s="42" t="s">
        <v>31</v>
      </c>
      <c r="L4919" s="544">
        <v>45441</v>
      </c>
      <c r="M4919" s="48"/>
      <c r="N4919" s="513">
        <v>45656</v>
      </c>
      <c r="O4919" s="51"/>
      <c r="P4919" s="70" t="str">
        <f t="shared" ca="1" si="815"/>
        <v/>
      </c>
      <c r="Q4919" s="70" t="str">
        <f t="shared" ca="1" si="816"/>
        <v/>
      </c>
      <c r="R4919" s="70" t="str">
        <f t="shared" ca="1" si="817"/>
        <v/>
      </c>
      <c r="S4919" s="70" t="str">
        <f t="shared" ca="1" si="818"/>
        <v/>
      </c>
      <c r="T4919" s="147" t="str">
        <f t="shared" ca="1" si="819"/>
        <v/>
      </c>
      <c r="U4919" s="146"/>
      <c r="V4919" s="51"/>
      <c r="W4919" s="51"/>
      <c r="X4919" s="51"/>
      <c r="Y4919" s="51"/>
      <c r="Z4919" s="51"/>
      <c r="AA4919" s="145"/>
    </row>
    <row r="4920" spans="1:27" s="2" customFormat="1" ht="15.6" x14ac:dyDescent="0.3">
      <c r="A4920" s="555">
        <v>45483</v>
      </c>
      <c r="B4920" s="72" t="s">
        <v>4650</v>
      </c>
      <c r="C4920" s="44" t="s">
        <v>27</v>
      </c>
      <c r="D4920" s="44">
        <v>1</v>
      </c>
      <c r="E4920" s="44" t="s">
        <v>108</v>
      </c>
      <c r="F4920" s="45">
        <v>34</v>
      </c>
      <c r="G4920" s="52" t="s">
        <v>4672</v>
      </c>
      <c r="H4920" s="53" t="s">
        <v>30</v>
      </c>
      <c r="I4920" s="53"/>
      <c r="J4920" s="569"/>
      <c r="K4920" s="42" t="s">
        <v>31</v>
      </c>
      <c r="L4920" s="544">
        <v>45441</v>
      </c>
      <c r="M4920" s="48"/>
      <c r="N4920" s="513">
        <v>45656</v>
      </c>
      <c r="O4920" s="51"/>
      <c r="P4920" s="70" t="str">
        <f t="shared" ca="1" si="815"/>
        <v/>
      </c>
      <c r="Q4920" s="70" t="str">
        <f t="shared" ca="1" si="816"/>
        <v/>
      </c>
      <c r="R4920" s="70" t="str">
        <f t="shared" ca="1" si="817"/>
        <v/>
      </c>
      <c r="S4920" s="70" t="str">
        <f t="shared" ca="1" si="818"/>
        <v/>
      </c>
      <c r="T4920" s="147" t="str">
        <f t="shared" ca="1" si="819"/>
        <v/>
      </c>
      <c r="U4920" s="146"/>
      <c r="V4920" s="51"/>
      <c r="W4920" s="51"/>
      <c r="X4920" s="51"/>
      <c r="Y4920" s="51"/>
      <c r="Z4920" s="51"/>
      <c r="AA4920" s="145"/>
    </row>
    <row r="4921" spans="1:27" s="2" customFormat="1" ht="15.6" x14ac:dyDescent="0.3">
      <c r="A4921" s="555">
        <v>45483</v>
      </c>
      <c r="B4921" s="72" t="s">
        <v>4650</v>
      </c>
      <c r="C4921" s="44" t="s">
        <v>27</v>
      </c>
      <c r="D4921" s="44">
        <v>1</v>
      </c>
      <c r="E4921" s="44" t="s">
        <v>108</v>
      </c>
      <c r="F4921" s="45">
        <v>33</v>
      </c>
      <c r="G4921" s="52" t="s">
        <v>4673</v>
      </c>
      <c r="H4921" s="53" t="s">
        <v>30</v>
      </c>
      <c r="I4921" s="53"/>
      <c r="J4921" s="569"/>
      <c r="K4921" s="187" t="s">
        <v>31</v>
      </c>
      <c r="L4921" s="544">
        <v>45441</v>
      </c>
      <c r="M4921" s="48"/>
      <c r="N4921" s="513">
        <v>45656</v>
      </c>
      <c r="O4921" s="51"/>
      <c r="P4921" s="70" t="str">
        <f t="shared" ca="1" si="815"/>
        <v/>
      </c>
      <c r="Q4921" s="70" t="str">
        <f t="shared" ca="1" si="816"/>
        <v/>
      </c>
      <c r="R4921" s="70" t="str">
        <f t="shared" ca="1" si="817"/>
        <v/>
      </c>
      <c r="S4921" s="70" t="str">
        <f t="shared" ca="1" si="818"/>
        <v/>
      </c>
      <c r="T4921" s="147" t="str">
        <f t="shared" ca="1" si="819"/>
        <v/>
      </c>
      <c r="U4921" s="146"/>
      <c r="V4921" s="51"/>
      <c r="W4921" s="51"/>
      <c r="X4921" s="51"/>
      <c r="Y4921" s="51"/>
      <c r="Z4921" s="51"/>
      <c r="AA4921" s="145"/>
    </row>
    <row r="4922" spans="1:27" s="2" customFormat="1" ht="15.6" x14ac:dyDescent="0.3">
      <c r="A4922" s="555">
        <v>45483</v>
      </c>
      <c r="B4922" s="72" t="s">
        <v>4650</v>
      </c>
      <c r="C4922" s="44" t="s">
        <v>27</v>
      </c>
      <c r="D4922" s="44">
        <v>1</v>
      </c>
      <c r="E4922" s="44" t="s">
        <v>108</v>
      </c>
      <c r="F4922" s="45">
        <v>32</v>
      </c>
      <c r="G4922" s="52" t="s">
        <v>4667</v>
      </c>
      <c r="H4922" s="53" t="s">
        <v>30</v>
      </c>
      <c r="I4922" s="53"/>
      <c r="J4922" s="569"/>
      <c r="K4922" s="42" t="s">
        <v>31</v>
      </c>
      <c r="L4922" s="544">
        <v>45441</v>
      </c>
      <c r="M4922" s="48"/>
      <c r="N4922" s="513">
        <v>45656</v>
      </c>
      <c r="O4922" s="51"/>
      <c r="P4922" s="70" t="str">
        <f t="shared" ca="1" si="815"/>
        <v/>
      </c>
      <c r="Q4922" s="70" t="str">
        <f t="shared" ca="1" si="816"/>
        <v/>
      </c>
      <c r="R4922" s="70" t="str">
        <f t="shared" ca="1" si="817"/>
        <v/>
      </c>
      <c r="S4922" s="70" t="str">
        <f t="shared" ca="1" si="818"/>
        <v/>
      </c>
      <c r="T4922" s="147" t="str">
        <f t="shared" ca="1" si="819"/>
        <v/>
      </c>
      <c r="U4922" s="146"/>
      <c r="V4922" s="51"/>
      <c r="W4922" s="51"/>
      <c r="X4922" s="51"/>
      <c r="Y4922" s="51"/>
      <c r="Z4922" s="51"/>
      <c r="AA4922" s="145"/>
    </row>
    <row r="4923" spans="1:27" s="2" customFormat="1" ht="15.6" x14ac:dyDescent="0.3">
      <c r="A4923" s="555">
        <v>45483</v>
      </c>
      <c r="B4923" s="72" t="s">
        <v>4650</v>
      </c>
      <c r="C4923" s="44" t="s">
        <v>27</v>
      </c>
      <c r="D4923" s="44">
        <v>1</v>
      </c>
      <c r="E4923" s="44" t="s">
        <v>108</v>
      </c>
      <c r="F4923" s="45">
        <v>31</v>
      </c>
      <c r="G4923" s="52" t="s">
        <v>756</v>
      </c>
      <c r="H4923" s="53" t="s">
        <v>30</v>
      </c>
      <c r="I4923" s="53"/>
      <c r="J4923" s="569"/>
      <c r="K4923" s="42" t="s">
        <v>31</v>
      </c>
      <c r="L4923" s="544">
        <v>45441</v>
      </c>
      <c r="M4923" s="48"/>
      <c r="N4923" s="513">
        <v>45656</v>
      </c>
      <c r="O4923" s="51"/>
      <c r="P4923" s="70" t="str">
        <f t="shared" ca="1" si="815"/>
        <v/>
      </c>
      <c r="Q4923" s="70" t="str">
        <f t="shared" ca="1" si="816"/>
        <v/>
      </c>
      <c r="R4923" s="70" t="str">
        <f t="shared" ca="1" si="817"/>
        <v/>
      </c>
      <c r="S4923" s="70" t="str">
        <f t="shared" ca="1" si="818"/>
        <v/>
      </c>
      <c r="T4923" s="147" t="str">
        <f t="shared" ca="1" si="819"/>
        <v/>
      </c>
      <c r="U4923" s="146"/>
      <c r="V4923" s="51"/>
      <c r="W4923" s="51"/>
      <c r="X4923" s="51"/>
      <c r="Y4923" s="51"/>
      <c r="Z4923" s="51"/>
      <c r="AA4923" s="145"/>
    </row>
    <row r="4924" spans="1:27" s="2" customFormat="1" ht="15.6" x14ac:dyDescent="0.3">
      <c r="A4924" s="555">
        <v>45483</v>
      </c>
      <c r="B4924" s="72" t="s">
        <v>4650</v>
      </c>
      <c r="C4924" s="44" t="s">
        <v>27</v>
      </c>
      <c r="D4924" s="44">
        <v>1</v>
      </c>
      <c r="E4924" s="44" t="s">
        <v>108</v>
      </c>
      <c r="F4924" s="45">
        <v>30</v>
      </c>
      <c r="G4924" s="52" t="s">
        <v>4669</v>
      </c>
      <c r="H4924" s="53" t="s">
        <v>30</v>
      </c>
      <c r="I4924" s="53"/>
      <c r="J4924" s="569"/>
      <c r="K4924" s="187" t="s">
        <v>31</v>
      </c>
      <c r="L4924" s="544">
        <v>45441</v>
      </c>
      <c r="M4924" s="48"/>
      <c r="N4924" s="513">
        <v>45656</v>
      </c>
      <c r="O4924" s="51"/>
      <c r="P4924" s="70" t="str">
        <f t="shared" ca="1" si="815"/>
        <v/>
      </c>
      <c r="Q4924" s="70" t="str">
        <f t="shared" ca="1" si="816"/>
        <v/>
      </c>
      <c r="R4924" s="70" t="str">
        <f t="shared" ca="1" si="817"/>
        <v/>
      </c>
      <c r="S4924" s="70" t="str">
        <f t="shared" ca="1" si="818"/>
        <v/>
      </c>
      <c r="T4924" s="147" t="str">
        <f t="shared" ca="1" si="819"/>
        <v/>
      </c>
      <c r="U4924" s="146"/>
      <c r="V4924" s="51"/>
      <c r="W4924" s="51"/>
      <c r="X4924" s="51"/>
      <c r="Y4924" s="51"/>
      <c r="Z4924" s="51"/>
      <c r="AA4924" s="145"/>
    </row>
    <row r="4925" spans="1:27" s="2" customFormat="1" ht="15.6" x14ac:dyDescent="0.3">
      <c r="A4925" s="555">
        <v>45483</v>
      </c>
      <c r="B4925" s="72" t="s">
        <v>4650</v>
      </c>
      <c r="C4925" s="44" t="s">
        <v>27</v>
      </c>
      <c r="D4925" s="44">
        <v>1</v>
      </c>
      <c r="E4925" s="44" t="s">
        <v>108</v>
      </c>
      <c r="F4925" s="45">
        <v>29</v>
      </c>
      <c r="G4925" s="52" t="s">
        <v>4674</v>
      </c>
      <c r="H4925" s="53" t="s">
        <v>30</v>
      </c>
      <c r="I4925" s="53"/>
      <c r="J4925" s="569"/>
      <c r="K4925" s="42" t="s">
        <v>31</v>
      </c>
      <c r="L4925" s="544">
        <v>45441</v>
      </c>
      <c r="M4925" s="48"/>
      <c r="N4925" s="513">
        <v>45656</v>
      </c>
      <c r="O4925" s="51"/>
      <c r="P4925" s="70" t="str">
        <f t="shared" ca="1" si="815"/>
        <v/>
      </c>
      <c r="Q4925" s="70" t="str">
        <f t="shared" ca="1" si="816"/>
        <v/>
      </c>
      <c r="R4925" s="70" t="str">
        <f t="shared" ca="1" si="817"/>
        <v/>
      </c>
      <c r="S4925" s="70" t="str">
        <f t="shared" ca="1" si="818"/>
        <v/>
      </c>
      <c r="T4925" s="147" t="str">
        <f t="shared" ca="1" si="819"/>
        <v/>
      </c>
      <c r="U4925" s="146"/>
      <c r="V4925" s="51"/>
      <c r="W4925" s="51"/>
      <c r="X4925" s="51"/>
      <c r="Y4925" s="51"/>
      <c r="Z4925" s="51"/>
      <c r="AA4925" s="145"/>
    </row>
    <row r="4926" spans="1:27" s="2" customFormat="1" ht="15.6" x14ac:dyDescent="0.3">
      <c r="A4926" s="555">
        <v>45483</v>
      </c>
      <c r="B4926" s="72" t="s">
        <v>4650</v>
      </c>
      <c r="C4926" s="44" t="s">
        <v>27</v>
      </c>
      <c r="D4926" s="44">
        <v>1</v>
      </c>
      <c r="E4926" s="44" t="s">
        <v>108</v>
      </c>
      <c r="F4926" s="45">
        <v>28</v>
      </c>
      <c r="G4926" s="52" t="s">
        <v>4671</v>
      </c>
      <c r="H4926" s="53" t="s">
        <v>30</v>
      </c>
      <c r="I4926" s="53"/>
      <c r="J4926" s="569"/>
      <c r="K4926" s="42" t="s">
        <v>31</v>
      </c>
      <c r="L4926" s="544">
        <v>45441</v>
      </c>
      <c r="M4926" s="48"/>
      <c r="N4926" s="513">
        <v>45656</v>
      </c>
      <c r="O4926" s="51"/>
      <c r="P4926" s="70" t="str">
        <f t="shared" ca="1" si="815"/>
        <v/>
      </c>
      <c r="Q4926" s="70" t="str">
        <f t="shared" ca="1" si="816"/>
        <v/>
      </c>
      <c r="R4926" s="70" t="str">
        <f t="shared" ca="1" si="817"/>
        <v/>
      </c>
      <c r="S4926" s="70" t="str">
        <f t="shared" ca="1" si="818"/>
        <v/>
      </c>
      <c r="T4926" s="147" t="str">
        <f t="shared" ca="1" si="819"/>
        <v/>
      </c>
      <c r="U4926" s="146"/>
      <c r="V4926" s="51"/>
      <c r="W4926" s="51"/>
      <c r="X4926" s="51"/>
      <c r="Y4926" s="51"/>
      <c r="Z4926" s="51"/>
      <c r="AA4926" s="145"/>
    </row>
    <row r="4927" spans="1:27" s="2" customFormat="1" ht="15.6" x14ac:dyDescent="0.3">
      <c r="A4927" s="555">
        <v>45483</v>
      </c>
      <c r="B4927" s="72" t="s">
        <v>4650</v>
      </c>
      <c r="C4927" s="44" t="s">
        <v>27</v>
      </c>
      <c r="D4927" s="44">
        <v>1</v>
      </c>
      <c r="E4927" s="44" t="s">
        <v>108</v>
      </c>
      <c r="F4927" s="45">
        <v>27</v>
      </c>
      <c r="G4927" s="52" t="s">
        <v>4675</v>
      </c>
      <c r="H4927" s="53" t="s">
        <v>30</v>
      </c>
      <c r="I4927" s="53"/>
      <c r="J4927" s="569"/>
      <c r="K4927" s="42" t="s">
        <v>31</v>
      </c>
      <c r="L4927" s="544">
        <v>45441</v>
      </c>
      <c r="M4927" s="48"/>
      <c r="N4927" s="513">
        <v>45656</v>
      </c>
      <c r="O4927" s="51"/>
      <c r="P4927" s="70" t="str">
        <f t="shared" ca="1" si="815"/>
        <v/>
      </c>
      <c r="Q4927" s="70" t="str">
        <f t="shared" ca="1" si="816"/>
        <v/>
      </c>
      <c r="R4927" s="70" t="str">
        <f t="shared" ca="1" si="817"/>
        <v/>
      </c>
      <c r="S4927" s="70" t="str">
        <f t="shared" ca="1" si="818"/>
        <v/>
      </c>
      <c r="T4927" s="147" t="str">
        <f t="shared" ca="1" si="819"/>
        <v/>
      </c>
      <c r="U4927" s="146"/>
      <c r="V4927" s="51"/>
      <c r="W4927" s="51"/>
      <c r="X4927" s="51"/>
      <c r="Y4927" s="51"/>
      <c r="Z4927" s="51"/>
      <c r="AA4927" s="145"/>
    </row>
    <row r="4928" spans="1:27" s="2" customFormat="1" ht="15.6" x14ac:dyDescent="0.3">
      <c r="A4928" s="555">
        <v>45483</v>
      </c>
      <c r="B4928" s="72" t="s">
        <v>4650</v>
      </c>
      <c r="C4928" s="44" t="s">
        <v>27</v>
      </c>
      <c r="D4928" s="44">
        <v>1</v>
      </c>
      <c r="E4928" s="44" t="s">
        <v>108</v>
      </c>
      <c r="F4928" s="45">
        <v>26</v>
      </c>
      <c r="G4928" s="52" t="s">
        <v>4673</v>
      </c>
      <c r="H4928" s="53" t="s">
        <v>30</v>
      </c>
      <c r="I4928" s="53"/>
      <c r="J4928" s="569"/>
      <c r="K4928" s="42" t="s">
        <v>31</v>
      </c>
      <c r="L4928" s="544">
        <v>45441</v>
      </c>
      <c r="M4928" s="48"/>
      <c r="N4928" s="513">
        <v>45656</v>
      </c>
      <c r="O4928" s="51"/>
      <c r="P4928" s="70" t="str">
        <f t="shared" ca="1" si="815"/>
        <v/>
      </c>
      <c r="Q4928" s="70" t="str">
        <f t="shared" ca="1" si="816"/>
        <v/>
      </c>
      <c r="R4928" s="70" t="str">
        <f t="shared" ca="1" si="817"/>
        <v/>
      </c>
      <c r="S4928" s="70" t="str">
        <f t="shared" ca="1" si="818"/>
        <v/>
      </c>
      <c r="T4928" s="147" t="str">
        <f t="shared" ca="1" si="819"/>
        <v/>
      </c>
      <c r="U4928" s="146"/>
      <c r="V4928" s="51"/>
      <c r="W4928" s="51"/>
      <c r="X4928" s="51"/>
      <c r="Y4928" s="51"/>
      <c r="Z4928" s="51"/>
      <c r="AA4928" s="145"/>
    </row>
    <row r="4929" spans="1:27" s="2" customFormat="1" ht="15.6" x14ac:dyDescent="0.3">
      <c r="A4929" s="555">
        <v>45483</v>
      </c>
      <c r="B4929" s="72" t="s">
        <v>4650</v>
      </c>
      <c r="C4929" s="44" t="s">
        <v>27</v>
      </c>
      <c r="D4929" s="44">
        <v>1</v>
      </c>
      <c r="E4929" s="44" t="s">
        <v>108</v>
      </c>
      <c r="F4929" s="45">
        <v>25</v>
      </c>
      <c r="G4929" s="52" t="s">
        <v>4676</v>
      </c>
      <c r="H4929" s="53" t="s">
        <v>30</v>
      </c>
      <c r="I4929" s="53"/>
      <c r="J4929" s="569"/>
      <c r="K4929" s="42" t="s">
        <v>31</v>
      </c>
      <c r="L4929" s="544">
        <v>45441</v>
      </c>
      <c r="M4929" s="48"/>
      <c r="N4929" s="513">
        <v>45656</v>
      </c>
      <c r="O4929" s="51"/>
      <c r="P4929" s="70" t="str">
        <f t="shared" ca="1" si="815"/>
        <v/>
      </c>
      <c r="Q4929" s="70" t="str">
        <f t="shared" ca="1" si="816"/>
        <v/>
      </c>
      <c r="R4929" s="70" t="str">
        <f t="shared" ca="1" si="817"/>
        <v/>
      </c>
      <c r="S4929" s="70" t="str">
        <f t="shared" ca="1" si="818"/>
        <v/>
      </c>
      <c r="T4929" s="147" t="str">
        <f t="shared" ca="1" si="819"/>
        <v/>
      </c>
      <c r="U4929" s="146"/>
      <c r="V4929" s="51"/>
      <c r="W4929" s="51"/>
      <c r="X4929" s="51"/>
      <c r="Y4929" s="51"/>
      <c r="Z4929" s="51"/>
      <c r="AA4929" s="145"/>
    </row>
    <row r="4930" spans="1:27" s="2" customFormat="1" ht="15.6" x14ac:dyDescent="0.3">
      <c r="A4930" s="555">
        <v>45483</v>
      </c>
      <c r="B4930" s="72" t="s">
        <v>4650</v>
      </c>
      <c r="C4930" s="44" t="s">
        <v>27</v>
      </c>
      <c r="D4930" s="44">
        <v>1</v>
      </c>
      <c r="E4930" s="44" t="s">
        <v>108</v>
      </c>
      <c r="F4930" s="45">
        <v>24</v>
      </c>
      <c r="G4930" s="52" t="s">
        <v>756</v>
      </c>
      <c r="H4930" s="53" t="s">
        <v>30</v>
      </c>
      <c r="I4930" s="53"/>
      <c r="J4930" s="569"/>
      <c r="K4930" s="42" t="s">
        <v>31</v>
      </c>
      <c r="L4930" s="544">
        <v>45441</v>
      </c>
      <c r="M4930" s="48"/>
      <c r="N4930" s="513">
        <v>45656</v>
      </c>
      <c r="O4930" s="51"/>
      <c r="P4930" s="70" t="str">
        <f t="shared" ref="P4930:P4961" ca="1" si="820">IF(K4930="NÃO INTERVENCIONADO",TODAY()-J4930,"")</f>
        <v/>
      </c>
      <c r="Q4930" s="70" t="str">
        <f t="shared" ref="Q4930:Q4961" ca="1" si="821">IF(K4930="ENCOMENDADO",TODAY()-J4930,"")</f>
        <v/>
      </c>
      <c r="R4930" s="70" t="str">
        <f t="shared" ref="R4930:R4961" ca="1" si="822">IF(K4930="EM OBRA",TODAY()-J4930,"")</f>
        <v/>
      </c>
      <c r="S4930" s="70" t="str">
        <f t="shared" ref="S4930:S4961" ca="1" si="823">IF(K4930="CORREÇÃO NÃO ACEITE",TODAY()-J4930,"")</f>
        <v/>
      </c>
      <c r="T4930" s="147" t="str">
        <f t="shared" ref="T4930:T4961" ca="1" si="824">IF(K4930="A VERIFICAR",TODAY()-J4930,"")</f>
        <v/>
      </c>
      <c r="U4930" s="146"/>
      <c r="V4930" s="51"/>
      <c r="W4930" s="51"/>
      <c r="X4930" s="51"/>
      <c r="Y4930" s="51"/>
      <c r="Z4930" s="51"/>
      <c r="AA4930" s="145"/>
    </row>
    <row r="4931" spans="1:27" s="2" customFormat="1" ht="15.6" x14ac:dyDescent="0.3">
      <c r="A4931" s="555">
        <v>45483</v>
      </c>
      <c r="B4931" s="72" t="s">
        <v>4650</v>
      </c>
      <c r="C4931" s="44" t="s">
        <v>27</v>
      </c>
      <c r="D4931" s="44">
        <v>1</v>
      </c>
      <c r="E4931" s="44" t="s">
        <v>108</v>
      </c>
      <c r="F4931" s="45">
        <v>23</v>
      </c>
      <c r="G4931" s="52" t="s">
        <v>3099</v>
      </c>
      <c r="H4931" s="53" t="s">
        <v>30</v>
      </c>
      <c r="I4931" s="53"/>
      <c r="J4931" s="569"/>
      <c r="K4931" s="42" t="s">
        <v>31</v>
      </c>
      <c r="L4931" s="544">
        <v>45441</v>
      </c>
      <c r="M4931" s="48"/>
      <c r="N4931" s="513">
        <v>45656</v>
      </c>
      <c r="O4931" s="51"/>
      <c r="P4931" s="70" t="str">
        <f t="shared" ca="1" si="820"/>
        <v/>
      </c>
      <c r="Q4931" s="70" t="str">
        <f t="shared" ca="1" si="821"/>
        <v/>
      </c>
      <c r="R4931" s="70" t="str">
        <f t="shared" ca="1" si="822"/>
        <v/>
      </c>
      <c r="S4931" s="70" t="str">
        <f t="shared" ca="1" si="823"/>
        <v/>
      </c>
      <c r="T4931" s="147" t="str">
        <f t="shared" ca="1" si="824"/>
        <v/>
      </c>
      <c r="U4931" s="146"/>
      <c r="V4931" s="51"/>
      <c r="W4931" s="51"/>
      <c r="X4931" s="51"/>
      <c r="Y4931" s="51"/>
      <c r="Z4931" s="51"/>
      <c r="AA4931" s="145"/>
    </row>
    <row r="4932" spans="1:27" s="2" customFormat="1" ht="15.6" x14ac:dyDescent="0.3">
      <c r="A4932" s="555">
        <v>45483</v>
      </c>
      <c r="B4932" s="72" t="s">
        <v>4650</v>
      </c>
      <c r="C4932" s="44" t="s">
        <v>27</v>
      </c>
      <c r="D4932" s="44">
        <v>1</v>
      </c>
      <c r="E4932" s="44" t="s">
        <v>108</v>
      </c>
      <c r="F4932" s="45">
        <v>22</v>
      </c>
      <c r="G4932" s="52" t="s">
        <v>4674</v>
      </c>
      <c r="H4932" s="53" t="s">
        <v>30</v>
      </c>
      <c r="I4932" s="53"/>
      <c r="J4932" s="569"/>
      <c r="K4932" s="42" t="s">
        <v>31</v>
      </c>
      <c r="L4932" s="544">
        <v>45441</v>
      </c>
      <c r="M4932" s="48"/>
      <c r="N4932" s="513">
        <v>45656</v>
      </c>
      <c r="O4932" s="51"/>
      <c r="P4932" s="70" t="str">
        <f t="shared" ca="1" si="820"/>
        <v/>
      </c>
      <c r="Q4932" s="70" t="str">
        <f t="shared" ca="1" si="821"/>
        <v/>
      </c>
      <c r="R4932" s="70" t="str">
        <f t="shared" ca="1" si="822"/>
        <v/>
      </c>
      <c r="S4932" s="70" t="str">
        <f t="shared" ca="1" si="823"/>
        <v/>
      </c>
      <c r="T4932" s="147" t="str">
        <f t="shared" ca="1" si="824"/>
        <v/>
      </c>
      <c r="U4932" s="146"/>
      <c r="V4932" s="51"/>
      <c r="W4932" s="51"/>
      <c r="X4932" s="51"/>
      <c r="Y4932" s="51"/>
      <c r="Z4932" s="51"/>
      <c r="AA4932" s="145"/>
    </row>
    <row r="4933" spans="1:27" s="2" customFormat="1" ht="15.6" x14ac:dyDescent="0.3">
      <c r="A4933" s="555">
        <v>45483</v>
      </c>
      <c r="B4933" s="72" t="s">
        <v>4650</v>
      </c>
      <c r="C4933" s="44" t="s">
        <v>27</v>
      </c>
      <c r="D4933" s="44">
        <v>1</v>
      </c>
      <c r="E4933" s="44" t="s">
        <v>108</v>
      </c>
      <c r="F4933" s="45">
        <v>21</v>
      </c>
      <c r="G4933" s="52" t="s">
        <v>4677</v>
      </c>
      <c r="H4933" s="53" t="s">
        <v>30</v>
      </c>
      <c r="I4933" s="53"/>
      <c r="J4933" s="569"/>
      <c r="K4933" s="42" t="s">
        <v>31</v>
      </c>
      <c r="L4933" s="544">
        <v>45441</v>
      </c>
      <c r="M4933" s="48"/>
      <c r="N4933" s="513">
        <v>45656</v>
      </c>
      <c r="O4933" s="51"/>
      <c r="P4933" s="70" t="str">
        <f t="shared" ca="1" si="820"/>
        <v/>
      </c>
      <c r="Q4933" s="70" t="str">
        <f t="shared" ca="1" si="821"/>
        <v/>
      </c>
      <c r="R4933" s="70" t="str">
        <f t="shared" ca="1" si="822"/>
        <v/>
      </c>
      <c r="S4933" s="70" t="str">
        <f t="shared" ca="1" si="823"/>
        <v/>
      </c>
      <c r="T4933" s="147" t="str">
        <f t="shared" ca="1" si="824"/>
        <v/>
      </c>
      <c r="U4933" s="146"/>
      <c r="V4933" s="51"/>
      <c r="W4933" s="51"/>
      <c r="X4933" s="51"/>
      <c r="Y4933" s="51"/>
      <c r="Z4933" s="51"/>
      <c r="AA4933" s="145"/>
    </row>
    <row r="4934" spans="1:27" s="2" customFormat="1" ht="15.6" x14ac:dyDescent="0.3">
      <c r="A4934" s="555">
        <v>45483</v>
      </c>
      <c r="B4934" s="72" t="s">
        <v>4650</v>
      </c>
      <c r="C4934" s="44" t="s">
        <v>27</v>
      </c>
      <c r="D4934" s="44">
        <v>1</v>
      </c>
      <c r="E4934" s="44" t="s">
        <v>108</v>
      </c>
      <c r="F4934" s="45">
        <v>20</v>
      </c>
      <c r="G4934" s="52" t="s">
        <v>4675</v>
      </c>
      <c r="H4934" s="53" t="s">
        <v>30</v>
      </c>
      <c r="I4934" s="53"/>
      <c r="J4934" s="569"/>
      <c r="K4934" s="42" t="s">
        <v>31</v>
      </c>
      <c r="L4934" s="544">
        <v>45441</v>
      </c>
      <c r="M4934" s="48"/>
      <c r="N4934" s="513">
        <v>45656</v>
      </c>
      <c r="O4934" s="51"/>
      <c r="P4934" s="70" t="str">
        <f t="shared" ca="1" si="820"/>
        <v/>
      </c>
      <c r="Q4934" s="70" t="str">
        <f t="shared" ca="1" si="821"/>
        <v/>
      </c>
      <c r="R4934" s="70" t="str">
        <f t="shared" ca="1" si="822"/>
        <v/>
      </c>
      <c r="S4934" s="70" t="str">
        <f t="shared" ca="1" si="823"/>
        <v/>
      </c>
      <c r="T4934" s="147" t="str">
        <f t="shared" ca="1" si="824"/>
        <v/>
      </c>
      <c r="U4934" s="146"/>
      <c r="V4934" s="51"/>
      <c r="W4934" s="51"/>
      <c r="X4934" s="51"/>
      <c r="Y4934" s="51"/>
      <c r="Z4934" s="51"/>
      <c r="AA4934" s="145"/>
    </row>
    <row r="4935" spans="1:27" s="2" customFormat="1" ht="15.6" x14ac:dyDescent="0.3">
      <c r="A4935" s="555">
        <v>45483</v>
      </c>
      <c r="B4935" s="72" t="s">
        <v>4650</v>
      </c>
      <c r="C4935" s="44" t="s">
        <v>27</v>
      </c>
      <c r="D4935" s="44">
        <v>1</v>
      </c>
      <c r="E4935" s="44" t="s">
        <v>108</v>
      </c>
      <c r="F4935" s="45">
        <v>19</v>
      </c>
      <c r="G4935" s="52" t="s">
        <v>4678</v>
      </c>
      <c r="H4935" s="53" t="s">
        <v>30</v>
      </c>
      <c r="I4935" s="53"/>
      <c r="J4935" s="569"/>
      <c r="K4935" s="42" t="s">
        <v>31</v>
      </c>
      <c r="L4935" s="544">
        <v>45441</v>
      </c>
      <c r="M4935" s="48"/>
      <c r="N4935" s="513">
        <v>45656</v>
      </c>
      <c r="O4935" s="51"/>
      <c r="P4935" s="70" t="str">
        <f t="shared" ca="1" si="820"/>
        <v/>
      </c>
      <c r="Q4935" s="70" t="str">
        <f t="shared" ca="1" si="821"/>
        <v/>
      </c>
      <c r="R4935" s="70" t="str">
        <f t="shared" ca="1" si="822"/>
        <v/>
      </c>
      <c r="S4935" s="70" t="str">
        <f t="shared" ca="1" si="823"/>
        <v/>
      </c>
      <c r="T4935" s="147" t="str">
        <f t="shared" ca="1" si="824"/>
        <v/>
      </c>
      <c r="U4935" s="146"/>
      <c r="V4935" s="51"/>
      <c r="W4935" s="51"/>
      <c r="X4935" s="51"/>
      <c r="Y4935" s="51"/>
      <c r="Z4935" s="51"/>
      <c r="AA4935" s="145"/>
    </row>
    <row r="4936" spans="1:27" s="2" customFormat="1" ht="15.6" x14ac:dyDescent="0.3">
      <c r="A4936" s="555">
        <v>45483</v>
      </c>
      <c r="B4936" s="72" t="s">
        <v>4650</v>
      </c>
      <c r="C4936" s="44" t="s">
        <v>27</v>
      </c>
      <c r="D4936" s="44">
        <v>1</v>
      </c>
      <c r="E4936" s="44" t="s">
        <v>108</v>
      </c>
      <c r="F4936" s="45">
        <v>18</v>
      </c>
      <c r="G4936" s="52" t="s">
        <v>4676</v>
      </c>
      <c r="H4936" s="53" t="s">
        <v>44</v>
      </c>
      <c r="I4936" s="48"/>
      <c r="J4936" s="569"/>
      <c r="K4936" s="42" t="s">
        <v>31</v>
      </c>
      <c r="L4936" s="544">
        <v>45441</v>
      </c>
      <c r="M4936" s="43"/>
      <c r="N4936" s="513">
        <v>45656</v>
      </c>
      <c r="O4936" s="51"/>
      <c r="P4936" s="70" t="str">
        <f t="shared" ca="1" si="820"/>
        <v/>
      </c>
      <c r="Q4936" s="70" t="str">
        <f t="shared" ca="1" si="821"/>
        <v/>
      </c>
      <c r="R4936" s="70" t="str">
        <f t="shared" ca="1" si="822"/>
        <v/>
      </c>
      <c r="S4936" s="70" t="str">
        <f t="shared" ca="1" si="823"/>
        <v/>
      </c>
      <c r="T4936" s="147" t="str">
        <f t="shared" ca="1" si="824"/>
        <v/>
      </c>
      <c r="U4936" s="146"/>
      <c r="V4936" s="51"/>
      <c r="W4936" s="51"/>
      <c r="X4936" s="51"/>
      <c r="Y4936" s="51"/>
      <c r="Z4936" s="51"/>
      <c r="AA4936" s="145"/>
    </row>
    <row r="4937" spans="1:27" s="2" customFormat="1" ht="15.6" x14ac:dyDescent="0.3">
      <c r="A4937" s="555">
        <v>45483</v>
      </c>
      <c r="B4937" s="72" t="s">
        <v>4650</v>
      </c>
      <c r="C4937" s="44" t="s">
        <v>27</v>
      </c>
      <c r="D4937" s="44">
        <v>1</v>
      </c>
      <c r="E4937" s="44" t="s">
        <v>108</v>
      </c>
      <c r="F4937" s="45">
        <v>17</v>
      </c>
      <c r="G4937" s="52" t="s">
        <v>3099</v>
      </c>
      <c r="H4937" s="53" t="s">
        <v>44</v>
      </c>
      <c r="I4937" s="48"/>
      <c r="J4937" s="569"/>
      <c r="K4937" s="42" t="s">
        <v>31</v>
      </c>
      <c r="L4937" s="544">
        <v>45441</v>
      </c>
      <c r="M4937" s="43"/>
      <c r="N4937" s="513">
        <v>45656</v>
      </c>
      <c r="O4937" s="51"/>
      <c r="P4937" s="70" t="str">
        <f t="shared" ca="1" si="820"/>
        <v/>
      </c>
      <c r="Q4937" s="70" t="str">
        <f t="shared" ca="1" si="821"/>
        <v/>
      </c>
      <c r="R4937" s="70" t="str">
        <f t="shared" ca="1" si="822"/>
        <v/>
      </c>
      <c r="S4937" s="70" t="str">
        <f t="shared" ca="1" si="823"/>
        <v/>
      </c>
      <c r="T4937" s="147" t="str">
        <f t="shared" ca="1" si="824"/>
        <v/>
      </c>
      <c r="U4937" s="146"/>
      <c r="V4937" s="51"/>
      <c r="W4937" s="51"/>
      <c r="X4937" s="51"/>
      <c r="Y4937" s="51"/>
      <c r="Z4937" s="51"/>
      <c r="AA4937" s="145"/>
    </row>
    <row r="4938" spans="1:27" s="2" customFormat="1" ht="15.6" x14ac:dyDescent="0.3">
      <c r="A4938" s="555">
        <v>45483</v>
      </c>
      <c r="B4938" s="72" t="s">
        <v>4650</v>
      </c>
      <c r="C4938" s="44" t="s">
        <v>27</v>
      </c>
      <c r="D4938" s="44">
        <v>1</v>
      </c>
      <c r="E4938" s="44" t="s">
        <v>108</v>
      </c>
      <c r="F4938" s="45">
        <v>16</v>
      </c>
      <c r="G4938" s="52" t="s">
        <v>4677</v>
      </c>
      <c r="H4938" s="53" t="s">
        <v>30</v>
      </c>
      <c r="I4938" s="53"/>
      <c r="J4938" s="569"/>
      <c r="K4938" s="42" t="s">
        <v>31</v>
      </c>
      <c r="L4938" s="544">
        <v>45441</v>
      </c>
      <c r="M4938" s="48"/>
      <c r="N4938" s="513">
        <v>45656</v>
      </c>
      <c r="O4938" s="51"/>
      <c r="P4938" s="70" t="str">
        <f t="shared" ca="1" si="820"/>
        <v/>
      </c>
      <c r="Q4938" s="70" t="str">
        <f t="shared" ca="1" si="821"/>
        <v/>
      </c>
      <c r="R4938" s="70" t="str">
        <f t="shared" ca="1" si="822"/>
        <v/>
      </c>
      <c r="S4938" s="70" t="str">
        <f t="shared" ca="1" si="823"/>
        <v/>
      </c>
      <c r="T4938" s="147" t="str">
        <f t="shared" ca="1" si="824"/>
        <v/>
      </c>
      <c r="U4938" s="146"/>
      <c r="V4938" s="51"/>
      <c r="W4938" s="51"/>
      <c r="X4938" s="51"/>
      <c r="Y4938" s="51"/>
      <c r="Z4938" s="51"/>
      <c r="AA4938" s="145"/>
    </row>
    <row r="4939" spans="1:27" s="2" customFormat="1" ht="15.6" x14ac:dyDescent="0.3">
      <c r="A4939" s="555">
        <v>45483</v>
      </c>
      <c r="B4939" s="72" t="s">
        <v>4650</v>
      </c>
      <c r="C4939" s="44" t="s">
        <v>27</v>
      </c>
      <c r="D4939" s="44">
        <v>1</v>
      </c>
      <c r="E4939" s="44" t="s">
        <v>108</v>
      </c>
      <c r="F4939" s="45">
        <v>15</v>
      </c>
      <c r="G4939" s="52" t="s">
        <v>187</v>
      </c>
      <c r="H4939" s="53" t="s">
        <v>30</v>
      </c>
      <c r="I4939" s="53"/>
      <c r="J4939" s="569"/>
      <c r="K4939" s="42" t="s">
        <v>31</v>
      </c>
      <c r="L4939" s="544">
        <v>45441</v>
      </c>
      <c r="M4939" s="48"/>
      <c r="N4939" s="513">
        <v>45656</v>
      </c>
      <c r="P4939" s="70" t="str">
        <f t="shared" ca="1" si="820"/>
        <v/>
      </c>
      <c r="Q4939" s="70" t="str">
        <f t="shared" ca="1" si="821"/>
        <v/>
      </c>
      <c r="R4939" s="70" t="str">
        <f t="shared" ca="1" si="822"/>
        <v/>
      </c>
      <c r="S4939" s="70" t="str">
        <f t="shared" ca="1" si="823"/>
        <v/>
      </c>
      <c r="T4939" s="147" t="str">
        <f t="shared" ca="1" si="824"/>
        <v/>
      </c>
      <c r="U4939" s="146"/>
      <c r="V4939" s="51"/>
      <c r="W4939" s="51"/>
      <c r="X4939" s="51"/>
      <c r="Y4939" s="51"/>
      <c r="Z4939" s="51"/>
      <c r="AA4939" s="145"/>
    </row>
    <row r="4940" spans="1:27" s="2" customFormat="1" ht="15.6" x14ac:dyDescent="0.3">
      <c r="A4940" s="555">
        <v>45483</v>
      </c>
      <c r="B4940" s="72" t="s">
        <v>4650</v>
      </c>
      <c r="C4940" s="44" t="s">
        <v>27</v>
      </c>
      <c r="D4940" s="44">
        <v>1</v>
      </c>
      <c r="E4940" s="44" t="s">
        <v>108</v>
      </c>
      <c r="F4940" s="45">
        <v>14</v>
      </c>
      <c r="G4940" s="52" t="s">
        <v>4678</v>
      </c>
      <c r="H4940" s="53" t="s">
        <v>30</v>
      </c>
      <c r="I4940" s="53"/>
      <c r="J4940" s="569"/>
      <c r="K4940" s="42" t="s">
        <v>31</v>
      </c>
      <c r="L4940" s="544">
        <v>45441</v>
      </c>
      <c r="M4940" s="48"/>
      <c r="N4940" s="513">
        <v>45656</v>
      </c>
      <c r="P4940" s="70" t="str">
        <f t="shared" ca="1" si="820"/>
        <v/>
      </c>
      <c r="Q4940" s="70" t="str">
        <f t="shared" ca="1" si="821"/>
        <v/>
      </c>
      <c r="R4940" s="70" t="str">
        <f t="shared" ca="1" si="822"/>
        <v/>
      </c>
      <c r="S4940" s="70" t="str">
        <f t="shared" ca="1" si="823"/>
        <v/>
      </c>
      <c r="T4940" s="147" t="str">
        <f t="shared" ca="1" si="824"/>
        <v/>
      </c>
      <c r="U4940" s="146"/>
      <c r="V4940" s="51"/>
      <c r="W4940" s="51"/>
      <c r="X4940" s="51"/>
      <c r="Y4940" s="51"/>
      <c r="Z4940" s="51"/>
      <c r="AA4940" s="145"/>
    </row>
    <row r="4941" spans="1:27" s="2" customFormat="1" ht="15.6" x14ac:dyDescent="0.3">
      <c r="A4941" s="555">
        <v>45483</v>
      </c>
      <c r="B4941" s="72" t="s">
        <v>4650</v>
      </c>
      <c r="C4941" s="44" t="s">
        <v>27</v>
      </c>
      <c r="D4941" s="44">
        <v>1</v>
      </c>
      <c r="E4941" s="44" t="s">
        <v>108</v>
      </c>
      <c r="F4941" s="45">
        <v>13</v>
      </c>
      <c r="G4941" s="52" t="s">
        <v>4679</v>
      </c>
      <c r="H4941" s="53" t="s">
        <v>30</v>
      </c>
      <c r="I4941" s="53"/>
      <c r="J4941" s="569"/>
      <c r="K4941" s="42" t="s">
        <v>31</v>
      </c>
      <c r="L4941" s="544">
        <v>45441</v>
      </c>
      <c r="M4941" s="48"/>
      <c r="N4941" s="513">
        <v>45656</v>
      </c>
      <c r="P4941" s="70" t="str">
        <f t="shared" ca="1" si="820"/>
        <v/>
      </c>
      <c r="Q4941" s="70" t="str">
        <f t="shared" ca="1" si="821"/>
        <v/>
      </c>
      <c r="R4941" s="70" t="str">
        <f t="shared" ca="1" si="822"/>
        <v/>
      </c>
      <c r="S4941" s="70" t="str">
        <f t="shared" ca="1" si="823"/>
        <v/>
      </c>
      <c r="T4941" s="147" t="str">
        <f t="shared" ca="1" si="824"/>
        <v/>
      </c>
      <c r="U4941" s="146"/>
      <c r="V4941" s="51"/>
      <c r="W4941" s="51"/>
      <c r="X4941" s="51"/>
      <c r="Y4941" s="51"/>
      <c r="Z4941" s="51"/>
      <c r="AA4941" s="145"/>
    </row>
    <row r="4942" spans="1:27" s="2" customFormat="1" ht="15.6" x14ac:dyDescent="0.3">
      <c r="A4942" s="555">
        <v>45483</v>
      </c>
      <c r="B4942" s="72" t="s">
        <v>4650</v>
      </c>
      <c r="C4942" s="44" t="s">
        <v>27</v>
      </c>
      <c r="D4942" s="44">
        <v>1</v>
      </c>
      <c r="E4942" s="44" t="s">
        <v>108</v>
      </c>
      <c r="F4942" s="45">
        <v>12</v>
      </c>
      <c r="G4942" s="52" t="s">
        <v>4680</v>
      </c>
      <c r="H4942" s="53" t="s">
        <v>30</v>
      </c>
      <c r="I4942" s="53"/>
      <c r="J4942" s="569"/>
      <c r="K4942" s="187" t="s">
        <v>31</v>
      </c>
      <c r="L4942" s="544">
        <v>45441</v>
      </c>
      <c r="M4942" s="48"/>
      <c r="N4942" s="513">
        <v>45656</v>
      </c>
      <c r="P4942" s="70" t="str">
        <f t="shared" ca="1" si="820"/>
        <v/>
      </c>
      <c r="Q4942" s="70" t="str">
        <f t="shared" ca="1" si="821"/>
        <v/>
      </c>
      <c r="R4942" s="70" t="str">
        <f t="shared" ca="1" si="822"/>
        <v/>
      </c>
      <c r="S4942" s="70" t="str">
        <f t="shared" ca="1" si="823"/>
        <v/>
      </c>
      <c r="T4942" s="147" t="str">
        <f t="shared" ca="1" si="824"/>
        <v/>
      </c>
      <c r="U4942" s="146"/>
      <c r="V4942" s="51"/>
      <c r="W4942" s="51"/>
      <c r="X4942" s="51"/>
      <c r="Y4942" s="51"/>
      <c r="Z4942" s="51"/>
      <c r="AA4942" s="145"/>
    </row>
    <row r="4943" spans="1:27" s="2" customFormat="1" ht="15.6" x14ac:dyDescent="0.3">
      <c r="A4943" s="555">
        <v>45483</v>
      </c>
      <c r="B4943" s="72" t="s">
        <v>4650</v>
      </c>
      <c r="C4943" s="44" t="s">
        <v>27</v>
      </c>
      <c r="D4943" s="44">
        <v>1</v>
      </c>
      <c r="E4943" s="44" t="s">
        <v>108</v>
      </c>
      <c r="F4943" s="45">
        <v>11</v>
      </c>
      <c r="G4943" s="52" t="s">
        <v>4681</v>
      </c>
      <c r="H4943" s="53" t="s">
        <v>30</v>
      </c>
      <c r="I4943" s="53"/>
      <c r="J4943" s="569"/>
      <c r="K4943" s="42" t="s">
        <v>31</v>
      </c>
      <c r="L4943" s="544">
        <v>45441</v>
      </c>
      <c r="M4943" s="48"/>
      <c r="N4943" s="513">
        <v>45656</v>
      </c>
      <c r="P4943" s="70" t="str">
        <f t="shared" ca="1" si="820"/>
        <v/>
      </c>
      <c r="Q4943" s="70" t="str">
        <f t="shared" ca="1" si="821"/>
        <v/>
      </c>
      <c r="R4943" s="70" t="str">
        <f t="shared" ca="1" si="822"/>
        <v/>
      </c>
      <c r="S4943" s="70" t="str">
        <f t="shared" ca="1" si="823"/>
        <v/>
      </c>
      <c r="T4943" s="147" t="str">
        <f t="shared" ca="1" si="824"/>
        <v/>
      </c>
      <c r="U4943" s="146"/>
      <c r="V4943" s="51"/>
      <c r="W4943" s="51"/>
      <c r="X4943" s="51"/>
      <c r="Y4943" s="51"/>
      <c r="Z4943" s="51"/>
      <c r="AA4943" s="145"/>
    </row>
    <row r="4944" spans="1:27" s="2" customFormat="1" ht="15.6" x14ac:dyDescent="0.3">
      <c r="A4944" s="555">
        <v>45483</v>
      </c>
      <c r="B4944" s="72" t="s">
        <v>4650</v>
      </c>
      <c r="C4944" s="44" t="s">
        <v>27</v>
      </c>
      <c r="D4944" s="44">
        <v>1</v>
      </c>
      <c r="E4944" s="44" t="s">
        <v>108</v>
      </c>
      <c r="F4944" s="45">
        <v>10</v>
      </c>
      <c r="G4944" s="52" t="s">
        <v>4682</v>
      </c>
      <c r="H4944" s="53" t="s">
        <v>30</v>
      </c>
      <c r="I4944" s="53"/>
      <c r="J4944" s="569"/>
      <c r="K4944" s="42" t="s">
        <v>31</v>
      </c>
      <c r="L4944" s="544">
        <v>45441</v>
      </c>
      <c r="M4944" s="48"/>
      <c r="N4944" s="513">
        <v>45656</v>
      </c>
      <c r="P4944" s="70" t="str">
        <f t="shared" ca="1" si="820"/>
        <v/>
      </c>
      <c r="Q4944" s="70" t="str">
        <f t="shared" ca="1" si="821"/>
        <v/>
      </c>
      <c r="R4944" s="70" t="str">
        <f t="shared" ca="1" si="822"/>
        <v/>
      </c>
      <c r="S4944" s="70" t="str">
        <f t="shared" ca="1" si="823"/>
        <v/>
      </c>
      <c r="T4944" s="147" t="str">
        <f t="shared" ca="1" si="824"/>
        <v/>
      </c>
      <c r="U4944" s="146"/>
      <c r="V4944" s="51"/>
      <c r="W4944" s="51"/>
      <c r="X4944" s="51"/>
      <c r="Y4944" s="51"/>
      <c r="Z4944" s="51"/>
      <c r="AA4944" s="145"/>
    </row>
    <row r="4945" spans="1:27" s="2" customFormat="1" ht="15.6" x14ac:dyDescent="0.3">
      <c r="A4945" s="555">
        <v>45483</v>
      </c>
      <c r="B4945" s="72" t="s">
        <v>4650</v>
      </c>
      <c r="C4945" s="44" t="s">
        <v>27</v>
      </c>
      <c r="D4945" s="44">
        <v>1</v>
      </c>
      <c r="E4945" s="44" t="s">
        <v>108</v>
      </c>
      <c r="F4945" s="45">
        <v>9</v>
      </c>
      <c r="G4945" s="52" t="s">
        <v>4683</v>
      </c>
      <c r="H4945" s="53" t="s">
        <v>30</v>
      </c>
      <c r="I4945" s="53"/>
      <c r="J4945" s="569"/>
      <c r="K4945" s="42" t="s">
        <v>31</v>
      </c>
      <c r="L4945" s="544">
        <v>45441</v>
      </c>
      <c r="M4945" s="48"/>
      <c r="N4945" s="513">
        <v>45656</v>
      </c>
      <c r="P4945" s="70" t="str">
        <f t="shared" ca="1" si="820"/>
        <v/>
      </c>
      <c r="Q4945" s="70" t="str">
        <f t="shared" ca="1" si="821"/>
        <v/>
      </c>
      <c r="R4945" s="70" t="str">
        <f t="shared" ca="1" si="822"/>
        <v/>
      </c>
      <c r="S4945" s="70" t="str">
        <f t="shared" ca="1" si="823"/>
        <v/>
      </c>
      <c r="T4945" s="147" t="str">
        <f t="shared" ca="1" si="824"/>
        <v/>
      </c>
      <c r="U4945" s="146"/>
      <c r="V4945" s="51"/>
      <c r="W4945" s="51"/>
      <c r="X4945" s="51"/>
      <c r="Y4945" s="51"/>
      <c r="Z4945" s="51"/>
      <c r="AA4945" s="145"/>
    </row>
    <row r="4946" spans="1:27" s="2" customFormat="1" ht="15.6" x14ac:dyDescent="0.3">
      <c r="A4946" s="555">
        <v>45483</v>
      </c>
      <c r="B4946" s="72" t="s">
        <v>4650</v>
      </c>
      <c r="C4946" s="44" t="s">
        <v>27</v>
      </c>
      <c r="D4946" s="44">
        <v>1</v>
      </c>
      <c r="E4946" s="44" t="s">
        <v>108</v>
      </c>
      <c r="F4946" s="45">
        <v>8</v>
      </c>
      <c r="G4946" s="52" t="s">
        <v>187</v>
      </c>
      <c r="H4946" s="53" t="s">
        <v>533</v>
      </c>
      <c r="I4946" s="53"/>
      <c r="J4946" s="569"/>
      <c r="K4946" s="42" t="s">
        <v>31</v>
      </c>
      <c r="L4946" s="544">
        <v>45441</v>
      </c>
      <c r="M4946" s="58"/>
      <c r="N4946" s="513">
        <v>45656</v>
      </c>
      <c r="P4946" s="70" t="str">
        <f t="shared" ca="1" si="820"/>
        <v/>
      </c>
      <c r="Q4946" s="70" t="str">
        <f t="shared" ca="1" si="821"/>
        <v/>
      </c>
      <c r="R4946" s="70" t="str">
        <f t="shared" ca="1" si="822"/>
        <v/>
      </c>
      <c r="S4946" s="70" t="str">
        <f t="shared" ca="1" si="823"/>
        <v/>
      </c>
      <c r="T4946" s="147" t="str">
        <f t="shared" ca="1" si="824"/>
        <v/>
      </c>
      <c r="U4946" s="146"/>
      <c r="V4946" s="51"/>
      <c r="W4946" s="51"/>
      <c r="X4946" s="51"/>
      <c r="Y4946" s="51"/>
      <c r="Z4946" s="51"/>
      <c r="AA4946" s="145"/>
    </row>
    <row r="4947" spans="1:27" s="2" customFormat="1" ht="15.6" x14ac:dyDescent="0.3">
      <c r="A4947" s="555">
        <v>45483</v>
      </c>
      <c r="B4947" s="72" t="s">
        <v>4650</v>
      </c>
      <c r="C4947" s="44" t="s">
        <v>27</v>
      </c>
      <c r="D4947" s="44">
        <v>1</v>
      </c>
      <c r="E4947" s="44" t="s">
        <v>108</v>
      </c>
      <c r="F4947" s="45">
        <v>7</v>
      </c>
      <c r="G4947" s="52" t="s">
        <v>4679</v>
      </c>
      <c r="H4947" s="53" t="s">
        <v>30</v>
      </c>
      <c r="I4947" s="53"/>
      <c r="J4947" s="569"/>
      <c r="K4947" s="42" t="s">
        <v>31</v>
      </c>
      <c r="L4947" s="544">
        <v>45441</v>
      </c>
      <c r="M4947" s="48"/>
      <c r="N4947" s="513">
        <v>45656</v>
      </c>
      <c r="P4947" s="70" t="str">
        <f t="shared" ca="1" si="820"/>
        <v/>
      </c>
      <c r="Q4947" s="70" t="str">
        <f t="shared" ca="1" si="821"/>
        <v/>
      </c>
      <c r="R4947" s="70" t="str">
        <f t="shared" ca="1" si="822"/>
        <v/>
      </c>
      <c r="S4947" s="70" t="str">
        <f t="shared" ca="1" si="823"/>
        <v/>
      </c>
      <c r="T4947" s="147" t="str">
        <f t="shared" ca="1" si="824"/>
        <v/>
      </c>
      <c r="U4947" s="146"/>
      <c r="V4947" s="51"/>
      <c r="W4947" s="51"/>
      <c r="X4947" s="51"/>
      <c r="Y4947" s="51"/>
      <c r="Z4947" s="51"/>
      <c r="AA4947" s="145"/>
    </row>
    <row r="4948" spans="1:27" s="2" customFormat="1" ht="15.6" x14ac:dyDescent="0.3">
      <c r="A4948" s="555">
        <v>45483</v>
      </c>
      <c r="B4948" s="72" t="s">
        <v>4650</v>
      </c>
      <c r="C4948" s="44" t="s">
        <v>27</v>
      </c>
      <c r="D4948" s="44">
        <v>1</v>
      </c>
      <c r="E4948" s="44" t="s">
        <v>108</v>
      </c>
      <c r="F4948" s="45">
        <v>6</v>
      </c>
      <c r="G4948" s="52" t="s">
        <v>4684</v>
      </c>
      <c r="H4948" s="53" t="s">
        <v>30</v>
      </c>
      <c r="I4948" s="53"/>
      <c r="J4948" s="569"/>
      <c r="K4948" s="42" t="s">
        <v>31</v>
      </c>
      <c r="L4948" s="544">
        <v>45441</v>
      </c>
      <c r="M4948" s="48"/>
      <c r="N4948" s="513">
        <v>45656</v>
      </c>
      <c r="P4948" s="70" t="str">
        <f t="shared" ca="1" si="820"/>
        <v/>
      </c>
      <c r="Q4948" s="70" t="str">
        <f t="shared" ca="1" si="821"/>
        <v/>
      </c>
      <c r="R4948" s="70" t="str">
        <f t="shared" ca="1" si="822"/>
        <v/>
      </c>
      <c r="S4948" s="70" t="str">
        <f t="shared" ca="1" si="823"/>
        <v/>
      </c>
      <c r="T4948" s="147" t="str">
        <f t="shared" ca="1" si="824"/>
        <v/>
      </c>
      <c r="U4948" s="146"/>
      <c r="V4948" s="51"/>
      <c r="W4948" s="51"/>
      <c r="X4948" s="51"/>
      <c r="Y4948" s="51"/>
      <c r="Z4948" s="51"/>
      <c r="AA4948" s="145"/>
    </row>
    <row r="4949" spans="1:27" s="2" customFormat="1" ht="15.6" x14ac:dyDescent="0.3">
      <c r="A4949" s="555">
        <v>45483</v>
      </c>
      <c r="B4949" s="72" t="s">
        <v>4650</v>
      </c>
      <c r="C4949" s="44" t="s">
        <v>27</v>
      </c>
      <c r="D4949" s="44">
        <v>1</v>
      </c>
      <c r="E4949" s="44" t="s">
        <v>108</v>
      </c>
      <c r="F4949" s="45">
        <v>5</v>
      </c>
      <c r="G4949" s="52" t="s">
        <v>4681</v>
      </c>
      <c r="H4949" s="53" t="s">
        <v>30</v>
      </c>
      <c r="I4949" s="53"/>
      <c r="J4949" s="569"/>
      <c r="K4949" s="42" t="s">
        <v>31</v>
      </c>
      <c r="L4949" s="544">
        <v>45441</v>
      </c>
      <c r="M4949" s="43"/>
      <c r="N4949" s="513">
        <v>45656</v>
      </c>
      <c r="P4949" s="70" t="str">
        <f t="shared" ca="1" si="820"/>
        <v/>
      </c>
      <c r="Q4949" s="70" t="str">
        <f t="shared" ca="1" si="821"/>
        <v/>
      </c>
      <c r="R4949" s="70" t="str">
        <f t="shared" ca="1" si="822"/>
        <v/>
      </c>
      <c r="S4949" s="70" t="str">
        <f t="shared" ca="1" si="823"/>
        <v/>
      </c>
      <c r="T4949" s="147" t="str">
        <f t="shared" ca="1" si="824"/>
        <v/>
      </c>
      <c r="U4949" s="146"/>
      <c r="V4949" s="51"/>
      <c r="W4949" s="51"/>
      <c r="X4949" s="51"/>
      <c r="Y4949" s="51"/>
      <c r="Z4949" s="51"/>
      <c r="AA4949" s="145"/>
    </row>
    <row r="4950" spans="1:27" s="2" customFormat="1" ht="15.6" x14ac:dyDescent="0.3">
      <c r="A4950" s="555">
        <v>45483</v>
      </c>
      <c r="B4950" s="72" t="s">
        <v>4650</v>
      </c>
      <c r="C4950" s="44" t="s">
        <v>27</v>
      </c>
      <c r="D4950" s="44">
        <v>1</v>
      </c>
      <c r="E4950" s="44" t="s">
        <v>108</v>
      </c>
      <c r="F4950" s="45">
        <v>4</v>
      </c>
      <c r="G4950" s="52" t="s">
        <v>4685</v>
      </c>
      <c r="H4950" s="53" t="s">
        <v>30</v>
      </c>
      <c r="I4950" s="53"/>
      <c r="J4950" s="569"/>
      <c r="K4950" s="42" t="s">
        <v>31</v>
      </c>
      <c r="L4950" s="544">
        <v>45441</v>
      </c>
      <c r="M4950" s="48"/>
      <c r="N4950" s="513">
        <v>45656</v>
      </c>
      <c r="P4950" s="70" t="str">
        <f t="shared" ca="1" si="820"/>
        <v/>
      </c>
      <c r="Q4950" s="70" t="str">
        <f t="shared" ca="1" si="821"/>
        <v/>
      </c>
      <c r="R4950" s="70" t="str">
        <f t="shared" ca="1" si="822"/>
        <v/>
      </c>
      <c r="S4950" s="70" t="str">
        <f t="shared" ca="1" si="823"/>
        <v/>
      </c>
      <c r="T4950" s="147" t="str">
        <f t="shared" ca="1" si="824"/>
        <v/>
      </c>
      <c r="U4950" s="146"/>
      <c r="V4950" s="51"/>
      <c r="W4950" s="51"/>
      <c r="X4950" s="51"/>
      <c r="Y4950" s="51"/>
      <c r="Z4950" s="51"/>
      <c r="AA4950" s="145"/>
    </row>
    <row r="4951" spans="1:27" s="2" customFormat="1" ht="15.6" x14ac:dyDescent="0.3">
      <c r="A4951" s="555">
        <v>45483</v>
      </c>
      <c r="B4951" s="72" t="s">
        <v>4650</v>
      </c>
      <c r="C4951" s="44" t="s">
        <v>27</v>
      </c>
      <c r="D4951" s="44">
        <v>1</v>
      </c>
      <c r="E4951" s="44" t="s">
        <v>108</v>
      </c>
      <c r="F4951" s="45">
        <v>3</v>
      </c>
      <c r="G4951" s="52" t="s">
        <v>4686</v>
      </c>
      <c r="H4951" s="53" t="s">
        <v>30</v>
      </c>
      <c r="I4951" s="53"/>
      <c r="J4951" s="569"/>
      <c r="K4951" s="42" t="s">
        <v>31</v>
      </c>
      <c r="L4951" s="544">
        <v>45441</v>
      </c>
      <c r="M4951" s="48"/>
      <c r="N4951" s="513">
        <v>45656</v>
      </c>
      <c r="P4951" s="70" t="str">
        <f t="shared" ca="1" si="820"/>
        <v/>
      </c>
      <c r="Q4951" s="70" t="str">
        <f t="shared" ca="1" si="821"/>
        <v/>
      </c>
      <c r="R4951" s="70" t="str">
        <f t="shared" ca="1" si="822"/>
        <v/>
      </c>
      <c r="S4951" s="70" t="str">
        <f t="shared" ca="1" si="823"/>
        <v/>
      </c>
      <c r="T4951" s="147" t="str">
        <f t="shared" ca="1" si="824"/>
        <v/>
      </c>
      <c r="U4951" s="146"/>
      <c r="V4951" s="51"/>
      <c r="W4951" s="51"/>
      <c r="X4951" s="51"/>
      <c r="Y4951" s="51"/>
      <c r="Z4951" s="51"/>
      <c r="AA4951" s="145"/>
    </row>
    <row r="4952" spans="1:27" s="2" customFormat="1" ht="15.6" x14ac:dyDescent="0.3">
      <c r="A4952" s="555">
        <v>45483</v>
      </c>
      <c r="B4952" s="72" t="s">
        <v>4650</v>
      </c>
      <c r="C4952" s="44" t="s">
        <v>27</v>
      </c>
      <c r="D4952" s="44">
        <v>1</v>
      </c>
      <c r="E4952" s="44" t="s">
        <v>108</v>
      </c>
      <c r="F4952" s="45">
        <v>2</v>
      </c>
      <c r="G4952" s="52" t="s">
        <v>4687</v>
      </c>
      <c r="H4952" s="53" t="s">
        <v>30</v>
      </c>
      <c r="I4952" s="53"/>
      <c r="J4952" s="569"/>
      <c r="K4952" s="42" t="s">
        <v>31</v>
      </c>
      <c r="L4952" s="544">
        <v>45441</v>
      </c>
      <c r="M4952" s="48"/>
      <c r="N4952" s="513">
        <v>45656</v>
      </c>
      <c r="P4952" s="70" t="str">
        <f t="shared" ca="1" si="820"/>
        <v/>
      </c>
      <c r="Q4952" s="70" t="str">
        <f t="shared" ca="1" si="821"/>
        <v/>
      </c>
      <c r="R4952" s="70" t="str">
        <f t="shared" ca="1" si="822"/>
        <v/>
      </c>
      <c r="S4952" s="70" t="str">
        <f t="shared" ca="1" si="823"/>
        <v/>
      </c>
      <c r="T4952" s="147" t="str">
        <f t="shared" ca="1" si="824"/>
        <v/>
      </c>
      <c r="U4952" s="146"/>
      <c r="V4952" s="51"/>
      <c r="W4952" s="51"/>
      <c r="X4952" s="51"/>
      <c r="Y4952" s="51"/>
      <c r="Z4952" s="51"/>
      <c r="AA4952" s="145"/>
    </row>
    <row r="4953" spans="1:27" s="2" customFormat="1" ht="15.6" customHeight="1" x14ac:dyDescent="0.3">
      <c r="A4953" s="555">
        <v>45483</v>
      </c>
      <c r="B4953" s="72" t="s">
        <v>4650</v>
      </c>
      <c r="C4953" s="44" t="s">
        <v>27</v>
      </c>
      <c r="D4953" s="44">
        <v>1</v>
      </c>
      <c r="E4953" s="44" t="s">
        <v>108</v>
      </c>
      <c r="F4953" s="45">
        <v>1</v>
      </c>
      <c r="G4953" s="52" t="s">
        <v>4688</v>
      </c>
      <c r="H4953" s="53" t="s">
        <v>30</v>
      </c>
      <c r="I4953" s="53"/>
      <c r="J4953" s="569"/>
      <c r="K4953" s="42" t="s">
        <v>31</v>
      </c>
      <c r="L4953" s="544">
        <v>45441</v>
      </c>
      <c r="M4953" s="48"/>
      <c r="N4953" s="513">
        <v>45656</v>
      </c>
      <c r="P4953" s="70" t="str">
        <f t="shared" ca="1" si="820"/>
        <v/>
      </c>
      <c r="Q4953" s="70" t="str">
        <f t="shared" ca="1" si="821"/>
        <v/>
      </c>
      <c r="R4953" s="70" t="str">
        <f t="shared" ca="1" si="822"/>
        <v/>
      </c>
      <c r="S4953" s="70" t="str">
        <f t="shared" ca="1" si="823"/>
        <v/>
      </c>
      <c r="T4953" s="147" t="str">
        <f t="shared" ca="1" si="824"/>
        <v/>
      </c>
      <c r="U4953" s="146"/>
      <c r="V4953" s="51"/>
      <c r="W4953" s="51"/>
      <c r="X4953" s="51"/>
      <c r="Y4953" s="51"/>
      <c r="Z4953" s="51"/>
      <c r="AA4953" s="145"/>
    </row>
    <row r="4954" spans="1:27" s="2" customFormat="1" ht="15.6" x14ac:dyDescent="0.3">
      <c r="A4954" s="555">
        <v>45511</v>
      </c>
      <c r="B4954" s="48" t="s">
        <v>4689</v>
      </c>
      <c r="C4954" s="45" t="s">
        <v>27</v>
      </c>
      <c r="D4954" s="45">
        <v>2</v>
      </c>
      <c r="E4954" s="45" t="s">
        <v>28</v>
      </c>
      <c r="F4954" s="45">
        <v>1</v>
      </c>
      <c r="G4954" s="46" t="s">
        <v>4690</v>
      </c>
      <c r="H4954" s="47" t="s">
        <v>30</v>
      </c>
      <c r="I4954" s="48"/>
      <c r="J4954" s="513"/>
      <c r="K4954" s="42" t="s">
        <v>31</v>
      </c>
      <c r="L4954" s="544">
        <v>45323</v>
      </c>
      <c r="M4954" s="48"/>
      <c r="N4954" s="513">
        <v>45656</v>
      </c>
      <c r="O4954" s="2" t="s">
        <v>4691</v>
      </c>
      <c r="P4954" s="70" t="str">
        <f t="shared" ca="1" si="820"/>
        <v/>
      </c>
      <c r="Q4954" s="70" t="str">
        <f t="shared" ca="1" si="821"/>
        <v/>
      </c>
      <c r="R4954" s="70" t="str">
        <f t="shared" ca="1" si="822"/>
        <v/>
      </c>
      <c r="S4954" s="70" t="str">
        <f t="shared" ca="1" si="823"/>
        <v/>
      </c>
      <c r="T4954" s="147" t="str">
        <f t="shared" ca="1" si="824"/>
        <v/>
      </c>
      <c r="U4954" s="146"/>
      <c r="V4954" s="51"/>
      <c r="W4954" s="51"/>
      <c r="X4954" s="51"/>
      <c r="Y4954" s="51"/>
      <c r="Z4954" s="51"/>
      <c r="AA4954" s="145"/>
    </row>
    <row r="4955" spans="1:27" s="2" customFormat="1" ht="15.6" x14ac:dyDescent="0.3">
      <c r="A4955" s="555">
        <v>45511</v>
      </c>
      <c r="B4955" s="48" t="s">
        <v>4689</v>
      </c>
      <c r="C4955" s="45" t="s">
        <v>27</v>
      </c>
      <c r="D4955" s="45">
        <v>2</v>
      </c>
      <c r="E4955" s="45" t="s">
        <v>28</v>
      </c>
      <c r="F4955" s="45">
        <v>2</v>
      </c>
      <c r="G4955" s="46" t="s">
        <v>4692</v>
      </c>
      <c r="H4955" s="47" t="s">
        <v>57</v>
      </c>
      <c r="I4955" s="48"/>
      <c r="J4955" s="513"/>
      <c r="K4955" s="42" t="s">
        <v>31</v>
      </c>
      <c r="L4955" s="544">
        <v>45323</v>
      </c>
      <c r="M4955" s="48"/>
      <c r="N4955" s="513">
        <v>45656</v>
      </c>
      <c r="O4955" s="2" t="s">
        <v>4691</v>
      </c>
      <c r="P4955" s="70" t="str">
        <f t="shared" ca="1" si="820"/>
        <v/>
      </c>
      <c r="Q4955" s="70" t="str">
        <f t="shared" ca="1" si="821"/>
        <v/>
      </c>
      <c r="R4955" s="70" t="str">
        <f t="shared" ca="1" si="822"/>
        <v/>
      </c>
      <c r="S4955" s="70" t="str">
        <f t="shared" ca="1" si="823"/>
        <v/>
      </c>
      <c r="T4955" s="147" t="str">
        <f t="shared" ca="1" si="824"/>
        <v/>
      </c>
      <c r="U4955" s="146"/>
      <c r="V4955" s="51"/>
      <c r="W4955" s="51"/>
      <c r="X4955" s="51"/>
      <c r="Y4955" s="51"/>
      <c r="Z4955" s="51"/>
      <c r="AA4955" s="145"/>
    </row>
    <row r="4956" spans="1:27" s="2" customFormat="1" ht="15.6" customHeight="1" x14ac:dyDescent="0.3">
      <c r="A4956" s="555">
        <v>45511</v>
      </c>
      <c r="B4956" s="48" t="s">
        <v>4689</v>
      </c>
      <c r="C4956" s="45" t="s">
        <v>27</v>
      </c>
      <c r="D4956" s="45">
        <v>2</v>
      </c>
      <c r="E4956" s="45" t="s">
        <v>28</v>
      </c>
      <c r="F4956" s="45">
        <v>3</v>
      </c>
      <c r="G4956" s="46" t="s">
        <v>4693</v>
      </c>
      <c r="H4956" s="47" t="s">
        <v>30</v>
      </c>
      <c r="I4956" s="48"/>
      <c r="J4956" s="513"/>
      <c r="K4956" s="42" t="s">
        <v>31</v>
      </c>
      <c r="L4956" s="544">
        <v>45323</v>
      </c>
      <c r="M4956" s="48"/>
      <c r="N4956" s="513">
        <v>45656</v>
      </c>
      <c r="O4956" s="2" t="s">
        <v>4691</v>
      </c>
      <c r="P4956" s="70" t="str">
        <f t="shared" ca="1" si="820"/>
        <v/>
      </c>
      <c r="Q4956" s="70" t="str">
        <f t="shared" ca="1" si="821"/>
        <v/>
      </c>
      <c r="R4956" s="70" t="str">
        <f t="shared" ca="1" si="822"/>
        <v/>
      </c>
      <c r="S4956" s="70" t="str">
        <f t="shared" ca="1" si="823"/>
        <v/>
      </c>
      <c r="T4956" s="147" t="str">
        <f t="shared" ca="1" si="824"/>
        <v/>
      </c>
      <c r="U4956" s="146"/>
      <c r="V4956" s="51"/>
      <c r="W4956" s="51"/>
      <c r="X4956" s="51"/>
      <c r="Y4956" s="51"/>
      <c r="Z4956" s="51"/>
      <c r="AA4956" s="145"/>
    </row>
    <row r="4957" spans="1:27" s="2" customFormat="1" ht="15.6" customHeight="1" x14ac:dyDescent="0.3">
      <c r="A4957" s="555">
        <v>45511</v>
      </c>
      <c r="B4957" s="48" t="s">
        <v>4689</v>
      </c>
      <c r="C4957" s="45" t="s">
        <v>27</v>
      </c>
      <c r="D4957" s="45">
        <v>2</v>
      </c>
      <c r="E4957" s="45" t="s">
        <v>28</v>
      </c>
      <c r="F4957" s="45">
        <v>4</v>
      </c>
      <c r="G4957" s="46" t="s">
        <v>4694</v>
      </c>
      <c r="H4957" s="47" t="s">
        <v>30</v>
      </c>
      <c r="I4957" s="48"/>
      <c r="J4957" s="513"/>
      <c r="K4957" s="42" t="s">
        <v>31</v>
      </c>
      <c r="L4957" s="544">
        <v>45323</v>
      </c>
      <c r="M4957" s="48"/>
      <c r="N4957" s="513">
        <v>45656</v>
      </c>
      <c r="O4957" s="2" t="s">
        <v>4691</v>
      </c>
      <c r="P4957" s="70" t="str">
        <f t="shared" ca="1" si="820"/>
        <v/>
      </c>
      <c r="Q4957" s="70" t="str">
        <f t="shared" ca="1" si="821"/>
        <v/>
      </c>
      <c r="R4957" s="70" t="str">
        <f t="shared" ca="1" si="822"/>
        <v/>
      </c>
      <c r="S4957" s="70" t="str">
        <f t="shared" ca="1" si="823"/>
        <v/>
      </c>
      <c r="T4957" s="147" t="str">
        <f t="shared" ca="1" si="824"/>
        <v/>
      </c>
      <c r="U4957" s="146"/>
      <c r="V4957" s="51"/>
      <c r="W4957" s="51"/>
      <c r="X4957" s="51"/>
      <c r="Y4957" s="51"/>
      <c r="Z4957" s="51"/>
      <c r="AA4957" s="145"/>
    </row>
    <row r="4958" spans="1:27" s="2" customFormat="1" ht="15.6" x14ac:dyDescent="0.3">
      <c r="A4958" s="555">
        <v>45511</v>
      </c>
      <c r="B4958" s="48" t="s">
        <v>4689</v>
      </c>
      <c r="C4958" s="45" t="s">
        <v>27</v>
      </c>
      <c r="D4958" s="45">
        <v>2</v>
      </c>
      <c r="E4958" s="45" t="s">
        <v>28</v>
      </c>
      <c r="F4958" s="45">
        <v>5</v>
      </c>
      <c r="G4958" s="46" t="s">
        <v>4695</v>
      </c>
      <c r="H4958" s="47" t="s">
        <v>30</v>
      </c>
      <c r="I4958" s="48"/>
      <c r="J4958" s="513"/>
      <c r="K4958" s="42" t="s">
        <v>31</v>
      </c>
      <c r="L4958" s="544">
        <v>45323</v>
      </c>
      <c r="M4958" s="48"/>
      <c r="N4958" s="513">
        <v>45656</v>
      </c>
      <c r="O4958" s="2" t="s">
        <v>4691</v>
      </c>
      <c r="P4958" s="70" t="str">
        <f t="shared" ca="1" si="820"/>
        <v/>
      </c>
      <c r="Q4958" s="70" t="str">
        <f t="shared" ca="1" si="821"/>
        <v/>
      </c>
      <c r="R4958" s="70" t="str">
        <f t="shared" ca="1" si="822"/>
        <v/>
      </c>
      <c r="S4958" s="70" t="str">
        <f t="shared" ca="1" si="823"/>
        <v/>
      </c>
      <c r="T4958" s="147" t="str">
        <f t="shared" ca="1" si="824"/>
        <v/>
      </c>
      <c r="U4958" s="146"/>
      <c r="V4958" s="51"/>
      <c r="W4958" s="51"/>
      <c r="X4958" s="51"/>
      <c r="Y4958" s="51"/>
      <c r="Z4958" s="51"/>
      <c r="AA4958" s="145"/>
    </row>
    <row r="4959" spans="1:27" s="2" customFormat="1" ht="15.6" x14ac:dyDescent="0.3">
      <c r="A4959" s="555">
        <v>45511</v>
      </c>
      <c r="B4959" s="48" t="s">
        <v>4689</v>
      </c>
      <c r="C4959" s="45" t="s">
        <v>27</v>
      </c>
      <c r="D4959" s="45">
        <v>2</v>
      </c>
      <c r="E4959" s="45" t="s">
        <v>28</v>
      </c>
      <c r="F4959" s="45">
        <v>6</v>
      </c>
      <c r="G4959" s="46" t="s">
        <v>4696</v>
      </c>
      <c r="H4959" s="47" t="s">
        <v>30</v>
      </c>
      <c r="I4959" s="48"/>
      <c r="J4959" s="513"/>
      <c r="K4959" s="42" t="s">
        <v>31</v>
      </c>
      <c r="L4959" s="544">
        <v>45323</v>
      </c>
      <c r="M4959" s="48"/>
      <c r="N4959" s="513">
        <v>45656</v>
      </c>
      <c r="O4959" s="2" t="s">
        <v>4691</v>
      </c>
      <c r="P4959" s="70" t="str">
        <f t="shared" ca="1" si="820"/>
        <v/>
      </c>
      <c r="Q4959" s="70" t="str">
        <f t="shared" ca="1" si="821"/>
        <v/>
      </c>
      <c r="R4959" s="70" t="str">
        <f t="shared" ca="1" si="822"/>
        <v/>
      </c>
      <c r="S4959" s="70" t="str">
        <f t="shared" ca="1" si="823"/>
        <v/>
      </c>
      <c r="T4959" s="147" t="str">
        <f t="shared" ca="1" si="824"/>
        <v/>
      </c>
      <c r="U4959" s="146"/>
      <c r="V4959" s="51"/>
      <c r="W4959" s="51"/>
      <c r="X4959" s="51"/>
      <c r="Y4959" s="51"/>
      <c r="Z4959" s="51"/>
      <c r="AA4959" s="145"/>
    </row>
    <row r="4960" spans="1:27" s="2" customFormat="1" ht="15.6" x14ac:dyDescent="0.3">
      <c r="A4960" s="555">
        <v>45511</v>
      </c>
      <c r="B4960" s="48" t="s">
        <v>4689</v>
      </c>
      <c r="C4960" s="45" t="s">
        <v>27</v>
      </c>
      <c r="D4960" s="45">
        <v>2</v>
      </c>
      <c r="E4960" s="45" t="s">
        <v>28</v>
      </c>
      <c r="F4960" s="45">
        <v>7</v>
      </c>
      <c r="G4960" s="52" t="s">
        <v>4697</v>
      </c>
      <c r="H4960" s="48"/>
      <c r="I4960" s="48"/>
      <c r="J4960" s="513"/>
      <c r="K4960" s="188" t="s">
        <v>227</v>
      </c>
      <c r="L4960" s="544">
        <v>45323</v>
      </c>
      <c r="M4960" s="48"/>
      <c r="N4960" s="513"/>
      <c r="O4960" s="2" t="s">
        <v>4691</v>
      </c>
      <c r="P4960" s="70" t="str">
        <f t="shared" ca="1" si="820"/>
        <v/>
      </c>
      <c r="Q4960" s="70" t="str">
        <f t="shared" ca="1" si="821"/>
        <v/>
      </c>
      <c r="R4960" s="70" t="str">
        <f t="shared" ca="1" si="822"/>
        <v/>
      </c>
      <c r="S4960" s="70" t="str">
        <f t="shared" ca="1" si="823"/>
        <v/>
      </c>
      <c r="T4960" s="147" t="str">
        <f t="shared" ca="1" si="824"/>
        <v/>
      </c>
      <c r="U4960" s="146"/>
      <c r="V4960" s="51"/>
      <c r="W4960" s="51"/>
      <c r="X4960" s="51"/>
      <c r="Y4960" s="51"/>
      <c r="Z4960" s="51"/>
      <c r="AA4960" s="145"/>
    </row>
    <row r="4961" spans="1:27" s="2" customFormat="1" ht="15.6" x14ac:dyDescent="0.3">
      <c r="A4961" s="555">
        <v>45511</v>
      </c>
      <c r="B4961" s="48" t="s">
        <v>4689</v>
      </c>
      <c r="C4961" s="45" t="s">
        <v>27</v>
      </c>
      <c r="D4961" s="45">
        <v>2</v>
      </c>
      <c r="E4961" s="45" t="s">
        <v>28</v>
      </c>
      <c r="F4961" s="45">
        <v>8</v>
      </c>
      <c r="G4961" s="46" t="s">
        <v>4698</v>
      </c>
      <c r="H4961" s="47" t="s">
        <v>30</v>
      </c>
      <c r="I4961" s="48"/>
      <c r="J4961" s="513"/>
      <c r="K4961" s="42" t="s">
        <v>31</v>
      </c>
      <c r="L4961" s="544">
        <v>45323</v>
      </c>
      <c r="M4961" s="48"/>
      <c r="N4961" s="513">
        <v>45656</v>
      </c>
      <c r="O4961" s="2" t="s">
        <v>4691</v>
      </c>
      <c r="P4961" s="70" t="str">
        <f t="shared" ca="1" si="820"/>
        <v/>
      </c>
      <c r="Q4961" s="70" t="str">
        <f t="shared" ca="1" si="821"/>
        <v/>
      </c>
      <c r="R4961" s="70" t="str">
        <f t="shared" ca="1" si="822"/>
        <v/>
      </c>
      <c r="S4961" s="70" t="str">
        <f t="shared" ca="1" si="823"/>
        <v/>
      </c>
      <c r="T4961" s="147" t="str">
        <f t="shared" ca="1" si="824"/>
        <v/>
      </c>
      <c r="U4961" s="146"/>
      <c r="V4961" s="51"/>
      <c r="W4961" s="51"/>
      <c r="X4961" s="51"/>
      <c r="Y4961" s="51"/>
      <c r="Z4961" s="51"/>
      <c r="AA4961" s="145"/>
    </row>
    <row r="4962" spans="1:27" s="2" customFormat="1" ht="15.6" x14ac:dyDescent="0.3">
      <c r="A4962" s="555">
        <v>45511</v>
      </c>
      <c r="B4962" s="48" t="s">
        <v>4689</v>
      </c>
      <c r="C4962" s="45" t="s">
        <v>27</v>
      </c>
      <c r="D4962" s="45">
        <v>2</v>
      </c>
      <c r="E4962" s="45" t="s">
        <v>28</v>
      </c>
      <c r="F4962" s="45">
        <v>9</v>
      </c>
      <c r="G4962" s="46" t="s">
        <v>4699</v>
      </c>
      <c r="H4962" s="47" t="s">
        <v>30</v>
      </c>
      <c r="I4962" s="48"/>
      <c r="J4962" s="513"/>
      <c r="K4962" s="42" t="s">
        <v>31</v>
      </c>
      <c r="L4962" s="544">
        <v>45323</v>
      </c>
      <c r="M4962" s="48"/>
      <c r="N4962" s="513">
        <v>45656</v>
      </c>
      <c r="O4962" s="2" t="s">
        <v>4691</v>
      </c>
      <c r="P4962" s="70" t="str">
        <f t="shared" ref="P4962:P4993" ca="1" si="825">IF(K4962="NÃO INTERVENCIONADO",TODAY()-J4962,"")</f>
        <v/>
      </c>
      <c r="Q4962" s="70" t="str">
        <f t="shared" ref="Q4962:Q4993" ca="1" si="826">IF(K4962="ENCOMENDADO",TODAY()-J4962,"")</f>
        <v/>
      </c>
      <c r="R4962" s="70" t="str">
        <f t="shared" ref="R4962:R4993" ca="1" si="827">IF(K4962="EM OBRA",TODAY()-J4962,"")</f>
        <v/>
      </c>
      <c r="S4962" s="70" t="str">
        <f t="shared" ref="S4962:S4993" ca="1" si="828">IF(K4962="CORREÇÃO NÃO ACEITE",TODAY()-J4962,"")</f>
        <v/>
      </c>
      <c r="T4962" s="147" t="str">
        <f t="shared" ref="T4962:T4993" ca="1" si="829">IF(K4962="A VERIFICAR",TODAY()-J4962,"")</f>
        <v/>
      </c>
      <c r="U4962" s="146"/>
      <c r="V4962" s="51"/>
      <c r="W4962" s="51"/>
      <c r="X4962" s="51"/>
      <c r="Y4962" s="51"/>
      <c r="Z4962" s="51"/>
      <c r="AA4962" s="145"/>
    </row>
    <row r="4963" spans="1:27" s="2" customFormat="1" ht="15.6" x14ac:dyDescent="0.3">
      <c r="A4963" s="555">
        <v>45511</v>
      </c>
      <c r="B4963" s="48" t="s">
        <v>4689</v>
      </c>
      <c r="C4963" s="45" t="s">
        <v>27</v>
      </c>
      <c r="D4963" s="45">
        <v>2</v>
      </c>
      <c r="E4963" s="45" t="s">
        <v>28</v>
      </c>
      <c r="F4963" s="45">
        <v>10</v>
      </c>
      <c r="G4963" s="46" t="s">
        <v>4700</v>
      </c>
      <c r="H4963" s="47" t="s">
        <v>30</v>
      </c>
      <c r="I4963" s="48"/>
      <c r="J4963" s="513"/>
      <c r="K4963" s="42" t="s">
        <v>31</v>
      </c>
      <c r="L4963" s="544">
        <v>45323</v>
      </c>
      <c r="M4963" s="48"/>
      <c r="N4963" s="513">
        <v>45656</v>
      </c>
      <c r="O4963" s="2" t="s">
        <v>4691</v>
      </c>
      <c r="P4963" s="70" t="str">
        <f t="shared" ca="1" si="825"/>
        <v/>
      </c>
      <c r="Q4963" s="70" t="str">
        <f t="shared" ca="1" si="826"/>
        <v/>
      </c>
      <c r="R4963" s="70" t="str">
        <f t="shared" ca="1" si="827"/>
        <v/>
      </c>
      <c r="S4963" s="70" t="str">
        <f t="shared" ca="1" si="828"/>
        <v/>
      </c>
      <c r="T4963" s="147" t="str">
        <f t="shared" ca="1" si="829"/>
        <v/>
      </c>
      <c r="U4963" s="146"/>
      <c r="V4963" s="51"/>
      <c r="W4963" s="51"/>
      <c r="X4963" s="51"/>
      <c r="Y4963" s="51"/>
      <c r="Z4963" s="51"/>
      <c r="AA4963" s="145"/>
    </row>
    <row r="4964" spans="1:27" s="2" customFormat="1" ht="15.6" x14ac:dyDescent="0.3">
      <c r="A4964" s="555">
        <v>45511</v>
      </c>
      <c r="B4964" s="48" t="s">
        <v>4689</v>
      </c>
      <c r="C4964" s="45" t="s">
        <v>27</v>
      </c>
      <c r="D4964" s="45">
        <v>2</v>
      </c>
      <c r="E4964" s="45" t="s">
        <v>28</v>
      </c>
      <c r="F4964" s="45">
        <v>11</v>
      </c>
      <c r="G4964" s="46" t="s">
        <v>506</v>
      </c>
      <c r="H4964" s="47" t="s">
        <v>104</v>
      </c>
      <c r="I4964" s="48"/>
      <c r="J4964" s="513"/>
      <c r="K4964" s="42" t="s">
        <v>31</v>
      </c>
      <c r="L4964" s="544">
        <v>45323</v>
      </c>
      <c r="M4964" s="48"/>
      <c r="N4964" s="513">
        <v>45656</v>
      </c>
      <c r="O4964" s="2" t="s">
        <v>4691</v>
      </c>
      <c r="P4964" s="70" t="str">
        <f t="shared" ca="1" si="825"/>
        <v/>
      </c>
      <c r="Q4964" s="70" t="str">
        <f t="shared" ca="1" si="826"/>
        <v/>
      </c>
      <c r="R4964" s="70" t="str">
        <f t="shared" ca="1" si="827"/>
        <v/>
      </c>
      <c r="S4964" s="70" t="str">
        <f t="shared" ca="1" si="828"/>
        <v/>
      </c>
      <c r="T4964" s="147" t="str">
        <f t="shared" ca="1" si="829"/>
        <v/>
      </c>
      <c r="U4964" s="146"/>
      <c r="V4964" s="51"/>
      <c r="W4964" s="51"/>
      <c r="X4964" s="51"/>
      <c r="Y4964" s="51"/>
      <c r="Z4964" s="51"/>
      <c r="AA4964" s="145"/>
    </row>
    <row r="4965" spans="1:27" s="2" customFormat="1" ht="15.6" x14ac:dyDescent="0.3">
      <c r="A4965" s="555">
        <v>45511</v>
      </c>
      <c r="B4965" s="48" t="s">
        <v>4689</v>
      </c>
      <c r="C4965" s="45" t="s">
        <v>27</v>
      </c>
      <c r="D4965" s="45">
        <v>2</v>
      </c>
      <c r="E4965" s="45" t="s">
        <v>28</v>
      </c>
      <c r="F4965" s="45">
        <v>12</v>
      </c>
      <c r="G4965" s="46" t="s">
        <v>4701</v>
      </c>
      <c r="H4965" s="47" t="s">
        <v>30</v>
      </c>
      <c r="I4965" s="48"/>
      <c r="J4965" s="513"/>
      <c r="K4965" s="42" t="s">
        <v>31</v>
      </c>
      <c r="L4965" s="544">
        <v>45323</v>
      </c>
      <c r="M4965" s="48"/>
      <c r="N4965" s="513">
        <v>45656</v>
      </c>
      <c r="O4965" s="51" t="s">
        <v>4691</v>
      </c>
      <c r="P4965" s="70" t="str">
        <f t="shared" ca="1" si="825"/>
        <v/>
      </c>
      <c r="Q4965" s="70" t="str">
        <f t="shared" ca="1" si="826"/>
        <v/>
      </c>
      <c r="R4965" s="70" t="str">
        <f t="shared" ca="1" si="827"/>
        <v/>
      </c>
      <c r="S4965" s="70" t="str">
        <f t="shared" ca="1" si="828"/>
        <v/>
      </c>
      <c r="T4965" s="147" t="str">
        <f t="shared" ca="1" si="829"/>
        <v/>
      </c>
      <c r="U4965" s="146"/>
      <c r="V4965" s="51"/>
      <c r="W4965" s="51"/>
      <c r="X4965" s="51"/>
      <c r="Y4965" s="51"/>
      <c r="Z4965" s="51"/>
      <c r="AA4965" s="145"/>
    </row>
    <row r="4966" spans="1:27" s="2" customFormat="1" ht="15.6" x14ac:dyDescent="0.3">
      <c r="A4966" s="555">
        <v>45511</v>
      </c>
      <c r="B4966" s="48" t="s">
        <v>4689</v>
      </c>
      <c r="C4966" s="45" t="s">
        <v>27</v>
      </c>
      <c r="D4966" s="45">
        <v>2</v>
      </c>
      <c r="E4966" s="45" t="s">
        <v>28</v>
      </c>
      <c r="F4966" s="45">
        <v>13</v>
      </c>
      <c r="G4966" s="46" t="s">
        <v>4702</v>
      </c>
      <c r="H4966" s="47" t="s">
        <v>30</v>
      </c>
      <c r="I4966" s="48"/>
      <c r="J4966" s="513"/>
      <c r="K4966" s="42" t="s">
        <v>31</v>
      </c>
      <c r="L4966" s="544">
        <v>45323</v>
      </c>
      <c r="M4966" s="48"/>
      <c r="N4966" s="513">
        <v>45656</v>
      </c>
      <c r="O4966" s="51" t="s">
        <v>4691</v>
      </c>
      <c r="P4966" s="70" t="str">
        <f t="shared" ca="1" si="825"/>
        <v/>
      </c>
      <c r="Q4966" s="70" t="str">
        <f t="shared" ca="1" si="826"/>
        <v/>
      </c>
      <c r="R4966" s="70" t="str">
        <f t="shared" ca="1" si="827"/>
        <v/>
      </c>
      <c r="S4966" s="70" t="str">
        <f t="shared" ca="1" si="828"/>
        <v/>
      </c>
      <c r="T4966" s="147" t="str">
        <f t="shared" ca="1" si="829"/>
        <v/>
      </c>
      <c r="U4966" s="146"/>
      <c r="V4966" s="51"/>
      <c r="W4966" s="51"/>
      <c r="X4966" s="51"/>
      <c r="Y4966" s="51"/>
      <c r="Z4966" s="51"/>
      <c r="AA4966" s="145"/>
    </row>
    <row r="4967" spans="1:27" s="2" customFormat="1" ht="15.6" x14ac:dyDescent="0.3">
      <c r="A4967" s="555">
        <v>45511</v>
      </c>
      <c r="B4967" s="48" t="s">
        <v>4689</v>
      </c>
      <c r="C4967" s="45" t="s">
        <v>27</v>
      </c>
      <c r="D4967" s="45">
        <v>2</v>
      </c>
      <c r="E4967" s="45" t="s">
        <v>28</v>
      </c>
      <c r="F4967" s="45">
        <v>14</v>
      </c>
      <c r="G4967" s="46" t="s">
        <v>4703</v>
      </c>
      <c r="H4967" s="47" t="s">
        <v>30</v>
      </c>
      <c r="I4967" s="48"/>
      <c r="J4967" s="513"/>
      <c r="K4967" s="42" t="s">
        <v>31</v>
      </c>
      <c r="L4967" s="544">
        <v>45323</v>
      </c>
      <c r="M4967" s="48"/>
      <c r="N4967" s="513">
        <v>45656</v>
      </c>
      <c r="O4967" s="51" t="s">
        <v>4691</v>
      </c>
      <c r="P4967" s="70" t="str">
        <f t="shared" ca="1" si="825"/>
        <v/>
      </c>
      <c r="Q4967" s="70" t="str">
        <f t="shared" ca="1" si="826"/>
        <v/>
      </c>
      <c r="R4967" s="70" t="str">
        <f t="shared" ca="1" si="827"/>
        <v/>
      </c>
      <c r="S4967" s="70" t="str">
        <f t="shared" ca="1" si="828"/>
        <v/>
      </c>
      <c r="T4967" s="147" t="str">
        <f t="shared" ca="1" si="829"/>
        <v/>
      </c>
      <c r="U4967" s="146"/>
      <c r="V4967" s="51"/>
      <c r="W4967" s="51"/>
      <c r="X4967" s="51"/>
      <c r="Y4967" s="51"/>
      <c r="Z4967" s="51"/>
      <c r="AA4967" s="145"/>
    </row>
    <row r="4968" spans="1:27" s="2" customFormat="1" ht="15.6" x14ac:dyDescent="0.3">
      <c r="A4968" s="555">
        <v>45511</v>
      </c>
      <c r="B4968" s="48" t="s">
        <v>4689</v>
      </c>
      <c r="C4968" s="45" t="s">
        <v>27</v>
      </c>
      <c r="D4968" s="45">
        <v>2</v>
      </c>
      <c r="E4968" s="45" t="s">
        <v>28</v>
      </c>
      <c r="F4968" s="45">
        <v>15</v>
      </c>
      <c r="G4968" s="46" t="s">
        <v>4704</v>
      </c>
      <c r="H4968" s="47" t="s">
        <v>30</v>
      </c>
      <c r="I4968" s="48"/>
      <c r="J4968" s="513"/>
      <c r="K4968" s="42" t="s">
        <v>31</v>
      </c>
      <c r="L4968" s="544">
        <v>45323</v>
      </c>
      <c r="M4968" s="48"/>
      <c r="N4968" s="513">
        <v>45656</v>
      </c>
      <c r="O4968" s="51" t="s">
        <v>4691</v>
      </c>
      <c r="P4968" s="70" t="str">
        <f t="shared" ca="1" si="825"/>
        <v/>
      </c>
      <c r="Q4968" s="70" t="str">
        <f t="shared" ca="1" si="826"/>
        <v/>
      </c>
      <c r="R4968" s="70" t="str">
        <f t="shared" ca="1" si="827"/>
        <v/>
      </c>
      <c r="S4968" s="70" t="str">
        <f t="shared" ca="1" si="828"/>
        <v/>
      </c>
      <c r="T4968" s="147" t="str">
        <f t="shared" ca="1" si="829"/>
        <v/>
      </c>
      <c r="U4968" s="146"/>
      <c r="V4968" s="51"/>
      <c r="W4968" s="51"/>
      <c r="X4968" s="51"/>
      <c r="Y4968" s="51"/>
      <c r="Z4968" s="51"/>
      <c r="AA4968" s="145"/>
    </row>
    <row r="4969" spans="1:27" s="2" customFormat="1" ht="15.6" x14ac:dyDescent="0.3">
      <c r="A4969" s="555">
        <v>45511</v>
      </c>
      <c r="B4969" s="48" t="s">
        <v>4689</v>
      </c>
      <c r="C4969" s="45" t="s">
        <v>27</v>
      </c>
      <c r="D4969" s="45">
        <v>2</v>
      </c>
      <c r="E4969" s="45" t="s">
        <v>28</v>
      </c>
      <c r="F4969" s="45">
        <v>17</v>
      </c>
      <c r="G4969" s="46" t="s">
        <v>4705</v>
      </c>
      <c r="H4969" s="47" t="s">
        <v>30</v>
      </c>
      <c r="I4969" s="48"/>
      <c r="J4969" s="513"/>
      <c r="K4969" s="42" t="s">
        <v>31</v>
      </c>
      <c r="L4969" s="544">
        <v>45323</v>
      </c>
      <c r="M4969" s="48"/>
      <c r="N4969" s="513">
        <v>45656</v>
      </c>
      <c r="O4969" s="51" t="s">
        <v>4691</v>
      </c>
      <c r="P4969" s="70" t="str">
        <f t="shared" ca="1" si="825"/>
        <v/>
      </c>
      <c r="Q4969" s="70" t="str">
        <f t="shared" ca="1" si="826"/>
        <v/>
      </c>
      <c r="R4969" s="70" t="str">
        <f t="shared" ca="1" si="827"/>
        <v/>
      </c>
      <c r="S4969" s="70" t="str">
        <f t="shared" ca="1" si="828"/>
        <v/>
      </c>
      <c r="T4969" s="147" t="str">
        <f t="shared" ca="1" si="829"/>
        <v/>
      </c>
      <c r="U4969" s="146"/>
      <c r="V4969" s="51"/>
      <c r="W4969" s="51"/>
      <c r="X4969" s="51"/>
      <c r="Y4969" s="51"/>
      <c r="Z4969" s="51"/>
      <c r="AA4969" s="145"/>
    </row>
    <row r="4970" spans="1:27" s="2" customFormat="1" ht="15.6" x14ac:dyDescent="0.3">
      <c r="A4970" s="555">
        <v>45511</v>
      </c>
      <c r="B4970" s="48" t="s">
        <v>4689</v>
      </c>
      <c r="C4970" s="45" t="s">
        <v>27</v>
      </c>
      <c r="D4970" s="45">
        <v>2</v>
      </c>
      <c r="E4970" s="45" t="s">
        <v>28</v>
      </c>
      <c r="F4970" s="45">
        <v>18</v>
      </c>
      <c r="G4970" s="46" t="s">
        <v>4706</v>
      </c>
      <c r="H4970" s="47" t="s">
        <v>30</v>
      </c>
      <c r="I4970" s="48"/>
      <c r="J4970" s="513"/>
      <c r="K4970" s="42" t="s">
        <v>31</v>
      </c>
      <c r="L4970" s="544">
        <v>45323</v>
      </c>
      <c r="M4970" s="48"/>
      <c r="N4970" s="513">
        <v>45656</v>
      </c>
      <c r="O4970" s="51" t="s">
        <v>4691</v>
      </c>
      <c r="P4970" s="70" t="str">
        <f t="shared" ca="1" si="825"/>
        <v/>
      </c>
      <c r="Q4970" s="70" t="str">
        <f t="shared" ca="1" si="826"/>
        <v/>
      </c>
      <c r="R4970" s="70" t="str">
        <f t="shared" ca="1" si="827"/>
        <v/>
      </c>
      <c r="S4970" s="70" t="str">
        <f t="shared" ca="1" si="828"/>
        <v/>
      </c>
      <c r="T4970" s="147" t="str">
        <f t="shared" ca="1" si="829"/>
        <v/>
      </c>
      <c r="U4970" s="146"/>
      <c r="V4970" s="51"/>
      <c r="W4970" s="51"/>
      <c r="X4970" s="51"/>
      <c r="Y4970" s="51"/>
      <c r="Z4970" s="51"/>
      <c r="AA4970" s="145"/>
    </row>
    <row r="4971" spans="1:27" s="2" customFormat="1" ht="15.6" x14ac:dyDescent="0.3">
      <c r="A4971" s="555">
        <v>45511</v>
      </c>
      <c r="B4971" s="48" t="s">
        <v>4689</v>
      </c>
      <c r="C4971" s="45" t="s">
        <v>27</v>
      </c>
      <c r="D4971" s="45">
        <v>2</v>
      </c>
      <c r="E4971" s="45" t="s">
        <v>28</v>
      </c>
      <c r="F4971" s="45">
        <v>19</v>
      </c>
      <c r="G4971" s="46" t="s">
        <v>4707</v>
      </c>
      <c r="H4971" s="47" t="s">
        <v>30</v>
      </c>
      <c r="I4971" s="48"/>
      <c r="J4971" s="513"/>
      <c r="K4971" s="42" t="s">
        <v>31</v>
      </c>
      <c r="L4971" s="544">
        <v>45323</v>
      </c>
      <c r="M4971" s="48"/>
      <c r="N4971" s="513">
        <v>45656</v>
      </c>
      <c r="O4971" s="51" t="s">
        <v>4691</v>
      </c>
      <c r="P4971" s="70" t="str">
        <f t="shared" ca="1" si="825"/>
        <v/>
      </c>
      <c r="Q4971" s="70" t="str">
        <f t="shared" ca="1" si="826"/>
        <v/>
      </c>
      <c r="R4971" s="70" t="str">
        <f t="shared" ca="1" si="827"/>
        <v/>
      </c>
      <c r="S4971" s="70" t="str">
        <f t="shared" ca="1" si="828"/>
        <v/>
      </c>
      <c r="T4971" s="147" t="str">
        <f t="shared" ca="1" si="829"/>
        <v/>
      </c>
      <c r="U4971" s="146"/>
      <c r="V4971" s="51"/>
      <c r="W4971" s="51"/>
      <c r="X4971" s="51"/>
      <c r="Y4971" s="51"/>
      <c r="Z4971" s="51"/>
      <c r="AA4971" s="145"/>
    </row>
    <row r="4972" spans="1:27" s="2" customFormat="1" ht="15.6" x14ac:dyDescent="0.3">
      <c r="A4972" s="555">
        <v>45511</v>
      </c>
      <c r="B4972" s="48" t="s">
        <v>4689</v>
      </c>
      <c r="C4972" s="45" t="s">
        <v>27</v>
      </c>
      <c r="D4972" s="45">
        <v>2</v>
      </c>
      <c r="E4972" s="45" t="s">
        <v>28</v>
      </c>
      <c r="F4972" s="45">
        <v>20</v>
      </c>
      <c r="G4972" s="46" t="s">
        <v>4708</v>
      </c>
      <c r="H4972" s="47" t="s">
        <v>30</v>
      </c>
      <c r="I4972" s="48"/>
      <c r="J4972" s="513"/>
      <c r="K4972" s="42" t="s">
        <v>31</v>
      </c>
      <c r="L4972" s="544">
        <v>45323</v>
      </c>
      <c r="M4972" s="48"/>
      <c r="N4972" s="513">
        <v>45656</v>
      </c>
      <c r="O4972" s="51" t="s">
        <v>4691</v>
      </c>
      <c r="P4972" s="70" t="str">
        <f t="shared" ca="1" si="825"/>
        <v/>
      </c>
      <c r="Q4972" s="70" t="str">
        <f t="shared" ca="1" si="826"/>
        <v/>
      </c>
      <c r="R4972" s="70" t="str">
        <f t="shared" ca="1" si="827"/>
        <v/>
      </c>
      <c r="S4972" s="70" t="str">
        <f t="shared" ca="1" si="828"/>
        <v/>
      </c>
      <c r="T4972" s="147" t="str">
        <f t="shared" ca="1" si="829"/>
        <v/>
      </c>
      <c r="U4972" s="146"/>
      <c r="V4972" s="51"/>
      <c r="W4972" s="51"/>
      <c r="X4972" s="51"/>
      <c r="Y4972" s="51"/>
      <c r="Z4972" s="51"/>
      <c r="AA4972" s="145"/>
    </row>
    <row r="4973" spans="1:27" s="2" customFormat="1" ht="15.6" x14ac:dyDescent="0.3">
      <c r="A4973" s="555">
        <v>45511</v>
      </c>
      <c r="B4973" s="48" t="s">
        <v>4689</v>
      </c>
      <c r="C4973" s="45" t="s">
        <v>27</v>
      </c>
      <c r="D4973" s="45">
        <v>2</v>
      </c>
      <c r="E4973" s="45" t="s">
        <v>28</v>
      </c>
      <c r="F4973" s="45">
        <v>21</v>
      </c>
      <c r="G4973" s="46" t="s">
        <v>4709</v>
      </c>
      <c r="H4973" s="47" t="s">
        <v>30</v>
      </c>
      <c r="I4973" s="48"/>
      <c r="J4973" s="513"/>
      <c r="K4973" s="42" t="s">
        <v>31</v>
      </c>
      <c r="L4973" s="544">
        <v>45323</v>
      </c>
      <c r="M4973" s="48"/>
      <c r="N4973" s="513">
        <v>45656</v>
      </c>
      <c r="O4973" s="51" t="s">
        <v>4691</v>
      </c>
      <c r="P4973" s="70" t="str">
        <f t="shared" ca="1" si="825"/>
        <v/>
      </c>
      <c r="Q4973" s="70" t="str">
        <f t="shared" ca="1" si="826"/>
        <v/>
      </c>
      <c r="R4973" s="70" t="str">
        <f t="shared" ca="1" si="827"/>
        <v/>
      </c>
      <c r="S4973" s="70" t="str">
        <f t="shared" ca="1" si="828"/>
        <v/>
      </c>
      <c r="T4973" s="147" t="str">
        <f t="shared" ca="1" si="829"/>
        <v/>
      </c>
      <c r="U4973" s="146"/>
      <c r="V4973" s="51"/>
      <c r="W4973" s="51"/>
      <c r="X4973" s="51"/>
      <c r="Y4973" s="51"/>
      <c r="Z4973" s="51"/>
      <c r="AA4973" s="145"/>
    </row>
    <row r="4974" spans="1:27" s="2" customFormat="1" ht="15.6" x14ac:dyDescent="0.3">
      <c r="A4974" s="555">
        <v>45511</v>
      </c>
      <c r="B4974" s="48" t="s">
        <v>4689</v>
      </c>
      <c r="C4974" s="45" t="s">
        <v>27</v>
      </c>
      <c r="D4974" s="45">
        <v>2</v>
      </c>
      <c r="E4974" s="45" t="s">
        <v>28</v>
      </c>
      <c r="F4974" s="45">
        <v>22</v>
      </c>
      <c r="G4974" s="46" t="s">
        <v>173</v>
      </c>
      <c r="H4974" s="47" t="s">
        <v>30</v>
      </c>
      <c r="I4974" s="48"/>
      <c r="J4974" s="513"/>
      <c r="K4974" s="42" t="s">
        <v>31</v>
      </c>
      <c r="L4974" s="544">
        <v>45323</v>
      </c>
      <c r="M4974" s="48"/>
      <c r="N4974" s="513">
        <v>45656</v>
      </c>
      <c r="O4974" s="51" t="s">
        <v>4691</v>
      </c>
      <c r="P4974" s="70" t="str">
        <f t="shared" ca="1" si="825"/>
        <v/>
      </c>
      <c r="Q4974" s="70" t="str">
        <f t="shared" ca="1" si="826"/>
        <v/>
      </c>
      <c r="R4974" s="70" t="str">
        <f t="shared" ca="1" si="827"/>
        <v/>
      </c>
      <c r="S4974" s="70" t="str">
        <f t="shared" ca="1" si="828"/>
        <v/>
      </c>
      <c r="T4974" s="147" t="str">
        <f t="shared" ca="1" si="829"/>
        <v/>
      </c>
      <c r="U4974" s="146"/>
      <c r="V4974" s="51"/>
      <c r="W4974" s="51"/>
      <c r="X4974" s="51"/>
      <c r="Y4974" s="51"/>
      <c r="Z4974" s="51"/>
      <c r="AA4974" s="145"/>
    </row>
    <row r="4975" spans="1:27" s="2" customFormat="1" ht="15.6" x14ac:dyDescent="0.3">
      <c r="A4975" s="555">
        <v>45511</v>
      </c>
      <c r="B4975" s="48" t="s">
        <v>4689</v>
      </c>
      <c r="C4975" s="45" t="s">
        <v>27</v>
      </c>
      <c r="D4975" s="45">
        <v>2</v>
      </c>
      <c r="E4975" s="45" t="s">
        <v>28</v>
      </c>
      <c r="F4975" s="45">
        <v>23</v>
      </c>
      <c r="G4975" s="94" t="s">
        <v>4629</v>
      </c>
      <c r="H4975" s="95" t="s">
        <v>84</v>
      </c>
      <c r="I4975" s="95"/>
      <c r="J4975" s="570"/>
      <c r="K4975" s="42" t="s">
        <v>31</v>
      </c>
      <c r="L4975" s="544">
        <v>45323</v>
      </c>
      <c r="M4975" s="48"/>
      <c r="N4975" s="513">
        <v>45656</v>
      </c>
      <c r="O4975" s="51" t="s">
        <v>4691</v>
      </c>
      <c r="P4975" s="70" t="str">
        <f t="shared" ca="1" si="825"/>
        <v/>
      </c>
      <c r="Q4975" s="70" t="str">
        <f t="shared" ca="1" si="826"/>
        <v/>
      </c>
      <c r="R4975" s="70" t="str">
        <f t="shared" ca="1" si="827"/>
        <v/>
      </c>
      <c r="S4975" s="70" t="str">
        <f t="shared" ca="1" si="828"/>
        <v/>
      </c>
      <c r="T4975" s="147" t="str">
        <f t="shared" ca="1" si="829"/>
        <v/>
      </c>
      <c r="U4975" s="146"/>
      <c r="V4975" s="51"/>
      <c r="W4975" s="51"/>
      <c r="X4975" s="51"/>
      <c r="Y4975" s="51"/>
      <c r="Z4975" s="51"/>
      <c r="AA4975" s="145"/>
    </row>
    <row r="4976" spans="1:27" s="2" customFormat="1" ht="15.6" x14ac:dyDescent="0.3">
      <c r="A4976" s="555">
        <v>45511</v>
      </c>
      <c r="B4976" s="48" t="s">
        <v>4689</v>
      </c>
      <c r="C4976" s="45" t="s">
        <v>27</v>
      </c>
      <c r="D4976" s="45">
        <v>2</v>
      </c>
      <c r="E4976" s="45" t="s">
        <v>28</v>
      </c>
      <c r="F4976" s="45">
        <v>24</v>
      </c>
      <c r="G4976" s="46" t="s">
        <v>4710</v>
      </c>
      <c r="H4976" s="47" t="s">
        <v>533</v>
      </c>
      <c r="I4976" s="48"/>
      <c r="J4976" s="513"/>
      <c r="K4976" s="42" t="s">
        <v>31</v>
      </c>
      <c r="L4976" s="544">
        <v>45323</v>
      </c>
      <c r="M4976" s="48"/>
      <c r="N4976" s="513">
        <v>45656</v>
      </c>
      <c r="O4976" s="51" t="s">
        <v>4691</v>
      </c>
      <c r="P4976" s="70" t="str">
        <f t="shared" ca="1" si="825"/>
        <v/>
      </c>
      <c r="Q4976" s="70" t="str">
        <f t="shared" ca="1" si="826"/>
        <v/>
      </c>
      <c r="R4976" s="70" t="str">
        <f t="shared" ca="1" si="827"/>
        <v/>
      </c>
      <c r="S4976" s="70" t="str">
        <f t="shared" ca="1" si="828"/>
        <v/>
      </c>
      <c r="T4976" s="147" t="str">
        <f t="shared" ca="1" si="829"/>
        <v/>
      </c>
      <c r="U4976" s="146"/>
      <c r="V4976" s="51"/>
      <c r="W4976" s="51"/>
      <c r="X4976" s="51"/>
      <c r="Y4976" s="51"/>
      <c r="Z4976" s="51"/>
      <c r="AA4976" s="145"/>
    </row>
    <row r="4977" spans="1:27" s="2" customFormat="1" ht="15.6" x14ac:dyDescent="0.3">
      <c r="A4977" s="555">
        <v>45511</v>
      </c>
      <c r="B4977" s="48" t="s">
        <v>4689</v>
      </c>
      <c r="C4977" s="45" t="s">
        <v>27</v>
      </c>
      <c r="D4977" s="45">
        <v>2</v>
      </c>
      <c r="E4977" s="45" t="s">
        <v>28</v>
      </c>
      <c r="F4977" s="45">
        <v>25</v>
      </c>
      <c r="G4977" s="46" t="s">
        <v>4711</v>
      </c>
      <c r="H4977" s="47" t="s">
        <v>30</v>
      </c>
      <c r="I4977" s="48"/>
      <c r="J4977" s="513"/>
      <c r="K4977" s="42" t="s">
        <v>31</v>
      </c>
      <c r="L4977" s="544">
        <v>45323</v>
      </c>
      <c r="M4977" s="48"/>
      <c r="N4977" s="513">
        <v>45656</v>
      </c>
      <c r="O4977" s="51" t="s">
        <v>4691</v>
      </c>
      <c r="P4977" s="70" t="str">
        <f t="shared" ca="1" si="825"/>
        <v/>
      </c>
      <c r="Q4977" s="70" t="str">
        <f t="shared" ca="1" si="826"/>
        <v/>
      </c>
      <c r="R4977" s="70" t="str">
        <f t="shared" ca="1" si="827"/>
        <v/>
      </c>
      <c r="S4977" s="70" t="str">
        <f t="shared" ca="1" si="828"/>
        <v/>
      </c>
      <c r="T4977" s="147" t="str">
        <f t="shared" ca="1" si="829"/>
        <v/>
      </c>
      <c r="U4977" s="146"/>
      <c r="V4977" s="51"/>
      <c r="W4977" s="51"/>
      <c r="X4977" s="51"/>
      <c r="Y4977" s="51"/>
      <c r="Z4977" s="51"/>
      <c r="AA4977" s="145"/>
    </row>
    <row r="4978" spans="1:27" s="2" customFormat="1" ht="15.6" x14ac:dyDescent="0.3">
      <c r="A4978" s="555">
        <v>45511</v>
      </c>
      <c r="B4978" s="48" t="s">
        <v>4689</v>
      </c>
      <c r="C4978" s="45" t="s">
        <v>27</v>
      </c>
      <c r="D4978" s="45">
        <v>2</v>
      </c>
      <c r="E4978" s="45" t="s">
        <v>28</v>
      </c>
      <c r="F4978" s="45">
        <v>26</v>
      </c>
      <c r="G4978" s="46" t="s">
        <v>4712</v>
      </c>
      <c r="H4978" s="47" t="s">
        <v>30</v>
      </c>
      <c r="I4978" s="48"/>
      <c r="J4978" s="513"/>
      <c r="K4978" s="42" t="s">
        <v>31</v>
      </c>
      <c r="L4978" s="544">
        <v>45323</v>
      </c>
      <c r="M4978" s="48"/>
      <c r="N4978" s="513">
        <v>45656</v>
      </c>
      <c r="O4978" s="51" t="s">
        <v>4691</v>
      </c>
      <c r="P4978" s="70" t="str">
        <f t="shared" ca="1" si="825"/>
        <v/>
      </c>
      <c r="Q4978" s="70" t="str">
        <f t="shared" ca="1" si="826"/>
        <v/>
      </c>
      <c r="R4978" s="70" t="str">
        <f t="shared" ca="1" si="827"/>
        <v/>
      </c>
      <c r="S4978" s="70" t="str">
        <f t="shared" ca="1" si="828"/>
        <v/>
      </c>
      <c r="T4978" s="147" t="str">
        <f t="shared" ca="1" si="829"/>
        <v/>
      </c>
      <c r="U4978" s="146"/>
      <c r="V4978" s="51"/>
      <c r="W4978" s="51"/>
      <c r="X4978" s="51"/>
      <c r="Y4978" s="51"/>
      <c r="Z4978" s="51"/>
      <c r="AA4978" s="145"/>
    </row>
    <row r="4979" spans="1:27" s="2" customFormat="1" ht="15.6" x14ac:dyDescent="0.3">
      <c r="A4979" s="555">
        <v>45511</v>
      </c>
      <c r="B4979" s="48" t="s">
        <v>4689</v>
      </c>
      <c r="C4979" s="45" t="s">
        <v>27</v>
      </c>
      <c r="D4979" s="45">
        <v>2</v>
      </c>
      <c r="E4979" s="45" t="s">
        <v>28</v>
      </c>
      <c r="F4979" s="45">
        <v>27</v>
      </c>
      <c r="G4979" s="46" t="s">
        <v>4713</v>
      </c>
      <c r="H4979" s="47" t="s">
        <v>57</v>
      </c>
      <c r="I4979" s="48"/>
      <c r="J4979" s="513"/>
      <c r="K4979" s="42" t="s">
        <v>31</v>
      </c>
      <c r="L4979" s="544">
        <v>45323</v>
      </c>
      <c r="M4979" s="48"/>
      <c r="N4979" s="513">
        <v>45656</v>
      </c>
      <c r="O4979" s="51" t="s">
        <v>4691</v>
      </c>
      <c r="P4979" s="70" t="str">
        <f t="shared" ca="1" si="825"/>
        <v/>
      </c>
      <c r="Q4979" s="70" t="str">
        <f t="shared" ca="1" si="826"/>
        <v/>
      </c>
      <c r="R4979" s="70" t="str">
        <f t="shared" ca="1" si="827"/>
        <v/>
      </c>
      <c r="S4979" s="70" t="str">
        <f t="shared" ca="1" si="828"/>
        <v/>
      </c>
      <c r="T4979" s="147" t="str">
        <f t="shared" ca="1" si="829"/>
        <v/>
      </c>
      <c r="U4979" s="146"/>
      <c r="V4979" s="51"/>
      <c r="W4979" s="51"/>
      <c r="X4979" s="51"/>
      <c r="Y4979" s="51"/>
      <c r="Z4979" s="51"/>
      <c r="AA4979" s="145"/>
    </row>
    <row r="4980" spans="1:27" s="2" customFormat="1" ht="15.6" x14ac:dyDescent="0.3">
      <c r="A4980" s="555">
        <v>45511</v>
      </c>
      <c r="B4980" s="48" t="s">
        <v>4689</v>
      </c>
      <c r="C4980" s="45" t="s">
        <v>27</v>
      </c>
      <c r="D4980" s="45">
        <v>2</v>
      </c>
      <c r="E4980" s="45" t="s">
        <v>28</v>
      </c>
      <c r="F4980" s="45">
        <v>28</v>
      </c>
      <c r="G4980" s="46" t="s">
        <v>4714</v>
      </c>
      <c r="H4980" s="47" t="s">
        <v>30</v>
      </c>
      <c r="I4980" s="48"/>
      <c r="J4980" s="513"/>
      <c r="K4980" s="42" t="s">
        <v>31</v>
      </c>
      <c r="L4980" s="544">
        <v>45323</v>
      </c>
      <c r="M4980" s="48"/>
      <c r="N4980" s="513">
        <v>45656</v>
      </c>
      <c r="O4980" s="51" t="s">
        <v>4691</v>
      </c>
      <c r="P4980" s="70" t="str">
        <f t="shared" ca="1" si="825"/>
        <v/>
      </c>
      <c r="Q4980" s="70" t="str">
        <f t="shared" ca="1" si="826"/>
        <v/>
      </c>
      <c r="R4980" s="70" t="str">
        <f t="shared" ca="1" si="827"/>
        <v/>
      </c>
      <c r="S4980" s="70" t="str">
        <f t="shared" ca="1" si="828"/>
        <v/>
      </c>
      <c r="T4980" s="147" t="str">
        <f t="shared" ca="1" si="829"/>
        <v/>
      </c>
      <c r="U4980" s="146"/>
      <c r="V4980" s="51"/>
      <c r="W4980" s="51"/>
      <c r="X4980" s="51"/>
      <c r="Y4980" s="51"/>
      <c r="Z4980" s="51"/>
      <c r="AA4980" s="145"/>
    </row>
    <row r="4981" spans="1:27" s="2" customFormat="1" ht="15.6" x14ac:dyDescent="0.3">
      <c r="A4981" s="555">
        <v>45511</v>
      </c>
      <c r="B4981" s="48" t="s">
        <v>4689</v>
      </c>
      <c r="C4981" s="45" t="s">
        <v>27</v>
      </c>
      <c r="D4981" s="45">
        <v>2</v>
      </c>
      <c r="E4981" s="45" t="s">
        <v>28</v>
      </c>
      <c r="F4981" s="45">
        <v>29</v>
      </c>
      <c r="G4981" s="46" t="s">
        <v>4715</v>
      </c>
      <c r="H4981" s="47" t="s">
        <v>30</v>
      </c>
      <c r="I4981" s="48"/>
      <c r="J4981" s="513"/>
      <c r="K4981" s="42" t="s">
        <v>31</v>
      </c>
      <c r="L4981" s="544">
        <v>45323</v>
      </c>
      <c r="M4981" s="48"/>
      <c r="N4981" s="513">
        <v>45656</v>
      </c>
      <c r="O4981" s="51" t="s">
        <v>4691</v>
      </c>
      <c r="P4981" s="70" t="str">
        <f t="shared" ca="1" si="825"/>
        <v/>
      </c>
      <c r="Q4981" s="70" t="str">
        <f t="shared" ca="1" si="826"/>
        <v/>
      </c>
      <c r="R4981" s="70" t="str">
        <f t="shared" ca="1" si="827"/>
        <v/>
      </c>
      <c r="S4981" s="70" t="str">
        <f t="shared" ca="1" si="828"/>
        <v/>
      </c>
      <c r="T4981" s="147" t="str">
        <f t="shared" ca="1" si="829"/>
        <v/>
      </c>
      <c r="U4981" s="146"/>
      <c r="V4981" s="51"/>
      <c r="W4981" s="51"/>
      <c r="X4981" s="51"/>
      <c r="Y4981" s="51"/>
      <c r="Z4981" s="51"/>
      <c r="AA4981" s="145"/>
    </row>
    <row r="4982" spans="1:27" s="2" customFormat="1" ht="15.6" x14ac:dyDescent="0.3">
      <c r="A4982" s="555">
        <v>45511</v>
      </c>
      <c r="B4982" s="48" t="s">
        <v>4689</v>
      </c>
      <c r="C4982" s="45" t="s">
        <v>27</v>
      </c>
      <c r="D4982" s="45">
        <v>2</v>
      </c>
      <c r="E4982" s="45" t="s">
        <v>28</v>
      </c>
      <c r="F4982" s="45">
        <v>30</v>
      </c>
      <c r="G4982" s="52" t="s">
        <v>4716</v>
      </c>
      <c r="H4982" s="48"/>
      <c r="I4982" s="48"/>
      <c r="J4982" s="513"/>
      <c r="K4982" s="188" t="s">
        <v>227</v>
      </c>
      <c r="L4982" s="544">
        <v>45323</v>
      </c>
      <c r="M4982" s="48"/>
      <c r="N4982" s="513"/>
      <c r="O4982" s="51" t="s">
        <v>4691</v>
      </c>
      <c r="P4982" s="70" t="str">
        <f t="shared" ca="1" si="825"/>
        <v/>
      </c>
      <c r="Q4982" s="70" t="str">
        <f t="shared" ca="1" si="826"/>
        <v/>
      </c>
      <c r="R4982" s="70" t="str">
        <f t="shared" ca="1" si="827"/>
        <v/>
      </c>
      <c r="S4982" s="70" t="str">
        <f t="shared" ca="1" si="828"/>
        <v/>
      </c>
      <c r="T4982" s="147" t="str">
        <f t="shared" ca="1" si="829"/>
        <v/>
      </c>
      <c r="U4982" s="146"/>
      <c r="V4982" s="51"/>
      <c r="W4982" s="51"/>
      <c r="X4982" s="51"/>
      <c r="Y4982" s="51"/>
      <c r="Z4982" s="51"/>
      <c r="AA4982" s="145"/>
    </row>
    <row r="4983" spans="1:27" s="2" customFormat="1" ht="15.6" x14ac:dyDescent="0.3">
      <c r="A4983" s="555">
        <v>45511</v>
      </c>
      <c r="B4983" s="48" t="s">
        <v>4689</v>
      </c>
      <c r="C4983" s="45" t="s">
        <v>27</v>
      </c>
      <c r="D4983" s="45">
        <v>2</v>
      </c>
      <c r="E4983" s="45" t="s">
        <v>28</v>
      </c>
      <c r="F4983" s="45">
        <v>31</v>
      </c>
      <c r="G4983" s="46" t="s">
        <v>4717</v>
      </c>
      <c r="H4983" s="47" t="s">
        <v>30</v>
      </c>
      <c r="I4983" s="48"/>
      <c r="J4983" s="513"/>
      <c r="K4983" s="42" t="s">
        <v>31</v>
      </c>
      <c r="L4983" s="544">
        <v>45323</v>
      </c>
      <c r="M4983" s="48"/>
      <c r="N4983" s="513">
        <v>45656</v>
      </c>
      <c r="O4983" s="51" t="s">
        <v>4691</v>
      </c>
      <c r="P4983" s="70" t="str">
        <f t="shared" ca="1" si="825"/>
        <v/>
      </c>
      <c r="Q4983" s="70" t="str">
        <f t="shared" ca="1" si="826"/>
        <v/>
      </c>
      <c r="R4983" s="70" t="str">
        <f t="shared" ca="1" si="827"/>
        <v/>
      </c>
      <c r="S4983" s="70" t="str">
        <f t="shared" ca="1" si="828"/>
        <v/>
      </c>
      <c r="T4983" s="147" t="str">
        <f t="shared" ca="1" si="829"/>
        <v/>
      </c>
      <c r="U4983" s="146"/>
      <c r="V4983" s="51"/>
      <c r="W4983" s="51"/>
      <c r="X4983" s="51"/>
      <c r="Y4983" s="51"/>
      <c r="Z4983" s="51"/>
      <c r="AA4983" s="145"/>
    </row>
    <row r="4984" spans="1:27" s="2" customFormat="1" ht="15.6" x14ac:dyDescent="0.3">
      <c r="A4984" s="555">
        <v>45511</v>
      </c>
      <c r="B4984" s="48" t="s">
        <v>4689</v>
      </c>
      <c r="C4984" s="45" t="s">
        <v>27</v>
      </c>
      <c r="D4984" s="45">
        <v>2</v>
      </c>
      <c r="E4984" s="45" t="s">
        <v>28</v>
      </c>
      <c r="F4984" s="45">
        <v>32</v>
      </c>
      <c r="G4984" s="46" t="s">
        <v>4718</v>
      </c>
      <c r="H4984" s="47" t="s">
        <v>30</v>
      </c>
      <c r="I4984" s="47"/>
      <c r="J4984" s="568">
        <v>45569</v>
      </c>
      <c r="K4984" s="42" t="s">
        <v>31</v>
      </c>
      <c r="L4984" s="544">
        <v>45323</v>
      </c>
      <c r="M4984" s="48"/>
      <c r="N4984" s="513">
        <v>45572</v>
      </c>
      <c r="O4984" s="51" t="s">
        <v>4691</v>
      </c>
      <c r="P4984" s="70" t="str">
        <f t="shared" ca="1" si="825"/>
        <v/>
      </c>
      <c r="Q4984" s="70" t="str">
        <f t="shared" ca="1" si="826"/>
        <v/>
      </c>
      <c r="R4984" s="70" t="str">
        <f t="shared" ca="1" si="827"/>
        <v/>
      </c>
      <c r="S4984" s="70" t="str">
        <f t="shared" ca="1" si="828"/>
        <v/>
      </c>
      <c r="T4984" s="147" t="str">
        <f t="shared" ca="1" si="829"/>
        <v/>
      </c>
      <c r="U4984" s="146"/>
      <c r="V4984" s="51"/>
      <c r="W4984" s="51"/>
      <c r="X4984" s="51"/>
      <c r="Y4984" s="51"/>
      <c r="Z4984" s="51"/>
      <c r="AA4984" s="145"/>
    </row>
    <row r="4985" spans="1:27" s="2" customFormat="1" ht="15.6" x14ac:dyDescent="0.3">
      <c r="A4985" s="555">
        <v>45511</v>
      </c>
      <c r="B4985" s="48" t="s">
        <v>4689</v>
      </c>
      <c r="C4985" s="45" t="s">
        <v>27</v>
      </c>
      <c r="D4985" s="45">
        <v>2</v>
      </c>
      <c r="E4985" s="45" t="s">
        <v>28</v>
      </c>
      <c r="F4985" s="45">
        <v>33</v>
      </c>
      <c r="G4985" s="46" t="s">
        <v>4719</v>
      </c>
      <c r="H4985" s="47" t="s">
        <v>57</v>
      </c>
      <c r="I4985" s="47"/>
      <c r="J4985" s="568">
        <v>45569</v>
      </c>
      <c r="K4985" s="42" t="s">
        <v>31</v>
      </c>
      <c r="L4985" s="544">
        <v>45323</v>
      </c>
      <c r="M4985" s="48"/>
      <c r="N4985" s="513">
        <v>45572</v>
      </c>
      <c r="O4985" s="51" t="s">
        <v>4691</v>
      </c>
      <c r="P4985" s="70" t="str">
        <f t="shared" ca="1" si="825"/>
        <v/>
      </c>
      <c r="Q4985" s="70" t="str">
        <f t="shared" ca="1" si="826"/>
        <v/>
      </c>
      <c r="R4985" s="70" t="str">
        <f t="shared" ca="1" si="827"/>
        <v/>
      </c>
      <c r="S4985" s="70" t="str">
        <f t="shared" ca="1" si="828"/>
        <v/>
      </c>
      <c r="T4985" s="147" t="str">
        <f t="shared" ca="1" si="829"/>
        <v/>
      </c>
      <c r="U4985" s="146"/>
      <c r="V4985" s="51"/>
      <c r="W4985" s="51"/>
      <c r="X4985" s="51"/>
      <c r="Y4985" s="51"/>
      <c r="Z4985" s="51"/>
      <c r="AA4985" s="145"/>
    </row>
    <row r="4986" spans="1:27" s="2" customFormat="1" ht="15.6" x14ac:dyDescent="0.3">
      <c r="A4986" s="555">
        <v>45511</v>
      </c>
      <c r="B4986" s="48" t="s">
        <v>4689</v>
      </c>
      <c r="C4986" s="45" t="s">
        <v>27</v>
      </c>
      <c r="D4986" s="45">
        <v>2</v>
      </c>
      <c r="E4986" s="45" t="s">
        <v>28</v>
      </c>
      <c r="F4986" s="45">
        <v>34</v>
      </c>
      <c r="G4986" s="63" t="s">
        <v>4720</v>
      </c>
      <c r="H4986" s="47" t="s">
        <v>111</v>
      </c>
      <c r="I4986" s="47"/>
      <c r="J4986" s="568">
        <v>45601</v>
      </c>
      <c r="K4986" s="42" t="s">
        <v>31</v>
      </c>
      <c r="L4986" s="544">
        <v>45323</v>
      </c>
      <c r="M4986" s="48"/>
      <c r="N4986" s="513">
        <v>45713</v>
      </c>
      <c r="O4986" s="51" t="s">
        <v>4691</v>
      </c>
      <c r="P4986" s="70" t="str">
        <f t="shared" ca="1" si="825"/>
        <v/>
      </c>
      <c r="Q4986" s="70" t="str">
        <f t="shared" ca="1" si="826"/>
        <v/>
      </c>
      <c r="R4986" s="70" t="str">
        <f t="shared" ca="1" si="827"/>
        <v/>
      </c>
      <c r="S4986" s="70" t="str">
        <f t="shared" ca="1" si="828"/>
        <v/>
      </c>
      <c r="T4986" s="147" t="str">
        <f t="shared" ca="1" si="829"/>
        <v/>
      </c>
      <c r="U4986" s="146"/>
      <c r="V4986" s="51"/>
      <c r="W4986" s="51"/>
      <c r="X4986" s="51"/>
      <c r="Y4986" s="51"/>
      <c r="Z4986" s="51"/>
      <c r="AA4986" s="145"/>
    </row>
    <row r="4987" spans="1:27" s="2" customFormat="1" ht="15.6" x14ac:dyDescent="0.3">
      <c r="A4987" s="555">
        <v>45511</v>
      </c>
      <c r="B4987" s="48" t="s">
        <v>4689</v>
      </c>
      <c r="C4987" s="45" t="s">
        <v>27</v>
      </c>
      <c r="D4987" s="45">
        <v>2</v>
      </c>
      <c r="E4987" s="45" t="s">
        <v>28</v>
      </c>
      <c r="F4987" s="45">
        <v>35</v>
      </c>
      <c r="G4987" s="60" t="s">
        <v>4721</v>
      </c>
      <c r="H4987" s="47" t="s">
        <v>54</v>
      </c>
      <c r="I4987" s="47"/>
      <c r="J4987" s="568">
        <v>45569</v>
      </c>
      <c r="K4987" s="42" t="s">
        <v>31</v>
      </c>
      <c r="L4987" s="544">
        <v>45323</v>
      </c>
      <c r="M4987" s="48"/>
      <c r="N4987" s="513">
        <v>45572</v>
      </c>
      <c r="O4987" s="51" t="s">
        <v>4691</v>
      </c>
      <c r="P4987" s="70" t="str">
        <f t="shared" ca="1" si="825"/>
        <v/>
      </c>
      <c r="Q4987" s="70" t="str">
        <f t="shared" ca="1" si="826"/>
        <v/>
      </c>
      <c r="R4987" s="70" t="str">
        <f t="shared" ca="1" si="827"/>
        <v/>
      </c>
      <c r="S4987" s="70" t="str">
        <f t="shared" ca="1" si="828"/>
        <v/>
      </c>
      <c r="T4987" s="147" t="str">
        <f t="shared" ca="1" si="829"/>
        <v/>
      </c>
      <c r="U4987" s="146"/>
      <c r="V4987" s="51"/>
      <c r="W4987" s="51"/>
      <c r="X4987" s="51"/>
      <c r="Y4987" s="51"/>
      <c r="Z4987" s="51"/>
      <c r="AA4987" s="145"/>
    </row>
    <row r="4988" spans="1:27" s="2" customFormat="1" ht="15.6" x14ac:dyDescent="0.3">
      <c r="A4988" s="555">
        <v>45511</v>
      </c>
      <c r="B4988" s="48" t="s">
        <v>4689</v>
      </c>
      <c r="C4988" s="45" t="s">
        <v>27</v>
      </c>
      <c r="D4988" s="45">
        <v>2</v>
      </c>
      <c r="E4988" s="45" t="s">
        <v>28</v>
      </c>
      <c r="F4988" s="45">
        <v>36</v>
      </c>
      <c r="G4988" s="46" t="s">
        <v>4722</v>
      </c>
      <c r="H4988" s="47" t="s">
        <v>30</v>
      </c>
      <c r="I4988" s="47"/>
      <c r="J4988" s="568">
        <v>45569</v>
      </c>
      <c r="K4988" s="42" t="s">
        <v>31</v>
      </c>
      <c r="L4988" s="544">
        <v>45323</v>
      </c>
      <c r="M4988" s="48"/>
      <c r="N4988" s="513">
        <v>45572</v>
      </c>
      <c r="O4988" s="51" t="s">
        <v>4691</v>
      </c>
      <c r="P4988" s="70" t="str">
        <f t="shared" ca="1" si="825"/>
        <v/>
      </c>
      <c r="Q4988" s="70" t="str">
        <f t="shared" ca="1" si="826"/>
        <v/>
      </c>
      <c r="R4988" s="70" t="str">
        <f t="shared" ca="1" si="827"/>
        <v/>
      </c>
      <c r="S4988" s="70" t="str">
        <f t="shared" ca="1" si="828"/>
        <v/>
      </c>
      <c r="T4988" s="147" t="str">
        <f t="shared" ca="1" si="829"/>
        <v/>
      </c>
      <c r="U4988" s="146"/>
      <c r="V4988" s="51"/>
      <c r="W4988" s="51"/>
      <c r="X4988" s="51"/>
      <c r="Y4988" s="51"/>
      <c r="Z4988" s="51"/>
      <c r="AA4988" s="145"/>
    </row>
    <row r="4989" spans="1:27" s="2" customFormat="1" ht="15.6" x14ac:dyDescent="0.3">
      <c r="A4989" s="555">
        <v>45511</v>
      </c>
      <c r="B4989" s="48" t="s">
        <v>4689</v>
      </c>
      <c r="C4989" s="45" t="s">
        <v>27</v>
      </c>
      <c r="D4989" s="45">
        <v>2</v>
      </c>
      <c r="E4989" s="45" t="s">
        <v>28</v>
      </c>
      <c r="F4989" s="45">
        <v>37</v>
      </c>
      <c r="G4989" s="94" t="s">
        <v>4723</v>
      </c>
      <c r="H4989" s="95" t="s">
        <v>84</v>
      </c>
      <c r="I4989" s="95"/>
      <c r="J4989" s="570">
        <v>45569</v>
      </c>
      <c r="K4989" s="42" t="s">
        <v>31</v>
      </c>
      <c r="L4989" s="544">
        <v>45323</v>
      </c>
      <c r="M4989" s="48"/>
      <c r="N4989" s="513">
        <v>45603</v>
      </c>
      <c r="O4989" s="51" t="s">
        <v>4691</v>
      </c>
      <c r="P4989" s="70" t="str">
        <f t="shared" ca="1" si="825"/>
        <v/>
      </c>
      <c r="Q4989" s="70" t="str">
        <f t="shared" ca="1" si="826"/>
        <v/>
      </c>
      <c r="R4989" s="70" t="str">
        <f t="shared" ca="1" si="827"/>
        <v/>
      </c>
      <c r="S4989" s="70" t="str">
        <f t="shared" ca="1" si="828"/>
        <v/>
      </c>
      <c r="T4989" s="147" t="str">
        <f t="shared" ca="1" si="829"/>
        <v/>
      </c>
      <c r="U4989" s="146"/>
      <c r="V4989" s="51"/>
      <c r="W4989" s="51"/>
      <c r="X4989" s="51"/>
      <c r="Y4989" s="51"/>
      <c r="Z4989" s="51"/>
      <c r="AA4989" s="145"/>
    </row>
    <row r="4990" spans="1:27" s="2" customFormat="1" ht="15.6" x14ac:dyDescent="0.3">
      <c r="A4990" s="555">
        <v>45511</v>
      </c>
      <c r="B4990" s="48" t="s">
        <v>4689</v>
      </c>
      <c r="C4990" s="45" t="s">
        <v>27</v>
      </c>
      <c r="D4990" s="45">
        <v>2</v>
      </c>
      <c r="E4990" s="45" t="s">
        <v>28</v>
      </c>
      <c r="F4990" s="45">
        <v>39</v>
      </c>
      <c r="G4990" s="52" t="s">
        <v>4724</v>
      </c>
      <c r="H4990" s="47" t="s">
        <v>57</v>
      </c>
      <c r="I4990" s="48"/>
      <c r="J4990" s="513">
        <v>45604</v>
      </c>
      <c r="K4990" s="42" t="s">
        <v>31</v>
      </c>
      <c r="L4990" s="544">
        <v>45323</v>
      </c>
      <c r="M4990" s="48"/>
      <c r="N4990" s="513">
        <v>45632</v>
      </c>
      <c r="O4990" s="51" t="s">
        <v>4691</v>
      </c>
      <c r="P4990" s="70" t="str">
        <f t="shared" ca="1" si="825"/>
        <v/>
      </c>
      <c r="Q4990" s="70" t="str">
        <f t="shared" ca="1" si="826"/>
        <v/>
      </c>
      <c r="R4990" s="70" t="str">
        <f t="shared" ca="1" si="827"/>
        <v/>
      </c>
      <c r="S4990" s="70" t="str">
        <f t="shared" ca="1" si="828"/>
        <v/>
      </c>
      <c r="T4990" s="147" t="str">
        <f t="shared" ca="1" si="829"/>
        <v/>
      </c>
      <c r="U4990" s="146"/>
      <c r="V4990" s="51"/>
      <c r="W4990" s="51"/>
      <c r="X4990" s="51"/>
      <c r="Y4990" s="51"/>
      <c r="Z4990" s="51"/>
      <c r="AA4990" s="145"/>
    </row>
    <row r="4991" spans="1:27" s="2" customFormat="1" ht="28.8" x14ac:dyDescent="0.3">
      <c r="A4991" s="555">
        <v>45511</v>
      </c>
      <c r="B4991" s="235" t="s">
        <v>4689</v>
      </c>
      <c r="C4991" s="236" t="s">
        <v>27</v>
      </c>
      <c r="D4991" s="236">
        <v>2</v>
      </c>
      <c r="E4991" s="236" t="s">
        <v>28</v>
      </c>
      <c r="F4991" s="236">
        <v>40</v>
      </c>
      <c r="G4991" s="281" t="s">
        <v>4725</v>
      </c>
      <c r="H4991" s="250" t="s">
        <v>44</v>
      </c>
      <c r="I4991" s="250"/>
      <c r="J4991" s="595">
        <v>45601</v>
      </c>
      <c r="K4991" s="42" t="s">
        <v>31</v>
      </c>
      <c r="L4991" s="544">
        <v>45323</v>
      </c>
      <c r="M4991" s="235"/>
      <c r="N4991" s="513">
        <v>45743</v>
      </c>
      <c r="O4991" s="51" t="s">
        <v>4691</v>
      </c>
      <c r="P4991" s="70" t="str">
        <f t="shared" ca="1" si="825"/>
        <v/>
      </c>
      <c r="Q4991" s="70" t="str">
        <f t="shared" ca="1" si="826"/>
        <v/>
      </c>
      <c r="R4991" s="70" t="str">
        <f t="shared" ca="1" si="827"/>
        <v/>
      </c>
      <c r="S4991" s="70" t="str">
        <f t="shared" ca="1" si="828"/>
        <v/>
      </c>
      <c r="T4991" s="147" t="str">
        <f t="shared" ca="1" si="829"/>
        <v/>
      </c>
      <c r="U4991" s="146"/>
      <c r="V4991" s="51"/>
      <c r="W4991" s="51"/>
      <c r="X4991" s="51"/>
      <c r="Y4991" s="51"/>
      <c r="Z4991" s="51"/>
      <c r="AA4991" s="145"/>
    </row>
    <row r="4992" spans="1:27" s="2" customFormat="1" ht="15.6" x14ac:dyDescent="0.3">
      <c r="A4992" s="555">
        <v>45511</v>
      </c>
      <c r="B4992" s="235" t="s">
        <v>4689</v>
      </c>
      <c r="C4992" s="236" t="s">
        <v>27</v>
      </c>
      <c r="D4992" s="236">
        <v>2</v>
      </c>
      <c r="E4992" s="236" t="s">
        <v>28</v>
      </c>
      <c r="F4992" s="236">
        <v>41</v>
      </c>
      <c r="G4992" s="281" t="s">
        <v>4726</v>
      </c>
      <c r="H4992" s="250" t="s">
        <v>44</v>
      </c>
      <c r="I4992" s="250"/>
      <c r="J4992" s="595">
        <v>45602</v>
      </c>
      <c r="K4992" s="42" t="s">
        <v>31</v>
      </c>
      <c r="L4992" s="544">
        <v>45323</v>
      </c>
      <c r="M4992" s="238">
        <v>45616</v>
      </c>
      <c r="N4992" s="513">
        <v>45743</v>
      </c>
      <c r="O4992" s="51" t="s">
        <v>4691</v>
      </c>
      <c r="P4992" s="70" t="str">
        <f t="shared" ca="1" si="825"/>
        <v/>
      </c>
      <c r="Q4992" s="70" t="str">
        <f t="shared" ca="1" si="826"/>
        <v/>
      </c>
      <c r="R4992" s="70" t="str">
        <f t="shared" ca="1" si="827"/>
        <v/>
      </c>
      <c r="S4992" s="70" t="str">
        <f t="shared" ca="1" si="828"/>
        <v/>
      </c>
      <c r="T4992" s="147" t="str">
        <f t="shared" ca="1" si="829"/>
        <v/>
      </c>
      <c r="U4992" s="146"/>
      <c r="V4992" s="51"/>
      <c r="W4992" s="51"/>
      <c r="X4992" s="51"/>
      <c r="Y4992" s="51"/>
      <c r="Z4992" s="51"/>
      <c r="AA4992" s="145"/>
    </row>
    <row r="4993" spans="1:27" s="2" customFormat="1" ht="15.6" x14ac:dyDescent="0.3">
      <c r="A4993" s="555">
        <v>45511</v>
      </c>
      <c r="B4993" s="235" t="s">
        <v>4689</v>
      </c>
      <c r="C4993" s="236" t="s">
        <v>27</v>
      </c>
      <c r="D4993" s="236">
        <v>2</v>
      </c>
      <c r="E4993" s="236" t="s">
        <v>28</v>
      </c>
      <c r="F4993" s="236">
        <v>42</v>
      </c>
      <c r="G4993" s="281" t="s">
        <v>4727</v>
      </c>
      <c r="H4993" s="250" t="s">
        <v>44</v>
      </c>
      <c r="I4993" s="250"/>
      <c r="J4993" s="595">
        <v>45602</v>
      </c>
      <c r="K4993" s="42" t="s">
        <v>31</v>
      </c>
      <c r="L4993" s="544">
        <v>45323</v>
      </c>
      <c r="M4993" s="238">
        <v>45616</v>
      </c>
      <c r="N4993" s="513">
        <v>45743</v>
      </c>
      <c r="O4993" s="51" t="s">
        <v>4691</v>
      </c>
      <c r="P4993" s="70" t="str">
        <f t="shared" ca="1" si="825"/>
        <v/>
      </c>
      <c r="Q4993" s="70" t="str">
        <f t="shared" ca="1" si="826"/>
        <v/>
      </c>
      <c r="R4993" s="70" t="str">
        <f t="shared" ca="1" si="827"/>
        <v/>
      </c>
      <c r="S4993" s="70" t="str">
        <f t="shared" ca="1" si="828"/>
        <v/>
      </c>
      <c r="T4993" s="147" t="str">
        <f t="shared" ca="1" si="829"/>
        <v/>
      </c>
      <c r="U4993" s="146"/>
      <c r="V4993" s="51"/>
      <c r="W4993" s="51"/>
      <c r="X4993" s="51"/>
      <c r="Y4993" s="51"/>
      <c r="Z4993" s="51"/>
      <c r="AA4993" s="145"/>
    </row>
    <row r="4994" spans="1:27" s="2" customFormat="1" ht="15.6" x14ac:dyDescent="0.3">
      <c r="A4994" s="555">
        <v>45511</v>
      </c>
      <c r="B4994" s="48" t="s">
        <v>4689</v>
      </c>
      <c r="C4994" s="45" t="s">
        <v>27</v>
      </c>
      <c r="D4994" s="45">
        <v>2</v>
      </c>
      <c r="E4994" s="45" t="s">
        <v>28</v>
      </c>
      <c r="F4994" s="45">
        <v>43</v>
      </c>
      <c r="G4994" s="46" t="s">
        <v>4728</v>
      </c>
      <c r="H4994" s="47" t="s">
        <v>30</v>
      </c>
      <c r="I4994" s="47"/>
      <c r="J4994" s="568">
        <v>45569</v>
      </c>
      <c r="K4994" s="42" t="s">
        <v>31</v>
      </c>
      <c r="L4994" s="544">
        <v>45323</v>
      </c>
      <c r="M4994" s="48"/>
      <c r="N4994" s="513">
        <v>45572</v>
      </c>
      <c r="O4994" s="51" t="s">
        <v>4691</v>
      </c>
      <c r="P4994" s="70" t="str">
        <f t="shared" ref="P4994:P5000" ca="1" si="830">IF(K4994="NÃO INTERVENCIONADO",TODAY()-J4994,"")</f>
        <v/>
      </c>
      <c r="Q4994" s="70" t="str">
        <f t="shared" ref="Q4994:Q5000" ca="1" si="831">IF(K4994="ENCOMENDADO",TODAY()-J4994,"")</f>
        <v/>
      </c>
      <c r="R4994" s="70" t="str">
        <f t="shared" ref="R4994:R5000" ca="1" si="832">IF(K4994="EM OBRA",TODAY()-J4994,"")</f>
        <v/>
      </c>
      <c r="S4994" s="70" t="str">
        <f t="shared" ref="S4994:S5000" ca="1" si="833">IF(K4994="CORREÇÃO NÃO ACEITE",TODAY()-J4994,"")</f>
        <v/>
      </c>
      <c r="T4994" s="147" t="str">
        <f t="shared" ref="T4994:T5000" ca="1" si="834">IF(K4994="A VERIFICAR",TODAY()-J4994,"")</f>
        <v/>
      </c>
      <c r="U4994" s="146"/>
      <c r="V4994" s="51"/>
      <c r="W4994" s="51"/>
      <c r="X4994" s="51"/>
      <c r="Y4994" s="51"/>
      <c r="Z4994" s="51"/>
      <c r="AA4994" s="145"/>
    </row>
    <row r="4995" spans="1:27" s="2" customFormat="1" ht="15.6" x14ac:dyDescent="0.3">
      <c r="A4995" s="555">
        <v>45511</v>
      </c>
      <c r="B4995" s="48" t="s">
        <v>4689</v>
      </c>
      <c r="C4995" s="45" t="s">
        <v>27</v>
      </c>
      <c r="D4995" s="45">
        <v>2</v>
      </c>
      <c r="E4995" s="45" t="s">
        <v>28</v>
      </c>
      <c r="F4995" s="45">
        <v>44</v>
      </c>
      <c r="G4995" s="46" t="s">
        <v>4729</v>
      </c>
      <c r="H4995" s="47" t="s">
        <v>30</v>
      </c>
      <c r="I4995" s="47"/>
      <c r="J4995" s="568">
        <v>45569</v>
      </c>
      <c r="K4995" s="42" t="s">
        <v>31</v>
      </c>
      <c r="L4995" s="544">
        <v>45323</v>
      </c>
      <c r="M4995" s="48"/>
      <c r="N4995" s="513">
        <v>45572</v>
      </c>
      <c r="O4995" s="51" t="s">
        <v>4691</v>
      </c>
      <c r="P4995" s="70" t="str">
        <f t="shared" ca="1" si="830"/>
        <v/>
      </c>
      <c r="Q4995" s="70" t="str">
        <f t="shared" ca="1" si="831"/>
        <v/>
      </c>
      <c r="R4995" s="70" t="str">
        <f t="shared" ca="1" si="832"/>
        <v/>
      </c>
      <c r="S4995" s="70" t="str">
        <f t="shared" ca="1" si="833"/>
        <v/>
      </c>
      <c r="T4995" s="147" t="str">
        <f t="shared" ca="1" si="834"/>
        <v/>
      </c>
      <c r="U4995" s="146"/>
      <c r="V4995" s="51"/>
      <c r="W4995" s="51"/>
      <c r="X4995" s="51"/>
      <c r="Y4995" s="51"/>
      <c r="Z4995" s="51"/>
      <c r="AA4995" s="145"/>
    </row>
    <row r="4996" spans="1:27" s="2" customFormat="1" ht="15.6" x14ac:dyDescent="0.3">
      <c r="A4996" s="555">
        <v>45511</v>
      </c>
      <c r="B4996" s="48" t="s">
        <v>4689</v>
      </c>
      <c r="C4996" s="45" t="s">
        <v>27</v>
      </c>
      <c r="D4996" s="45">
        <v>2</v>
      </c>
      <c r="E4996" s="45" t="s">
        <v>28</v>
      </c>
      <c r="F4996" s="45">
        <v>45</v>
      </c>
      <c r="G4996" s="46" t="s">
        <v>4730</v>
      </c>
      <c r="H4996" s="47" t="s">
        <v>30</v>
      </c>
      <c r="I4996" s="48"/>
      <c r="J4996" s="568">
        <v>45569</v>
      </c>
      <c r="K4996" s="188" t="s">
        <v>227</v>
      </c>
      <c r="L4996" s="544">
        <v>45323</v>
      </c>
      <c r="M4996" s="48"/>
      <c r="N4996" s="513"/>
      <c r="O4996" s="51" t="s">
        <v>4691</v>
      </c>
      <c r="P4996" s="70" t="str">
        <f t="shared" ca="1" si="830"/>
        <v/>
      </c>
      <c r="Q4996" s="70" t="str">
        <f t="shared" ca="1" si="831"/>
        <v/>
      </c>
      <c r="R4996" s="70" t="str">
        <f t="shared" ca="1" si="832"/>
        <v/>
      </c>
      <c r="S4996" s="70" t="str">
        <f t="shared" ca="1" si="833"/>
        <v/>
      </c>
      <c r="T4996" s="147" t="str">
        <f t="shared" ca="1" si="834"/>
        <v/>
      </c>
      <c r="U4996" s="146"/>
      <c r="V4996" s="51"/>
      <c r="W4996" s="51"/>
      <c r="X4996" s="51"/>
      <c r="Y4996" s="51"/>
      <c r="Z4996" s="51"/>
      <c r="AA4996" s="145"/>
    </row>
    <row r="4997" spans="1:27" s="2" customFormat="1" ht="15.6" customHeight="1" x14ac:dyDescent="0.3">
      <c r="A4997" s="555">
        <v>45511</v>
      </c>
      <c r="B4997" s="48" t="s">
        <v>4689</v>
      </c>
      <c r="C4997" s="45" t="s">
        <v>27</v>
      </c>
      <c r="D4997" s="45">
        <v>2</v>
      </c>
      <c r="E4997" s="45" t="s">
        <v>28</v>
      </c>
      <c r="F4997" s="45">
        <v>46</v>
      </c>
      <c r="G4997" s="46" t="s">
        <v>4731</v>
      </c>
      <c r="H4997" s="47" t="s">
        <v>30</v>
      </c>
      <c r="I4997" s="48"/>
      <c r="J4997" s="568">
        <v>45569</v>
      </c>
      <c r="K4997" s="42" t="s">
        <v>31</v>
      </c>
      <c r="L4997" s="544">
        <v>45323</v>
      </c>
      <c r="M4997" s="48"/>
      <c r="N4997" s="513">
        <v>45601</v>
      </c>
      <c r="O4997" s="51" t="s">
        <v>4691</v>
      </c>
      <c r="P4997" s="70" t="str">
        <f t="shared" ca="1" si="830"/>
        <v/>
      </c>
      <c r="Q4997" s="70" t="str">
        <f t="shared" ca="1" si="831"/>
        <v/>
      </c>
      <c r="R4997" s="70" t="str">
        <f t="shared" ca="1" si="832"/>
        <v/>
      </c>
      <c r="S4997" s="70" t="str">
        <f t="shared" ca="1" si="833"/>
        <v/>
      </c>
      <c r="T4997" s="147" t="str">
        <f t="shared" ca="1" si="834"/>
        <v/>
      </c>
      <c r="U4997" s="146"/>
      <c r="V4997" s="51"/>
      <c r="W4997" s="51"/>
      <c r="X4997" s="51"/>
      <c r="Y4997" s="51"/>
      <c r="Z4997" s="51"/>
      <c r="AA4997" s="145"/>
    </row>
    <row r="4998" spans="1:27" s="2" customFormat="1" ht="15.6" x14ac:dyDescent="0.3">
      <c r="A4998" s="555">
        <v>45511</v>
      </c>
      <c r="B4998" s="48" t="s">
        <v>4689</v>
      </c>
      <c r="C4998" s="45" t="s">
        <v>27</v>
      </c>
      <c r="D4998" s="45">
        <v>2</v>
      </c>
      <c r="E4998" s="45" t="s">
        <v>28</v>
      </c>
      <c r="F4998" s="45">
        <v>47</v>
      </c>
      <c r="G4998" s="71" t="s">
        <v>4732</v>
      </c>
      <c r="H4998" s="47" t="s">
        <v>54</v>
      </c>
      <c r="I4998" s="53"/>
      <c r="J4998" s="569">
        <v>45601</v>
      </c>
      <c r="K4998" s="42" t="s">
        <v>31</v>
      </c>
      <c r="L4998" s="544">
        <v>45323</v>
      </c>
      <c r="M4998" s="43">
        <v>45719</v>
      </c>
      <c r="N4998" s="513">
        <v>45719</v>
      </c>
      <c r="O4998" s="51" t="s">
        <v>4691</v>
      </c>
      <c r="P4998" s="70" t="str">
        <f t="shared" ca="1" si="830"/>
        <v/>
      </c>
      <c r="Q4998" s="70" t="str">
        <f t="shared" ca="1" si="831"/>
        <v/>
      </c>
      <c r="R4998" s="70" t="str">
        <f t="shared" ca="1" si="832"/>
        <v/>
      </c>
      <c r="S4998" s="70" t="str">
        <f t="shared" ca="1" si="833"/>
        <v/>
      </c>
      <c r="T4998" s="147" t="str">
        <f t="shared" ca="1" si="834"/>
        <v/>
      </c>
      <c r="U4998" s="146"/>
      <c r="V4998" s="51"/>
      <c r="W4998" s="51"/>
      <c r="X4998" s="51"/>
      <c r="Y4998" s="51"/>
      <c r="Z4998" s="51"/>
      <c r="AA4998" s="145"/>
    </row>
    <row r="4999" spans="1:27" s="2" customFormat="1" ht="15.6" x14ac:dyDescent="0.3">
      <c r="A4999" s="555">
        <v>45511</v>
      </c>
      <c r="B4999" s="48" t="s">
        <v>4689</v>
      </c>
      <c r="C4999" s="45" t="s">
        <v>27</v>
      </c>
      <c r="D4999" s="45">
        <v>2</v>
      </c>
      <c r="E4999" s="45" t="s">
        <v>28</v>
      </c>
      <c r="F4999" s="45">
        <v>48</v>
      </c>
      <c r="G4999" s="46" t="s">
        <v>4733</v>
      </c>
      <c r="H4999" s="47" t="s">
        <v>30</v>
      </c>
      <c r="I4999" s="48"/>
      <c r="J4999" s="568">
        <v>45601</v>
      </c>
      <c r="K4999" s="42" t="s">
        <v>31</v>
      </c>
      <c r="L4999" s="544">
        <v>45323</v>
      </c>
      <c r="M4999" s="48"/>
      <c r="N4999" s="513">
        <v>45645</v>
      </c>
      <c r="O4999" s="51" t="s">
        <v>4691</v>
      </c>
      <c r="P4999" s="70" t="str">
        <f t="shared" ca="1" si="830"/>
        <v/>
      </c>
      <c r="Q4999" s="70" t="str">
        <f t="shared" ca="1" si="831"/>
        <v/>
      </c>
      <c r="R4999" s="70" t="str">
        <f t="shared" ca="1" si="832"/>
        <v/>
      </c>
      <c r="S4999" s="70" t="str">
        <f t="shared" ca="1" si="833"/>
        <v/>
      </c>
      <c r="T4999" s="147" t="str">
        <f t="shared" ca="1" si="834"/>
        <v/>
      </c>
      <c r="U4999" s="146"/>
      <c r="V4999" s="51"/>
      <c r="W4999" s="51"/>
      <c r="X4999" s="51"/>
      <c r="Y4999" s="51"/>
      <c r="Z4999" s="51"/>
      <c r="AA4999" s="145"/>
    </row>
    <row r="5000" spans="1:27" s="2" customFormat="1" ht="15.6" x14ac:dyDescent="0.3">
      <c r="A5000" s="555">
        <v>45511</v>
      </c>
      <c r="B5000" s="48" t="s">
        <v>4689</v>
      </c>
      <c r="C5000" s="45" t="s">
        <v>27</v>
      </c>
      <c r="D5000" s="45">
        <v>2</v>
      </c>
      <c r="E5000" s="45" t="s">
        <v>28</v>
      </c>
      <c r="F5000" s="45">
        <v>49</v>
      </c>
      <c r="G5000" s="46" t="s">
        <v>4734</v>
      </c>
      <c r="H5000" s="47" t="s">
        <v>30</v>
      </c>
      <c r="I5000" s="48"/>
      <c r="J5000" s="568">
        <v>45603</v>
      </c>
      <c r="K5000" s="42" t="s">
        <v>31</v>
      </c>
      <c r="L5000" s="544">
        <v>45323</v>
      </c>
      <c r="M5000" s="48"/>
      <c r="N5000" s="513">
        <v>45639</v>
      </c>
      <c r="O5000" s="51" t="s">
        <v>4691</v>
      </c>
      <c r="P5000" s="70" t="str">
        <f t="shared" ca="1" si="830"/>
        <v/>
      </c>
      <c r="Q5000" s="70" t="str">
        <f t="shared" ca="1" si="831"/>
        <v/>
      </c>
      <c r="R5000" s="70" t="str">
        <f t="shared" ca="1" si="832"/>
        <v/>
      </c>
      <c r="S5000" s="70" t="str">
        <f t="shared" ca="1" si="833"/>
        <v/>
      </c>
      <c r="T5000" s="147" t="str">
        <f t="shared" ca="1" si="834"/>
        <v/>
      </c>
      <c r="U5000" s="146"/>
      <c r="V5000" s="51"/>
      <c r="W5000" s="51"/>
      <c r="X5000" s="51"/>
      <c r="Y5000" s="51"/>
      <c r="Z5000" s="51"/>
      <c r="AA5000" s="145"/>
    </row>
    <row r="5001" spans="1:27" s="2" customFormat="1" ht="15.6" x14ac:dyDescent="0.3">
      <c r="A5001" s="555">
        <v>45511</v>
      </c>
      <c r="B5001" s="48" t="s">
        <v>4689</v>
      </c>
      <c r="C5001" s="45" t="s">
        <v>27</v>
      </c>
      <c r="D5001" s="45">
        <v>2</v>
      </c>
      <c r="E5001" s="45" t="s">
        <v>28</v>
      </c>
      <c r="F5001" s="45">
        <v>50</v>
      </c>
      <c r="G5001" s="46" t="s">
        <v>4735</v>
      </c>
      <c r="H5001" s="47" t="s">
        <v>30</v>
      </c>
      <c r="I5001" s="48"/>
      <c r="J5001" s="568">
        <v>45765</v>
      </c>
      <c r="K5001" s="42" t="s">
        <v>31</v>
      </c>
      <c r="L5001" s="544">
        <v>45323</v>
      </c>
      <c r="M5001" s="48"/>
      <c r="N5001" s="513">
        <v>45776</v>
      </c>
      <c r="O5001" s="51"/>
      <c r="P5001" s="70"/>
      <c r="Q5001" s="70"/>
      <c r="R5001" s="70"/>
      <c r="S5001" s="70"/>
      <c r="T5001" s="147"/>
      <c r="U5001" s="146"/>
      <c r="V5001" s="51"/>
      <c r="W5001" s="51"/>
      <c r="X5001" s="51"/>
      <c r="Y5001" s="51"/>
      <c r="Z5001" s="51"/>
      <c r="AA5001" s="145"/>
    </row>
    <row r="5002" spans="1:27" s="2" customFormat="1" ht="15.6" x14ac:dyDescent="0.3">
      <c r="A5002" s="555">
        <v>45573</v>
      </c>
      <c r="B5002" s="48" t="s">
        <v>4736</v>
      </c>
      <c r="C5002" s="45" t="s">
        <v>27</v>
      </c>
      <c r="D5002" s="45">
        <v>2</v>
      </c>
      <c r="E5002" s="45" t="s">
        <v>66</v>
      </c>
      <c r="F5002" s="45">
        <v>1</v>
      </c>
      <c r="G5002" s="46" t="s">
        <v>4737</v>
      </c>
      <c r="H5002" s="47" t="s">
        <v>30</v>
      </c>
      <c r="I5002" s="48"/>
      <c r="J5002" s="513"/>
      <c r="K5002" s="42" t="s">
        <v>31</v>
      </c>
      <c r="L5002" s="544">
        <v>45350</v>
      </c>
      <c r="M5002" s="48"/>
      <c r="N5002" s="513">
        <v>45656</v>
      </c>
      <c r="O5002" s="51"/>
      <c r="P5002" s="70" t="str">
        <f ca="1">IF(K5002="NÃO INTERVENCIONADO",TODAY()-J5002,"")</f>
        <v/>
      </c>
      <c r="Q5002" s="70" t="str">
        <f t="shared" ref="Q5002:Q5026" ca="1" si="835">IF(K5002="ENCOMENDADO",TODAY()-J5002,"")</f>
        <v/>
      </c>
      <c r="R5002" s="70" t="str">
        <f t="shared" ref="R5002:R5026" ca="1" si="836">IF(K5002="EM OBRA",TODAY()-J5002,"")</f>
        <v/>
      </c>
      <c r="S5002" s="70" t="str">
        <f t="shared" ref="S5002:S5026" ca="1" si="837">IF(K5002="CORREÇÃO NÃO ACEITE",TODAY()-J5002,"")</f>
        <v/>
      </c>
      <c r="T5002" s="147" t="str">
        <f t="shared" ref="T5002:T5026" ca="1" si="838">IF(K5002="A VERIFICAR",TODAY()-J5002,"")</f>
        <v/>
      </c>
      <c r="U5002" s="146"/>
      <c r="V5002" s="51"/>
      <c r="W5002" s="51"/>
      <c r="X5002" s="51"/>
      <c r="Y5002" s="51"/>
      <c r="Z5002" s="51"/>
      <c r="AA5002" s="145"/>
    </row>
    <row r="5003" spans="1:27" s="2" customFormat="1" ht="15.6" x14ac:dyDescent="0.3">
      <c r="A5003" s="555">
        <v>45573</v>
      </c>
      <c r="B5003" s="48" t="s">
        <v>4736</v>
      </c>
      <c r="C5003" s="70" t="s">
        <v>27</v>
      </c>
      <c r="D5003" s="45">
        <v>2</v>
      </c>
      <c r="E5003" s="45" t="s">
        <v>66</v>
      </c>
      <c r="F5003" s="45">
        <v>2</v>
      </c>
      <c r="G5003" s="46" t="s">
        <v>4738</v>
      </c>
      <c r="H5003" s="47" t="s">
        <v>30</v>
      </c>
      <c r="I5003" s="48"/>
      <c r="J5003" s="513"/>
      <c r="K5003" s="42" t="s">
        <v>31</v>
      </c>
      <c r="L5003" s="544">
        <v>45350</v>
      </c>
      <c r="M5003" s="48"/>
      <c r="N5003" s="513">
        <v>45656</v>
      </c>
      <c r="O5003" s="51"/>
      <c r="P5003" s="70" t="str">
        <f ca="1">IF(K5003="NÃO INTERVENCIONADO",TODAY()-J5003,"")</f>
        <v/>
      </c>
      <c r="Q5003" s="70" t="str">
        <f t="shared" ca="1" si="835"/>
        <v/>
      </c>
      <c r="R5003" s="70" t="str">
        <f t="shared" ca="1" si="836"/>
        <v/>
      </c>
      <c r="S5003" s="70" t="str">
        <f t="shared" ca="1" si="837"/>
        <v/>
      </c>
      <c r="T5003" s="147" t="str">
        <f t="shared" ca="1" si="838"/>
        <v/>
      </c>
      <c r="U5003" s="146"/>
      <c r="V5003" s="51"/>
      <c r="W5003" s="51"/>
      <c r="X5003" s="51"/>
      <c r="Y5003" s="51"/>
      <c r="Z5003" s="51"/>
      <c r="AA5003" s="145"/>
    </row>
    <row r="5004" spans="1:27" s="2" customFormat="1" ht="15.6" x14ac:dyDescent="0.3">
      <c r="A5004" s="555">
        <v>45573</v>
      </c>
      <c r="B5004" s="48" t="s">
        <v>4736</v>
      </c>
      <c r="C5004" s="45" t="s">
        <v>27</v>
      </c>
      <c r="D5004" s="45">
        <v>2</v>
      </c>
      <c r="E5004" s="45" t="s">
        <v>66</v>
      </c>
      <c r="F5004" s="45">
        <v>3</v>
      </c>
      <c r="G5004" s="46" t="s">
        <v>4739</v>
      </c>
      <c r="H5004" s="47" t="s">
        <v>30</v>
      </c>
      <c r="I5004" s="48"/>
      <c r="J5004" s="513"/>
      <c r="K5004" s="42" t="s">
        <v>31</v>
      </c>
      <c r="L5004" s="544">
        <v>45350</v>
      </c>
      <c r="M5004" s="48"/>
      <c r="N5004" s="513">
        <v>45656</v>
      </c>
      <c r="O5004" s="51"/>
      <c r="P5004" s="70" t="str">
        <f ca="1">IF(K5004="NÃO INTERVENCIONADO",TODAY()-J5004,"")</f>
        <v/>
      </c>
      <c r="Q5004" s="70" t="str">
        <f t="shared" ca="1" si="835"/>
        <v/>
      </c>
      <c r="R5004" s="70" t="str">
        <f t="shared" ca="1" si="836"/>
        <v/>
      </c>
      <c r="S5004" s="70" t="str">
        <f t="shared" ca="1" si="837"/>
        <v/>
      </c>
      <c r="T5004" s="147" t="str">
        <f t="shared" ca="1" si="838"/>
        <v/>
      </c>
      <c r="U5004" s="146"/>
      <c r="V5004" s="51"/>
      <c r="W5004" s="51"/>
      <c r="X5004" s="51"/>
      <c r="Y5004" s="51"/>
      <c r="Z5004" s="51"/>
      <c r="AA5004" s="145"/>
    </row>
    <row r="5005" spans="1:27" customFormat="1" ht="15.6" x14ac:dyDescent="0.3">
      <c r="A5005" s="555">
        <v>45573</v>
      </c>
      <c r="B5005" s="48" t="s">
        <v>4736</v>
      </c>
      <c r="C5005" s="45" t="s">
        <v>27</v>
      </c>
      <c r="D5005" s="45">
        <v>2</v>
      </c>
      <c r="E5005" s="45" t="s">
        <v>66</v>
      </c>
      <c r="F5005" s="45">
        <v>4</v>
      </c>
      <c r="G5005" s="46" t="s">
        <v>4740</v>
      </c>
      <c r="H5005" s="47" t="s">
        <v>30</v>
      </c>
      <c r="I5005" s="48"/>
      <c r="J5005" s="513"/>
      <c r="K5005" s="42" t="s">
        <v>31</v>
      </c>
      <c r="L5005" s="544">
        <v>45350</v>
      </c>
      <c r="M5005" s="48"/>
      <c r="N5005" s="513">
        <v>45656</v>
      </c>
      <c r="O5005" s="51"/>
      <c r="P5005" s="70" t="str">
        <f ca="1">IF(K5005="NÃO INTERVENCIONADO",TODAY()-J5005,"")</f>
        <v/>
      </c>
      <c r="Q5005" s="70" t="str">
        <f t="shared" ca="1" si="835"/>
        <v/>
      </c>
      <c r="R5005" s="70" t="str">
        <f t="shared" ca="1" si="836"/>
        <v/>
      </c>
      <c r="S5005" s="70" t="str">
        <f t="shared" ca="1" si="837"/>
        <v/>
      </c>
      <c r="T5005" s="147" t="str">
        <f t="shared" ca="1" si="838"/>
        <v/>
      </c>
      <c r="U5005" s="146"/>
      <c r="V5005" s="51"/>
      <c r="W5005" s="51"/>
      <c r="X5005" s="51"/>
      <c r="Y5005" s="51"/>
      <c r="Z5005" s="51"/>
      <c r="AA5005" s="145"/>
    </row>
    <row r="5006" spans="1:27" s="2" customFormat="1" ht="15.6" x14ac:dyDescent="0.3">
      <c r="A5006" s="555">
        <v>45573</v>
      </c>
      <c r="B5006" s="48" t="s">
        <v>4736</v>
      </c>
      <c r="C5006" s="45" t="s">
        <v>27</v>
      </c>
      <c r="D5006" s="45">
        <v>2</v>
      </c>
      <c r="E5006" s="45" t="s">
        <v>66</v>
      </c>
      <c r="F5006" s="45">
        <v>5</v>
      </c>
      <c r="G5006" s="46" t="s">
        <v>4741</v>
      </c>
      <c r="H5006" s="59"/>
      <c r="I5006" s="59"/>
      <c r="J5006" s="528"/>
      <c r="K5006" s="188" t="s">
        <v>227</v>
      </c>
      <c r="L5006" s="544">
        <v>45350</v>
      </c>
      <c r="M5006" s="48"/>
      <c r="N5006" s="513"/>
      <c r="O5006" s="51"/>
      <c r="P5006" s="70" t="str">
        <f ca="1">IF(K5006="NÃO INTERVENCIONADO",TODAY()-J5006,"")</f>
        <v/>
      </c>
      <c r="Q5006" s="70" t="str">
        <f t="shared" ca="1" si="835"/>
        <v/>
      </c>
      <c r="R5006" s="70" t="str">
        <f t="shared" ca="1" si="836"/>
        <v/>
      </c>
      <c r="S5006" s="70" t="str">
        <f t="shared" ca="1" si="837"/>
        <v/>
      </c>
      <c r="T5006" s="147" t="str">
        <f t="shared" ca="1" si="838"/>
        <v/>
      </c>
      <c r="U5006" s="146"/>
      <c r="V5006" s="51"/>
      <c r="W5006" s="51"/>
      <c r="X5006" s="51"/>
      <c r="Y5006" s="51"/>
      <c r="Z5006" s="51"/>
      <c r="AA5006" s="145"/>
    </row>
    <row r="5007" spans="1:27" s="2" customFormat="1" ht="15.6" x14ac:dyDescent="0.3">
      <c r="A5007" s="555">
        <v>45573</v>
      </c>
      <c r="B5007" s="48" t="s">
        <v>4736</v>
      </c>
      <c r="C5007" s="45" t="s">
        <v>27</v>
      </c>
      <c r="D5007" s="45">
        <v>2</v>
      </c>
      <c r="E5007" s="45" t="s">
        <v>66</v>
      </c>
      <c r="F5007" s="45">
        <v>6</v>
      </c>
      <c r="G5007" s="46" t="s">
        <v>4742</v>
      </c>
      <c r="H5007" s="47" t="s">
        <v>30</v>
      </c>
      <c r="I5007" s="48"/>
      <c r="J5007" s="513"/>
      <c r="K5007" s="42" t="s">
        <v>31</v>
      </c>
      <c r="L5007" s="544">
        <v>45350</v>
      </c>
      <c r="M5007" s="48"/>
      <c r="N5007" s="513">
        <v>45656</v>
      </c>
      <c r="O5007" s="51"/>
      <c r="P5007" s="70" t="str">
        <f ca="1">IF(K5007="NÃO INTERVENCIONADO",TODAY()-L5007,"")</f>
        <v/>
      </c>
      <c r="Q5007" s="70" t="str">
        <f t="shared" ca="1" si="835"/>
        <v/>
      </c>
      <c r="R5007" s="70" t="str">
        <f t="shared" ca="1" si="836"/>
        <v/>
      </c>
      <c r="S5007" s="70" t="str">
        <f t="shared" ca="1" si="837"/>
        <v/>
      </c>
      <c r="T5007" s="147" t="str">
        <f t="shared" ca="1" si="838"/>
        <v/>
      </c>
      <c r="U5007" s="146"/>
      <c r="V5007" s="51"/>
      <c r="W5007" s="51"/>
      <c r="X5007" s="51"/>
      <c r="Y5007" s="51"/>
      <c r="Z5007" s="51"/>
      <c r="AA5007" s="145"/>
    </row>
    <row r="5008" spans="1:27" s="2" customFormat="1" ht="15.6" x14ac:dyDescent="0.3">
      <c r="A5008" s="555">
        <v>45573</v>
      </c>
      <c r="B5008" s="48" t="s">
        <v>4736</v>
      </c>
      <c r="C5008" s="45" t="s">
        <v>27</v>
      </c>
      <c r="D5008" s="45">
        <v>2</v>
      </c>
      <c r="E5008" s="45" t="s">
        <v>66</v>
      </c>
      <c r="F5008" s="45">
        <v>7</v>
      </c>
      <c r="G5008" s="46" t="s">
        <v>4743</v>
      </c>
      <c r="H5008" s="47" t="s">
        <v>30</v>
      </c>
      <c r="I5008" s="48"/>
      <c r="J5008" s="513"/>
      <c r="K5008" s="42" t="s">
        <v>31</v>
      </c>
      <c r="L5008" s="544">
        <v>45350</v>
      </c>
      <c r="M5008" s="48"/>
      <c r="N5008" s="513">
        <v>45656</v>
      </c>
      <c r="O5008" s="51"/>
      <c r="P5008" s="70" t="str">
        <f t="shared" ref="P5008:P5021" ca="1" si="839">IF(K5008="NÃO INTERVENCIONADO",TODAY()-J5008,"")</f>
        <v/>
      </c>
      <c r="Q5008" s="70" t="str">
        <f t="shared" ca="1" si="835"/>
        <v/>
      </c>
      <c r="R5008" s="70" t="str">
        <f t="shared" ca="1" si="836"/>
        <v/>
      </c>
      <c r="S5008" s="70" t="str">
        <f t="shared" ca="1" si="837"/>
        <v/>
      </c>
      <c r="T5008" s="147" t="str">
        <f t="shared" ca="1" si="838"/>
        <v/>
      </c>
      <c r="U5008" s="146"/>
      <c r="V5008" s="51"/>
      <c r="W5008" s="51"/>
      <c r="X5008" s="51"/>
      <c r="Y5008" s="51"/>
      <c r="Z5008" s="51"/>
      <c r="AA5008" s="145"/>
    </row>
    <row r="5009" spans="1:27" s="2" customFormat="1" ht="15.6" x14ac:dyDescent="0.3">
      <c r="A5009" s="555">
        <v>45573</v>
      </c>
      <c r="B5009" s="48" t="s">
        <v>4736</v>
      </c>
      <c r="C5009" s="48" t="s">
        <v>27</v>
      </c>
      <c r="D5009" s="48">
        <v>2</v>
      </c>
      <c r="E5009" s="48" t="s">
        <v>66</v>
      </c>
      <c r="F5009" s="45">
        <v>8</v>
      </c>
      <c r="G5009" s="63" t="s">
        <v>4744</v>
      </c>
      <c r="H5009" s="47" t="s">
        <v>4745</v>
      </c>
      <c r="I5009" s="48"/>
      <c r="J5009" s="568"/>
      <c r="K5009" s="221" t="s">
        <v>205</v>
      </c>
      <c r="L5009" s="544">
        <v>45350</v>
      </c>
      <c r="M5009" s="43"/>
      <c r="N5009" s="513">
        <v>45706</v>
      </c>
      <c r="O5009" s="51"/>
      <c r="P5009" s="70" t="str">
        <f t="shared" ca="1" si="839"/>
        <v/>
      </c>
      <c r="Q5009" s="70" t="str">
        <f t="shared" ca="1" si="835"/>
        <v/>
      </c>
      <c r="R5009" s="70" t="str">
        <f t="shared" ca="1" si="836"/>
        <v/>
      </c>
      <c r="S5009" s="70" t="str">
        <f t="shared" ca="1" si="837"/>
        <v/>
      </c>
      <c r="T5009" s="147" t="str">
        <f t="shared" ca="1" si="838"/>
        <v/>
      </c>
      <c r="U5009" s="146"/>
      <c r="V5009" s="51"/>
      <c r="W5009" s="51"/>
      <c r="X5009" s="51"/>
      <c r="Y5009" s="51"/>
      <c r="Z5009" s="51"/>
      <c r="AA5009" s="145"/>
    </row>
    <row r="5010" spans="1:27" s="2" customFormat="1" ht="15.6" x14ac:dyDescent="0.3">
      <c r="A5010" s="555">
        <v>45573</v>
      </c>
      <c r="B5010" s="48" t="s">
        <v>4736</v>
      </c>
      <c r="C5010" s="45" t="s">
        <v>27</v>
      </c>
      <c r="D5010" s="45">
        <v>2</v>
      </c>
      <c r="E5010" s="45" t="s">
        <v>66</v>
      </c>
      <c r="F5010" s="45">
        <v>9</v>
      </c>
      <c r="G5010" s="46" t="s">
        <v>4746</v>
      </c>
      <c r="H5010" s="47" t="s">
        <v>54</v>
      </c>
      <c r="I5010" s="48"/>
      <c r="J5010" s="513"/>
      <c r="K5010" s="42" t="s">
        <v>31</v>
      </c>
      <c r="L5010" s="544">
        <v>45350</v>
      </c>
      <c r="M5010" s="48"/>
      <c r="N5010" s="513">
        <v>45530</v>
      </c>
      <c r="O5010" s="51"/>
      <c r="P5010" s="70" t="str">
        <f t="shared" ca="1" si="839"/>
        <v/>
      </c>
      <c r="Q5010" s="70" t="str">
        <f t="shared" ca="1" si="835"/>
        <v/>
      </c>
      <c r="R5010" s="70" t="str">
        <f t="shared" ca="1" si="836"/>
        <v/>
      </c>
      <c r="S5010" s="70" t="str">
        <f t="shared" ca="1" si="837"/>
        <v/>
      </c>
      <c r="T5010" s="147" t="str">
        <f t="shared" ca="1" si="838"/>
        <v/>
      </c>
      <c r="U5010" s="146"/>
      <c r="V5010" s="51"/>
      <c r="W5010" s="51"/>
      <c r="X5010" s="51"/>
      <c r="Y5010" s="51"/>
      <c r="Z5010" s="51"/>
      <c r="AA5010" s="145"/>
    </row>
    <row r="5011" spans="1:27" s="2" customFormat="1" ht="15.6" x14ac:dyDescent="0.3">
      <c r="A5011" s="555">
        <v>45573</v>
      </c>
      <c r="B5011" s="48" t="s">
        <v>4736</v>
      </c>
      <c r="C5011" s="45" t="s">
        <v>27</v>
      </c>
      <c r="D5011" s="45">
        <v>2</v>
      </c>
      <c r="E5011" s="45" t="s">
        <v>66</v>
      </c>
      <c r="F5011" s="45">
        <v>10</v>
      </c>
      <c r="G5011" s="46" t="s">
        <v>4747</v>
      </c>
      <c r="H5011" s="47" t="s">
        <v>533</v>
      </c>
      <c r="I5011" s="48"/>
      <c r="J5011" s="513"/>
      <c r="K5011" s="42" t="s">
        <v>31</v>
      </c>
      <c r="L5011" s="544">
        <v>45350</v>
      </c>
      <c r="M5011" s="48"/>
      <c r="N5011" s="513">
        <v>45656</v>
      </c>
      <c r="O5011" s="51"/>
      <c r="P5011" s="70" t="str">
        <f t="shared" ca="1" si="839"/>
        <v/>
      </c>
      <c r="Q5011" s="70" t="str">
        <f t="shared" ca="1" si="835"/>
        <v/>
      </c>
      <c r="R5011" s="70" t="str">
        <f t="shared" ca="1" si="836"/>
        <v/>
      </c>
      <c r="S5011" s="70" t="str">
        <f t="shared" ca="1" si="837"/>
        <v/>
      </c>
      <c r="T5011" s="147" t="str">
        <f t="shared" ca="1" si="838"/>
        <v/>
      </c>
      <c r="U5011" s="146"/>
      <c r="V5011" s="51"/>
      <c r="W5011" s="51"/>
      <c r="X5011" s="51"/>
      <c r="Y5011" s="51"/>
      <c r="Z5011" s="51"/>
      <c r="AA5011" s="145"/>
    </row>
    <row r="5012" spans="1:27" s="2" customFormat="1" ht="15.6" x14ac:dyDescent="0.3">
      <c r="A5012" s="555">
        <v>45573</v>
      </c>
      <c r="B5012" s="48" t="s">
        <v>4736</v>
      </c>
      <c r="C5012" s="45" t="s">
        <v>27</v>
      </c>
      <c r="D5012" s="45">
        <v>2</v>
      </c>
      <c r="E5012" s="45" t="s">
        <v>66</v>
      </c>
      <c r="F5012" s="45">
        <v>11</v>
      </c>
      <c r="G5012" s="46" t="s">
        <v>4748</v>
      </c>
      <c r="H5012" s="47" t="s">
        <v>30</v>
      </c>
      <c r="I5012" s="48"/>
      <c r="J5012" s="513"/>
      <c r="K5012" s="42" t="s">
        <v>31</v>
      </c>
      <c r="L5012" s="544">
        <v>45350</v>
      </c>
      <c r="M5012" s="48"/>
      <c r="N5012" s="513">
        <v>45656</v>
      </c>
      <c r="O5012" s="51"/>
      <c r="P5012" s="70" t="str">
        <f t="shared" ca="1" si="839"/>
        <v/>
      </c>
      <c r="Q5012" s="70" t="str">
        <f t="shared" ca="1" si="835"/>
        <v/>
      </c>
      <c r="R5012" s="70" t="str">
        <f t="shared" ca="1" si="836"/>
        <v/>
      </c>
      <c r="S5012" s="70" t="str">
        <f t="shared" ca="1" si="837"/>
        <v/>
      </c>
      <c r="T5012" s="147" t="str">
        <f t="shared" ca="1" si="838"/>
        <v/>
      </c>
      <c r="U5012" s="146"/>
      <c r="V5012" s="51"/>
      <c r="W5012" s="51"/>
      <c r="X5012" s="51"/>
      <c r="Y5012" s="51"/>
      <c r="Z5012" s="51"/>
      <c r="AA5012" s="145"/>
    </row>
    <row r="5013" spans="1:27" s="2" customFormat="1" ht="15.6" x14ac:dyDescent="0.3">
      <c r="A5013" s="555">
        <v>45573</v>
      </c>
      <c r="B5013" s="48" t="s">
        <v>4736</v>
      </c>
      <c r="C5013" s="45" t="s">
        <v>27</v>
      </c>
      <c r="D5013" s="45">
        <v>2</v>
      </c>
      <c r="E5013" s="45" t="s">
        <v>66</v>
      </c>
      <c r="F5013" s="45">
        <v>12</v>
      </c>
      <c r="G5013" s="46" t="s">
        <v>4749</v>
      </c>
      <c r="H5013" s="47" t="s">
        <v>30</v>
      </c>
      <c r="I5013" s="48"/>
      <c r="J5013" s="513"/>
      <c r="K5013" s="190" t="s">
        <v>205</v>
      </c>
      <c r="L5013" s="544">
        <v>45350</v>
      </c>
      <c r="M5013" s="48"/>
      <c r="N5013" s="513"/>
      <c r="O5013" s="51"/>
      <c r="P5013" s="70" t="str">
        <f t="shared" ca="1" si="839"/>
        <v/>
      </c>
      <c r="Q5013" s="70" t="str">
        <f t="shared" ca="1" si="835"/>
        <v/>
      </c>
      <c r="R5013" s="70" t="str">
        <f t="shared" ca="1" si="836"/>
        <v/>
      </c>
      <c r="S5013" s="70" t="str">
        <f t="shared" ca="1" si="837"/>
        <v/>
      </c>
      <c r="T5013" s="147" t="str">
        <f t="shared" ca="1" si="838"/>
        <v/>
      </c>
      <c r="U5013" s="146"/>
      <c r="V5013" s="51"/>
      <c r="W5013" s="51"/>
      <c r="X5013" s="51"/>
      <c r="Y5013" s="51"/>
      <c r="Z5013" s="51"/>
      <c r="AA5013" s="145"/>
    </row>
    <row r="5014" spans="1:27" s="2" customFormat="1" ht="15.6" x14ac:dyDescent="0.3">
      <c r="A5014" s="555">
        <v>45573</v>
      </c>
      <c r="B5014" s="48" t="s">
        <v>4736</v>
      </c>
      <c r="C5014" s="45" t="s">
        <v>27</v>
      </c>
      <c r="D5014" s="45">
        <v>2</v>
      </c>
      <c r="E5014" s="45" t="s">
        <v>66</v>
      </c>
      <c r="F5014" s="45">
        <v>13</v>
      </c>
      <c r="G5014" s="46" t="s">
        <v>4750</v>
      </c>
      <c r="H5014" s="47" t="s">
        <v>30</v>
      </c>
      <c r="I5014" s="48"/>
      <c r="J5014" s="513"/>
      <c r="K5014" s="42" t="s">
        <v>31</v>
      </c>
      <c r="L5014" s="544">
        <v>45350</v>
      </c>
      <c r="M5014" s="48"/>
      <c r="N5014" s="513">
        <v>45656</v>
      </c>
      <c r="O5014" s="51"/>
      <c r="P5014" s="70" t="str">
        <f t="shared" ca="1" si="839"/>
        <v/>
      </c>
      <c r="Q5014" s="70" t="str">
        <f t="shared" ca="1" si="835"/>
        <v/>
      </c>
      <c r="R5014" s="70" t="str">
        <f t="shared" ca="1" si="836"/>
        <v/>
      </c>
      <c r="S5014" s="70" t="str">
        <f t="shared" ca="1" si="837"/>
        <v/>
      </c>
      <c r="T5014" s="147" t="str">
        <f t="shared" ca="1" si="838"/>
        <v/>
      </c>
      <c r="U5014" s="146"/>
      <c r="V5014" s="51"/>
      <c r="W5014" s="51"/>
      <c r="X5014" s="51"/>
      <c r="Y5014" s="51"/>
      <c r="Z5014" s="51"/>
      <c r="AA5014" s="145"/>
    </row>
    <row r="5015" spans="1:27" s="2" customFormat="1" ht="15.6" x14ac:dyDescent="0.3">
      <c r="A5015" s="555">
        <v>45573</v>
      </c>
      <c r="B5015" s="48" t="s">
        <v>4736</v>
      </c>
      <c r="C5015" s="45" t="s">
        <v>27</v>
      </c>
      <c r="D5015" s="45">
        <v>2</v>
      </c>
      <c r="E5015" s="45" t="s">
        <v>66</v>
      </c>
      <c r="F5015" s="45">
        <v>14</v>
      </c>
      <c r="G5015" s="46" t="s">
        <v>4751</v>
      </c>
      <c r="H5015" s="47" t="s">
        <v>30</v>
      </c>
      <c r="I5015" s="48"/>
      <c r="J5015" s="513"/>
      <c r="K5015" s="42" t="s">
        <v>31</v>
      </c>
      <c r="L5015" s="544">
        <v>45350</v>
      </c>
      <c r="M5015" s="48"/>
      <c r="N5015" s="513">
        <v>45656</v>
      </c>
      <c r="O5015" s="51"/>
      <c r="P5015" s="70" t="str">
        <f t="shared" ca="1" si="839"/>
        <v/>
      </c>
      <c r="Q5015" s="70" t="str">
        <f t="shared" ca="1" si="835"/>
        <v/>
      </c>
      <c r="R5015" s="70" t="str">
        <f t="shared" ca="1" si="836"/>
        <v/>
      </c>
      <c r="S5015" s="70" t="str">
        <f t="shared" ca="1" si="837"/>
        <v/>
      </c>
      <c r="T5015" s="147" t="str">
        <f t="shared" ca="1" si="838"/>
        <v/>
      </c>
      <c r="U5015" s="146"/>
      <c r="V5015" s="51"/>
      <c r="W5015" s="51"/>
      <c r="X5015" s="51"/>
      <c r="Y5015" s="51"/>
      <c r="Z5015" s="51"/>
      <c r="AA5015" s="145"/>
    </row>
    <row r="5016" spans="1:27" s="2" customFormat="1" ht="15.6" x14ac:dyDescent="0.3">
      <c r="A5016" s="555">
        <v>45573</v>
      </c>
      <c r="B5016" s="48" t="s">
        <v>4736</v>
      </c>
      <c r="C5016" s="45" t="s">
        <v>27</v>
      </c>
      <c r="D5016" s="45">
        <v>2</v>
      </c>
      <c r="E5016" s="45" t="s">
        <v>66</v>
      </c>
      <c r="F5016" s="45">
        <v>15</v>
      </c>
      <c r="G5016" s="46" t="s">
        <v>4752</v>
      </c>
      <c r="H5016" s="47" t="s">
        <v>30</v>
      </c>
      <c r="I5016" s="48"/>
      <c r="J5016" s="513"/>
      <c r="K5016" s="42" t="s">
        <v>31</v>
      </c>
      <c r="L5016" s="544">
        <v>45350</v>
      </c>
      <c r="M5016" s="48"/>
      <c r="N5016" s="513">
        <v>45656</v>
      </c>
      <c r="O5016" s="51"/>
      <c r="P5016" s="70" t="str">
        <f t="shared" ca="1" si="839"/>
        <v/>
      </c>
      <c r="Q5016" s="70" t="str">
        <f t="shared" ca="1" si="835"/>
        <v/>
      </c>
      <c r="R5016" s="70" t="str">
        <f t="shared" ca="1" si="836"/>
        <v/>
      </c>
      <c r="S5016" s="70" t="str">
        <f t="shared" ca="1" si="837"/>
        <v/>
      </c>
      <c r="T5016" s="147" t="str">
        <f t="shared" ca="1" si="838"/>
        <v/>
      </c>
      <c r="U5016" s="146"/>
      <c r="V5016" s="51"/>
      <c r="W5016" s="51"/>
      <c r="X5016" s="51"/>
      <c r="Y5016" s="51"/>
      <c r="Z5016" s="51"/>
      <c r="AA5016" s="145"/>
    </row>
    <row r="5017" spans="1:27" s="2" customFormat="1" ht="15.6" x14ac:dyDescent="0.3">
      <c r="A5017" s="555">
        <v>45573</v>
      </c>
      <c r="B5017" s="48" t="s">
        <v>4736</v>
      </c>
      <c r="C5017" s="45" t="s">
        <v>27</v>
      </c>
      <c r="D5017" s="45">
        <v>2</v>
      </c>
      <c r="E5017" s="45" t="s">
        <v>66</v>
      </c>
      <c r="F5017" s="45">
        <v>16</v>
      </c>
      <c r="G5017" s="46" t="s">
        <v>4753</v>
      </c>
      <c r="H5017" s="47" t="s">
        <v>30</v>
      </c>
      <c r="I5017" s="48"/>
      <c r="J5017" s="513"/>
      <c r="K5017" s="42" t="s">
        <v>31</v>
      </c>
      <c r="L5017" s="544">
        <v>45350</v>
      </c>
      <c r="M5017" s="48"/>
      <c r="N5017" s="513">
        <v>45656</v>
      </c>
      <c r="O5017" s="51"/>
      <c r="P5017" s="70" t="str">
        <f t="shared" ca="1" si="839"/>
        <v/>
      </c>
      <c r="Q5017" s="70" t="str">
        <f t="shared" ca="1" si="835"/>
        <v/>
      </c>
      <c r="R5017" s="70" t="str">
        <f t="shared" ca="1" si="836"/>
        <v/>
      </c>
      <c r="S5017" s="70" t="str">
        <f t="shared" ca="1" si="837"/>
        <v/>
      </c>
      <c r="T5017" s="147" t="str">
        <f t="shared" ca="1" si="838"/>
        <v/>
      </c>
      <c r="U5017" s="146"/>
      <c r="V5017" s="51"/>
      <c r="W5017" s="51"/>
      <c r="X5017" s="51"/>
      <c r="Y5017" s="51"/>
      <c r="Z5017" s="51"/>
      <c r="AA5017" s="145"/>
    </row>
    <row r="5018" spans="1:27" s="2" customFormat="1" ht="15.6" x14ac:dyDescent="0.3">
      <c r="A5018" s="555">
        <v>45573</v>
      </c>
      <c r="B5018" s="48" t="s">
        <v>4736</v>
      </c>
      <c r="C5018" s="45" t="s">
        <v>27</v>
      </c>
      <c r="D5018" s="45">
        <v>2</v>
      </c>
      <c r="E5018" s="45" t="s">
        <v>66</v>
      </c>
      <c r="F5018" s="45">
        <v>17</v>
      </c>
      <c r="G5018" s="46" t="s">
        <v>1768</v>
      </c>
      <c r="H5018" s="47" t="s">
        <v>30</v>
      </c>
      <c r="I5018" s="48"/>
      <c r="J5018" s="513"/>
      <c r="K5018" s="42" t="s">
        <v>31</v>
      </c>
      <c r="L5018" s="544">
        <v>45350</v>
      </c>
      <c r="M5018" s="48"/>
      <c r="N5018" s="513">
        <v>45656</v>
      </c>
      <c r="O5018" s="51"/>
      <c r="P5018" s="70" t="str">
        <f t="shared" ca="1" si="839"/>
        <v/>
      </c>
      <c r="Q5018" s="70" t="str">
        <f t="shared" ca="1" si="835"/>
        <v/>
      </c>
      <c r="R5018" s="70" t="str">
        <f t="shared" ca="1" si="836"/>
        <v/>
      </c>
      <c r="S5018" s="70" t="str">
        <f t="shared" ca="1" si="837"/>
        <v/>
      </c>
      <c r="T5018" s="147" t="str">
        <f t="shared" ca="1" si="838"/>
        <v/>
      </c>
      <c r="U5018" s="146"/>
      <c r="V5018" s="51"/>
      <c r="W5018" s="51"/>
      <c r="X5018" s="51"/>
      <c r="Y5018" s="51"/>
      <c r="Z5018" s="51"/>
      <c r="AA5018" s="145"/>
    </row>
    <row r="5019" spans="1:27" s="2" customFormat="1" ht="15.6" x14ac:dyDescent="0.3">
      <c r="A5019" s="555">
        <v>45573</v>
      </c>
      <c r="B5019" s="48" t="s">
        <v>4736</v>
      </c>
      <c r="C5019" s="45" t="s">
        <v>27</v>
      </c>
      <c r="D5019" s="45">
        <v>2</v>
      </c>
      <c r="E5019" s="45" t="s">
        <v>66</v>
      </c>
      <c r="F5019" s="45">
        <v>18</v>
      </c>
      <c r="G5019" s="46" t="s">
        <v>4754</v>
      </c>
      <c r="H5019" s="47" t="s">
        <v>30</v>
      </c>
      <c r="I5019" s="48"/>
      <c r="J5019" s="513"/>
      <c r="K5019" s="42" t="s">
        <v>31</v>
      </c>
      <c r="L5019" s="544">
        <v>45350</v>
      </c>
      <c r="M5019" s="48"/>
      <c r="N5019" s="513">
        <v>45656</v>
      </c>
      <c r="O5019" s="51"/>
      <c r="P5019" s="70" t="str">
        <f t="shared" ca="1" si="839"/>
        <v/>
      </c>
      <c r="Q5019" s="70" t="str">
        <f t="shared" ca="1" si="835"/>
        <v/>
      </c>
      <c r="R5019" s="70" t="str">
        <f t="shared" ca="1" si="836"/>
        <v/>
      </c>
      <c r="S5019" s="70" t="str">
        <f t="shared" ca="1" si="837"/>
        <v/>
      </c>
      <c r="T5019" s="147" t="str">
        <f t="shared" ca="1" si="838"/>
        <v/>
      </c>
      <c r="U5019" s="146"/>
      <c r="V5019" s="51"/>
      <c r="W5019" s="51"/>
      <c r="X5019" s="51"/>
      <c r="Y5019" s="51"/>
      <c r="Z5019" s="51"/>
      <c r="AA5019" s="145"/>
    </row>
    <row r="5020" spans="1:27" s="2" customFormat="1" ht="15.6" x14ac:dyDescent="0.3">
      <c r="A5020" s="555">
        <v>45573</v>
      </c>
      <c r="B5020" s="48" t="s">
        <v>4736</v>
      </c>
      <c r="C5020" s="45" t="s">
        <v>27</v>
      </c>
      <c r="D5020" s="45">
        <v>2</v>
      </c>
      <c r="E5020" s="45" t="s">
        <v>66</v>
      </c>
      <c r="F5020" s="45">
        <v>19</v>
      </c>
      <c r="G5020" s="46" t="s">
        <v>4755</v>
      </c>
      <c r="H5020" s="47" t="s">
        <v>30</v>
      </c>
      <c r="I5020" s="48"/>
      <c r="J5020" s="568">
        <v>45813</v>
      </c>
      <c r="K5020" s="42" t="s">
        <v>31</v>
      </c>
      <c r="L5020" s="544">
        <v>45350</v>
      </c>
      <c r="M5020" s="48"/>
      <c r="N5020" s="513">
        <v>45601</v>
      </c>
      <c r="O5020" s="51"/>
      <c r="P5020" s="70" t="str">
        <f t="shared" ca="1" si="839"/>
        <v/>
      </c>
      <c r="Q5020" s="70" t="str">
        <f t="shared" ca="1" si="835"/>
        <v/>
      </c>
      <c r="R5020" s="70" t="str">
        <f t="shared" ca="1" si="836"/>
        <v/>
      </c>
      <c r="S5020" s="70" t="str">
        <f t="shared" ca="1" si="837"/>
        <v/>
      </c>
      <c r="T5020" s="147" t="str">
        <f t="shared" ca="1" si="838"/>
        <v/>
      </c>
      <c r="U5020" s="146"/>
      <c r="V5020" s="51"/>
      <c r="W5020" s="51"/>
      <c r="X5020" s="51"/>
      <c r="Y5020" s="51"/>
      <c r="Z5020" s="51"/>
      <c r="AA5020" s="145"/>
    </row>
    <row r="5021" spans="1:27" s="2" customFormat="1" ht="17.399999999999999" x14ac:dyDescent="0.3">
      <c r="A5021" s="555">
        <v>45573</v>
      </c>
      <c r="B5021" s="311" t="s">
        <v>4736</v>
      </c>
      <c r="C5021" s="310" t="s">
        <v>27</v>
      </c>
      <c r="D5021" s="310">
        <v>2</v>
      </c>
      <c r="E5021" s="310" t="s">
        <v>66</v>
      </c>
      <c r="F5021" s="310">
        <v>20</v>
      </c>
      <c r="G5021" s="344" t="s">
        <v>4756</v>
      </c>
      <c r="H5021" s="345" t="s">
        <v>57</v>
      </c>
      <c r="I5021" s="235"/>
      <c r="J5021" s="621">
        <v>45581</v>
      </c>
      <c r="K5021" s="42" t="s">
        <v>31</v>
      </c>
      <c r="L5021" s="544">
        <v>45350</v>
      </c>
      <c r="M5021" s="241">
        <v>45706</v>
      </c>
      <c r="N5021" s="513">
        <v>45797</v>
      </c>
      <c r="O5021" s="51"/>
      <c r="P5021" s="70" t="str">
        <f t="shared" ca="1" si="839"/>
        <v/>
      </c>
      <c r="Q5021" s="70" t="str">
        <f t="shared" ca="1" si="835"/>
        <v/>
      </c>
      <c r="R5021" s="70" t="str">
        <f t="shared" ca="1" si="836"/>
        <v/>
      </c>
      <c r="S5021" s="70" t="str">
        <f t="shared" ca="1" si="837"/>
        <v/>
      </c>
      <c r="T5021" s="147" t="str">
        <f t="shared" ca="1" si="838"/>
        <v/>
      </c>
      <c r="U5021" s="146"/>
      <c r="V5021" s="51"/>
      <c r="W5021" s="51"/>
      <c r="X5021" s="51"/>
      <c r="Y5021" s="51"/>
      <c r="Z5021" s="51"/>
      <c r="AA5021" s="145"/>
    </row>
    <row r="5022" spans="1:27" s="2" customFormat="1" ht="15.6" x14ac:dyDescent="0.3">
      <c r="A5022" s="555">
        <v>45573</v>
      </c>
      <c r="B5022" s="235" t="s">
        <v>4736</v>
      </c>
      <c r="C5022" s="236" t="s">
        <v>27</v>
      </c>
      <c r="D5022" s="236">
        <v>2</v>
      </c>
      <c r="E5022" s="236" t="s">
        <v>66</v>
      </c>
      <c r="F5022" s="236">
        <v>21</v>
      </c>
      <c r="G5022" s="274" t="s">
        <v>4757</v>
      </c>
      <c r="H5022" s="240" t="s">
        <v>44</v>
      </c>
      <c r="I5022" s="240"/>
      <c r="J5022" s="573">
        <v>45614</v>
      </c>
      <c r="K5022" s="42" t="s">
        <v>31</v>
      </c>
      <c r="L5022" s="544">
        <v>45350</v>
      </c>
      <c r="M5022" s="238">
        <v>45616</v>
      </c>
      <c r="N5022" s="515">
        <v>45757</v>
      </c>
      <c r="O5022" s="252"/>
      <c r="P5022" s="256" t="str">
        <f ca="1">IF(K5022="NÃO INTERVENCIONADO",TODAY()-L5022,"")</f>
        <v/>
      </c>
      <c r="Q5022" s="256" t="str">
        <f t="shared" ca="1" si="835"/>
        <v/>
      </c>
      <c r="R5022" s="256" t="str">
        <f t="shared" ca="1" si="836"/>
        <v/>
      </c>
      <c r="S5022" s="256" t="str">
        <f t="shared" ca="1" si="837"/>
        <v/>
      </c>
      <c r="T5022" s="275" t="str">
        <f t="shared" ca="1" si="838"/>
        <v/>
      </c>
      <c r="U5022" s="276"/>
      <c r="V5022" s="252"/>
      <c r="W5022" s="252"/>
      <c r="X5022" s="252"/>
      <c r="Y5022" s="252"/>
      <c r="Z5022" s="252"/>
      <c r="AA5022" s="277"/>
    </row>
    <row r="5023" spans="1:27" s="2" customFormat="1" ht="15.6" x14ac:dyDescent="0.3">
      <c r="A5023" s="555">
        <v>45573</v>
      </c>
      <c r="B5023" s="48" t="s">
        <v>4736</v>
      </c>
      <c r="C5023" s="45" t="s">
        <v>27</v>
      </c>
      <c r="D5023" s="45">
        <v>2</v>
      </c>
      <c r="E5023" s="45" t="s">
        <v>66</v>
      </c>
      <c r="F5023" s="45">
        <v>22</v>
      </c>
      <c r="G5023" s="46" t="s">
        <v>4758</v>
      </c>
      <c r="H5023" s="53" t="s">
        <v>44</v>
      </c>
      <c r="I5023" s="47"/>
      <c r="J5023" s="568">
        <v>45614</v>
      </c>
      <c r="K5023" s="42" t="s">
        <v>31</v>
      </c>
      <c r="L5023" s="544">
        <v>45350</v>
      </c>
      <c r="M5023" s="48"/>
      <c r="N5023" s="513">
        <v>45616</v>
      </c>
      <c r="O5023" s="51"/>
      <c r="P5023" s="70" t="str">
        <f ca="1">IF(K5023="NÃO INTERVENCIONADO",TODAY()-J5023,"")</f>
        <v/>
      </c>
      <c r="Q5023" s="70" t="str">
        <f t="shared" ca="1" si="835"/>
        <v/>
      </c>
      <c r="R5023" s="70" t="str">
        <f t="shared" ca="1" si="836"/>
        <v/>
      </c>
      <c r="S5023" s="70" t="str">
        <f t="shared" ca="1" si="837"/>
        <v/>
      </c>
      <c r="T5023" s="147" t="str">
        <f t="shared" ca="1" si="838"/>
        <v/>
      </c>
      <c r="U5023" s="146"/>
      <c r="V5023" s="51"/>
      <c r="W5023" s="51"/>
      <c r="X5023" s="51"/>
      <c r="Y5023" s="51"/>
      <c r="Z5023" s="51"/>
      <c r="AA5023" s="145"/>
    </row>
    <row r="5024" spans="1:27" s="2" customFormat="1" ht="15.6" x14ac:dyDescent="0.3">
      <c r="A5024" s="555">
        <v>45573</v>
      </c>
      <c r="B5024" s="48" t="s">
        <v>4736</v>
      </c>
      <c r="C5024" s="45" t="s">
        <v>27</v>
      </c>
      <c r="D5024" s="45">
        <v>2</v>
      </c>
      <c r="E5024" s="45" t="s">
        <v>66</v>
      </c>
      <c r="F5024" s="45">
        <v>23</v>
      </c>
      <c r="G5024" s="46" t="s">
        <v>4759</v>
      </c>
      <c r="H5024" s="53" t="s">
        <v>44</v>
      </c>
      <c r="I5024" s="47"/>
      <c r="J5024" s="568">
        <v>45614</v>
      </c>
      <c r="K5024" s="42" t="s">
        <v>31</v>
      </c>
      <c r="L5024" s="544">
        <v>45350</v>
      </c>
      <c r="M5024" s="48"/>
      <c r="N5024" s="513">
        <v>45616</v>
      </c>
      <c r="O5024" s="51"/>
      <c r="P5024" s="70" t="str">
        <f ca="1">IF(K5024="NÃO INTERVENCIONADO",TODAY()-J5024,"")</f>
        <v/>
      </c>
      <c r="Q5024" s="70" t="str">
        <f t="shared" ca="1" si="835"/>
        <v/>
      </c>
      <c r="R5024" s="70" t="str">
        <f t="shared" ca="1" si="836"/>
        <v/>
      </c>
      <c r="S5024" s="70" t="str">
        <f t="shared" ca="1" si="837"/>
        <v/>
      </c>
      <c r="T5024" s="147" t="str">
        <f t="shared" ca="1" si="838"/>
        <v/>
      </c>
      <c r="U5024" s="146"/>
      <c r="V5024" s="51"/>
      <c r="W5024" s="51"/>
      <c r="X5024" s="51"/>
      <c r="Y5024" s="51"/>
      <c r="Z5024" s="51"/>
      <c r="AA5024" s="145"/>
    </row>
    <row r="5025" spans="1:27" s="2" customFormat="1" ht="31.2" x14ac:dyDescent="0.3">
      <c r="A5025" s="555" t="s">
        <v>4760</v>
      </c>
      <c r="B5025" s="48" t="s">
        <v>4761</v>
      </c>
      <c r="C5025" s="45" t="s">
        <v>4762</v>
      </c>
      <c r="D5025" s="45" t="s">
        <v>4762</v>
      </c>
      <c r="E5025" s="45" t="s">
        <v>4762</v>
      </c>
      <c r="F5025" s="45">
        <v>1</v>
      </c>
      <c r="G5025" s="111" t="s">
        <v>4763</v>
      </c>
      <c r="H5025" s="47" t="s">
        <v>3379</v>
      </c>
      <c r="I5025" s="47"/>
      <c r="J5025" s="568">
        <v>45699</v>
      </c>
      <c r="K5025" s="42" t="s">
        <v>31</v>
      </c>
      <c r="L5025" s="527" t="s">
        <v>4764</v>
      </c>
      <c r="M5025" s="57"/>
      <c r="N5025" s="516">
        <v>45702</v>
      </c>
      <c r="O5025" s="51"/>
      <c r="P5025" s="70" t="str">
        <f ca="1">IF(K5025="NÃO INTERVENCIONADO",TODAY()-L5025,"")</f>
        <v/>
      </c>
      <c r="Q5025" s="70" t="str">
        <f t="shared" ca="1" si="835"/>
        <v/>
      </c>
      <c r="R5025" s="70" t="str">
        <f t="shared" ca="1" si="836"/>
        <v/>
      </c>
      <c r="S5025" s="70" t="str">
        <f t="shared" ca="1" si="837"/>
        <v/>
      </c>
      <c r="T5025" s="147" t="str">
        <f t="shared" ca="1" si="838"/>
        <v/>
      </c>
      <c r="U5025" s="146"/>
      <c r="V5025" s="51"/>
      <c r="W5025" s="51"/>
      <c r="X5025" s="51"/>
      <c r="Y5025" s="51"/>
      <c r="Z5025" s="51"/>
      <c r="AA5025" s="145"/>
    </row>
    <row r="5026" spans="1:27" s="2" customFormat="1" ht="31.2" x14ac:dyDescent="0.3">
      <c r="A5026" s="555" t="s">
        <v>4760</v>
      </c>
      <c r="B5026" s="48" t="s">
        <v>4761</v>
      </c>
      <c r="C5026" s="45" t="s">
        <v>4762</v>
      </c>
      <c r="D5026" s="45" t="s">
        <v>4762</v>
      </c>
      <c r="E5026" s="45" t="s">
        <v>4762</v>
      </c>
      <c r="F5026" s="45">
        <v>2</v>
      </c>
      <c r="G5026" s="63" t="s">
        <v>4765</v>
      </c>
      <c r="H5026" s="53" t="s">
        <v>30</v>
      </c>
      <c r="I5026" s="47"/>
      <c r="J5026" s="568">
        <v>45699</v>
      </c>
      <c r="K5026" s="42" t="s">
        <v>31</v>
      </c>
      <c r="L5026" s="527" t="s">
        <v>4764</v>
      </c>
      <c r="M5026" s="57"/>
      <c r="N5026" s="516">
        <v>45699</v>
      </c>
      <c r="O5026" s="51"/>
      <c r="P5026" s="70" t="str">
        <f ca="1">IF(K5026="NÃO INTERVENCIONADO",TODAY()-L5026,"")</f>
        <v/>
      </c>
      <c r="Q5026" s="70" t="str">
        <f t="shared" ca="1" si="835"/>
        <v/>
      </c>
      <c r="R5026" s="70" t="str">
        <f t="shared" ca="1" si="836"/>
        <v/>
      </c>
      <c r="S5026" s="70" t="str">
        <f t="shared" ca="1" si="837"/>
        <v/>
      </c>
      <c r="T5026" s="147" t="str">
        <f t="shared" ca="1" si="838"/>
        <v/>
      </c>
      <c r="U5026" s="146"/>
      <c r="V5026" s="51"/>
      <c r="W5026" s="51"/>
      <c r="X5026" s="51"/>
      <c r="Y5026" s="51"/>
      <c r="Z5026" s="51"/>
      <c r="AA5026" s="145"/>
    </row>
    <row r="5027" spans="1:27" s="2" customFormat="1" ht="15.6" x14ac:dyDescent="0.3">
      <c r="A5027" s="555" t="s">
        <v>4760</v>
      </c>
      <c r="B5027" s="48" t="s">
        <v>4761</v>
      </c>
      <c r="C5027" s="45" t="s">
        <v>4762</v>
      </c>
      <c r="D5027" s="45" t="s">
        <v>4762</v>
      </c>
      <c r="E5027" s="45" t="s">
        <v>4762</v>
      </c>
      <c r="F5027" s="45">
        <v>2</v>
      </c>
      <c r="G5027" s="63" t="s">
        <v>4766</v>
      </c>
      <c r="H5027" s="47" t="s">
        <v>3379</v>
      </c>
      <c r="I5027" s="47"/>
      <c r="J5027" s="568">
        <v>45699</v>
      </c>
      <c r="K5027" s="42" t="s">
        <v>31</v>
      </c>
      <c r="L5027" s="527" t="s">
        <v>4764</v>
      </c>
      <c r="M5027" s="57"/>
      <c r="N5027" s="516">
        <v>45729</v>
      </c>
      <c r="O5027" s="51"/>
      <c r="P5027" s="70"/>
      <c r="Q5027" s="70"/>
      <c r="R5027" s="70"/>
      <c r="S5027" s="70"/>
      <c r="T5027" s="147"/>
      <c r="U5027" s="146"/>
      <c r="V5027" s="51"/>
      <c r="W5027" s="51"/>
      <c r="X5027" s="51"/>
      <c r="Y5027" s="51"/>
      <c r="Z5027" s="51"/>
      <c r="AA5027" s="145"/>
    </row>
    <row r="5028" spans="1:27" s="2" customFormat="1" ht="15.6" x14ac:dyDescent="0.3">
      <c r="A5028" s="555" t="s">
        <v>4767</v>
      </c>
      <c r="B5028" s="48" t="s">
        <v>4768</v>
      </c>
      <c r="C5028" s="45" t="s">
        <v>4768</v>
      </c>
      <c r="D5028" s="45" t="s">
        <v>4768</v>
      </c>
      <c r="E5028" s="45" t="s">
        <v>4768</v>
      </c>
      <c r="F5028" s="45">
        <v>1</v>
      </c>
      <c r="G5028" s="63" t="s">
        <v>4769</v>
      </c>
      <c r="H5028" s="53" t="s">
        <v>30</v>
      </c>
      <c r="I5028" s="47"/>
      <c r="J5028" s="568">
        <v>45695</v>
      </c>
      <c r="K5028" s="42" t="s">
        <v>31</v>
      </c>
      <c r="L5028" s="527" t="s">
        <v>4764</v>
      </c>
      <c r="M5028" s="57"/>
      <c r="N5028" s="516">
        <v>45696</v>
      </c>
      <c r="O5028" s="51"/>
      <c r="P5028" s="70" t="str">
        <f ca="1">IF(K5028="NÃO INTERVENCIONADO",TODAY()-J5028,"")</f>
        <v/>
      </c>
      <c r="Q5028" s="70" t="str">
        <f ca="1">IF(K5028="ENCOMENDADO",TODAY()-J5028,"")</f>
        <v/>
      </c>
      <c r="R5028" s="70" t="str">
        <f ca="1">IF(K5028="EM OBRA",TODAY()-J5028,"")</f>
        <v/>
      </c>
      <c r="S5028" s="70" t="str">
        <f ca="1">IF(K5028="CORREÇÃO NÃO ACEITE",TODAY()-J5028,"")</f>
        <v/>
      </c>
      <c r="T5028" s="147" t="str">
        <f ca="1">IF(K5028="A VERIFICAR",TODAY()-J5028,"")</f>
        <v/>
      </c>
      <c r="U5028" s="146"/>
      <c r="V5028" s="51"/>
      <c r="W5028" s="51"/>
      <c r="X5028" s="51"/>
      <c r="Y5028" s="51"/>
      <c r="Z5028" s="51"/>
      <c r="AA5028" s="145"/>
    </row>
    <row r="5029" spans="1:27" s="2" customFormat="1" ht="15.6" x14ac:dyDescent="0.3">
      <c r="A5029" s="555" t="s">
        <v>4767</v>
      </c>
      <c r="B5029" s="48" t="s">
        <v>4768</v>
      </c>
      <c r="C5029" s="45" t="s">
        <v>4768</v>
      </c>
      <c r="D5029" s="45" t="s">
        <v>4768</v>
      </c>
      <c r="E5029" s="45" t="s">
        <v>4768</v>
      </c>
      <c r="F5029" s="45">
        <v>2</v>
      </c>
      <c r="G5029" s="63" t="s">
        <v>5295</v>
      </c>
      <c r="H5029" s="65" t="s">
        <v>116</v>
      </c>
      <c r="I5029" s="47"/>
      <c r="J5029" s="568">
        <v>45951</v>
      </c>
      <c r="K5029" s="42" t="s">
        <v>31</v>
      </c>
      <c r="L5029" s="527" t="s">
        <v>4764</v>
      </c>
      <c r="M5029" s="57"/>
      <c r="N5029" s="516">
        <v>45953</v>
      </c>
      <c r="O5029" s="51"/>
      <c r="P5029" s="70"/>
      <c r="Q5029" s="70"/>
      <c r="R5029" s="70"/>
      <c r="S5029" s="70"/>
      <c r="T5029" s="147"/>
      <c r="U5029" s="146"/>
      <c r="V5029" s="51"/>
      <c r="W5029" s="51"/>
      <c r="X5029" s="51"/>
      <c r="Y5029" s="51"/>
      <c r="Z5029" s="51"/>
      <c r="AA5029" s="145"/>
    </row>
    <row r="5030" spans="1:27" s="2" customFormat="1" ht="15.6" x14ac:dyDescent="0.3">
      <c r="A5030" s="555">
        <v>45499</v>
      </c>
      <c r="B5030" s="48" t="s">
        <v>4770</v>
      </c>
      <c r="C5030" s="45" t="s">
        <v>27</v>
      </c>
      <c r="D5030" s="45">
        <v>2</v>
      </c>
      <c r="E5030" s="45" t="s">
        <v>108</v>
      </c>
      <c r="F5030" s="45">
        <v>10</v>
      </c>
      <c r="G5030" s="46" t="s">
        <v>4771</v>
      </c>
      <c r="H5030" s="47" t="s">
        <v>30</v>
      </c>
      <c r="I5030" s="59"/>
      <c r="J5030" s="528"/>
      <c r="K5030" s="42" t="s">
        <v>31</v>
      </c>
      <c r="L5030" s="543">
        <v>45366</v>
      </c>
      <c r="M5030" s="100"/>
      <c r="N5030" s="513">
        <v>45656</v>
      </c>
      <c r="O5030" s="51" t="s">
        <v>4772</v>
      </c>
      <c r="P5030" s="70" t="str">
        <f t="shared" ref="P5030:P5068" ca="1" si="840">IF(K5030="NÃO INTERVENCIONADO",TODAY()-J5030,"")</f>
        <v/>
      </c>
      <c r="Q5030" s="70" t="str">
        <f t="shared" ref="Q5030:Q5068" ca="1" si="841">IF(K5030="ENCOMENDADO",TODAY()-J5030,"")</f>
        <v/>
      </c>
      <c r="R5030" s="70" t="str">
        <f t="shared" ref="R5030:R5068" ca="1" si="842">IF(K5030="EM OBRA",TODAY()-J5030,"")</f>
        <v/>
      </c>
      <c r="S5030" s="70" t="str">
        <f t="shared" ref="S5030:S5068" ca="1" si="843">IF(K5030="CORREÇÃO NÃO ACEITE",TODAY()-J5030,"")</f>
        <v/>
      </c>
      <c r="T5030" s="147" t="str">
        <f t="shared" ref="T5030:T5068" ca="1" si="844">IF(K5030="A VERIFICAR",TODAY()-J5030,"")</f>
        <v/>
      </c>
      <c r="U5030" s="146"/>
      <c r="V5030" s="51"/>
      <c r="W5030" s="51"/>
      <c r="X5030" s="51"/>
      <c r="Y5030" s="51"/>
      <c r="Z5030" s="51"/>
      <c r="AA5030" s="145"/>
    </row>
    <row r="5031" spans="1:27" s="2" customFormat="1" ht="15.6" x14ac:dyDescent="0.3">
      <c r="A5031" s="555">
        <v>45499</v>
      </c>
      <c r="B5031" s="48" t="s">
        <v>4770</v>
      </c>
      <c r="C5031" s="48" t="s">
        <v>27</v>
      </c>
      <c r="D5031" s="48">
        <v>2</v>
      </c>
      <c r="E5031" s="48" t="s">
        <v>108</v>
      </c>
      <c r="F5031" s="45">
        <v>9</v>
      </c>
      <c r="G5031" s="46" t="s">
        <v>4773</v>
      </c>
      <c r="H5031" s="47" t="s">
        <v>30</v>
      </c>
      <c r="I5031" s="48"/>
      <c r="J5031" s="513"/>
      <c r="K5031" s="42" t="s">
        <v>31</v>
      </c>
      <c r="L5031" s="543">
        <v>45366</v>
      </c>
      <c r="M5031" s="100"/>
      <c r="N5031" s="513">
        <v>45559</v>
      </c>
      <c r="O5031" s="51" t="s">
        <v>4772</v>
      </c>
      <c r="P5031" s="70" t="str">
        <f t="shared" ca="1" si="840"/>
        <v/>
      </c>
      <c r="Q5031" s="70" t="str">
        <f t="shared" ca="1" si="841"/>
        <v/>
      </c>
      <c r="R5031" s="70" t="str">
        <f t="shared" ca="1" si="842"/>
        <v/>
      </c>
      <c r="S5031" s="70" t="str">
        <f t="shared" ca="1" si="843"/>
        <v/>
      </c>
      <c r="T5031" s="147" t="str">
        <f t="shared" ca="1" si="844"/>
        <v/>
      </c>
      <c r="U5031" s="146"/>
      <c r="V5031" s="51"/>
      <c r="W5031" s="51"/>
      <c r="X5031" s="51"/>
      <c r="Y5031" s="51"/>
      <c r="Z5031" s="51"/>
      <c r="AA5031" s="145"/>
    </row>
    <row r="5032" spans="1:27" s="2" customFormat="1" ht="15.6" x14ac:dyDescent="0.3">
      <c r="A5032" s="555">
        <v>45499</v>
      </c>
      <c r="B5032" s="48" t="s">
        <v>4770</v>
      </c>
      <c r="C5032" s="48" t="s">
        <v>27</v>
      </c>
      <c r="D5032" s="48">
        <v>2</v>
      </c>
      <c r="E5032" s="48" t="s">
        <v>108</v>
      </c>
      <c r="F5032" s="45">
        <v>8</v>
      </c>
      <c r="G5032" s="52" t="s">
        <v>4774</v>
      </c>
      <c r="H5032" s="47" t="s">
        <v>57</v>
      </c>
      <c r="I5032" s="48"/>
      <c r="J5032" s="513"/>
      <c r="K5032" s="42" t="s">
        <v>31</v>
      </c>
      <c r="L5032" s="543">
        <v>45366</v>
      </c>
      <c r="M5032" s="100"/>
      <c r="N5032" s="513">
        <v>45544</v>
      </c>
      <c r="O5032" s="51" t="s">
        <v>4772</v>
      </c>
      <c r="P5032" s="70" t="str">
        <f t="shared" ca="1" si="840"/>
        <v/>
      </c>
      <c r="Q5032" s="70" t="str">
        <f t="shared" ca="1" si="841"/>
        <v/>
      </c>
      <c r="R5032" s="70" t="str">
        <f t="shared" ca="1" si="842"/>
        <v/>
      </c>
      <c r="S5032" s="70" t="str">
        <f t="shared" ca="1" si="843"/>
        <v/>
      </c>
      <c r="T5032" s="147" t="str">
        <f t="shared" ca="1" si="844"/>
        <v/>
      </c>
      <c r="U5032" s="146"/>
      <c r="V5032" s="51"/>
      <c r="W5032" s="51"/>
      <c r="X5032" s="51"/>
      <c r="Y5032" s="51"/>
      <c r="Z5032" s="51"/>
      <c r="AA5032" s="145"/>
    </row>
    <row r="5033" spans="1:27" s="2" customFormat="1" ht="15.6" x14ac:dyDescent="0.3">
      <c r="A5033" s="555">
        <v>45499</v>
      </c>
      <c r="B5033" s="48" t="s">
        <v>4770</v>
      </c>
      <c r="C5033" s="45" t="s">
        <v>27</v>
      </c>
      <c r="D5033" s="45">
        <v>2</v>
      </c>
      <c r="E5033" s="45" t="s">
        <v>108</v>
      </c>
      <c r="F5033" s="45">
        <v>7</v>
      </c>
      <c r="G5033" s="46" t="s">
        <v>4775</v>
      </c>
      <c r="H5033" s="47" t="s">
        <v>30</v>
      </c>
      <c r="I5033" s="59"/>
      <c r="J5033" s="528"/>
      <c r="K5033" s="42" t="s">
        <v>31</v>
      </c>
      <c r="L5033" s="543">
        <v>45366</v>
      </c>
      <c r="M5033" s="100"/>
      <c r="N5033" s="513">
        <v>45656</v>
      </c>
      <c r="O5033" s="51" t="s">
        <v>4772</v>
      </c>
      <c r="P5033" s="70" t="str">
        <f t="shared" ca="1" si="840"/>
        <v/>
      </c>
      <c r="Q5033" s="70" t="str">
        <f t="shared" ca="1" si="841"/>
        <v/>
      </c>
      <c r="R5033" s="70" t="str">
        <f t="shared" ca="1" si="842"/>
        <v/>
      </c>
      <c r="S5033" s="70" t="str">
        <f t="shared" ca="1" si="843"/>
        <v/>
      </c>
      <c r="T5033" s="147" t="str">
        <f t="shared" ca="1" si="844"/>
        <v/>
      </c>
      <c r="U5033" s="146"/>
      <c r="V5033" s="51"/>
      <c r="W5033" s="51"/>
      <c r="X5033" s="51"/>
      <c r="Y5033" s="51"/>
      <c r="Z5033" s="51"/>
      <c r="AA5033" s="145"/>
    </row>
    <row r="5034" spans="1:27" s="2" customFormat="1" ht="15.6" x14ac:dyDescent="0.3">
      <c r="A5034" s="555">
        <v>45499</v>
      </c>
      <c r="B5034" s="48" t="s">
        <v>4770</v>
      </c>
      <c r="C5034" s="45" t="s">
        <v>27</v>
      </c>
      <c r="D5034" s="45">
        <v>2</v>
      </c>
      <c r="E5034" s="45" t="s">
        <v>108</v>
      </c>
      <c r="F5034" s="45">
        <v>6</v>
      </c>
      <c r="G5034" s="46" t="s">
        <v>4776</v>
      </c>
      <c r="H5034" s="47" t="s">
        <v>30</v>
      </c>
      <c r="I5034" s="59"/>
      <c r="J5034" s="528"/>
      <c r="K5034" s="187" t="s">
        <v>31</v>
      </c>
      <c r="L5034" s="543">
        <v>45366</v>
      </c>
      <c r="M5034" s="100"/>
      <c r="N5034" s="513">
        <v>45656</v>
      </c>
      <c r="O5034" s="51" t="s">
        <v>4772</v>
      </c>
      <c r="P5034" s="70" t="str">
        <f t="shared" ca="1" si="840"/>
        <v/>
      </c>
      <c r="Q5034" s="70" t="str">
        <f t="shared" ca="1" si="841"/>
        <v/>
      </c>
      <c r="R5034" s="70" t="str">
        <f t="shared" ca="1" si="842"/>
        <v/>
      </c>
      <c r="S5034" s="70" t="str">
        <f t="shared" ca="1" si="843"/>
        <v/>
      </c>
      <c r="T5034" s="147" t="str">
        <f t="shared" ca="1" si="844"/>
        <v/>
      </c>
      <c r="U5034" s="146"/>
      <c r="V5034" s="51"/>
      <c r="W5034" s="51"/>
      <c r="X5034" s="51"/>
      <c r="Y5034" s="51"/>
      <c r="Z5034" s="51"/>
      <c r="AA5034" s="145"/>
    </row>
    <row r="5035" spans="1:27" s="2" customFormat="1" ht="15.6" x14ac:dyDescent="0.3">
      <c r="A5035" s="555">
        <v>45499</v>
      </c>
      <c r="B5035" s="48" t="s">
        <v>4770</v>
      </c>
      <c r="C5035" s="48" t="s">
        <v>27</v>
      </c>
      <c r="D5035" s="48">
        <v>2</v>
      </c>
      <c r="E5035" s="48" t="s">
        <v>108</v>
      </c>
      <c r="F5035" s="45">
        <v>5</v>
      </c>
      <c r="G5035" s="46" t="s">
        <v>4777</v>
      </c>
      <c r="H5035" s="47" t="s">
        <v>57</v>
      </c>
      <c r="I5035" s="48"/>
      <c r="J5035" s="513"/>
      <c r="K5035" s="42" t="s">
        <v>31</v>
      </c>
      <c r="L5035" s="543">
        <v>45366</v>
      </c>
      <c r="M5035" s="100"/>
      <c r="N5035" s="513">
        <v>45629</v>
      </c>
      <c r="O5035" s="51" t="s">
        <v>4772</v>
      </c>
      <c r="P5035" s="70" t="str">
        <f t="shared" ca="1" si="840"/>
        <v/>
      </c>
      <c r="Q5035" s="70" t="str">
        <f t="shared" ca="1" si="841"/>
        <v/>
      </c>
      <c r="R5035" s="70" t="str">
        <f t="shared" ca="1" si="842"/>
        <v/>
      </c>
      <c r="S5035" s="70" t="str">
        <f t="shared" ca="1" si="843"/>
        <v/>
      </c>
      <c r="T5035" s="147" t="str">
        <f t="shared" ca="1" si="844"/>
        <v/>
      </c>
      <c r="U5035" s="146"/>
      <c r="V5035" s="51"/>
      <c r="W5035" s="51"/>
      <c r="X5035" s="51"/>
      <c r="Y5035" s="51"/>
      <c r="Z5035" s="51"/>
      <c r="AA5035" s="145"/>
    </row>
    <row r="5036" spans="1:27" s="2" customFormat="1" ht="15.6" x14ac:dyDescent="0.3">
      <c r="A5036" s="555">
        <v>45499</v>
      </c>
      <c r="B5036" s="48" t="s">
        <v>4770</v>
      </c>
      <c r="C5036" s="45" t="s">
        <v>27</v>
      </c>
      <c r="D5036" s="45">
        <v>2</v>
      </c>
      <c r="E5036" s="45" t="s">
        <v>108</v>
      </c>
      <c r="F5036" s="45">
        <v>4</v>
      </c>
      <c r="G5036" s="46" t="s">
        <v>1314</v>
      </c>
      <c r="H5036" s="47" t="s">
        <v>30</v>
      </c>
      <c r="I5036" s="59"/>
      <c r="J5036" s="528"/>
      <c r="K5036" s="42" t="s">
        <v>31</v>
      </c>
      <c r="L5036" s="543">
        <v>45366</v>
      </c>
      <c r="M5036" s="100"/>
      <c r="N5036" s="513">
        <v>45656</v>
      </c>
      <c r="O5036" s="51" t="s">
        <v>4772</v>
      </c>
      <c r="P5036" s="70" t="str">
        <f t="shared" ca="1" si="840"/>
        <v/>
      </c>
      <c r="Q5036" s="70" t="str">
        <f t="shared" ca="1" si="841"/>
        <v/>
      </c>
      <c r="R5036" s="70" t="str">
        <f t="shared" ca="1" si="842"/>
        <v/>
      </c>
      <c r="S5036" s="70" t="str">
        <f t="shared" ca="1" si="843"/>
        <v/>
      </c>
      <c r="T5036" s="147" t="str">
        <f t="shared" ca="1" si="844"/>
        <v/>
      </c>
      <c r="U5036" s="146"/>
      <c r="V5036" s="51"/>
      <c r="W5036" s="51"/>
      <c r="X5036" s="51"/>
      <c r="Y5036" s="51"/>
      <c r="Z5036" s="51"/>
      <c r="AA5036" s="145"/>
    </row>
    <row r="5037" spans="1:27" s="2" customFormat="1" ht="15.6" x14ac:dyDescent="0.3">
      <c r="A5037" s="555">
        <v>45499</v>
      </c>
      <c r="B5037" s="48" t="s">
        <v>4770</v>
      </c>
      <c r="C5037" s="45" t="s">
        <v>27</v>
      </c>
      <c r="D5037" s="45">
        <v>2</v>
      </c>
      <c r="E5037" s="45" t="s">
        <v>108</v>
      </c>
      <c r="F5037" s="45">
        <v>3</v>
      </c>
      <c r="G5037" s="46" t="s">
        <v>505</v>
      </c>
      <c r="H5037" s="47" t="s">
        <v>30</v>
      </c>
      <c r="I5037" s="59"/>
      <c r="J5037" s="528"/>
      <c r="K5037" s="42" t="s">
        <v>31</v>
      </c>
      <c r="L5037" s="543">
        <v>45366</v>
      </c>
      <c r="M5037" s="100"/>
      <c r="N5037" s="513">
        <v>45656</v>
      </c>
      <c r="O5037" s="51" t="s">
        <v>4772</v>
      </c>
      <c r="P5037" s="70" t="str">
        <f t="shared" ca="1" si="840"/>
        <v/>
      </c>
      <c r="Q5037" s="70" t="str">
        <f t="shared" ca="1" si="841"/>
        <v/>
      </c>
      <c r="R5037" s="70" t="str">
        <f t="shared" ca="1" si="842"/>
        <v/>
      </c>
      <c r="S5037" s="70" t="str">
        <f t="shared" ca="1" si="843"/>
        <v/>
      </c>
      <c r="T5037" s="147" t="str">
        <f t="shared" ca="1" si="844"/>
        <v/>
      </c>
      <c r="U5037" s="146"/>
      <c r="V5037" s="51"/>
      <c r="W5037" s="51"/>
      <c r="X5037" s="51"/>
      <c r="Y5037" s="51"/>
      <c r="Z5037" s="51"/>
      <c r="AA5037" s="145"/>
    </row>
    <row r="5038" spans="1:27" s="2" customFormat="1" ht="15.6" x14ac:dyDescent="0.3">
      <c r="A5038" s="555">
        <v>45499</v>
      </c>
      <c r="B5038" s="48" t="s">
        <v>4770</v>
      </c>
      <c r="C5038" s="48" t="s">
        <v>27</v>
      </c>
      <c r="D5038" s="48">
        <v>2</v>
      </c>
      <c r="E5038" s="48" t="s">
        <v>108</v>
      </c>
      <c r="F5038" s="45">
        <v>2</v>
      </c>
      <c r="G5038" s="52" t="s">
        <v>4778</v>
      </c>
      <c r="H5038" s="47" t="s">
        <v>57</v>
      </c>
      <c r="I5038" s="48"/>
      <c r="J5038" s="513"/>
      <c r="K5038" s="42" t="s">
        <v>31</v>
      </c>
      <c r="L5038" s="543">
        <v>45366</v>
      </c>
      <c r="M5038" s="100"/>
      <c r="N5038" s="513">
        <v>45544</v>
      </c>
      <c r="O5038" s="51" t="s">
        <v>4772</v>
      </c>
      <c r="P5038" s="70" t="str">
        <f t="shared" ca="1" si="840"/>
        <v/>
      </c>
      <c r="Q5038" s="70" t="str">
        <f t="shared" ca="1" si="841"/>
        <v/>
      </c>
      <c r="R5038" s="70" t="str">
        <f t="shared" ca="1" si="842"/>
        <v/>
      </c>
      <c r="S5038" s="70" t="str">
        <f t="shared" ca="1" si="843"/>
        <v/>
      </c>
      <c r="T5038" s="147" t="str">
        <f t="shared" ca="1" si="844"/>
        <v/>
      </c>
      <c r="U5038" s="146"/>
      <c r="V5038" s="51"/>
      <c r="W5038" s="51"/>
      <c r="X5038" s="51"/>
      <c r="Y5038" s="51"/>
      <c r="Z5038" s="51"/>
      <c r="AA5038" s="145"/>
    </row>
    <row r="5039" spans="1:27" s="2" customFormat="1" ht="15.6" x14ac:dyDescent="0.3">
      <c r="A5039" s="555">
        <v>45499</v>
      </c>
      <c r="B5039" s="48" t="s">
        <v>4770</v>
      </c>
      <c r="C5039" s="45" t="s">
        <v>27</v>
      </c>
      <c r="D5039" s="45">
        <v>2</v>
      </c>
      <c r="E5039" s="45" t="s">
        <v>108</v>
      </c>
      <c r="F5039" s="45">
        <v>1</v>
      </c>
      <c r="G5039" s="46" t="s">
        <v>4747</v>
      </c>
      <c r="H5039" s="47" t="s">
        <v>533</v>
      </c>
      <c r="I5039" s="48"/>
      <c r="J5039" s="513"/>
      <c r="K5039" s="42" t="s">
        <v>31</v>
      </c>
      <c r="L5039" s="543">
        <v>45366</v>
      </c>
      <c r="M5039" s="100"/>
      <c r="N5039" s="513">
        <v>45656</v>
      </c>
      <c r="O5039" s="51" t="s">
        <v>4772</v>
      </c>
      <c r="P5039" s="70" t="str">
        <f t="shared" ca="1" si="840"/>
        <v/>
      </c>
      <c r="Q5039" s="70" t="str">
        <f t="shared" ca="1" si="841"/>
        <v/>
      </c>
      <c r="R5039" s="70" t="str">
        <f t="shared" ca="1" si="842"/>
        <v/>
      </c>
      <c r="S5039" s="70" t="str">
        <f t="shared" ca="1" si="843"/>
        <v/>
      </c>
      <c r="T5039" s="147" t="str">
        <f t="shared" ca="1" si="844"/>
        <v/>
      </c>
      <c r="U5039" s="146"/>
      <c r="V5039" s="51"/>
      <c r="W5039" s="51"/>
      <c r="X5039" s="51"/>
      <c r="Y5039" s="51"/>
      <c r="Z5039" s="51"/>
      <c r="AA5039" s="145"/>
    </row>
    <row r="5040" spans="1:27" s="2" customFormat="1" ht="15.6" x14ac:dyDescent="0.3">
      <c r="A5040" s="555">
        <v>45492</v>
      </c>
      <c r="B5040" s="48" t="s">
        <v>4779</v>
      </c>
      <c r="C5040" s="48" t="s">
        <v>27</v>
      </c>
      <c r="D5040" s="48">
        <v>3</v>
      </c>
      <c r="E5040" s="48" t="s">
        <v>28</v>
      </c>
      <c r="F5040" s="45">
        <v>1</v>
      </c>
      <c r="G5040" s="46" t="s">
        <v>4780</v>
      </c>
      <c r="H5040" s="47" t="s">
        <v>57</v>
      </c>
      <c r="I5040" s="59"/>
      <c r="J5040" s="568"/>
      <c r="K5040" s="42" t="s">
        <v>31</v>
      </c>
      <c r="L5040" s="543">
        <v>45337</v>
      </c>
      <c r="M5040" s="43"/>
      <c r="N5040" s="513">
        <v>45656</v>
      </c>
      <c r="O5040" s="128" t="s">
        <v>4781</v>
      </c>
      <c r="P5040" s="70" t="str">
        <f t="shared" ca="1" si="840"/>
        <v/>
      </c>
      <c r="Q5040" s="70" t="str">
        <f t="shared" ca="1" si="841"/>
        <v/>
      </c>
      <c r="R5040" s="70" t="str">
        <f t="shared" ca="1" si="842"/>
        <v/>
      </c>
      <c r="S5040" s="70" t="str">
        <f t="shared" ca="1" si="843"/>
        <v/>
      </c>
      <c r="T5040" s="147" t="str">
        <f t="shared" ca="1" si="844"/>
        <v/>
      </c>
      <c r="U5040" s="146"/>
      <c r="V5040" s="51"/>
      <c r="W5040" s="51"/>
      <c r="X5040" s="51"/>
      <c r="Y5040" s="51"/>
      <c r="Z5040" s="51"/>
      <c r="AA5040" s="145"/>
    </row>
    <row r="5041" spans="1:27" s="2" customFormat="1" ht="15.6" x14ac:dyDescent="0.3">
      <c r="A5041" s="555">
        <v>45492</v>
      </c>
      <c r="B5041" s="48" t="s">
        <v>4779</v>
      </c>
      <c r="C5041" s="48" t="s">
        <v>27</v>
      </c>
      <c r="D5041" s="48">
        <v>3</v>
      </c>
      <c r="E5041" s="48" t="s">
        <v>28</v>
      </c>
      <c r="F5041" s="45">
        <v>2</v>
      </c>
      <c r="G5041" s="46" t="s">
        <v>4782</v>
      </c>
      <c r="H5041" s="47" t="s">
        <v>30</v>
      </c>
      <c r="I5041" s="59"/>
      <c r="J5041" s="568"/>
      <c r="K5041" s="42" t="s">
        <v>31</v>
      </c>
      <c r="L5041" s="543">
        <v>45337</v>
      </c>
      <c r="M5041" s="43"/>
      <c r="N5041" s="513">
        <v>45656</v>
      </c>
      <c r="O5041" s="128" t="s">
        <v>4781</v>
      </c>
      <c r="P5041" s="70" t="str">
        <f t="shared" ca="1" si="840"/>
        <v/>
      </c>
      <c r="Q5041" s="70" t="str">
        <f t="shared" ca="1" si="841"/>
        <v/>
      </c>
      <c r="R5041" s="70" t="str">
        <f t="shared" ca="1" si="842"/>
        <v/>
      </c>
      <c r="S5041" s="70" t="str">
        <f t="shared" ca="1" si="843"/>
        <v/>
      </c>
      <c r="T5041" s="147" t="str">
        <f t="shared" ca="1" si="844"/>
        <v/>
      </c>
      <c r="U5041" s="146"/>
      <c r="V5041" s="51"/>
      <c r="W5041" s="51"/>
      <c r="X5041" s="51"/>
      <c r="Y5041" s="51"/>
      <c r="Z5041" s="51"/>
      <c r="AA5041" s="145"/>
    </row>
    <row r="5042" spans="1:27" s="2" customFormat="1" ht="15.6" x14ac:dyDescent="0.3">
      <c r="A5042" s="555">
        <v>45492</v>
      </c>
      <c r="B5042" s="48" t="s">
        <v>4779</v>
      </c>
      <c r="C5042" s="48" t="s">
        <v>27</v>
      </c>
      <c r="D5042" s="48">
        <v>3</v>
      </c>
      <c r="E5042" s="48" t="s">
        <v>28</v>
      </c>
      <c r="F5042" s="45">
        <v>3</v>
      </c>
      <c r="G5042" s="46" t="s">
        <v>4783</v>
      </c>
      <c r="H5042" s="47" t="s">
        <v>57</v>
      </c>
      <c r="I5042" s="59"/>
      <c r="J5042" s="568"/>
      <c r="K5042" s="42" t="s">
        <v>31</v>
      </c>
      <c r="L5042" s="543">
        <v>45337</v>
      </c>
      <c r="M5042" s="43"/>
      <c r="N5042" s="513">
        <v>45656</v>
      </c>
      <c r="O5042" s="128" t="s">
        <v>4781</v>
      </c>
      <c r="P5042" s="70" t="str">
        <f t="shared" ca="1" si="840"/>
        <v/>
      </c>
      <c r="Q5042" s="70" t="str">
        <f t="shared" ca="1" si="841"/>
        <v/>
      </c>
      <c r="R5042" s="70" t="str">
        <f t="shared" ca="1" si="842"/>
        <v/>
      </c>
      <c r="S5042" s="70" t="str">
        <f t="shared" ca="1" si="843"/>
        <v/>
      </c>
      <c r="T5042" s="147" t="str">
        <f t="shared" ca="1" si="844"/>
        <v/>
      </c>
      <c r="U5042" s="146"/>
      <c r="V5042" s="51"/>
      <c r="W5042" s="51"/>
      <c r="X5042" s="51"/>
      <c r="Y5042" s="51"/>
      <c r="Z5042" s="51"/>
      <c r="AA5042" s="145"/>
    </row>
    <row r="5043" spans="1:27" s="2" customFormat="1" ht="15.6" x14ac:dyDescent="0.3">
      <c r="A5043" s="555">
        <v>45492</v>
      </c>
      <c r="B5043" s="48" t="s">
        <v>4779</v>
      </c>
      <c r="C5043" s="48" t="s">
        <v>27</v>
      </c>
      <c r="D5043" s="48">
        <v>3</v>
      </c>
      <c r="E5043" s="48" t="s">
        <v>28</v>
      </c>
      <c r="F5043" s="45">
        <v>4</v>
      </c>
      <c r="G5043" s="46" t="s">
        <v>4784</v>
      </c>
      <c r="H5043" s="47" t="s">
        <v>30</v>
      </c>
      <c r="I5043" s="59"/>
      <c r="J5043" s="568"/>
      <c r="K5043" s="42" t="s">
        <v>31</v>
      </c>
      <c r="L5043" s="543">
        <v>45337</v>
      </c>
      <c r="M5043" s="43"/>
      <c r="N5043" s="513">
        <v>45656</v>
      </c>
      <c r="O5043" s="128" t="s">
        <v>4781</v>
      </c>
      <c r="P5043" s="70" t="str">
        <f t="shared" ca="1" si="840"/>
        <v/>
      </c>
      <c r="Q5043" s="70" t="str">
        <f t="shared" ca="1" si="841"/>
        <v/>
      </c>
      <c r="R5043" s="70" t="str">
        <f t="shared" ca="1" si="842"/>
        <v/>
      </c>
      <c r="S5043" s="70" t="str">
        <f t="shared" ca="1" si="843"/>
        <v/>
      </c>
      <c r="T5043" s="147" t="str">
        <f t="shared" ca="1" si="844"/>
        <v/>
      </c>
      <c r="U5043" s="146"/>
      <c r="V5043" s="51"/>
      <c r="W5043" s="51"/>
      <c r="X5043" s="51"/>
      <c r="Y5043" s="51"/>
      <c r="Z5043" s="51"/>
      <c r="AA5043" s="145"/>
    </row>
    <row r="5044" spans="1:27" customFormat="1" ht="15.6" x14ac:dyDescent="0.3">
      <c r="A5044" s="555">
        <v>45492</v>
      </c>
      <c r="B5044" s="48" t="s">
        <v>4779</v>
      </c>
      <c r="C5044" s="48" t="s">
        <v>27</v>
      </c>
      <c r="D5044" s="48">
        <v>3</v>
      </c>
      <c r="E5044" s="48" t="s">
        <v>28</v>
      </c>
      <c r="F5044" s="45">
        <v>5</v>
      </c>
      <c r="G5044" s="46" t="s">
        <v>4785</v>
      </c>
      <c r="H5044" s="47" t="s">
        <v>30</v>
      </c>
      <c r="I5044" s="59"/>
      <c r="J5044" s="568"/>
      <c r="K5044" s="42" t="s">
        <v>31</v>
      </c>
      <c r="L5044" s="543">
        <v>45337</v>
      </c>
      <c r="M5044" s="43"/>
      <c r="N5044" s="513">
        <v>45656</v>
      </c>
      <c r="O5044" s="128" t="s">
        <v>4781</v>
      </c>
      <c r="P5044" s="70" t="str">
        <f t="shared" ca="1" si="840"/>
        <v/>
      </c>
      <c r="Q5044" s="70" t="str">
        <f t="shared" ca="1" si="841"/>
        <v/>
      </c>
      <c r="R5044" s="70" t="str">
        <f t="shared" ca="1" si="842"/>
        <v/>
      </c>
      <c r="S5044" s="70" t="str">
        <f t="shared" ca="1" si="843"/>
        <v/>
      </c>
      <c r="T5044" s="147" t="str">
        <f t="shared" ca="1" si="844"/>
        <v/>
      </c>
      <c r="U5044" s="146"/>
      <c r="V5044" s="51"/>
      <c r="W5044" s="51"/>
      <c r="X5044" s="51"/>
      <c r="Y5044" s="51"/>
      <c r="Z5044" s="51"/>
      <c r="AA5044" s="145"/>
    </row>
    <row r="5045" spans="1:27" s="2" customFormat="1" ht="15.6" x14ac:dyDescent="0.3">
      <c r="A5045" s="555">
        <v>45492</v>
      </c>
      <c r="B5045" s="48" t="s">
        <v>4779</v>
      </c>
      <c r="C5045" s="48" t="s">
        <v>27</v>
      </c>
      <c r="D5045" s="48">
        <v>3</v>
      </c>
      <c r="E5045" s="48" t="s">
        <v>28</v>
      </c>
      <c r="F5045" s="45">
        <v>6</v>
      </c>
      <c r="G5045" s="61" t="s">
        <v>4786</v>
      </c>
      <c r="H5045" s="65" t="s">
        <v>30</v>
      </c>
      <c r="I5045" s="65"/>
      <c r="J5045" s="526"/>
      <c r="K5045" s="42" t="s">
        <v>31</v>
      </c>
      <c r="L5045" s="543">
        <v>45337</v>
      </c>
      <c r="M5045" s="43"/>
      <c r="N5045" s="513">
        <v>45862</v>
      </c>
      <c r="O5045" s="128" t="s">
        <v>4781</v>
      </c>
      <c r="P5045" s="70" t="str">
        <f t="shared" ca="1" si="840"/>
        <v/>
      </c>
      <c r="Q5045" s="70" t="str">
        <f t="shared" ca="1" si="841"/>
        <v/>
      </c>
      <c r="R5045" s="70" t="str">
        <f t="shared" ca="1" si="842"/>
        <v/>
      </c>
      <c r="S5045" s="70" t="str">
        <f t="shared" ca="1" si="843"/>
        <v/>
      </c>
      <c r="T5045" s="147" t="str">
        <f t="shared" ca="1" si="844"/>
        <v/>
      </c>
      <c r="U5045" s="146"/>
      <c r="V5045" s="51"/>
      <c r="W5045" s="51"/>
      <c r="X5045" s="51"/>
      <c r="Y5045" s="51"/>
      <c r="Z5045" s="51"/>
      <c r="AA5045" s="145"/>
    </row>
    <row r="5046" spans="1:27" s="2" customFormat="1" ht="15.6" x14ac:dyDescent="0.3">
      <c r="A5046" s="555">
        <v>45492</v>
      </c>
      <c r="B5046" s="48" t="s">
        <v>4779</v>
      </c>
      <c r="C5046" s="48" t="s">
        <v>27</v>
      </c>
      <c r="D5046" s="48">
        <v>3</v>
      </c>
      <c r="E5046" s="48" t="s">
        <v>28</v>
      </c>
      <c r="F5046" s="45">
        <v>7</v>
      </c>
      <c r="G5046" s="46" t="s">
        <v>4787</v>
      </c>
      <c r="H5046" s="47" t="s">
        <v>533</v>
      </c>
      <c r="I5046" s="59"/>
      <c r="J5046" s="528"/>
      <c r="K5046" s="42" t="s">
        <v>31</v>
      </c>
      <c r="L5046" s="543">
        <v>45337</v>
      </c>
      <c r="M5046" s="43"/>
      <c r="N5046" s="513">
        <v>45656</v>
      </c>
      <c r="O5046" s="128" t="s">
        <v>4781</v>
      </c>
      <c r="P5046" s="70" t="str">
        <f t="shared" ca="1" si="840"/>
        <v/>
      </c>
      <c r="Q5046" s="70" t="str">
        <f t="shared" ca="1" si="841"/>
        <v/>
      </c>
      <c r="R5046" s="70" t="str">
        <f t="shared" ca="1" si="842"/>
        <v/>
      </c>
      <c r="S5046" s="70" t="str">
        <f t="shared" ca="1" si="843"/>
        <v/>
      </c>
      <c r="T5046" s="147" t="str">
        <f t="shared" ca="1" si="844"/>
        <v/>
      </c>
      <c r="U5046" s="146"/>
      <c r="V5046" s="51"/>
      <c r="W5046" s="51"/>
      <c r="X5046" s="51"/>
      <c r="Y5046" s="51"/>
      <c r="Z5046" s="51"/>
      <c r="AA5046" s="145"/>
    </row>
    <row r="5047" spans="1:27" s="2" customFormat="1" ht="15.6" x14ac:dyDescent="0.3">
      <c r="A5047" s="555">
        <v>45492</v>
      </c>
      <c r="B5047" s="48" t="s">
        <v>4779</v>
      </c>
      <c r="C5047" s="48" t="s">
        <v>27</v>
      </c>
      <c r="D5047" s="48">
        <v>3</v>
      </c>
      <c r="E5047" s="48" t="s">
        <v>28</v>
      </c>
      <c r="F5047" s="45">
        <v>8</v>
      </c>
      <c r="G5047" s="46" t="s">
        <v>357</v>
      </c>
      <c r="H5047" s="53" t="s">
        <v>44</v>
      </c>
      <c r="I5047" s="59"/>
      <c r="J5047" s="528"/>
      <c r="K5047" s="42" t="s">
        <v>31</v>
      </c>
      <c r="L5047" s="543">
        <v>45337</v>
      </c>
      <c r="M5047" s="43"/>
      <c r="N5047" s="513">
        <v>45656</v>
      </c>
      <c r="O5047" s="128" t="s">
        <v>4781</v>
      </c>
      <c r="P5047" s="70" t="str">
        <f t="shared" ca="1" si="840"/>
        <v/>
      </c>
      <c r="Q5047" s="70" t="str">
        <f t="shared" ca="1" si="841"/>
        <v/>
      </c>
      <c r="R5047" s="70" t="str">
        <f t="shared" ca="1" si="842"/>
        <v/>
      </c>
      <c r="S5047" s="70" t="str">
        <f t="shared" ca="1" si="843"/>
        <v/>
      </c>
      <c r="T5047" s="147" t="str">
        <f t="shared" ca="1" si="844"/>
        <v/>
      </c>
      <c r="U5047" s="146"/>
      <c r="V5047" s="51"/>
      <c r="W5047" s="51"/>
      <c r="X5047" s="51"/>
      <c r="Y5047" s="51"/>
      <c r="Z5047" s="51"/>
      <c r="AA5047" s="145"/>
    </row>
    <row r="5048" spans="1:27" s="2" customFormat="1" ht="15.6" x14ac:dyDescent="0.3">
      <c r="A5048" s="555">
        <v>45492</v>
      </c>
      <c r="B5048" s="48" t="s">
        <v>4779</v>
      </c>
      <c r="C5048" s="48" t="s">
        <v>27</v>
      </c>
      <c r="D5048" s="48">
        <v>3</v>
      </c>
      <c r="E5048" s="48" t="s">
        <v>28</v>
      </c>
      <c r="F5048" s="45">
        <v>9</v>
      </c>
      <c r="G5048" s="46" t="s">
        <v>4788</v>
      </c>
      <c r="H5048" s="53" t="s">
        <v>44</v>
      </c>
      <c r="I5048" s="59"/>
      <c r="J5048" s="528"/>
      <c r="K5048" s="42" t="s">
        <v>31</v>
      </c>
      <c r="L5048" s="543">
        <v>45337</v>
      </c>
      <c r="M5048" s="43"/>
      <c r="N5048" s="513">
        <v>45656</v>
      </c>
      <c r="O5048" s="128" t="s">
        <v>4781</v>
      </c>
      <c r="P5048" s="70" t="str">
        <f t="shared" ca="1" si="840"/>
        <v/>
      </c>
      <c r="Q5048" s="70" t="str">
        <f t="shared" ca="1" si="841"/>
        <v/>
      </c>
      <c r="R5048" s="70" t="str">
        <f t="shared" ca="1" si="842"/>
        <v/>
      </c>
      <c r="S5048" s="70" t="str">
        <f t="shared" ca="1" si="843"/>
        <v/>
      </c>
      <c r="T5048" s="147" t="str">
        <f t="shared" ca="1" si="844"/>
        <v/>
      </c>
      <c r="U5048" s="146"/>
      <c r="V5048" s="51"/>
      <c r="W5048" s="51"/>
      <c r="X5048" s="51"/>
      <c r="Y5048" s="51"/>
      <c r="Z5048" s="51"/>
      <c r="AA5048" s="145"/>
    </row>
    <row r="5049" spans="1:27" s="2" customFormat="1" ht="15.6" x14ac:dyDescent="0.3">
      <c r="A5049" s="555">
        <v>45492</v>
      </c>
      <c r="B5049" s="48" t="s">
        <v>4779</v>
      </c>
      <c r="C5049" s="48" t="s">
        <v>27</v>
      </c>
      <c r="D5049" s="48">
        <v>3</v>
      </c>
      <c r="E5049" s="48" t="s">
        <v>28</v>
      </c>
      <c r="F5049" s="45">
        <v>10</v>
      </c>
      <c r="G5049" s="46" t="s">
        <v>4789</v>
      </c>
      <c r="H5049" s="47" t="s">
        <v>30</v>
      </c>
      <c r="I5049" s="59"/>
      <c r="J5049" s="528"/>
      <c r="K5049" s="42" t="s">
        <v>31</v>
      </c>
      <c r="L5049" s="543">
        <v>45337</v>
      </c>
      <c r="M5049" s="43"/>
      <c r="N5049" s="513">
        <v>45656</v>
      </c>
      <c r="O5049" s="128" t="s">
        <v>4781</v>
      </c>
      <c r="P5049" s="70" t="str">
        <f t="shared" ca="1" si="840"/>
        <v/>
      </c>
      <c r="Q5049" s="70" t="str">
        <f t="shared" ca="1" si="841"/>
        <v/>
      </c>
      <c r="R5049" s="70" t="str">
        <f t="shared" ca="1" si="842"/>
        <v/>
      </c>
      <c r="S5049" s="70" t="str">
        <f t="shared" ca="1" si="843"/>
        <v/>
      </c>
      <c r="T5049" s="147" t="str">
        <f t="shared" ca="1" si="844"/>
        <v/>
      </c>
      <c r="U5049" s="146"/>
      <c r="V5049" s="51"/>
      <c r="W5049" s="51"/>
      <c r="X5049" s="51"/>
      <c r="Y5049" s="51"/>
      <c r="Z5049" s="51"/>
      <c r="AA5049" s="145"/>
    </row>
    <row r="5050" spans="1:27" s="2" customFormat="1" ht="15.6" x14ac:dyDescent="0.3">
      <c r="A5050" s="555">
        <v>45492</v>
      </c>
      <c r="B5050" s="48" t="s">
        <v>4779</v>
      </c>
      <c r="C5050" s="48" t="s">
        <v>27</v>
      </c>
      <c r="D5050" s="48">
        <v>3</v>
      </c>
      <c r="E5050" s="48" t="s">
        <v>28</v>
      </c>
      <c r="F5050" s="45">
        <v>11</v>
      </c>
      <c r="G5050" s="46" t="s">
        <v>4790</v>
      </c>
      <c r="H5050" s="47" t="s">
        <v>30</v>
      </c>
      <c r="I5050" s="59"/>
      <c r="J5050" s="528"/>
      <c r="K5050" s="42" t="s">
        <v>31</v>
      </c>
      <c r="L5050" s="543">
        <v>45337</v>
      </c>
      <c r="M5050" s="43"/>
      <c r="N5050" s="513">
        <v>45656</v>
      </c>
      <c r="O5050" s="128" t="s">
        <v>4781</v>
      </c>
      <c r="P5050" s="70" t="str">
        <f t="shared" ca="1" si="840"/>
        <v/>
      </c>
      <c r="Q5050" s="70" t="str">
        <f t="shared" ca="1" si="841"/>
        <v/>
      </c>
      <c r="R5050" s="70" t="str">
        <f t="shared" ca="1" si="842"/>
        <v/>
      </c>
      <c r="S5050" s="70" t="str">
        <f t="shared" ca="1" si="843"/>
        <v/>
      </c>
      <c r="T5050" s="147" t="str">
        <f t="shared" ca="1" si="844"/>
        <v/>
      </c>
      <c r="U5050" s="146"/>
      <c r="V5050" s="51"/>
      <c r="W5050" s="51"/>
      <c r="X5050" s="51"/>
      <c r="Y5050" s="51"/>
      <c r="Z5050" s="51"/>
      <c r="AA5050" s="145"/>
    </row>
    <row r="5051" spans="1:27" s="2" customFormat="1" ht="15.6" x14ac:dyDescent="0.3">
      <c r="A5051" s="555">
        <v>45492</v>
      </c>
      <c r="B5051" s="48" t="s">
        <v>4779</v>
      </c>
      <c r="C5051" s="48" t="s">
        <v>27</v>
      </c>
      <c r="D5051" s="48">
        <v>3</v>
      </c>
      <c r="E5051" s="48" t="s">
        <v>28</v>
      </c>
      <c r="F5051" s="45">
        <v>12</v>
      </c>
      <c r="G5051" s="46" t="s">
        <v>4791</v>
      </c>
      <c r="H5051" s="53" t="s">
        <v>44</v>
      </c>
      <c r="I5051" s="59"/>
      <c r="J5051" s="528"/>
      <c r="K5051" s="42" t="s">
        <v>31</v>
      </c>
      <c r="L5051" s="543">
        <v>45337</v>
      </c>
      <c r="M5051" s="43"/>
      <c r="N5051" s="513">
        <v>45656</v>
      </c>
      <c r="O5051" s="128" t="s">
        <v>4781</v>
      </c>
      <c r="P5051" s="70" t="str">
        <f t="shared" ca="1" si="840"/>
        <v/>
      </c>
      <c r="Q5051" s="70" t="str">
        <f t="shared" ca="1" si="841"/>
        <v/>
      </c>
      <c r="R5051" s="70" t="str">
        <f t="shared" ca="1" si="842"/>
        <v/>
      </c>
      <c r="S5051" s="70" t="str">
        <f t="shared" ca="1" si="843"/>
        <v/>
      </c>
      <c r="T5051" s="147" t="str">
        <f t="shared" ca="1" si="844"/>
        <v/>
      </c>
      <c r="U5051" s="146"/>
      <c r="V5051" s="51"/>
      <c r="W5051" s="51"/>
      <c r="X5051" s="51"/>
      <c r="Y5051" s="51"/>
      <c r="Z5051" s="51"/>
      <c r="AA5051" s="145"/>
    </row>
    <row r="5052" spans="1:27" s="2" customFormat="1" ht="15.6" x14ac:dyDescent="0.3">
      <c r="A5052" s="555">
        <v>45492</v>
      </c>
      <c r="B5052" s="48" t="s">
        <v>4779</v>
      </c>
      <c r="C5052" s="48" t="s">
        <v>27</v>
      </c>
      <c r="D5052" s="48">
        <v>3</v>
      </c>
      <c r="E5052" s="48" t="s">
        <v>28</v>
      </c>
      <c r="F5052" s="45">
        <v>13</v>
      </c>
      <c r="G5052" s="46" t="s">
        <v>4792</v>
      </c>
      <c r="H5052" s="47" t="s">
        <v>30</v>
      </c>
      <c r="I5052" s="59"/>
      <c r="J5052" s="528"/>
      <c r="K5052" s="42" t="s">
        <v>31</v>
      </c>
      <c r="L5052" s="543">
        <v>45337</v>
      </c>
      <c r="M5052" s="43"/>
      <c r="N5052" s="513">
        <v>45656</v>
      </c>
      <c r="O5052" s="128" t="s">
        <v>4781</v>
      </c>
      <c r="P5052" s="70" t="str">
        <f t="shared" ca="1" si="840"/>
        <v/>
      </c>
      <c r="Q5052" s="70" t="str">
        <f t="shared" ca="1" si="841"/>
        <v/>
      </c>
      <c r="R5052" s="70" t="str">
        <f t="shared" ca="1" si="842"/>
        <v/>
      </c>
      <c r="S5052" s="70" t="str">
        <f t="shared" ca="1" si="843"/>
        <v/>
      </c>
      <c r="T5052" s="147" t="str">
        <f t="shared" ca="1" si="844"/>
        <v/>
      </c>
      <c r="U5052" s="146"/>
      <c r="V5052" s="51"/>
      <c r="W5052" s="51"/>
      <c r="X5052" s="51"/>
      <c r="Y5052" s="51"/>
      <c r="Z5052" s="51"/>
      <c r="AA5052" s="145"/>
    </row>
    <row r="5053" spans="1:27" customFormat="1" ht="15.6" x14ac:dyDescent="0.3">
      <c r="A5053" s="555">
        <v>45492</v>
      </c>
      <c r="B5053" s="48" t="s">
        <v>4779</v>
      </c>
      <c r="C5053" s="48" t="s">
        <v>27</v>
      </c>
      <c r="D5053" s="48">
        <v>3</v>
      </c>
      <c r="E5053" s="48" t="s">
        <v>28</v>
      </c>
      <c r="F5053" s="45">
        <v>14</v>
      </c>
      <c r="G5053" s="46" t="s">
        <v>4793</v>
      </c>
      <c r="H5053" s="47" t="s">
        <v>30</v>
      </c>
      <c r="I5053" s="59"/>
      <c r="J5053" s="528"/>
      <c r="K5053" s="42" t="s">
        <v>31</v>
      </c>
      <c r="L5053" s="543">
        <v>45337</v>
      </c>
      <c r="M5053" s="43"/>
      <c r="N5053" s="513">
        <v>45656</v>
      </c>
      <c r="O5053" s="128" t="s">
        <v>4781</v>
      </c>
      <c r="P5053" s="70" t="str">
        <f t="shared" ca="1" si="840"/>
        <v/>
      </c>
      <c r="Q5053" s="70" t="str">
        <f t="shared" ca="1" si="841"/>
        <v/>
      </c>
      <c r="R5053" s="70" t="str">
        <f t="shared" ca="1" si="842"/>
        <v/>
      </c>
      <c r="S5053" s="70" t="str">
        <f t="shared" ca="1" si="843"/>
        <v/>
      </c>
      <c r="T5053" s="147" t="str">
        <f t="shared" ca="1" si="844"/>
        <v/>
      </c>
      <c r="U5053" s="146"/>
      <c r="V5053" s="51"/>
      <c r="W5053" s="51"/>
      <c r="X5053" s="51"/>
      <c r="Y5053" s="51"/>
      <c r="Z5053" s="51"/>
      <c r="AA5053" s="145"/>
    </row>
    <row r="5054" spans="1:27" customFormat="1" ht="15.6" x14ac:dyDescent="0.3">
      <c r="A5054" s="555">
        <v>45492</v>
      </c>
      <c r="B5054" s="48" t="s">
        <v>4779</v>
      </c>
      <c r="C5054" s="48" t="s">
        <v>27</v>
      </c>
      <c r="D5054" s="48">
        <v>3</v>
      </c>
      <c r="E5054" s="48" t="s">
        <v>28</v>
      </c>
      <c r="F5054" s="45">
        <v>15</v>
      </c>
      <c r="G5054" s="52" t="s">
        <v>4794</v>
      </c>
      <c r="H5054" s="53" t="s">
        <v>533</v>
      </c>
      <c r="I5054" s="59"/>
      <c r="J5054" s="528"/>
      <c r="K5054" s="42" t="s">
        <v>31</v>
      </c>
      <c r="L5054" s="543">
        <v>45337</v>
      </c>
      <c r="M5054" s="43"/>
      <c r="N5054" s="513">
        <v>45544</v>
      </c>
      <c r="O5054" s="128" t="s">
        <v>4781</v>
      </c>
      <c r="P5054" s="70" t="str">
        <f t="shared" ca="1" si="840"/>
        <v/>
      </c>
      <c r="Q5054" s="70" t="str">
        <f t="shared" ca="1" si="841"/>
        <v/>
      </c>
      <c r="R5054" s="70" t="str">
        <f t="shared" ca="1" si="842"/>
        <v/>
      </c>
      <c r="S5054" s="70" t="str">
        <f t="shared" ca="1" si="843"/>
        <v/>
      </c>
      <c r="T5054" s="147" t="str">
        <f t="shared" ca="1" si="844"/>
        <v/>
      </c>
      <c r="U5054" s="146"/>
      <c r="V5054" s="51"/>
      <c r="W5054" s="51"/>
      <c r="X5054" s="51"/>
      <c r="Y5054" s="51"/>
      <c r="Z5054" s="51"/>
      <c r="AA5054" s="145"/>
    </row>
    <row r="5055" spans="1:27" s="2" customFormat="1" ht="15.6" x14ac:dyDescent="0.3">
      <c r="A5055" s="555">
        <v>45492</v>
      </c>
      <c r="B5055" s="48" t="s">
        <v>4779</v>
      </c>
      <c r="C5055" s="48" t="s">
        <v>27</v>
      </c>
      <c r="D5055" s="48">
        <v>3</v>
      </c>
      <c r="E5055" s="48" t="s">
        <v>28</v>
      </c>
      <c r="F5055" s="45">
        <v>16</v>
      </c>
      <c r="G5055" s="46" t="s">
        <v>4795</v>
      </c>
      <c r="H5055" s="47" t="s">
        <v>30</v>
      </c>
      <c r="I5055" s="59"/>
      <c r="J5055" s="528"/>
      <c r="K5055" s="42" t="s">
        <v>31</v>
      </c>
      <c r="L5055" s="543">
        <v>45337</v>
      </c>
      <c r="M5055" s="43"/>
      <c r="N5055" s="513">
        <v>45656</v>
      </c>
      <c r="O5055" s="128" t="s">
        <v>4781</v>
      </c>
      <c r="P5055" s="70" t="str">
        <f t="shared" ca="1" si="840"/>
        <v/>
      </c>
      <c r="Q5055" s="70" t="str">
        <f t="shared" ca="1" si="841"/>
        <v/>
      </c>
      <c r="R5055" s="70" t="str">
        <f t="shared" ca="1" si="842"/>
        <v/>
      </c>
      <c r="S5055" s="70" t="str">
        <f t="shared" ca="1" si="843"/>
        <v/>
      </c>
      <c r="T5055" s="147" t="str">
        <f t="shared" ca="1" si="844"/>
        <v/>
      </c>
      <c r="U5055" s="146"/>
      <c r="V5055" s="51"/>
      <c r="W5055" s="51"/>
      <c r="X5055" s="51"/>
      <c r="Y5055" s="51"/>
      <c r="Z5055" s="51"/>
      <c r="AA5055" s="145"/>
    </row>
    <row r="5056" spans="1:27" s="2" customFormat="1" ht="15.6" x14ac:dyDescent="0.3">
      <c r="A5056" s="555">
        <v>45492</v>
      </c>
      <c r="B5056" s="48" t="s">
        <v>4779</v>
      </c>
      <c r="C5056" s="48" t="s">
        <v>27</v>
      </c>
      <c r="D5056" s="48">
        <v>3</v>
      </c>
      <c r="E5056" s="48" t="s">
        <v>28</v>
      </c>
      <c r="F5056" s="45">
        <v>17</v>
      </c>
      <c r="G5056" s="46" t="s">
        <v>4796</v>
      </c>
      <c r="H5056" s="47" t="s">
        <v>196</v>
      </c>
      <c r="I5056" s="59"/>
      <c r="J5056" s="528"/>
      <c r="K5056" s="42" t="s">
        <v>31</v>
      </c>
      <c r="L5056" s="543">
        <v>45337</v>
      </c>
      <c r="M5056" s="43"/>
      <c r="N5056" s="513">
        <v>45656</v>
      </c>
      <c r="O5056" s="128" t="s">
        <v>4781</v>
      </c>
      <c r="P5056" s="70" t="str">
        <f t="shared" ca="1" si="840"/>
        <v/>
      </c>
      <c r="Q5056" s="70" t="str">
        <f t="shared" ca="1" si="841"/>
        <v/>
      </c>
      <c r="R5056" s="70" t="str">
        <f t="shared" ca="1" si="842"/>
        <v/>
      </c>
      <c r="S5056" s="70" t="str">
        <f t="shared" ca="1" si="843"/>
        <v/>
      </c>
      <c r="T5056" s="147" t="str">
        <f t="shared" ca="1" si="844"/>
        <v/>
      </c>
      <c r="U5056" s="146"/>
      <c r="V5056" s="51"/>
      <c r="W5056" s="51"/>
      <c r="X5056" s="51"/>
      <c r="Y5056" s="51"/>
      <c r="Z5056" s="51"/>
      <c r="AA5056" s="145"/>
    </row>
    <row r="5057" spans="1:27" s="2" customFormat="1" ht="15.6" customHeight="1" x14ac:dyDescent="0.3">
      <c r="A5057" s="555">
        <v>45492</v>
      </c>
      <c r="B5057" s="48" t="s">
        <v>4779</v>
      </c>
      <c r="C5057" s="48" t="s">
        <v>27</v>
      </c>
      <c r="D5057" s="48">
        <v>3</v>
      </c>
      <c r="E5057" s="48" t="s">
        <v>28</v>
      </c>
      <c r="F5057" s="45">
        <v>18</v>
      </c>
      <c r="G5057" s="46" t="s">
        <v>4797</v>
      </c>
      <c r="H5057" s="47" t="s">
        <v>30</v>
      </c>
      <c r="I5057" s="59"/>
      <c r="J5057" s="528"/>
      <c r="K5057" s="187" t="s">
        <v>31</v>
      </c>
      <c r="L5057" s="543">
        <v>45337</v>
      </c>
      <c r="M5057" s="43"/>
      <c r="N5057" s="513">
        <v>45656</v>
      </c>
      <c r="O5057" s="128" t="s">
        <v>4781</v>
      </c>
      <c r="P5057" s="70" t="str">
        <f t="shared" ca="1" si="840"/>
        <v/>
      </c>
      <c r="Q5057" s="70" t="str">
        <f t="shared" ca="1" si="841"/>
        <v/>
      </c>
      <c r="R5057" s="70" t="str">
        <f t="shared" ca="1" si="842"/>
        <v/>
      </c>
      <c r="S5057" s="70" t="str">
        <f t="shared" ca="1" si="843"/>
        <v/>
      </c>
      <c r="T5057" s="147" t="str">
        <f t="shared" ca="1" si="844"/>
        <v/>
      </c>
      <c r="U5057" s="146"/>
      <c r="V5057" s="51"/>
      <c r="W5057" s="51"/>
      <c r="X5057" s="51"/>
      <c r="Y5057" s="51"/>
      <c r="Z5057" s="51"/>
      <c r="AA5057" s="145"/>
    </row>
    <row r="5058" spans="1:27" s="2" customFormat="1" ht="15.6" x14ac:dyDescent="0.3">
      <c r="A5058" s="555">
        <v>45492</v>
      </c>
      <c r="B5058" s="48" t="s">
        <v>4779</v>
      </c>
      <c r="C5058" s="48" t="s">
        <v>27</v>
      </c>
      <c r="D5058" s="48">
        <v>3</v>
      </c>
      <c r="E5058" s="48" t="s">
        <v>28</v>
      </c>
      <c r="F5058" s="45">
        <v>19</v>
      </c>
      <c r="G5058" s="46" t="s">
        <v>4798</v>
      </c>
      <c r="H5058" s="47" t="s">
        <v>30</v>
      </c>
      <c r="I5058" s="59"/>
      <c r="J5058" s="528"/>
      <c r="K5058" s="42" t="s">
        <v>31</v>
      </c>
      <c r="L5058" s="543">
        <v>45337</v>
      </c>
      <c r="M5058" s="43"/>
      <c r="N5058" s="513">
        <v>45656</v>
      </c>
      <c r="O5058" s="128" t="s">
        <v>4781</v>
      </c>
      <c r="P5058" s="70" t="str">
        <f t="shared" ca="1" si="840"/>
        <v/>
      </c>
      <c r="Q5058" s="70" t="str">
        <f t="shared" ca="1" si="841"/>
        <v/>
      </c>
      <c r="R5058" s="70" t="str">
        <f t="shared" ca="1" si="842"/>
        <v/>
      </c>
      <c r="S5058" s="70" t="str">
        <f t="shared" ca="1" si="843"/>
        <v/>
      </c>
      <c r="T5058" s="147" t="str">
        <f t="shared" ca="1" si="844"/>
        <v/>
      </c>
      <c r="U5058" s="146"/>
      <c r="V5058" s="51"/>
      <c r="W5058" s="51"/>
      <c r="X5058" s="51"/>
      <c r="Y5058" s="51"/>
      <c r="Z5058" s="51"/>
      <c r="AA5058" s="145"/>
    </row>
    <row r="5059" spans="1:27" s="2" customFormat="1" ht="15.6" x14ac:dyDescent="0.3">
      <c r="A5059" s="555">
        <v>45492</v>
      </c>
      <c r="B5059" s="48" t="s">
        <v>4779</v>
      </c>
      <c r="C5059" s="48" t="s">
        <v>27</v>
      </c>
      <c r="D5059" s="48">
        <v>3</v>
      </c>
      <c r="E5059" s="48" t="s">
        <v>28</v>
      </c>
      <c r="F5059" s="45">
        <v>20</v>
      </c>
      <c r="G5059" s="46" t="s">
        <v>4799</v>
      </c>
      <c r="H5059" s="47" t="s">
        <v>30</v>
      </c>
      <c r="I5059" s="59"/>
      <c r="J5059" s="528"/>
      <c r="K5059" s="42" t="s">
        <v>31</v>
      </c>
      <c r="L5059" s="543">
        <v>45337</v>
      </c>
      <c r="M5059" s="43"/>
      <c r="N5059" s="513">
        <v>45656</v>
      </c>
      <c r="O5059" s="128" t="s">
        <v>4781</v>
      </c>
      <c r="P5059" s="70" t="str">
        <f t="shared" ca="1" si="840"/>
        <v/>
      </c>
      <c r="Q5059" s="70" t="str">
        <f t="shared" ca="1" si="841"/>
        <v/>
      </c>
      <c r="R5059" s="70" t="str">
        <f t="shared" ca="1" si="842"/>
        <v/>
      </c>
      <c r="S5059" s="70" t="str">
        <f t="shared" ca="1" si="843"/>
        <v/>
      </c>
      <c r="T5059" s="147" t="str">
        <f t="shared" ca="1" si="844"/>
        <v/>
      </c>
      <c r="U5059" s="146"/>
      <c r="V5059" s="51"/>
      <c r="W5059" s="51"/>
      <c r="X5059" s="51"/>
      <c r="Y5059" s="51"/>
      <c r="Z5059" s="51"/>
      <c r="AA5059" s="145"/>
    </row>
    <row r="5060" spans="1:27" s="2" customFormat="1" ht="15.6" x14ac:dyDescent="0.3">
      <c r="A5060" s="555">
        <v>45492</v>
      </c>
      <c r="B5060" s="48" t="s">
        <v>4779</v>
      </c>
      <c r="C5060" s="48" t="s">
        <v>27</v>
      </c>
      <c r="D5060" s="48">
        <v>3</v>
      </c>
      <c r="E5060" s="48" t="s">
        <v>28</v>
      </c>
      <c r="F5060" s="45">
        <v>21</v>
      </c>
      <c r="G5060" s="46" t="s">
        <v>4800</v>
      </c>
      <c r="H5060" s="47" t="s">
        <v>30</v>
      </c>
      <c r="I5060" s="59"/>
      <c r="J5060" s="528"/>
      <c r="K5060" s="42" t="s">
        <v>31</v>
      </c>
      <c r="L5060" s="543">
        <v>45337</v>
      </c>
      <c r="M5060" s="43"/>
      <c r="N5060" s="513">
        <v>45656</v>
      </c>
      <c r="O5060" s="128" t="s">
        <v>4781</v>
      </c>
      <c r="P5060" s="70" t="str">
        <f t="shared" ca="1" si="840"/>
        <v/>
      </c>
      <c r="Q5060" s="70" t="str">
        <f t="shared" ca="1" si="841"/>
        <v/>
      </c>
      <c r="R5060" s="70" t="str">
        <f t="shared" ca="1" si="842"/>
        <v/>
      </c>
      <c r="S5060" s="70" t="str">
        <f t="shared" ca="1" si="843"/>
        <v/>
      </c>
      <c r="T5060" s="147" t="str">
        <f t="shared" ca="1" si="844"/>
        <v/>
      </c>
      <c r="U5060" s="146"/>
      <c r="V5060" s="51"/>
      <c r="W5060" s="51"/>
      <c r="X5060" s="51"/>
      <c r="Y5060" s="51"/>
      <c r="Z5060" s="51"/>
      <c r="AA5060" s="145"/>
    </row>
    <row r="5061" spans="1:27" s="2" customFormat="1" ht="15.6" x14ac:dyDescent="0.3">
      <c r="A5061" s="555">
        <v>45492</v>
      </c>
      <c r="B5061" s="48" t="s">
        <v>4779</v>
      </c>
      <c r="C5061" s="48" t="s">
        <v>27</v>
      </c>
      <c r="D5061" s="48">
        <v>3</v>
      </c>
      <c r="E5061" s="48" t="s">
        <v>28</v>
      </c>
      <c r="F5061" s="45">
        <v>22</v>
      </c>
      <c r="G5061" s="52" t="s">
        <v>4801</v>
      </c>
      <c r="H5061" s="53" t="s">
        <v>533</v>
      </c>
      <c r="I5061" s="48"/>
      <c r="J5061" s="513"/>
      <c r="K5061" s="42" t="s">
        <v>31</v>
      </c>
      <c r="L5061" s="543">
        <v>45337</v>
      </c>
      <c r="M5061" s="43"/>
      <c r="N5061" s="513">
        <v>45544</v>
      </c>
      <c r="O5061" s="128" t="s">
        <v>4781</v>
      </c>
      <c r="P5061" s="70" t="str">
        <f t="shared" ca="1" si="840"/>
        <v/>
      </c>
      <c r="Q5061" s="70" t="str">
        <f t="shared" ca="1" si="841"/>
        <v/>
      </c>
      <c r="R5061" s="70" t="str">
        <f t="shared" ca="1" si="842"/>
        <v/>
      </c>
      <c r="S5061" s="70" t="str">
        <f t="shared" ca="1" si="843"/>
        <v/>
      </c>
      <c r="T5061" s="147" t="str">
        <f t="shared" ca="1" si="844"/>
        <v/>
      </c>
      <c r="U5061" s="146"/>
      <c r="V5061" s="51"/>
      <c r="W5061" s="51"/>
      <c r="X5061" s="51"/>
      <c r="Y5061" s="51"/>
      <c r="Z5061" s="51"/>
      <c r="AA5061" s="145"/>
    </row>
    <row r="5062" spans="1:27" s="2" customFormat="1" ht="15.6" x14ac:dyDescent="0.3">
      <c r="A5062" s="555">
        <v>45492</v>
      </c>
      <c r="B5062" s="235" t="s">
        <v>4779</v>
      </c>
      <c r="C5062" s="235" t="s">
        <v>27</v>
      </c>
      <c r="D5062" s="235">
        <v>3</v>
      </c>
      <c r="E5062" s="235" t="s">
        <v>28</v>
      </c>
      <c r="F5062" s="236">
        <v>23</v>
      </c>
      <c r="G5062" s="281" t="s">
        <v>4802</v>
      </c>
      <c r="H5062" s="250" t="s">
        <v>44</v>
      </c>
      <c r="I5062" s="239"/>
      <c r="J5062" s="595">
        <v>45701</v>
      </c>
      <c r="K5062" s="42" t="s">
        <v>31</v>
      </c>
      <c r="L5062" s="543">
        <v>45337</v>
      </c>
      <c r="M5062" s="238"/>
      <c r="N5062" s="515">
        <v>45758</v>
      </c>
      <c r="O5062" s="278" t="s">
        <v>4781</v>
      </c>
      <c r="P5062" s="256" t="str">
        <f t="shared" ca="1" si="840"/>
        <v/>
      </c>
      <c r="Q5062" s="256" t="str">
        <f t="shared" ca="1" si="841"/>
        <v/>
      </c>
      <c r="R5062" s="256" t="str">
        <f t="shared" ca="1" si="842"/>
        <v/>
      </c>
      <c r="S5062" s="256" t="str">
        <f t="shared" ca="1" si="843"/>
        <v/>
      </c>
      <c r="T5062" s="275" t="str">
        <f t="shared" ca="1" si="844"/>
        <v/>
      </c>
      <c r="U5062" s="276"/>
      <c r="V5062" s="252"/>
      <c r="W5062" s="252"/>
      <c r="X5062" s="252"/>
      <c r="Y5062" s="252"/>
      <c r="Z5062" s="252"/>
      <c r="AA5062" s="277"/>
    </row>
    <row r="5063" spans="1:27" s="2" customFormat="1" ht="15.6" x14ac:dyDescent="0.3">
      <c r="A5063" s="555">
        <v>45492</v>
      </c>
      <c r="B5063" s="48" t="s">
        <v>4779</v>
      </c>
      <c r="C5063" s="48" t="s">
        <v>27</v>
      </c>
      <c r="D5063" s="48">
        <v>3</v>
      </c>
      <c r="E5063" s="48" t="s">
        <v>28</v>
      </c>
      <c r="F5063" s="45">
        <v>24</v>
      </c>
      <c r="G5063" s="52" t="s">
        <v>4803</v>
      </c>
      <c r="H5063" s="47" t="s">
        <v>57</v>
      </c>
      <c r="I5063" s="59"/>
      <c r="J5063" s="528"/>
      <c r="K5063" s="42" t="s">
        <v>31</v>
      </c>
      <c r="L5063" s="543">
        <v>45337</v>
      </c>
      <c r="M5063" s="43"/>
      <c r="N5063" s="513">
        <v>45544</v>
      </c>
      <c r="O5063" s="128" t="s">
        <v>4781</v>
      </c>
      <c r="P5063" s="70" t="str">
        <f t="shared" ca="1" si="840"/>
        <v/>
      </c>
      <c r="Q5063" s="70" t="str">
        <f t="shared" ca="1" si="841"/>
        <v/>
      </c>
      <c r="R5063" s="70" t="str">
        <f t="shared" ca="1" si="842"/>
        <v/>
      </c>
      <c r="S5063" s="70" t="str">
        <f t="shared" ca="1" si="843"/>
        <v/>
      </c>
      <c r="T5063" s="147" t="str">
        <f t="shared" ca="1" si="844"/>
        <v/>
      </c>
      <c r="U5063" s="146"/>
      <c r="V5063" s="51"/>
      <c r="W5063" s="51"/>
      <c r="X5063" s="51"/>
      <c r="Y5063" s="51"/>
      <c r="Z5063" s="51"/>
      <c r="AA5063" s="145"/>
    </row>
    <row r="5064" spans="1:27" s="2" customFormat="1" ht="15.6" x14ac:dyDescent="0.3">
      <c r="A5064" s="555">
        <v>45492</v>
      </c>
      <c r="B5064" s="48" t="s">
        <v>4779</v>
      </c>
      <c r="C5064" s="48" t="s">
        <v>27</v>
      </c>
      <c r="D5064" s="48">
        <v>3</v>
      </c>
      <c r="E5064" s="48" t="s">
        <v>28</v>
      </c>
      <c r="F5064" s="45">
        <v>25</v>
      </c>
      <c r="G5064" s="46" t="s">
        <v>2011</v>
      </c>
      <c r="H5064" s="65" t="s">
        <v>158</v>
      </c>
      <c r="I5064" s="48"/>
      <c r="J5064" s="513"/>
      <c r="K5064" s="42" t="s">
        <v>31</v>
      </c>
      <c r="L5064" s="543">
        <v>45337</v>
      </c>
      <c r="M5064" s="43"/>
      <c r="N5064" s="513">
        <v>45656</v>
      </c>
      <c r="O5064" s="128" t="s">
        <v>4781</v>
      </c>
      <c r="P5064" s="70" t="str">
        <f t="shared" ca="1" si="840"/>
        <v/>
      </c>
      <c r="Q5064" s="70" t="str">
        <f t="shared" ca="1" si="841"/>
        <v/>
      </c>
      <c r="R5064" s="70" t="str">
        <f t="shared" ca="1" si="842"/>
        <v/>
      </c>
      <c r="S5064" s="70" t="str">
        <f t="shared" ca="1" si="843"/>
        <v/>
      </c>
      <c r="T5064" s="147" t="str">
        <f t="shared" ca="1" si="844"/>
        <v/>
      </c>
      <c r="U5064" s="146"/>
      <c r="V5064" s="51"/>
      <c r="W5064" s="51"/>
      <c r="X5064" s="51"/>
      <c r="Y5064" s="51"/>
      <c r="Z5064" s="51"/>
      <c r="AA5064" s="145"/>
    </row>
    <row r="5065" spans="1:27" s="2" customFormat="1" ht="15.6" x14ac:dyDescent="0.3">
      <c r="A5065" s="555">
        <v>45492</v>
      </c>
      <c r="B5065" s="48" t="s">
        <v>4779</v>
      </c>
      <c r="C5065" s="48" t="s">
        <v>27</v>
      </c>
      <c r="D5065" s="48">
        <v>3</v>
      </c>
      <c r="E5065" s="48" t="s">
        <v>28</v>
      </c>
      <c r="F5065" s="45">
        <v>26</v>
      </c>
      <c r="G5065" s="46" t="s">
        <v>4804</v>
      </c>
      <c r="H5065" s="47" t="s">
        <v>30</v>
      </c>
      <c r="I5065" s="47"/>
      <c r="J5065" s="568">
        <v>45615</v>
      </c>
      <c r="K5065" s="42" t="s">
        <v>31</v>
      </c>
      <c r="L5065" s="543">
        <v>45337</v>
      </c>
      <c r="M5065" s="43"/>
      <c r="N5065" s="513">
        <v>45615</v>
      </c>
      <c r="O5065" s="128" t="s">
        <v>4781</v>
      </c>
      <c r="P5065" s="70" t="str">
        <f t="shared" ca="1" si="840"/>
        <v/>
      </c>
      <c r="Q5065" s="70" t="str">
        <f t="shared" ca="1" si="841"/>
        <v/>
      </c>
      <c r="R5065" s="70" t="str">
        <f t="shared" ca="1" si="842"/>
        <v/>
      </c>
      <c r="S5065" s="70" t="str">
        <f t="shared" ca="1" si="843"/>
        <v/>
      </c>
      <c r="T5065" s="147" t="str">
        <f t="shared" ca="1" si="844"/>
        <v/>
      </c>
      <c r="U5065" s="146"/>
      <c r="V5065" s="51"/>
      <c r="W5065" s="51"/>
      <c r="X5065" s="51"/>
      <c r="Y5065" s="51"/>
      <c r="Z5065" s="51"/>
      <c r="AA5065" s="145"/>
    </row>
    <row r="5066" spans="1:27" s="2" customFormat="1" ht="15.6" x14ac:dyDescent="0.3">
      <c r="A5066" s="555">
        <v>45492</v>
      </c>
      <c r="B5066" s="48" t="s">
        <v>4779</v>
      </c>
      <c r="C5066" s="45" t="s">
        <v>27</v>
      </c>
      <c r="D5066" s="45">
        <v>3</v>
      </c>
      <c r="E5066" s="45" t="s">
        <v>28</v>
      </c>
      <c r="F5066" s="45">
        <v>27</v>
      </c>
      <c r="G5066" s="63" t="s">
        <v>4805</v>
      </c>
      <c r="H5066" s="46" t="s">
        <v>30</v>
      </c>
      <c r="I5066" s="47"/>
      <c r="J5066" s="577">
        <v>45674</v>
      </c>
      <c r="K5066" s="42" t="s">
        <v>31</v>
      </c>
      <c r="L5066" s="543">
        <v>45337</v>
      </c>
      <c r="M5066" s="57"/>
      <c r="N5066" s="522">
        <v>45686</v>
      </c>
      <c r="O5066" s="128" t="s">
        <v>4781</v>
      </c>
      <c r="P5066" s="70" t="str">
        <f t="shared" ca="1" si="840"/>
        <v/>
      </c>
      <c r="Q5066" s="70" t="str">
        <f t="shared" ca="1" si="841"/>
        <v/>
      </c>
      <c r="R5066" s="70" t="str">
        <f t="shared" ca="1" si="842"/>
        <v/>
      </c>
      <c r="S5066" s="70" t="str">
        <f t="shared" ca="1" si="843"/>
        <v/>
      </c>
      <c r="T5066" s="147" t="str">
        <f t="shared" ca="1" si="844"/>
        <v/>
      </c>
      <c r="U5066" s="146"/>
      <c r="V5066" s="51"/>
      <c r="W5066" s="51"/>
      <c r="X5066" s="51"/>
      <c r="Y5066" s="51"/>
      <c r="Z5066" s="51"/>
      <c r="AA5066" s="145"/>
    </row>
    <row r="5067" spans="1:27" s="2" customFormat="1" ht="15.6" x14ac:dyDescent="0.3">
      <c r="A5067" s="555">
        <v>45492</v>
      </c>
      <c r="B5067" s="48" t="s">
        <v>4779</v>
      </c>
      <c r="C5067" s="45" t="s">
        <v>27</v>
      </c>
      <c r="D5067" s="45">
        <v>3</v>
      </c>
      <c r="E5067" s="45" t="s">
        <v>28</v>
      </c>
      <c r="F5067" s="45">
        <v>28</v>
      </c>
      <c r="G5067" s="63" t="s">
        <v>4806</v>
      </c>
      <c r="H5067" s="46" t="s">
        <v>30</v>
      </c>
      <c r="I5067" s="47"/>
      <c r="J5067" s="577">
        <v>45674</v>
      </c>
      <c r="K5067" s="42" t="s">
        <v>31</v>
      </c>
      <c r="L5067" s="543">
        <v>45337</v>
      </c>
      <c r="M5067" s="57"/>
      <c r="N5067" s="522">
        <v>45686</v>
      </c>
      <c r="O5067" s="128" t="s">
        <v>4781</v>
      </c>
      <c r="P5067" s="70" t="str">
        <f t="shared" ca="1" si="840"/>
        <v/>
      </c>
      <c r="Q5067" s="70" t="str">
        <f t="shared" ca="1" si="841"/>
        <v/>
      </c>
      <c r="R5067" s="70" t="str">
        <f t="shared" ca="1" si="842"/>
        <v/>
      </c>
      <c r="S5067" s="70" t="str">
        <f t="shared" ca="1" si="843"/>
        <v/>
      </c>
      <c r="T5067" s="147" t="str">
        <f t="shared" ca="1" si="844"/>
        <v/>
      </c>
      <c r="U5067" s="146"/>
      <c r="V5067" s="51"/>
      <c r="W5067" s="51"/>
      <c r="X5067" s="51"/>
      <c r="Y5067" s="51"/>
      <c r="Z5067" s="51"/>
      <c r="AA5067" s="145"/>
    </row>
    <row r="5068" spans="1:27" s="2" customFormat="1" ht="46.8" x14ac:dyDescent="0.3">
      <c r="A5068" s="555">
        <v>45492</v>
      </c>
      <c r="B5068" s="48" t="s">
        <v>4779</v>
      </c>
      <c r="C5068" s="45" t="s">
        <v>27</v>
      </c>
      <c r="D5068" s="45">
        <v>3</v>
      </c>
      <c r="E5068" s="45" t="s">
        <v>28</v>
      </c>
      <c r="F5068" s="45">
        <v>29</v>
      </c>
      <c r="G5068" s="64" t="s">
        <v>5244</v>
      </c>
      <c r="H5068" s="61" t="s">
        <v>84</v>
      </c>
      <c r="I5068" s="65"/>
      <c r="J5068" s="526">
        <v>45908</v>
      </c>
      <c r="K5068" s="357" t="s">
        <v>205</v>
      </c>
      <c r="L5068" s="543">
        <v>45337</v>
      </c>
      <c r="M5068" s="57"/>
      <c r="N5068" s="522"/>
      <c r="O5068" s="128"/>
      <c r="P5068" s="70" t="str">
        <f t="shared" ca="1" si="840"/>
        <v/>
      </c>
      <c r="Q5068" s="70" t="str">
        <f t="shared" ca="1" si="841"/>
        <v/>
      </c>
      <c r="R5068" s="70" t="str">
        <f t="shared" ca="1" si="842"/>
        <v/>
      </c>
      <c r="S5068" s="70" t="str">
        <f t="shared" ca="1" si="843"/>
        <v/>
      </c>
      <c r="T5068" s="147" t="str">
        <f t="shared" ca="1" si="844"/>
        <v/>
      </c>
      <c r="U5068" s="146"/>
      <c r="V5068" s="51"/>
      <c r="W5068" s="51"/>
      <c r="X5068" s="51"/>
      <c r="Y5068" s="51"/>
      <c r="Z5068" s="51"/>
      <c r="AA5068" s="145"/>
    </row>
    <row r="5069" spans="1:27" s="2" customFormat="1" ht="15.6" x14ac:dyDescent="0.3">
      <c r="A5069" s="555">
        <v>45492</v>
      </c>
      <c r="B5069" s="48" t="s">
        <v>4779</v>
      </c>
      <c r="C5069" s="45" t="s">
        <v>27</v>
      </c>
      <c r="D5069" s="45">
        <v>3</v>
      </c>
      <c r="E5069" s="45" t="s">
        <v>28</v>
      </c>
      <c r="F5069" s="45">
        <v>30</v>
      </c>
      <c r="G5069" s="63" t="s">
        <v>5245</v>
      </c>
      <c r="H5069" s="46" t="s">
        <v>30</v>
      </c>
      <c r="I5069" s="47"/>
      <c r="J5069" s="577"/>
      <c r="K5069" s="42" t="s">
        <v>31</v>
      </c>
      <c r="L5069" s="543">
        <v>45337</v>
      </c>
      <c r="M5069" s="57"/>
      <c r="N5069" s="522">
        <v>45927</v>
      </c>
      <c r="O5069" s="128"/>
      <c r="P5069" s="70"/>
      <c r="Q5069" s="70"/>
      <c r="R5069" s="70"/>
      <c r="S5069" s="70"/>
      <c r="T5069" s="147"/>
      <c r="U5069" s="146"/>
      <c r="V5069" s="51"/>
      <c r="W5069" s="51"/>
      <c r="X5069" s="51"/>
      <c r="Y5069" s="51"/>
      <c r="Z5069" s="51"/>
      <c r="AA5069" s="145"/>
    </row>
    <row r="5070" spans="1:27" s="2" customFormat="1" ht="15.6" x14ac:dyDescent="0.3">
      <c r="A5070" s="555">
        <v>45492</v>
      </c>
      <c r="B5070" s="48" t="s">
        <v>4779</v>
      </c>
      <c r="C5070" s="45" t="s">
        <v>27</v>
      </c>
      <c r="D5070" s="45">
        <v>3</v>
      </c>
      <c r="E5070" s="45" t="s">
        <v>28</v>
      </c>
      <c r="F5070" s="45">
        <v>31</v>
      </c>
      <c r="G5070" s="64" t="s">
        <v>5384</v>
      </c>
      <c r="H5070" s="46" t="s">
        <v>30</v>
      </c>
      <c r="I5070" s="65"/>
      <c r="J5070" s="526">
        <v>46000</v>
      </c>
      <c r="K5070" s="42" t="s">
        <v>31</v>
      </c>
      <c r="L5070" s="543">
        <v>45337</v>
      </c>
      <c r="M5070" s="57"/>
      <c r="N5070" s="522">
        <v>46002</v>
      </c>
      <c r="O5070" s="128"/>
      <c r="P5070" s="70"/>
      <c r="Q5070" s="70"/>
      <c r="R5070" s="70"/>
      <c r="S5070" s="70"/>
      <c r="T5070" s="147"/>
      <c r="U5070" s="146"/>
      <c r="V5070" s="51"/>
      <c r="W5070" s="51"/>
      <c r="X5070" s="51"/>
      <c r="Y5070" s="51"/>
      <c r="Z5070" s="51"/>
      <c r="AA5070" s="145"/>
    </row>
    <row r="5071" spans="1:27" s="2" customFormat="1" ht="15.6" x14ac:dyDescent="0.3">
      <c r="A5071" s="555">
        <v>45484</v>
      </c>
      <c r="B5071" s="48" t="s">
        <v>4807</v>
      </c>
      <c r="C5071" s="48" t="s">
        <v>27</v>
      </c>
      <c r="D5071" s="48">
        <v>3</v>
      </c>
      <c r="E5071" s="48" t="s">
        <v>66</v>
      </c>
      <c r="F5071" s="45">
        <v>5</v>
      </c>
      <c r="G5071" s="46" t="s">
        <v>4808</v>
      </c>
      <c r="H5071" s="46" t="s">
        <v>4288</v>
      </c>
      <c r="I5071" s="48"/>
      <c r="J5071" s="513">
        <v>45579</v>
      </c>
      <c r="K5071" s="42" t="s">
        <v>31</v>
      </c>
      <c r="L5071" s="544">
        <v>45329</v>
      </c>
      <c r="M5071" s="48"/>
      <c r="N5071" s="513">
        <v>45643</v>
      </c>
      <c r="O5071" s="51"/>
      <c r="P5071" s="70" t="str">
        <f t="shared" ref="P5071:P5082" ca="1" si="845">IF(K5071="NÃO INTERVENCIONADO",TODAY()-J5071,"")</f>
        <v/>
      </c>
      <c r="Q5071" s="70" t="str">
        <f t="shared" ref="Q5071:Q5102" ca="1" si="846">IF(K5071="ENCOMENDADO",TODAY()-J5071,"")</f>
        <v/>
      </c>
      <c r="R5071" s="70" t="str">
        <f t="shared" ref="R5071:R5102" ca="1" si="847">IF(K5071="EM OBRA",TODAY()-J5071,"")</f>
        <v/>
      </c>
      <c r="S5071" s="70" t="str">
        <f t="shared" ref="S5071:S5102" ca="1" si="848">IF(K5071="CORREÇÃO NÃO ACEITE",TODAY()-J5071,"")</f>
        <v/>
      </c>
      <c r="T5071" s="147" t="str">
        <f t="shared" ref="T5071:T5102" ca="1" si="849">IF(K5071="A VERIFICAR",TODAY()-J5071,"")</f>
        <v/>
      </c>
      <c r="U5071" s="146"/>
      <c r="V5071" s="51"/>
      <c r="W5071" s="51"/>
      <c r="X5071" s="51"/>
      <c r="Y5071" s="51"/>
      <c r="Z5071" s="51"/>
      <c r="AA5071" s="145"/>
    </row>
    <row r="5072" spans="1:27" customFormat="1" ht="15.6" x14ac:dyDescent="0.3">
      <c r="A5072" s="555">
        <v>45484</v>
      </c>
      <c r="B5072" s="48" t="s">
        <v>4807</v>
      </c>
      <c r="C5072" s="48" t="s">
        <v>27</v>
      </c>
      <c r="D5072" s="48">
        <v>3</v>
      </c>
      <c r="E5072" s="48" t="s">
        <v>66</v>
      </c>
      <c r="F5072" s="45">
        <v>4</v>
      </c>
      <c r="G5072" s="46" t="s">
        <v>4809</v>
      </c>
      <c r="H5072" s="53" t="s">
        <v>44</v>
      </c>
      <c r="I5072" s="48"/>
      <c r="J5072" s="513"/>
      <c r="K5072" s="42" t="s">
        <v>31</v>
      </c>
      <c r="L5072" s="544">
        <v>45329</v>
      </c>
      <c r="M5072" s="48"/>
      <c r="N5072" s="513">
        <v>45569</v>
      </c>
      <c r="O5072" s="51"/>
      <c r="P5072" s="70" t="str">
        <f t="shared" ca="1" si="845"/>
        <v/>
      </c>
      <c r="Q5072" s="70" t="str">
        <f t="shared" ca="1" si="846"/>
        <v/>
      </c>
      <c r="R5072" s="70" t="str">
        <f t="shared" ca="1" si="847"/>
        <v/>
      </c>
      <c r="S5072" s="70" t="str">
        <f t="shared" ca="1" si="848"/>
        <v/>
      </c>
      <c r="T5072" s="147" t="str">
        <f t="shared" ca="1" si="849"/>
        <v/>
      </c>
      <c r="U5072" s="146"/>
      <c r="V5072" s="51"/>
      <c r="W5072" s="51"/>
      <c r="X5072" s="51"/>
      <c r="Y5072" s="51"/>
      <c r="Z5072" s="51"/>
      <c r="AA5072" s="145"/>
    </row>
    <row r="5073" spans="1:27" customFormat="1" ht="15.6" x14ac:dyDescent="0.3">
      <c r="A5073" s="555">
        <v>45484</v>
      </c>
      <c r="B5073" s="48" t="s">
        <v>4807</v>
      </c>
      <c r="C5073" s="45" t="s">
        <v>27</v>
      </c>
      <c r="D5073" s="45">
        <v>3</v>
      </c>
      <c r="E5073" s="45" t="s">
        <v>66</v>
      </c>
      <c r="F5073" s="45">
        <v>3</v>
      </c>
      <c r="G5073" s="46" t="s">
        <v>4810</v>
      </c>
      <c r="H5073" s="47" t="s">
        <v>57</v>
      </c>
      <c r="I5073" s="53"/>
      <c r="J5073" s="569"/>
      <c r="K5073" s="42" t="s">
        <v>31</v>
      </c>
      <c r="L5073" s="544">
        <v>45329</v>
      </c>
      <c r="M5073" s="48"/>
      <c r="N5073" s="513">
        <v>45656</v>
      </c>
      <c r="O5073" s="51"/>
      <c r="P5073" s="70" t="str">
        <f t="shared" ca="1" si="845"/>
        <v/>
      </c>
      <c r="Q5073" s="70" t="str">
        <f t="shared" ca="1" si="846"/>
        <v/>
      </c>
      <c r="R5073" s="70" t="str">
        <f t="shared" ca="1" si="847"/>
        <v/>
      </c>
      <c r="S5073" s="70" t="str">
        <f t="shared" ca="1" si="848"/>
        <v/>
      </c>
      <c r="T5073" s="147" t="str">
        <f t="shared" ca="1" si="849"/>
        <v/>
      </c>
      <c r="U5073" s="146"/>
      <c r="V5073" s="51"/>
      <c r="W5073" s="51"/>
      <c r="X5073" s="51"/>
      <c r="Y5073" s="51"/>
      <c r="Z5073" s="51"/>
      <c r="AA5073" s="145"/>
    </row>
    <row r="5074" spans="1:27" s="2" customFormat="1" ht="15.6" x14ac:dyDescent="0.3">
      <c r="A5074" s="555">
        <v>45484</v>
      </c>
      <c r="B5074" s="48" t="s">
        <v>4807</v>
      </c>
      <c r="C5074" s="45" t="s">
        <v>27</v>
      </c>
      <c r="D5074" s="45">
        <v>3</v>
      </c>
      <c r="E5074" s="45" t="s">
        <v>66</v>
      </c>
      <c r="F5074" s="45">
        <v>2</v>
      </c>
      <c r="G5074" s="46" t="s">
        <v>4811</v>
      </c>
      <c r="H5074" s="47" t="s">
        <v>54</v>
      </c>
      <c r="I5074" s="53"/>
      <c r="J5074" s="569"/>
      <c r="K5074" s="42" t="s">
        <v>31</v>
      </c>
      <c r="L5074" s="544">
        <v>45329</v>
      </c>
      <c r="M5074" s="48"/>
      <c r="N5074" s="513">
        <v>45491</v>
      </c>
      <c r="O5074" s="51"/>
      <c r="P5074" s="70" t="str">
        <f t="shared" ca="1" si="845"/>
        <v/>
      </c>
      <c r="Q5074" s="70" t="str">
        <f t="shared" ca="1" si="846"/>
        <v/>
      </c>
      <c r="R5074" s="70" t="str">
        <f t="shared" ca="1" si="847"/>
        <v/>
      </c>
      <c r="S5074" s="70" t="str">
        <f t="shared" ca="1" si="848"/>
        <v/>
      </c>
      <c r="T5074" s="147" t="str">
        <f t="shared" ca="1" si="849"/>
        <v/>
      </c>
      <c r="U5074" s="146"/>
      <c r="V5074" s="51"/>
      <c r="W5074" s="51"/>
      <c r="X5074" s="51"/>
      <c r="Y5074" s="51"/>
      <c r="Z5074" s="51"/>
      <c r="AA5074" s="145"/>
    </row>
    <row r="5075" spans="1:27" s="2" customFormat="1" ht="15.6" x14ac:dyDescent="0.3">
      <c r="A5075" s="555">
        <v>45484</v>
      </c>
      <c r="B5075" s="48" t="s">
        <v>4807</v>
      </c>
      <c r="C5075" s="45" t="s">
        <v>27</v>
      </c>
      <c r="D5075" s="45">
        <v>3</v>
      </c>
      <c r="E5075" s="45" t="s">
        <v>66</v>
      </c>
      <c r="F5075" s="45">
        <v>1</v>
      </c>
      <c r="G5075" s="46" t="s">
        <v>4812</v>
      </c>
      <c r="H5075" s="53" t="s">
        <v>533</v>
      </c>
      <c r="I5075" s="53"/>
      <c r="J5075" s="569"/>
      <c r="K5075" s="42" t="s">
        <v>31</v>
      </c>
      <c r="L5075" s="544">
        <v>45329</v>
      </c>
      <c r="M5075" s="58"/>
      <c r="N5075" s="513">
        <v>45656</v>
      </c>
      <c r="O5075" s="51"/>
      <c r="P5075" s="70" t="str">
        <f t="shared" ca="1" si="845"/>
        <v/>
      </c>
      <c r="Q5075" s="70" t="str">
        <f t="shared" ca="1" si="846"/>
        <v/>
      </c>
      <c r="R5075" s="70" t="str">
        <f t="shared" ca="1" si="847"/>
        <v/>
      </c>
      <c r="S5075" s="70" t="str">
        <f t="shared" ca="1" si="848"/>
        <v/>
      </c>
      <c r="T5075" s="147" t="str">
        <f t="shared" ca="1" si="849"/>
        <v/>
      </c>
      <c r="U5075" s="146"/>
      <c r="V5075" s="51"/>
      <c r="W5075" s="51"/>
      <c r="X5075" s="51"/>
      <c r="Y5075" s="51"/>
      <c r="Z5075" s="51"/>
      <c r="AA5075" s="145"/>
    </row>
    <row r="5076" spans="1:27" s="2" customFormat="1" ht="15.6" x14ac:dyDescent="0.3">
      <c r="A5076" s="555">
        <v>45562</v>
      </c>
      <c r="B5076" s="48" t="s">
        <v>4813</v>
      </c>
      <c r="C5076" s="45" t="s">
        <v>27</v>
      </c>
      <c r="D5076" s="45">
        <v>3</v>
      </c>
      <c r="E5076" s="45" t="s">
        <v>108</v>
      </c>
      <c r="F5076" s="45">
        <v>1</v>
      </c>
      <c r="G5076" s="63" t="s">
        <v>4814</v>
      </c>
      <c r="H5076" s="47" t="s">
        <v>54</v>
      </c>
      <c r="I5076" s="48"/>
      <c r="J5076" s="513"/>
      <c r="K5076" s="42" t="s">
        <v>31</v>
      </c>
      <c r="L5076" s="544">
        <v>45364</v>
      </c>
      <c r="M5076" s="57"/>
      <c r="N5076" s="516">
        <v>45531</v>
      </c>
      <c r="O5076" s="51"/>
      <c r="P5076" s="70" t="str">
        <f t="shared" ca="1" si="845"/>
        <v/>
      </c>
      <c r="Q5076" s="70" t="str">
        <f t="shared" ca="1" si="846"/>
        <v/>
      </c>
      <c r="R5076" s="70" t="str">
        <f t="shared" ca="1" si="847"/>
        <v/>
      </c>
      <c r="S5076" s="70" t="str">
        <f t="shared" ca="1" si="848"/>
        <v/>
      </c>
      <c r="T5076" s="147" t="str">
        <f t="shared" ca="1" si="849"/>
        <v/>
      </c>
      <c r="U5076" s="146"/>
      <c r="V5076" s="51"/>
      <c r="W5076" s="51"/>
      <c r="X5076" s="51"/>
      <c r="Y5076" s="51"/>
      <c r="Z5076" s="51"/>
      <c r="AA5076" s="145"/>
    </row>
    <row r="5077" spans="1:27" s="2" customFormat="1" ht="15.6" x14ac:dyDescent="0.3">
      <c r="A5077" s="555">
        <v>45562</v>
      </c>
      <c r="B5077" s="48" t="s">
        <v>4813</v>
      </c>
      <c r="C5077" s="45" t="s">
        <v>27</v>
      </c>
      <c r="D5077" s="45">
        <v>3</v>
      </c>
      <c r="E5077" s="45" t="s">
        <v>108</v>
      </c>
      <c r="F5077" s="45">
        <v>2</v>
      </c>
      <c r="G5077" s="63" t="s">
        <v>4815</v>
      </c>
      <c r="H5077" s="47" t="s">
        <v>54</v>
      </c>
      <c r="I5077" s="48"/>
      <c r="J5077" s="513"/>
      <c r="K5077" s="42" t="s">
        <v>31</v>
      </c>
      <c r="L5077" s="544">
        <v>45364</v>
      </c>
      <c r="M5077" s="57"/>
      <c r="N5077" s="516">
        <v>45531</v>
      </c>
      <c r="O5077" s="51"/>
      <c r="P5077" s="70" t="str">
        <f t="shared" ca="1" si="845"/>
        <v/>
      </c>
      <c r="Q5077" s="70" t="str">
        <f t="shared" ca="1" si="846"/>
        <v/>
      </c>
      <c r="R5077" s="70" t="str">
        <f t="shared" ca="1" si="847"/>
        <v/>
      </c>
      <c r="S5077" s="70" t="str">
        <f t="shared" ca="1" si="848"/>
        <v/>
      </c>
      <c r="T5077" s="147" t="str">
        <f t="shared" ca="1" si="849"/>
        <v/>
      </c>
      <c r="U5077" s="146"/>
      <c r="V5077" s="51"/>
      <c r="W5077" s="51"/>
      <c r="X5077" s="51"/>
      <c r="Y5077" s="51"/>
      <c r="Z5077" s="51"/>
      <c r="AA5077" s="145"/>
    </row>
    <row r="5078" spans="1:27" s="2" customFormat="1" ht="15.6" x14ac:dyDescent="0.3">
      <c r="A5078" s="555">
        <v>45562</v>
      </c>
      <c r="B5078" s="48" t="s">
        <v>4813</v>
      </c>
      <c r="C5078" s="45" t="s">
        <v>27</v>
      </c>
      <c r="D5078" s="45">
        <v>3</v>
      </c>
      <c r="E5078" s="45" t="s">
        <v>108</v>
      </c>
      <c r="F5078" s="45">
        <v>3</v>
      </c>
      <c r="G5078" s="63" t="s">
        <v>4816</v>
      </c>
      <c r="H5078" s="47" t="s">
        <v>30</v>
      </c>
      <c r="I5078" s="48"/>
      <c r="J5078" s="513"/>
      <c r="K5078" s="42" t="s">
        <v>31</v>
      </c>
      <c r="L5078" s="544">
        <v>45364</v>
      </c>
      <c r="M5078" s="57"/>
      <c r="N5078" s="516">
        <v>45399</v>
      </c>
      <c r="O5078" s="51"/>
      <c r="P5078" s="70" t="str">
        <f t="shared" ca="1" si="845"/>
        <v/>
      </c>
      <c r="Q5078" s="70" t="str">
        <f t="shared" ca="1" si="846"/>
        <v/>
      </c>
      <c r="R5078" s="70" t="str">
        <f t="shared" ca="1" si="847"/>
        <v/>
      </c>
      <c r="S5078" s="70" t="str">
        <f t="shared" ca="1" si="848"/>
        <v/>
      </c>
      <c r="T5078" s="147" t="str">
        <f t="shared" ca="1" si="849"/>
        <v/>
      </c>
      <c r="U5078" s="146"/>
      <c r="V5078" s="51"/>
      <c r="W5078" s="51"/>
      <c r="X5078" s="51"/>
      <c r="Y5078" s="51"/>
      <c r="Z5078" s="51"/>
      <c r="AA5078" s="145"/>
    </row>
    <row r="5079" spans="1:27" s="2" customFormat="1" ht="15.6" x14ac:dyDescent="0.3">
      <c r="A5079" s="555">
        <v>45562</v>
      </c>
      <c r="B5079" s="48" t="s">
        <v>4813</v>
      </c>
      <c r="C5079" s="48" t="s">
        <v>27</v>
      </c>
      <c r="D5079" s="48">
        <v>3</v>
      </c>
      <c r="E5079" s="48" t="s">
        <v>108</v>
      </c>
      <c r="F5079" s="45">
        <v>4</v>
      </c>
      <c r="G5079" s="63" t="s">
        <v>407</v>
      </c>
      <c r="H5079" s="47" t="s">
        <v>30</v>
      </c>
      <c r="I5079" s="48"/>
      <c r="J5079" s="513"/>
      <c r="K5079" s="42" t="s">
        <v>31</v>
      </c>
      <c r="L5079" s="544">
        <v>45364</v>
      </c>
      <c r="M5079" s="57"/>
      <c r="N5079" s="516">
        <v>45561</v>
      </c>
      <c r="O5079" s="51"/>
      <c r="P5079" s="70" t="str">
        <f t="shared" ca="1" si="845"/>
        <v/>
      </c>
      <c r="Q5079" s="70" t="str">
        <f t="shared" ca="1" si="846"/>
        <v/>
      </c>
      <c r="R5079" s="70" t="str">
        <f t="shared" ca="1" si="847"/>
        <v/>
      </c>
      <c r="S5079" s="70" t="str">
        <f t="shared" ca="1" si="848"/>
        <v/>
      </c>
      <c r="T5079" s="147" t="str">
        <f t="shared" ca="1" si="849"/>
        <v/>
      </c>
      <c r="U5079" s="146"/>
      <c r="V5079" s="51"/>
      <c r="W5079" s="51"/>
      <c r="X5079" s="51"/>
      <c r="Y5079" s="51"/>
      <c r="Z5079" s="51"/>
      <c r="AA5079" s="145"/>
    </row>
    <row r="5080" spans="1:27" s="2" customFormat="1" ht="15.6" x14ac:dyDescent="0.3">
      <c r="A5080" s="555">
        <v>45562</v>
      </c>
      <c r="B5080" s="48" t="s">
        <v>4813</v>
      </c>
      <c r="C5080" s="45" t="s">
        <v>27</v>
      </c>
      <c r="D5080" s="45">
        <v>3</v>
      </c>
      <c r="E5080" s="45" t="s">
        <v>108</v>
      </c>
      <c r="F5080" s="45">
        <v>5</v>
      </c>
      <c r="G5080" s="63" t="s">
        <v>4817</v>
      </c>
      <c r="H5080" s="47" t="s">
        <v>30</v>
      </c>
      <c r="I5080" s="48"/>
      <c r="J5080" s="513"/>
      <c r="K5080" s="42" t="s">
        <v>31</v>
      </c>
      <c r="L5080" s="544">
        <v>45364</v>
      </c>
      <c r="M5080" s="57"/>
      <c r="N5080" s="516">
        <v>45399</v>
      </c>
      <c r="O5080" s="51"/>
      <c r="P5080" s="70" t="str">
        <f t="shared" ca="1" si="845"/>
        <v/>
      </c>
      <c r="Q5080" s="70" t="str">
        <f t="shared" ca="1" si="846"/>
        <v/>
      </c>
      <c r="R5080" s="70" t="str">
        <f t="shared" ca="1" si="847"/>
        <v/>
      </c>
      <c r="S5080" s="70" t="str">
        <f t="shared" ca="1" si="848"/>
        <v/>
      </c>
      <c r="T5080" s="147" t="str">
        <f t="shared" ca="1" si="849"/>
        <v/>
      </c>
      <c r="U5080" s="146"/>
      <c r="V5080" s="51"/>
      <c r="W5080" s="51"/>
      <c r="X5080" s="51"/>
      <c r="Y5080" s="51"/>
      <c r="Z5080" s="51"/>
      <c r="AA5080" s="145"/>
    </row>
    <row r="5081" spans="1:27" customFormat="1" ht="15.6" x14ac:dyDescent="0.3">
      <c r="A5081" s="555">
        <v>45562</v>
      </c>
      <c r="B5081" s="48" t="s">
        <v>4813</v>
      </c>
      <c r="C5081" s="45" t="s">
        <v>27</v>
      </c>
      <c r="D5081" s="45">
        <v>3</v>
      </c>
      <c r="E5081" s="45" t="s">
        <v>108</v>
      </c>
      <c r="F5081" s="45">
        <v>6</v>
      </c>
      <c r="G5081" s="63" t="s">
        <v>4818</v>
      </c>
      <c r="H5081" s="47" t="s">
        <v>54</v>
      </c>
      <c r="I5081" s="48"/>
      <c r="J5081" s="513"/>
      <c r="K5081" s="42" t="s">
        <v>31</v>
      </c>
      <c r="L5081" s="544">
        <v>45364</v>
      </c>
      <c r="M5081" s="57"/>
      <c r="N5081" s="516">
        <v>45531</v>
      </c>
      <c r="O5081" s="51"/>
      <c r="P5081" s="70" t="str">
        <f t="shared" ca="1" si="845"/>
        <v/>
      </c>
      <c r="Q5081" s="70" t="str">
        <f t="shared" ca="1" si="846"/>
        <v/>
      </c>
      <c r="R5081" s="70" t="str">
        <f t="shared" ca="1" si="847"/>
        <v/>
      </c>
      <c r="S5081" s="70" t="str">
        <f t="shared" ca="1" si="848"/>
        <v/>
      </c>
      <c r="T5081" s="147" t="str">
        <f t="shared" ca="1" si="849"/>
        <v/>
      </c>
      <c r="U5081" s="146"/>
      <c r="V5081" s="51"/>
      <c r="W5081" s="51"/>
      <c r="X5081" s="51"/>
      <c r="Y5081" s="51"/>
      <c r="Z5081" s="51"/>
      <c r="AA5081" s="145"/>
    </row>
    <row r="5082" spans="1:27" s="2" customFormat="1" ht="15.6" x14ac:dyDescent="0.3">
      <c r="A5082" s="555">
        <v>45518</v>
      </c>
      <c r="B5082" s="48" t="s">
        <v>4819</v>
      </c>
      <c r="C5082" s="48" t="s">
        <v>27</v>
      </c>
      <c r="D5082" s="48">
        <v>4</v>
      </c>
      <c r="E5082" s="48" t="s">
        <v>28</v>
      </c>
      <c r="F5082" s="45">
        <v>19</v>
      </c>
      <c r="G5082" s="68" t="s">
        <v>4820</v>
      </c>
      <c r="H5082" s="47" t="s">
        <v>104</v>
      </c>
      <c r="I5082" s="48"/>
      <c r="J5082" s="513">
        <v>45623</v>
      </c>
      <c r="K5082" s="42" t="s">
        <v>31</v>
      </c>
      <c r="L5082" s="544">
        <v>45385</v>
      </c>
      <c r="M5082" s="51"/>
      <c r="N5082" s="513">
        <v>45630</v>
      </c>
      <c r="O5082" s="51"/>
      <c r="P5082" s="70" t="str">
        <f t="shared" ca="1" si="845"/>
        <v/>
      </c>
      <c r="Q5082" s="70" t="str">
        <f t="shared" ca="1" si="846"/>
        <v/>
      </c>
      <c r="R5082" s="70" t="str">
        <f t="shared" ca="1" si="847"/>
        <v/>
      </c>
      <c r="S5082" s="70" t="str">
        <f t="shared" ca="1" si="848"/>
        <v/>
      </c>
      <c r="T5082" s="147" t="str">
        <f t="shared" ca="1" si="849"/>
        <v/>
      </c>
      <c r="U5082" s="146"/>
      <c r="V5082" s="51"/>
      <c r="W5082" s="51"/>
      <c r="X5082" s="51"/>
      <c r="Y5082" s="51"/>
      <c r="Z5082" s="51"/>
      <c r="AA5082" s="145"/>
    </row>
    <row r="5083" spans="1:27" s="2" customFormat="1" ht="15.6" x14ac:dyDescent="0.3">
      <c r="A5083" s="555">
        <v>45518</v>
      </c>
      <c r="B5083" s="48" t="s">
        <v>4819</v>
      </c>
      <c r="C5083" s="48" t="s">
        <v>27</v>
      </c>
      <c r="D5083" s="48">
        <v>4</v>
      </c>
      <c r="E5083" s="48" t="s">
        <v>28</v>
      </c>
      <c r="F5083" s="45">
        <v>18</v>
      </c>
      <c r="G5083" s="67" t="s">
        <v>4821</v>
      </c>
      <c r="H5083" s="65" t="s">
        <v>158</v>
      </c>
      <c r="I5083" s="47"/>
      <c r="J5083" s="568">
        <v>45603</v>
      </c>
      <c r="K5083" s="42" t="s">
        <v>31</v>
      </c>
      <c r="L5083" s="544">
        <v>45385</v>
      </c>
      <c r="M5083" s="51"/>
      <c r="N5083" s="513">
        <v>45608</v>
      </c>
      <c r="O5083" s="51"/>
      <c r="P5083" s="70" t="str">
        <f ca="1">IF(K5083="NÃO INTERVENCIONADO",TODAY()-L5083,"")</f>
        <v/>
      </c>
      <c r="Q5083" s="70" t="str">
        <f t="shared" ca="1" si="846"/>
        <v/>
      </c>
      <c r="R5083" s="70" t="str">
        <f t="shared" ca="1" si="847"/>
        <v/>
      </c>
      <c r="S5083" s="70" t="str">
        <f t="shared" ca="1" si="848"/>
        <v/>
      </c>
      <c r="T5083" s="147" t="str">
        <f t="shared" ca="1" si="849"/>
        <v/>
      </c>
      <c r="U5083" s="146"/>
      <c r="V5083" s="51"/>
      <c r="W5083" s="51"/>
      <c r="X5083" s="51"/>
      <c r="Y5083" s="51"/>
      <c r="Z5083" s="51"/>
      <c r="AA5083" s="145"/>
    </row>
    <row r="5084" spans="1:27" s="2" customFormat="1" ht="15.6" x14ac:dyDescent="0.3">
      <c r="A5084" s="555">
        <v>45518</v>
      </c>
      <c r="B5084" s="48" t="s">
        <v>4819</v>
      </c>
      <c r="C5084" s="48" t="s">
        <v>27</v>
      </c>
      <c r="D5084" s="48">
        <v>4</v>
      </c>
      <c r="E5084" s="48" t="s">
        <v>28</v>
      </c>
      <c r="F5084" s="45">
        <v>17</v>
      </c>
      <c r="G5084" s="76" t="s">
        <v>4822</v>
      </c>
      <c r="H5084" s="48" t="s">
        <v>30</v>
      </c>
      <c r="I5084" s="48"/>
      <c r="J5084" s="513"/>
      <c r="K5084" s="42" t="s">
        <v>31</v>
      </c>
      <c r="L5084" s="544">
        <v>45385</v>
      </c>
      <c r="M5084" s="51"/>
      <c r="N5084" s="513">
        <v>45679</v>
      </c>
      <c r="O5084" s="51" t="s">
        <v>4823</v>
      </c>
      <c r="P5084" s="70" t="str">
        <f ca="1">IF(K5084="NÃO INTERVENCIONADO",TODAY()-J5084,"")</f>
        <v/>
      </c>
      <c r="Q5084" s="70" t="str">
        <f t="shared" ca="1" si="846"/>
        <v/>
      </c>
      <c r="R5084" s="70" t="str">
        <f t="shared" ca="1" si="847"/>
        <v/>
      </c>
      <c r="S5084" s="70" t="str">
        <f t="shared" ca="1" si="848"/>
        <v/>
      </c>
      <c r="T5084" s="147" t="str">
        <f t="shared" ca="1" si="849"/>
        <v/>
      </c>
      <c r="U5084" s="146"/>
      <c r="V5084" s="51"/>
      <c r="W5084" s="51"/>
      <c r="X5084" s="51"/>
      <c r="Y5084" s="51"/>
      <c r="Z5084" s="51"/>
      <c r="AA5084" s="145"/>
    </row>
    <row r="5085" spans="1:27" s="2" customFormat="1" ht="15.6" x14ac:dyDescent="0.3">
      <c r="A5085" s="555">
        <v>45518</v>
      </c>
      <c r="B5085" s="48" t="s">
        <v>4819</v>
      </c>
      <c r="C5085" s="48" t="s">
        <v>27</v>
      </c>
      <c r="D5085" s="48">
        <v>4</v>
      </c>
      <c r="E5085" s="48" t="s">
        <v>28</v>
      </c>
      <c r="F5085" s="45">
        <v>16</v>
      </c>
      <c r="G5085" s="134" t="s">
        <v>4824</v>
      </c>
      <c r="H5085" s="95" t="s">
        <v>84</v>
      </c>
      <c r="I5085" s="95"/>
      <c r="J5085" s="570"/>
      <c r="K5085" s="42" t="s">
        <v>31</v>
      </c>
      <c r="L5085" s="544">
        <v>45385</v>
      </c>
      <c r="M5085" s="78"/>
      <c r="N5085" s="513">
        <v>45596</v>
      </c>
      <c r="O5085" s="51"/>
      <c r="P5085" s="70" t="str">
        <f ca="1">IF(K5085="NÃO INTERVENCIONADO",TODAY()-L5085,"")</f>
        <v/>
      </c>
      <c r="Q5085" s="70" t="str">
        <f t="shared" ca="1" si="846"/>
        <v/>
      </c>
      <c r="R5085" s="70" t="str">
        <f t="shared" ca="1" si="847"/>
        <v/>
      </c>
      <c r="S5085" s="70" t="str">
        <f t="shared" ca="1" si="848"/>
        <v/>
      </c>
      <c r="T5085" s="147" t="str">
        <f t="shared" ca="1" si="849"/>
        <v/>
      </c>
      <c r="U5085" s="146"/>
      <c r="V5085" s="51"/>
      <c r="W5085" s="51"/>
      <c r="X5085" s="51"/>
      <c r="Y5085" s="51"/>
      <c r="Z5085" s="51"/>
      <c r="AA5085" s="145"/>
    </row>
    <row r="5086" spans="1:27" s="2" customFormat="1" ht="15.6" x14ac:dyDescent="0.3">
      <c r="A5086" s="555">
        <v>45518</v>
      </c>
      <c r="B5086" s="48" t="s">
        <v>4819</v>
      </c>
      <c r="C5086" s="48" t="s">
        <v>27</v>
      </c>
      <c r="D5086" s="48">
        <v>4</v>
      </c>
      <c r="E5086" s="48" t="s">
        <v>28</v>
      </c>
      <c r="F5086" s="106">
        <v>15</v>
      </c>
      <c r="G5086" s="67" t="s">
        <v>4825</v>
      </c>
      <c r="H5086" s="47" t="s">
        <v>30</v>
      </c>
      <c r="I5086" s="48"/>
      <c r="J5086" s="513"/>
      <c r="K5086" s="42" t="s">
        <v>31</v>
      </c>
      <c r="L5086" s="544">
        <v>45385</v>
      </c>
      <c r="M5086" s="78"/>
      <c r="N5086" s="513">
        <v>45623</v>
      </c>
      <c r="O5086" s="51"/>
      <c r="P5086" s="70" t="str">
        <f t="shared" ref="P5086:P5092" ca="1" si="850">IF(K5086="NÃO INTERVENCIONADO",TODAY()-J5086,"")</f>
        <v/>
      </c>
      <c r="Q5086" s="70" t="str">
        <f t="shared" ca="1" si="846"/>
        <v/>
      </c>
      <c r="R5086" s="70" t="str">
        <f t="shared" ca="1" si="847"/>
        <v/>
      </c>
      <c r="S5086" s="70" t="str">
        <f t="shared" ca="1" si="848"/>
        <v/>
      </c>
      <c r="T5086" s="147" t="str">
        <f t="shared" ca="1" si="849"/>
        <v/>
      </c>
      <c r="U5086" s="146"/>
      <c r="V5086" s="51"/>
      <c r="W5086" s="51"/>
      <c r="X5086" s="51"/>
      <c r="Y5086" s="51"/>
      <c r="Z5086" s="51"/>
      <c r="AA5086" s="145"/>
    </row>
    <row r="5087" spans="1:27" s="2" customFormat="1" ht="15.6" x14ac:dyDescent="0.3">
      <c r="A5087" s="555">
        <v>45518</v>
      </c>
      <c r="B5087" s="48" t="s">
        <v>4819</v>
      </c>
      <c r="C5087" s="45" t="s">
        <v>27</v>
      </c>
      <c r="D5087" s="45">
        <v>4</v>
      </c>
      <c r="E5087" s="45" t="s">
        <v>28</v>
      </c>
      <c r="F5087" s="106">
        <v>14</v>
      </c>
      <c r="G5087" s="67" t="s">
        <v>4826</v>
      </c>
      <c r="H5087" s="53" t="s">
        <v>44</v>
      </c>
      <c r="I5087" s="48"/>
      <c r="J5087" s="513"/>
      <c r="K5087" s="42" t="s">
        <v>31</v>
      </c>
      <c r="L5087" s="544">
        <v>45385</v>
      </c>
      <c r="M5087" s="78"/>
      <c r="N5087" s="513">
        <v>45517</v>
      </c>
      <c r="O5087" s="51"/>
      <c r="P5087" s="70" t="str">
        <f t="shared" ca="1" si="850"/>
        <v/>
      </c>
      <c r="Q5087" s="70" t="str">
        <f t="shared" ca="1" si="846"/>
        <v/>
      </c>
      <c r="R5087" s="70" t="str">
        <f t="shared" ca="1" si="847"/>
        <v/>
      </c>
      <c r="S5087" s="70" t="str">
        <f t="shared" ca="1" si="848"/>
        <v/>
      </c>
      <c r="T5087" s="147" t="str">
        <f t="shared" ca="1" si="849"/>
        <v/>
      </c>
      <c r="U5087" s="146"/>
      <c r="V5087" s="51"/>
      <c r="W5087" s="51"/>
      <c r="X5087" s="51"/>
      <c r="Y5087" s="51"/>
      <c r="Z5087" s="51"/>
      <c r="AA5087" s="145"/>
    </row>
    <row r="5088" spans="1:27" s="2" customFormat="1" ht="15.6" x14ac:dyDescent="0.3">
      <c r="A5088" s="555">
        <v>45518</v>
      </c>
      <c r="B5088" s="48" t="s">
        <v>4819</v>
      </c>
      <c r="C5088" s="45" t="s">
        <v>27</v>
      </c>
      <c r="D5088" s="45">
        <v>4</v>
      </c>
      <c r="E5088" s="45" t="s">
        <v>28</v>
      </c>
      <c r="F5088" s="106">
        <v>13</v>
      </c>
      <c r="G5088" s="67" t="s">
        <v>4827</v>
      </c>
      <c r="H5088" s="47" t="s">
        <v>30</v>
      </c>
      <c r="I5088" s="48"/>
      <c r="J5088" s="513"/>
      <c r="K5088" s="42" t="s">
        <v>31</v>
      </c>
      <c r="L5088" s="544">
        <v>45385</v>
      </c>
      <c r="M5088" s="78"/>
      <c r="N5088" s="513">
        <v>45518</v>
      </c>
      <c r="O5088" s="51"/>
      <c r="P5088" s="70" t="str">
        <f t="shared" ca="1" si="850"/>
        <v/>
      </c>
      <c r="Q5088" s="70" t="str">
        <f t="shared" ca="1" si="846"/>
        <v/>
      </c>
      <c r="R5088" s="70" t="str">
        <f t="shared" ca="1" si="847"/>
        <v/>
      </c>
      <c r="S5088" s="70" t="str">
        <f t="shared" ca="1" si="848"/>
        <v/>
      </c>
      <c r="T5088" s="147" t="str">
        <f t="shared" ca="1" si="849"/>
        <v/>
      </c>
      <c r="U5088" s="146"/>
      <c r="V5088" s="51"/>
      <c r="W5088" s="51"/>
      <c r="X5088" s="51"/>
      <c r="Y5088" s="51"/>
      <c r="Z5088" s="51"/>
      <c r="AA5088" s="145"/>
    </row>
    <row r="5089" spans="1:27" s="2" customFormat="1" ht="15.6" x14ac:dyDescent="0.3">
      <c r="A5089" s="555">
        <v>45518</v>
      </c>
      <c r="B5089" s="48" t="s">
        <v>4819</v>
      </c>
      <c r="C5089" s="45" t="s">
        <v>27</v>
      </c>
      <c r="D5089" s="45">
        <v>4</v>
      </c>
      <c r="E5089" s="45" t="s">
        <v>28</v>
      </c>
      <c r="F5089" s="106">
        <v>12</v>
      </c>
      <c r="G5089" s="67" t="s">
        <v>4828</v>
      </c>
      <c r="H5089" s="47" t="s">
        <v>57</v>
      </c>
      <c r="I5089" s="48"/>
      <c r="J5089" s="513"/>
      <c r="K5089" s="42" t="s">
        <v>31</v>
      </c>
      <c r="L5089" s="544">
        <v>45385</v>
      </c>
      <c r="M5089" s="78"/>
      <c r="N5089" s="513">
        <v>45518</v>
      </c>
      <c r="O5089" s="51"/>
      <c r="P5089" s="70" t="str">
        <f t="shared" ca="1" si="850"/>
        <v/>
      </c>
      <c r="Q5089" s="70" t="str">
        <f t="shared" ca="1" si="846"/>
        <v/>
      </c>
      <c r="R5089" s="70" t="str">
        <f t="shared" ca="1" si="847"/>
        <v/>
      </c>
      <c r="S5089" s="70" t="str">
        <f t="shared" ca="1" si="848"/>
        <v/>
      </c>
      <c r="T5089" s="147" t="str">
        <f t="shared" ca="1" si="849"/>
        <v/>
      </c>
      <c r="U5089" s="146"/>
      <c r="V5089" s="51"/>
      <c r="W5089" s="51"/>
      <c r="X5089" s="51"/>
      <c r="Y5089" s="51"/>
      <c r="Z5089" s="51"/>
      <c r="AA5089" s="145"/>
    </row>
    <row r="5090" spans="1:27" s="2" customFormat="1" ht="15.6" x14ac:dyDescent="0.3">
      <c r="A5090" s="555">
        <v>45518</v>
      </c>
      <c r="B5090" s="48" t="s">
        <v>4819</v>
      </c>
      <c r="C5090" s="45" t="s">
        <v>27</v>
      </c>
      <c r="D5090" s="45">
        <v>4</v>
      </c>
      <c r="E5090" s="45" t="s">
        <v>28</v>
      </c>
      <c r="F5090" s="106">
        <v>11</v>
      </c>
      <c r="G5090" s="67" t="s">
        <v>4829</v>
      </c>
      <c r="H5090" s="47" t="s">
        <v>30</v>
      </c>
      <c r="I5090" s="48"/>
      <c r="J5090" s="513"/>
      <c r="K5090" s="42" t="s">
        <v>31</v>
      </c>
      <c r="L5090" s="544">
        <v>45385</v>
      </c>
      <c r="M5090" s="78"/>
      <c r="N5090" s="513">
        <v>45518</v>
      </c>
      <c r="O5090" s="51"/>
      <c r="P5090" s="70" t="str">
        <f t="shared" ca="1" si="850"/>
        <v/>
      </c>
      <c r="Q5090" s="70" t="str">
        <f t="shared" ca="1" si="846"/>
        <v/>
      </c>
      <c r="R5090" s="70" t="str">
        <f t="shared" ca="1" si="847"/>
        <v/>
      </c>
      <c r="S5090" s="70" t="str">
        <f t="shared" ca="1" si="848"/>
        <v/>
      </c>
      <c r="T5090" s="147" t="str">
        <f t="shared" ca="1" si="849"/>
        <v/>
      </c>
      <c r="U5090" s="146"/>
      <c r="V5090" s="51"/>
      <c r="W5090" s="51"/>
      <c r="X5090" s="51"/>
      <c r="Y5090" s="51"/>
      <c r="Z5090" s="51"/>
      <c r="AA5090" s="145"/>
    </row>
    <row r="5091" spans="1:27" s="2" customFormat="1" ht="15.6" x14ac:dyDescent="0.3">
      <c r="A5091" s="555">
        <v>45518</v>
      </c>
      <c r="B5091" s="48" t="s">
        <v>4819</v>
      </c>
      <c r="C5091" s="45" t="s">
        <v>27</v>
      </c>
      <c r="D5091" s="45">
        <v>4</v>
      </c>
      <c r="E5091" s="45" t="s">
        <v>28</v>
      </c>
      <c r="F5091" s="106">
        <v>10</v>
      </c>
      <c r="G5091" s="67" t="s">
        <v>4830</v>
      </c>
      <c r="H5091" s="47" t="s">
        <v>30</v>
      </c>
      <c r="I5091" s="48"/>
      <c r="J5091" s="513"/>
      <c r="K5091" s="42" t="s">
        <v>31</v>
      </c>
      <c r="L5091" s="544">
        <v>45385</v>
      </c>
      <c r="M5091" s="78"/>
      <c r="N5091" s="513">
        <v>45518</v>
      </c>
      <c r="O5091" s="51"/>
      <c r="P5091" s="70" t="str">
        <f t="shared" ca="1" si="850"/>
        <v/>
      </c>
      <c r="Q5091" s="70" t="str">
        <f t="shared" ca="1" si="846"/>
        <v/>
      </c>
      <c r="R5091" s="70" t="str">
        <f t="shared" ca="1" si="847"/>
        <v/>
      </c>
      <c r="S5091" s="70" t="str">
        <f t="shared" ca="1" si="848"/>
        <v/>
      </c>
      <c r="T5091" s="147" t="str">
        <f t="shared" ca="1" si="849"/>
        <v/>
      </c>
      <c r="U5091" s="146"/>
      <c r="V5091" s="51"/>
      <c r="W5091" s="51"/>
      <c r="X5091" s="51"/>
      <c r="Y5091" s="51"/>
      <c r="Z5091" s="51"/>
      <c r="AA5091" s="145"/>
    </row>
    <row r="5092" spans="1:27" s="2" customFormat="1" ht="15.6" x14ac:dyDescent="0.3">
      <c r="A5092" s="555">
        <v>45518</v>
      </c>
      <c r="B5092" s="48" t="s">
        <v>4819</v>
      </c>
      <c r="C5092" s="48" t="s">
        <v>27</v>
      </c>
      <c r="D5092" s="48">
        <v>4</v>
      </c>
      <c r="E5092" s="48" t="s">
        <v>28</v>
      </c>
      <c r="F5092" s="106">
        <v>9</v>
      </c>
      <c r="G5092" s="84" t="s">
        <v>4831</v>
      </c>
      <c r="H5092" s="48" t="s">
        <v>30</v>
      </c>
      <c r="I5092" s="48"/>
      <c r="J5092" s="513"/>
      <c r="K5092" s="42" t="s">
        <v>31</v>
      </c>
      <c r="L5092" s="544">
        <v>45385</v>
      </c>
      <c r="M5092" s="78"/>
      <c r="N5092" s="513">
        <v>45679</v>
      </c>
      <c r="O5092" s="51" t="s">
        <v>4823</v>
      </c>
      <c r="P5092" s="70" t="str">
        <f t="shared" ca="1" si="850"/>
        <v/>
      </c>
      <c r="Q5092" s="70" t="str">
        <f t="shared" ca="1" si="846"/>
        <v/>
      </c>
      <c r="R5092" s="70" t="str">
        <f t="shared" ca="1" si="847"/>
        <v/>
      </c>
      <c r="S5092" s="70" t="str">
        <f t="shared" ca="1" si="848"/>
        <v/>
      </c>
      <c r="T5092" s="147" t="str">
        <f t="shared" ca="1" si="849"/>
        <v/>
      </c>
      <c r="U5092" s="146"/>
      <c r="V5092" s="51"/>
      <c r="W5092" s="51"/>
      <c r="X5092" s="51"/>
      <c r="Y5092" s="51"/>
      <c r="Z5092" s="51"/>
      <c r="AA5092" s="145"/>
    </row>
    <row r="5093" spans="1:27" s="2" customFormat="1" ht="15.6" x14ac:dyDescent="0.3">
      <c r="A5093" s="555">
        <v>45518</v>
      </c>
      <c r="B5093" s="48" t="s">
        <v>4819</v>
      </c>
      <c r="C5093" s="45" t="s">
        <v>27</v>
      </c>
      <c r="D5093" s="45">
        <v>4</v>
      </c>
      <c r="E5093" s="45" t="s">
        <v>28</v>
      </c>
      <c r="F5093" s="106">
        <v>8</v>
      </c>
      <c r="G5093" s="73" t="s">
        <v>4832</v>
      </c>
      <c r="H5093" s="65"/>
      <c r="I5093" s="65"/>
      <c r="J5093" s="526"/>
      <c r="K5093" s="504" t="s">
        <v>227</v>
      </c>
      <c r="L5093" s="544">
        <v>45385</v>
      </c>
      <c r="M5093" s="78"/>
      <c r="N5093" s="513"/>
      <c r="O5093" s="51"/>
      <c r="P5093" s="70" t="str">
        <f ca="1">IF(K5093="NÃO INTERVENCIONADO",TODAY()-L5093,"")</f>
        <v/>
      </c>
      <c r="Q5093" s="70" t="str">
        <f t="shared" ca="1" si="846"/>
        <v/>
      </c>
      <c r="R5093" s="70" t="str">
        <f t="shared" ca="1" si="847"/>
        <v/>
      </c>
      <c r="S5093" s="70" t="str">
        <f t="shared" ca="1" si="848"/>
        <v/>
      </c>
      <c r="T5093" s="147" t="str">
        <f t="shared" ca="1" si="849"/>
        <v/>
      </c>
      <c r="U5093" s="146"/>
      <c r="V5093" s="51"/>
      <c r="W5093" s="51"/>
      <c r="X5093" s="51"/>
      <c r="Y5093" s="51"/>
      <c r="Z5093" s="51"/>
      <c r="AA5093" s="145"/>
    </row>
    <row r="5094" spans="1:27" s="2" customFormat="1" ht="15.6" x14ac:dyDescent="0.3">
      <c r="A5094" s="555">
        <v>45518</v>
      </c>
      <c r="B5094" s="48" t="s">
        <v>4819</v>
      </c>
      <c r="C5094" s="48" t="s">
        <v>27</v>
      </c>
      <c r="D5094" s="48">
        <v>4</v>
      </c>
      <c r="E5094" s="48" t="s">
        <v>28</v>
      </c>
      <c r="F5094" s="106">
        <v>7</v>
      </c>
      <c r="G5094" s="84" t="s">
        <v>4833</v>
      </c>
      <c r="H5094" s="48" t="s">
        <v>30</v>
      </c>
      <c r="I5094" s="48"/>
      <c r="J5094" s="513"/>
      <c r="K5094" s="42" t="s">
        <v>31</v>
      </c>
      <c r="L5094" s="544">
        <v>45385</v>
      </c>
      <c r="M5094" s="78"/>
      <c r="N5094" s="513">
        <v>45679</v>
      </c>
      <c r="O5094" s="51" t="s">
        <v>4823</v>
      </c>
      <c r="P5094" s="70" t="str">
        <f ca="1">IF(K5094="NÃO INTERVENCIONADO",TODAY()-J5094,"")</f>
        <v/>
      </c>
      <c r="Q5094" s="70" t="str">
        <f t="shared" ca="1" si="846"/>
        <v/>
      </c>
      <c r="R5094" s="70" t="str">
        <f t="shared" ca="1" si="847"/>
        <v/>
      </c>
      <c r="S5094" s="70" t="str">
        <f t="shared" ca="1" si="848"/>
        <v/>
      </c>
      <c r="T5094" s="147" t="str">
        <f t="shared" ca="1" si="849"/>
        <v/>
      </c>
      <c r="U5094" s="146"/>
      <c r="V5094" s="51"/>
      <c r="W5094" s="51"/>
      <c r="X5094" s="51"/>
      <c r="Y5094" s="51"/>
      <c r="Z5094" s="51"/>
      <c r="AA5094" s="145"/>
    </row>
    <row r="5095" spans="1:27" s="2" customFormat="1" ht="15.6" x14ac:dyDescent="0.3">
      <c r="A5095" s="555">
        <v>45518</v>
      </c>
      <c r="B5095" s="48" t="s">
        <v>4819</v>
      </c>
      <c r="C5095" s="45" t="s">
        <v>27</v>
      </c>
      <c r="D5095" s="45">
        <v>4</v>
      </c>
      <c r="E5095" s="45" t="s">
        <v>28</v>
      </c>
      <c r="F5095" s="106">
        <v>6</v>
      </c>
      <c r="G5095" s="67" t="s">
        <v>4834</v>
      </c>
      <c r="H5095" s="47" t="s">
        <v>30</v>
      </c>
      <c r="I5095" s="48"/>
      <c r="J5095" s="513"/>
      <c r="K5095" s="187" t="s">
        <v>31</v>
      </c>
      <c r="L5095" s="544">
        <v>45385</v>
      </c>
      <c r="M5095" s="78"/>
      <c r="N5095" s="513">
        <v>45518</v>
      </c>
      <c r="O5095" s="51"/>
      <c r="P5095" s="70" t="str">
        <f ca="1">IF(K5095="NÃO INTERVENCIONADO",TODAY()-J5095,"")</f>
        <v/>
      </c>
      <c r="Q5095" s="70" t="str">
        <f t="shared" ca="1" si="846"/>
        <v/>
      </c>
      <c r="R5095" s="70" t="str">
        <f t="shared" ca="1" si="847"/>
        <v/>
      </c>
      <c r="S5095" s="70" t="str">
        <f t="shared" ca="1" si="848"/>
        <v/>
      </c>
      <c r="T5095" s="147" t="str">
        <f t="shared" ca="1" si="849"/>
        <v/>
      </c>
      <c r="U5095" s="146"/>
      <c r="V5095" s="51"/>
      <c r="W5095" s="51"/>
      <c r="X5095" s="51"/>
      <c r="Y5095" s="51"/>
      <c r="Z5095" s="51"/>
      <c r="AA5095" s="145"/>
    </row>
    <row r="5096" spans="1:27" s="2" customFormat="1" ht="15.6" x14ac:dyDescent="0.3">
      <c r="A5096" s="555">
        <v>45518</v>
      </c>
      <c r="B5096" s="48" t="s">
        <v>4819</v>
      </c>
      <c r="C5096" s="45" t="s">
        <v>27</v>
      </c>
      <c r="D5096" s="45">
        <v>4</v>
      </c>
      <c r="E5096" s="45" t="s">
        <v>28</v>
      </c>
      <c r="F5096" s="106">
        <v>5</v>
      </c>
      <c r="G5096" s="67" t="s">
        <v>684</v>
      </c>
      <c r="H5096" s="47" t="s">
        <v>30</v>
      </c>
      <c r="I5096" s="48"/>
      <c r="J5096" s="513"/>
      <c r="K5096" s="42" t="s">
        <v>31</v>
      </c>
      <c r="L5096" s="544">
        <v>45385</v>
      </c>
      <c r="M5096" s="78"/>
      <c r="N5096" s="513">
        <v>45518</v>
      </c>
      <c r="O5096" s="51"/>
      <c r="P5096" s="70" t="str">
        <f ca="1">IF(K5096="NÃO INTERVENCIONADO",TODAY()-J5096,"")</f>
        <v/>
      </c>
      <c r="Q5096" s="70" t="str">
        <f t="shared" ca="1" si="846"/>
        <v/>
      </c>
      <c r="R5096" s="70" t="str">
        <f t="shared" ca="1" si="847"/>
        <v/>
      </c>
      <c r="S5096" s="70" t="str">
        <f t="shared" ca="1" si="848"/>
        <v/>
      </c>
      <c r="T5096" s="147" t="str">
        <f t="shared" ca="1" si="849"/>
        <v/>
      </c>
      <c r="U5096" s="146"/>
      <c r="V5096" s="51"/>
      <c r="W5096" s="51"/>
      <c r="X5096" s="51"/>
      <c r="Y5096" s="51"/>
      <c r="Z5096" s="51"/>
      <c r="AA5096" s="145"/>
    </row>
    <row r="5097" spans="1:27" s="2" customFormat="1" ht="15.6" x14ac:dyDescent="0.3">
      <c r="A5097" s="555">
        <v>45518</v>
      </c>
      <c r="B5097" s="48" t="s">
        <v>4819</v>
      </c>
      <c r="C5097" s="48" t="s">
        <v>27</v>
      </c>
      <c r="D5097" s="48">
        <v>4</v>
      </c>
      <c r="E5097" s="48" t="s">
        <v>28</v>
      </c>
      <c r="F5097" s="106">
        <v>4</v>
      </c>
      <c r="G5097" s="67" t="s">
        <v>4835</v>
      </c>
      <c r="H5097" s="47" t="s">
        <v>57</v>
      </c>
      <c r="I5097" s="45"/>
      <c r="J5097" s="516"/>
      <c r="K5097" s="42" t="s">
        <v>31</v>
      </c>
      <c r="L5097" s="544">
        <v>45385</v>
      </c>
      <c r="M5097" s="78"/>
      <c r="N5097" s="513">
        <v>45596</v>
      </c>
      <c r="O5097" s="51"/>
      <c r="P5097" s="70" t="str">
        <f ca="1">IF(K5097="NÃO INTERVENCIONADO",TODAY()-J5097,"")</f>
        <v/>
      </c>
      <c r="Q5097" s="70" t="str">
        <f t="shared" ca="1" si="846"/>
        <v/>
      </c>
      <c r="R5097" s="70" t="str">
        <f t="shared" ca="1" si="847"/>
        <v/>
      </c>
      <c r="S5097" s="70" t="str">
        <f t="shared" ca="1" si="848"/>
        <v/>
      </c>
      <c r="T5097" s="147" t="str">
        <f t="shared" ca="1" si="849"/>
        <v/>
      </c>
      <c r="U5097" s="146"/>
      <c r="V5097" s="51"/>
      <c r="W5097" s="51"/>
      <c r="X5097" s="51"/>
      <c r="Y5097" s="51"/>
      <c r="Z5097" s="51"/>
      <c r="AA5097" s="145"/>
    </row>
    <row r="5098" spans="1:27" s="2" customFormat="1" ht="15.6" x14ac:dyDescent="0.3">
      <c r="A5098" s="555">
        <v>45518</v>
      </c>
      <c r="B5098" s="48" t="s">
        <v>4819</v>
      </c>
      <c r="C5098" s="48" t="s">
        <v>27</v>
      </c>
      <c r="D5098" s="48">
        <v>4</v>
      </c>
      <c r="E5098" s="48" t="s">
        <v>28</v>
      </c>
      <c r="F5098" s="106">
        <v>3</v>
      </c>
      <c r="G5098" s="67" t="s">
        <v>4836</v>
      </c>
      <c r="H5098" s="47" t="s">
        <v>30</v>
      </c>
      <c r="I5098" s="48"/>
      <c r="J5098" s="513"/>
      <c r="K5098" s="42" t="s">
        <v>31</v>
      </c>
      <c r="L5098" s="544">
        <v>45385</v>
      </c>
      <c r="M5098" s="78"/>
      <c r="N5098" s="513">
        <v>45623</v>
      </c>
      <c r="O5098" s="51"/>
      <c r="P5098" s="70" t="str">
        <f ca="1">IF(K5098="NÃO INTERVENCIONADO",TODAY()-L5098,"")</f>
        <v/>
      </c>
      <c r="Q5098" s="70" t="str">
        <f t="shared" ca="1" si="846"/>
        <v/>
      </c>
      <c r="R5098" s="70" t="str">
        <f t="shared" ca="1" si="847"/>
        <v/>
      </c>
      <c r="S5098" s="70" t="str">
        <f t="shared" ca="1" si="848"/>
        <v/>
      </c>
      <c r="T5098" s="147" t="str">
        <f t="shared" ca="1" si="849"/>
        <v/>
      </c>
      <c r="U5098" s="146"/>
      <c r="V5098" s="51"/>
      <c r="W5098" s="51"/>
      <c r="X5098" s="51"/>
      <c r="Y5098" s="51"/>
      <c r="Z5098" s="51"/>
      <c r="AA5098" s="145"/>
    </row>
    <row r="5099" spans="1:27" s="2" customFormat="1" ht="15.6" x14ac:dyDescent="0.3">
      <c r="A5099" s="555">
        <v>45518</v>
      </c>
      <c r="B5099" s="48" t="s">
        <v>4819</v>
      </c>
      <c r="C5099" s="45" t="s">
        <v>27</v>
      </c>
      <c r="D5099" s="45">
        <v>4</v>
      </c>
      <c r="E5099" s="45" t="s">
        <v>28</v>
      </c>
      <c r="F5099" s="106">
        <v>2</v>
      </c>
      <c r="G5099" s="68" t="s">
        <v>4837</v>
      </c>
      <c r="H5099" s="47" t="s">
        <v>104</v>
      </c>
      <c r="I5099" s="48"/>
      <c r="J5099" s="568">
        <v>45558</v>
      </c>
      <c r="K5099" s="42" t="s">
        <v>31</v>
      </c>
      <c r="L5099" s="544">
        <v>45385</v>
      </c>
      <c r="M5099" s="78"/>
      <c r="N5099" s="513">
        <v>45618</v>
      </c>
      <c r="O5099" s="51"/>
      <c r="P5099" s="70" t="str">
        <f ca="1">IF(K5099="NÃO INTERVENCIONADO",TODAY()-J5099,"")</f>
        <v/>
      </c>
      <c r="Q5099" s="70" t="str">
        <f t="shared" ca="1" si="846"/>
        <v/>
      </c>
      <c r="R5099" s="70" t="str">
        <f t="shared" ca="1" si="847"/>
        <v/>
      </c>
      <c r="S5099" s="70" t="str">
        <f t="shared" ca="1" si="848"/>
        <v/>
      </c>
      <c r="T5099" s="147" t="str">
        <f t="shared" ca="1" si="849"/>
        <v/>
      </c>
      <c r="U5099" s="146"/>
      <c r="V5099" s="51"/>
      <c r="W5099" s="51"/>
      <c r="X5099" s="51"/>
      <c r="Y5099" s="51"/>
      <c r="Z5099" s="51"/>
      <c r="AA5099" s="145"/>
    </row>
    <row r="5100" spans="1:27" s="2" customFormat="1" ht="15.6" x14ac:dyDescent="0.3">
      <c r="A5100" s="555">
        <v>45518</v>
      </c>
      <c r="B5100" s="48" t="s">
        <v>4819</v>
      </c>
      <c r="C5100" s="45" t="s">
        <v>27</v>
      </c>
      <c r="D5100" s="45">
        <v>4</v>
      </c>
      <c r="E5100" s="45" t="s">
        <v>28</v>
      </c>
      <c r="F5100" s="106">
        <v>1</v>
      </c>
      <c r="G5100" s="68" t="s">
        <v>4838</v>
      </c>
      <c r="H5100" s="48"/>
      <c r="I5100" s="48"/>
      <c r="J5100" s="513"/>
      <c r="K5100" s="188" t="s">
        <v>227</v>
      </c>
      <c r="L5100" s="544">
        <v>45385</v>
      </c>
      <c r="M5100" s="78"/>
      <c r="N5100" s="513"/>
      <c r="O5100" s="51"/>
      <c r="P5100" s="70" t="str">
        <f ca="1">IF(K5100="NÃO INTERVENCIONADO",TODAY()-L5100,"")</f>
        <v/>
      </c>
      <c r="Q5100" s="70" t="str">
        <f t="shared" ca="1" si="846"/>
        <v/>
      </c>
      <c r="R5100" s="70" t="str">
        <f t="shared" ca="1" si="847"/>
        <v/>
      </c>
      <c r="S5100" s="70" t="str">
        <f t="shared" ca="1" si="848"/>
        <v/>
      </c>
      <c r="T5100" s="147" t="str">
        <f t="shared" ca="1" si="849"/>
        <v/>
      </c>
      <c r="U5100" s="146"/>
      <c r="V5100" s="51"/>
      <c r="W5100" s="51"/>
      <c r="X5100" s="51"/>
      <c r="Y5100" s="51"/>
      <c r="Z5100" s="51"/>
      <c r="AA5100" s="145"/>
    </row>
    <row r="5101" spans="1:27" s="2" customFormat="1" ht="15.6" x14ac:dyDescent="0.3">
      <c r="A5101" s="555">
        <v>45581</v>
      </c>
      <c r="B5101" s="48" t="s">
        <v>4839</v>
      </c>
      <c r="C5101" s="48" t="s">
        <v>27</v>
      </c>
      <c r="D5101" s="48">
        <v>4</v>
      </c>
      <c r="E5101" s="48" t="s">
        <v>66</v>
      </c>
      <c r="F5101" s="45">
        <v>36</v>
      </c>
      <c r="G5101" s="63" t="s">
        <v>4840</v>
      </c>
      <c r="H5101" s="47" t="s">
        <v>30</v>
      </c>
      <c r="I5101" s="48"/>
      <c r="J5101" s="568">
        <v>45581</v>
      </c>
      <c r="K5101" s="42" t="s">
        <v>31</v>
      </c>
      <c r="L5101" s="544">
        <v>45336</v>
      </c>
      <c r="M5101" s="57"/>
      <c r="N5101" s="516">
        <v>45608</v>
      </c>
      <c r="O5101" s="51" t="s">
        <v>4841</v>
      </c>
      <c r="P5101" s="70" t="str">
        <f t="shared" ref="P5101:P5107" ca="1" si="851">IF(K5101="NÃO INTERVENCIONADO",TODAY()-J5101,"")</f>
        <v/>
      </c>
      <c r="Q5101" s="70" t="str">
        <f t="shared" ca="1" si="846"/>
        <v/>
      </c>
      <c r="R5101" s="70" t="str">
        <f t="shared" ca="1" si="847"/>
        <v/>
      </c>
      <c r="S5101" s="70" t="str">
        <f t="shared" ca="1" si="848"/>
        <v/>
      </c>
      <c r="T5101" s="147" t="str">
        <f t="shared" ca="1" si="849"/>
        <v/>
      </c>
      <c r="U5101" s="146"/>
      <c r="V5101" s="51"/>
      <c r="W5101" s="51"/>
      <c r="X5101" s="51"/>
      <c r="Y5101" s="51"/>
      <c r="Z5101" s="51"/>
      <c r="AA5101" s="145"/>
    </row>
    <row r="5102" spans="1:27" s="2" customFormat="1" ht="15.6" x14ac:dyDescent="0.3">
      <c r="A5102" s="555">
        <v>45581</v>
      </c>
      <c r="B5102" s="48" t="s">
        <v>4839</v>
      </c>
      <c r="C5102" s="48" t="s">
        <v>27</v>
      </c>
      <c r="D5102" s="48">
        <v>4</v>
      </c>
      <c r="E5102" s="48" t="s">
        <v>66</v>
      </c>
      <c r="F5102" s="45">
        <v>35</v>
      </c>
      <c r="G5102" s="63" t="s">
        <v>4842</v>
      </c>
      <c r="H5102" s="47" t="s">
        <v>30</v>
      </c>
      <c r="I5102" s="48"/>
      <c r="J5102" s="568">
        <v>45581</v>
      </c>
      <c r="K5102" s="187" t="s">
        <v>31</v>
      </c>
      <c r="L5102" s="544">
        <v>45336</v>
      </c>
      <c r="M5102" s="57"/>
      <c r="N5102" s="516">
        <v>45608</v>
      </c>
      <c r="O5102" s="51" t="s">
        <v>4841</v>
      </c>
      <c r="P5102" s="70" t="str">
        <f t="shared" ca="1" si="851"/>
        <v/>
      </c>
      <c r="Q5102" s="70" t="str">
        <f t="shared" ca="1" si="846"/>
        <v/>
      </c>
      <c r="R5102" s="70" t="str">
        <f t="shared" ca="1" si="847"/>
        <v/>
      </c>
      <c r="S5102" s="70" t="str">
        <f t="shared" ca="1" si="848"/>
        <v/>
      </c>
      <c r="T5102" s="147" t="str">
        <f t="shared" ca="1" si="849"/>
        <v/>
      </c>
      <c r="U5102" s="146"/>
      <c r="V5102" s="51"/>
      <c r="W5102" s="51"/>
      <c r="X5102" s="51"/>
      <c r="Y5102" s="51"/>
      <c r="Z5102" s="51"/>
      <c r="AA5102" s="145"/>
    </row>
    <row r="5103" spans="1:27" s="2" customFormat="1" ht="15.6" x14ac:dyDescent="0.3">
      <c r="A5103" s="555">
        <v>45581</v>
      </c>
      <c r="B5103" s="48" t="s">
        <v>4839</v>
      </c>
      <c r="C5103" s="48" t="s">
        <v>27</v>
      </c>
      <c r="D5103" s="48">
        <v>4</v>
      </c>
      <c r="E5103" s="48" t="s">
        <v>66</v>
      </c>
      <c r="F5103" s="45">
        <v>34</v>
      </c>
      <c r="G5103" s="63" t="s">
        <v>4843</v>
      </c>
      <c r="H5103" s="47" t="s">
        <v>30</v>
      </c>
      <c r="I5103" s="48"/>
      <c r="J5103" s="568">
        <v>45581</v>
      </c>
      <c r="K5103" s="42" t="s">
        <v>31</v>
      </c>
      <c r="L5103" s="544">
        <v>45336</v>
      </c>
      <c r="M5103" s="57"/>
      <c r="N5103" s="516">
        <v>45608</v>
      </c>
      <c r="O5103" s="51" t="s">
        <v>4841</v>
      </c>
      <c r="P5103" s="70" t="str">
        <f t="shared" ca="1" si="851"/>
        <v/>
      </c>
      <c r="Q5103" s="70" t="str">
        <f t="shared" ref="Q5103:Q5134" ca="1" si="852">IF(K5103="ENCOMENDADO",TODAY()-J5103,"")</f>
        <v/>
      </c>
      <c r="R5103" s="70" t="str">
        <f t="shared" ref="R5103:R5134" ca="1" si="853">IF(K5103="EM OBRA",TODAY()-J5103,"")</f>
        <v/>
      </c>
      <c r="S5103" s="70" t="str">
        <f t="shared" ref="S5103:S5134" ca="1" si="854">IF(K5103="CORREÇÃO NÃO ACEITE",TODAY()-J5103,"")</f>
        <v/>
      </c>
      <c r="T5103" s="147" t="str">
        <f t="shared" ref="T5103:T5134" ca="1" si="855">IF(K5103="A VERIFICAR",TODAY()-J5103,"")</f>
        <v/>
      </c>
      <c r="U5103" s="146"/>
      <c r="V5103" s="51"/>
      <c r="W5103" s="51"/>
      <c r="X5103" s="51"/>
      <c r="Y5103" s="51"/>
      <c r="Z5103" s="51"/>
      <c r="AA5103" s="145"/>
    </row>
    <row r="5104" spans="1:27" s="2" customFormat="1" ht="15.6" x14ac:dyDescent="0.3">
      <c r="A5104" s="555">
        <v>45581</v>
      </c>
      <c r="B5104" s="48" t="s">
        <v>4839</v>
      </c>
      <c r="C5104" s="48" t="s">
        <v>27</v>
      </c>
      <c r="D5104" s="48">
        <v>4</v>
      </c>
      <c r="E5104" s="48" t="s">
        <v>66</v>
      </c>
      <c r="F5104" s="45">
        <v>33</v>
      </c>
      <c r="G5104" s="63" t="s">
        <v>4844</v>
      </c>
      <c r="H5104" s="47" t="s">
        <v>30</v>
      </c>
      <c r="I5104" s="48"/>
      <c r="J5104" s="568">
        <v>45581</v>
      </c>
      <c r="K5104" s="42" t="s">
        <v>31</v>
      </c>
      <c r="L5104" s="544">
        <v>45336</v>
      </c>
      <c r="M5104" s="57"/>
      <c r="N5104" s="516">
        <v>45608</v>
      </c>
      <c r="O5104" s="51" t="s">
        <v>4841</v>
      </c>
      <c r="P5104" s="70" t="str">
        <f t="shared" ca="1" si="851"/>
        <v/>
      </c>
      <c r="Q5104" s="70" t="str">
        <f t="shared" ca="1" si="852"/>
        <v/>
      </c>
      <c r="R5104" s="70" t="str">
        <f t="shared" ca="1" si="853"/>
        <v/>
      </c>
      <c r="S5104" s="70" t="str">
        <f t="shared" ca="1" si="854"/>
        <v/>
      </c>
      <c r="T5104" s="147" t="str">
        <f t="shared" ca="1" si="855"/>
        <v/>
      </c>
      <c r="U5104" s="146"/>
      <c r="V5104" s="51"/>
      <c r="W5104" s="51"/>
      <c r="X5104" s="51"/>
      <c r="Y5104" s="51"/>
      <c r="Z5104" s="51"/>
      <c r="AA5104" s="145"/>
    </row>
    <row r="5105" spans="1:27" s="2" customFormat="1" ht="15.6" customHeight="1" x14ac:dyDescent="0.3">
      <c r="A5105" s="555">
        <v>45581</v>
      </c>
      <c r="B5105" s="48" t="s">
        <v>4839</v>
      </c>
      <c r="C5105" s="48" t="s">
        <v>27</v>
      </c>
      <c r="D5105" s="48">
        <v>4</v>
      </c>
      <c r="E5105" s="48" t="s">
        <v>66</v>
      </c>
      <c r="F5105" s="45">
        <v>32</v>
      </c>
      <c r="G5105" s="63" t="s">
        <v>4845</v>
      </c>
      <c r="H5105" s="47" t="s">
        <v>30</v>
      </c>
      <c r="I5105" s="48"/>
      <c r="J5105" s="513"/>
      <c r="K5105" s="42" t="s">
        <v>31</v>
      </c>
      <c r="L5105" s="544">
        <v>45336</v>
      </c>
      <c r="M5105" s="57"/>
      <c r="N5105" s="516">
        <v>45581</v>
      </c>
      <c r="O5105" s="51" t="s">
        <v>4841</v>
      </c>
      <c r="P5105" s="70" t="str">
        <f t="shared" ca="1" si="851"/>
        <v/>
      </c>
      <c r="Q5105" s="70" t="str">
        <f t="shared" ca="1" si="852"/>
        <v/>
      </c>
      <c r="R5105" s="70" t="str">
        <f t="shared" ca="1" si="853"/>
        <v/>
      </c>
      <c r="S5105" s="70" t="str">
        <f t="shared" ca="1" si="854"/>
        <v/>
      </c>
      <c r="T5105" s="147" t="str">
        <f t="shared" ca="1" si="855"/>
        <v/>
      </c>
      <c r="U5105" s="146"/>
      <c r="V5105" s="51"/>
      <c r="W5105" s="51"/>
      <c r="X5105" s="51"/>
      <c r="Y5105" s="51"/>
      <c r="Z5105" s="51"/>
      <c r="AA5105" s="145"/>
    </row>
    <row r="5106" spans="1:27" s="2" customFormat="1" ht="15.6" customHeight="1" x14ac:dyDescent="0.3">
      <c r="A5106" s="555">
        <v>45581</v>
      </c>
      <c r="B5106" s="48" t="s">
        <v>4839</v>
      </c>
      <c r="C5106" s="48" t="s">
        <v>27</v>
      </c>
      <c r="D5106" s="48">
        <v>4</v>
      </c>
      <c r="E5106" s="48" t="s">
        <v>66</v>
      </c>
      <c r="F5106" s="45">
        <v>31</v>
      </c>
      <c r="G5106" s="63" t="s">
        <v>4846</v>
      </c>
      <c r="H5106" s="47" t="s">
        <v>57</v>
      </c>
      <c r="I5106" s="48"/>
      <c r="J5106" s="513">
        <v>45604</v>
      </c>
      <c r="K5106" s="42" t="s">
        <v>31</v>
      </c>
      <c r="L5106" s="544">
        <v>45336</v>
      </c>
      <c r="M5106" s="55">
        <v>45621</v>
      </c>
      <c r="N5106" s="525">
        <v>45656</v>
      </c>
      <c r="O5106" s="51" t="s">
        <v>4841</v>
      </c>
      <c r="P5106" s="70" t="str">
        <f t="shared" ca="1" si="851"/>
        <v/>
      </c>
      <c r="Q5106" s="70" t="str">
        <f t="shared" ca="1" si="852"/>
        <v/>
      </c>
      <c r="R5106" s="70" t="str">
        <f t="shared" ca="1" si="853"/>
        <v/>
      </c>
      <c r="S5106" s="70" t="str">
        <f t="shared" ca="1" si="854"/>
        <v/>
      </c>
      <c r="T5106" s="147" t="str">
        <f t="shared" ca="1" si="855"/>
        <v/>
      </c>
      <c r="U5106" s="146"/>
      <c r="V5106" s="51"/>
      <c r="W5106" s="51"/>
      <c r="X5106" s="51"/>
      <c r="Y5106" s="51"/>
      <c r="Z5106" s="51"/>
      <c r="AA5106" s="145"/>
    </row>
    <row r="5107" spans="1:27" s="2" customFormat="1" ht="15.6" customHeight="1" x14ac:dyDescent="0.3">
      <c r="A5107" s="555">
        <v>45581</v>
      </c>
      <c r="B5107" s="48" t="s">
        <v>4839</v>
      </c>
      <c r="C5107" s="48" t="s">
        <v>27</v>
      </c>
      <c r="D5107" s="48">
        <v>4</v>
      </c>
      <c r="E5107" s="48" t="s">
        <v>66</v>
      </c>
      <c r="F5107" s="45">
        <v>30</v>
      </c>
      <c r="G5107" s="63" t="s">
        <v>4847</v>
      </c>
      <c r="H5107" s="47" t="s">
        <v>30</v>
      </c>
      <c r="I5107" s="48"/>
      <c r="J5107" s="513"/>
      <c r="K5107" s="42" t="s">
        <v>31</v>
      </c>
      <c r="L5107" s="544">
        <v>45336</v>
      </c>
      <c r="M5107" s="57"/>
      <c r="N5107" s="516">
        <v>45581</v>
      </c>
      <c r="O5107" s="51" t="s">
        <v>4841</v>
      </c>
      <c r="P5107" s="70" t="str">
        <f t="shared" ca="1" si="851"/>
        <v/>
      </c>
      <c r="Q5107" s="70" t="str">
        <f t="shared" ca="1" si="852"/>
        <v/>
      </c>
      <c r="R5107" s="70" t="str">
        <f t="shared" ca="1" si="853"/>
        <v/>
      </c>
      <c r="S5107" s="70" t="str">
        <f t="shared" ca="1" si="854"/>
        <v/>
      </c>
      <c r="T5107" s="147" t="str">
        <f t="shared" ca="1" si="855"/>
        <v/>
      </c>
      <c r="U5107" s="146"/>
      <c r="V5107" s="51"/>
      <c r="W5107" s="51"/>
      <c r="X5107" s="51"/>
      <c r="Y5107" s="51"/>
      <c r="Z5107" s="51"/>
      <c r="AA5107" s="145"/>
    </row>
    <row r="5108" spans="1:27" s="2" customFormat="1" ht="15.6" customHeight="1" x14ac:dyDescent="0.3">
      <c r="A5108" s="555">
        <v>45581</v>
      </c>
      <c r="B5108" s="48" t="s">
        <v>4839</v>
      </c>
      <c r="C5108" s="48" t="s">
        <v>27</v>
      </c>
      <c r="D5108" s="48">
        <v>4</v>
      </c>
      <c r="E5108" s="48" t="s">
        <v>66</v>
      </c>
      <c r="F5108" s="45">
        <v>29</v>
      </c>
      <c r="G5108" s="63" t="s">
        <v>4848</v>
      </c>
      <c r="H5108" s="47" t="s">
        <v>30</v>
      </c>
      <c r="I5108" s="48"/>
      <c r="J5108" s="568">
        <v>45581</v>
      </c>
      <c r="K5108" s="42" t="s">
        <v>31</v>
      </c>
      <c r="L5108" s="544">
        <v>45336</v>
      </c>
      <c r="M5108" s="57"/>
      <c r="N5108" s="516">
        <v>45608</v>
      </c>
      <c r="O5108" s="51" t="s">
        <v>4841</v>
      </c>
      <c r="P5108" s="70" t="str">
        <f ca="1">IF(K5108="NÃO INTERVENCIONADO",TODAY()-L5108,"")</f>
        <v/>
      </c>
      <c r="Q5108" s="70" t="str">
        <f t="shared" ca="1" si="852"/>
        <v/>
      </c>
      <c r="R5108" s="70" t="str">
        <f t="shared" ca="1" si="853"/>
        <v/>
      </c>
      <c r="S5108" s="70" t="str">
        <f t="shared" ca="1" si="854"/>
        <v/>
      </c>
      <c r="T5108" s="147" t="str">
        <f t="shared" ca="1" si="855"/>
        <v/>
      </c>
      <c r="U5108" s="146"/>
      <c r="V5108" s="51"/>
      <c r="W5108" s="51"/>
      <c r="X5108" s="51"/>
      <c r="Y5108" s="51"/>
      <c r="Z5108" s="51"/>
      <c r="AA5108" s="145"/>
    </row>
    <row r="5109" spans="1:27" s="2" customFormat="1" ht="15.6" customHeight="1" x14ac:dyDescent="0.3">
      <c r="A5109" s="555">
        <v>45581</v>
      </c>
      <c r="B5109" s="48" t="s">
        <v>4839</v>
      </c>
      <c r="C5109" s="48" t="s">
        <v>27</v>
      </c>
      <c r="D5109" s="48">
        <v>4</v>
      </c>
      <c r="E5109" s="48" t="s">
        <v>66</v>
      </c>
      <c r="F5109" s="45">
        <v>28</v>
      </c>
      <c r="G5109" s="63" t="s">
        <v>4849</v>
      </c>
      <c r="H5109" s="47" t="s">
        <v>30</v>
      </c>
      <c r="I5109" s="48"/>
      <c r="J5109" s="568">
        <v>45581</v>
      </c>
      <c r="K5109" s="42" t="s">
        <v>31</v>
      </c>
      <c r="L5109" s="544">
        <v>45336</v>
      </c>
      <c r="M5109" s="57"/>
      <c r="N5109" s="516">
        <v>45608</v>
      </c>
      <c r="O5109" s="51" t="s">
        <v>4841</v>
      </c>
      <c r="P5109" s="70" t="str">
        <f t="shared" ref="P5109:P5149" ca="1" si="856">IF(K5109="NÃO INTERVENCIONADO",TODAY()-J5109,"")</f>
        <v/>
      </c>
      <c r="Q5109" s="70" t="str">
        <f t="shared" ca="1" si="852"/>
        <v/>
      </c>
      <c r="R5109" s="70" t="str">
        <f t="shared" ca="1" si="853"/>
        <v/>
      </c>
      <c r="S5109" s="70" t="str">
        <f t="shared" ca="1" si="854"/>
        <v/>
      </c>
      <c r="T5109" s="147" t="str">
        <f t="shared" ca="1" si="855"/>
        <v/>
      </c>
      <c r="U5109" s="146"/>
      <c r="V5109" s="51"/>
      <c r="W5109" s="51"/>
      <c r="X5109" s="51"/>
      <c r="Y5109" s="51"/>
      <c r="Z5109" s="51"/>
      <c r="AA5109" s="145"/>
    </row>
    <row r="5110" spans="1:27" s="2" customFormat="1" ht="15.6" x14ac:dyDescent="0.3">
      <c r="A5110" s="555">
        <v>45581</v>
      </c>
      <c r="B5110" s="48" t="s">
        <v>4839</v>
      </c>
      <c r="C5110" s="48" t="s">
        <v>27</v>
      </c>
      <c r="D5110" s="48">
        <v>4</v>
      </c>
      <c r="E5110" s="48" t="s">
        <v>66</v>
      </c>
      <c r="F5110" s="45">
        <v>27</v>
      </c>
      <c r="G5110" s="63" t="s">
        <v>4850</v>
      </c>
      <c r="H5110" s="47" t="s">
        <v>30</v>
      </c>
      <c r="I5110" s="48"/>
      <c r="J5110" s="568">
        <v>45581</v>
      </c>
      <c r="K5110" s="42" t="s">
        <v>31</v>
      </c>
      <c r="L5110" s="544">
        <v>45336</v>
      </c>
      <c r="M5110" s="57"/>
      <c r="N5110" s="516">
        <v>45608</v>
      </c>
      <c r="O5110" s="51" t="s">
        <v>4841</v>
      </c>
      <c r="P5110" s="70" t="str">
        <f t="shared" ca="1" si="856"/>
        <v/>
      </c>
      <c r="Q5110" s="70" t="str">
        <f t="shared" ca="1" si="852"/>
        <v/>
      </c>
      <c r="R5110" s="70" t="str">
        <f t="shared" ca="1" si="853"/>
        <v/>
      </c>
      <c r="S5110" s="70" t="str">
        <f t="shared" ca="1" si="854"/>
        <v/>
      </c>
      <c r="T5110" s="147" t="str">
        <f t="shared" ca="1" si="855"/>
        <v/>
      </c>
      <c r="U5110" s="146"/>
      <c r="V5110" s="51"/>
      <c r="W5110" s="51"/>
      <c r="X5110" s="51"/>
      <c r="Y5110" s="51"/>
      <c r="Z5110" s="51"/>
      <c r="AA5110" s="145"/>
    </row>
    <row r="5111" spans="1:27" s="2" customFormat="1" ht="15.6" x14ac:dyDescent="0.3">
      <c r="A5111" s="555">
        <v>45581</v>
      </c>
      <c r="B5111" s="48" t="s">
        <v>4839</v>
      </c>
      <c r="C5111" s="48" t="s">
        <v>27</v>
      </c>
      <c r="D5111" s="48">
        <v>4</v>
      </c>
      <c r="E5111" s="48" t="s">
        <v>66</v>
      </c>
      <c r="F5111" s="45">
        <v>26</v>
      </c>
      <c r="G5111" s="63" t="s">
        <v>4851</v>
      </c>
      <c r="H5111" s="47" t="s">
        <v>30</v>
      </c>
      <c r="I5111" s="48"/>
      <c r="J5111" s="513"/>
      <c r="K5111" s="42" t="s">
        <v>31</v>
      </c>
      <c r="L5111" s="544">
        <v>45336</v>
      </c>
      <c r="M5111" s="57"/>
      <c r="N5111" s="516">
        <v>45581</v>
      </c>
      <c r="O5111" s="51" t="s">
        <v>4841</v>
      </c>
      <c r="P5111" s="70" t="str">
        <f t="shared" ca="1" si="856"/>
        <v/>
      </c>
      <c r="Q5111" s="70" t="str">
        <f t="shared" ca="1" si="852"/>
        <v/>
      </c>
      <c r="R5111" s="70" t="str">
        <f t="shared" ca="1" si="853"/>
        <v/>
      </c>
      <c r="S5111" s="70" t="str">
        <f t="shared" ca="1" si="854"/>
        <v/>
      </c>
      <c r="T5111" s="147" t="str">
        <f t="shared" ca="1" si="855"/>
        <v/>
      </c>
      <c r="U5111" s="146"/>
      <c r="V5111" s="51"/>
      <c r="W5111" s="51"/>
      <c r="X5111" s="51"/>
      <c r="Y5111" s="51"/>
      <c r="Z5111" s="51"/>
      <c r="AA5111" s="145"/>
    </row>
    <row r="5112" spans="1:27" s="2" customFormat="1" ht="15.6" customHeight="1" x14ac:dyDescent="0.3">
      <c r="A5112" s="555">
        <v>45581</v>
      </c>
      <c r="B5112" s="48" t="s">
        <v>4839</v>
      </c>
      <c r="C5112" s="48" t="s">
        <v>27</v>
      </c>
      <c r="D5112" s="48">
        <v>4</v>
      </c>
      <c r="E5112" s="48" t="s">
        <v>66</v>
      </c>
      <c r="F5112" s="45">
        <v>25</v>
      </c>
      <c r="G5112" s="63" t="s">
        <v>4852</v>
      </c>
      <c r="H5112" s="47" t="s">
        <v>30</v>
      </c>
      <c r="I5112" s="48"/>
      <c r="J5112" s="513"/>
      <c r="K5112" s="42" t="s">
        <v>31</v>
      </c>
      <c r="L5112" s="544">
        <v>45336</v>
      </c>
      <c r="M5112" s="57"/>
      <c r="N5112" s="516">
        <v>45581</v>
      </c>
      <c r="O5112" s="51" t="s">
        <v>4841</v>
      </c>
      <c r="P5112" s="70" t="str">
        <f t="shared" ca="1" si="856"/>
        <v/>
      </c>
      <c r="Q5112" s="70" t="str">
        <f t="shared" ca="1" si="852"/>
        <v/>
      </c>
      <c r="R5112" s="70" t="str">
        <f t="shared" ca="1" si="853"/>
        <v/>
      </c>
      <c r="S5112" s="70" t="str">
        <f t="shared" ca="1" si="854"/>
        <v/>
      </c>
      <c r="T5112" s="147" t="str">
        <f t="shared" ca="1" si="855"/>
        <v/>
      </c>
      <c r="U5112" s="146"/>
      <c r="V5112" s="51"/>
      <c r="W5112" s="51"/>
      <c r="X5112" s="51"/>
      <c r="Y5112" s="51"/>
      <c r="Z5112" s="51"/>
      <c r="AA5112" s="145"/>
    </row>
    <row r="5113" spans="1:27" s="2" customFormat="1" ht="15.6" x14ac:dyDescent="0.3">
      <c r="A5113" s="555">
        <v>45581</v>
      </c>
      <c r="B5113" s="48" t="s">
        <v>4839</v>
      </c>
      <c r="C5113" s="45" t="s">
        <v>27</v>
      </c>
      <c r="D5113" s="45">
        <v>4</v>
      </c>
      <c r="E5113" s="45" t="s">
        <v>66</v>
      </c>
      <c r="F5113" s="45">
        <v>24</v>
      </c>
      <c r="G5113" s="63" t="s">
        <v>4853</v>
      </c>
      <c r="H5113" s="53" t="s">
        <v>76</v>
      </c>
      <c r="I5113" s="48"/>
      <c r="J5113" s="513"/>
      <c r="K5113" s="42" t="s">
        <v>31</v>
      </c>
      <c r="L5113" s="544">
        <v>45336</v>
      </c>
      <c r="M5113" s="57"/>
      <c r="N5113" s="513">
        <v>45656</v>
      </c>
      <c r="O5113" s="51" t="s">
        <v>4841</v>
      </c>
      <c r="P5113" s="70" t="str">
        <f t="shared" ca="1" si="856"/>
        <v/>
      </c>
      <c r="Q5113" s="70" t="str">
        <f t="shared" ca="1" si="852"/>
        <v/>
      </c>
      <c r="R5113" s="70" t="str">
        <f t="shared" ca="1" si="853"/>
        <v/>
      </c>
      <c r="S5113" s="70" t="str">
        <f t="shared" ca="1" si="854"/>
        <v/>
      </c>
      <c r="T5113" s="147" t="str">
        <f t="shared" ca="1" si="855"/>
        <v/>
      </c>
      <c r="U5113" s="146"/>
      <c r="V5113" s="51"/>
      <c r="W5113" s="51"/>
      <c r="X5113" s="51"/>
      <c r="Y5113" s="51"/>
      <c r="Z5113" s="51"/>
      <c r="AA5113" s="145"/>
    </row>
    <row r="5114" spans="1:27" s="2" customFormat="1" ht="15.6" x14ac:dyDescent="0.3">
      <c r="A5114" s="555">
        <v>45581</v>
      </c>
      <c r="B5114" s="48" t="s">
        <v>4839</v>
      </c>
      <c r="C5114" s="45" t="s">
        <v>27</v>
      </c>
      <c r="D5114" s="45">
        <v>4</v>
      </c>
      <c r="E5114" s="45" t="s">
        <v>66</v>
      </c>
      <c r="F5114" s="45">
        <v>23</v>
      </c>
      <c r="G5114" s="63" t="s">
        <v>4854</v>
      </c>
      <c r="H5114" s="47" t="s">
        <v>30</v>
      </c>
      <c r="I5114" s="48"/>
      <c r="J5114" s="513"/>
      <c r="K5114" s="42" t="s">
        <v>31</v>
      </c>
      <c r="L5114" s="544">
        <v>45336</v>
      </c>
      <c r="M5114" s="57"/>
      <c r="N5114" s="513">
        <v>45656</v>
      </c>
      <c r="O5114" s="51" t="s">
        <v>4841</v>
      </c>
      <c r="P5114" s="70" t="str">
        <f t="shared" ca="1" si="856"/>
        <v/>
      </c>
      <c r="Q5114" s="70" t="str">
        <f t="shared" ca="1" si="852"/>
        <v/>
      </c>
      <c r="R5114" s="70" t="str">
        <f t="shared" ca="1" si="853"/>
        <v/>
      </c>
      <c r="S5114" s="70" t="str">
        <f t="shared" ca="1" si="854"/>
        <v/>
      </c>
      <c r="T5114" s="147" t="str">
        <f t="shared" ca="1" si="855"/>
        <v/>
      </c>
      <c r="U5114" s="146"/>
      <c r="V5114" s="51"/>
      <c r="W5114" s="51"/>
      <c r="X5114" s="51"/>
      <c r="Y5114" s="51"/>
      <c r="Z5114" s="51"/>
      <c r="AA5114" s="145"/>
    </row>
    <row r="5115" spans="1:27" s="2" customFormat="1" ht="15.6" x14ac:dyDescent="0.3">
      <c r="A5115" s="555">
        <v>45581</v>
      </c>
      <c r="B5115" s="48" t="s">
        <v>4839</v>
      </c>
      <c r="C5115" s="48" t="s">
        <v>27</v>
      </c>
      <c r="D5115" s="48">
        <v>4</v>
      </c>
      <c r="E5115" s="48" t="s">
        <v>66</v>
      </c>
      <c r="F5115" s="45">
        <v>22</v>
      </c>
      <c r="G5115" s="63" t="s">
        <v>4855</v>
      </c>
      <c r="H5115" s="47" t="s">
        <v>30</v>
      </c>
      <c r="I5115" s="48"/>
      <c r="J5115" s="568">
        <v>45581</v>
      </c>
      <c r="K5115" s="42" t="s">
        <v>31</v>
      </c>
      <c r="L5115" s="544">
        <v>45336</v>
      </c>
      <c r="M5115" s="57"/>
      <c r="N5115" s="516">
        <v>45608</v>
      </c>
      <c r="O5115" s="51" t="s">
        <v>4841</v>
      </c>
      <c r="P5115" s="70" t="str">
        <f t="shared" ca="1" si="856"/>
        <v/>
      </c>
      <c r="Q5115" s="70" t="str">
        <f t="shared" ca="1" si="852"/>
        <v/>
      </c>
      <c r="R5115" s="70" t="str">
        <f t="shared" ca="1" si="853"/>
        <v/>
      </c>
      <c r="S5115" s="70" t="str">
        <f t="shared" ca="1" si="854"/>
        <v/>
      </c>
      <c r="T5115" s="147" t="str">
        <f t="shared" ca="1" si="855"/>
        <v/>
      </c>
      <c r="U5115" s="146"/>
      <c r="V5115" s="51"/>
      <c r="W5115" s="51"/>
      <c r="X5115" s="51"/>
      <c r="Y5115" s="51"/>
      <c r="Z5115" s="51"/>
      <c r="AA5115" s="145"/>
    </row>
    <row r="5116" spans="1:27" s="2" customFormat="1" ht="15.6" x14ac:dyDescent="0.3">
      <c r="A5116" s="555">
        <v>45581</v>
      </c>
      <c r="B5116" s="48" t="s">
        <v>4839</v>
      </c>
      <c r="C5116" s="45" t="s">
        <v>27</v>
      </c>
      <c r="D5116" s="45">
        <v>4</v>
      </c>
      <c r="E5116" s="45" t="s">
        <v>66</v>
      </c>
      <c r="F5116" s="45">
        <v>21</v>
      </c>
      <c r="G5116" s="63" t="s">
        <v>1042</v>
      </c>
      <c r="H5116" s="47" t="s">
        <v>30</v>
      </c>
      <c r="I5116" s="48"/>
      <c r="J5116" s="513">
        <v>45581</v>
      </c>
      <c r="K5116" s="42" t="s">
        <v>31</v>
      </c>
      <c r="L5116" s="544">
        <v>45336</v>
      </c>
      <c r="M5116" s="55">
        <v>45621</v>
      </c>
      <c r="N5116" s="516">
        <v>45391</v>
      </c>
      <c r="O5116" s="51" t="s">
        <v>4841</v>
      </c>
      <c r="P5116" s="70" t="str">
        <f t="shared" ca="1" si="856"/>
        <v/>
      </c>
      <c r="Q5116" s="70" t="str">
        <f t="shared" ca="1" si="852"/>
        <v/>
      </c>
      <c r="R5116" s="70" t="str">
        <f t="shared" ca="1" si="853"/>
        <v/>
      </c>
      <c r="S5116" s="70" t="str">
        <f t="shared" ca="1" si="854"/>
        <v/>
      </c>
      <c r="T5116" s="147" t="str">
        <f t="shared" ca="1" si="855"/>
        <v/>
      </c>
      <c r="U5116" s="146"/>
      <c r="V5116" s="51"/>
      <c r="W5116" s="51"/>
      <c r="X5116" s="51"/>
      <c r="Y5116" s="51"/>
      <c r="Z5116" s="51"/>
      <c r="AA5116" s="145"/>
    </row>
    <row r="5117" spans="1:27" s="2" customFormat="1" ht="15.6" x14ac:dyDescent="0.3">
      <c r="A5117" s="555">
        <v>45581</v>
      </c>
      <c r="B5117" s="48" t="s">
        <v>4839</v>
      </c>
      <c r="C5117" s="48" t="s">
        <v>27</v>
      </c>
      <c r="D5117" s="48">
        <v>4</v>
      </c>
      <c r="E5117" s="48" t="s">
        <v>66</v>
      </c>
      <c r="F5117" s="45">
        <v>20</v>
      </c>
      <c r="G5117" s="63" t="s">
        <v>4856</v>
      </c>
      <c r="H5117" s="47" t="s">
        <v>30</v>
      </c>
      <c r="I5117" s="48"/>
      <c r="J5117" s="513"/>
      <c r="K5117" s="42" t="s">
        <v>31</v>
      </c>
      <c r="L5117" s="544">
        <v>45336</v>
      </c>
      <c r="M5117" s="57"/>
      <c r="N5117" s="516">
        <v>45581</v>
      </c>
      <c r="O5117" s="51" t="s">
        <v>4841</v>
      </c>
      <c r="P5117" s="70" t="str">
        <f t="shared" ca="1" si="856"/>
        <v/>
      </c>
      <c r="Q5117" s="70" t="str">
        <f t="shared" ca="1" si="852"/>
        <v/>
      </c>
      <c r="R5117" s="70" t="str">
        <f t="shared" ca="1" si="853"/>
        <v/>
      </c>
      <c r="S5117" s="70" t="str">
        <f t="shared" ca="1" si="854"/>
        <v/>
      </c>
      <c r="T5117" s="147" t="str">
        <f t="shared" ca="1" si="855"/>
        <v/>
      </c>
      <c r="U5117" s="146"/>
      <c r="V5117" s="51"/>
      <c r="W5117" s="51"/>
      <c r="X5117" s="51"/>
      <c r="Y5117" s="51"/>
      <c r="Z5117" s="51"/>
      <c r="AA5117" s="145"/>
    </row>
    <row r="5118" spans="1:27" s="2" customFormat="1" ht="15.6" x14ac:dyDescent="0.3">
      <c r="A5118" s="555">
        <v>45581</v>
      </c>
      <c r="B5118" s="48" t="s">
        <v>4839</v>
      </c>
      <c r="C5118" s="48" t="s">
        <v>27</v>
      </c>
      <c r="D5118" s="48">
        <v>4</v>
      </c>
      <c r="E5118" s="48" t="s">
        <v>66</v>
      </c>
      <c r="F5118" s="45">
        <v>19</v>
      </c>
      <c r="G5118" s="63" t="s">
        <v>4857</v>
      </c>
      <c r="H5118" s="47" t="s">
        <v>111</v>
      </c>
      <c r="I5118" s="48"/>
      <c r="J5118" s="513"/>
      <c r="K5118" s="42" t="s">
        <v>31</v>
      </c>
      <c r="L5118" s="544">
        <v>45336</v>
      </c>
      <c r="M5118" s="57"/>
      <c r="N5118" s="516">
        <v>45548</v>
      </c>
      <c r="O5118" s="51" t="s">
        <v>4841</v>
      </c>
      <c r="P5118" s="70" t="str">
        <f t="shared" ca="1" si="856"/>
        <v/>
      </c>
      <c r="Q5118" s="70" t="str">
        <f t="shared" ca="1" si="852"/>
        <v/>
      </c>
      <c r="R5118" s="70" t="str">
        <f t="shared" ca="1" si="853"/>
        <v/>
      </c>
      <c r="S5118" s="70" t="str">
        <f t="shared" ca="1" si="854"/>
        <v/>
      </c>
      <c r="T5118" s="147" t="str">
        <f t="shared" ca="1" si="855"/>
        <v/>
      </c>
      <c r="U5118" s="146"/>
      <c r="V5118" s="51"/>
      <c r="W5118" s="51"/>
      <c r="X5118" s="51"/>
      <c r="Y5118" s="51"/>
      <c r="Z5118" s="51"/>
      <c r="AA5118" s="145"/>
    </row>
    <row r="5119" spans="1:27" s="2" customFormat="1" ht="15.6" x14ac:dyDescent="0.3">
      <c r="A5119" s="555">
        <v>45581</v>
      </c>
      <c r="B5119" s="48" t="s">
        <v>4839</v>
      </c>
      <c r="C5119" s="45" t="s">
        <v>27</v>
      </c>
      <c r="D5119" s="45">
        <v>4</v>
      </c>
      <c r="E5119" s="45" t="s">
        <v>66</v>
      </c>
      <c r="F5119" s="45">
        <v>18</v>
      </c>
      <c r="G5119" s="63" t="s">
        <v>4858</v>
      </c>
      <c r="H5119" s="47" t="s">
        <v>30</v>
      </c>
      <c r="I5119" s="48"/>
      <c r="J5119" s="513"/>
      <c r="K5119" s="42" t="s">
        <v>31</v>
      </c>
      <c r="L5119" s="544">
        <v>45336</v>
      </c>
      <c r="M5119" s="57"/>
      <c r="N5119" s="516">
        <v>45391</v>
      </c>
      <c r="O5119" s="51" t="s">
        <v>4841</v>
      </c>
      <c r="P5119" s="70" t="str">
        <f t="shared" ca="1" si="856"/>
        <v/>
      </c>
      <c r="Q5119" s="70" t="str">
        <f t="shared" ca="1" si="852"/>
        <v/>
      </c>
      <c r="R5119" s="70" t="str">
        <f t="shared" ca="1" si="853"/>
        <v/>
      </c>
      <c r="S5119" s="70" t="str">
        <f t="shared" ca="1" si="854"/>
        <v/>
      </c>
      <c r="T5119" s="147" t="str">
        <f t="shared" ca="1" si="855"/>
        <v/>
      </c>
      <c r="U5119" s="146"/>
      <c r="V5119" s="51"/>
      <c r="W5119" s="51"/>
      <c r="X5119" s="51"/>
      <c r="Y5119" s="51"/>
      <c r="Z5119" s="51"/>
      <c r="AA5119" s="145"/>
    </row>
    <row r="5120" spans="1:27" customFormat="1" ht="15.6" x14ac:dyDescent="0.3">
      <c r="A5120" s="555">
        <v>45581</v>
      </c>
      <c r="B5120" s="48" t="s">
        <v>4839</v>
      </c>
      <c r="C5120" s="45" t="s">
        <v>27</v>
      </c>
      <c r="D5120" s="45">
        <v>4</v>
      </c>
      <c r="E5120" s="45" t="s">
        <v>66</v>
      </c>
      <c r="F5120" s="45">
        <v>17</v>
      </c>
      <c r="G5120" s="63" t="s">
        <v>4859</v>
      </c>
      <c r="H5120" s="47" t="s">
        <v>30</v>
      </c>
      <c r="I5120" s="48"/>
      <c r="J5120" s="513"/>
      <c r="K5120" s="187" t="s">
        <v>31</v>
      </c>
      <c r="L5120" s="544">
        <v>45336</v>
      </c>
      <c r="M5120" s="57"/>
      <c r="N5120" s="513">
        <v>45656</v>
      </c>
      <c r="O5120" s="51" t="s">
        <v>4841</v>
      </c>
      <c r="P5120" s="70" t="str">
        <f t="shared" ca="1" si="856"/>
        <v/>
      </c>
      <c r="Q5120" s="70" t="str">
        <f t="shared" ca="1" si="852"/>
        <v/>
      </c>
      <c r="R5120" s="70" t="str">
        <f t="shared" ca="1" si="853"/>
        <v/>
      </c>
      <c r="S5120" s="70" t="str">
        <f t="shared" ca="1" si="854"/>
        <v/>
      </c>
      <c r="T5120" s="147" t="str">
        <f t="shared" ca="1" si="855"/>
        <v/>
      </c>
      <c r="U5120" s="146"/>
      <c r="V5120" s="51"/>
      <c r="W5120" s="51"/>
      <c r="X5120" s="51"/>
      <c r="Y5120" s="51"/>
      <c r="Z5120" s="51"/>
      <c r="AA5120" s="145"/>
    </row>
    <row r="5121" spans="1:27" s="2" customFormat="1" ht="15.6" x14ac:dyDescent="0.3">
      <c r="A5121" s="555">
        <v>45581</v>
      </c>
      <c r="B5121" s="48" t="s">
        <v>4839</v>
      </c>
      <c r="C5121" s="48" t="s">
        <v>27</v>
      </c>
      <c r="D5121" s="48">
        <v>4</v>
      </c>
      <c r="E5121" s="48" t="s">
        <v>66</v>
      </c>
      <c r="F5121" s="45">
        <v>16</v>
      </c>
      <c r="G5121" s="63" t="s">
        <v>4860</v>
      </c>
      <c r="H5121" s="47" t="s">
        <v>30</v>
      </c>
      <c r="I5121" s="48"/>
      <c r="J5121" s="513"/>
      <c r="K5121" s="42" t="s">
        <v>31</v>
      </c>
      <c r="L5121" s="544">
        <v>45336</v>
      </c>
      <c r="M5121" s="57"/>
      <c r="N5121" s="516">
        <v>45581</v>
      </c>
      <c r="O5121" s="51" t="s">
        <v>4841</v>
      </c>
      <c r="P5121" s="70" t="str">
        <f t="shared" ca="1" si="856"/>
        <v/>
      </c>
      <c r="Q5121" s="70" t="str">
        <f t="shared" ca="1" si="852"/>
        <v/>
      </c>
      <c r="R5121" s="70" t="str">
        <f t="shared" ca="1" si="853"/>
        <v/>
      </c>
      <c r="S5121" s="70" t="str">
        <f t="shared" ca="1" si="854"/>
        <v/>
      </c>
      <c r="T5121" s="147" t="str">
        <f t="shared" ca="1" si="855"/>
        <v/>
      </c>
      <c r="U5121" s="146"/>
      <c r="V5121" s="51"/>
      <c r="W5121" s="51"/>
      <c r="X5121" s="51"/>
      <c r="Y5121" s="51"/>
      <c r="Z5121" s="51"/>
      <c r="AA5121" s="145"/>
    </row>
    <row r="5122" spans="1:27" s="2" customFormat="1" ht="15.6" x14ac:dyDescent="0.3">
      <c r="A5122" s="555">
        <v>45581</v>
      </c>
      <c r="B5122" s="48" t="s">
        <v>4839</v>
      </c>
      <c r="C5122" s="48" t="s">
        <v>27</v>
      </c>
      <c r="D5122" s="48">
        <v>4</v>
      </c>
      <c r="E5122" s="48" t="s">
        <v>66</v>
      </c>
      <c r="F5122" s="45">
        <v>15</v>
      </c>
      <c r="G5122" s="63" t="s">
        <v>4861</v>
      </c>
      <c r="H5122" s="47" t="s">
        <v>57</v>
      </c>
      <c r="I5122" s="48"/>
      <c r="J5122" s="513"/>
      <c r="K5122" s="42" t="s">
        <v>31</v>
      </c>
      <c r="L5122" s="544">
        <v>45336</v>
      </c>
      <c r="M5122" s="57"/>
      <c r="N5122" s="516">
        <v>45581</v>
      </c>
      <c r="O5122" s="51" t="s">
        <v>4841</v>
      </c>
      <c r="P5122" s="70" t="str">
        <f t="shared" ca="1" si="856"/>
        <v/>
      </c>
      <c r="Q5122" s="70" t="str">
        <f t="shared" ca="1" si="852"/>
        <v/>
      </c>
      <c r="R5122" s="70" t="str">
        <f t="shared" ca="1" si="853"/>
        <v/>
      </c>
      <c r="S5122" s="70" t="str">
        <f t="shared" ca="1" si="854"/>
        <v/>
      </c>
      <c r="T5122" s="147" t="str">
        <f t="shared" ca="1" si="855"/>
        <v/>
      </c>
      <c r="U5122" s="146"/>
      <c r="V5122" s="51"/>
      <c r="W5122" s="51"/>
      <c r="X5122" s="51"/>
      <c r="Y5122" s="51"/>
      <c r="Z5122" s="51"/>
      <c r="AA5122" s="145"/>
    </row>
    <row r="5123" spans="1:27" s="2" customFormat="1" ht="15.6" x14ac:dyDescent="0.3">
      <c r="A5123" s="555">
        <v>45581</v>
      </c>
      <c r="B5123" s="48" t="s">
        <v>4839</v>
      </c>
      <c r="C5123" s="48" t="s">
        <v>27</v>
      </c>
      <c r="D5123" s="48">
        <v>4</v>
      </c>
      <c r="E5123" s="48" t="s">
        <v>66</v>
      </c>
      <c r="F5123" s="45">
        <v>14</v>
      </c>
      <c r="G5123" s="63" t="s">
        <v>4862</v>
      </c>
      <c r="H5123" s="47" t="s">
        <v>30</v>
      </c>
      <c r="I5123" s="48"/>
      <c r="J5123" s="568">
        <v>45581</v>
      </c>
      <c r="K5123" s="42" t="s">
        <v>31</v>
      </c>
      <c r="L5123" s="544">
        <v>45336</v>
      </c>
      <c r="M5123" s="57"/>
      <c r="N5123" s="516">
        <v>45608</v>
      </c>
      <c r="O5123" s="51" t="s">
        <v>4841</v>
      </c>
      <c r="P5123" s="70" t="str">
        <f t="shared" ca="1" si="856"/>
        <v/>
      </c>
      <c r="Q5123" s="70" t="str">
        <f t="shared" ca="1" si="852"/>
        <v/>
      </c>
      <c r="R5123" s="70" t="str">
        <f t="shared" ca="1" si="853"/>
        <v/>
      </c>
      <c r="S5123" s="70" t="str">
        <f t="shared" ca="1" si="854"/>
        <v/>
      </c>
      <c r="T5123" s="147" t="str">
        <f t="shared" ca="1" si="855"/>
        <v/>
      </c>
      <c r="U5123" s="146"/>
      <c r="V5123" s="51"/>
      <c r="W5123" s="51"/>
      <c r="X5123" s="51"/>
      <c r="Y5123" s="51"/>
      <c r="Z5123" s="51"/>
      <c r="AA5123" s="145"/>
    </row>
    <row r="5124" spans="1:27" s="2" customFormat="1" ht="15.6" x14ac:dyDescent="0.3">
      <c r="A5124" s="555">
        <v>45581</v>
      </c>
      <c r="B5124" s="48" t="s">
        <v>4839</v>
      </c>
      <c r="C5124" s="48" t="s">
        <v>27</v>
      </c>
      <c r="D5124" s="48">
        <v>4</v>
      </c>
      <c r="E5124" s="48" t="s">
        <v>66</v>
      </c>
      <c r="F5124" s="45">
        <v>13</v>
      </c>
      <c r="G5124" s="63" t="s">
        <v>4863</v>
      </c>
      <c r="H5124" s="47" t="s">
        <v>30</v>
      </c>
      <c r="I5124" s="48"/>
      <c r="J5124" s="568">
        <v>45581</v>
      </c>
      <c r="K5124" s="42" t="s">
        <v>31</v>
      </c>
      <c r="L5124" s="544">
        <v>45336</v>
      </c>
      <c r="M5124" s="57"/>
      <c r="N5124" s="516">
        <v>45608</v>
      </c>
      <c r="O5124" s="51" t="s">
        <v>4841</v>
      </c>
      <c r="P5124" s="70" t="str">
        <f t="shared" ca="1" si="856"/>
        <v/>
      </c>
      <c r="Q5124" s="70" t="str">
        <f t="shared" ca="1" si="852"/>
        <v/>
      </c>
      <c r="R5124" s="70" t="str">
        <f t="shared" ca="1" si="853"/>
        <v/>
      </c>
      <c r="S5124" s="70" t="str">
        <f t="shared" ca="1" si="854"/>
        <v/>
      </c>
      <c r="T5124" s="147" t="str">
        <f t="shared" ca="1" si="855"/>
        <v/>
      </c>
      <c r="U5124" s="146"/>
      <c r="V5124" s="51"/>
      <c r="W5124" s="51"/>
      <c r="X5124" s="51"/>
      <c r="Y5124" s="51"/>
      <c r="Z5124" s="51"/>
      <c r="AA5124" s="145"/>
    </row>
    <row r="5125" spans="1:27" s="2" customFormat="1" ht="15.6" x14ac:dyDescent="0.3">
      <c r="A5125" s="555">
        <v>45581</v>
      </c>
      <c r="B5125" s="48" t="s">
        <v>4839</v>
      </c>
      <c r="C5125" s="45" t="s">
        <v>27</v>
      </c>
      <c r="D5125" s="45">
        <v>4</v>
      </c>
      <c r="E5125" s="45" t="s">
        <v>66</v>
      </c>
      <c r="F5125" s="45">
        <v>12</v>
      </c>
      <c r="G5125" s="63" t="s">
        <v>4864</v>
      </c>
      <c r="H5125" s="47" t="s">
        <v>30</v>
      </c>
      <c r="I5125" s="48"/>
      <c r="J5125" s="513"/>
      <c r="K5125" s="187" t="s">
        <v>31</v>
      </c>
      <c r="L5125" s="544">
        <v>45336</v>
      </c>
      <c r="M5125" s="57"/>
      <c r="N5125" s="516">
        <v>45391</v>
      </c>
      <c r="O5125" s="51" t="s">
        <v>4841</v>
      </c>
      <c r="P5125" s="70" t="str">
        <f t="shared" ca="1" si="856"/>
        <v/>
      </c>
      <c r="Q5125" s="70" t="str">
        <f t="shared" ca="1" si="852"/>
        <v/>
      </c>
      <c r="R5125" s="70" t="str">
        <f t="shared" ca="1" si="853"/>
        <v/>
      </c>
      <c r="S5125" s="70" t="str">
        <f t="shared" ca="1" si="854"/>
        <v/>
      </c>
      <c r="T5125" s="147" t="str">
        <f t="shared" ca="1" si="855"/>
        <v/>
      </c>
      <c r="U5125" s="146"/>
      <c r="V5125" s="51"/>
      <c r="W5125" s="51"/>
      <c r="X5125" s="51"/>
      <c r="Y5125" s="51"/>
      <c r="Z5125" s="51"/>
      <c r="AA5125" s="145"/>
    </row>
    <row r="5126" spans="1:27" s="2" customFormat="1" ht="15.6" x14ac:dyDescent="0.3">
      <c r="A5126" s="555">
        <v>45581</v>
      </c>
      <c r="B5126" s="48" t="s">
        <v>4839</v>
      </c>
      <c r="C5126" s="48" t="s">
        <v>27</v>
      </c>
      <c r="D5126" s="48">
        <v>4</v>
      </c>
      <c r="E5126" s="48" t="s">
        <v>66</v>
      </c>
      <c r="F5126" s="45">
        <v>11</v>
      </c>
      <c r="G5126" s="63" t="s">
        <v>4865</v>
      </c>
      <c r="H5126" s="47" t="s">
        <v>30</v>
      </c>
      <c r="I5126" s="48"/>
      <c r="J5126" s="568">
        <v>45581</v>
      </c>
      <c r="K5126" s="42" t="s">
        <v>31</v>
      </c>
      <c r="L5126" s="544">
        <v>45336</v>
      </c>
      <c r="M5126" s="57"/>
      <c r="N5126" s="516">
        <v>45608</v>
      </c>
      <c r="O5126" s="51" t="s">
        <v>4841</v>
      </c>
      <c r="P5126" s="70" t="str">
        <f t="shared" ca="1" si="856"/>
        <v/>
      </c>
      <c r="Q5126" s="70" t="str">
        <f t="shared" ca="1" si="852"/>
        <v/>
      </c>
      <c r="R5126" s="70" t="str">
        <f t="shared" ca="1" si="853"/>
        <v/>
      </c>
      <c r="S5126" s="70" t="str">
        <f t="shared" ca="1" si="854"/>
        <v/>
      </c>
      <c r="T5126" s="147" t="str">
        <f t="shared" ca="1" si="855"/>
        <v/>
      </c>
      <c r="U5126" s="146"/>
      <c r="V5126" s="51"/>
      <c r="W5126" s="51"/>
      <c r="X5126" s="51"/>
      <c r="Y5126" s="51"/>
      <c r="Z5126" s="51"/>
      <c r="AA5126" s="145"/>
    </row>
    <row r="5127" spans="1:27" s="2" customFormat="1" ht="15.6" x14ac:dyDescent="0.3">
      <c r="A5127" s="555">
        <v>45581</v>
      </c>
      <c r="B5127" s="48" t="s">
        <v>4839</v>
      </c>
      <c r="C5127" s="48" t="s">
        <v>27</v>
      </c>
      <c r="D5127" s="48">
        <v>4</v>
      </c>
      <c r="E5127" s="48" t="s">
        <v>66</v>
      </c>
      <c r="F5127" s="45">
        <v>10</v>
      </c>
      <c r="G5127" s="63" t="s">
        <v>4866</v>
      </c>
      <c r="H5127" s="47" t="s">
        <v>30</v>
      </c>
      <c r="I5127" s="48"/>
      <c r="J5127" s="513">
        <v>45581</v>
      </c>
      <c r="K5127" s="42" t="s">
        <v>31</v>
      </c>
      <c r="L5127" s="544">
        <v>45336</v>
      </c>
      <c r="M5127" s="55">
        <v>45621</v>
      </c>
      <c r="N5127" s="516">
        <v>45581</v>
      </c>
      <c r="O5127" s="51" t="s">
        <v>4841</v>
      </c>
      <c r="P5127" s="70" t="str">
        <f t="shared" ca="1" si="856"/>
        <v/>
      </c>
      <c r="Q5127" s="70" t="str">
        <f t="shared" ca="1" si="852"/>
        <v/>
      </c>
      <c r="R5127" s="70" t="str">
        <f t="shared" ca="1" si="853"/>
        <v/>
      </c>
      <c r="S5127" s="70" t="str">
        <f t="shared" ca="1" si="854"/>
        <v/>
      </c>
      <c r="T5127" s="147" t="str">
        <f t="shared" ca="1" si="855"/>
        <v/>
      </c>
      <c r="U5127" s="146"/>
      <c r="V5127" s="51"/>
      <c r="W5127" s="51"/>
      <c r="X5127" s="51"/>
      <c r="Y5127" s="51"/>
      <c r="Z5127" s="51"/>
      <c r="AA5127" s="145"/>
    </row>
    <row r="5128" spans="1:27" s="2" customFormat="1" ht="15.6" x14ac:dyDescent="0.3">
      <c r="A5128" s="555">
        <v>45581</v>
      </c>
      <c r="B5128" s="48" t="s">
        <v>4839</v>
      </c>
      <c r="C5128" s="48" t="s">
        <v>27</v>
      </c>
      <c r="D5128" s="48">
        <v>4</v>
      </c>
      <c r="E5128" s="48" t="s">
        <v>66</v>
      </c>
      <c r="F5128" s="45">
        <v>9</v>
      </c>
      <c r="G5128" s="63" t="s">
        <v>4867</v>
      </c>
      <c r="H5128" s="47" t="s">
        <v>30</v>
      </c>
      <c r="I5128" s="48"/>
      <c r="J5128" s="513"/>
      <c r="K5128" s="42" t="s">
        <v>31</v>
      </c>
      <c r="L5128" s="544">
        <v>45336</v>
      </c>
      <c r="M5128" s="57"/>
      <c r="N5128" s="516">
        <v>45581</v>
      </c>
      <c r="O5128" s="51" t="s">
        <v>4841</v>
      </c>
      <c r="P5128" s="70" t="str">
        <f t="shared" ca="1" si="856"/>
        <v/>
      </c>
      <c r="Q5128" s="70" t="str">
        <f t="shared" ca="1" si="852"/>
        <v/>
      </c>
      <c r="R5128" s="70" t="str">
        <f t="shared" ca="1" si="853"/>
        <v/>
      </c>
      <c r="S5128" s="70" t="str">
        <f t="shared" ca="1" si="854"/>
        <v/>
      </c>
      <c r="T5128" s="147" t="str">
        <f t="shared" ca="1" si="855"/>
        <v/>
      </c>
      <c r="U5128" s="146"/>
      <c r="V5128" s="51"/>
      <c r="W5128" s="51"/>
      <c r="X5128" s="51"/>
      <c r="Y5128" s="51"/>
      <c r="Z5128" s="51"/>
      <c r="AA5128" s="145"/>
    </row>
    <row r="5129" spans="1:27" s="2" customFormat="1" ht="15.6" x14ac:dyDescent="0.3">
      <c r="A5129" s="555">
        <v>45581</v>
      </c>
      <c r="B5129" s="48" t="s">
        <v>4839</v>
      </c>
      <c r="C5129" s="48" t="s">
        <v>27</v>
      </c>
      <c r="D5129" s="48">
        <v>4</v>
      </c>
      <c r="E5129" s="48" t="s">
        <v>66</v>
      </c>
      <c r="F5129" s="45">
        <v>8</v>
      </c>
      <c r="G5129" s="63" t="s">
        <v>821</v>
      </c>
      <c r="H5129" s="53" t="s">
        <v>44</v>
      </c>
      <c r="I5129" s="48"/>
      <c r="J5129" s="513"/>
      <c r="K5129" s="42" t="s">
        <v>31</v>
      </c>
      <c r="L5129" s="544">
        <v>45336</v>
      </c>
      <c r="M5129" s="57"/>
      <c r="N5129" s="516">
        <v>45581</v>
      </c>
      <c r="O5129" s="51" t="s">
        <v>4841</v>
      </c>
      <c r="P5129" s="70" t="str">
        <f t="shared" ca="1" si="856"/>
        <v/>
      </c>
      <c r="Q5129" s="70" t="str">
        <f t="shared" ca="1" si="852"/>
        <v/>
      </c>
      <c r="R5129" s="70" t="str">
        <f t="shared" ca="1" si="853"/>
        <v/>
      </c>
      <c r="S5129" s="70" t="str">
        <f t="shared" ca="1" si="854"/>
        <v/>
      </c>
      <c r="T5129" s="147" t="str">
        <f t="shared" ca="1" si="855"/>
        <v/>
      </c>
      <c r="U5129" s="146"/>
      <c r="V5129" s="51"/>
      <c r="W5129" s="51"/>
      <c r="X5129" s="51"/>
      <c r="Y5129" s="51"/>
      <c r="Z5129" s="51"/>
      <c r="AA5129" s="145"/>
    </row>
    <row r="5130" spans="1:27" s="2" customFormat="1" ht="15.6" x14ac:dyDescent="0.3">
      <c r="A5130" s="555">
        <v>45581</v>
      </c>
      <c r="B5130" s="48" t="s">
        <v>4839</v>
      </c>
      <c r="C5130" s="48" t="s">
        <v>27</v>
      </c>
      <c r="D5130" s="48">
        <v>4</v>
      </c>
      <c r="E5130" s="48" t="s">
        <v>66</v>
      </c>
      <c r="F5130" s="45">
        <v>7</v>
      </c>
      <c r="G5130" s="63" t="s">
        <v>4868</v>
      </c>
      <c r="H5130" s="47" t="s">
        <v>40</v>
      </c>
      <c r="I5130" s="48"/>
      <c r="J5130" s="513">
        <v>45581</v>
      </c>
      <c r="K5130" s="42" t="s">
        <v>31</v>
      </c>
      <c r="L5130" s="544">
        <v>45336</v>
      </c>
      <c r="M5130" s="55">
        <v>45621</v>
      </c>
      <c r="N5130" s="516">
        <v>45581</v>
      </c>
      <c r="O5130" s="51" t="s">
        <v>4841</v>
      </c>
      <c r="P5130" s="70" t="str">
        <f t="shared" ca="1" si="856"/>
        <v/>
      </c>
      <c r="Q5130" s="70" t="str">
        <f t="shared" ca="1" si="852"/>
        <v/>
      </c>
      <c r="R5130" s="70" t="str">
        <f t="shared" ca="1" si="853"/>
        <v/>
      </c>
      <c r="S5130" s="70" t="str">
        <f t="shared" ca="1" si="854"/>
        <v/>
      </c>
      <c r="T5130" s="147" t="str">
        <f t="shared" ca="1" si="855"/>
        <v/>
      </c>
      <c r="U5130" s="146"/>
      <c r="V5130" s="51"/>
      <c r="W5130" s="51"/>
      <c r="X5130" s="51"/>
      <c r="Y5130" s="51"/>
      <c r="Z5130" s="51"/>
      <c r="AA5130" s="145"/>
    </row>
    <row r="5131" spans="1:27" s="2" customFormat="1" ht="15.6" x14ac:dyDescent="0.3">
      <c r="A5131" s="555">
        <v>45581</v>
      </c>
      <c r="B5131" s="48" t="s">
        <v>4839</v>
      </c>
      <c r="C5131" s="48" t="s">
        <v>27</v>
      </c>
      <c r="D5131" s="48">
        <v>4</v>
      </c>
      <c r="E5131" s="48" t="s">
        <v>66</v>
      </c>
      <c r="F5131" s="45">
        <v>6</v>
      </c>
      <c r="G5131" s="63" t="s">
        <v>4869</v>
      </c>
      <c r="H5131" s="47" t="s">
        <v>30</v>
      </c>
      <c r="I5131" s="48"/>
      <c r="J5131" s="513"/>
      <c r="K5131" s="42" t="s">
        <v>31</v>
      </c>
      <c r="L5131" s="544">
        <v>45336</v>
      </c>
      <c r="M5131" s="57"/>
      <c r="N5131" s="516">
        <v>45581</v>
      </c>
      <c r="O5131" s="51" t="s">
        <v>4841</v>
      </c>
      <c r="P5131" s="70" t="str">
        <f t="shared" ca="1" si="856"/>
        <v/>
      </c>
      <c r="Q5131" s="70" t="str">
        <f t="shared" ca="1" si="852"/>
        <v/>
      </c>
      <c r="R5131" s="70" t="str">
        <f t="shared" ca="1" si="853"/>
        <v/>
      </c>
      <c r="S5131" s="70" t="str">
        <f t="shared" ca="1" si="854"/>
        <v/>
      </c>
      <c r="T5131" s="147" t="str">
        <f t="shared" ca="1" si="855"/>
        <v/>
      </c>
      <c r="U5131" s="146"/>
      <c r="V5131" s="51"/>
      <c r="W5131" s="51"/>
      <c r="X5131" s="51"/>
      <c r="Y5131" s="51"/>
      <c r="Z5131" s="51"/>
      <c r="AA5131" s="145"/>
    </row>
    <row r="5132" spans="1:27" s="2" customFormat="1" ht="15.6" x14ac:dyDescent="0.3">
      <c r="A5132" s="555">
        <v>45581</v>
      </c>
      <c r="B5132" s="48" t="s">
        <v>4839</v>
      </c>
      <c r="C5132" s="48" t="s">
        <v>27</v>
      </c>
      <c r="D5132" s="48">
        <v>4</v>
      </c>
      <c r="E5132" s="48" t="s">
        <v>66</v>
      </c>
      <c r="F5132" s="45">
        <v>5</v>
      </c>
      <c r="G5132" s="63" t="s">
        <v>4870</v>
      </c>
      <c r="H5132" s="47" t="s">
        <v>57</v>
      </c>
      <c r="I5132" s="48"/>
      <c r="J5132" s="513">
        <v>45604</v>
      </c>
      <c r="K5132" s="42" t="s">
        <v>31</v>
      </c>
      <c r="L5132" s="544">
        <v>45336</v>
      </c>
      <c r="M5132" s="55">
        <v>45621</v>
      </c>
      <c r="N5132" s="516">
        <v>45601</v>
      </c>
      <c r="O5132" s="51" t="s">
        <v>4841</v>
      </c>
      <c r="P5132" s="70" t="str">
        <f t="shared" ca="1" si="856"/>
        <v/>
      </c>
      <c r="Q5132" s="70" t="str">
        <f t="shared" ca="1" si="852"/>
        <v/>
      </c>
      <c r="R5132" s="70" t="str">
        <f t="shared" ca="1" si="853"/>
        <v/>
      </c>
      <c r="S5132" s="70" t="str">
        <f t="shared" ca="1" si="854"/>
        <v/>
      </c>
      <c r="T5132" s="147" t="str">
        <f t="shared" ca="1" si="855"/>
        <v/>
      </c>
      <c r="U5132" s="146"/>
      <c r="V5132" s="51"/>
      <c r="W5132" s="51"/>
      <c r="X5132" s="51"/>
      <c r="Y5132" s="51"/>
      <c r="Z5132" s="51"/>
      <c r="AA5132" s="145"/>
    </row>
    <row r="5133" spans="1:27" s="2" customFormat="1" ht="15.6" x14ac:dyDescent="0.3">
      <c r="A5133" s="555">
        <v>45581</v>
      </c>
      <c r="B5133" s="48" t="s">
        <v>4839</v>
      </c>
      <c r="C5133" s="48" t="s">
        <v>27</v>
      </c>
      <c r="D5133" s="48">
        <v>4</v>
      </c>
      <c r="E5133" s="48" t="s">
        <v>66</v>
      </c>
      <c r="F5133" s="45">
        <v>4</v>
      </c>
      <c r="G5133" s="63" t="s">
        <v>4871</v>
      </c>
      <c r="H5133" s="47" t="s">
        <v>30</v>
      </c>
      <c r="I5133" s="48"/>
      <c r="J5133" s="513"/>
      <c r="K5133" s="42" t="s">
        <v>31</v>
      </c>
      <c r="L5133" s="544">
        <v>45336</v>
      </c>
      <c r="M5133" s="57"/>
      <c r="N5133" s="516">
        <v>45581</v>
      </c>
      <c r="O5133" s="51" t="s">
        <v>4841</v>
      </c>
      <c r="P5133" s="70" t="str">
        <f t="shared" ca="1" si="856"/>
        <v/>
      </c>
      <c r="Q5133" s="70" t="str">
        <f t="shared" ca="1" si="852"/>
        <v/>
      </c>
      <c r="R5133" s="70" t="str">
        <f t="shared" ca="1" si="853"/>
        <v/>
      </c>
      <c r="S5133" s="70" t="str">
        <f t="shared" ca="1" si="854"/>
        <v/>
      </c>
      <c r="T5133" s="147" t="str">
        <f t="shared" ca="1" si="855"/>
        <v/>
      </c>
      <c r="U5133" s="146"/>
      <c r="V5133" s="51"/>
      <c r="W5133" s="51"/>
      <c r="X5133" s="51"/>
      <c r="Y5133" s="51"/>
      <c r="Z5133" s="51"/>
      <c r="AA5133" s="145"/>
    </row>
    <row r="5134" spans="1:27" s="2" customFormat="1" ht="15.6" x14ac:dyDescent="0.3">
      <c r="A5134" s="555">
        <v>45581</v>
      </c>
      <c r="B5134" s="48" t="s">
        <v>4839</v>
      </c>
      <c r="C5134" s="48" t="s">
        <v>27</v>
      </c>
      <c r="D5134" s="48">
        <v>4</v>
      </c>
      <c r="E5134" s="48" t="s">
        <v>66</v>
      </c>
      <c r="F5134" s="45">
        <v>3</v>
      </c>
      <c r="G5134" s="63" t="s">
        <v>4872</v>
      </c>
      <c r="H5134" s="47" t="s">
        <v>30</v>
      </c>
      <c r="I5134" s="48"/>
      <c r="J5134" s="513"/>
      <c r="K5134" s="42" t="s">
        <v>31</v>
      </c>
      <c r="L5134" s="544">
        <v>45336</v>
      </c>
      <c r="M5134" s="57"/>
      <c r="N5134" s="516">
        <v>45581</v>
      </c>
      <c r="O5134" s="51" t="s">
        <v>4841</v>
      </c>
      <c r="P5134" s="70" t="str">
        <f t="shared" ca="1" si="856"/>
        <v/>
      </c>
      <c r="Q5134" s="70" t="str">
        <f t="shared" ca="1" si="852"/>
        <v/>
      </c>
      <c r="R5134" s="70" t="str">
        <f t="shared" ca="1" si="853"/>
        <v/>
      </c>
      <c r="S5134" s="70" t="str">
        <f t="shared" ca="1" si="854"/>
        <v/>
      </c>
      <c r="T5134" s="147" t="str">
        <f t="shared" ca="1" si="855"/>
        <v/>
      </c>
      <c r="U5134" s="146"/>
      <c r="V5134" s="51"/>
      <c r="W5134" s="51"/>
      <c r="X5134" s="51"/>
      <c r="Y5134" s="51"/>
      <c r="Z5134" s="51"/>
      <c r="AA5134" s="145"/>
    </row>
    <row r="5135" spans="1:27" s="2" customFormat="1" ht="15.6" x14ac:dyDescent="0.3">
      <c r="A5135" s="555">
        <v>45581</v>
      </c>
      <c r="B5135" s="48" t="s">
        <v>4839</v>
      </c>
      <c r="C5135" s="48" t="s">
        <v>27</v>
      </c>
      <c r="D5135" s="48">
        <v>4</v>
      </c>
      <c r="E5135" s="48" t="s">
        <v>66</v>
      </c>
      <c r="F5135" s="45">
        <v>2</v>
      </c>
      <c r="G5135" s="63" t="s">
        <v>4873</v>
      </c>
      <c r="H5135" s="47" t="s">
        <v>30</v>
      </c>
      <c r="I5135" s="48"/>
      <c r="J5135" s="513"/>
      <c r="K5135" s="42" t="s">
        <v>31</v>
      </c>
      <c r="L5135" s="544">
        <v>45336</v>
      </c>
      <c r="M5135" s="57"/>
      <c r="N5135" s="516">
        <v>45581</v>
      </c>
      <c r="O5135" s="51" t="s">
        <v>4841</v>
      </c>
      <c r="P5135" s="70" t="str">
        <f t="shared" ca="1" si="856"/>
        <v/>
      </c>
      <c r="Q5135" s="70" t="str">
        <f t="shared" ref="Q5135:Q5149" ca="1" si="857">IF(K5135="ENCOMENDADO",TODAY()-J5135,"")</f>
        <v/>
      </c>
      <c r="R5135" s="70" t="str">
        <f t="shared" ref="R5135:R5149" ca="1" si="858">IF(K5135="EM OBRA",TODAY()-J5135,"")</f>
        <v/>
      </c>
      <c r="S5135" s="70" t="str">
        <f t="shared" ref="S5135:S5149" ca="1" si="859">IF(K5135="CORREÇÃO NÃO ACEITE",TODAY()-J5135,"")</f>
        <v/>
      </c>
      <c r="T5135" s="147" t="str">
        <f t="shared" ref="T5135:T5149" ca="1" si="860">IF(K5135="A VERIFICAR",TODAY()-J5135,"")</f>
        <v/>
      </c>
      <c r="U5135" s="146"/>
      <c r="V5135" s="51"/>
      <c r="W5135" s="51"/>
      <c r="X5135" s="51"/>
      <c r="Y5135" s="51"/>
      <c r="Z5135" s="51"/>
      <c r="AA5135" s="145"/>
    </row>
    <row r="5136" spans="1:27" s="2" customFormat="1" ht="15.6" x14ac:dyDescent="0.3">
      <c r="A5136" s="555">
        <v>45581</v>
      </c>
      <c r="B5136" s="48" t="s">
        <v>4839</v>
      </c>
      <c r="C5136" s="48" t="s">
        <v>27</v>
      </c>
      <c r="D5136" s="48">
        <v>4</v>
      </c>
      <c r="E5136" s="48" t="s">
        <v>66</v>
      </c>
      <c r="F5136" s="45">
        <v>1</v>
      </c>
      <c r="G5136" s="63" t="s">
        <v>4874</v>
      </c>
      <c r="H5136" s="47" t="s">
        <v>30</v>
      </c>
      <c r="I5136" s="48"/>
      <c r="J5136" s="513"/>
      <c r="K5136" s="42" t="s">
        <v>31</v>
      </c>
      <c r="L5136" s="544">
        <v>45336</v>
      </c>
      <c r="M5136" s="57"/>
      <c r="N5136" s="516">
        <v>45581</v>
      </c>
      <c r="O5136" s="51" t="s">
        <v>4841</v>
      </c>
      <c r="P5136" s="70" t="str">
        <f t="shared" ca="1" si="856"/>
        <v/>
      </c>
      <c r="Q5136" s="70" t="str">
        <f t="shared" ca="1" si="857"/>
        <v/>
      </c>
      <c r="R5136" s="70" t="str">
        <f t="shared" ca="1" si="858"/>
        <v/>
      </c>
      <c r="S5136" s="70" t="str">
        <f t="shared" ca="1" si="859"/>
        <v/>
      </c>
      <c r="T5136" s="147" t="str">
        <f t="shared" ca="1" si="860"/>
        <v/>
      </c>
      <c r="U5136" s="146"/>
      <c r="V5136" s="51"/>
      <c r="W5136" s="51"/>
      <c r="X5136" s="51"/>
      <c r="Y5136" s="51"/>
      <c r="Z5136" s="51"/>
      <c r="AA5136" s="145"/>
    </row>
    <row r="5137" spans="1:27" s="2" customFormat="1" ht="15.6" x14ac:dyDescent="0.3">
      <c r="A5137" s="555">
        <v>45560</v>
      </c>
      <c r="B5137" s="48" t="s">
        <v>4875</v>
      </c>
      <c r="C5137" s="48" t="s">
        <v>27</v>
      </c>
      <c r="D5137" s="48">
        <v>4</v>
      </c>
      <c r="E5137" s="48" t="s">
        <v>108</v>
      </c>
      <c r="F5137" s="45">
        <v>1</v>
      </c>
      <c r="G5137" s="67" t="s">
        <v>4886</v>
      </c>
      <c r="H5137" s="47" t="s">
        <v>30</v>
      </c>
      <c r="I5137" s="47"/>
      <c r="J5137" s="568"/>
      <c r="K5137" s="42" t="s">
        <v>31</v>
      </c>
      <c r="L5137" s="543">
        <v>45484</v>
      </c>
      <c r="M5137" s="51"/>
      <c r="N5137" s="513">
        <v>45516</v>
      </c>
      <c r="O5137" s="51" t="s">
        <v>4877</v>
      </c>
      <c r="P5137" s="70" t="str">
        <f t="shared" ca="1" si="856"/>
        <v/>
      </c>
      <c r="Q5137" s="70" t="str">
        <f t="shared" ca="1" si="857"/>
        <v/>
      </c>
      <c r="R5137" s="70" t="str">
        <f t="shared" ca="1" si="858"/>
        <v/>
      </c>
      <c r="S5137" s="70" t="str">
        <f t="shared" ca="1" si="859"/>
        <v/>
      </c>
      <c r="T5137" s="147" t="str">
        <f t="shared" ca="1" si="860"/>
        <v/>
      </c>
      <c r="U5137" s="146"/>
      <c r="V5137" s="51"/>
      <c r="W5137" s="51"/>
      <c r="X5137" s="51"/>
      <c r="Y5137" s="51"/>
      <c r="Z5137" s="51"/>
      <c r="AA5137" s="145"/>
    </row>
    <row r="5138" spans="1:27" s="2" customFormat="1" ht="15.6" x14ac:dyDescent="0.3">
      <c r="A5138" s="555">
        <v>45560</v>
      </c>
      <c r="B5138" s="48" t="s">
        <v>4875</v>
      </c>
      <c r="C5138" s="48" t="s">
        <v>27</v>
      </c>
      <c r="D5138" s="48">
        <v>4</v>
      </c>
      <c r="E5138" s="48" t="s">
        <v>108</v>
      </c>
      <c r="F5138" s="48">
        <v>2</v>
      </c>
      <c r="G5138" s="197" t="s">
        <v>4876</v>
      </c>
      <c r="H5138" s="47" t="s">
        <v>44</v>
      </c>
      <c r="I5138" s="47"/>
      <c r="J5138" s="568">
        <v>45602</v>
      </c>
      <c r="K5138" s="42" t="s">
        <v>31</v>
      </c>
      <c r="L5138" s="543">
        <v>45484</v>
      </c>
      <c r="M5138" s="43">
        <v>45638</v>
      </c>
      <c r="N5138" s="513">
        <v>45716</v>
      </c>
      <c r="O5138" s="51" t="s">
        <v>4877</v>
      </c>
      <c r="P5138" s="70" t="str">
        <f t="shared" ca="1" si="856"/>
        <v/>
      </c>
      <c r="Q5138" s="70" t="str">
        <f t="shared" ca="1" si="857"/>
        <v/>
      </c>
      <c r="R5138" s="70" t="str">
        <f t="shared" ca="1" si="858"/>
        <v/>
      </c>
      <c r="S5138" s="70" t="str">
        <f t="shared" ca="1" si="859"/>
        <v/>
      </c>
      <c r="T5138" s="147" t="str">
        <f t="shared" ca="1" si="860"/>
        <v/>
      </c>
      <c r="U5138" s="146"/>
      <c r="V5138" s="51"/>
      <c r="W5138" s="51"/>
      <c r="X5138" s="51"/>
      <c r="Y5138" s="51"/>
      <c r="Z5138" s="51"/>
      <c r="AA5138" s="145"/>
    </row>
    <row r="5139" spans="1:27" s="2" customFormat="1" ht="15.6" x14ac:dyDescent="0.3">
      <c r="A5139" s="555">
        <v>45560</v>
      </c>
      <c r="B5139" s="48" t="s">
        <v>4875</v>
      </c>
      <c r="C5139" s="48" t="s">
        <v>27</v>
      </c>
      <c r="D5139" s="48">
        <v>4</v>
      </c>
      <c r="E5139" s="48" t="s">
        <v>108</v>
      </c>
      <c r="F5139" s="45">
        <v>3</v>
      </c>
      <c r="G5139" s="67" t="s">
        <v>2078</v>
      </c>
      <c r="H5139" s="47" t="s">
        <v>30</v>
      </c>
      <c r="I5139" s="47"/>
      <c r="J5139" s="568"/>
      <c r="K5139" s="42" t="s">
        <v>31</v>
      </c>
      <c r="L5139" s="543">
        <v>45484</v>
      </c>
      <c r="M5139" s="51"/>
      <c r="N5139" s="513">
        <v>45516</v>
      </c>
      <c r="O5139" s="51" t="s">
        <v>4877</v>
      </c>
      <c r="P5139" s="70" t="str">
        <f t="shared" ca="1" si="856"/>
        <v/>
      </c>
      <c r="Q5139" s="70" t="str">
        <f t="shared" ca="1" si="857"/>
        <v/>
      </c>
      <c r="R5139" s="70" t="str">
        <f t="shared" ca="1" si="858"/>
        <v/>
      </c>
      <c r="S5139" s="70" t="str">
        <f t="shared" ca="1" si="859"/>
        <v/>
      </c>
      <c r="T5139" s="147" t="str">
        <f t="shared" ca="1" si="860"/>
        <v/>
      </c>
      <c r="U5139" s="146"/>
      <c r="V5139" s="51"/>
      <c r="W5139" s="51"/>
      <c r="X5139" s="51"/>
      <c r="Y5139" s="51"/>
      <c r="Z5139" s="51"/>
      <c r="AA5139" s="145"/>
    </row>
    <row r="5140" spans="1:27" s="2" customFormat="1" ht="15.6" x14ac:dyDescent="0.3">
      <c r="A5140" s="555">
        <v>45560</v>
      </c>
      <c r="B5140" s="48" t="s">
        <v>4875</v>
      </c>
      <c r="C5140" s="48" t="s">
        <v>27</v>
      </c>
      <c r="D5140" s="48">
        <v>4</v>
      </c>
      <c r="E5140" s="48" t="s">
        <v>108</v>
      </c>
      <c r="F5140" s="45">
        <v>4</v>
      </c>
      <c r="G5140" s="67" t="s">
        <v>375</v>
      </c>
      <c r="H5140" s="47" t="s">
        <v>30</v>
      </c>
      <c r="I5140" s="47"/>
      <c r="J5140" s="568"/>
      <c r="K5140" s="42" t="s">
        <v>31</v>
      </c>
      <c r="L5140" s="543">
        <v>45484</v>
      </c>
      <c r="M5140" s="51"/>
      <c r="N5140" s="513">
        <v>45516</v>
      </c>
      <c r="O5140" s="51" t="s">
        <v>4877</v>
      </c>
      <c r="P5140" s="70" t="str">
        <f t="shared" ca="1" si="856"/>
        <v/>
      </c>
      <c r="Q5140" s="70" t="str">
        <f t="shared" ca="1" si="857"/>
        <v/>
      </c>
      <c r="R5140" s="70" t="str">
        <f t="shared" ca="1" si="858"/>
        <v/>
      </c>
      <c r="S5140" s="70" t="str">
        <f t="shared" ca="1" si="859"/>
        <v/>
      </c>
      <c r="T5140" s="147" t="str">
        <f t="shared" ca="1" si="860"/>
        <v/>
      </c>
      <c r="U5140" s="146"/>
      <c r="V5140" s="51"/>
      <c r="W5140" s="51"/>
      <c r="X5140" s="51"/>
      <c r="Y5140" s="51"/>
      <c r="Z5140" s="51"/>
      <c r="AA5140" s="145"/>
    </row>
    <row r="5141" spans="1:27" s="2" customFormat="1" ht="15.6" x14ac:dyDescent="0.3">
      <c r="A5141" s="555">
        <v>45560</v>
      </c>
      <c r="B5141" s="48" t="s">
        <v>4875</v>
      </c>
      <c r="C5141" s="48" t="s">
        <v>27</v>
      </c>
      <c r="D5141" s="48">
        <v>4</v>
      </c>
      <c r="E5141" s="48" t="s">
        <v>108</v>
      </c>
      <c r="F5141" s="45">
        <v>5</v>
      </c>
      <c r="G5141" s="67" t="s">
        <v>4885</v>
      </c>
      <c r="H5141" s="47" t="s">
        <v>30</v>
      </c>
      <c r="I5141" s="47"/>
      <c r="J5141" s="568"/>
      <c r="K5141" s="187" t="s">
        <v>31</v>
      </c>
      <c r="L5141" s="543">
        <v>45484</v>
      </c>
      <c r="M5141" s="51"/>
      <c r="N5141" s="513">
        <v>45516</v>
      </c>
      <c r="O5141" s="51" t="s">
        <v>4877</v>
      </c>
      <c r="P5141" s="70" t="str">
        <f t="shared" ca="1" si="856"/>
        <v/>
      </c>
      <c r="Q5141" s="70" t="str">
        <f t="shared" ca="1" si="857"/>
        <v/>
      </c>
      <c r="R5141" s="70" t="str">
        <f t="shared" ca="1" si="858"/>
        <v/>
      </c>
      <c r="S5141" s="70" t="str">
        <f t="shared" ca="1" si="859"/>
        <v/>
      </c>
      <c r="T5141" s="147" t="str">
        <f t="shared" ca="1" si="860"/>
        <v/>
      </c>
      <c r="U5141" s="146"/>
      <c r="V5141" s="51"/>
      <c r="W5141" s="51"/>
      <c r="X5141" s="51"/>
      <c r="Y5141" s="51"/>
      <c r="Z5141" s="51"/>
      <c r="AA5141" s="145"/>
    </row>
    <row r="5142" spans="1:27" s="2" customFormat="1" ht="15.6" x14ac:dyDescent="0.3">
      <c r="A5142" s="555">
        <v>45560</v>
      </c>
      <c r="B5142" s="48" t="s">
        <v>4875</v>
      </c>
      <c r="C5142" s="48" t="s">
        <v>27</v>
      </c>
      <c r="D5142" s="48">
        <v>4</v>
      </c>
      <c r="E5142" s="48" t="s">
        <v>108</v>
      </c>
      <c r="F5142" s="45">
        <v>6</v>
      </c>
      <c r="G5142" s="67" t="s">
        <v>4884</v>
      </c>
      <c r="H5142" s="47" t="s">
        <v>40</v>
      </c>
      <c r="I5142" s="47"/>
      <c r="J5142" s="568"/>
      <c r="K5142" s="42" t="s">
        <v>31</v>
      </c>
      <c r="L5142" s="543">
        <v>45484</v>
      </c>
      <c r="M5142" s="51"/>
      <c r="N5142" s="513">
        <v>45516</v>
      </c>
      <c r="O5142" s="51" t="s">
        <v>4877</v>
      </c>
      <c r="P5142" s="70" t="str">
        <f t="shared" ca="1" si="856"/>
        <v/>
      </c>
      <c r="Q5142" s="70" t="str">
        <f t="shared" ca="1" si="857"/>
        <v/>
      </c>
      <c r="R5142" s="70" t="str">
        <f t="shared" ca="1" si="858"/>
        <v/>
      </c>
      <c r="S5142" s="70" t="str">
        <f t="shared" ca="1" si="859"/>
        <v/>
      </c>
      <c r="T5142" s="147" t="str">
        <f t="shared" ca="1" si="860"/>
        <v/>
      </c>
      <c r="U5142" s="146"/>
      <c r="V5142" s="51"/>
      <c r="W5142" s="51"/>
      <c r="X5142" s="51"/>
      <c r="Y5142" s="51"/>
      <c r="Z5142" s="51"/>
      <c r="AA5142" s="145"/>
    </row>
    <row r="5143" spans="1:27" s="2" customFormat="1" ht="15.6" x14ac:dyDescent="0.3">
      <c r="A5143" s="555">
        <v>45560</v>
      </c>
      <c r="B5143" s="48" t="s">
        <v>4875</v>
      </c>
      <c r="C5143" s="48" t="s">
        <v>27</v>
      </c>
      <c r="D5143" s="48">
        <v>4</v>
      </c>
      <c r="E5143" s="48" t="s">
        <v>108</v>
      </c>
      <c r="F5143" s="45">
        <v>7</v>
      </c>
      <c r="G5143" s="67" t="s">
        <v>4883</v>
      </c>
      <c r="H5143" s="47" t="s">
        <v>30</v>
      </c>
      <c r="I5143" s="48"/>
      <c r="J5143" s="513"/>
      <c r="K5143" s="42" t="s">
        <v>31</v>
      </c>
      <c r="L5143" s="543">
        <v>45484</v>
      </c>
      <c r="M5143" s="51"/>
      <c r="N5143" s="513">
        <v>45526</v>
      </c>
      <c r="O5143" s="51" t="s">
        <v>4877</v>
      </c>
      <c r="P5143" s="70" t="str">
        <f t="shared" ca="1" si="856"/>
        <v/>
      </c>
      <c r="Q5143" s="70" t="str">
        <f t="shared" ca="1" si="857"/>
        <v/>
      </c>
      <c r="R5143" s="70" t="str">
        <f t="shared" ca="1" si="858"/>
        <v/>
      </c>
      <c r="S5143" s="70" t="str">
        <f t="shared" ca="1" si="859"/>
        <v/>
      </c>
      <c r="T5143" s="147" t="str">
        <f t="shared" ca="1" si="860"/>
        <v/>
      </c>
      <c r="U5143" s="146"/>
      <c r="V5143" s="51"/>
      <c r="W5143" s="51"/>
      <c r="X5143" s="51"/>
      <c r="Y5143" s="51"/>
      <c r="Z5143" s="51"/>
      <c r="AA5143" s="145"/>
    </row>
    <row r="5144" spans="1:27" s="2" customFormat="1" ht="15.6" x14ac:dyDescent="0.3">
      <c r="A5144" s="555">
        <v>45560</v>
      </c>
      <c r="B5144" s="48" t="s">
        <v>4875</v>
      </c>
      <c r="C5144" s="48" t="s">
        <v>27</v>
      </c>
      <c r="D5144" s="48">
        <v>4</v>
      </c>
      <c r="E5144" s="48" t="s">
        <v>108</v>
      </c>
      <c r="F5144" s="45">
        <v>8</v>
      </c>
      <c r="G5144" s="67" t="s">
        <v>4882</v>
      </c>
      <c r="H5144" s="47" t="s">
        <v>57</v>
      </c>
      <c r="I5144" s="47"/>
      <c r="J5144" s="568"/>
      <c r="K5144" s="42" t="s">
        <v>31</v>
      </c>
      <c r="L5144" s="543">
        <v>45484</v>
      </c>
      <c r="M5144" s="51"/>
      <c r="N5144" s="513">
        <v>45516</v>
      </c>
      <c r="O5144" s="51" t="s">
        <v>4877</v>
      </c>
      <c r="P5144" s="70" t="str">
        <f t="shared" ca="1" si="856"/>
        <v/>
      </c>
      <c r="Q5144" s="70" t="str">
        <f t="shared" ca="1" si="857"/>
        <v/>
      </c>
      <c r="R5144" s="70" t="str">
        <f t="shared" ca="1" si="858"/>
        <v/>
      </c>
      <c r="S5144" s="70" t="str">
        <f t="shared" ca="1" si="859"/>
        <v/>
      </c>
      <c r="T5144" s="147" t="str">
        <f t="shared" ca="1" si="860"/>
        <v/>
      </c>
      <c r="U5144" s="146"/>
      <c r="V5144" s="51"/>
      <c r="W5144" s="51"/>
      <c r="X5144" s="51"/>
      <c r="Y5144" s="51"/>
      <c r="Z5144" s="51"/>
      <c r="AA5144" s="145"/>
    </row>
    <row r="5145" spans="1:27" s="2" customFormat="1" ht="15.6" x14ac:dyDescent="0.3">
      <c r="A5145" s="555">
        <v>45560</v>
      </c>
      <c r="B5145" s="48" t="s">
        <v>4875</v>
      </c>
      <c r="C5145" s="48" t="s">
        <v>27</v>
      </c>
      <c r="D5145" s="48">
        <v>4</v>
      </c>
      <c r="E5145" s="48" t="s">
        <v>108</v>
      </c>
      <c r="F5145" s="45">
        <v>9</v>
      </c>
      <c r="G5145" s="67" t="s">
        <v>4881</v>
      </c>
      <c r="H5145" s="47" t="s">
        <v>30</v>
      </c>
      <c r="I5145" s="47"/>
      <c r="J5145" s="568"/>
      <c r="K5145" s="42" t="s">
        <v>31</v>
      </c>
      <c r="L5145" s="543">
        <v>45484</v>
      </c>
      <c r="M5145" s="51"/>
      <c r="N5145" s="513">
        <v>45516</v>
      </c>
      <c r="O5145" s="51" t="s">
        <v>4877</v>
      </c>
      <c r="P5145" s="70" t="str">
        <f t="shared" ca="1" si="856"/>
        <v/>
      </c>
      <c r="Q5145" s="70" t="str">
        <f t="shared" ca="1" si="857"/>
        <v/>
      </c>
      <c r="R5145" s="70" t="str">
        <f t="shared" ca="1" si="858"/>
        <v/>
      </c>
      <c r="S5145" s="70" t="str">
        <f t="shared" ca="1" si="859"/>
        <v/>
      </c>
      <c r="T5145" s="147" t="str">
        <f t="shared" ca="1" si="860"/>
        <v/>
      </c>
      <c r="U5145" s="146"/>
      <c r="V5145" s="51"/>
      <c r="W5145" s="51"/>
      <c r="X5145" s="51"/>
      <c r="Y5145" s="51"/>
      <c r="Z5145" s="51"/>
      <c r="AA5145" s="145"/>
    </row>
    <row r="5146" spans="1:27" s="2" customFormat="1" ht="15.6" x14ac:dyDescent="0.3">
      <c r="A5146" s="555">
        <v>45560</v>
      </c>
      <c r="B5146" s="48" t="s">
        <v>4875</v>
      </c>
      <c r="C5146" s="48" t="s">
        <v>27</v>
      </c>
      <c r="D5146" s="48">
        <v>4</v>
      </c>
      <c r="E5146" s="48" t="s">
        <v>108</v>
      </c>
      <c r="F5146" s="45">
        <v>10</v>
      </c>
      <c r="G5146" s="67" t="s">
        <v>3393</v>
      </c>
      <c r="H5146" s="47" t="s">
        <v>30</v>
      </c>
      <c r="I5146" s="48"/>
      <c r="J5146" s="513"/>
      <c r="K5146" s="42" t="s">
        <v>31</v>
      </c>
      <c r="L5146" s="543">
        <v>45484</v>
      </c>
      <c r="M5146" s="51"/>
      <c r="N5146" s="513">
        <v>45526</v>
      </c>
      <c r="O5146" s="51" t="s">
        <v>4877</v>
      </c>
      <c r="P5146" s="70" t="str">
        <f t="shared" ca="1" si="856"/>
        <v/>
      </c>
      <c r="Q5146" s="70" t="str">
        <f t="shared" ca="1" si="857"/>
        <v/>
      </c>
      <c r="R5146" s="70" t="str">
        <f t="shared" ca="1" si="858"/>
        <v/>
      </c>
      <c r="S5146" s="70" t="str">
        <f t="shared" ca="1" si="859"/>
        <v/>
      </c>
      <c r="T5146" s="147" t="str">
        <f t="shared" ca="1" si="860"/>
        <v/>
      </c>
      <c r="U5146" s="146"/>
      <c r="V5146" s="51"/>
      <c r="W5146" s="51"/>
      <c r="X5146" s="51"/>
      <c r="Y5146" s="51"/>
      <c r="Z5146" s="51"/>
      <c r="AA5146" s="145"/>
    </row>
    <row r="5147" spans="1:27" s="2" customFormat="1" ht="15.6" x14ac:dyDescent="0.3">
      <c r="A5147" s="555">
        <v>45560</v>
      </c>
      <c r="B5147" s="48" t="s">
        <v>4875</v>
      </c>
      <c r="C5147" s="48" t="s">
        <v>27</v>
      </c>
      <c r="D5147" s="48">
        <v>4</v>
      </c>
      <c r="E5147" s="48" t="s">
        <v>108</v>
      </c>
      <c r="F5147" s="45">
        <v>11</v>
      </c>
      <c r="G5147" s="68" t="s">
        <v>4880</v>
      </c>
      <c r="H5147" s="48"/>
      <c r="I5147" s="48"/>
      <c r="J5147" s="513"/>
      <c r="K5147" s="188" t="s">
        <v>227</v>
      </c>
      <c r="L5147" s="543">
        <v>45484</v>
      </c>
      <c r="M5147" s="51"/>
      <c r="N5147" s="513">
        <v>45538</v>
      </c>
      <c r="O5147" s="51" t="s">
        <v>4877</v>
      </c>
      <c r="P5147" s="70" t="str">
        <f t="shared" ca="1" si="856"/>
        <v/>
      </c>
      <c r="Q5147" s="70" t="str">
        <f t="shared" ca="1" si="857"/>
        <v/>
      </c>
      <c r="R5147" s="70" t="str">
        <f t="shared" ca="1" si="858"/>
        <v/>
      </c>
      <c r="S5147" s="70" t="str">
        <f t="shared" ca="1" si="859"/>
        <v/>
      </c>
      <c r="T5147" s="147" t="str">
        <f t="shared" ca="1" si="860"/>
        <v/>
      </c>
      <c r="U5147" s="146"/>
      <c r="V5147" s="51"/>
      <c r="W5147" s="51"/>
      <c r="X5147" s="51"/>
      <c r="Y5147" s="51"/>
      <c r="Z5147" s="51"/>
      <c r="AA5147" s="145"/>
    </row>
    <row r="5148" spans="1:27" s="2" customFormat="1" ht="15.6" x14ac:dyDescent="0.3">
      <c r="A5148" s="555">
        <v>45560</v>
      </c>
      <c r="B5148" s="48" t="s">
        <v>4875</v>
      </c>
      <c r="C5148" s="48" t="s">
        <v>27</v>
      </c>
      <c r="D5148" s="48">
        <v>4</v>
      </c>
      <c r="E5148" s="48" t="s">
        <v>108</v>
      </c>
      <c r="F5148" s="45">
        <v>12</v>
      </c>
      <c r="G5148" s="67" t="s">
        <v>4879</v>
      </c>
      <c r="H5148" s="47" t="s">
        <v>30</v>
      </c>
      <c r="I5148" s="47"/>
      <c r="J5148" s="568"/>
      <c r="K5148" s="42" t="s">
        <v>31</v>
      </c>
      <c r="L5148" s="543">
        <v>45484</v>
      </c>
      <c r="M5148" s="51"/>
      <c r="N5148" s="513">
        <v>45516</v>
      </c>
      <c r="O5148" s="51" t="s">
        <v>4877</v>
      </c>
      <c r="P5148" s="70" t="str">
        <f t="shared" ca="1" si="856"/>
        <v/>
      </c>
      <c r="Q5148" s="70" t="str">
        <f t="shared" ca="1" si="857"/>
        <v/>
      </c>
      <c r="R5148" s="70" t="str">
        <f t="shared" ca="1" si="858"/>
        <v/>
      </c>
      <c r="S5148" s="70" t="str">
        <f t="shared" ca="1" si="859"/>
        <v/>
      </c>
      <c r="T5148" s="147" t="str">
        <f t="shared" ca="1" si="860"/>
        <v/>
      </c>
      <c r="U5148" s="146"/>
      <c r="V5148" s="51"/>
      <c r="W5148" s="51"/>
      <c r="X5148" s="51"/>
      <c r="Y5148" s="51"/>
      <c r="Z5148" s="51"/>
      <c r="AA5148" s="145"/>
    </row>
    <row r="5149" spans="1:27" s="2" customFormat="1" ht="15.6" x14ac:dyDescent="0.3">
      <c r="A5149" s="555">
        <v>45560</v>
      </c>
      <c r="B5149" s="48" t="s">
        <v>4875</v>
      </c>
      <c r="C5149" s="48" t="s">
        <v>27</v>
      </c>
      <c r="D5149" s="48">
        <v>4</v>
      </c>
      <c r="E5149" s="48" t="s">
        <v>108</v>
      </c>
      <c r="F5149" s="45">
        <v>13</v>
      </c>
      <c r="G5149" s="67" t="s">
        <v>4878</v>
      </c>
      <c r="H5149" s="47" t="s">
        <v>30</v>
      </c>
      <c r="I5149" s="48"/>
      <c r="J5149" s="513"/>
      <c r="K5149" s="42" t="s">
        <v>31</v>
      </c>
      <c r="L5149" s="543">
        <v>45484</v>
      </c>
      <c r="M5149" s="51"/>
      <c r="N5149" s="513">
        <v>45526</v>
      </c>
      <c r="O5149" s="51" t="s">
        <v>4877</v>
      </c>
      <c r="P5149" s="70" t="str">
        <f t="shared" ca="1" si="856"/>
        <v/>
      </c>
      <c r="Q5149" s="70" t="str">
        <f t="shared" ca="1" si="857"/>
        <v/>
      </c>
      <c r="R5149" s="70" t="str">
        <f t="shared" ca="1" si="858"/>
        <v/>
      </c>
      <c r="S5149" s="70" t="str">
        <f t="shared" ca="1" si="859"/>
        <v/>
      </c>
      <c r="T5149" s="147" t="str">
        <f t="shared" ca="1" si="860"/>
        <v/>
      </c>
      <c r="U5149" s="146"/>
      <c r="V5149" s="51"/>
      <c r="W5149" s="51"/>
      <c r="X5149" s="51"/>
      <c r="Y5149" s="51"/>
      <c r="Z5149" s="51"/>
      <c r="AA5149" s="145"/>
    </row>
    <row r="5150" spans="1:27" s="2" customFormat="1" ht="15.6" x14ac:dyDescent="0.3">
      <c r="A5150" s="555">
        <v>45560</v>
      </c>
      <c r="B5150" s="48" t="s">
        <v>4875</v>
      </c>
      <c r="C5150" s="48" t="s">
        <v>27</v>
      </c>
      <c r="D5150" s="48">
        <v>4</v>
      </c>
      <c r="E5150" s="48" t="s">
        <v>108</v>
      </c>
      <c r="F5150" s="45">
        <v>14</v>
      </c>
      <c r="G5150" s="67" t="s">
        <v>5577</v>
      </c>
      <c r="H5150" s="47" t="s">
        <v>30</v>
      </c>
      <c r="I5150" s="47"/>
      <c r="J5150" s="568">
        <v>46103</v>
      </c>
      <c r="K5150" s="42" t="s">
        <v>31</v>
      </c>
      <c r="L5150" s="543">
        <v>45484</v>
      </c>
      <c r="M5150" s="51"/>
      <c r="N5150" s="513">
        <v>46128</v>
      </c>
      <c r="O5150" s="51"/>
      <c r="P5150" s="70"/>
      <c r="Q5150" s="70"/>
      <c r="R5150" s="70"/>
      <c r="S5150" s="70"/>
      <c r="T5150" s="147"/>
      <c r="U5150" s="146"/>
      <c r="V5150" s="51"/>
      <c r="W5150" s="51"/>
      <c r="X5150" s="51"/>
      <c r="Y5150" s="51"/>
      <c r="Z5150" s="51"/>
      <c r="AA5150" s="145"/>
    </row>
    <row r="5151" spans="1:27" s="2" customFormat="1" ht="31.2" x14ac:dyDescent="0.3">
      <c r="A5151" s="555">
        <v>45560</v>
      </c>
      <c r="B5151" s="48" t="s">
        <v>4875</v>
      </c>
      <c r="C5151" s="48" t="s">
        <v>27</v>
      </c>
      <c r="D5151" s="48">
        <v>4</v>
      </c>
      <c r="E5151" s="48" t="s">
        <v>108</v>
      </c>
      <c r="F5151" s="45">
        <v>15</v>
      </c>
      <c r="G5151" s="633" t="s">
        <v>5581</v>
      </c>
      <c r="H5151" s="48" t="s">
        <v>84</v>
      </c>
      <c r="I5151" s="48"/>
      <c r="J5151" s="513">
        <v>46138</v>
      </c>
      <c r="K5151" s="193" t="s">
        <v>31</v>
      </c>
      <c r="L5151" s="543">
        <v>45484</v>
      </c>
      <c r="M5151" s="51"/>
      <c r="N5151" s="515">
        <v>46169</v>
      </c>
      <c r="O5151" s="51"/>
      <c r="P5151" s="70"/>
      <c r="Q5151" s="70"/>
      <c r="R5151" s="70"/>
      <c r="S5151" s="70"/>
      <c r="T5151" s="147"/>
      <c r="U5151" s="146"/>
      <c r="V5151" s="51"/>
      <c r="W5151" s="51"/>
      <c r="X5151" s="51"/>
      <c r="Y5151" s="51"/>
      <c r="Z5151" s="51"/>
      <c r="AA5151" s="145"/>
    </row>
    <row r="5152" spans="1:27" s="2" customFormat="1" ht="15.6" x14ac:dyDescent="0.3">
      <c r="A5152" s="555">
        <v>45509</v>
      </c>
      <c r="B5152" s="48" t="s">
        <v>4887</v>
      </c>
      <c r="C5152" s="48" t="s">
        <v>27</v>
      </c>
      <c r="D5152" s="48">
        <v>5</v>
      </c>
      <c r="E5152" s="48" t="s">
        <v>28</v>
      </c>
      <c r="F5152" s="60">
        <v>13</v>
      </c>
      <c r="G5152" s="63" t="s">
        <v>4888</v>
      </c>
      <c r="H5152" s="47" t="s">
        <v>104</v>
      </c>
      <c r="I5152" s="59"/>
      <c r="J5152" s="568">
        <v>45700</v>
      </c>
      <c r="K5152" s="42" t="s">
        <v>31</v>
      </c>
      <c r="L5152" s="544">
        <v>45315</v>
      </c>
      <c r="M5152" s="43"/>
      <c r="N5152" s="513">
        <v>45734</v>
      </c>
      <c r="O5152" s="51"/>
      <c r="P5152" s="70" t="str">
        <f ca="1">IF(K5152="NÃO INTERVENCIONADO",TODAY()-L5152,"")</f>
        <v/>
      </c>
      <c r="Q5152" s="70" t="str">
        <f t="shared" ref="Q5152:Q5183" ca="1" si="861">IF(K5152="ENCOMENDADO",TODAY()-J5152,"")</f>
        <v/>
      </c>
      <c r="R5152" s="70" t="str">
        <f t="shared" ref="R5152:R5183" ca="1" si="862">IF(K5152="EM OBRA",TODAY()-J5152,"")</f>
        <v/>
      </c>
      <c r="S5152" s="70" t="str">
        <f t="shared" ref="S5152:S5183" ca="1" si="863">IF(K5152="CORREÇÃO NÃO ACEITE",TODAY()-J5152,"")</f>
        <v/>
      </c>
      <c r="T5152" s="147" t="str">
        <f t="shared" ref="T5152:T5183" ca="1" si="864">IF(K5152="A VERIFICAR",TODAY()-J5152,"")</f>
        <v/>
      </c>
      <c r="U5152" s="146"/>
      <c r="V5152" s="51"/>
      <c r="W5152" s="51"/>
      <c r="X5152" s="51"/>
      <c r="Y5152" s="51"/>
      <c r="Z5152" s="51"/>
      <c r="AA5152" s="145"/>
    </row>
    <row r="5153" spans="1:27" s="2" customFormat="1" ht="15.6" x14ac:dyDescent="0.3">
      <c r="A5153" s="555">
        <v>45509</v>
      </c>
      <c r="B5153" s="48" t="s">
        <v>4887</v>
      </c>
      <c r="C5153" s="48" t="s">
        <v>27</v>
      </c>
      <c r="D5153" s="48">
        <v>5</v>
      </c>
      <c r="E5153" s="48" t="s">
        <v>28</v>
      </c>
      <c r="F5153" s="60">
        <v>23</v>
      </c>
      <c r="G5153" s="71" t="s">
        <v>4889</v>
      </c>
      <c r="H5153" s="47" t="s">
        <v>68</v>
      </c>
      <c r="I5153" s="59"/>
      <c r="J5153" s="569">
        <v>45610</v>
      </c>
      <c r="K5153" s="42" t="s">
        <v>31</v>
      </c>
      <c r="L5153" s="544">
        <v>45315</v>
      </c>
      <c r="M5153" s="43"/>
      <c r="N5153" s="513">
        <v>45644</v>
      </c>
      <c r="O5153" s="51"/>
      <c r="P5153" s="70" t="str">
        <f t="shared" ref="P5153:P5159" ca="1" si="865">IF(K5153="NÃO INTERVENCIONADO",TODAY()-J5153,"")</f>
        <v/>
      </c>
      <c r="Q5153" s="70" t="str">
        <f t="shared" ca="1" si="861"/>
        <v/>
      </c>
      <c r="R5153" s="70" t="str">
        <f t="shared" ca="1" si="862"/>
        <v/>
      </c>
      <c r="S5153" s="70" t="str">
        <f t="shared" ca="1" si="863"/>
        <v/>
      </c>
      <c r="T5153" s="147" t="str">
        <f t="shared" ca="1" si="864"/>
        <v/>
      </c>
      <c r="U5153" s="146"/>
      <c r="V5153" s="51"/>
      <c r="W5153" s="51"/>
      <c r="X5153" s="51"/>
      <c r="Y5153" s="51"/>
      <c r="Z5153" s="51"/>
      <c r="AA5153" s="145"/>
    </row>
    <row r="5154" spans="1:27" s="2" customFormat="1" ht="15.6" x14ac:dyDescent="0.3">
      <c r="A5154" s="555">
        <v>45509</v>
      </c>
      <c r="B5154" s="48" t="s">
        <v>4887</v>
      </c>
      <c r="C5154" s="48" t="s">
        <v>27</v>
      </c>
      <c r="D5154" s="48">
        <v>5</v>
      </c>
      <c r="E5154" s="48" t="s">
        <v>28</v>
      </c>
      <c r="F5154" s="60">
        <v>22</v>
      </c>
      <c r="G5154" s="63" t="s">
        <v>4890</v>
      </c>
      <c r="H5154" s="47" t="s">
        <v>54</v>
      </c>
      <c r="I5154" s="59"/>
      <c r="J5154" s="568">
        <v>45587</v>
      </c>
      <c r="K5154" s="42" t="s">
        <v>31</v>
      </c>
      <c r="L5154" s="544">
        <v>45315</v>
      </c>
      <c r="M5154" s="43"/>
      <c r="N5154" s="513">
        <v>45610</v>
      </c>
      <c r="O5154" s="51"/>
      <c r="P5154" s="70" t="str">
        <f t="shared" ca="1" si="865"/>
        <v/>
      </c>
      <c r="Q5154" s="70" t="str">
        <f t="shared" ca="1" si="861"/>
        <v/>
      </c>
      <c r="R5154" s="70" t="str">
        <f t="shared" ca="1" si="862"/>
        <v/>
      </c>
      <c r="S5154" s="70" t="str">
        <f t="shared" ca="1" si="863"/>
        <v/>
      </c>
      <c r="T5154" s="147" t="str">
        <f t="shared" ca="1" si="864"/>
        <v/>
      </c>
      <c r="U5154" s="146"/>
      <c r="V5154" s="51"/>
      <c r="W5154" s="51"/>
      <c r="X5154" s="51"/>
      <c r="Y5154" s="51"/>
      <c r="Z5154" s="51"/>
      <c r="AA5154" s="145"/>
    </row>
    <row r="5155" spans="1:27" s="2" customFormat="1" ht="15.6" x14ac:dyDescent="0.3">
      <c r="A5155" s="555">
        <v>45509</v>
      </c>
      <c r="B5155" s="48" t="s">
        <v>4887</v>
      </c>
      <c r="C5155" s="48" t="s">
        <v>27</v>
      </c>
      <c r="D5155" s="48">
        <v>5</v>
      </c>
      <c r="E5155" s="48" t="s">
        <v>28</v>
      </c>
      <c r="F5155" s="60">
        <v>21</v>
      </c>
      <c r="G5155" s="63" t="s">
        <v>4891</v>
      </c>
      <c r="H5155" s="47" t="s">
        <v>592</v>
      </c>
      <c r="I5155" s="59"/>
      <c r="J5155" s="568">
        <v>45559</v>
      </c>
      <c r="K5155" s="187" t="s">
        <v>31</v>
      </c>
      <c r="L5155" s="544">
        <v>45315</v>
      </c>
      <c r="M5155" s="43"/>
      <c r="N5155" s="513">
        <v>45559</v>
      </c>
      <c r="O5155" s="51"/>
      <c r="P5155" s="70" t="str">
        <f t="shared" ca="1" si="865"/>
        <v/>
      </c>
      <c r="Q5155" s="70" t="str">
        <f t="shared" ca="1" si="861"/>
        <v/>
      </c>
      <c r="R5155" s="70" t="str">
        <f t="shared" ca="1" si="862"/>
        <v/>
      </c>
      <c r="S5155" s="70" t="str">
        <f t="shared" ca="1" si="863"/>
        <v/>
      </c>
      <c r="T5155" s="147" t="str">
        <f t="shared" ca="1" si="864"/>
        <v/>
      </c>
      <c r="U5155" s="146"/>
      <c r="V5155" s="51"/>
      <c r="W5155" s="51"/>
      <c r="X5155" s="51"/>
      <c r="Y5155" s="51"/>
      <c r="Z5155" s="51"/>
      <c r="AA5155" s="145"/>
    </row>
    <row r="5156" spans="1:27" s="2" customFormat="1" ht="15.6" x14ac:dyDescent="0.3">
      <c r="A5156" s="555">
        <v>45509</v>
      </c>
      <c r="B5156" s="48" t="s">
        <v>4887</v>
      </c>
      <c r="C5156" s="48" t="s">
        <v>27</v>
      </c>
      <c r="D5156" s="48">
        <v>5</v>
      </c>
      <c r="E5156" s="48" t="s">
        <v>28</v>
      </c>
      <c r="F5156" s="60">
        <v>20</v>
      </c>
      <c r="G5156" s="63" t="s">
        <v>4892</v>
      </c>
      <c r="H5156" s="47" t="s">
        <v>30</v>
      </c>
      <c r="I5156" s="59"/>
      <c r="J5156" s="528"/>
      <c r="K5156" s="42" t="s">
        <v>31</v>
      </c>
      <c r="L5156" s="544">
        <v>45315</v>
      </c>
      <c r="M5156" s="43"/>
      <c r="N5156" s="513">
        <v>45601</v>
      </c>
      <c r="O5156" s="51"/>
      <c r="P5156" s="70" t="str">
        <f t="shared" ca="1" si="865"/>
        <v/>
      </c>
      <c r="Q5156" s="70" t="str">
        <f t="shared" ca="1" si="861"/>
        <v/>
      </c>
      <c r="R5156" s="70" t="str">
        <f t="shared" ca="1" si="862"/>
        <v/>
      </c>
      <c r="S5156" s="70" t="str">
        <f t="shared" ca="1" si="863"/>
        <v/>
      </c>
      <c r="T5156" s="147" t="str">
        <f t="shared" ca="1" si="864"/>
        <v/>
      </c>
      <c r="U5156" s="146"/>
      <c r="V5156" s="51"/>
      <c r="W5156" s="51"/>
      <c r="X5156" s="51"/>
      <c r="Y5156" s="51"/>
      <c r="Z5156" s="51"/>
      <c r="AA5156" s="145"/>
    </row>
    <row r="5157" spans="1:27" s="2" customFormat="1" ht="15.6" x14ac:dyDescent="0.3">
      <c r="A5157" s="555">
        <v>45509</v>
      </c>
      <c r="B5157" s="48" t="s">
        <v>4887</v>
      </c>
      <c r="C5157" s="48" t="s">
        <v>27</v>
      </c>
      <c r="D5157" s="48">
        <v>5</v>
      </c>
      <c r="E5157" s="48" t="s">
        <v>28</v>
      </c>
      <c r="F5157" s="60">
        <v>19</v>
      </c>
      <c r="G5157" s="63" t="s">
        <v>4893</v>
      </c>
      <c r="H5157" s="47" t="s">
        <v>113</v>
      </c>
      <c r="I5157" s="59"/>
      <c r="J5157" s="528"/>
      <c r="K5157" s="42" t="s">
        <v>31</v>
      </c>
      <c r="L5157" s="544">
        <v>45315</v>
      </c>
      <c r="M5157" s="43"/>
      <c r="N5157" s="513">
        <v>45559</v>
      </c>
      <c r="O5157" s="51"/>
      <c r="P5157" s="70" t="str">
        <f t="shared" ca="1" si="865"/>
        <v/>
      </c>
      <c r="Q5157" s="70" t="str">
        <f t="shared" ca="1" si="861"/>
        <v/>
      </c>
      <c r="R5157" s="70" t="str">
        <f t="shared" ca="1" si="862"/>
        <v/>
      </c>
      <c r="S5157" s="70" t="str">
        <f t="shared" ca="1" si="863"/>
        <v/>
      </c>
      <c r="T5157" s="147" t="str">
        <f t="shared" ca="1" si="864"/>
        <v/>
      </c>
      <c r="U5157" s="146"/>
      <c r="V5157" s="51"/>
      <c r="W5157" s="51"/>
      <c r="X5157" s="51"/>
      <c r="Y5157" s="51"/>
      <c r="Z5157" s="51"/>
      <c r="AA5157" s="145"/>
    </row>
    <row r="5158" spans="1:27" s="2" customFormat="1" ht="46.8" x14ac:dyDescent="0.3">
      <c r="A5158" s="555">
        <v>45509</v>
      </c>
      <c r="B5158" s="48" t="s">
        <v>4887</v>
      </c>
      <c r="C5158" s="48" t="s">
        <v>27</v>
      </c>
      <c r="D5158" s="48">
        <v>5</v>
      </c>
      <c r="E5158" s="48" t="s">
        <v>28</v>
      </c>
      <c r="F5158" s="60">
        <v>18</v>
      </c>
      <c r="G5158" s="63" t="s">
        <v>4894</v>
      </c>
      <c r="H5158" s="47" t="s">
        <v>30</v>
      </c>
      <c r="I5158" s="59"/>
      <c r="J5158" s="528"/>
      <c r="K5158" s="42" t="s">
        <v>31</v>
      </c>
      <c r="L5158" s="544">
        <v>45315</v>
      </c>
      <c r="M5158" s="43"/>
      <c r="N5158" s="513">
        <v>45601</v>
      </c>
      <c r="O5158" s="51"/>
      <c r="P5158" s="70" t="str">
        <f t="shared" ca="1" si="865"/>
        <v/>
      </c>
      <c r="Q5158" s="70" t="str">
        <f t="shared" ca="1" si="861"/>
        <v/>
      </c>
      <c r="R5158" s="70" t="str">
        <f t="shared" ca="1" si="862"/>
        <v/>
      </c>
      <c r="S5158" s="70" t="str">
        <f t="shared" ca="1" si="863"/>
        <v/>
      </c>
      <c r="T5158" s="147" t="str">
        <f t="shared" ca="1" si="864"/>
        <v/>
      </c>
      <c r="U5158" s="146"/>
      <c r="V5158" s="51"/>
      <c r="W5158" s="51"/>
      <c r="X5158" s="51"/>
      <c r="Y5158" s="51"/>
      <c r="Z5158" s="51"/>
      <c r="AA5158" s="145"/>
    </row>
    <row r="5159" spans="1:27" s="2" customFormat="1" ht="15.6" x14ac:dyDescent="0.3">
      <c r="A5159" s="555">
        <v>45509</v>
      </c>
      <c r="B5159" s="48" t="s">
        <v>4887</v>
      </c>
      <c r="C5159" s="45" t="s">
        <v>27</v>
      </c>
      <c r="D5159" s="45">
        <v>5</v>
      </c>
      <c r="E5159" s="45" t="s">
        <v>28</v>
      </c>
      <c r="F5159" s="60">
        <v>17</v>
      </c>
      <c r="G5159" s="218" t="s">
        <v>4895</v>
      </c>
      <c r="H5159" s="95" t="s">
        <v>84</v>
      </c>
      <c r="I5159" s="95"/>
      <c r="J5159" s="570">
        <v>45587</v>
      </c>
      <c r="K5159" s="42" t="s">
        <v>31</v>
      </c>
      <c r="L5159" s="544">
        <v>45315</v>
      </c>
      <c r="M5159" s="43"/>
      <c r="N5159" s="513">
        <v>45610</v>
      </c>
      <c r="O5159" s="51"/>
      <c r="P5159" s="70" t="str">
        <f t="shared" ca="1" si="865"/>
        <v/>
      </c>
      <c r="Q5159" s="70" t="str">
        <f t="shared" ca="1" si="861"/>
        <v/>
      </c>
      <c r="R5159" s="70" t="str">
        <f t="shared" ca="1" si="862"/>
        <v/>
      </c>
      <c r="S5159" s="70" t="str">
        <f t="shared" ca="1" si="863"/>
        <v/>
      </c>
      <c r="T5159" s="147" t="str">
        <f t="shared" ca="1" si="864"/>
        <v/>
      </c>
      <c r="U5159" s="146"/>
      <c r="V5159" s="51"/>
      <c r="W5159" s="51"/>
      <c r="X5159" s="51"/>
      <c r="Y5159" s="51"/>
      <c r="Z5159" s="51"/>
      <c r="AA5159" s="145"/>
    </row>
    <row r="5160" spans="1:27" s="2" customFormat="1" ht="15.6" x14ac:dyDescent="0.3">
      <c r="A5160" s="555">
        <v>45509</v>
      </c>
      <c r="B5160" s="48" t="s">
        <v>4887</v>
      </c>
      <c r="C5160" s="48" t="s">
        <v>27</v>
      </c>
      <c r="D5160" s="48">
        <v>5</v>
      </c>
      <c r="E5160" s="48" t="s">
        <v>28</v>
      </c>
      <c r="F5160" s="60">
        <v>16</v>
      </c>
      <c r="G5160" s="71" t="s">
        <v>4896</v>
      </c>
      <c r="H5160" s="53" t="s">
        <v>30</v>
      </c>
      <c r="I5160" s="59"/>
      <c r="J5160" s="528"/>
      <c r="K5160" s="42" t="s">
        <v>31</v>
      </c>
      <c r="L5160" s="544">
        <v>45315</v>
      </c>
      <c r="M5160" s="43"/>
      <c r="N5160" s="513">
        <v>45644</v>
      </c>
      <c r="O5160" s="51"/>
      <c r="P5160" s="70" t="str">
        <f ca="1">IF(K5160="NÃO INTERVENCIONADO",TODAY()-L5160,"")</f>
        <v/>
      </c>
      <c r="Q5160" s="70" t="str">
        <f t="shared" ca="1" si="861"/>
        <v/>
      </c>
      <c r="R5160" s="70" t="str">
        <f t="shared" ca="1" si="862"/>
        <v/>
      </c>
      <c r="S5160" s="70" t="str">
        <f t="shared" ca="1" si="863"/>
        <v/>
      </c>
      <c r="T5160" s="147" t="str">
        <f t="shared" ca="1" si="864"/>
        <v/>
      </c>
      <c r="U5160" s="146"/>
      <c r="V5160" s="51"/>
      <c r="W5160" s="51"/>
      <c r="X5160" s="51"/>
      <c r="Y5160" s="51"/>
      <c r="Z5160" s="51"/>
      <c r="AA5160" s="145"/>
    </row>
    <row r="5161" spans="1:27" s="2" customFormat="1" ht="15.6" x14ac:dyDescent="0.3">
      <c r="A5161" s="555">
        <v>45509</v>
      </c>
      <c r="B5161" s="48" t="s">
        <v>4887</v>
      </c>
      <c r="C5161" s="48" t="s">
        <v>27</v>
      </c>
      <c r="D5161" s="48">
        <v>5</v>
      </c>
      <c r="E5161" s="48" t="s">
        <v>28</v>
      </c>
      <c r="F5161" s="60">
        <v>15</v>
      </c>
      <c r="G5161" s="218" t="s">
        <v>4897</v>
      </c>
      <c r="H5161" s="95" t="s">
        <v>84</v>
      </c>
      <c r="I5161" s="95"/>
      <c r="J5161" s="570"/>
      <c r="K5161" s="42" t="s">
        <v>31</v>
      </c>
      <c r="L5161" s="544">
        <v>45315</v>
      </c>
      <c r="M5161" s="43"/>
      <c r="N5161" s="513">
        <v>45601</v>
      </c>
      <c r="O5161" s="51"/>
      <c r="P5161" s="70" t="str">
        <f t="shared" ref="P5161:P5173" ca="1" si="866">IF(K5161="NÃO INTERVENCIONADO",TODAY()-J5161,"")</f>
        <v/>
      </c>
      <c r="Q5161" s="70" t="str">
        <f t="shared" ca="1" si="861"/>
        <v/>
      </c>
      <c r="R5161" s="70" t="str">
        <f t="shared" ca="1" si="862"/>
        <v/>
      </c>
      <c r="S5161" s="70" t="str">
        <f t="shared" ca="1" si="863"/>
        <v/>
      </c>
      <c r="T5161" s="147" t="str">
        <f t="shared" ca="1" si="864"/>
        <v/>
      </c>
      <c r="U5161" s="146"/>
      <c r="V5161" s="51"/>
      <c r="W5161" s="51"/>
      <c r="X5161" s="51"/>
      <c r="Y5161" s="51"/>
      <c r="Z5161" s="51"/>
      <c r="AA5161" s="145"/>
    </row>
    <row r="5162" spans="1:27" s="2" customFormat="1" ht="31.2" x14ac:dyDescent="0.3">
      <c r="A5162" s="555">
        <v>45509</v>
      </c>
      <c r="B5162" s="48" t="s">
        <v>4887</v>
      </c>
      <c r="C5162" s="45" t="s">
        <v>27</v>
      </c>
      <c r="D5162" s="45">
        <v>5</v>
      </c>
      <c r="E5162" s="45" t="s">
        <v>28</v>
      </c>
      <c r="F5162" s="60">
        <v>14</v>
      </c>
      <c r="G5162" s="71" t="s">
        <v>4898</v>
      </c>
      <c r="H5162" s="53" t="s">
        <v>44</v>
      </c>
      <c r="I5162" s="53"/>
      <c r="J5162" s="569"/>
      <c r="K5162" s="187" t="s">
        <v>31</v>
      </c>
      <c r="L5162" s="544">
        <v>45315</v>
      </c>
      <c r="M5162" s="43"/>
      <c r="N5162" s="513">
        <v>45656</v>
      </c>
      <c r="O5162" s="51"/>
      <c r="P5162" s="70" t="str">
        <f t="shared" ca="1" si="866"/>
        <v/>
      </c>
      <c r="Q5162" s="70" t="str">
        <f t="shared" ca="1" si="861"/>
        <v/>
      </c>
      <c r="R5162" s="70" t="str">
        <f t="shared" ca="1" si="862"/>
        <v/>
      </c>
      <c r="S5162" s="70" t="str">
        <f t="shared" ca="1" si="863"/>
        <v/>
      </c>
      <c r="T5162" s="147" t="str">
        <f t="shared" ca="1" si="864"/>
        <v/>
      </c>
      <c r="U5162" s="146"/>
      <c r="V5162" s="51"/>
      <c r="W5162" s="51"/>
      <c r="X5162" s="51"/>
      <c r="Y5162" s="51"/>
      <c r="Z5162" s="51"/>
      <c r="AA5162" s="145"/>
    </row>
    <row r="5163" spans="1:27" s="2" customFormat="1" ht="15.6" x14ac:dyDescent="0.3">
      <c r="A5163" s="555">
        <v>45509</v>
      </c>
      <c r="B5163" s="48" t="s">
        <v>4887</v>
      </c>
      <c r="C5163" s="48" t="s">
        <v>27</v>
      </c>
      <c r="D5163" s="48">
        <v>5</v>
      </c>
      <c r="E5163" s="48" t="s">
        <v>28</v>
      </c>
      <c r="F5163" s="60">
        <v>12</v>
      </c>
      <c r="G5163" s="46" t="s">
        <v>4899</v>
      </c>
      <c r="H5163" s="65" t="s">
        <v>116</v>
      </c>
      <c r="I5163" s="59"/>
      <c r="J5163" s="528"/>
      <c r="K5163" s="42" t="s">
        <v>31</v>
      </c>
      <c r="L5163" s="544">
        <v>45315</v>
      </c>
      <c r="M5163" s="43"/>
      <c r="N5163" s="513">
        <v>45610</v>
      </c>
      <c r="O5163" s="51"/>
      <c r="P5163" s="70" t="str">
        <f t="shared" ca="1" si="866"/>
        <v/>
      </c>
      <c r="Q5163" s="70" t="str">
        <f t="shared" ca="1" si="861"/>
        <v/>
      </c>
      <c r="R5163" s="70" t="str">
        <f t="shared" ca="1" si="862"/>
        <v/>
      </c>
      <c r="S5163" s="70" t="str">
        <f t="shared" ca="1" si="863"/>
        <v/>
      </c>
      <c r="T5163" s="147" t="str">
        <f t="shared" ca="1" si="864"/>
        <v/>
      </c>
      <c r="U5163" s="146"/>
      <c r="V5163" s="51"/>
      <c r="W5163" s="51"/>
      <c r="X5163" s="51"/>
      <c r="Y5163" s="51"/>
      <c r="Z5163" s="51"/>
      <c r="AA5163" s="145"/>
    </row>
    <row r="5164" spans="1:27" s="2" customFormat="1" ht="15.6" x14ac:dyDescent="0.3">
      <c r="A5164" s="555">
        <v>45509</v>
      </c>
      <c r="B5164" s="48" t="s">
        <v>4887</v>
      </c>
      <c r="C5164" s="45" t="s">
        <v>27</v>
      </c>
      <c r="D5164" s="45">
        <v>5</v>
      </c>
      <c r="E5164" s="45" t="s">
        <v>28</v>
      </c>
      <c r="F5164" s="60">
        <v>11</v>
      </c>
      <c r="G5164" s="94" t="s">
        <v>4900</v>
      </c>
      <c r="H5164" s="95" t="s">
        <v>84</v>
      </c>
      <c r="I5164" s="95"/>
      <c r="J5164" s="570"/>
      <c r="K5164" s="42" t="s">
        <v>31</v>
      </c>
      <c r="L5164" s="544">
        <v>45315</v>
      </c>
      <c r="M5164" s="43"/>
      <c r="N5164" s="513">
        <v>45542</v>
      </c>
      <c r="O5164" s="51"/>
      <c r="P5164" s="70" t="str">
        <f t="shared" ca="1" si="866"/>
        <v/>
      </c>
      <c r="Q5164" s="70" t="str">
        <f t="shared" ca="1" si="861"/>
        <v/>
      </c>
      <c r="R5164" s="70" t="str">
        <f t="shared" ca="1" si="862"/>
        <v/>
      </c>
      <c r="S5164" s="70" t="str">
        <f t="shared" ca="1" si="863"/>
        <v/>
      </c>
      <c r="T5164" s="147" t="str">
        <f t="shared" ca="1" si="864"/>
        <v/>
      </c>
      <c r="U5164" s="146"/>
      <c r="V5164" s="51"/>
      <c r="W5164" s="51"/>
      <c r="X5164" s="51"/>
      <c r="Y5164" s="51"/>
      <c r="Z5164" s="51"/>
      <c r="AA5164" s="145"/>
    </row>
    <row r="5165" spans="1:27" s="2" customFormat="1" ht="15.6" x14ac:dyDescent="0.3">
      <c r="A5165" s="555">
        <v>45509</v>
      </c>
      <c r="B5165" s="48" t="s">
        <v>4887</v>
      </c>
      <c r="C5165" s="45" t="s">
        <v>27</v>
      </c>
      <c r="D5165" s="45">
        <v>5</v>
      </c>
      <c r="E5165" s="45" t="s">
        <v>28</v>
      </c>
      <c r="F5165" s="60">
        <v>10</v>
      </c>
      <c r="G5165" s="46" t="s">
        <v>265</v>
      </c>
      <c r="H5165" s="53" t="s">
        <v>44</v>
      </c>
      <c r="I5165" s="59"/>
      <c r="J5165" s="528"/>
      <c r="K5165" s="187" t="s">
        <v>31</v>
      </c>
      <c r="L5165" s="544">
        <v>45315</v>
      </c>
      <c r="M5165" s="43"/>
      <c r="N5165" s="513">
        <v>45656</v>
      </c>
      <c r="O5165" s="51"/>
      <c r="P5165" s="70" t="str">
        <f t="shared" ca="1" si="866"/>
        <v/>
      </c>
      <c r="Q5165" s="70" t="str">
        <f t="shared" ca="1" si="861"/>
        <v/>
      </c>
      <c r="R5165" s="70" t="str">
        <f t="shared" ca="1" si="862"/>
        <v/>
      </c>
      <c r="S5165" s="70" t="str">
        <f t="shared" ca="1" si="863"/>
        <v/>
      </c>
      <c r="T5165" s="147" t="str">
        <f t="shared" ca="1" si="864"/>
        <v/>
      </c>
      <c r="U5165" s="146"/>
      <c r="V5165" s="51"/>
      <c r="W5165" s="51"/>
      <c r="X5165" s="51"/>
      <c r="Y5165" s="51"/>
      <c r="Z5165" s="51"/>
      <c r="AA5165" s="145"/>
    </row>
    <row r="5166" spans="1:27" s="2" customFormat="1" ht="15.6" x14ac:dyDescent="0.3">
      <c r="A5166" s="555">
        <v>45509</v>
      </c>
      <c r="B5166" s="48" t="s">
        <v>4887</v>
      </c>
      <c r="C5166" s="48" t="s">
        <v>27</v>
      </c>
      <c r="D5166" s="48">
        <v>5</v>
      </c>
      <c r="E5166" s="48" t="s">
        <v>28</v>
      </c>
      <c r="F5166" s="60">
        <v>9</v>
      </c>
      <c r="G5166" s="46" t="s">
        <v>4778</v>
      </c>
      <c r="H5166" s="47" t="s">
        <v>68</v>
      </c>
      <c r="I5166" s="59"/>
      <c r="J5166" s="528"/>
      <c r="K5166" s="187" t="s">
        <v>31</v>
      </c>
      <c r="L5166" s="544">
        <v>45315</v>
      </c>
      <c r="M5166" s="43"/>
      <c r="N5166" s="513">
        <v>45587</v>
      </c>
      <c r="O5166" s="51"/>
      <c r="P5166" s="70" t="str">
        <f t="shared" ca="1" si="866"/>
        <v/>
      </c>
      <c r="Q5166" s="70" t="str">
        <f t="shared" ca="1" si="861"/>
        <v/>
      </c>
      <c r="R5166" s="70" t="str">
        <f t="shared" ca="1" si="862"/>
        <v/>
      </c>
      <c r="S5166" s="70" t="str">
        <f t="shared" ca="1" si="863"/>
        <v/>
      </c>
      <c r="T5166" s="147" t="str">
        <f t="shared" ca="1" si="864"/>
        <v/>
      </c>
      <c r="U5166" s="146"/>
      <c r="V5166" s="51"/>
      <c r="W5166" s="51"/>
      <c r="X5166" s="51"/>
      <c r="Y5166" s="51"/>
      <c r="Z5166" s="51"/>
      <c r="AA5166" s="145"/>
    </row>
    <row r="5167" spans="1:27" s="2" customFormat="1" ht="15.6" x14ac:dyDescent="0.3">
      <c r="A5167" s="555">
        <v>45509</v>
      </c>
      <c r="B5167" s="48" t="s">
        <v>4887</v>
      </c>
      <c r="C5167" s="48" t="s">
        <v>27</v>
      </c>
      <c r="D5167" s="48">
        <v>5</v>
      </c>
      <c r="E5167" s="48" t="s">
        <v>28</v>
      </c>
      <c r="F5167" s="60">
        <v>8</v>
      </c>
      <c r="G5167" s="46" t="s">
        <v>4901</v>
      </c>
      <c r="H5167" s="47" t="s">
        <v>30</v>
      </c>
      <c r="I5167" s="48"/>
      <c r="J5167" s="513"/>
      <c r="K5167" s="42" t="s">
        <v>31</v>
      </c>
      <c r="L5167" s="544">
        <v>45315</v>
      </c>
      <c r="M5167" s="43"/>
      <c r="N5167" s="513">
        <v>45601</v>
      </c>
      <c r="O5167" s="51"/>
      <c r="P5167" s="70" t="str">
        <f t="shared" ca="1" si="866"/>
        <v/>
      </c>
      <c r="Q5167" s="70" t="str">
        <f t="shared" ca="1" si="861"/>
        <v/>
      </c>
      <c r="R5167" s="70" t="str">
        <f t="shared" ca="1" si="862"/>
        <v/>
      </c>
      <c r="S5167" s="70" t="str">
        <f t="shared" ca="1" si="863"/>
        <v/>
      </c>
      <c r="T5167" s="147" t="str">
        <f t="shared" ca="1" si="864"/>
        <v/>
      </c>
      <c r="U5167" s="146"/>
      <c r="V5167" s="51"/>
      <c r="W5167" s="51"/>
      <c r="X5167" s="51"/>
      <c r="Y5167" s="51"/>
      <c r="Z5167" s="51"/>
      <c r="AA5167" s="145"/>
    </row>
    <row r="5168" spans="1:27" s="2" customFormat="1" ht="15.6" x14ac:dyDescent="0.3">
      <c r="A5168" s="555">
        <v>45509</v>
      </c>
      <c r="B5168" s="48" t="s">
        <v>4887</v>
      </c>
      <c r="C5168" s="45" t="s">
        <v>27</v>
      </c>
      <c r="D5168" s="45">
        <v>5</v>
      </c>
      <c r="E5168" s="45" t="s">
        <v>28</v>
      </c>
      <c r="F5168" s="60">
        <v>7</v>
      </c>
      <c r="G5168" s="46" t="s">
        <v>4902</v>
      </c>
      <c r="H5168" s="47" t="s">
        <v>30</v>
      </c>
      <c r="I5168" s="48"/>
      <c r="J5168" s="513"/>
      <c r="K5168" s="42" t="s">
        <v>31</v>
      </c>
      <c r="L5168" s="544">
        <v>45315</v>
      </c>
      <c r="M5168" s="43"/>
      <c r="N5168" s="513">
        <v>45656</v>
      </c>
      <c r="O5168" s="51"/>
      <c r="P5168" s="70" t="str">
        <f t="shared" ca="1" si="866"/>
        <v/>
      </c>
      <c r="Q5168" s="70" t="str">
        <f t="shared" ca="1" si="861"/>
        <v/>
      </c>
      <c r="R5168" s="70" t="str">
        <f t="shared" ca="1" si="862"/>
        <v/>
      </c>
      <c r="S5168" s="70" t="str">
        <f t="shared" ca="1" si="863"/>
        <v/>
      </c>
      <c r="T5168" s="147" t="str">
        <f t="shared" ca="1" si="864"/>
        <v/>
      </c>
      <c r="U5168" s="146"/>
      <c r="V5168" s="51"/>
      <c r="W5168" s="51"/>
      <c r="X5168" s="51"/>
      <c r="Y5168" s="51"/>
      <c r="Z5168" s="51"/>
      <c r="AA5168" s="145"/>
    </row>
    <row r="5169" spans="1:27" s="2" customFormat="1" ht="15.6" x14ac:dyDescent="0.3">
      <c r="A5169" s="555">
        <v>45509</v>
      </c>
      <c r="B5169" s="48" t="s">
        <v>4887</v>
      </c>
      <c r="C5169" s="45" t="s">
        <v>27</v>
      </c>
      <c r="D5169" s="45">
        <v>5</v>
      </c>
      <c r="E5169" s="45" t="s">
        <v>28</v>
      </c>
      <c r="F5169" s="60">
        <v>6</v>
      </c>
      <c r="G5169" s="46" t="s">
        <v>4903</v>
      </c>
      <c r="H5169" s="47" t="s">
        <v>30</v>
      </c>
      <c r="I5169" s="48"/>
      <c r="J5169" s="513"/>
      <c r="K5169" s="42" t="s">
        <v>31</v>
      </c>
      <c r="L5169" s="544">
        <v>45315</v>
      </c>
      <c r="M5169" s="43"/>
      <c r="N5169" s="513">
        <v>45656</v>
      </c>
      <c r="O5169" s="51"/>
      <c r="P5169" s="70" t="str">
        <f t="shared" ca="1" si="866"/>
        <v/>
      </c>
      <c r="Q5169" s="70" t="str">
        <f t="shared" ca="1" si="861"/>
        <v/>
      </c>
      <c r="R5169" s="70" t="str">
        <f t="shared" ca="1" si="862"/>
        <v/>
      </c>
      <c r="S5169" s="70" t="str">
        <f t="shared" ca="1" si="863"/>
        <v/>
      </c>
      <c r="T5169" s="147" t="str">
        <f t="shared" ca="1" si="864"/>
        <v/>
      </c>
      <c r="U5169" s="146"/>
      <c r="V5169" s="51"/>
      <c r="W5169" s="51"/>
      <c r="X5169" s="51"/>
      <c r="Y5169" s="51"/>
      <c r="Z5169" s="51"/>
      <c r="AA5169" s="145"/>
    </row>
    <row r="5170" spans="1:27" s="2" customFormat="1" ht="15.6" x14ac:dyDescent="0.3">
      <c r="A5170" s="555">
        <v>45509</v>
      </c>
      <c r="B5170" s="48" t="s">
        <v>4887</v>
      </c>
      <c r="C5170" s="45" t="s">
        <v>27</v>
      </c>
      <c r="D5170" s="45">
        <v>5</v>
      </c>
      <c r="E5170" s="45" t="s">
        <v>28</v>
      </c>
      <c r="F5170" s="60">
        <v>5</v>
      </c>
      <c r="G5170" s="46" t="s">
        <v>4904</v>
      </c>
      <c r="H5170" s="47" t="s">
        <v>30</v>
      </c>
      <c r="I5170" s="48"/>
      <c r="J5170" s="513"/>
      <c r="K5170" s="42" t="s">
        <v>31</v>
      </c>
      <c r="L5170" s="544">
        <v>45315</v>
      </c>
      <c r="M5170" s="43"/>
      <c r="N5170" s="513">
        <v>45656</v>
      </c>
      <c r="O5170" s="51"/>
      <c r="P5170" s="70" t="str">
        <f t="shared" ca="1" si="866"/>
        <v/>
      </c>
      <c r="Q5170" s="70" t="str">
        <f t="shared" ca="1" si="861"/>
        <v/>
      </c>
      <c r="R5170" s="70" t="str">
        <f t="shared" ca="1" si="862"/>
        <v/>
      </c>
      <c r="S5170" s="70" t="str">
        <f t="shared" ca="1" si="863"/>
        <v/>
      </c>
      <c r="T5170" s="147" t="str">
        <f t="shared" ca="1" si="864"/>
        <v/>
      </c>
      <c r="U5170" s="146"/>
      <c r="V5170" s="51"/>
      <c r="W5170" s="51"/>
      <c r="X5170" s="51"/>
      <c r="Y5170" s="51"/>
      <c r="Z5170" s="51"/>
      <c r="AA5170" s="145"/>
    </row>
    <row r="5171" spans="1:27" s="2" customFormat="1" ht="15.6" x14ac:dyDescent="0.3">
      <c r="A5171" s="555">
        <v>45509</v>
      </c>
      <c r="B5171" s="48" t="s">
        <v>4887</v>
      </c>
      <c r="C5171" s="48" t="s">
        <v>27</v>
      </c>
      <c r="D5171" s="48">
        <v>5</v>
      </c>
      <c r="E5171" s="48" t="s">
        <v>28</v>
      </c>
      <c r="F5171" s="60">
        <v>4</v>
      </c>
      <c r="G5171" s="46" t="s">
        <v>4905</v>
      </c>
      <c r="H5171" s="47" t="s">
        <v>30</v>
      </c>
      <c r="I5171" s="59"/>
      <c r="J5171" s="528"/>
      <c r="K5171" s="42" t="s">
        <v>31</v>
      </c>
      <c r="L5171" s="544">
        <v>45315</v>
      </c>
      <c r="M5171" s="48"/>
      <c r="N5171" s="513">
        <v>45601</v>
      </c>
      <c r="O5171" s="51"/>
      <c r="P5171" s="70" t="str">
        <f t="shared" ca="1" si="866"/>
        <v/>
      </c>
      <c r="Q5171" s="70" t="str">
        <f t="shared" ca="1" si="861"/>
        <v/>
      </c>
      <c r="R5171" s="70" t="str">
        <f t="shared" ca="1" si="862"/>
        <v/>
      </c>
      <c r="S5171" s="70" t="str">
        <f t="shared" ca="1" si="863"/>
        <v/>
      </c>
      <c r="T5171" s="147" t="str">
        <f t="shared" ca="1" si="864"/>
        <v/>
      </c>
      <c r="U5171" s="146"/>
      <c r="V5171" s="51"/>
      <c r="W5171" s="51"/>
      <c r="X5171" s="51"/>
      <c r="Y5171" s="51"/>
      <c r="Z5171" s="51"/>
      <c r="AA5171" s="145"/>
    </row>
    <row r="5172" spans="1:27" s="2" customFormat="1" ht="15.6" x14ac:dyDescent="0.3">
      <c r="A5172" s="555">
        <v>45509</v>
      </c>
      <c r="B5172" s="48" t="s">
        <v>4887</v>
      </c>
      <c r="C5172" s="45" t="s">
        <v>27</v>
      </c>
      <c r="D5172" s="45">
        <v>5</v>
      </c>
      <c r="E5172" s="45" t="s">
        <v>28</v>
      </c>
      <c r="F5172" s="60">
        <v>3</v>
      </c>
      <c r="G5172" s="46" t="s">
        <v>4906</v>
      </c>
      <c r="H5172" s="47" t="s">
        <v>30</v>
      </c>
      <c r="I5172" s="48"/>
      <c r="J5172" s="513"/>
      <c r="K5172" s="42" t="s">
        <v>31</v>
      </c>
      <c r="L5172" s="544">
        <v>45315</v>
      </c>
      <c r="M5172" s="48"/>
      <c r="N5172" s="513">
        <v>45500</v>
      </c>
      <c r="O5172" s="51"/>
      <c r="P5172" s="70" t="str">
        <f t="shared" ca="1" si="866"/>
        <v/>
      </c>
      <c r="Q5172" s="70" t="str">
        <f t="shared" ca="1" si="861"/>
        <v/>
      </c>
      <c r="R5172" s="70" t="str">
        <f t="shared" ca="1" si="862"/>
        <v/>
      </c>
      <c r="S5172" s="70" t="str">
        <f t="shared" ca="1" si="863"/>
        <v/>
      </c>
      <c r="T5172" s="147" t="str">
        <f t="shared" ca="1" si="864"/>
        <v/>
      </c>
      <c r="U5172" s="146"/>
      <c r="V5172" s="51"/>
      <c r="W5172" s="51"/>
      <c r="X5172" s="51"/>
      <c r="Y5172" s="51"/>
      <c r="Z5172" s="51"/>
      <c r="AA5172" s="145"/>
    </row>
    <row r="5173" spans="1:27" s="2" customFormat="1" ht="15.6" x14ac:dyDescent="0.3">
      <c r="A5173" s="555">
        <v>45509</v>
      </c>
      <c r="B5173" s="48" t="s">
        <v>4887</v>
      </c>
      <c r="C5173" s="45" t="s">
        <v>27</v>
      </c>
      <c r="D5173" s="45">
        <v>5</v>
      </c>
      <c r="E5173" s="45" t="s">
        <v>28</v>
      </c>
      <c r="F5173" s="60">
        <v>2</v>
      </c>
      <c r="G5173" s="46" t="s">
        <v>4907</v>
      </c>
      <c r="H5173" s="47" t="s">
        <v>30</v>
      </c>
      <c r="I5173" s="48"/>
      <c r="J5173" s="513"/>
      <c r="K5173" s="42" t="s">
        <v>31</v>
      </c>
      <c r="L5173" s="544">
        <v>45315</v>
      </c>
      <c r="M5173" s="48"/>
      <c r="N5173" s="513">
        <v>45500</v>
      </c>
      <c r="O5173" s="51"/>
      <c r="P5173" s="70" t="str">
        <f t="shared" ca="1" si="866"/>
        <v/>
      </c>
      <c r="Q5173" s="70" t="str">
        <f t="shared" ca="1" si="861"/>
        <v/>
      </c>
      <c r="R5173" s="70" t="str">
        <f t="shared" ca="1" si="862"/>
        <v/>
      </c>
      <c r="S5173" s="70" t="str">
        <f t="shared" ca="1" si="863"/>
        <v/>
      </c>
      <c r="T5173" s="147" t="str">
        <f t="shared" ca="1" si="864"/>
        <v/>
      </c>
      <c r="U5173" s="146"/>
      <c r="V5173" s="51"/>
      <c r="W5173" s="51"/>
      <c r="X5173" s="51"/>
      <c r="Y5173" s="51"/>
      <c r="Z5173" s="51"/>
      <c r="AA5173" s="145"/>
    </row>
    <row r="5174" spans="1:27" s="2" customFormat="1" ht="15.6" x14ac:dyDescent="0.3">
      <c r="A5174" s="555">
        <v>45509</v>
      </c>
      <c r="B5174" s="48" t="s">
        <v>4887</v>
      </c>
      <c r="C5174" s="45" t="s">
        <v>27</v>
      </c>
      <c r="D5174" s="45">
        <v>5</v>
      </c>
      <c r="E5174" s="45" t="s">
        <v>28</v>
      </c>
      <c r="F5174" s="60">
        <v>1</v>
      </c>
      <c r="G5174" s="46" t="s">
        <v>4908</v>
      </c>
      <c r="H5174" s="47" t="s">
        <v>30</v>
      </c>
      <c r="I5174" s="48"/>
      <c r="J5174" s="513"/>
      <c r="K5174" s="42" t="s">
        <v>31</v>
      </c>
      <c r="L5174" s="544">
        <v>45315</v>
      </c>
      <c r="M5174" s="48"/>
      <c r="N5174" s="513">
        <v>45500</v>
      </c>
      <c r="O5174" s="51"/>
      <c r="P5174" s="70" t="str">
        <f ca="1">IF(K5174="NÃO INTERVENCIONADO",TODAY()-L5174,"")</f>
        <v/>
      </c>
      <c r="Q5174" s="70" t="str">
        <f t="shared" ca="1" si="861"/>
        <v/>
      </c>
      <c r="R5174" s="70" t="str">
        <f t="shared" ca="1" si="862"/>
        <v/>
      </c>
      <c r="S5174" s="70" t="str">
        <f t="shared" ca="1" si="863"/>
        <v/>
      </c>
      <c r="T5174" s="147" t="str">
        <f t="shared" ca="1" si="864"/>
        <v/>
      </c>
      <c r="U5174" s="146"/>
      <c r="V5174" s="51"/>
      <c r="W5174" s="51"/>
      <c r="X5174" s="51"/>
      <c r="Y5174" s="51"/>
      <c r="Z5174" s="51"/>
      <c r="AA5174" s="145"/>
    </row>
    <row r="5175" spans="1:27" s="2" customFormat="1" ht="15.6" x14ac:dyDescent="0.3">
      <c r="A5175" s="555">
        <v>45488</v>
      </c>
      <c r="B5175" s="48" t="s">
        <v>4909</v>
      </c>
      <c r="C5175" s="45" t="s">
        <v>27</v>
      </c>
      <c r="D5175" s="45">
        <v>5</v>
      </c>
      <c r="E5175" s="45" t="s">
        <v>66</v>
      </c>
      <c r="F5175" s="76">
        <v>2</v>
      </c>
      <c r="G5175" s="67" t="s">
        <v>4910</v>
      </c>
      <c r="H5175" s="47" t="s">
        <v>57</v>
      </c>
      <c r="I5175" s="70"/>
      <c r="J5175" s="522"/>
      <c r="K5175" s="42" t="s">
        <v>31</v>
      </c>
      <c r="L5175" s="543">
        <v>45322</v>
      </c>
      <c r="M5175" s="51"/>
      <c r="N5175" s="513">
        <v>45656</v>
      </c>
      <c r="O5175" s="51" t="s">
        <v>4911</v>
      </c>
      <c r="P5175" s="70" t="str">
        <f t="shared" ref="P5175:P5191" ca="1" si="867">IF(K5175="NÃO INTERVENCIONADO",TODAY()-J5175,"")</f>
        <v/>
      </c>
      <c r="Q5175" s="70" t="str">
        <f t="shared" ca="1" si="861"/>
        <v/>
      </c>
      <c r="R5175" s="70" t="str">
        <f t="shared" ca="1" si="862"/>
        <v/>
      </c>
      <c r="S5175" s="70" t="str">
        <f t="shared" ca="1" si="863"/>
        <v/>
      </c>
      <c r="T5175" s="147" t="str">
        <f t="shared" ca="1" si="864"/>
        <v/>
      </c>
      <c r="U5175" s="146"/>
      <c r="V5175" s="51"/>
      <c r="W5175" s="51"/>
      <c r="X5175" s="51"/>
      <c r="Y5175" s="51"/>
      <c r="Z5175" s="51"/>
      <c r="AA5175" s="145"/>
    </row>
    <row r="5176" spans="1:27" s="2" customFormat="1" ht="15.6" x14ac:dyDescent="0.3">
      <c r="A5176" s="555">
        <v>45488</v>
      </c>
      <c r="B5176" s="48" t="s">
        <v>4909</v>
      </c>
      <c r="C5176" s="45" t="s">
        <v>27</v>
      </c>
      <c r="D5176" s="45">
        <v>5</v>
      </c>
      <c r="E5176" s="45" t="s">
        <v>66</v>
      </c>
      <c r="F5176" s="76">
        <v>1</v>
      </c>
      <c r="G5176" s="67" t="s">
        <v>1326</v>
      </c>
      <c r="H5176" s="81" t="s">
        <v>30</v>
      </c>
      <c r="I5176" s="70"/>
      <c r="J5176" s="522"/>
      <c r="K5176" s="42" t="s">
        <v>31</v>
      </c>
      <c r="L5176" s="543">
        <v>45322</v>
      </c>
      <c r="M5176" s="51"/>
      <c r="N5176" s="513">
        <v>45656</v>
      </c>
      <c r="O5176" s="51" t="s">
        <v>4911</v>
      </c>
      <c r="P5176" s="70" t="str">
        <f t="shared" ca="1" si="867"/>
        <v/>
      </c>
      <c r="Q5176" s="70" t="str">
        <f t="shared" ca="1" si="861"/>
        <v/>
      </c>
      <c r="R5176" s="70" t="str">
        <f t="shared" ca="1" si="862"/>
        <v/>
      </c>
      <c r="S5176" s="70" t="str">
        <f t="shared" ca="1" si="863"/>
        <v/>
      </c>
      <c r="T5176" s="147" t="str">
        <f t="shared" ca="1" si="864"/>
        <v/>
      </c>
      <c r="U5176" s="146"/>
      <c r="V5176" s="51"/>
      <c r="W5176" s="51"/>
      <c r="X5176" s="51"/>
      <c r="Y5176" s="51"/>
      <c r="Z5176" s="51"/>
      <c r="AA5176" s="145"/>
    </row>
    <row r="5177" spans="1:27" s="2" customFormat="1" ht="15.6" x14ac:dyDescent="0.3">
      <c r="A5177" s="555">
        <v>45518</v>
      </c>
      <c r="B5177" s="48" t="s">
        <v>1433</v>
      </c>
      <c r="C5177" s="48" t="s">
        <v>27</v>
      </c>
      <c r="D5177" s="48">
        <v>5</v>
      </c>
      <c r="E5177" s="48" t="s">
        <v>108</v>
      </c>
      <c r="F5177" s="45">
        <v>15</v>
      </c>
      <c r="G5177" s="46" t="s">
        <v>4912</v>
      </c>
      <c r="H5177" s="65" t="s">
        <v>116</v>
      </c>
      <c r="I5177" s="47"/>
      <c r="J5177" s="568">
        <v>45610</v>
      </c>
      <c r="K5177" s="187" t="s">
        <v>31</v>
      </c>
      <c r="L5177" s="544">
        <v>45404</v>
      </c>
      <c r="M5177" s="48"/>
      <c r="N5177" s="513">
        <v>45616</v>
      </c>
      <c r="O5177" s="51"/>
      <c r="P5177" s="70" t="str">
        <f t="shared" ca="1" si="867"/>
        <v/>
      </c>
      <c r="Q5177" s="70" t="str">
        <f t="shared" ca="1" si="861"/>
        <v/>
      </c>
      <c r="R5177" s="70" t="str">
        <f t="shared" ca="1" si="862"/>
        <v/>
      </c>
      <c r="S5177" s="70" t="str">
        <f t="shared" ca="1" si="863"/>
        <v/>
      </c>
      <c r="T5177" s="147" t="str">
        <f t="shared" ca="1" si="864"/>
        <v/>
      </c>
      <c r="U5177" s="146"/>
      <c r="V5177" s="51"/>
      <c r="W5177" s="51"/>
      <c r="X5177" s="51"/>
      <c r="Y5177" s="51"/>
      <c r="Z5177" s="51"/>
      <c r="AA5177" s="145"/>
    </row>
    <row r="5178" spans="1:27" s="2" customFormat="1" ht="15.6" x14ac:dyDescent="0.3">
      <c r="A5178" s="555">
        <v>45518</v>
      </c>
      <c r="B5178" s="48" t="s">
        <v>1433</v>
      </c>
      <c r="C5178" s="48" t="s">
        <v>27</v>
      </c>
      <c r="D5178" s="48">
        <v>5</v>
      </c>
      <c r="E5178" s="48" t="s">
        <v>108</v>
      </c>
      <c r="F5178" s="45">
        <v>14</v>
      </c>
      <c r="G5178" s="64" t="s">
        <v>4913</v>
      </c>
      <c r="H5178" s="65" t="s">
        <v>30</v>
      </c>
      <c r="I5178" s="48"/>
      <c r="J5178" s="513">
        <v>45532</v>
      </c>
      <c r="K5178" s="42" t="s">
        <v>31</v>
      </c>
      <c r="L5178" s="544">
        <v>45404</v>
      </c>
      <c r="M5178" s="48"/>
      <c r="N5178" s="513">
        <v>45688</v>
      </c>
      <c r="O5178" s="51"/>
      <c r="P5178" s="70" t="str">
        <f t="shared" ca="1" si="867"/>
        <v/>
      </c>
      <c r="Q5178" s="70" t="str">
        <f t="shared" ca="1" si="861"/>
        <v/>
      </c>
      <c r="R5178" s="70" t="str">
        <f t="shared" ca="1" si="862"/>
        <v/>
      </c>
      <c r="S5178" s="70" t="str">
        <f t="shared" ca="1" si="863"/>
        <v/>
      </c>
      <c r="T5178" s="147" t="str">
        <f t="shared" ca="1" si="864"/>
        <v/>
      </c>
      <c r="U5178" s="146"/>
      <c r="V5178" s="51"/>
      <c r="W5178" s="51"/>
      <c r="X5178" s="51"/>
      <c r="Y5178" s="51"/>
      <c r="Z5178" s="51"/>
      <c r="AA5178" s="145"/>
    </row>
    <row r="5179" spans="1:27" s="2" customFormat="1" ht="15.6" x14ac:dyDescent="0.3">
      <c r="A5179" s="555">
        <v>45518</v>
      </c>
      <c r="B5179" s="48" t="s">
        <v>1433</v>
      </c>
      <c r="C5179" s="45" t="s">
        <v>27</v>
      </c>
      <c r="D5179" s="45">
        <v>5</v>
      </c>
      <c r="E5179" s="45" t="s">
        <v>108</v>
      </c>
      <c r="F5179" s="45">
        <v>13</v>
      </c>
      <c r="G5179" s="46" t="s">
        <v>4914</v>
      </c>
      <c r="H5179" s="47" t="s">
        <v>68</v>
      </c>
      <c r="I5179" s="48"/>
      <c r="J5179" s="513"/>
      <c r="K5179" s="42" t="s">
        <v>31</v>
      </c>
      <c r="L5179" s="544">
        <v>45404</v>
      </c>
      <c r="M5179" s="48"/>
      <c r="N5179" s="513">
        <v>45506</v>
      </c>
      <c r="O5179" s="51"/>
      <c r="P5179" s="70" t="str">
        <f t="shared" ca="1" si="867"/>
        <v/>
      </c>
      <c r="Q5179" s="70" t="str">
        <f t="shared" ca="1" si="861"/>
        <v/>
      </c>
      <c r="R5179" s="70" t="str">
        <f t="shared" ca="1" si="862"/>
        <v/>
      </c>
      <c r="S5179" s="70" t="str">
        <f t="shared" ca="1" si="863"/>
        <v/>
      </c>
      <c r="T5179" s="147" t="str">
        <f t="shared" ca="1" si="864"/>
        <v/>
      </c>
      <c r="U5179" s="146"/>
      <c r="V5179" s="51"/>
      <c r="W5179" s="51"/>
      <c r="X5179" s="51"/>
      <c r="Y5179" s="51"/>
      <c r="Z5179" s="51"/>
      <c r="AA5179" s="145"/>
    </row>
    <row r="5180" spans="1:27" s="2" customFormat="1" ht="15.6" x14ac:dyDescent="0.3">
      <c r="A5180" s="555">
        <v>45518</v>
      </c>
      <c r="B5180" s="48" t="s">
        <v>1433</v>
      </c>
      <c r="C5180" s="45" t="s">
        <v>27</v>
      </c>
      <c r="D5180" s="45">
        <v>5</v>
      </c>
      <c r="E5180" s="45" t="s">
        <v>108</v>
      </c>
      <c r="F5180" s="45">
        <v>12</v>
      </c>
      <c r="G5180" s="46" t="s">
        <v>4915</v>
      </c>
      <c r="H5180" s="47" t="s">
        <v>30</v>
      </c>
      <c r="I5180" s="48"/>
      <c r="J5180" s="513"/>
      <c r="K5180" s="42" t="s">
        <v>31</v>
      </c>
      <c r="L5180" s="544">
        <v>45404</v>
      </c>
      <c r="M5180" s="48"/>
      <c r="N5180" s="513">
        <v>45656</v>
      </c>
      <c r="O5180" s="51"/>
      <c r="P5180" s="70" t="str">
        <f t="shared" ca="1" si="867"/>
        <v/>
      </c>
      <c r="Q5180" s="70" t="str">
        <f t="shared" ca="1" si="861"/>
        <v/>
      </c>
      <c r="R5180" s="70" t="str">
        <f t="shared" ca="1" si="862"/>
        <v/>
      </c>
      <c r="S5180" s="70" t="str">
        <f t="shared" ca="1" si="863"/>
        <v/>
      </c>
      <c r="T5180" s="147" t="str">
        <f t="shared" ca="1" si="864"/>
        <v/>
      </c>
      <c r="U5180" s="146"/>
      <c r="V5180" s="51"/>
      <c r="W5180" s="51"/>
      <c r="X5180" s="51"/>
      <c r="Y5180" s="51"/>
      <c r="Z5180" s="51"/>
      <c r="AA5180" s="145"/>
    </row>
    <row r="5181" spans="1:27" s="2" customFormat="1" ht="15.6" x14ac:dyDescent="0.3">
      <c r="A5181" s="555">
        <v>45518</v>
      </c>
      <c r="B5181" s="48" t="s">
        <v>1433</v>
      </c>
      <c r="C5181" s="45" t="s">
        <v>27</v>
      </c>
      <c r="D5181" s="45">
        <v>5</v>
      </c>
      <c r="E5181" s="45" t="s">
        <v>108</v>
      </c>
      <c r="F5181" s="45">
        <v>11</v>
      </c>
      <c r="G5181" s="46" t="s">
        <v>4916</v>
      </c>
      <c r="H5181" s="47" t="s">
        <v>30</v>
      </c>
      <c r="I5181" s="48"/>
      <c r="J5181" s="513"/>
      <c r="K5181" s="42" t="s">
        <v>31</v>
      </c>
      <c r="L5181" s="544">
        <v>45404</v>
      </c>
      <c r="M5181" s="48"/>
      <c r="N5181" s="513">
        <v>45656</v>
      </c>
      <c r="O5181" s="51"/>
      <c r="P5181" s="70" t="str">
        <f t="shared" ca="1" si="867"/>
        <v/>
      </c>
      <c r="Q5181" s="70" t="str">
        <f t="shared" ca="1" si="861"/>
        <v/>
      </c>
      <c r="R5181" s="70" t="str">
        <f t="shared" ca="1" si="862"/>
        <v/>
      </c>
      <c r="S5181" s="70" t="str">
        <f t="shared" ca="1" si="863"/>
        <v/>
      </c>
      <c r="T5181" s="147" t="str">
        <f t="shared" ca="1" si="864"/>
        <v/>
      </c>
      <c r="U5181" s="146"/>
      <c r="V5181" s="51"/>
      <c r="W5181" s="51"/>
      <c r="X5181" s="51"/>
      <c r="Y5181" s="51"/>
      <c r="Z5181" s="51"/>
      <c r="AA5181" s="145"/>
    </row>
    <row r="5182" spans="1:27" s="2" customFormat="1" ht="15.6" x14ac:dyDescent="0.3">
      <c r="A5182" s="555">
        <v>45518</v>
      </c>
      <c r="B5182" s="48" t="s">
        <v>1433</v>
      </c>
      <c r="C5182" s="45" t="s">
        <v>27</v>
      </c>
      <c r="D5182" s="45">
        <v>5</v>
      </c>
      <c r="E5182" s="45" t="s">
        <v>108</v>
      </c>
      <c r="F5182" s="45">
        <v>10</v>
      </c>
      <c r="G5182" s="46" t="s">
        <v>4917</v>
      </c>
      <c r="H5182" s="47" t="s">
        <v>30</v>
      </c>
      <c r="I5182" s="48"/>
      <c r="J5182" s="513"/>
      <c r="K5182" s="42" t="s">
        <v>31</v>
      </c>
      <c r="L5182" s="544">
        <v>45404</v>
      </c>
      <c r="M5182" s="48"/>
      <c r="N5182" s="513">
        <v>45656</v>
      </c>
      <c r="O5182" s="51"/>
      <c r="P5182" s="70" t="str">
        <f t="shared" ca="1" si="867"/>
        <v/>
      </c>
      <c r="Q5182" s="70" t="str">
        <f t="shared" ca="1" si="861"/>
        <v/>
      </c>
      <c r="R5182" s="70" t="str">
        <f t="shared" ca="1" si="862"/>
        <v/>
      </c>
      <c r="S5182" s="70" t="str">
        <f t="shared" ca="1" si="863"/>
        <v/>
      </c>
      <c r="T5182" s="147" t="str">
        <f t="shared" ca="1" si="864"/>
        <v/>
      </c>
      <c r="U5182" s="146"/>
      <c r="V5182" s="51"/>
      <c r="W5182" s="51"/>
      <c r="X5182" s="51"/>
      <c r="Y5182" s="51"/>
      <c r="Z5182" s="51"/>
      <c r="AA5182" s="145"/>
    </row>
    <row r="5183" spans="1:27" s="2" customFormat="1" ht="15.6" x14ac:dyDescent="0.3">
      <c r="A5183" s="555">
        <v>45518</v>
      </c>
      <c r="B5183" s="48" t="s">
        <v>1433</v>
      </c>
      <c r="C5183" s="45" t="s">
        <v>27</v>
      </c>
      <c r="D5183" s="45">
        <v>5</v>
      </c>
      <c r="E5183" s="45" t="s">
        <v>108</v>
      </c>
      <c r="F5183" s="45">
        <v>9</v>
      </c>
      <c r="G5183" s="46" t="s">
        <v>4918</v>
      </c>
      <c r="H5183" s="47" t="s">
        <v>30</v>
      </c>
      <c r="I5183" s="48"/>
      <c r="J5183" s="513"/>
      <c r="K5183" s="42" t="s">
        <v>31</v>
      </c>
      <c r="L5183" s="544">
        <v>45404</v>
      </c>
      <c r="M5183" s="48"/>
      <c r="N5183" s="513">
        <v>45656</v>
      </c>
      <c r="O5183" s="51"/>
      <c r="P5183" s="70" t="str">
        <f t="shared" ca="1" si="867"/>
        <v/>
      </c>
      <c r="Q5183" s="70" t="str">
        <f t="shared" ca="1" si="861"/>
        <v/>
      </c>
      <c r="R5183" s="70" t="str">
        <f t="shared" ca="1" si="862"/>
        <v/>
      </c>
      <c r="S5183" s="70" t="str">
        <f t="shared" ca="1" si="863"/>
        <v/>
      </c>
      <c r="T5183" s="147" t="str">
        <f t="shared" ca="1" si="864"/>
        <v/>
      </c>
      <c r="U5183" s="146"/>
      <c r="V5183" s="51"/>
      <c r="W5183" s="51"/>
      <c r="X5183" s="51"/>
      <c r="Y5183" s="51"/>
      <c r="Z5183" s="51"/>
      <c r="AA5183" s="145"/>
    </row>
    <row r="5184" spans="1:27" s="2" customFormat="1" ht="15.6" x14ac:dyDescent="0.3">
      <c r="A5184" s="555">
        <v>45518</v>
      </c>
      <c r="B5184" s="48" t="s">
        <v>1433</v>
      </c>
      <c r="C5184" s="45" t="s">
        <v>27</v>
      </c>
      <c r="D5184" s="45">
        <v>5</v>
      </c>
      <c r="E5184" s="45" t="s">
        <v>108</v>
      </c>
      <c r="F5184" s="45">
        <v>8</v>
      </c>
      <c r="G5184" s="52" t="s">
        <v>4919</v>
      </c>
      <c r="H5184" s="47" t="s">
        <v>30</v>
      </c>
      <c r="I5184" s="48"/>
      <c r="J5184" s="513"/>
      <c r="K5184" s="42" t="s">
        <v>31</v>
      </c>
      <c r="L5184" s="544">
        <v>45404</v>
      </c>
      <c r="M5184" s="48"/>
      <c r="N5184" s="513">
        <v>45656</v>
      </c>
      <c r="O5184" s="51"/>
      <c r="P5184" s="70" t="str">
        <f t="shared" ca="1" si="867"/>
        <v/>
      </c>
      <c r="Q5184" s="70" t="str">
        <f t="shared" ref="Q5184:Q5191" ca="1" si="868">IF(K5184="ENCOMENDADO",TODAY()-J5184,"")</f>
        <v/>
      </c>
      <c r="R5184" s="70" t="str">
        <f t="shared" ref="R5184:R5191" ca="1" si="869">IF(K5184="EM OBRA",TODAY()-J5184,"")</f>
        <v/>
      </c>
      <c r="S5184" s="70" t="str">
        <f t="shared" ref="S5184:S5191" ca="1" si="870">IF(K5184="CORREÇÃO NÃO ACEITE",TODAY()-J5184,"")</f>
        <v/>
      </c>
      <c r="T5184" s="147" t="str">
        <f t="shared" ref="T5184:T5191" ca="1" si="871">IF(K5184="A VERIFICAR",TODAY()-J5184,"")</f>
        <v/>
      </c>
      <c r="U5184" s="146"/>
      <c r="V5184" s="51"/>
      <c r="W5184" s="51"/>
      <c r="X5184" s="51"/>
      <c r="Y5184" s="51"/>
      <c r="Z5184" s="51"/>
      <c r="AA5184" s="145"/>
    </row>
    <row r="5185" spans="1:27" s="2" customFormat="1" ht="15.6" x14ac:dyDescent="0.3">
      <c r="A5185" s="555">
        <v>45518</v>
      </c>
      <c r="B5185" s="48" t="s">
        <v>1433</v>
      </c>
      <c r="C5185" s="45" t="s">
        <v>27</v>
      </c>
      <c r="D5185" s="45">
        <v>5</v>
      </c>
      <c r="E5185" s="45" t="s">
        <v>108</v>
      </c>
      <c r="F5185" s="45">
        <v>7</v>
      </c>
      <c r="G5185" s="52" t="s">
        <v>4920</v>
      </c>
      <c r="H5185" s="47" t="s">
        <v>30</v>
      </c>
      <c r="I5185" s="48"/>
      <c r="J5185" s="513"/>
      <c r="K5185" s="42" t="s">
        <v>31</v>
      </c>
      <c r="L5185" s="544">
        <v>45404</v>
      </c>
      <c r="M5185" s="48"/>
      <c r="N5185" s="513">
        <v>45656</v>
      </c>
      <c r="O5185" s="51"/>
      <c r="P5185" s="70" t="str">
        <f t="shared" ca="1" si="867"/>
        <v/>
      </c>
      <c r="Q5185" s="70" t="str">
        <f t="shared" ca="1" si="868"/>
        <v/>
      </c>
      <c r="R5185" s="70" t="str">
        <f t="shared" ca="1" si="869"/>
        <v/>
      </c>
      <c r="S5185" s="70" t="str">
        <f t="shared" ca="1" si="870"/>
        <v/>
      </c>
      <c r="T5185" s="147" t="str">
        <f t="shared" ca="1" si="871"/>
        <v/>
      </c>
      <c r="U5185" s="146"/>
      <c r="V5185" s="51"/>
      <c r="W5185" s="51"/>
      <c r="X5185" s="51"/>
      <c r="Y5185" s="51"/>
      <c r="Z5185" s="51"/>
      <c r="AA5185" s="145"/>
    </row>
    <row r="5186" spans="1:27" s="2" customFormat="1" ht="15.6" x14ac:dyDescent="0.3">
      <c r="A5186" s="555">
        <v>45518</v>
      </c>
      <c r="B5186" s="48" t="s">
        <v>1433</v>
      </c>
      <c r="C5186" s="45" t="s">
        <v>27</v>
      </c>
      <c r="D5186" s="45">
        <v>5</v>
      </c>
      <c r="E5186" s="45" t="s">
        <v>108</v>
      </c>
      <c r="F5186" s="45">
        <v>6</v>
      </c>
      <c r="G5186" s="52" t="s">
        <v>4921</v>
      </c>
      <c r="H5186" s="47" t="s">
        <v>30</v>
      </c>
      <c r="I5186" s="48"/>
      <c r="J5186" s="513"/>
      <c r="K5186" s="42" t="s">
        <v>31</v>
      </c>
      <c r="L5186" s="544">
        <v>45404</v>
      </c>
      <c r="M5186" s="48"/>
      <c r="N5186" s="513">
        <v>45656</v>
      </c>
      <c r="O5186" s="51"/>
      <c r="P5186" s="70" t="str">
        <f t="shared" ca="1" si="867"/>
        <v/>
      </c>
      <c r="Q5186" s="70" t="str">
        <f t="shared" ca="1" si="868"/>
        <v/>
      </c>
      <c r="R5186" s="70" t="str">
        <f t="shared" ca="1" si="869"/>
        <v/>
      </c>
      <c r="S5186" s="70" t="str">
        <f t="shared" ca="1" si="870"/>
        <v/>
      </c>
      <c r="T5186" s="147" t="str">
        <f t="shared" ca="1" si="871"/>
        <v/>
      </c>
      <c r="U5186" s="146"/>
      <c r="V5186" s="51"/>
      <c r="W5186" s="51"/>
      <c r="X5186" s="51"/>
      <c r="Y5186" s="51"/>
      <c r="Z5186" s="51"/>
      <c r="AA5186" s="145"/>
    </row>
    <row r="5187" spans="1:27" s="2" customFormat="1" ht="15.6" x14ac:dyDescent="0.3">
      <c r="A5187" s="555">
        <v>45518</v>
      </c>
      <c r="B5187" s="48" t="s">
        <v>1433</v>
      </c>
      <c r="C5187" s="45" t="s">
        <v>27</v>
      </c>
      <c r="D5187" s="45">
        <v>5</v>
      </c>
      <c r="E5187" s="45" t="s">
        <v>108</v>
      </c>
      <c r="F5187" s="45">
        <v>5</v>
      </c>
      <c r="G5187" s="52" t="s">
        <v>4922</v>
      </c>
      <c r="H5187" s="47" t="s">
        <v>30</v>
      </c>
      <c r="I5187" s="48"/>
      <c r="J5187" s="513"/>
      <c r="K5187" s="42" t="s">
        <v>31</v>
      </c>
      <c r="L5187" s="544">
        <v>45404</v>
      </c>
      <c r="M5187" s="48"/>
      <c r="N5187" s="513">
        <v>45656</v>
      </c>
      <c r="O5187" s="51"/>
      <c r="P5187" s="70" t="str">
        <f t="shared" ca="1" si="867"/>
        <v/>
      </c>
      <c r="Q5187" s="70" t="str">
        <f t="shared" ca="1" si="868"/>
        <v/>
      </c>
      <c r="R5187" s="70" t="str">
        <f t="shared" ca="1" si="869"/>
        <v/>
      </c>
      <c r="S5187" s="70" t="str">
        <f t="shared" ca="1" si="870"/>
        <v/>
      </c>
      <c r="T5187" s="147" t="str">
        <f t="shared" ca="1" si="871"/>
        <v/>
      </c>
      <c r="U5187" s="146"/>
      <c r="V5187" s="51"/>
      <c r="W5187" s="51"/>
      <c r="X5187" s="51"/>
      <c r="Y5187" s="51"/>
      <c r="Z5187" s="51"/>
      <c r="AA5187" s="145"/>
    </row>
    <row r="5188" spans="1:27" s="2" customFormat="1" ht="15.6" x14ac:dyDescent="0.3">
      <c r="A5188" s="555">
        <v>45518</v>
      </c>
      <c r="B5188" s="48" t="s">
        <v>1433</v>
      </c>
      <c r="C5188" s="45" t="s">
        <v>27</v>
      </c>
      <c r="D5188" s="45">
        <v>5</v>
      </c>
      <c r="E5188" s="45" t="s">
        <v>108</v>
      </c>
      <c r="F5188" s="45">
        <v>4</v>
      </c>
      <c r="G5188" s="52" t="s">
        <v>4923</v>
      </c>
      <c r="H5188" s="47" t="s">
        <v>30</v>
      </c>
      <c r="I5188" s="48"/>
      <c r="J5188" s="513"/>
      <c r="K5188" s="42" t="s">
        <v>31</v>
      </c>
      <c r="L5188" s="544">
        <v>45404</v>
      </c>
      <c r="M5188" s="48"/>
      <c r="N5188" s="513">
        <v>45656</v>
      </c>
      <c r="O5188" s="51"/>
      <c r="P5188" s="70" t="str">
        <f t="shared" ca="1" si="867"/>
        <v/>
      </c>
      <c r="Q5188" s="70" t="str">
        <f t="shared" ca="1" si="868"/>
        <v/>
      </c>
      <c r="R5188" s="70" t="str">
        <f t="shared" ca="1" si="869"/>
        <v/>
      </c>
      <c r="S5188" s="70" t="str">
        <f t="shared" ca="1" si="870"/>
        <v/>
      </c>
      <c r="T5188" s="147" t="str">
        <f t="shared" ca="1" si="871"/>
        <v/>
      </c>
      <c r="U5188" s="146"/>
      <c r="V5188" s="51"/>
      <c r="W5188" s="51"/>
      <c r="X5188" s="51"/>
      <c r="Y5188" s="51"/>
      <c r="Z5188" s="51"/>
      <c r="AA5188" s="145"/>
    </row>
    <row r="5189" spans="1:27" s="2" customFormat="1" ht="15.6" x14ac:dyDescent="0.3">
      <c r="A5189" s="555">
        <v>45518</v>
      </c>
      <c r="B5189" s="48" t="s">
        <v>1433</v>
      </c>
      <c r="C5189" s="45" t="s">
        <v>27</v>
      </c>
      <c r="D5189" s="45">
        <v>5</v>
      </c>
      <c r="E5189" s="45" t="s">
        <v>108</v>
      </c>
      <c r="F5189" s="45">
        <v>3</v>
      </c>
      <c r="G5189" s="46" t="s">
        <v>2320</v>
      </c>
      <c r="H5189" s="47" t="s">
        <v>785</v>
      </c>
      <c r="I5189" s="48"/>
      <c r="J5189" s="513"/>
      <c r="K5189" s="42" t="s">
        <v>31</v>
      </c>
      <c r="L5189" s="544">
        <v>45404</v>
      </c>
      <c r="M5189" s="43"/>
      <c r="N5189" s="513">
        <v>45656</v>
      </c>
      <c r="O5189" s="51"/>
      <c r="P5189" s="70" t="str">
        <f t="shared" ca="1" si="867"/>
        <v/>
      </c>
      <c r="Q5189" s="70" t="str">
        <f t="shared" ca="1" si="868"/>
        <v/>
      </c>
      <c r="R5189" s="70" t="str">
        <f t="shared" ca="1" si="869"/>
        <v/>
      </c>
      <c r="S5189" s="70" t="str">
        <f t="shared" ca="1" si="870"/>
        <v/>
      </c>
      <c r="T5189" s="147" t="str">
        <f t="shared" ca="1" si="871"/>
        <v/>
      </c>
      <c r="U5189" s="146"/>
      <c r="V5189" s="51"/>
      <c r="W5189" s="51"/>
      <c r="X5189" s="51"/>
      <c r="Y5189" s="51"/>
      <c r="Z5189" s="51"/>
      <c r="AA5189" s="145"/>
    </row>
    <row r="5190" spans="1:27" s="2" customFormat="1" ht="15.6" x14ac:dyDescent="0.3">
      <c r="A5190" s="555">
        <v>45518</v>
      </c>
      <c r="B5190" s="48" t="s">
        <v>1433</v>
      </c>
      <c r="C5190" s="45" t="s">
        <v>27</v>
      </c>
      <c r="D5190" s="45">
        <v>5</v>
      </c>
      <c r="E5190" s="45" t="s">
        <v>108</v>
      </c>
      <c r="F5190" s="45">
        <v>2</v>
      </c>
      <c r="G5190" s="52" t="s">
        <v>4924</v>
      </c>
      <c r="H5190" s="47" t="s">
        <v>30</v>
      </c>
      <c r="I5190" s="48"/>
      <c r="J5190" s="513"/>
      <c r="K5190" s="42" t="s">
        <v>31</v>
      </c>
      <c r="L5190" s="544">
        <v>45404</v>
      </c>
      <c r="M5190" s="48"/>
      <c r="N5190" s="513">
        <v>45656</v>
      </c>
      <c r="O5190" s="51"/>
      <c r="P5190" s="70" t="str">
        <f t="shared" ca="1" si="867"/>
        <v/>
      </c>
      <c r="Q5190" s="70" t="str">
        <f t="shared" ca="1" si="868"/>
        <v/>
      </c>
      <c r="R5190" s="70" t="str">
        <f t="shared" ca="1" si="869"/>
        <v/>
      </c>
      <c r="S5190" s="70" t="str">
        <f t="shared" ca="1" si="870"/>
        <v/>
      </c>
      <c r="T5190" s="147" t="str">
        <f t="shared" ca="1" si="871"/>
        <v/>
      </c>
      <c r="U5190" s="146"/>
      <c r="V5190" s="51"/>
      <c r="W5190" s="51"/>
      <c r="X5190" s="51"/>
      <c r="Y5190" s="51"/>
      <c r="Z5190" s="51"/>
      <c r="AA5190" s="145"/>
    </row>
    <row r="5191" spans="1:27" s="2" customFormat="1" ht="15.6" x14ac:dyDescent="0.3">
      <c r="A5191" s="555">
        <v>45518</v>
      </c>
      <c r="B5191" s="48" t="s">
        <v>1433</v>
      </c>
      <c r="C5191" s="48" t="s">
        <v>27</v>
      </c>
      <c r="D5191" s="48">
        <v>5</v>
      </c>
      <c r="E5191" s="48" t="s">
        <v>108</v>
      </c>
      <c r="F5191" s="45">
        <v>1</v>
      </c>
      <c r="G5191" s="46" t="s">
        <v>4925</v>
      </c>
      <c r="H5191" s="47" t="s">
        <v>104</v>
      </c>
      <c r="I5191" s="48"/>
      <c r="J5191" s="513"/>
      <c r="K5191" s="42" t="s">
        <v>31</v>
      </c>
      <c r="L5191" s="544">
        <v>45404</v>
      </c>
      <c r="M5191" s="43"/>
      <c r="N5191" s="513">
        <v>45618</v>
      </c>
      <c r="O5191" s="51"/>
      <c r="P5191" s="70" t="str">
        <f t="shared" ca="1" si="867"/>
        <v/>
      </c>
      <c r="Q5191" s="70" t="str">
        <f t="shared" ca="1" si="868"/>
        <v/>
      </c>
      <c r="R5191" s="70" t="str">
        <f t="shared" ca="1" si="869"/>
        <v/>
      </c>
      <c r="S5191" s="70" t="str">
        <f t="shared" ca="1" si="870"/>
        <v/>
      </c>
      <c r="T5191" s="147" t="str">
        <f t="shared" ca="1" si="871"/>
        <v/>
      </c>
      <c r="U5191" s="146"/>
      <c r="V5191" s="51"/>
      <c r="W5191" s="51"/>
      <c r="X5191" s="51"/>
      <c r="Y5191" s="51"/>
      <c r="Z5191" s="51"/>
      <c r="AA5191" s="145"/>
    </row>
    <row r="5192" spans="1:27" s="2" customFormat="1" ht="15.6" x14ac:dyDescent="0.3">
      <c r="A5192" s="513">
        <v>45562</v>
      </c>
      <c r="B5192" s="48" t="s">
        <v>4926</v>
      </c>
      <c r="C5192" s="48" t="s">
        <v>27</v>
      </c>
      <c r="D5192" s="48">
        <v>6</v>
      </c>
      <c r="E5192" s="48" t="s">
        <v>28</v>
      </c>
      <c r="F5192" s="45">
        <v>1</v>
      </c>
      <c r="G5192" s="77" t="s">
        <v>4927</v>
      </c>
      <c r="H5192" s="65" t="s">
        <v>54</v>
      </c>
      <c r="I5192" s="65"/>
      <c r="J5192" s="526">
        <v>45526</v>
      </c>
      <c r="K5192" s="42" t="s">
        <v>31</v>
      </c>
      <c r="L5192" s="544">
        <v>45526</v>
      </c>
      <c r="M5192" s="57"/>
      <c r="N5192" s="516">
        <v>45562</v>
      </c>
      <c r="O5192" s="51"/>
      <c r="P5192" s="70" t="str">
        <f t="shared" ref="P5192:P5235" ca="1" si="872">IF(K5192="NÃO INTERVENCIONADO",TODAY()-J5192,"")</f>
        <v/>
      </c>
      <c r="Q5192" s="70" t="str">
        <f t="shared" ref="Q5192:Q5235" ca="1" si="873">IF(K5192="ENCOMENDADO",TODAY()-J5192,"")</f>
        <v/>
      </c>
      <c r="R5192" s="70" t="str">
        <f t="shared" ref="R5192:R5235" ca="1" si="874">IF(K5192="EM OBRA",TODAY()-J5192,"")</f>
        <v/>
      </c>
      <c r="S5192" s="70" t="str">
        <f t="shared" ref="S5192:S5235" ca="1" si="875">IF(K5192="CORREÇÃO NÃO ACEITE",TODAY()-J5192,"")</f>
        <v/>
      </c>
      <c r="T5192" s="147" t="str">
        <f t="shared" ref="T5192:T5235" ca="1" si="876">IF(K5192="A VERIFICAR",TODAY()-J5192,"")</f>
        <v/>
      </c>
      <c r="U5192" s="146"/>
      <c r="V5192" s="51"/>
      <c r="W5192" s="51"/>
      <c r="X5192" s="51"/>
      <c r="Y5192" s="51"/>
      <c r="Z5192" s="51"/>
      <c r="AA5192" s="145"/>
    </row>
    <row r="5193" spans="1:27" s="2" customFormat="1" ht="15.6" x14ac:dyDescent="0.3">
      <c r="A5193" s="513">
        <v>45562</v>
      </c>
      <c r="B5193" s="48" t="s">
        <v>4926</v>
      </c>
      <c r="C5193" s="48" t="s">
        <v>27</v>
      </c>
      <c r="D5193" s="48">
        <v>6</v>
      </c>
      <c r="E5193" s="48" t="s">
        <v>28</v>
      </c>
      <c r="F5193" s="45">
        <v>2</v>
      </c>
      <c r="G5193" s="77" t="s">
        <v>4928</v>
      </c>
      <c r="H5193" s="65" t="s">
        <v>54</v>
      </c>
      <c r="I5193" s="65"/>
      <c r="J5193" s="526">
        <v>45526</v>
      </c>
      <c r="K5193" s="42" t="s">
        <v>31</v>
      </c>
      <c r="L5193" s="544">
        <v>45526</v>
      </c>
      <c r="M5193" s="57"/>
      <c r="N5193" s="516">
        <v>45562</v>
      </c>
      <c r="O5193" s="51"/>
      <c r="P5193" s="70" t="str">
        <f t="shared" ca="1" si="872"/>
        <v/>
      </c>
      <c r="Q5193" s="70" t="str">
        <f t="shared" ca="1" si="873"/>
        <v/>
      </c>
      <c r="R5193" s="70" t="str">
        <f t="shared" ca="1" si="874"/>
        <v/>
      </c>
      <c r="S5193" s="70" t="str">
        <f t="shared" ca="1" si="875"/>
        <v/>
      </c>
      <c r="T5193" s="147" t="str">
        <f t="shared" ca="1" si="876"/>
        <v/>
      </c>
      <c r="U5193" s="146"/>
      <c r="V5193" s="51"/>
      <c r="W5193" s="51"/>
      <c r="X5193" s="51"/>
      <c r="Y5193" s="51"/>
      <c r="Z5193" s="51"/>
      <c r="AA5193" s="145"/>
    </row>
    <row r="5194" spans="1:27" s="2" customFormat="1" ht="15.6" x14ac:dyDescent="0.3">
      <c r="A5194" s="513">
        <v>45562</v>
      </c>
      <c r="B5194" s="48" t="s">
        <v>4926</v>
      </c>
      <c r="C5194" s="48" t="s">
        <v>27</v>
      </c>
      <c r="D5194" s="48">
        <v>6</v>
      </c>
      <c r="E5194" s="48" t="s">
        <v>28</v>
      </c>
      <c r="F5194" s="45">
        <v>3</v>
      </c>
      <c r="G5194" s="77" t="s">
        <v>4929</v>
      </c>
      <c r="H5194" s="65" t="s">
        <v>57</v>
      </c>
      <c r="I5194" s="65"/>
      <c r="J5194" s="526">
        <v>45526</v>
      </c>
      <c r="K5194" s="42" t="s">
        <v>31</v>
      </c>
      <c r="L5194" s="544">
        <v>45526</v>
      </c>
      <c r="M5194" s="57"/>
      <c r="N5194" s="516">
        <v>45562</v>
      </c>
      <c r="O5194" s="51"/>
      <c r="P5194" s="70" t="str">
        <f t="shared" ca="1" si="872"/>
        <v/>
      </c>
      <c r="Q5194" s="70" t="str">
        <f t="shared" ca="1" si="873"/>
        <v/>
      </c>
      <c r="R5194" s="70" t="str">
        <f t="shared" ca="1" si="874"/>
        <v/>
      </c>
      <c r="S5194" s="70" t="str">
        <f t="shared" ca="1" si="875"/>
        <v/>
      </c>
      <c r="T5194" s="147" t="str">
        <f t="shared" ca="1" si="876"/>
        <v/>
      </c>
      <c r="U5194" s="146"/>
      <c r="V5194" s="208" t="s">
        <v>4930</v>
      </c>
      <c r="W5194" s="208"/>
      <c r="X5194" s="208"/>
      <c r="Y5194" s="208"/>
      <c r="Z5194" s="51"/>
      <c r="AA5194" s="145"/>
    </row>
    <row r="5195" spans="1:27" s="2" customFormat="1" ht="15.6" x14ac:dyDescent="0.3">
      <c r="A5195" s="513">
        <v>45562</v>
      </c>
      <c r="B5195" s="48" t="s">
        <v>4926</v>
      </c>
      <c r="C5195" s="48" t="s">
        <v>27</v>
      </c>
      <c r="D5195" s="48">
        <v>6</v>
      </c>
      <c r="E5195" s="48" t="s">
        <v>28</v>
      </c>
      <c r="F5195" s="45">
        <v>4</v>
      </c>
      <c r="G5195" s="77" t="s">
        <v>4931</v>
      </c>
      <c r="H5195" s="65" t="s">
        <v>57</v>
      </c>
      <c r="I5195" s="65"/>
      <c r="J5195" s="526">
        <v>45526</v>
      </c>
      <c r="K5195" s="42" t="s">
        <v>31</v>
      </c>
      <c r="L5195" s="544">
        <v>45526</v>
      </c>
      <c r="M5195" s="57"/>
      <c r="N5195" s="516">
        <v>45562</v>
      </c>
      <c r="O5195" s="51"/>
      <c r="P5195" s="70" t="str">
        <f t="shared" ca="1" si="872"/>
        <v/>
      </c>
      <c r="Q5195" s="70" t="str">
        <f t="shared" ca="1" si="873"/>
        <v/>
      </c>
      <c r="R5195" s="70" t="str">
        <f t="shared" ca="1" si="874"/>
        <v/>
      </c>
      <c r="S5195" s="70" t="str">
        <f t="shared" ca="1" si="875"/>
        <v/>
      </c>
      <c r="T5195" s="147" t="str">
        <f t="shared" ca="1" si="876"/>
        <v/>
      </c>
      <c r="U5195" s="146"/>
      <c r="V5195" s="51"/>
      <c r="W5195" s="51"/>
      <c r="X5195" s="51"/>
      <c r="Y5195" s="51"/>
      <c r="Z5195" s="51"/>
      <c r="AA5195" s="145"/>
    </row>
    <row r="5196" spans="1:27" s="2" customFormat="1" ht="15.6" x14ac:dyDescent="0.3">
      <c r="A5196" s="513">
        <v>45562</v>
      </c>
      <c r="B5196" s="48" t="s">
        <v>4926</v>
      </c>
      <c r="C5196" s="48" t="s">
        <v>27</v>
      </c>
      <c r="D5196" s="48">
        <v>6</v>
      </c>
      <c r="E5196" s="48" t="s">
        <v>28</v>
      </c>
      <c r="F5196" s="45">
        <v>5</v>
      </c>
      <c r="G5196" s="77" t="s">
        <v>4932</v>
      </c>
      <c r="H5196" s="65" t="s">
        <v>44</v>
      </c>
      <c r="I5196" s="65"/>
      <c r="J5196" s="526">
        <v>45526</v>
      </c>
      <c r="K5196" s="42" t="s">
        <v>31</v>
      </c>
      <c r="L5196" s="544">
        <v>45526</v>
      </c>
      <c r="M5196" s="57"/>
      <c r="N5196" s="516">
        <v>45608</v>
      </c>
      <c r="O5196" s="51"/>
      <c r="P5196" s="70" t="str">
        <f t="shared" ca="1" si="872"/>
        <v/>
      </c>
      <c r="Q5196" s="70" t="str">
        <f t="shared" ca="1" si="873"/>
        <v/>
      </c>
      <c r="R5196" s="70" t="str">
        <f t="shared" ca="1" si="874"/>
        <v/>
      </c>
      <c r="S5196" s="70" t="str">
        <f t="shared" ca="1" si="875"/>
        <v/>
      </c>
      <c r="T5196" s="147" t="str">
        <f t="shared" ca="1" si="876"/>
        <v/>
      </c>
      <c r="U5196" s="146"/>
      <c r="V5196" s="51"/>
      <c r="W5196" s="51"/>
      <c r="X5196" s="51"/>
      <c r="Y5196" s="51"/>
      <c r="Z5196" s="51"/>
      <c r="AA5196" s="145"/>
    </row>
    <row r="5197" spans="1:27" s="2" customFormat="1" ht="15.6" x14ac:dyDescent="0.3">
      <c r="A5197" s="513">
        <v>45562</v>
      </c>
      <c r="B5197" s="48" t="s">
        <v>4926</v>
      </c>
      <c r="C5197" s="48" t="s">
        <v>27</v>
      </c>
      <c r="D5197" s="48">
        <v>6</v>
      </c>
      <c r="E5197" s="48" t="s">
        <v>28</v>
      </c>
      <c r="F5197" s="45">
        <v>6</v>
      </c>
      <c r="G5197" s="77" t="s">
        <v>4933</v>
      </c>
      <c r="H5197" s="65" t="s">
        <v>44</v>
      </c>
      <c r="I5197" s="65"/>
      <c r="J5197" s="526">
        <v>45602</v>
      </c>
      <c r="K5197" s="42" t="s">
        <v>31</v>
      </c>
      <c r="L5197" s="544">
        <v>45526</v>
      </c>
      <c r="M5197" s="57"/>
      <c r="N5197" s="516">
        <v>45608</v>
      </c>
      <c r="O5197" s="51"/>
      <c r="P5197" s="70" t="str">
        <f t="shared" ca="1" si="872"/>
        <v/>
      </c>
      <c r="Q5197" s="70" t="str">
        <f t="shared" ca="1" si="873"/>
        <v/>
      </c>
      <c r="R5197" s="70" t="str">
        <f t="shared" ca="1" si="874"/>
        <v/>
      </c>
      <c r="S5197" s="70" t="str">
        <f t="shared" ca="1" si="875"/>
        <v/>
      </c>
      <c r="T5197" s="147" t="str">
        <f t="shared" ca="1" si="876"/>
        <v/>
      </c>
      <c r="U5197" s="146"/>
      <c r="V5197" s="51"/>
      <c r="W5197" s="51"/>
      <c r="X5197" s="51"/>
      <c r="Y5197" s="51"/>
      <c r="Z5197" s="51"/>
      <c r="AA5197" s="145"/>
    </row>
    <row r="5198" spans="1:27" s="2" customFormat="1" ht="15.6" x14ac:dyDescent="0.3">
      <c r="A5198" s="513">
        <v>45562</v>
      </c>
      <c r="B5198" s="48" t="s">
        <v>4926</v>
      </c>
      <c r="C5198" s="48" t="s">
        <v>27</v>
      </c>
      <c r="D5198" s="48">
        <v>6</v>
      </c>
      <c r="E5198" s="48" t="s">
        <v>28</v>
      </c>
      <c r="F5198" s="45">
        <v>7</v>
      </c>
      <c r="G5198" s="77" t="s">
        <v>4934</v>
      </c>
      <c r="H5198" s="65" t="s">
        <v>30</v>
      </c>
      <c r="I5198" s="65"/>
      <c r="J5198" s="526">
        <v>45526</v>
      </c>
      <c r="K5198" s="187" t="s">
        <v>31</v>
      </c>
      <c r="L5198" s="544">
        <v>45526</v>
      </c>
      <c r="M5198" s="57"/>
      <c r="N5198" s="516">
        <v>45587</v>
      </c>
      <c r="O5198" s="51"/>
      <c r="P5198" s="70" t="str">
        <f t="shared" ca="1" si="872"/>
        <v/>
      </c>
      <c r="Q5198" s="70" t="str">
        <f t="shared" ca="1" si="873"/>
        <v/>
      </c>
      <c r="R5198" s="70" t="str">
        <f t="shared" ca="1" si="874"/>
        <v/>
      </c>
      <c r="S5198" s="70" t="str">
        <f t="shared" ca="1" si="875"/>
        <v/>
      </c>
      <c r="T5198" s="147" t="str">
        <f t="shared" ca="1" si="876"/>
        <v/>
      </c>
      <c r="U5198" s="146"/>
      <c r="V5198" s="51"/>
      <c r="W5198" s="51"/>
      <c r="X5198" s="51"/>
      <c r="Y5198" s="51"/>
      <c r="Z5198" s="51"/>
      <c r="AA5198" s="145"/>
    </row>
    <row r="5199" spans="1:27" s="2" customFormat="1" ht="15.6" x14ac:dyDescent="0.3">
      <c r="A5199" s="513">
        <v>45562</v>
      </c>
      <c r="B5199" s="48" t="s">
        <v>4926</v>
      </c>
      <c r="C5199" s="48" t="s">
        <v>27</v>
      </c>
      <c r="D5199" s="48">
        <v>6</v>
      </c>
      <c r="E5199" s="48" t="s">
        <v>28</v>
      </c>
      <c r="F5199" s="45">
        <v>8</v>
      </c>
      <c r="G5199" s="77" t="s">
        <v>4935</v>
      </c>
      <c r="H5199" s="65" t="s">
        <v>30</v>
      </c>
      <c r="I5199" s="65"/>
      <c r="J5199" s="526">
        <v>45526</v>
      </c>
      <c r="K5199" s="187" t="s">
        <v>31</v>
      </c>
      <c r="L5199" s="544">
        <v>45526</v>
      </c>
      <c r="M5199" s="57"/>
      <c r="N5199" s="516">
        <v>45562</v>
      </c>
      <c r="O5199" s="51"/>
      <c r="P5199" s="70" t="str">
        <f t="shared" ca="1" si="872"/>
        <v/>
      </c>
      <c r="Q5199" s="70" t="str">
        <f t="shared" ca="1" si="873"/>
        <v/>
      </c>
      <c r="R5199" s="70" t="str">
        <f t="shared" ca="1" si="874"/>
        <v/>
      </c>
      <c r="S5199" s="70" t="str">
        <f t="shared" ca="1" si="875"/>
        <v/>
      </c>
      <c r="T5199" s="147" t="str">
        <f t="shared" ca="1" si="876"/>
        <v/>
      </c>
      <c r="U5199" s="146"/>
      <c r="V5199" s="51"/>
      <c r="W5199" s="51"/>
      <c r="X5199" s="51"/>
      <c r="Y5199" s="51"/>
      <c r="Z5199" s="51"/>
      <c r="AA5199" s="145"/>
    </row>
    <row r="5200" spans="1:27" s="2" customFormat="1" ht="15.6" x14ac:dyDescent="0.3">
      <c r="A5200" s="513">
        <v>45562</v>
      </c>
      <c r="B5200" s="48" t="s">
        <v>4926</v>
      </c>
      <c r="C5200" s="48" t="s">
        <v>27</v>
      </c>
      <c r="D5200" s="48">
        <v>6</v>
      </c>
      <c r="E5200" s="48" t="s">
        <v>28</v>
      </c>
      <c r="F5200" s="45">
        <v>9</v>
      </c>
      <c r="G5200" s="77" t="s">
        <v>4936</v>
      </c>
      <c r="H5200" s="65" t="s">
        <v>30</v>
      </c>
      <c r="I5200" s="65"/>
      <c r="J5200" s="526">
        <v>45526</v>
      </c>
      <c r="K5200" s="42" t="s">
        <v>31</v>
      </c>
      <c r="L5200" s="544">
        <v>45526</v>
      </c>
      <c r="M5200" s="57"/>
      <c r="N5200" s="516">
        <v>45562</v>
      </c>
      <c r="O5200" s="51"/>
      <c r="P5200" s="70" t="str">
        <f t="shared" ca="1" si="872"/>
        <v/>
      </c>
      <c r="Q5200" s="70" t="str">
        <f t="shared" ca="1" si="873"/>
        <v/>
      </c>
      <c r="R5200" s="70" t="str">
        <f t="shared" ca="1" si="874"/>
        <v/>
      </c>
      <c r="S5200" s="70" t="str">
        <f t="shared" ca="1" si="875"/>
        <v/>
      </c>
      <c r="T5200" s="147" t="str">
        <f t="shared" ca="1" si="876"/>
        <v/>
      </c>
      <c r="U5200" s="146"/>
      <c r="V5200" s="51"/>
      <c r="W5200" s="51"/>
      <c r="X5200" s="51"/>
      <c r="Y5200" s="51"/>
      <c r="Z5200" s="51"/>
      <c r="AA5200" s="145"/>
    </row>
    <row r="5201" spans="1:27" s="2" customFormat="1" ht="15.6" x14ac:dyDescent="0.3">
      <c r="A5201" s="513">
        <v>45562</v>
      </c>
      <c r="B5201" s="48" t="s">
        <v>4926</v>
      </c>
      <c r="C5201" s="45" t="s">
        <v>27</v>
      </c>
      <c r="D5201" s="45">
        <v>6</v>
      </c>
      <c r="E5201" s="45" t="s">
        <v>28</v>
      </c>
      <c r="F5201" s="45">
        <v>10</v>
      </c>
      <c r="G5201" s="77" t="s">
        <v>4937</v>
      </c>
      <c r="H5201" s="65" t="s">
        <v>30</v>
      </c>
      <c r="I5201" s="65"/>
      <c r="J5201" s="526">
        <v>45526</v>
      </c>
      <c r="K5201" s="188" t="s">
        <v>227</v>
      </c>
      <c r="L5201" s="544">
        <v>45526</v>
      </c>
      <c r="M5201" s="57"/>
      <c r="N5201" s="516">
        <v>45538</v>
      </c>
      <c r="O5201" s="51"/>
      <c r="P5201" s="70" t="str">
        <f t="shared" ca="1" si="872"/>
        <v/>
      </c>
      <c r="Q5201" s="70" t="str">
        <f t="shared" ca="1" si="873"/>
        <v/>
      </c>
      <c r="R5201" s="70" t="str">
        <f t="shared" ca="1" si="874"/>
        <v/>
      </c>
      <c r="S5201" s="70" t="str">
        <f t="shared" ca="1" si="875"/>
        <v/>
      </c>
      <c r="T5201" s="147" t="str">
        <f t="shared" ca="1" si="876"/>
        <v/>
      </c>
      <c r="U5201" s="146"/>
      <c r="V5201" s="51"/>
      <c r="W5201" s="51"/>
      <c r="X5201" s="51"/>
      <c r="Y5201" s="51"/>
      <c r="Z5201" s="51"/>
      <c r="AA5201" s="145"/>
    </row>
    <row r="5202" spans="1:27" s="2" customFormat="1" ht="15.6" x14ac:dyDescent="0.3">
      <c r="A5202" s="513">
        <v>45562</v>
      </c>
      <c r="B5202" s="48" t="s">
        <v>4926</v>
      </c>
      <c r="C5202" s="48" t="s">
        <v>27</v>
      </c>
      <c r="D5202" s="48">
        <v>6</v>
      </c>
      <c r="E5202" s="48" t="s">
        <v>28</v>
      </c>
      <c r="F5202" s="45">
        <v>11</v>
      </c>
      <c r="G5202" s="77" t="s">
        <v>4938</v>
      </c>
      <c r="H5202" s="65" t="s">
        <v>30</v>
      </c>
      <c r="I5202" s="65"/>
      <c r="J5202" s="526">
        <v>45526</v>
      </c>
      <c r="K5202" s="187" t="s">
        <v>31</v>
      </c>
      <c r="L5202" s="544">
        <v>45526</v>
      </c>
      <c r="M5202" s="57"/>
      <c r="N5202" s="516">
        <v>45562</v>
      </c>
      <c r="O5202" s="51"/>
      <c r="P5202" s="70" t="str">
        <f t="shared" ca="1" si="872"/>
        <v/>
      </c>
      <c r="Q5202" s="70" t="str">
        <f t="shared" ca="1" si="873"/>
        <v/>
      </c>
      <c r="R5202" s="70" t="str">
        <f t="shared" ca="1" si="874"/>
        <v/>
      </c>
      <c r="S5202" s="70" t="str">
        <f t="shared" ca="1" si="875"/>
        <v/>
      </c>
      <c r="T5202" s="147" t="str">
        <f t="shared" ca="1" si="876"/>
        <v/>
      </c>
      <c r="U5202" s="146"/>
      <c r="V5202" s="51"/>
      <c r="W5202" s="51"/>
      <c r="X5202" s="51"/>
      <c r="Y5202" s="51"/>
      <c r="Z5202" s="51"/>
      <c r="AA5202" s="145"/>
    </row>
    <row r="5203" spans="1:27" s="2" customFormat="1" ht="15.6" x14ac:dyDescent="0.3">
      <c r="A5203" s="513">
        <v>45562</v>
      </c>
      <c r="B5203" s="48" t="s">
        <v>4926</v>
      </c>
      <c r="C5203" s="48" t="s">
        <v>27</v>
      </c>
      <c r="D5203" s="48">
        <v>6</v>
      </c>
      <c r="E5203" s="48" t="s">
        <v>28</v>
      </c>
      <c r="F5203" s="45">
        <v>12</v>
      </c>
      <c r="G5203" s="77" t="s">
        <v>2051</v>
      </c>
      <c r="H5203" s="65" t="s">
        <v>30</v>
      </c>
      <c r="I5203" s="65"/>
      <c r="J5203" s="526">
        <v>45526</v>
      </c>
      <c r="K5203" s="187" t="s">
        <v>31</v>
      </c>
      <c r="L5203" s="544">
        <v>45526</v>
      </c>
      <c r="M5203" s="57"/>
      <c r="N5203" s="516">
        <v>45562</v>
      </c>
      <c r="O5203" s="51"/>
      <c r="P5203" s="70" t="str">
        <f t="shared" ca="1" si="872"/>
        <v/>
      </c>
      <c r="Q5203" s="70" t="str">
        <f t="shared" ca="1" si="873"/>
        <v/>
      </c>
      <c r="R5203" s="70" t="str">
        <f t="shared" ca="1" si="874"/>
        <v/>
      </c>
      <c r="S5203" s="70" t="str">
        <f t="shared" ca="1" si="875"/>
        <v/>
      </c>
      <c r="T5203" s="147" t="str">
        <f t="shared" ca="1" si="876"/>
        <v/>
      </c>
      <c r="U5203" s="146"/>
      <c r="V5203" s="51"/>
      <c r="W5203" s="51"/>
      <c r="X5203" s="51"/>
      <c r="Y5203" s="51"/>
      <c r="Z5203" s="51"/>
      <c r="AA5203" s="145"/>
    </row>
    <row r="5204" spans="1:27" s="2" customFormat="1" ht="15.6" x14ac:dyDescent="0.3">
      <c r="A5204" s="513">
        <v>45562</v>
      </c>
      <c r="B5204" s="48" t="s">
        <v>4926</v>
      </c>
      <c r="C5204" s="48" t="s">
        <v>27</v>
      </c>
      <c r="D5204" s="48">
        <v>6</v>
      </c>
      <c r="E5204" s="48" t="s">
        <v>28</v>
      </c>
      <c r="F5204" s="45">
        <v>13</v>
      </c>
      <c r="G5204" s="77" t="s">
        <v>4939</v>
      </c>
      <c r="H5204" s="65" t="s">
        <v>44</v>
      </c>
      <c r="I5204" s="65"/>
      <c r="J5204" s="526">
        <v>45602</v>
      </c>
      <c r="K5204" s="42" t="s">
        <v>31</v>
      </c>
      <c r="L5204" s="544">
        <v>45526</v>
      </c>
      <c r="M5204" s="57"/>
      <c r="N5204" s="516">
        <v>45608</v>
      </c>
      <c r="O5204" s="51"/>
      <c r="P5204" s="70" t="str">
        <f t="shared" ca="1" si="872"/>
        <v/>
      </c>
      <c r="Q5204" s="70" t="str">
        <f t="shared" ca="1" si="873"/>
        <v/>
      </c>
      <c r="R5204" s="70" t="str">
        <f t="shared" ca="1" si="874"/>
        <v/>
      </c>
      <c r="S5204" s="70" t="str">
        <f t="shared" ca="1" si="875"/>
        <v/>
      </c>
      <c r="T5204" s="147" t="str">
        <f t="shared" ca="1" si="876"/>
        <v/>
      </c>
      <c r="U5204" s="146"/>
      <c r="V5204" s="51"/>
      <c r="W5204" s="51"/>
      <c r="X5204" s="51"/>
      <c r="Y5204" s="51"/>
      <c r="Z5204" s="51"/>
      <c r="AA5204" s="145"/>
    </row>
    <row r="5205" spans="1:27" s="2" customFormat="1" ht="15.6" x14ac:dyDescent="0.3">
      <c r="A5205" s="513">
        <v>45562</v>
      </c>
      <c r="B5205" s="48" t="s">
        <v>4926</v>
      </c>
      <c r="C5205" s="48" t="s">
        <v>27</v>
      </c>
      <c r="D5205" s="48">
        <v>6</v>
      </c>
      <c r="E5205" s="48" t="s">
        <v>28</v>
      </c>
      <c r="F5205" s="45">
        <v>14</v>
      </c>
      <c r="G5205" s="77" t="s">
        <v>4940</v>
      </c>
      <c r="H5205" s="65" t="s">
        <v>30</v>
      </c>
      <c r="I5205" s="65"/>
      <c r="J5205" s="526">
        <v>45526</v>
      </c>
      <c r="K5205" s="187" t="s">
        <v>31</v>
      </c>
      <c r="L5205" s="544">
        <v>45526</v>
      </c>
      <c r="M5205" s="57"/>
      <c r="N5205" s="516">
        <v>45562</v>
      </c>
      <c r="O5205" s="51"/>
      <c r="P5205" s="70" t="str">
        <f t="shared" ca="1" si="872"/>
        <v/>
      </c>
      <c r="Q5205" s="70" t="str">
        <f t="shared" ca="1" si="873"/>
        <v/>
      </c>
      <c r="R5205" s="70" t="str">
        <f t="shared" ca="1" si="874"/>
        <v/>
      </c>
      <c r="S5205" s="70" t="str">
        <f t="shared" ca="1" si="875"/>
        <v/>
      </c>
      <c r="T5205" s="147" t="str">
        <f t="shared" ca="1" si="876"/>
        <v/>
      </c>
      <c r="U5205" s="146"/>
      <c r="V5205" s="51"/>
      <c r="W5205" s="51"/>
      <c r="X5205" s="51"/>
      <c r="Y5205" s="51"/>
      <c r="Z5205" s="51"/>
      <c r="AA5205" s="145"/>
    </row>
    <row r="5206" spans="1:27" s="2" customFormat="1" ht="15.6" x14ac:dyDescent="0.3">
      <c r="A5206" s="513">
        <v>45562</v>
      </c>
      <c r="B5206" s="48" t="s">
        <v>4926</v>
      </c>
      <c r="C5206" s="45" t="s">
        <v>27</v>
      </c>
      <c r="D5206" s="45">
        <v>6</v>
      </c>
      <c r="E5206" s="45" t="s">
        <v>28</v>
      </c>
      <c r="F5206" s="45">
        <v>15</v>
      </c>
      <c r="G5206" s="77" t="s">
        <v>4941</v>
      </c>
      <c r="H5206" s="65" t="s">
        <v>30</v>
      </c>
      <c r="I5206" s="65"/>
      <c r="J5206" s="526">
        <v>45526</v>
      </c>
      <c r="K5206" s="188" t="s">
        <v>227</v>
      </c>
      <c r="L5206" s="544">
        <v>45526</v>
      </c>
      <c r="M5206" s="57"/>
      <c r="N5206" s="516"/>
      <c r="O5206" s="51"/>
      <c r="P5206" s="70" t="str">
        <f t="shared" ca="1" si="872"/>
        <v/>
      </c>
      <c r="Q5206" s="70" t="str">
        <f t="shared" ca="1" si="873"/>
        <v/>
      </c>
      <c r="R5206" s="70" t="str">
        <f t="shared" ca="1" si="874"/>
        <v/>
      </c>
      <c r="S5206" s="70" t="str">
        <f t="shared" ca="1" si="875"/>
        <v/>
      </c>
      <c r="T5206" s="147" t="str">
        <f t="shared" ca="1" si="876"/>
        <v/>
      </c>
      <c r="U5206" s="146"/>
      <c r="V5206" s="51"/>
      <c r="W5206" s="51"/>
      <c r="X5206" s="51"/>
      <c r="Y5206" s="51"/>
      <c r="Z5206" s="51"/>
      <c r="AA5206" s="145"/>
    </row>
    <row r="5207" spans="1:27" s="2" customFormat="1" ht="15.6" x14ac:dyDescent="0.3">
      <c r="A5207" s="513">
        <v>45562</v>
      </c>
      <c r="B5207" s="48" t="s">
        <v>4926</v>
      </c>
      <c r="C5207" s="48" t="s">
        <v>27</v>
      </c>
      <c r="D5207" s="48">
        <v>6</v>
      </c>
      <c r="E5207" s="48" t="s">
        <v>28</v>
      </c>
      <c r="F5207" s="45">
        <v>16</v>
      </c>
      <c r="G5207" s="77" t="s">
        <v>4942</v>
      </c>
      <c r="H5207" s="65" t="s">
        <v>44</v>
      </c>
      <c r="I5207" s="65"/>
      <c r="J5207" s="526">
        <v>45526</v>
      </c>
      <c r="K5207" s="188" t="s">
        <v>227</v>
      </c>
      <c r="L5207" s="544">
        <v>45526</v>
      </c>
      <c r="M5207" s="57"/>
      <c r="N5207" s="516">
        <v>45590</v>
      </c>
      <c r="O5207" s="51"/>
      <c r="P5207" s="70" t="str">
        <f t="shared" ca="1" si="872"/>
        <v/>
      </c>
      <c r="Q5207" s="70" t="str">
        <f t="shared" ca="1" si="873"/>
        <v/>
      </c>
      <c r="R5207" s="70" t="str">
        <f t="shared" ca="1" si="874"/>
        <v/>
      </c>
      <c r="S5207" s="70" t="str">
        <f t="shared" ca="1" si="875"/>
        <v/>
      </c>
      <c r="T5207" s="147" t="str">
        <f t="shared" ca="1" si="876"/>
        <v/>
      </c>
      <c r="U5207" s="146"/>
      <c r="V5207" s="51"/>
      <c r="W5207" s="51"/>
      <c r="X5207" s="51"/>
      <c r="Y5207" s="51"/>
      <c r="Z5207" s="51"/>
      <c r="AA5207" s="145"/>
    </row>
    <row r="5208" spans="1:27" s="2" customFormat="1" ht="15.6" x14ac:dyDescent="0.3">
      <c r="A5208" s="513">
        <v>45562</v>
      </c>
      <c r="B5208" s="48" t="s">
        <v>4926</v>
      </c>
      <c r="C5208" s="48" t="s">
        <v>27</v>
      </c>
      <c r="D5208" s="48">
        <v>6</v>
      </c>
      <c r="E5208" s="48" t="s">
        <v>28</v>
      </c>
      <c r="F5208" s="45">
        <v>17</v>
      </c>
      <c r="G5208" s="77" t="s">
        <v>4943</v>
      </c>
      <c r="H5208" s="65" t="s">
        <v>84</v>
      </c>
      <c r="I5208" s="65"/>
      <c r="J5208" s="526">
        <v>45526</v>
      </c>
      <c r="K5208" s="42" t="s">
        <v>31</v>
      </c>
      <c r="L5208" s="544">
        <v>45526</v>
      </c>
      <c r="M5208" s="57"/>
      <c r="N5208" s="516">
        <v>45565</v>
      </c>
      <c r="O5208" s="51"/>
      <c r="P5208" s="70" t="str">
        <f t="shared" ca="1" si="872"/>
        <v/>
      </c>
      <c r="Q5208" s="70" t="str">
        <f t="shared" ca="1" si="873"/>
        <v/>
      </c>
      <c r="R5208" s="70" t="str">
        <f t="shared" ca="1" si="874"/>
        <v/>
      </c>
      <c r="S5208" s="70" t="str">
        <f t="shared" ca="1" si="875"/>
        <v/>
      </c>
      <c r="T5208" s="147" t="str">
        <f t="shared" ca="1" si="876"/>
        <v/>
      </c>
      <c r="U5208" s="146"/>
      <c r="V5208" s="51"/>
      <c r="W5208" s="51"/>
      <c r="X5208" s="51"/>
      <c r="Y5208" s="51"/>
      <c r="Z5208" s="51"/>
      <c r="AA5208" s="145"/>
    </row>
    <row r="5209" spans="1:27" s="2" customFormat="1" ht="15.6" x14ac:dyDescent="0.3">
      <c r="A5209" s="513">
        <v>45562</v>
      </c>
      <c r="B5209" s="48" t="s">
        <v>4926</v>
      </c>
      <c r="C5209" s="48" t="s">
        <v>27</v>
      </c>
      <c r="D5209" s="48">
        <v>6</v>
      </c>
      <c r="E5209" s="48" t="s">
        <v>28</v>
      </c>
      <c r="F5209" s="45">
        <v>18</v>
      </c>
      <c r="G5209" s="77" t="s">
        <v>3826</v>
      </c>
      <c r="H5209" s="65" t="s">
        <v>57</v>
      </c>
      <c r="I5209" s="65"/>
      <c r="J5209" s="526">
        <v>45526</v>
      </c>
      <c r="K5209" s="42" t="s">
        <v>31</v>
      </c>
      <c r="L5209" s="544">
        <v>45526</v>
      </c>
      <c r="M5209" s="57"/>
      <c r="N5209" s="516">
        <v>45562</v>
      </c>
      <c r="O5209" s="51"/>
      <c r="P5209" s="70" t="str">
        <f t="shared" ca="1" si="872"/>
        <v/>
      </c>
      <c r="Q5209" s="70" t="str">
        <f t="shared" ca="1" si="873"/>
        <v/>
      </c>
      <c r="R5209" s="70" t="str">
        <f t="shared" ca="1" si="874"/>
        <v/>
      </c>
      <c r="S5209" s="70" t="str">
        <f t="shared" ca="1" si="875"/>
        <v/>
      </c>
      <c r="T5209" s="147" t="str">
        <f t="shared" ca="1" si="876"/>
        <v/>
      </c>
      <c r="U5209" s="146"/>
      <c r="V5209" s="51"/>
      <c r="W5209" s="51"/>
      <c r="X5209" s="51"/>
      <c r="Y5209" s="51"/>
      <c r="Z5209" s="51"/>
      <c r="AA5209" s="145"/>
    </row>
    <row r="5210" spans="1:27" s="2" customFormat="1" ht="15.6" x14ac:dyDescent="0.3">
      <c r="A5210" s="513">
        <v>45562</v>
      </c>
      <c r="B5210" s="48" t="s">
        <v>4926</v>
      </c>
      <c r="C5210" s="48" t="s">
        <v>27</v>
      </c>
      <c r="D5210" s="48">
        <v>6</v>
      </c>
      <c r="E5210" s="48" t="s">
        <v>28</v>
      </c>
      <c r="F5210" s="45">
        <v>19</v>
      </c>
      <c r="G5210" s="77" t="s">
        <v>4944</v>
      </c>
      <c r="H5210" s="65" t="s">
        <v>44</v>
      </c>
      <c r="I5210" s="65"/>
      <c r="J5210" s="526">
        <v>45526</v>
      </c>
      <c r="K5210" s="42" t="s">
        <v>31</v>
      </c>
      <c r="L5210" s="544">
        <v>45526</v>
      </c>
      <c r="M5210" s="57"/>
      <c r="N5210" s="516">
        <v>45562</v>
      </c>
      <c r="O5210" s="51"/>
      <c r="P5210" s="70" t="str">
        <f t="shared" ca="1" si="872"/>
        <v/>
      </c>
      <c r="Q5210" s="70" t="str">
        <f t="shared" ca="1" si="873"/>
        <v/>
      </c>
      <c r="R5210" s="70" t="str">
        <f t="shared" ca="1" si="874"/>
        <v/>
      </c>
      <c r="S5210" s="70" t="str">
        <f t="shared" ca="1" si="875"/>
        <v/>
      </c>
      <c r="T5210" s="147" t="str">
        <f t="shared" ca="1" si="876"/>
        <v/>
      </c>
      <c r="U5210" s="146"/>
      <c r="V5210" s="51"/>
      <c r="W5210" s="51"/>
      <c r="X5210" s="51"/>
      <c r="Y5210" s="51"/>
      <c r="Z5210" s="51"/>
      <c r="AA5210" s="145"/>
    </row>
    <row r="5211" spans="1:27" s="2" customFormat="1" ht="15.6" x14ac:dyDescent="0.3">
      <c r="A5211" s="513">
        <v>45562</v>
      </c>
      <c r="B5211" s="48" t="s">
        <v>4926</v>
      </c>
      <c r="C5211" s="48" t="s">
        <v>27</v>
      </c>
      <c r="D5211" s="48">
        <v>6</v>
      </c>
      <c r="E5211" s="48" t="s">
        <v>28</v>
      </c>
      <c r="F5211" s="45">
        <v>20</v>
      </c>
      <c r="G5211" s="77" t="s">
        <v>233</v>
      </c>
      <c r="H5211" s="65" t="s">
        <v>30</v>
      </c>
      <c r="I5211" s="65"/>
      <c r="J5211" s="526">
        <v>45526</v>
      </c>
      <c r="K5211" s="187" t="s">
        <v>31</v>
      </c>
      <c r="L5211" s="544">
        <v>45526</v>
      </c>
      <c r="M5211" s="57"/>
      <c r="N5211" s="516">
        <v>45562</v>
      </c>
      <c r="O5211" s="51"/>
      <c r="P5211" s="70" t="str">
        <f t="shared" ca="1" si="872"/>
        <v/>
      </c>
      <c r="Q5211" s="70" t="str">
        <f t="shared" ca="1" si="873"/>
        <v/>
      </c>
      <c r="R5211" s="70" t="str">
        <f t="shared" ca="1" si="874"/>
        <v/>
      </c>
      <c r="S5211" s="70" t="str">
        <f t="shared" ca="1" si="875"/>
        <v/>
      </c>
      <c r="T5211" s="147" t="str">
        <f t="shared" ca="1" si="876"/>
        <v/>
      </c>
      <c r="U5211" s="146"/>
      <c r="V5211" s="51"/>
      <c r="W5211" s="51"/>
      <c r="X5211" s="51"/>
      <c r="Y5211" s="51"/>
      <c r="Z5211" s="51"/>
      <c r="AA5211" s="145"/>
    </row>
    <row r="5212" spans="1:27" s="2" customFormat="1" ht="15.6" x14ac:dyDescent="0.3">
      <c r="A5212" s="513">
        <v>45562</v>
      </c>
      <c r="B5212" s="48" t="s">
        <v>4926</v>
      </c>
      <c r="C5212" s="48" t="s">
        <v>27</v>
      </c>
      <c r="D5212" s="48">
        <v>6</v>
      </c>
      <c r="E5212" s="48" t="s">
        <v>28</v>
      </c>
      <c r="F5212" s="45">
        <v>21</v>
      </c>
      <c r="G5212" s="77" t="s">
        <v>4945</v>
      </c>
      <c r="H5212" s="65" t="s">
        <v>44</v>
      </c>
      <c r="I5212" s="65"/>
      <c r="J5212" s="526">
        <v>45526</v>
      </c>
      <c r="K5212" s="42" t="s">
        <v>31</v>
      </c>
      <c r="L5212" s="544">
        <v>45526</v>
      </c>
      <c r="M5212" s="57"/>
      <c r="N5212" s="516">
        <v>45569</v>
      </c>
      <c r="O5212" s="51"/>
      <c r="P5212" s="70" t="str">
        <f t="shared" ca="1" si="872"/>
        <v/>
      </c>
      <c r="Q5212" s="70" t="str">
        <f t="shared" ca="1" si="873"/>
        <v/>
      </c>
      <c r="R5212" s="70" t="str">
        <f t="shared" ca="1" si="874"/>
        <v/>
      </c>
      <c r="S5212" s="70" t="str">
        <f t="shared" ca="1" si="875"/>
        <v/>
      </c>
      <c r="T5212" s="147" t="str">
        <f t="shared" ca="1" si="876"/>
        <v/>
      </c>
      <c r="U5212" s="146"/>
      <c r="V5212" s="51"/>
      <c r="W5212" s="51"/>
      <c r="X5212" s="51"/>
      <c r="Y5212" s="51"/>
      <c r="Z5212" s="51"/>
      <c r="AA5212" s="145"/>
    </row>
    <row r="5213" spans="1:27" s="2" customFormat="1" ht="15.6" x14ac:dyDescent="0.3">
      <c r="A5213" s="513">
        <v>45562</v>
      </c>
      <c r="B5213" s="48" t="s">
        <v>4926</v>
      </c>
      <c r="C5213" s="48" t="s">
        <v>27</v>
      </c>
      <c r="D5213" s="48">
        <v>6</v>
      </c>
      <c r="E5213" s="48" t="s">
        <v>28</v>
      </c>
      <c r="F5213" s="45">
        <v>22</v>
      </c>
      <c r="G5213" s="77" t="s">
        <v>4946</v>
      </c>
      <c r="H5213" s="65" t="s">
        <v>30</v>
      </c>
      <c r="I5213" s="65"/>
      <c r="J5213" s="526">
        <v>45526</v>
      </c>
      <c r="K5213" s="42" t="s">
        <v>31</v>
      </c>
      <c r="L5213" s="544">
        <v>45526</v>
      </c>
      <c r="M5213" s="57"/>
      <c r="N5213" s="516">
        <v>45587</v>
      </c>
      <c r="O5213" s="51"/>
      <c r="P5213" s="70" t="str">
        <f t="shared" ca="1" si="872"/>
        <v/>
      </c>
      <c r="Q5213" s="70" t="str">
        <f t="shared" ca="1" si="873"/>
        <v/>
      </c>
      <c r="R5213" s="70" t="str">
        <f t="shared" ca="1" si="874"/>
        <v/>
      </c>
      <c r="S5213" s="70" t="str">
        <f t="shared" ca="1" si="875"/>
        <v/>
      </c>
      <c r="T5213" s="147" t="str">
        <f t="shared" ca="1" si="876"/>
        <v/>
      </c>
      <c r="U5213" s="146"/>
      <c r="V5213" s="51"/>
      <c r="W5213" s="51"/>
      <c r="X5213" s="51"/>
      <c r="Y5213" s="51"/>
      <c r="Z5213" s="51"/>
      <c r="AA5213" s="145"/>
    </row>
    <row r="5214" spans="1:27" s="2" customFormat="1" ht="15.6" x14ac:dyDescent="0.3">
      <c r="A5214" s="513">
        <v>45562</v>
      </c>
      <c r="B5214" s="48" t="s">
        <v>4926</v>
      </c>
      <c r="C5214" s="48" t="s">
        <v>27</v>
      </c>
      <c r="D5214" s="48">
        <v>6</v>
      </c>
      <c r="E5214" s="48" t="s">
        <v>28</v>
      </c>
      <c r="F5214" s="45">
        <v>23</v>
      </c>
      <c r="G5214" s="77" t="s">
        <v>4947</v>
      </c>
      <c r="H5214" s="65" t="s">
        <v>44</v>
      </c>
      <c r="I5214" s="65"/>
      <c r="J5214" s="526">
        <v>45602</v>
      </c>
      <c r="K5214" s="42" t="s">
        <v>31</v>
      </c>
      <c r="L5214" s="544">
        <v>45526</v>
      </c>
      <c r="M5214" s="57"/>
      <c r="N5214" s="516">
        <v>45616</v>
      </c>
      <c r="O5214" s="51"/>
      <c r="P5214" s="70" t="str">
        <f t="shared" ca="1" si="872"/>
        <v/>
      </c>
      <c r="Q5214" s="70" t="str">
        <f t="shared" ca="1" si="873"/>
        <v/>
      </c>
      <c r="R5214" s="70" t="str">
        <f t="shared" ca="1" si="874"/>
        <v/>
      </c>
      <c r="S5214" s="70" t="str">
        <f t="shared" ca="1" si="875"/>
        <v/>
      </c>
      <c r="T5214" s="147" t="str">
        <f t="shared" ca="1" si="876"/>
        <v/>
      </c>
      <c r="U5214" s="146"/>
      <c r="V5214" s="51"/>
      <c r="W5214" s="51"/>
      <c r="X5214" s="51"/>
      <c r="Y5214" s="51"/>
      <c r="Z5214" s="51"/>
      <c r="AA5214" s="145"/>
    </row>
    <row r="5215" spans="1:27" s="2" customFormat="1" ht="15.6" x14ac:dyDescent="0.3">
      <c r="A5215" s="513">
        <v>45562</v>
      </c>
      <c r="B5215" s="48" t="s">
        <v>4926</v>
      </c>
      <c r="C5215" s="48" t="s">
        <v>27</v>
      </c>
      <c r="D5215" s="48">
        <v>6</v>
      </c>
      <c r="E5215" s="48" t="s">
        <v>28</v>
      </c>
      <c r="F5215" s="45">
        <v>24</v>
      </c>
      <c r="G5215" s="77" t="s">
        <v>4948</v>
      </c>
      <c r="H5215" s="65" t="s">
        <v>57</v>
      </c>
      <c r="I5215" s="65"/>
      <c r="J5215" s="526">
        <v>45526</v>
      </c>
      <c r="K5215" s="42" t="s">
        <v>31</v>
      </c>
      <c r="L5215" s="544">
        <v>45526</v>
      </c>
      <c r="M5215" s="57"/>
      <c r="N5215" s="516">
        <v>45600</v>
      </c>
      <c r="O5215" s="51"/>
      <c r="P5215" s="70" t="str">
        <f t="shared" ca="1" si="872"/>
        <v/>
      </c>
      <c r="Q5215" s="70" t="str">
        <f t="shared" ca="1" si="873"/>
        <v/>
      </c>
      <c r="R5215" s="70" t="str">
        <f t="shared" ca="1" si="874"/>
        <v/>
      </c>
      <c r="S5215" s="70" t="str">
        <f t="shared" ca="1" si="875"/>
        <v/>
      </c>
      <c r="T5215" s="147" t="str">
        <f t="shared" ca="1" si="876"/>
        <v/>
      </c>
      <c r="U5215" s="146"/>
      <c r="V5215" s="51"/>
      <c r="W5215" s="51"/>
      <c r="X5215" s="51"/>
      <c r="Y5215" s="51"/>
      <c r="Z5215" s="51"/>
      <c r="AA5215" s="145"/>
    </row>
    <row r="5216" spans="1:27" s="2" customFormat="1" ht="15.6" x14ac:dyDescent="0.3">
      <c r="A5216" s="513">
        <v>45562</v>
      </c>
      <c r="B5216" s="48" t="s">
        <v>4926</v>
      </c>
      <c r="C5216" s="48" t="s">
        <v>27</v>
      </c>
      <c r="D5216" s="48">
        <v>6</v>
      </c>
      <c r="E5216" s="48" t="s">
        <v>28</v>
      </c>
      <c r="F5216" s="45">
        <v>25</v>
      </c>
      <c r="G5216" s="77" t="s">
        <v>4949</v>
      </c>
      <c r="H5216" s="65" t="s">
        <v>30</v>
      </c>
      <c r="I5216" s="65"/>
      <c r="J5216" s="526">
        <v>45526</v>
      </c>
      <c r="K5216" s="42" t="s">
        <v>31</v>
      </c>
      <c r="L5216" s="544">
        <v>45526</v>
      </c>
      <c r="M5216" s="57"/>
      <c r="N5216" s="516">
        <v>45562</v>
      </c>
      <c r="O5216" s="51"/>
      <c r="P5216" s="70" t="str">
        <f t="shared" ca="1" si="872"/>
        <v/>
      </c>
      <c r="Q5216" s="70" t="str">
        <f t="shared" ca="1" si="873"/>
        <v/>
      </c>
      <c r="R5216" s="70" t="str">
        <f t="shared" ca="1" si="874"/>
        <v/>
      </c>
      <c r="S5216" s="70" t="str">
        <f t="shared" ca="1" si="875"/>
        <v/>
      </c>
      <c r="T5216" s="147" t="str">
        <f t="shared" ca="1" si="876"/>
        <v/>
      </c>
      <c r="U5216" s="146"/>
      <c r="V5216" s="51"/>
      <c r="W5216" s="51"/>
      <c r="X5216" s="51"/>
      <c r="Y5216" s="51"/>
      <c r="Z5216" s="51"/>
      <c r="AA5216" s="145"/>
    </row>
    <row r="5217" spans="1:27" s="2" customFormat="1" ht="15.6" x14ac:dyDescent="0.3">
      <c r="A5217" s="513">
        <v>45562</v>
      </c>
      <c r="B5217" s="48" t="s">
        <v>4926</v>
      </c>
      <c r="C5217" s="48" t="s">
        <v>27</v>
      </c>
      <c r="D5217" s="48">
        <v>6</v>
      </c>
      <c r="E5217" s="48" t="s">
        <v>28</v>
      </c>
      <c r="F5217" s="45">
        <v>26</v>
      </c>
      <c r="G5217" s="77" t="s">
        <v>4950</v>
      </c>
      <c r="H5217" s="65" t="s">
        <v>54</v>
      </c>
      <c r="I5217" s="65"/>
      <c r="J5217" s="526">
        <v>45526</v>
      </c>
      <c r="K5217" s="187" t="s">
        <v>31</v>
      </c>
      <c r="L5217" s="544">
        <v>45526</v>
      </c>
      <c r="M5217" s="57"/>
      <c r="N5217" s="516">
        <v>45562</v>
      </c>
      <c r="O5217" s="51"/>
      <c r="P5217" s="70" t="str">
        <f t="shared" ca="1" si="872"/>
        <v/>
      </c>
      <c r="Q5217" s="70" t="str">
        <f t="shared" ca="1" si="873"/>
        <v/>
      </c>
      <c r="R5217" s="70" t="str">
        <f t="shared" ca="1" si="874"/>
        <v/>
      </c>
      <c r="S5217" s="70" t="str">
        <f t="shared" ca="1" si="875"/>
        <v/>
      </c>
      <c r="T5217" s="147" t="str">
        <f t="shared" ca="1" si="876"/>
        <v/>
      </c>
      <c r="U5217" s="146"/>
      <c r="V5217" s="51"/>
      <c r="W5217" s="51"/>
      <c r="X5217" s="51"/>
      <c r="Y5217" s="51"/>
      <c r="Z5217" s="51"/>
      <c r="AA5217" s="145"/>
    </row>
    <row r="5218" spans="1:27" s="2" customFormat="1" ht="15.6" x14ac:dyDescent="0.3">
      <c r="A5218" s="513">
        <v>45562</v>
      </c>
      <c r="B5218" s="48" t="s">
        <v>4926</v>
      </c>
      <c r="C5218" s="48" t="s">
        <v>27</v>
      </c>
      <c r="D5218" s="48">
        <v>6</v>
      </c>
      <c r="E5218" s="48" t="s">
        <v>28</v>
      </c>
      <c r="F5218" s="45">
        <v>27</v>
      </c>
      <c r="G5218" s="77" t="s">
        <v>4951</v>
      </c>
      <c r="H5218" s="65" t="s">
        <v>30</v>
      </c>
      <c r="I5218" s="65"/>
      <c r="J5218" s="526">
        <v>45526</v>
      </c>
      <c r="K5218" s="42" t="s">
        <v>31</v>
      </c>
      <c r="L5218" s="544">
        <v>45526</v>
      </c>
      <c r="M5218" s="57"/>
      <c r="N5218" s="516">
        <v>45587</v>
      </c>
      <c r="O5218" s="51"/>
      <c r="P5218" s="70" t="str">
        <f t="shared" ca="1" si="872"/>
        <v/>
      </c>
      <c r="Q5218" s="70" t="str">
        <f t="shared" ca="1" si="873"/>
        <v/>
      </c>
      <c r="R5218" s="70" t="str">
        <f t="shared" ca="1" si="874"/>
        <v/>
      </c>
      <c r="S5218" s="70" t="str">
        <f t="shared" ca="1" si="875"/>
        <v/>
      </c>
      <c r="T5218" s="147" t="str">
        <f t="shared" ca="1" si="876"/>
        <v/>
      </c>
      <c r="U5218" s="146"/>
      <c r="V5218" s="51"/>
      <c r="W5218" s="51"/>
      <c r="X5218" s="51"/>
      <c r="Y5218" s="51"/>
      <c r="Z5218" s="51"/>
      <c r="AA5218" s="145"/>
    </row>
    <row r="5219" spans="1:27" s="2" customFormat="1" ht="15.6" x14ac:dyDescent="0.3">
      <c r="A5219" s="513">
        <v>45562</v>
      </c>
      <c r="B5219" s="48" t="s">
        <v>4926</v>
      </c>
      <c r="C5219" s="48" t="s">
        <v>27</v>
      </c>
      <c r="D5219" s="48">
        <v>6</v>
      </c>
      <c r="E5219" s="48" t="s">
        <v>28</v>
      </c>
      <c r="F5219" s="45">
        <v>28</v>
      </c>
      <c r="G5219" s="77" t="s">
        <v>4952</v>
      </c>
      <c r="H5219" s="65" t="s">
        <v>30</v>
      </c>
      <c r="I5219" s="65"/>
      <c r="J5219" s="526">
        <v>45526</v>
      </c>
      <c r="K5219" s="187" t="s">
        <v>31</v>
      </c>
      <c r="L5219" s="544">
        <v>45526</v>
      </c>
      <c r="M5219" s="57"/>
      <c r="N5219" s="516">
        <v>45587</v>
      </c>
      <c r="O5219" s="51"/>
      <c r="P5219" s="70" t="str">
        <f t="shared" ca="1" si="872"/>
        <v/>
      </c>
      <c r="Q5219" s="70" t="str">
        <f t="shared" ca="1" si="873"/>
        <v/>
      </c>
      <c r="R5219" s="70" t="str">
        <f t="shared" ca="1" si="874"/>
        <v/>
      </c>
      <c r="S5219" s="70" t="str">
        <f t="shared" ca="1" si="875"/>
        <v/>
      </c>
      <c r="T5219" s="147" t="str">
        <f t="shared" ca="1" si="876"/>
        <v/>
      </c>
      <c r="U5219" s="146"/>
      <c r="V5219" s="51"/>
      <c r="W5219" s="51"/>
      <c r="X5219" s="51"/>
      <c r="Y5219" s="51"/>
      <c r="Z5219" s="51"/>
      <c r="AA5219" s="145"/>
    </row>
    <row r="5220" spans="1:27" s="2" customFormat="1" ht="15.6" x14ac:dyDescent="0.3">
      <c r="A5220" s="513">
        <v>45562</v>
      </c>
      <c r="B5220" s="48" t="s">
        <v>4926</v>
      </c>
      <c r="C5220" s="48" t="s">
        <v>27</v>
      </c>
      <c r="D5220" s="48">
        <v>6</v>
      </c>
      <c r="E5220" s="48" t="s">
        <v>28</v>
      </c>
      <c r="F5220" s="45">
        <v>29</v>
      </c>
      <c r="G5220" s="77" t="s">
        <v>4953</v>
      </c>
      <c r="H5220" s="65" t="s">
        <v>30</v>
      </c>
      <c r="I5220" s="65"/>
      <c r="J5220" s="526">
        <v>45526</v>
      </c>
      <c r="K5220" s="187" t="s">
        <v>31</v>
      </c>
      <c r="L5220" s="544">
        <v>45526</v>
      </c>
      <c r="M5220" s="57"/>
      <c r="N5220" s="516">
        <v>45562</v>
      </c>
      <c r="O5220" s="51"/>
      <c r="P5220" s="70" t="str">
        <f t="shared" ca="1" si="872"/>
        <v/>
      </c>
      <c r="Q5220" s="70" t="str">
        <f t="shared" ca="1" si="873"/>
        <v/>
      </c>
      <c r="R5220" s="70" t="str">
        <f t="shared" ca="1" si="874"/>
        <v/>
      </c>
      <c r="S5220" s="70" t="str">
        <f t="shared" ca="1" si="875"/>
        <v/>
      </c>
      <c r="T5220" s="147" t="str">
        <f t="shared" ca="1" si="876"/>
        <v/>
      </c>
      <c r="U5220" s="146"/>
      <c r="V5220" s="51"/>
      <c r="W5220" s="51"/>
      <c r="X5220" s="51"/>
      <c r="Y5220" s="51"/>
      <c r="Z5220" s="51"/>
      <c r="AA5220" s="145"/>
    </row>
    <row r="5221" spans="1:27" s="2" customFormat="1" ht="15.6" x14ac:dyDescent="0.3">
      <c r="A5221" s="513">
        <v>45562</v>
      </c>
      <c r="B5221" s="48" t="s">
        <v>4926</v>
      </c>
      <c r="C5221" s="48" t="s">
        <v>27</v>
      </c>
      <c r="D5221" s="48">
        <v>6</v>
      </c>
      <c r="E5221" s="48" t="s">
        <v>28</v>
      </c>
      <c r="F5221" s="45">
        <v>30</v>
      </c>
      <c r="G5221" s="77" t="s">
        <v>4954</v>
      </c>
      <c r="H5221" s="65" t="s">
        <v>54</v>
      </c>
      <c r="I5221" s="65"/>
      <c r="J5221" s="526">
        <v>45526</v>
      </c>
      <c r="K5221" s="42" t="s">
        <v>31</v>
      </c>
      <c r="L5221" s="544">
        <v>45526</v>
      </c>
      <c r="M5221" s="57"/>
      <c r="N5221" s="516">
        <v>45562</v>
      </c>
      <c r="O5221" s="51"/>
      <c r="P5221" s="70" t="str">
        <f t="shared" ca="1" si="872"/>
        <v/>
      </c>
      <c r="Q5221" s="70" t="str">
        <f t="shared" ca="1" si="873"/>
        <v/>
      </c>
      <c r="R5221" s="70" t="str">
        <f t="shared" ca="1" si="874"/>
        <v/>
      </c>
      <c r="S5221" s="70" t="str">
        <f t="shared" ca="1" si="875"/>
        <v/>
      </c>
      <c r="T5221" s="147" t="str">
        <f t="shared" ca="1" si="876"/>
        <v/>
      </c>
      <c r="U5221" s="146"/>
      <c r="V5221" s="51"/>
      <c r="W5221" s="51"/>
      <c r="X5221" s="51"/>
      <c r="Y5221" s="51"/>
      <c r="Z5221" s="51"/>
      <c r="AA5221" s="145"/>
    </row>
    <row r="5222" spans="1:27" s="2" customFormat="1" ht="15.6" x14ac:dyDescent="0.3">
      <c r="A5222" s="513">
        <v>45562</v>
      </c>
      <c r="B5222" s="48" t="s">
        <v>4926</v>
      </c>
      <c r="C5222" s="48" t="s">
        <v>27</v>
      </c>
      <c r="D5222" s="48">
        <v>6</v>
      </c>
      <c r="E5222" s="48" t="s">
        <v>28</v>
      </c>
      <c r="F5222" s="45">
        <v>31</v>
      </c>
      <c r="G5222" s="77" t="s">
        <v>1708</v>
      </c>
      <c r="H5222" s="65" t="s">
        <v>30</v>
      </c>
      <c r="I5222" s="65"/>
      <c r="J5222" s="526">
        <v>45526</v>
      </c>
      <c r="K5222" s="187" t="s">
        <v>31</v>
      </c>
      <c r="L5222" s="544">
        <v>45526</v>
      </c>
      <c r="M5222" s="57"/>
      <c r="N5222" s="516">
        <v>45587</v>
      </c>
      <c r="O5222" s="51"/>
      <c r="P5222" s="70" t="str">
        <f t="shared" ca="1" si="872"/>
        <v/>
      </c>
      <c r="Q5222" s="70" t="str">
        <f t="shared" ca="1" si="873"/>
        <v/>
      </c>
      <c r="R5222" s="70" t="str">
        <f t="shared" ca="1" si="874"/>
        <v/>
      </c>
      <c r="S5222" s="70" t="str">
        <f t="shared" ca="1" si="875"/>
        <v/>
      </c>
      <c r="T5222" s="147" t="str">
        <f t="shared" ca="1" si="876"/>
        <v/>
      </c>
      <c r="U5222" s="146"/>
      <c r="V5222" s="51"/>
      <c r="W5222" s="51"/>
      <c r="X5222" s="51"/>
      <c r="Y5222" s="51"/>
      <c r="Z5222" s="51"/>
      <c r="AA5222" s="145"/>
    </row>
    <row r="5223" spans="1:27" customFormat="1" ht="15.6" x14ac:dyDescent="0.3">
      <c r="A5223" s="513">
        <v>45562</v>
      </c>
      <c r="B5223" s="48" t="s">
        <v>4926</v>
      </c>
      <c r="C5223" s="48" t="s">
        <v>27</v>
      </c>
      <c r="D5223" s="48">
        <v>6</v>
      </c>
      <c r="E5223" s="48" t="s">
        <v>28</v>
      </c>
      <c r="F5223" s="45">
        <v>32</v>
      </c>
      <c r="G5223" s="77" t="s">
        <v>4955</v>
      </c>
      <c r="H5223" s="65" t="s">
        <v>68</v>
      </c>
      <c r="I5223" s="65"/>
      <c r="J5223" s="526">
        <v>45588</v>
      </c>
      <c r="K5223" s="42" t="s">
        <v>31</v>
      </c>
      <c r="L5223" s="544">
        <v>45526</v>
      </c>
      <c r="M5223" s="57"/>
      <c r="N5223" s="516">
        <v>45588</v>
      </c>
      <c r="O5223" s="51"/>
      <c r="P5223" s="70" t="str">
        <f t="shared" ca="1" si="872"/>
        <v/>
      </c>
      <c r="Q5223" s="70" t="str">
        <f t="shared" ca="1" si="873"/>
        <v/>
      </c>
      <c r="R5223" s="70" t="str">
        <f t="shared" ca="1" si="874"/>
        <v/>
      </c>
      <c r="S5223" s="70" t="str">
        <f t="shared" ca="1" si="875"/>
        <v/>
      </c>
      <c r="T5223" s="147" t="str">
        <f t="shared" ca="1" si="876"/>
        <v/>
      </c>
      <c r="U5223" s="146"/>
      <c r="V5223" s="51"/>
      <c r="W5223" s="51"/>
      <c r="X5223" s="51"/>
      <c r="Y5223" s="51"/>
      <c r="Z5223" s="51"/>
      <c r="AA5223" s="145"/>
    </row>
    <row r="5224" spans="1:27" s="2" customFormat="1" ht="15.6" x14ac:dyDescent="0.3">
      <c r="A5224" s="513">
        <v>45562</v>
      </c>
      <c r="B5224" s="48" t="s">
        <v>4926</v>
      </c>
      <c r="C5224" s="48" t="s">
        <v>27</v>
      </c>
      <c r="D5224" s="48">
        <v>6</v>
      </c>
      <c r="E5224" s="48" t="s">
        <v>28</v>
      </c>
      <c r="F5224" s="48">
        <v>33</v>
      </c>
      <c r="G5224" s="77" t="s">
        <v>4956</v>
      </c>
      <c r="H5224" s="65" t="s">
        <v>44</v>
      </c>
      <c r="I5224" s="65"/>
      <c r="J5224" s="526">
        <v>45671</v>
      </c>
      <c r="K5224" s="42" t="s">
        <v>31</v>
      </c>
      <c r="L5224" s="544">
        <v>45526</v>
      </c>
      <c r="M5224" s="57"/>
      <c r="N5224" s="516">
        <v>45740</v>
      </c>
      <c r="O5224" s="51"/>
      <c r="P5224" s="70" t="str">
        <f t="shared" ca="1" si="872"/>
        <v/>
      </c>
      <c r="Q5224" s="70" t="str">
        <f t="shared" ca="1" si="873"/>
        <v/>
      </c>
      <c r="R5224" s="70" t="str">
        <f t="shared" ca="1" si="874"/>
        <v/>
      </c>
      <c r="S5224" s="70" t="str">
        <f t="shared" ca="1" si="875"/>
        <v/>
      </c>
      <c r="T5224" s="147" t="str">
        <f t="shared" ca="1" si="876"/>
        <v/>
      </c>
      <c r="U5224" s="146"/>
      <c r="V5224" s="51"/>
      <c r="W5224" s="51"/>
      <c r="X5224" s="51"/>
      <c r="Y5224" s="51"/>
      <c r="Z5224" s="51"/>
      <c r="AA5224" s="145"/>
    </row>
    <row r="5225" spans="1:27" customFormat="1" ht="15.6" x14ac:dyDescent="0.3">
      <c r="A5225" s="513">
        <v>45562</v>
      </c>
      <c r="B5225" s="48" t="s">
        <v>4926</v>
      </c>
      <c r="C5225" s="48" t="s">
        <v>27</v>
      </c>
      <c r="D5225" s="48">
        <v>6</v>
      </c>
      <c r="E5225" s="48" t="s">
        <v>28</v>
      </c>
      <c r="F5225" s="45">
        <v>34</v>
      </c>
      <c r="G5225" s="77" t="s">
        <v>4957</v>
      </c>
      <c r="H5225" s="65" t="s">
        <v>57</v>
      </c>
      <c r="I5225" s="65"/>
      <c r="J5225" s="526">
        <v>45600</v>
      </c>
      <c r="K5225" s="42" t="s">
        <v>31</v>
      </c>
      <c r="L5225" s="544">
        <v>45526</v>
      </c>
      <c r="M5225" s="57"/>
      <c r="N5225" s="516">
        <v>45600</v>
      </c>
      <c r="O5225" s="51"/>
      <c r="P5225" s="70" t="str">
        <f t="shared" ca="1" si="872"/>
        <v/>
      </c>
      <c r="Q5225" s="70" t="str">
        <f t="shared" ca="1" si="873"/>
        <v/>
      </c>
      <c r="R5225" s="70" t="str">
        <f t="shared" ca="1" si="874"/>
        <v/>
      </c>
      <c r="S5225" s="70" t="str">
        <f t="shared" ca="1" si="875"/>
        <v/>
      </c>
      <c r="T5225" s="147" t="str">
        <f t="shared" ca="1" si="876"/>
        <v/>
      </c>
      <c r="U5225" s="146"/>
      <c r="V5225" s="51"/>
      <c r="W5225" s="51"/>
      <c r="X5225" s="51"/>
      <c r="Y5225" s="51"/>
      <c r="Z5225" s="51"/>
      <c r="AA5225" s="145"/>
    </row>
    <row r="5226" spans="1:27" s="2" customFormat="1" ht="31.2" x14ac:dyDescent="0.3">
      <c r="A5226" s="513">
        <v>45562</v>
      </c>
      <c r="B5226" s="48" t="s">
        <v>4926</v>
      </c>
      <c r="C5226" s="48" t="s">
        <v>27</v>
      </c>
      <c r="D5226" s="48">
        <v>6</v>
      </c>
      <c r="E5226" s="48" t="s">
        <v>28</v>
      </c>
      <c r="F5226" s="45">
        <v>35</v>
      </c>
      <c r="G5226" s="77" t="s">
        <v>4958</v>
      </c>
      <c r="H5226" s="65" t="s">
        <v>30</v>
      </c>
      <c r="I5226" s="65"/>
      <c r="J5226" s="526">
        <v>45610</v>
      </c>
      <c r="K5226" s="42" t="s">
        <v>31</v>
      </c>
      <c r="L5226" s="544">
        <v>45526</v>
      </c>
      <c r="M5226" s="57"/>
      <c r="N5226" s="516">
        <v>45652</v>
      </c>
      <c r="O5226" s="51"/>
      <c r="P5226" s="70" t="str">
        <f t="shared" ca="1" si="872"/>
        <v/>
      </c>
      <c r="Q5226" s="70" t="str">
        <f t="shared" ca="1" si="873"/>
        <v/>
      </c>
      <c r="R5226" s="70" t="str">
        <f t="shared" ca="1" si="874"/>
        <v/>
      </c>
      <c r="S5226" s="70" t="str">
        <f t="shared" ca="1" si="875"/>
        <v/>
      </c>
      <c r="T5226" s="147" t="str">
        <f t="shared" ca="1" si="876"/>
        <v/>
      </c>
      <c r="U5226" s="146"/>
      <c r="V5226" s="51"/>
      <c r="W5226" s="51"/>
      <c r="X5226" s="51"/>
      <c r="Y5226" s="51"/>
      <c r="Z5226" s="51"/>
      <c r="AA5226" s="145"/>
    </row>
    <row r="5227" spans="1:27" s="2" customFormat="1" ht="15.6" x14ac:dyDescent="0.3">
      <c r="A5227" s="513">
        <v>45562</v>
      </c>
      <c r="B5227" s="48" t="s">
        <v>4926</v>
      </c>
      <c r="C5227" s="48" t="s">
        <v>27</v>
      </c>
      <c r="D5227" s="48">
        <v>6</v>
      </c>
      <c r="E5227" s="48" t="s">
        <v>28</v>
      </c>
      <c r="F5227" s="45">
        <v>36</v>
      </c>
      <c r="G5227" s="77" t="s">
        <v>4959</v>
      </c>
      <c r="H5227" s="65" t="s">
        <v>113</v>
      </c>
      <c r="I5227" s="65"/>
      <c r="J5227" s="526">
        <v>45610</v>
      </c>
      <c r="K5227" s="42" t="s">
        <v>31</v>
      </c>
      <c r="L5227" s="544">
        <v>45526</v>
      </c>
      <c r="M5227" s="57"/>
      <c r="N5227" s="516">
        <v>45652</v>
      </c>
      <c r="O5227" s="51"/>
      <c r="P5227" s="70" t="str">
        <f t="shared" ca="1" si="872"/>
        <v/>
      </c>
      <c r="Q5227" s="70" t="str">
        <f t="shared" ca="1" si="873"/>
        <v/>
      </c>
      <c r="R5227" s="70" t="str">
        <f t="shared" ca="1" si="874"/>
        <v/>
      </c>
      <c r="S5227" s="70" t="str">
        <f t="shared" ca="1" si="875"/>
        <v/>
      </c>
      <c r="T5227" s="147" t="str">
        <f t="shared" ca="1" si="876"/>
        <v/>
      </c>
      <c r="U5227" s="146"/>
      <c r="V5227" s="51"/>
      <c r="W5227" s="51"/>
      <c r="X5227" s="51"/>
      <c r="Y5227" s="51"/>
      <c r="Z5227" s="51"/>
      <c r="AA5227" s="145"/>
    </row>
    <row r="5228" spans="1:27" s="2" customFormat="1" ht="15.6" x14ac:dyDescent="0.3">
      <c r="A5228" s="513">
        <v>45562</v>
      </c>
      <c r="B5228" s="48" t="s">
        <v>4926</v>
      </c>
      <c r="C5228" s="48" t="s">
        <v>27</v>
      </c>
      <c r="D5228" s="48">
        <v>6</v>
      </c>
      <c r="E5228" s="48" t="s">
        <v>28</v>
      </c>
      <c r="F5228" s="45">
        <v>37</v>
      </c>
      <c r="G5228" s="77" t="s">
        <v>4960</v>
      </c>
      <c r="H5228" s="65" t="s">
        <v>30</v>
      </c>
      <c r="I5228" s="65"/>
      <c r="J5228" s="526">
        <v>45610</v>
      </c>
      <c r="K5228" s="42" t="s">
        <v>31</v>
      </c>
      <c r="L5228" s="544">
        <v>45526</v>
      </c>
      <c r="M5228" s="57"/>
      <c r="N5228" s="516">
        <v>45652</v>
      </c>
      <c r="O5228" s="51"/>
      <c r="P5228" s="70" t="str">
        <f t="shared" ca="1" si="872"/>
        <v/>
      </c>
      <c r="Q5228" s="70" t="str">
        <f t="shared" ca="1" si="873"/>
        <v/>
      </c>
      <c r="R5228" s="70" t="str">
        <f t="shared" ca="1" si="874"/>
        <v/>
      </c>
      <c r="S5228" s="70" t="str">
        <f t="shared" ca="1" si="875"/>
        <v/>
      </c>
      <c r="T5228" s="147" t="str">
        <f t="shared" ca="1" si="876"/>
        <v/>
      </c>
      <c r="U5228" s="146"/>
      <c r="V5228" s="51"/>
      <c r="W5228" s="51"/>
      <c r="X5228" s="51"/>
      <c r="Y5228" s="51"/>
      <c r="Z5228" s="51"/>
      <c r="AA5228" s="145"/>
    </row>
    <row r="5229" spans="1:27" s="2" customFormat="1" ht="15.6" x14ac:dyDescent="0.3">
      <c r="A5229" s="513">
        <v>45562</v>
      </c>
      <c r="B5229" s="48" t="s">
        <v>4926</v>
      </c>
      <c r="C5229" s="48" t="s">
        <v>27</v>
      </c>
      <c r="D5229" s="48">
        <v>6</v>
      </c>
      <c r="E5229" s="48" t="s">
        <v>28</v>
      </c>
      <c r="F5229" s="45">
        <v>38</v>
      </c>
      <c r="G5229" s="77" t="s">
        <v>4961</v>
      </c>
      <c r="H5229" s="65" t="s">
        <v>158</v>
      </c>
      <c r="I5229" s="65"/>
      <c r="J5229" s="526">
        <v>45610</v>
      </c>
      <c r="K5229" s="42" t="s">
        <v>31</v>
      </c>
      <c r="L5229" s="544">
        <v>45526</v>
      </c>
      <c r="M5229" s="57"/>
      <c r="N5229" s="516">
        <v>45621</v>
      </c>
      <c r="O5229" s="51"/>
      <c r="P5229" s="70" t="str">
        <f t="shared" ca="1" si="872"/>
        <v/>
      </c>
      <c r="Q5229" s="70" t="str">
        <f t="shared" ca="1" si="873"/>
        <v/>
      </c>
      <c r="R5229" s="70" t="str">
        <f t="shared" ca="1" si="874"/>
        <v/>
      </c>
      <c r="S5229" s="70" t="str">
        <f t="shared" ca="1" si="875"/>
        <v/>
      </c>
      <c r="T5229" s="147" t="str">
        <f t="shared" ca="1" si="876"/>
        <v/>
      </c>
      <c r="U5229" s="146"/>
      <c r="V5229" s="51"/>
      <c r="W5229" s="51"/>
      <c r="X5229" s="51"/>
      <c r="Y5229" s="51"/>
      <c r="Z5229" s="51"/>
      <c r="AA5229" s="145"/>
    </row>
    <row r="5230" spans="1:27" s="2" customFormat="1" ht="15.6" x14ac:dyDescent="0.3">
      <c r="A5230" s="513">
        <v>45562</v>
      </c>
      <c r="B5230" s="48" t="s">
        <v>4926</v>
      </c>
      <c r="C5230" s="48" t="s">
        <v>27</v>
      </c>
      <c r="D5230" s="48">
        <v>6</v>
      </c>
      <c r="E5230" s="48" t="s">
        <v>28</v>
      </c>
      <c r="F5230" s="45">
        <v>39</v>
      </c>
      <c r="G5230" s="77" t="s">
        <v>4962</v>
      </c>
      <c r="H5230" s="65" t="s">
        <v>116</v>
      </c>
      <c r="I5230" s="65"/>
      <c r="J5230" s="526">
        <v>45610</v>
      </c>
      <c r="K5230" s="42" t="s">
        <v>31</v>
      </c>
      <c r="L5230" s="544">
        <v>45526</v>
      </c>
      <c r="M5230" s="57"/>
      <c r="N5230" s="516">
        <v>45616</v>
      </c>
      <c r="O5230" s="51"/>
      <c r="P5230" s="70" t="str">
        <f t="shared" ca="1" si="872"/>
        <v/>
      </c>
      <c r="Q5230" s="70" t="str">
        <f t="shared" ca="1" si="873"/>
        <v/>
      </c>
      <c r="R5230" s="70" t="str">
        <f t="shared" ca="1" si="874"/>
        <v/>
      </c>
      <c r="S5230" s="70" t="str">
        <f t="shared" ca="1" si="875"/>
        <v/>
      </c>
      <c r="T5230" s="147" t="str">
        <f t="shared" ca="1" si="876"/>
        <v/>
      </c>
      <c r="U5230" s="146"/>
      <c r="V5230" s="51"/>
      <c r="W5230" s="51"/>
      <c r="X5230" s="51"/>
      <c r="Y5230" s="51"/>
      <c r="Z5230" s="51"/>
      <c r="AA5230" s="145"/>
    </row>
    <row r="5231" spans="1:27" s="2" customFormat="1" ht="31.2" x14ac:dyDescent="0.3">
      <c r="A5231" s="513">
        <v>45562</v>
      </c>
      <c r="B5231" s="48" t="s">
        <v>4926</v>
      </c>
      <c r="C5231" s="48" t="s">
        <v>27</v>
      </c>
      <c r="D5231" s="48">
        <v>6</v>
      </c>
      <c r="E5231" s="48" t="s">
        <v>28</v>
      </c>
      <c r="F5231" s="45">
        <v>40</v>
      </c>
      <c r="G5231" s="77" t="s">
        <v>4963</v>
      </c>
      <c r="H5231" s="65" t="s">
        <v>116</v>
      </c>
      <c r="I5231" s="65"/>
      <c r="J5231" s="526">
        <v>45610</v>
      </c>
      <c r="K5231" s="188" t="s">
        <v>227</v>
      </c>
      <c r="L5231" s="544">
        <v>45526</v>
      </c>
      <c r="M5231" s="57"/>
      <c r="N5231" s="516">
        <v>45616</v>
      </c>
      <c r="O5231" s="51"/>
      <c r="P5231" s="70" t="str">
        <f t="shared" ca="1" si="872"/>
        <v/>
      </c>
      <c r="Q5231" s="70" t="str">
        <f t="shared" ca="1" si="873"/>
        <v/>
      </c>
      <c r="R5231" s="70" t="str">
        <f t="shared" ca="1" si="874"/>
        <v/>
      </c>
      <c r="S5231" s="70" t="str">
        <f t="shared" ca="1" si="875"/>
        <v/>
      </c>
      <c r="T5231" s="147" t="str">
        <f t="shared" ca="1" si="876"/>
        <v/>
      </c>
      <c r="U5231" s="146"/>
      <c r="V5231" s="51"/>
      <c r="W5231" s="51"/>
      <c r="X5231" s="51"/>
      <c r="Y5231" s="51"/>
      <c r="Z5231" s="51"/>
      <c r="AA5231" s="145"/>
    </row>
    <row r="5232" spans="1:27" s="2" customFormat="1" ht="15.6" x14ac:dyDescent="0.3">
      <c r="A5232" s="513">
        <v>45562</v>
      </c>
      <c r="B5232" s="48" t="s">
        <v>4926</v>
      </c>
      <c r="C5232" s="48" t="s">
        <v>27</v>
      </c>
      <c r="D5232" s="48">
        <v>6</v>
      </c>
      <c r="E5232" s="48" t="s">
        <v>28</v>
      </c>
      <c r="F5232" s="45">
        <v>41</v>
      </c>
      <c r="G5232" s="77" t="s">
        <v>4964</v>
      </c>
      <c r="H5232" s="65" t="s">
        <v>158</v>
      </c>
      <c r="I5232" s="65"/>
      <c r="J5232" s="526">
        <v>45610</v>
      </c>
      <c r="K5232" s="42" t="s">
        <v>31</v>
      </c>
      <c r="L5232" s="544">
        <v>45526</v>
      </c>
      <c r="M5232" s="57"/>
      <c r="N5232" s="516">
        <v>45621</v>
      </c>
      <c r="O5232" s="51"/>
      <c r="P5232" s="70" t="str">
        <f t="shared" ca="1" si="872"/>
        <v/>
      </c>
      <c r="Q5232" s="70" t="str">
        <f t="shared" ca="1" si="873"/>
        <v/>
      </c>
      <c r="R5232" s="70" t="str">
        <f t="shared" ca="1" si="874"/>
        <v/>
      </c>
      <c r="S5232" s="70" t="str">
        <f t="shared" ca="1" si="875"/>
        <v/>
      </c>
      <c r="T5232" s="147" t="str">
        <f t="shared" ca="1" si="876"/>
        <v/>
      </c>
      <c r="U5232" s="146"/>
      <c r="V5232" s="51"/>
      <c r="W5232" s="51"/>
      <c r="X5232" s="51"/>
      <c r="Y5232" s="51"/>
      <c r="Z5232" s="51"/>
      <c r="AA5232" s="145"/>
    </row>
    <row r="5233" spans="1:27" s="2" customFormat="1" ht="52.2" x14ac:dyDescent="0.3">
      <c r="A5233" s="513">
        <v>45562</v>
      </c>
      <c r="B5233" s="311" t="s">
        <v>4926</v>
      </c>
      <c r="C5233" s="311" t="s">
        <v>27</v>
      </c>
      <c r="D5233" s="311">
        <v>6</v>
      </c>
      <c r="E5233" s="311" t="s">
        <v>28</v>
      </c>
      <c r="F5233" s="310">
        <v>42</v>
      </c>
      <c r="G5233" s="692" t="s">
        <v>5181</v>
      </c>
      <c r="H5233" s="693" t="s">
        <v>57</v>
      </c>
      <c r="I5233" s="364"/>
      <c r="J5233" s="694">
        <v>45610</v>
      </c>
      <c r="K5233" s="42" t="s">
        <v>31</v>
      </c>
      <c r="L5233" s="544">
        <v>45526</v>
      </c>
      <c r="M5233" s="242">
        <v>45887</v>
      </c>
      <c r="N5233" s="516">
        <v>45887</v>
      </c>
      <c r="O5233" s="51"/>
      <c r="P5233" s="70" t="str">
        <f t="shared" ca="1" si="872"/>
        <v/>
      </c>
      <c r="Q5233" s="70" t="str">
        <f t="shared" ca="1" si="873"/>
        <v/>
      </c>
      <c r="R5233" s="70" t="str">
        <f t="shared" ca="1" si="874"/>
        <v/>
      </c>
      <c r="S5233" s="70" t="str">
        <f t="shared" ca="1" si="875"/>
        <v/>
      </c>
      <c r="T5233" s="147" t="str">
        <f t="shared" ca="1" si="876"/>
        <v/>
      </c>
      <c r="U5233" s="146"/>
      <c r="V5233" s="51"/>
      <c r="W5233" s="51"/>
      <c r="X5233" s="51"/>
      <c r="Y5233" s="51"/>
      <c r="Z5233" s="51"/>
      <c r="AA5233" s="145"/>
    </row>
    <row r="5234" spans="1:27" s="2" customFormat="1" ht="15.6" x14ac:dyDescent="0.3">
      <c r="A5234" s="513">
        <v>45562</v>
      </c>
      <c r="B5234" s="48" t="s">
        <v>4926</v>
      </c>
      <c r="C5234" s="48" t="s">
        <v>27</v>
      </c>
      <c r="D5234" s="48">
        <v>6</v>
      </c>
      <c r="E5234" s="48" t="s">
        <v>28</v>
      </c>
      <c r="F5234" s="45">
        <v>43</v>
      </c>
      <c r="G5234" s="77" t="s">
        <v>4965</v>
      </c>
      <c r="H5234" s="65" t="s">
        <v>30</v>
      </c>
      <c r="I5234" s="65"/>
      <c r="J5234" s="526">
        <v>45610</v>
      </c>
      <c r="K5234" s="42" t="s">
        <v>31</v>
      </c>
      <c r="L5234" s="544">
        <v>45526</v>
      </c>
      <c r="M5234" s="57"/>
      <c r="N5234" s="525">
        <v>45656</v>
      </c>
      <c r="O5234" s="51"/>
      <c r="P5234" s="70" t="str">
        <f t="shared" ca="1" si="872"/>
        <v/>
      </c>
      <c r="Q5234" s="70" t="str">
        <f t="shared" ca="1" si="873"/>
        <v/>
      </c>
      <c r="R5234" s="70" t="str">
        <f t="shared" ca="1" si="874"/>
        <v/>
      </c>
      <c r="S5234" s="70" t="str">
        <f t="shared" ca="1" si="875"/>
        <v/>
      </c>
      <c r="T5234" s="147" t="str">
        <f t="shared" ca="1" si="876"/>
        <v/>
      </c>
      <c r="U5234" s="146"/>
      <c r="V5234" s="51"/>
      <c r="W5234" s="51"/>
      <c r="X5234" s="51"/>
      <c r="Y5234" s="51"/>
      <c r="Z5234" s="51"/>
      <c r="AA5234" s="145"/>
    </row>
    <row r="5235" spans="1:27" s="2" customFormat="1" ht="15.6" x14ac:dyDescent="0.3">
      <c r="A5235" s="513">
        <v>45562</v>
      </c>
      <c r="B5235" s="48" t="s">
        <v>4926</v>
      </c>
      <c r="C5235" s="48" t="s">
        <v>27</v>
      </c>
      <c r="D5235" s="48">
        <v>6</v>
      </c>
      <c r="E5235" s="48" t="s">
        <v>28</v>
      </c>
      <c r="F5235" s="45">
        <v>44</v>
      </c>
      <c r="G5235" s="77" t="s">
        <v>4966</v>
      </c>
      <c r="H5235" s="65" t="s">
        <v>30</v>
      </c>
      <c r="I5235" s="65"/>
      <c r="J5235" s="526">
        <v>45687</v>
      </c>
      <c r="K5235" s="42" t="s">
        <v>31</v>
      </c>
      <c r="L5235" s="544">
        <v>45526</v>
      </c>
      <c r="M5235" s="57"/>
      <c r="N5235" s="516">
        <v>45687</v>
      </c>
      <c r="O5235" s="51"/>
      <c r="P5235" s="70" t="str">
        <f t="shared" ca="1" si="872"/>
        <v/>
      </c>
      <c r="Q5235" s="70" t="str">
        <f t="shared" ca="1" si="873"/>
        <v/>
      </c>
      <c r="R5235" s="70" t="str">
        <f t="shared" ca="1" si="874"/>
        <v/>
      </c>
      <c r="S5235" s="70" t="str">
        <f t="shared" ca="1" si="875"/>
        <v/>
      </c>
      <c r="T5235" s="147" t="str">
        <f t="shared" ca="1" si="876"/>
        <v/>
      </c>
      <c r="U5235" s="146"/>
      <c r="V5235" s="51"/>
      <c r="W5235" s="51"/>
      <c r="X5235" s="51"/>
      <c r="Y5235" s="51"/>
      <c r="Z5235" s="51"/>
      <c r="AA5235" s="145"/>
    </row>
    <row r="5236" spans="1:27" s="2" customFormat="1" ht="15.6" x14ac:dyDescent="0.3">
      <c r="A5236" s="513">
        <v>45562</v>
      </c>
      <c r="B5236" s="48" t="s">
        <v>4926</v>
      </c>
      <c r="C5236" s="48" t="s">
        <v>27</v>
      </c>
      <c r="D5236" s="48">
        <v>6</v>
      </c>
      <c r="E5236" s="48" t="s">
        <v>28</v>
      </c>
      <c r="F5236" s="45">
        <v>45</v>
      </c>
      <c r="G5236" s="88" t="s">
        <v>4967</v>
      </c>
      <c r="H5236" s="65" t="s">
        <v>57</v>
      </c>
      <c r="I5236" s="65"/>
      <c r="J5236" s="526">
        <v>45722</v>
      </c>
      <c r="K5236" s="221" t="s">
        <v>205</v>
      </c>
      <c r="L5236" s="544">
        <v>45526</v>
      </c>
      <c r="M5236" s="43"/>
      <c r="N5236" s="513">
        <v>45728</v>
      </c>
      <c r="O5236" s="51"/>
      <c r="P5236" s="70"/>
      <c r="Q5236" s="70"/>
      <c r="R5236" s="70"/>
      <c r="S5236" s="70"/>
      <c r="T5236" s="147"/>
      <c r="U5236" s="146"/>
      <c r="V5236" s="51"/>
      <c r="W5236" s="51"/>
      <c r="X5236" s="51"/>
      <c r="Y5236" s="51"/>
      <c r="Z5236" s="51"/>
      <c r="AA5236" s="145"/>
    </row>
    <row r="5237" spans="1:27" s="2" customFormat="1" ht="15.6" x14ac:dyDescent="0.3">
      <c r="A5237" s="513">
        <v>45562</v>
      </c>
      <c r="B5237" s="48" t="s">
        <v>4926</v>
      </c>
      <c r="C5237" s="48" t="s">
        <v>27</v>
      </c>
      <c r="D5237" s="48">
        <v>6</v>
      </c>
      <c r="E5237" s="48" t="s">
        <v>28</v>
      </c>
      <c r="F5237" s="45">
        <v>46</v>
      </c>
      <c r="G5237" s="65" t="s">
        <v>4968</v>
      </c>
      <c r="H5237" s="65" t="s">
        <v>104</v>
      </c>
      <c r="I5237" s="65"/>
      <c r="J5237" s="526">
        <v>45722</v>
      </c>
      <c r="K5237" s="42" t="s">
        <v>31</v>
      </c>
      <c r="L5237" s="544">
        <v>45526</v>
      </c>
      <c r="M5237" s="43"/>
      <c r="N5237" s="513">
        <v>45740</v>
      </c>
      <c r="O5237" s="51"/>
      <c r="P5237" s="70"/>
      <c r="Q5237" s="70"/>
      <c r="R5237" s="70"/>
      <c r="S5237" s="70"/>
      <c r="T5237" s="147"/>
      <c r="U5237" s="146"/>
      <c r="V5237" s="51"/>
      <c r="W5237" s="51"/>
      <c r="X5237" s="51"/>
      <c r="Y5237" s="51"/>
      <c r="Z5237" s="51"/>
      <c r="AA5237" s="145"/>
    </row>
    <row r="5238" spans="1:27" s="2" customFormat="1" ht="15.6" x14ac:dyDescent="0.3">
      <c r="A5238" s="513">
        <v>45562</v>
      </c>
      <c r="B5238" s="48" t="s">
        <v>4926</v>
      </c>
      <c r="C5238" s="48" t="s">
        <v>27</v>
      </c>
      <c r="D5238" s="48">
        <v>6</v>
      </c>
      <c r="E5238" s="48" t="s">
        <v>28</v>
      </c>
      <c r="F5238" s="45">
        <v>47</v>
      </c>
      <c r="G5238" s="77" t="s">
        <v>5327</v>
      </c>
      <c r="H5238" s="65" t="s">
        <v>30</v>
      </c>
      <c r="I5238" s="65"/>
      <c r="J5238" s="526">
        <v>45981</v>
      </c>
      <c r="K5238" s="42" t="s">
        <v>31</v>
      </c>
      <c r="L5238" s="544">
        <v>45526</v>
      </c>
      <c r="M5238" s="57"/>
      <c r="N5238" s="516">
        <v>45982</v>
      </c>
      <c r="O5238" s="51"/>
      <c r="P5238" s="70"/>
      <c r="Q5238" s="70"/>
      <c r="R5238" s="70"/>
      <c r="S5238" s="70"/>
      <c r="T5238" s="147"/>
      <c r="U5238" s="146"/>
      <c r="V5238" s="51"/>
      <c r="W5238" s="51"/>
      <c r="X5238" s="51"/>
      <c r="Y5238" s="51"/>
      <c r="Z5238" s="51"/>
      <c r="AA5238" s="145"/>
    </row>
    <row r="5239" spans="1:27" s="2" customFormat="1" ht="15.6" x14ac:dyDescent="0.3">
      <c r="A5239" s="513">
        <v>45562</v>
      </c>
      <c r="B5239" s="48" t="s">
        <v>4926</v>
      </c>
      <c r="C5239" s="48" t="s">
        <v>27</v>
      </c>
      <c r="D5239" s="48">
        <v>6</v>
      </c>
      <c r="E5239" s="48" t="s">
        <v>28</v>
      </c>
      <c r="F5239" s="45">
        <v>48</v>
      </c>
      <c r="G5239" s="65" t="s">
        <v>5415</v>
      </c>
      <c r="H5239" s="65" t="s">
        <v>158</v>
      </c>
      <c r="I5239" s="65"/>
      <c r="J5239" s="526">
        <v>46027</v>
      </c>
      <c r="K5239" s="191" t="s">
        <v>31</v>
      </c>
      <c r="L5239" s="544">
        <v>45526</v>
      </c>
      <c r="M5239" s="423"/>
      <c r="N5239" s="513">
        <v>46051</v>
      </c>
      <c r="O5239" s="51"/>
      <c r="P5239" s="70"/>
      <c r="Q5239" s="70"/>
      <c r="R5239" s="70"/>
      <c r="S5239" s="70"/>
      <c r="T5239" s="147"/>
      <c r="U5239" s="146"/>
      <c r="V5239" s="51"/>
      <c r="W5239" s="51"/>
      <c r="X5239" s="51"/>
      <c r="Y5239" s="51"/>
      <c r="Z5239" s="51"/>
      <c r="AA5239" s="145"/>
    </row>
    <row r="5240" spans="1:27" s="2" customFormat="1" ht="18.600000000000001" customHeight="1" x14ac:dyDescent="0.3">
      <c r="A5240" s="513">
        <v>45562</v>
      </c>
      <c r="B5240" s="48" t="s">
        <v>4926</v>
      </c>
      <c r="C5240" s="48" t="s">
        <v>27</v>
      </c>
      <c r="D5240" s="48">
        <v>6</v>
      </c>
      <c r="E5240" s="48" t="s">
        <v>28</v>
      </c>
      <c r="F5240" s="45">
        <v>49</v>
      </c>
      <c r="G5240" s="72" t="s">
        <v>5629</v>
      </c>
      <c r="H5240" s="48" t="s">
        <v>5631</v>
      </c>
      <c r="I5240" s="48"/>
      <c r="J5240" s="513">
        <v>46048</v>
      </c>
      <c r="K5240" s="631" t="s">
        <v>5630</v>
      </c>
      <c r="L5240" s="544">
        <v>45526</v>
      </c>
      <c r="M5240" s="57"/>
      <c r="N5240" s="516"/>
      <c r="O5240" s="51"/>
      <c r="P5240" s="70"/>
      <c r="Q5240" s="70"/>
      <c r="R5240" s="70"/>
      <c r="S5240" s="70"/>
      <c r="T5240" s="147"/>
      <c r="U5240" s="146"/>
      <c r="V5240" s="51"/>
      <c r="W5240" s="51"/>
      <c r="X5240" s="51"/>
      <c r="Y5240" s="51"/>
      <c r="Z5240" s="51"/>
      <c r="AA5240" s="145"/>
    </row>
    <row r="5241" spans="1:27" s="2" customFormat="1" ht="15.6" x14ac:dyDescent="0.3">
      <c r="A5241" s="513">
        <v>45562</v>
      </c>
      <c r="B5241" s="48" t="s">
        <v>4926</v>
      </c>
      <c r="C5241" s="48" t="s">
        <v>27</v>
      </c>
      <c r="D5241" s="48">
        <v>6</v>
      </c>
      <c r="E5241" s="48" t="s">
        <v>28</v>
      </c>
      <c r="F5241" s="45">
        <v>50</v>
      </c>
      <c r="G5241" s="72" t="s">
        <v>5635</v>
      </c>
      <c r="H5241" s="48" t="s">
        <v>116</v>
      </c>
      <c r="I5241" s="48"/>
      <c r="J5241" s="513">
        <v>46198</v>
      </c>
      <c r="K5241" s="642" t="s">
        <v>5552</v>
      </c>
      <c r="L5241" s="544">
        <v>45526</v>
      </c>
      <c r="M5241" s="423"/>
      <c r="N5241" s="513"/>
      <c r="O5241" s="51"/>
      <c r="P5241" s="70"/>
      <c r="Q5241" s="70"/>
      <c r="R5241" s="70"/>
      <c r="S5241" s="70"/>
      <c r="T5241" s="147"/>
      <c r="U5241" s="146"/>
      <c r="V5241" s="51"/>
      <c r="W5241" s="51"/>
      <c r="X5241" s="51"/>
      <c r="Y5241" s="51"/>
      <c r="Z5241" s="51"/>
      <c r="AA5241" s="145"/>
    </row>
    <row r="5242" spans="1:27" s="2" customFormat="1" ht="15.6" x14ac:dyDescent="0.3">
      <c r="A5242" s="555">
        <v>45594</v>
      </c>
      <c r="B5242" s="48" t="s">
        <v>4969</v>
      </c>
      <c r="C5242" s="48" t="s">
        <v>27</v>
      </c>
      <c r="D5242" s="48">
        <v>7</v>
      </c>
      <c r="E5242" s="48" t="s">
        <v>28</v>
      </c>
      <c r="F5242" s="45">
        <v>1</v>
      </c>
      <c r="G5242" s="46" t="s">
        <v>4970</v>
      </c>
      <c r="H5242" s="47" t="s">
        <v>30</v>
      </c>
      <c r="I5242" s="48"/>
      <c r="J5242" s="513"/>
      <c r="K5242" s="186" t="s">
        <v>31</v>
      </c>
      <c r="L5242" s="544">
        <v>45411</v>
      </c>
      <c r="M5242" s="48"/>
      <c r="N5242" s="513">
        <v>45586</v>
      </c>
      <c r="O5242" s="51"/>
      <c r="P5242" s="70" t="str">
        <f t="shared" ref="P5242:P5278" ca="1" si="877">IF(K5242="NÃO INTERVENCIONADO",TODAY()-J5242,"")</f>
        <v/>
      </c>
      <c r="Q5242" s="70" t="str">
        <f t="shared" ref="Q5242:Q5278" ca="1" si="878">IF(K5242="ENCOMENDADO",TODAY()-J5242,"")</f>
        <v/>
      </c>
      <c r="R5242" s="70" t="str">
        <f t="shared" ref="R5242:R5278" ca="1" si="879">IF(K5242="EM OBRA",TODAY()-J5242,"")</f>
        <v/>
      </c>
      <c r="S5242" s="70" t="str">
        <f t="shared" ref="S5242:S5249" ca="1" si="880">IF(K5242="CORREÇÃO NÃO ACEITE",TODAY()-J5242,"")</f>
        <v/>
      </c>
      <c r="T5242" s="147" t="str">
        <f t="shared" ref="T5242:T5278" ca="1" si="881">IF(K5242="A VERIFICAR",TODAY()-J5242,"")</f>
        <v/>
      </c>
      <c r="U5242" s="146"/>
      <c r="V5242" s="51"/>
      <c r="W5242" s="51"/>
      <c r="X5242" s="51"/>
      <c r="Y5242" s="51"/>
      <c r="Z5242" s="51"/>
      <c r="AA5242" s="145"/>
    </row>
    <row r="5243" spans="1:27" s="2" customFormat="1" ht="15.6" x14ac:dyDescent="0.3">
      <c r="A5243" s="555">
        <v>45594</v>
      </c>
      <c r="B5243" s="235" t="s">
        <v>4969</v>
      </c>
      <c r="C5243" s="235" t="s">
        <v>27</v>
      </c>
      <c r="D5243" s="235">
        <v>7</v>
      </c>
      <c r="E5243" s="235" t="s">
        <v>28</v>
      </c>
      <c r="F5243" s="236">
        <v>2</v>
      </c>
      <c r="G5243" s="283" t="s">
        <v>4971</v>
      </c>
      <c r="H5243" s="250" t="s">
        <v>44</v>
      </c>
      <c r="I5243" s="47"/>
      <c r="J5243" s="573">
        <v>45602</v>
      </c>
      <c r="K5243" s="339" t="s">
        <v>31</v>
      </c>
      <c r="L5243" s="544">
        <v>45411</v>
      </c>
      <c r="M5243" s="48"/>
      <c r="N5243" s="513">
        <v>45608</v>
      </c>
      <c r="O5243" s="51"/>
      <c r="P5243" s="70" t="str">
        <f t="shared" ca="1" si="877"/>
        <v/>
      </c>
      <c r="Q5243" s="70" t="str">
        <f t="shared" ca="1" si="878"/>
        <v/>
      </c>
      <c r="R5243" s="70" t="str">
        <f t="shared" ca="1" si="879"/>
        <v/>
      </c>
      <c r="S5243" s="70" t="str">
        <f t="shared" ca="1" si="880"/>
        <v/>
      </c>
      <c r="T5243" s="147" t="str">
        <f t="shared" ca="1" si="881"/>
        <v/>
      </c>
      <c r="U5243" s="146"/>
      <c r="V5243" s="51"/>
      <c r="W5243" s="51"/>
      <c r="X5243" s="51"/>
      <c r="Y5243" s="51"/>
      <c r="Z5243" s="51"/>
      <c r="AA5243" s="145"/>
    </row>
    <row r="5244" spans="1:27" s="2" customFormat="1" ht="15.6" x14ac:dyDescent="0.3">
      <c r="A5244" s="555">
        <v>45594</v>
      </c>
      <c r="B5244" s="48" t="s">
        <v>4969</v>
      </c>
      <c r="C5244" s="48" t="s">
        <v>27</v>
      </c>
      <c r="D5244" s="48">
        <v>7</v>
      </c>
      <c r="E5244" s="48" t="s">
        <v>28</v>
      </c>
      <c r="F5244" s="45">
        <v>3</v>
      </c>
      <c r="G5244" s="46" t="s">
        <v>4972</v>
      </c>
      <c r="H5244" s="47" t="s">
        <v>30</v>
      </c>
      <c r="I5244" s="48"/>
      <c r="J5244" s="513"/>
      <c r="K5244" s="42" t="s">
        <v>31</v>
      </c>
      <c r="L5244" s="544">
        <v>45411</v>
      </c>
      <c r="M5244" s="48"/>
      <c r="N5244" s="513">
        <v>45586</v>
      </c>
      <c r="O5244" s="51"/>
      <c r="P5244" s="70" t="str">
        <f t="shared" ca="1" si="877"/>
        <v/>
      </c>
      <c r="Q5244" s="70" t="str">
        <f t="shared" ca="1" si="878"/>
        <v/>
      </c>
      <c r="R5244" s="70" t="str">
        <f t="shared" ca="1" si="879"/>
        <v/>
      </c>
      <c r="S5244" s="70" t="str">
        <f t="shared" ca="1" si="880"/>
        <v/>
      </c>
      <c r="T5244" s="147" t="str">
        <f t="shared" ca="1" si="881"/>
        <v/>
      </c>
      <c r="U5244" s="146"/>
      <c r="V5244" s="51"/>
      <c r="W5244" s="51"/>
      <c r="X5244" s="51"/>
      <c r="Y5244" s="51"/>
      <c r="Z5244" s="51"/>
      <c r="AA5244" s="145"/>
    </row>
    <row r="5245" spans="1:27" s="2" customFormat="1" ht="15.6" x14ac:dyDescent="0.3">
      <c r="A5245" s="555">
        <v>45594</v>
      </c>
      <c r="B5245" s="48" t="s">
        <v>4969</v>
      </c>
      <c r="C5245" s="48" t="s">
        <v>27</v>
      </c>
      <c r="D5245" s="48">
        <v>7</v>
      </c>
      <c r="E5245" s="48" t="s">
        <v>28</v>
      </c>
      <c r="F5245" s="45">
        <v>4</v>
      </c>
      <c r="G5245" s="46" t="s">
        <v>4973</v>
      </c>
      <c r="H5245" s="47" t="s">
        <v>30</v>
      </c>
      <c r="I5245" s="48"/>
      <c r="J5245" s="513"/>
      <c r="K5245" s="187" t="s">
        <v>31</v>
      </c>
      <c r="L5245" s="544">
        <v>45411</v>
      </c>
      <c r="M5245" s="48"/>
      <c r="N5245" s="513">
        <v>45586</v>
      </c>
      <c r="O5245" s="51"/>
      <c r="P5245" s="70" t="str">
        <f t="shared" ca="1" si="877"/>
        <v/>
      </c>
      <c r="Q5245" s="70" t="str">
        <f t="shared" ca="1" si="878"/>
        <v/>
      </c>
      <c r="R5245" s="70" t="str">
        <f t="shared" ca="1" si="879"/>
        <v/>
      </c>
      <c r="S5245" s="70" t="str">
        <f t="shared" ca="1" si="880"/>
        <v/>
      </c>
      <c r="T5245" s="147" t="str">
        <f t="shared" ca="1" si="881"/>
        <v/>
      </c>
      <c r="U5245" s="146"/>
      <c r="V5245" s="51"/>
      <c r="W5245" s="51"/>
      <c r="X5245" s="51"/>
      <c r="Y5245" s="51"/>
      <c r="Z5245" s="51"/>
      <c r="AA5245" s="145"/>
    </row>
    <row r="5246" spans="1:27" s="2" customFormat="1" ht="15.6" x14ac:dyDescent="0.3">
      <c r="A5246" s="555">
        <v>45594</v>
      </c>
      <c r="B5246" s="48" t="s">
        <v>4969</v>
      </c>
      <c r="C5246" s="48" t="s">
        <v>27</v>
      </c>
      <c r="D5246" s="48">
        <v>7</v>
      </c>
      <c r="E5246" s="48" t="s">
        <v>28</v>
      </c>
      <c r="F5246" s="45">
        <v>5</v>
      </c>
      <c r="G5246" s="46" t="s">
        <v>4974</v>
      </c>
      <c r="H5246" s="47" t="s">
        <v>30</v>
      </c>
      <c r="I5246" s="48"/>
      <c r="J5246" s="513"/>
      <c r="K5246" s="42" t="s">
        <v>31</v>
      </c>
      <c r="L5246" s="544">
        <v>45411</v>
      </c>
      <c r="M5246" s="48"/>
      <c r="N5246" s="513">
        <v>45586</v>
      </c>
      <c r="O5246" s="51"/>
      <c r="P5246" s="70" t="str">
        <f t="shared" ca="1" si="877"/>
        <v/>
      </c>
      <c r="Q5246" s="70" t="str">
        <f t="shared" ca="1" si="878"/>
        <v/>
      </c>
      <c r="R5246" s="70" t="str">
        <f t="shared" ca="1" si="879"/>
        <v/>
      </c>
      <c r="S5246" s="70" t="str">
        <f t="shared" ca="1" si="880"/>
        <v/>
      </c>
      <c r="T5246" s="147" t="str">
        <f t="shared" ca="1" si="881"/>
        <v/>
      </c>
      <c r="U5246" s="146"/>
      <c r="V5246" s="51"/>
      <c r="W5246" s="51"/>
      <c r="X5246" s="51"/>
      <c r="Y5246" s="51"/>
      <c r="Z5246" s="51"/>
      <c r="AA5246" s="145"/>
    </row>
    <row r="5247" spans="1:27" s="2" customFormat="1" ht="15.6" x14ac:dyDescent="0.3">
      <c r="A5247" s="555">
        <v>45594</v>
      </c>
      <c r="B5247" s="48" t="s">
        <v>4969</v>
      </c>
      <c r="C5247" s="48" t="s">
        <v>27</v>
      </c>
      <c r="D5247" s="48">
        <v>7</v>
      </c>
      <c r="E5247" s="48" t="s">
        <v>28</v>
      </c>
      <c r="F5247" s="45">
        <v>6</v>
      </c>
      <c r="G5247" s="64" t="s">
        <v>4975</v>
      </c>
      <c r="H5247" s="65" t="s">
        <v>57</v>
      </c>
      <c r="I5247" s="48"/>
      <c r="J5247" s="513"/>
      <c r="K5247" s="42" t="s">
        <v>31</v>
      </c>
      <c r="L5247" s="544">
        <v>45411</v>
      </c>
      <c r="M5247" s="48"/>
      <c r="N5247" s="513">
        <v>45692</v>
      </c>
      <c r="O5247" s="51"/>
      <c r="P5247" s="70" t="str">
        <f t="shared" ca="1" si="877"/>
        <v/>
      </c>
      <c r="Q5247" s="70" t="str">
        <f t="shared" ca="1" si="878"/>
        <v/>
      </c>
      <c r="R5247" s="70" t="str">
        <f t="shared" ca="1" si="879"/>
        <v/>
      </c>
      <c r="S5247" s="70" t="str">
        <f t="shared" ca="1" si="880"/>
        <v/>
      </c>
      <c r="T5247" s="147" t="str">
        <f t="shared" ca="1" si="881"/>
        <v/>
      </c>
      <c r="U5247" s="146"/>
      <c r="V5247" s="51"/>
      <c r="W5247" s="51"/>
      <c r="X5247" s="51"/>
      <c r="Y5247" s="51"/>
      <c r="Z5247" s="51"/>
      <c r="AA5247" s="145"/>
    </row>
    <row r="5248" spans="1:27" s="2" customFormat="1" ht="15.6" x14ac:dyDescent="0.3">
      <c r="A5248" s="555">
        <v>45594</v>
      </c>
      <c r="B5248" s="48" t="s">
        <v>4969</v>
      </c>
      <c r="C5248" s="45" t="s">
        <v>27</v>
      </c>
      <c r="D5248" s="45">
        <v>7</v>
      </c>
      <c r="E5248" s="45" t="s">
        <v>28</v>
      </c>
      <c r="F5248" s="45">
        <v>7</v>
      </c>
      <c r="G5248" s="52" t="s">
        <v>4976</v>
      </c>
      <c r="H5248" s="48"/>
      <c r="I5248" s="48"/>
      <c r="J5248" s="513"/>
      <c r="K5248" s="188" t="s">
        <v>227</v>
      </c>
      <c r="L5248" s="544">
        <v>45411</v>
      </c>
      <c r="M5248" s="48"/>
      <c r="N5248" s="513"/>
      <c r="O5248" s="51"/>
      <c r="P5248" s="70" t="str">
        <f t="shared" ca="1" si="877"/>
        <v/>
      </c>
      <c r="Q5248" s="70" t="str">
        <f t="shared" ca="1" si="878"/>
        <v/>
      </c>
      <c r="R5248" s="70" t="str">
        <f t="shared" ca="1" si="879"/>
        <v/>
      </c>
      <c r="S5248" s="70" t="str">
        <f t="shared" ca="1" si="880"/>
        <v/>
      </c>
      <c r="T5248" s="147" t="str">
        <f t="shared" ca="1" si="881"/>
        <v/>
      </c>
      <c r="U5248" s="146"/>
      <c r="V5248" s="51"/>
      <c r="W5248" s="51"/>
      <c r="X5248" s="51"/>
      <c r="Y5248" s="51"/>
      <c r="Z5248" s="51"/>
      <c r="AA5248" s="145"/>
    </row>
    <row r="5249" spans="1:27" s="2" customFormat="1" ht="15.6" x14ac:dyDescent="0.3">
      <c r="A5249" s="555">
        <v>45594</v>
      </c>
      <c r="B5249" s="48" t="s">
        <v>4969</v>
      </c>
      <c r="C5249" s="48" t="s">
        <v>27</v>
      </c>
      <c r="D5249" s="48">
        <v>7</v>
      </c>
      <c r="E5249" s="48" t="s">
        <v>28</v>
      </c>
      <c r="F5249" s="45">
        <v>8</v>
      </c>
      <c r="G5249" s="46" t="s">
        <v>4977</v>
      </c>
      <c r="H5249" s="53" t="s">
        <v>44</v>
      </c>
      <c r="I5249" s="47"/>
      <c r="J5249" s="568">
        <v>45602</v>
      </c>
      <c r="K5249" s="42" t="s">
        <v>31</v>
      </c>
      <c r="L5249" s="544">
        <v>45411</v>
      </c>
      <c r="M5249" s="48"/>
      <c r="N5249" s="513">
        <v>45608</v>
      </c>
      <c r="O5249" s="51"/>
      <c r="P5249" s="70" t="str">
        <f t="shared" ca="1" si="877"/>
        <v/>
      </c>
      <c r="Q5249" s="70" t="str">
        <f t="shared" ca="1" si="878"/>
        <v/>
      </c>
      <c r="R5249" s="70" t="str">
        <f t="shared" ca="1" si="879"/>
        <v/>
      </c>
      <c r="S5249" s="70" t="str">
        <f t="shared" ca="1" si="880"/>
        <v/>
      </c>
      <c r="T5249" s="147" t="str">
        <f t="shared" ca="1" si="881"/>
        <v/>
      </c>
      <c r="U5249" s="146"/>
      <c r="V5249" s="51"/>
      <c r="W5249" s="51"/>
      <c r="X5249" s="51"/>
      <c r="Y5249" s="51"/>
      <c r="Z5249" s="51"/>
      <c r="AA5249" s="145"/>
    </row>
    <row r="5250" spans="1:27" s="2" customFormat="1" ht="15.6" x14ac:dyDescent="0.3">
      <c r="A5250" s="555">
        <v>45594</v>
      </c>
      <c r="B5250" s="48" t="s">
        <v>4969</v>
      </c>
      <c r="C5250" s="48" t="s">
        <v>27</v>
      </c>
      <c r="D5250" s="48">
        <v>7</v>
      </c>
      <c r="E5250" s="48" t="s">
        <v>28</v>
      </c>
      <c r="F5250" s="45">
        <v>9</v>
      </c>
      <c r="G5250" s="46" t="s">
        <v>4978</v>
      </c>
      <c r="H5250" s="47" t="s">
        <v>30</v>
      </c>
      <c r="I5250" s="48"/>
      <c r="J5250" s="513"/>
      <c r="K5250" s="42" t="s">
        <v>31</v>
      </c>
      <c r="L5250" s="544">
        <v>45411</v>
      </c>
      <c r="M5250" s="48"/>
      <c r="N5250" s="513">
        <v>45623</v>
      </c>
      <c r="O5250" s="51"/>
      <c r="P5250" s="70" t="str">
        <f t="shared" ca="1" si="877"/>
        <v/>
      </c>
      <c r="Q5250" s="70" t="str">
        <f t="shared" ca="1" si="878"/>
        <v/>
      </c>
      <c r="R5250" s="70" t="str">
        <f t="shared" ca="1" si="879"/>
        <v/>
      </c>
      <c r="S5250" s="70" t="str">
        <f ca="1">IF(K5250="CORREÇÃO NÃO ACEITE",TODAY()-L5250,"")</f>
        <v/>
      </c>
      <c r="T5250" s="147" t="str">
        <f t="shared" ca="1" si="881"/>
        <v/>
      </c>
      <c r="U5250" s="146"/>
      <c r="V5250" s="51"/>
      <c r="W5250" s="51"/>
      <c r="X5250" s="51"/>
      <c r="Y5250" s="51"/>
      <c r="Z5250" s="51"/>
      <c r="AA5250" s="145"/>
    </row>
    <row r="5251" spans="1:27" s="2" customFormat="1" ht="15.6" x14ac:dyDescent="0.3">
      <c r="A5251" s="555">
        <v>45594</v>
      </c>
      <c r="B5251" s="48" t="s">
        <v>4969</v>
      </c>
      <c r="C5251" s="45" t="s">
        <v>27</v>
      </c>
      <c r="D5251" s="45">
        <v>7</v>
      </c>
      <c r="E5251" s="45" t="s">
        <v>28</v>
      </c>
      <c r="F5251" s="45">
        <v>10</v>
      </c>
      <c r="G5251" s="52" t="s">
        <v>4979</v>
      </c>
      <c r="H5251" s="48"/>
      <c r="I5251" s="48"/>
      <c r="J5251" s="513"/>
      <c r="K5251" s="69" t="s">
        <v>227</v>
      </c>
      <c r="L5251" s="544">
        <v>45411</v>
      </c>
      <c r="M5251" s="48"/>
      <c r="N5251" s="513"/>
      <c r="O5251" s="51"/>
      <c r="P5251" s="70" t="str">
        <f t="shared" ca="1" si="877"/>
        <v/>
      </c>
      <c r="Q5251" s="70" t="str">
        <f t="shared" ca="1" si="878"/>
        <v/>
      </c>
      <c r="R5251" s="70" t="str">
        <f t="shared" ca="1" si="879"/>
        <v/>
      </c>
      <c r="S5251" s="70" t="str">
        <f t="shared" ref="S5251:S5260" ca="1" si="882">IF(K5251="CORREÇÃO NÃO ACEITE",TODAY()-J5251,"")</f>
        <v/>
      </c>
      <c r="T5251" s="147" t="str">
        <f t="shared" ca="1" si="881"/>
        <v/>
      </c>
      <c r="U5251" s="146"/>
      <c r="V5251" s="51"/>
      <c r="W5251" s="51"/>
      <c r="X5251" s="51"/>
      <c r="Y5251" s="51"/>
      <c r="Z5251" s="51"/>
      <c r="AA5251" s="145"/>
    </row>
    <row r="5252" spans="1:27" s="2" customFormat="1" ht="15.6" x14ac:dyDescent="0.3">
      <c r="A5252" s="555">
        <v>45594</v>
      </c>
      <c r="B5252" s="48" t="s">
        <v>4969</v>
      </c>
      <c r="C5252" s="48" t="s">
        <v>27</v>
      </c>
      <c r="D5252" s="48">
        <v>7</v>
      </c>
      <c r="E5252" s="48" t="s">
        <v>28</v>
      </c>
      <c r="F5252" s="45">
        <v>11</v>
      </c>
      <c r="G5252" s="46" t="s">
        <v>4980</v>
      </c>
      <c r="H5252" s="53" t="s">
        <v>44</v>
      </c>
      <c r="I5252" s="48"/>
      <c r="J5252" s="513"/>
      <c r="K5252" s="42" t="s">
        <v>31</v>
      </c>
      <c r="L5252" s="544">
        <v>45411</v>
      </c>
      <c r="M5252" s="48"/>
      <c r="N5252" s="513">
        <v>45616</v>
      </c>
      <c r="O5252" s="51"/>
      <c r="P5252" s="70" t="str">
        <f t="shared" ca="1" si="877"/>
        <v/>
      </c>
      <c r="Q5252" s="70" t="str">
        <f t="shared" ca="1" si="878"/>
        <v/>
      </c>
      <c r="R5252" s="70" t="str">
        <f t="shared" ca="1" si="879"/>
        <v/>
      </c>
      <c r="S5252" s="70" t="str">
        <f t="shared" ca="1" si="882"/>
        <v/>
      </c>
      <c r="T5252" s="147" t="str">
        <f t="shared" ca="1" si="881"/>
        <v/>
      </c>
      <c r="U5252" s="146"/>
      <c r="V5252" s="51"/>
      <c r="W5252" s="51"/>
      <c r="X5252" s="51"/>
      <c r="Y5252" s="51"/>
      <c r="Z5252" s="51"/>
      <c r="AA5252" s="145"/>
    </row>
    <row r="5253" spans="1:27" s="2" customFormat="1" ht="15.6" x14ac:dyDescent="0.3">
      <c r="A5253" s="555">
        <v>45594</v>
      </c>
      <c r="B5253" s="48" t="s">
        <v>4969</v>
      </c>
      <c r="C5253" s="48" t="s">
        <v>27</v>
      </c>
      <c r="D5253" s="48">
        <v>7</v>
      </c>
      <c r="E5253" s="48" t="s">
        <v>28</v>
      </c>
      <c r="F5253" s="45">
        <v>12</v>
      </c>
      <c r="G5253" s="46" t="s">
        <v>4981</v>
      </c>
      <c r="H5253" s="47" t="s">
        <v>30</v>
      </c>
      <c r="I5253" s="48"/>
      <c r="J5253" s="513"/>
      <c r="K5253" s="42" t="s">
        <v>31</v>
      </c>
      <c r="L5253" s="544">
        <v>45411</v>
      </c>
      <c r="M5253" s="48"/>
      <c r="N5253" s="513">
        <v>45586</v>
      </c>
      <c r="O5253" s="51"/>
      <c r="P5253" s="70" t="str">
        <f t="shared" ca="1" si="877"/>
        <v/>
      </c>
      <c r="Q5253" s="70" t="str">
        <f t="shared" ca="1" si="878"/>
        <v/>
      </c>
      <c r="R5253" s="70" t="str">
        <f t="shared" ca="1" si="879"/>
        <v/>
      </c>
      <c r="S5253" s="70" t="str">
        <f t="shared" ca="1" si="882"/>
        <v/>
      </c>
      <c r="T5253" s="147" t="str">
        <f t="shared" ca="1" si="881"/>
        <v/>
      </c>
      <c r="U5253" s="146"/>
      <c r="V5253" s="51"/>
      <c r="W5253" s="51"/>
      <c r="X5253" s="51"/>
      <c r="Y5253" s="51"/>
      <c r="Z5253" s="51"/>
      <c r="AA5253" s="145"/>
    </row>
    <row r="5254" spans="1:27" s="2" customFormat="1" ht="15.6" x14ac:dyDescent="0.3">
      <c r="A5254" s="555">
        <v>45594</v>
      </c>
      <c r="B5254" s="48" t="s">
        <v>4969</v>
      </c>
      <c r="C5254" s="48" t="s">
        <v>27</v>
      </c>
      <c r="D5254" s="48">
        <v>7</v>
      </c>
      <c r="E5254" s="48" t="s">
        <v>28</v>
      </c>
      <c r="F5254" s="45">
        <v>13</v>
      </c>
      <c r="G5254" s="46" t="s">
        <v>4982</v>
      </c>
      <c r="H5254" s="47" t="s">
        <v>30</v>
      </c>
      <c r="I5254" s="48"/>
      <c r="J5254" s="513"/>
      <c r="K5254" s="42" t="s">
        <v>31</v>
      </c>
      <c r="L5254" s="544">
        <v>45411</v>
      </c>
      <c r="M5254" s="48"/>
      <c r="N5254" s="513">
        <v>45586</v>
      </c>
      <c r="O5254" s="51"/>
      <c r="P5254" s="70" t="str">
        <f t="shared" ca="1" si="877"/>
        <v/>
      </c>
      <c r="Q5254" s="70" t="str">
        <f t="shared" ca="1" si="878"/>
        <v/>
      </c>
      <c r="R5254" s="70" t="str">
        <f t="shared" ca="1" si="879"/>
        <v/>
      </c>
      <c r="S5254" s="70" t="str">
        <f t="shared" ca="1" si="882"/>
        <v/>
      </c>
      <c r="T5254" s="147" t="str">
        <f t="shared" ca="1" si="881"/>
        <v/>
      </c>
      <c r="U5254" s="146"/>
      <c r="V5254" s="51"/>
      <c r="W5254" s="51"/>
      <c r="X5254" s="51"/>
      <c r="Y5254" s="51"/>
      <c r="Z5254" s="51"/>
      <c r="AA5254" s="145"/>
    </row>
    <row r="5255" spans="1:27" s="2" customFormat="1" ht="15.6" x14ac:dyDescent="0.3">
      <c r="A5255" s="555">
        <v>45594</v>
      </c>
      <c r="B5255" s="48" t="s">
        <v>4969</v>
      </c>
      <c r="C5255" s="48" t="s">
        <v>27</v>
      </c>
      <c r="D5255" s="48">
        <v>7</v>
      </c>
      <c r="E5255" s="48" t="s">
        <v>28</v>
      </c>
      <c r="F5255" s="45">
        <v>14</v>
      </c>
      <c r="G5255" s="46" t="s">
        <v>4983</v>
      </c>
      <c r="H5255" s="47" t="s">
        <v>30</v>
      </c>
      <c r="I5255" s="48"/>
      <c r="J5255" s="513"/>
      <c r="K5255" s="42" t="s">
        <v>31</v>
      </c>
      <c r="L5255" s="544">
        <v>45411</v>
      </c>
      <c r="M5255" s="48"/>
      <c r="N5255" s="513">
        <v>45586</v>
      </c>
      <c r="O5255" s="51"/>
      <c r="P5255" s="70" t="str">
        <f t="shared" ca="1" si="877"/>
        <v/>
      </c>
      <c r="Q5255" s="70" t="str">
        <f t="shared" ca="1" si="878"/>
        <v/>
      </c>
      <c r="R5255" s="70" t="str">
        <f t="shared" ca="1" si="879"/>
        <v/>
      </c>
      <c r="S5255" s="70" t="str">
        <f t="shared" ca="1" si="882"/>
        <v/>
      </c>
      <c r="T5255" s="147" t="str">
        <f t="shared" ca="1" si="881"/>
        <v/>
      </c>
      <c r="U5255" s="146"/>
      <c r="V5255" s="51"/>
      <c r="W5255" s="51"/>
      <c r="X5255" s="51"/>
      <c r="Y5255" s="51"/>
      <c r="Z5255" s="51"/>
      <c r="AA5255" s="145"/>
    </row>
    <row r="5256" spans="1:27" s="2" customFormat="1" ht="15.6" x14ac:dyDescent="0.3">
      <c r="A5256" s="555">
        <v>45594</v>
      </c>
      <c r="B5256" s="48" t="s">
        <v>4969</v>
      </c>
      <c r="C5256" s="48" t="s">
        <v>27</v>
      </c>
      <c r="D5256" s="48">
        <v>7</v>
      </c>
      <c r="E5256" s="48" t="s">
        <v>28</v>
      </c>
      <c r="F5256" s="45">
        <v>15</v>
      </c>
      <c r="G5256" s="46" t="s">
        <v>4984</v>
      </c>
      <c r="H5256" s="47" t="s">
        <v>30</v>
      </c>
      <c r="I5256" s="48"/>
      <c r="J5256" s="513"/>
      <c r="K5256" s="187" t="s">
        <v>31</v>
      </c>
      <c r="L5256" s="544">
        <v>45411</v>
      </c>
      <c r="M5256" s="48"/>
      <c r="N5256" s="513">
        <v>45623</v>
      </c>
      <c r="O5256" s="51"/>
      <c r="P5256" s="70" t="str">
        <f t="shared" ca="1" si="877"/>
        <v/>
      </c>
      <c r="Q5256" s="70" t="str">
        <f t="shared" ca="1" si="878"/>
        <v/>
      </c>
      <c r="R5256" s="70" t="str">
        <f t="shared" ca="1" si="879"/>
        <v/>
      </c>
      <c r="S5256" s="70" t="str">
        <f t="shared" ca="1" si="882"/>
        <v/>
      </c>
      <c r="T5256" s="147" t="str">
        <f t="shared" ca="1" si="881"/>
        <v/>
      </c>
      <c r="U5256" s="146"/>
      <c r="V5256" s="51"/>
      <c r="W5256" s="51"/>
      <c r="X5256" s="51"/>
      <c r="Y5256" s="51"/>
      <c r="Z5256" s="51"/>
      <c r="AA5256" s="145"/>
    </row>
    <row r="5257" spans="1:27" s="2" customFormat="1" ht="15.6" x14ac:dyDescent="0.3">
      <c r="A5257" s="555">
        <v>45594</v>
      </c>
      <c r="B5257" s="48" t="s">
        <v>4969</v>
      </c>
      <c r="C5257" s="48" t="s">
        <v>27</v>
      </c>
      <c r="D5257" s="48">
        <v>7</v>
      </c>
      <c r="E5257" s="48" t="s">
        <v>28</v>
      </c>
      <c r="F5257" s="45">
        <v>16</v>
      </c>
      <c r="G5257" s="46" t="s">
        <v>4985</v>
      </c>
      <c r="H5257" s="47" t="s">
        <v>44</v>
      </c>
      <c r="I5257" s="48"/>
      <c r="J5257" s="513"/>
      <c r="K5257" s="42" t="s">
        <v>31</v>
      </c>
      <c r="L5257" s="544">
        <v>45411</v>
      </c>
      <c r="M5257" s="48"/>
      <c r="N5257" s="513">
        <v>45560</v>
      </c>
      <c r="O5257" s="51"/>
      <c r="P5257" s="70" t="str">
        <f t="shared" ca="1" si="877"/>
        <v/>
      </c>
      <c r="Q5257" s="70" t="str">
        <f t="shared" ca="1" si="878"/>
        <v/>
      </c>
      <c r="R5257" s="70" t="str">
        <f t="shared" ca="1" si="879"/>
        <v/>
      </c>
      <c r="S5257" s="70" t="str">
        <f t="shared" ca="1" si="882"/>
        <v/>
      </c>
      <c r="T5257" s="147" t="str">
        <f t="shared" ca="1" si="881"/>
        <v/>
      </c>
      <c r="U5257" s="146"/>
      <c r="V5257" s="51"/>
      <c r="W5257" s="51"/>
      <c r="X5257" s="51"/>
      <c r="Y5257" s="51"/>
      <c r="Z5257" s="51"/>
      <c r="AA5257" s="145"/>
    </row>
    <row r="5258" spans="1:27" s="2" customFormat="1" ht="15.6" x14ac:dyDescent="0.3">
      <c r="A5258" s="555">
        <v>45594</v>
      </c>
      <c r="B5258" s="48" t="s">
        <v>4969</v>
      </c>
      <c r="C5258" s="48" t="s">
        <v>27</v>
      </c>
      <c r="D5258" s="48">
        <v>7</v>
      </c>
      <c r="E5258" s="48" t="s">
        <v>28</v>
      </c>
      <c r="F5258" s="45">
        <v>17</v>
      </c>
      <c r="G5258" s="63" t="s">
        <v>4986</v>
      </c>
      <c r="H5258" s="47" t="s">
        <v>52</v>
      </c>
      <c r="I5258" s="48"/>
      <c r="J5258" s="513"/>
      <c r="K5258" s="187" t="s">
        <v>31</v>
      </c>
      <c r="L5258" s="544">
        <v>45411</v>
      </c>
      <c r="M5258" s="43"/>
      <c r="N5258" s="513">
        <v>45722</v>
      </c>
      <c r="O5258" s="51" t="s">
        <v>4987</v>
      </c>
      <c r="P5258" s="70" t="str">
        <f t="shared" ca="1" si="877"/>
        <v/>
      </c>
      <c r="Q5258" s="70" t="str">
        <f t="shared" ca="1" si="878"/>
        <v/>
      </c>
      <c r="R5258" s="70" t="str">
        <f t="shared" ca="1" si="879"/>
        <v/>
      </c>
      <c r="S5258" s="70" t="str">
        <f t="shared" ca="1" si="882"/>
        <v/>
      </c>
      <c r="T5258" s="147" t="str">
        <f t="shared" ca="1" si="881"/>
        <v/>
      </c>
      <c r="U5258" s="146"/>
      <c r="V5258" s="51"/>
      <c r="W5258" s="51"/>
      <c r="X5258" s="51"/>
      <c r="Y5258" s="51"/>
      <c r="Z5258" s="51"/>
      <c r="AA5258" s="145"/>
    </row>
    <row r="5259" spans="1:27" s="2" customFormat="1" ht="15.6" x14ac:dyDescent="0.3">
      <c r="A5259" s="555">
        <v>45594</v>
      </c>
      <c r="B5259" s="48" t="s">
        <v>4969</v>
      </c>
      <c r="C5259" s="48" t="s">
        <v>27</v>
      </c>
      <c r="D5259" s="48">
        <v>7</v>
      </c>
      <c r="E5259" s="48" t="s">
        <v>28</v>
      </c>
      <c r="F5259" s="45">
        <v>18</v>
      </c>
      <c r="G5259" s="46" t="s">
        <v>4988</v>
      </c>
      <c r="H5259" s="47" t="s">
        <v>30</v>
      </c>
      <c r="I5259" s="48"/>
      <c r="J5259" s="513"/>
      <c r="K5259" s="42" t="s">
        <v>31</v>
      </c>
      <c r="L5259" s="544">
        <v>45411</v>
      </c>
      <c r="M5259" s="48"/>
      <c r="N5259" s="513">
        <v>45560</v>
      </c>
      <c r="O5259" s="51"/>
      <c r="P5259" s="70" t="str">
        <f t="shared" ca="1" si="877"/>
        <v/>
      </c>
      <c r="Q5259" s="70" t="str">
        <f t="shared" ca="1" si="878"/>
        <v/>
      </c>
      <c r="R5259" s="70" t="str">
        <f t="shared" ca="1" si="879"/>
        <v/>
      </c>
      <c r="S5259" s="70" t="str">
        <f t="shared" ca="1" si="882"/>
        <v/>
      </c>
      <c r="T5259" s="147" t="str">
        <f t="shared" ca="1" si="881"/>
        <v/>
      </c>
      <c r="U5259" s="146"/>
      <c r="V5259" s="51"/>
      <c r="W5259" s="51"/>
      <c r="X5259" s="51"/>
      <c r="Y5259" s="51"/>
      <c r="Z5259" s="51"/>
      <c r="AA5259" s="145"/>
    </row>
    <row r="5260" spans="1:27" s="2" customFormat="1" ht="15.6" x14ac:dyDescent="0.3">
      <c r="A5260" s="555">
        <v>45594</v>
      </c>
      <c r="B5260" s="48" t="s">
        <v>4969</v>
      </c>
      <c r="C5260" s="48" t="s">
        <v>27</v>
      </c>
      <c r="D5260" s="48">
        <v>7</v>
      </c>
      <c r="E5260" s="48" t="s">
        <v>28</v>
      </c>
      <c r="F5260" s="45">
        <v>19</v>
      </c>
      <c r="G5260" s="46" t="s">
        <v>4989</v>
      </c>
      <c r="H5260" s="47" t="s">
        <v>30</v>
      </c>
      <c r="I5260" s="48"/>
      <c r="J5260" s="513"/>
      <c r="K5260" s="42" t="s">
        <v>31</v>
      </c>
      <c r="L5260" s="544">
        <v>45411</v>
      </c>
      <c r="M5260" s="48"/>
      <c r="N5260" s="513">
        <v>45560</v>
      </c>
      <c r="O5260" s="51"/>
      <c r="P5260" s="70" t="str">
        <f t="shared" ca="1" si="877"/>
        <v/>
      </c>
      <c r="Q5260" s="70" t="str">
        <f t="shared" ca="1" si="878"/>
        <v/>
      </c>
      <c r="R5260" s="70" t="str">
        <f t="shared" ca="1" si="879"/>
        <v/>
      </c>
      <c r="S5260" s="70" t="str">
        <f t="shared" ca="1" si="882"/>
        <v/>
      </c>
      <c r="T5260" s="147" t="str">
        <f t="shared" ca="1" si="881"/>
        <v/>
      </c>
      <c r="U5260" s="146"/>
      <c r="V5260" s="51"/>
      <c r="W5260" s="51"/>
      <c r="X5260" s="51"/>
      <c r="Y5260" s="51"/>
      <c r="Z5260" s="51"/>
      <c r="AA5260" s="145"/>
    </row>
    <row r="5261" spans="1:27" s="2" customFormat="1" ht="15.6" x14ac:dyDescent="0.3">
      <c r="A5261" s="555">
        <v>45594</v>
      </c>
      <c r="B5261" s="48" t="s">
        <v>4969</v>
      </c>
      <c r="C5261" s="48" t="s">
        <v>27</v>
      </c>
      <c r="D5261" s="48">
        <v>7</v>
      </c>
      <c r="E5261" s="48" t="s">
        <v>28</v>
      </c>
      <c r="F5261" s="45">
        <v>20</v>
      </c>
      <c r="G5261" s="46" t="s">
        <v>4990</v>
      </c>
      <c r="H5261" s="47" t="s">
        <v>30</v>
      </c>
      <c r="I5261" s="48"/>
      <c r="J5261" s="513"/>
      <c r="K5261" s="42" t="s">
        <v>31</v>
      </c>
      <c r="L5261" s="544">
        <v>45411</v>
      </c>
      <c r="M5261" s="48"/>
      <c r="N5261" s="513">
        <v>45560</v>
      </c>
      <c r="O5261" s="51"/>
      <c r="P5261" s="70" t="str">
        <f t="shared" ca="1" si="877"/>
        <v/>
      </c>
      <c r="Q5261" s="70" t="str">
        <f t="shared" ca="1" si="878"/>
        <v/>
      </c>
      <c r="R5261" s="70" t="str">
        <f t="shared" ca="1" si="879"/>
        <v/>
      </c>
      <c r="S5261" s="70" t="str">
        <f ca="1">IF(K5261="CORREÇÃO NÃO ACEITE",TODAY()-L5261,"")</f>
        <v/>
      </c>
      <c r="T5261" s="147" t="str">
        <f t="shared" ca="1" si="881"/>
        <v/>
      </c>
      <c r="U5261" s="146"/>
      <c r="V5261" s="51"/>
      <c r="W5261" s="51"/>
      <c r="X5261" s="51"/>
      <c r="Y5261" s="51"/>
      <c r="Z5261" s="51"/>
      <c r="AA5261" s="145"/>
    </row>
    <row r="5262" spans="1:27" s="2" customFormat="1" ht="15.6" x14ac:dyDescent="0.3">
      <c r="A5262" s="555">
        <v>45594</v>
      </c>
      <c r="B5262" s="48" t="s">
        <v>4969</v>
      </c>
      <c r="C5262" s="48" t="s">
        <v>27</v>
      </c>
      <c r="D5262" s="48">
        <v>7</v>
      </c>
      <c r="E5262" s="48" t="s">
        <v>28</v>
      </c>
      <c r="F5262" s="45">
        <v>21</v>
      </c>
      <c r="G5262" s="46" t="s">
        <v>4991</v>
      </c>
      <c r="H5262" s="47" t="s">
        <v>57</v>
      </c>
      <c r="I5262" s="48"/>
      <c r="J5262" s="513"/>
      <c r="K5262" s="187" t="s">
        <v>31</v>
      </c>
      <c r="L5262" s="544">
        <v>45411</v>
      </c>
      <c r="M5262" s="48"/>
      <c r="N5262" s="513">
        <v>45559</v>
      </c>
      <c r="O5262" s="51"/>
      <c r="P5262" s="70" t="str">
        <f t="shared" ca="1" si="877"/>
        <v/>
      </c>
      <c r="Q5262" s="70" t="str">
        <f t="shared" ca="1" si="878"/>
        <v/>
      </c>
      <c r="R5262" s="70" t="str">
        <f t="shared" ca="1" si="879"/>
        <v/>
      </c>
      <c r="S5262" s="70" t="str">
        <f ca="1">IF(K5262="CORREÇÃO NÃO ACEITE",TODAY()-J5262,"")</f>
        <v/>
      </c>
      <c r="T5262" s="147" t="str">
        <f t="shared" ca="1" si="881"/>
        <v/>
      </c>
      <c r="U5262" s="146"/>
      <c r="V5262" s="51"/>
      <c r="W5262" s="51"/>
      <c r="X5262" s="51"/>
      <c r="Y5262" s="51"/>
      <c r="Z5262" s="51"/>
      <c r="AA5262" s="145"/>
    </row>
    <row r="5263" spans="1:27" s="2" customFormat="1" ht="15.6" x14ac:dyDescent="0.3">
      <c r="A5263" s="555">
        <v>45594</v>
      </c>
      <c r="B5263" s="48" t="s">
        <v>4969</v>
      </c>
      <c r="C5263" s="48" t="s">
        <v>27</v>
      </c>
      <c r="D5263" s="48">
        <v>7</v>
      </c>
      <c r="E5263" s="48" t="s">
        <v>28</v>
      </c>
      <c r="F5263" s="45">
        <v>22</v>
      </c>
      <c r="G5263" s="46" t="s">
        <v>4992</v>
      </c>
      <c r="H5263" s="47" t="s">
        <v>30</v>
      </c>
      <c r="I5263" s="48"/>
      <c r="J5263" s="513"/>
      <c r="K5263" s="42" t="s">
        <v>31</v>
      </c>
      <c r="L5263" s="544">
        <v>45411</v>
      </c>
      <c r="M5263" s="48"/>
      <c r="N5263" s="513">
        <v>45560</v>
      </c>
      <c r="O5263" s="51"/>
      <c r="P5263" s="70" t="str">
        <f t="shared" ca="1" si="877"/>
        <v/>
      </c>
      <c r="Q5263" s="70" t="str">
        <f t="shared" ca="1" si="878"/>
        <v/>
      </c>
      <c r="R5263" s="70" t="str">
        <f t="shared" ca="1" si="879"/>
        <v/>
      </c>
      <c r="S5263" s="70" t="str">
        <f ca="1">IF(K5263="CORREÇÃO NÃO ACEITE",TODAY()-J5263,"")</f>
        <v/>
      </c>
      <c r="T5263" s="147" t="str">
        <f t="shared" ca="1" si="881"/>
        <v/>
      </c>
      <c r="U5263" s="146"/>
      <c r="V5263" s="51"/>
      <c r="W5263" s="51"/>
      <c r="X5263" s="51"/>
      <c r="Y5263" s="51"/>
      <c r="Z5263" s="51"/>
      <c r="AA5263" s="145"/>
    </row>
    <row r="5264" spans="1:27" s="2" customFormat="1" ht="15.6" x14ac:dyDescent="0.3">
      <c r="A5264" s="555">
        <v>45594</v>
      </c>
      <c r="B5264" s="48" t="s">
        <v>4969</v>
      </c>
      <c r="C5264" s="48" t="s">
        <v>27</v>
      </c>
      <c r="D5264" s="48">
        <v>7</v>
      </c>
      <c r="E5264" s="48" t="s">
        <v>28</v>
      </c>
      <c r="F5264" s="45">
        <v>23</v>
      </c>
      <c r="G5264" s="647" t="s">
        <v>4993</v>
      </c>
      <c r="H5264" s="47" t="s">
        <v>30</v>
      </c>
      <c r="I5264" s="48"/>
      <c r="J5264" s="513"/>
      <c r="K5264" s="42" t="s">
        <v>31</v>
      </c>
      <c r="L5264" s="544">
        <v>45411</v>
      </c>
      <c r="M5264" s="48"/>
      <c r="N5264" s="513">
        <v>45560</v>
      </c>
      <c r="P5264" s="70" t="str">
        <f t="shared" ca="1" si="877"/>
        <v/>
      </c>
      <c r="Q5264" s="70" t="str">
        <f t="shared" ca="1" si="878"/>
        <v/>
      </c>
      <c r="R5264" s="70" t="str">
        <f t="shared" ca="1" si="879"/>
        <v/>
      </c>
      <c r="S5264" s="70" t="str">
        <f ca="1">IF(K5264="CORREÇÃO NÃO ACEITE",TODAY()-J5264,"")</f>
        <v/>
      </c>
      <c r="T5264" s="147" t="str">
        <f t="shared" ca="1" si="881"/>
        <v/>
      </c>
      <c r="U5264" s="146"/>
      <c r="V5264" s="51"/>
      <c r="W5264" s="51"/>
      <c r="X5264" s="51"/>
      <c r="Y5264" s="51"/>
      <c r="Z5264" s="51"/>
      <c r="AA5264" s="145"/>
    </row>
    <row r="5265" spans="1:27" s="2" customFormat="1" ht="15.6" x14ac:dyDescent="0.3">
      <c r="A5265" s="555">
        <v>45594</v>
      </c>
      <c r="B5265" s="48" t="s">
        <v>4969</v>
      </c>
      <c r="C5265" s="48" t="s">
        <v>27</v>
      </c>
      <c r="D5265" s="48">
        <v>7</v>
      </c>
      <c r="E5265" s="48" t="s">
        <v>28</v>
      </c>
      <c r="F5265" s="45">
        <v>24</v>
      </c>
      <c r="G5265" s="647" t="s">
        <v>4994</v>
      </c>
      <c r="H5265" s="47" t="s">
        <v>30</v>
      </c>
      <c r="I5265" s="48"/>
      <c r="J5265" s="513"/>
      <c r="K5265" s="42" t="s">
        <v>31</v>
      </c>
      <c r="L5265" s="544">
        <v>45411</v>
      </c>
      <c r="M5265" s="48"/>
      <c r="N5265" s="513">
        <v>45616</v>
      </c>
      <c r="P5265" s="70" t="str">
        <f t="shared" ca="1" si="877"/>
        <v/>
      </c>
      <c r="Q5265" s="70" t="str">
        <f t="shared" ca="1" si="878"/>
        <v/>
      </c>
      <c r="R5265" s="70" t="str">
        <f t="shared" ca="1" si="879"/>
        <v/>
      </c>
      <c r="S5265" s="70" t="str">
        <f ca="1">IF(K5265="CORREÇÃO NÃO ACEITE",TODAY()-L5265,"")</f>
        <v/>
      </c>
      <c r="T5265" s="147" t="str">
        <f t="shared" ca="1" si="881"/>
        <v/>
      </c>
      <c r="U5265" s="146"/>
      <c r="V5265" s="51"/>
      <c r="W5265" s="51"/>
      <c r="X5265" s="51"/>
      <c r="Y5265" s="51"/>
      <c r="Z5265" s="51"/>
      <c r="AA5265" s="145"/>
    </row>
    <row r="5266" spans="1:27" customFormat="1" ht="15.6" x14ac:dyDescent="0.3">
      <c r="A5266" s="555">
        <v>45594</v>
      </c>
      <c r="B5266" s="48" t="s">
        <v>4969</v>
      </c>
      <c r="C5266" s="48" t="s">
        <v>27</v>
      </c>
      <c r="D5266" s="48">
        <v>7</v>
      </c>
      <c r="E5266" s="48" t="s">
        <v>28</v>
      </c>
      <c r="F5266" s="45">
        <v>25</v>
      </c>
      <c r="G5266" s="647" t="s">
        <v>4995</v>
      </c>
      <c r="H5266" s="47" t="s">
        <v>30</v>
      </c>
      <c r="I5266" s="48"/>
      <c r="J5266" s="513"/>
      <c r="K5266" s="42" t="s">
        <v>31</v>
      </c>
      <c r="L5266" s="544">
        <v>45411</v>
      </c>
      <c r="M5266" s="48"/>
      <c r="N5266" s="513">
        <v>45623</v>
      </c>
      <c r="O5266" s="2"/>
      <c r="P5266" s="70" t="str">
        <f t="shared" ca="1" si="877"/>
        <v/>
      </c>
      <c r="Q5266" s="70" t="str">
        <f t="shared" ca="1" si="878"/>
        <v/>
      </c>
      <c r="R5266" s="70" t="str">
        <f t="shared" ca="1" si="879"/>
        <v/>
      </c>
      <c r="S5266" s="70" t="str">
        <f t="shared" ref="S5266:S5275" ca="1" si="883">IF(K5266="CORREÇÃO NÃO ACEITE",TODAY()-J5266,"")</f>
        <v/>
      </c>
      <c r="T5266" s="147" t="str">
        <f t="shared" ca="1" si="881"/>
        <v/>
      </c>
      <c r="U5266" s="146"/>
      <c r="V5266" s="51"/>
      <c r="W5266" s="51"/>
      <c r="X5266" s="51"/>
      <c r="Y5266" s="51"/>
      <c r="Z5266" s="51"/>
      <c r="AA5266" s="145"/>
    </row>
    <row r="5267" spans="1:27" customFormat="1" ht="15.6" x14ac:dyDescent="0.3">
      <c r="A5267" s="555">
        <v>45594</v>
      </c>
      <c r="B5267" s="48" t="s">
        <v>4969</v>
      </c>
      <c r="C5267" s="45" t="s">
        <v>27</v>
      </c>
      <c r="D5267" s="45">
        <v>7</v>
      </c>
      <c r="E5267" s="45" t="s">
        <v>28</v>
      </c>
      <c r="F5267" s="45">
        <v>26</v>
      </c>
      <c r="G5267" s="649" t="s">
        <v>4996</v>
      </c>
      <c r="H5267" s="53" t="s">
        <v>533</v>
      </c>
      <c r="I5267" s="48"/>
      <c r="J5267" s="568"/>
      <c r="K5267" s="42" t="s">
        <v>31</v>
      </c>
      <c r="L5267" s="544">
        <v>45411</v>
      </c>
      <c r="M5267" s="51"/>
      <c r="N5267" s="513">
        <v>45656</v>
      </c>
      <c r="O5267" s="2"/>
      <c r="P5267" s="70" t="str">
        <f t="shared" ca="1" si="877"/>
        <v/>
      </c>
      <c r="Q5267" s="70" t="str">
        <f t="shared" ca="1" si="878"/>
        <v/>
      </c>
      <c r="R5267" s="70" t="str">
        <f t="shared" ca="1" si="879"/>
        <v/>
      </c>
      <c r="S5267" s="70" t="str">
        <f t="shared" ca="1" si="883"/>
        <v/>
      </c>
      <c r="T5267" s="147" t="str">
        <f t="shared" ca="1" si="881"/>
        <v/>
      </c>
      <c r="U5267" s="146"/>
      <c r="V5267" s="51"/>
      <c r="W5267" s="51"/>
      <c r="X5267" s="51"/>
      <c r="Y5267" s="51"/>
      <c r="Z5267" s="51"/>
      <c r="AA5267" s="145"/>
    </row>
    <row r="5268" spans="1:27" customFormat="1" ht="15.6" x14ac:dyDescent="0.3">
      <c r="A5268" s="555">
        <v>45594</v>
      </c>
      <c r="B5268" s="48" t="s">
        <v>4969</v>
      </c>
      <c r="C5268" s="45" t="s">
        <v>27</v>
      </c>
      <c r="D5268" s="45">
        <v>7</v>
      </c>
      <c r="E5268" s="45" t="s">
        <v>28</v>
      </c>
      <c r="F5268" s="45">
        <v>27</v>
      </c>
      <c r="G5268" s="649" t="s">
        <v>4997</v>
      </c>
      <c r="H5268" s="47" t="s">
        <v>30</v>
      </c>
      <c r="I5268" s="48"/>
      <c r="J5268" s="513"/>
      <c r="K5268" s="42" t="s">
        <v>31</v>
      </c>
      <c r="L5268" s="544">
        <v>45411</v>
      </c>
      <c r="M5268" s="51"/>
      <c r="N5268" s="513">
        <v>45656</v>
      </c>
      <c r="O5268" s="2"/>
      <c r="P5268" s="70" t="str">
        <f t="shared" ca="1" si="877"/>
        <v/>
      </c>
      <c r="Q5268" s="70" t="str">
        <f t="shared" ca="1" si="878"/>
        <v/>
      </c>
      <c r="R5268" s="70" t="str">
        <f t="shared" ca="1" si="879"/>
        <v/>
      </c>
      <c r="S5268" s="70" t="str">
        <f t="shared" ca="1" si="883"/>
        <v/>
      </c>
      <c r="T5268" s="147" t="str">
        <f t="shared" ca="1" si="881"/>
        <v/>
      </c>
      <c r="U5268" s="146"/>
      <c r="V5268" s="51"/>
      <c r="W5268" s="51"/>
      <c r="X5268" s="51"/>
      <c r="Y5268" s="51"/>
      <c r="Z5268" s="51"/>
      <c r="AA5268" s="145"/>
    </row>
    <row r="5269" spans="1:27" customFormat="1" ht="15.6" x14ac:dyDescent="0.3">
      <c r="A5269" s="555">
        <v>45594</v>
      </c>
      <c r="B5269" s="48" t="s">
        <v>4969</v>
      </c>
      <c r="C5269" s="45" t="s">
        <v>27</v>
      </c>
      <c r="D5269" s="45">
        <v>7</v>
      </c>
      <c r="E5269" s="45" t="s">
        <v>28</v>
      </c>
      <c r="F5269" s="45">
        <v>28</v>
      </c>
      <c r="G5269" s="649" t="s">
        <v>4998</v>
      </c>
      <c r="H5269" s="47" t="s">
        <v>30</v>
      </c>
      <c r="I5269" s="48"/>
      <c r="J5269" s="513"/>
      <c r="K5269" s="42" t="s">
        <v>31</v>
      </c>
      <c r="L5269" s="544">
        <v>45411</v>
      </c>
      <c r="M5269" s="51"/>
      <c r="N5269" s="513">
        <v>45656</v>
      </c>
      <c r="O5269" s="2"/>
      <c r="P5269" s="70" t="str">
        <f t="shared" ca="1" si="877"/>
        <v/>
      </c>
      <c r="Q5269" s="70" t="str">
        <f t="shared" ca="1" si="878"/>
        <v/>
      </c>
      <c r="R5269" s="70" t="str">
        <f t="shared" ca="1" si="879"/>
        <v/>
      </c>
      <c r="S5269" s="70" t="str">
        <f t="shared" ca="1" si="883"/>
        <v/>
      </c>
      <c r="T5269" s="147" t="str">
        <f t="shared" ca="1" si="881"/>
        <v/>
      </c>
      <c r="U5269" s="146"/>
      <c r="V5269" s="51"/>
      <c r="W5269" s="51"/>
      <c r="X5269" s="51"/>
      <c r="Y5269" s="51"/>
      <c r="Z5269" s="51"/>
      <c r="AA5269" s="145"/>
    </row>
    <row r="5270" spans="1:27" s="2" customFormat="1" ht="15.6" x14ac:dyDescent="0.3">
      <c r="A5270" s="555">
        <v>45594</v>
      </c>
      <c r="B5270" s="48" t="s">
        <v>4969</v>
      </c>
      <c r="C5270" s="45" t="s">
        <v>27</v>
      </c>
      <c r="D5270" s="45">
        <v>7</v>
      </c>
      <c r="E5270" s="45" t="s">
        <v>28</v>
      </c>
      <c r="F5270" s="45">
        <v>29</v>
      </c>
      <c r="G5270" s="46" t="s">
        <v>4999</v>
      </c>
      <c r="H5270" s="47" t="s">
        <v>30</v>
      </c>
      <c r="I5270" s="48"/>
      <c r="J5270" s="513"/>
      <c r="K5270" s="190" t="s">
        <v>205</v>
      </c>
      <c r="L5270" s="544">
        <v>45411</v>
      </c>
      <c r="M5270" s="51"/>
      <c r="N5270" s="513"/>
      <c r="O5270" s="51"/>
      <c r="P5270" s="70" t="str">
        <f t="shared" ca="1" si="877"/>
        <v/>
      </c>
      <c r="Q5270" s="70" t="str">
        <f t="shared" ca="1" si="878"/>
        <v/>
      </c>
      <c r="R5270" s="70" t="str">
        <f t="shared" ca="1" si="879"/>
        <v/>
      </c>
      <c r="S5270" s="70" t="str">
        <f t="shared" ca="1" si="883"/>
        <v/>
      </c>
      <c r="T5270" s="147" t="str">
        <f t="shared" ca="1" si="881"/>
        <v/>
      </c>
      <c r="U5270" s="146"/>
      <c r="V5270" s="51"/>
      <c r="W5270" s="51"/>
      <c r="X5270" s="51"/>
      <c r="Y5270" s="51"/>
      <c r="Z5270" s="51"/>
      <c r="AA5270" s="145"/>
    </row>
    <row r="5271" spans="1:27" s="2" customFormat="1" ht="15.6" x14ac:dyDescent="0.3">
      <c r="A5271" s="555">
        <v>45594</v>
      </c>
      <c r="B5271" s="48" t="s">
        <v>4969</v>
      </c>
      <c r="C5271" s="48" t="s">
        <v>27</v>
      </c>
      <c r="D5271" s="48">
        <v>7</v>
      </c>
      <c r="E5271" s="48" t="s">
        <v>28</v>
      </c>
      <c r="F5271" s="45">
        <v>30</v>
      </c>
      <c r="G5271" s="647" t="s">
        <v>5000</v>
      </c>
      <c r="H5271" s="47" t="s">
        <v>30</v>
      </c>
      <c r="I5271" s="48"/>
      <c r="J5271" s="513"/>
      <c r="K5271" s="186" t="s">
        <v>31</v>
      </c>
      <c r="L5271" s="544">
        <v>45411</v>
      </c>
      <c r="M5271" s="51"/>
      <c r="N5271" s="513">
        <v>45623</v>
      </c>
      <c r="O5271" s="51"/>
      <c r="P5271" s="70" t="str">
        <f t="shared" ca="1" si="877"/>
        <v/>
      </c>
      <c r="Q5271" s="70" t="str">
        <f t="shared" ca="1" si="878"/>
        <v/>
      </c>
      <c r="R5271" s="70" t="str">
        <f t="shared" ca="1" si="879"/>
        <v/>
      </c>
      <c r="S5271" s="70" t="str">
        <f t="shared" ca="1" si="883"/>
        <v/>
      </c>
      <c r="T5271" s="147" t="str">
        <f t="shared" ca="1" si="881"/>
        <v/>
      </c>
      <c r="U5271" s="146"/>
      <c r="V5271" s="51"/>
      <c r="W5271" s="51"/>
      <c r="X5271" s="51"/>
      <c r="Y5271" s="51"/>
      <c r="Z5271" s="51"/>
      <c r="AA5271" s="145"/>
    </row>
    <row r="5272" spans="1:27" s="2" customFormat="1" ht="15.6" x14ac:dyDescent="0.3">
      <c r="A5272" s="555">
        <v>45594</v>
      </c>
      <c r="B5272" s="48" t="s">
        <v>4969</v>
      </c>
      <c r="C5272" s="48" t="s">
        <v>27</v>
      </c>
      <c r="D5272" s="48">
        <v>7</v>
      </c>
      <c r="E5272" s="48" t="s">
        <v>28</v>
      </c>
      <c r="F5272" s="45">
        <v>31</v>
      </c>
      <c r="G5272" s="46" t="s">
        <v>5001</v>
      </c>
      <c r="H5272" s="47" t="s">
        <v>30</v>
      </c>
      <c r="I5272" s="48"/>
      <c r="J5272" s="513"/>
      <c r="K5272" s="187" t="s">
        <v>31</v>
      </c>
      <c r="L5272" s="544">
        <v>45411</v>
      </c>
      <c r="M5272" s="51"/>
      <c r="N5272" s="513">
        <v>45623</v>
      </c>
      <c r="O5272" s="51"/>
      <c r="P5272" s="70" t="str">
        <f t="shared" ca="1" si="877"/>
        <v/>
      </c>
      <c r="Q5272" s="70" t="str">
        <f t="shared" ca="1" si="878"/>
        <v/>
      </c>
      <c r="R5272" s="70" t="str">
        <f t="shared" ca="1" si="879"/>
        <v/>
      </c>
      <c r="S5272" s="70" t="str">
        <f t="shared" ca="1" si="883"/>
        <v/>
      </c>
      <c r="T5272" s="147" t="str">
        <f t="shared" ca="1" si="881"/>
        <v/>
      </c>
      <c r="U5272" s="146"/>
      <c r="V5272" s="51"/>
      <c r="W5272" s="51"/>
      <c r="X5272" s="51"/>
      <c r="Y5272" s="51"/>
      <c r="Z5272" s="51"/>
      <c r="AA5272" s="145"/>
    </row>
    <row r="5273" spans="1:27" s="2" customFormat="1" ht="15.6" x14ac:dyDescent="0.3">
      <c r="A5273" s="555">
        <v>45594</v>
      </c>
      <c r="B5273" s="48" t="s">
        <v>4969</v>
      </c>
      <c r="C5273" s="48" t="s">
        <v>27</v>
      </c>
      <c r="D5273" s="48">
        <v>7</v>
      </c>
      <c r="E5273" s="48" t="s">
        <v>28</v>
      </c>
      <c r="F5273" s="45">
        <v>32</v>
      </c>
      <c r="G5273" s="46" t="s">
        <v>5002</v>
      </c>
      <c r="H5273" s="47" t="s">
        <v>30</v>
      </c>
      <c r="I5273" s="48"/>
      <c r="J5273" s="513"/>
      <c r="K5273" s="42" t="s">
        <v>31</v>
      </c>
      <c r="L5273" s="544">
        <v>45411</v>
      </c>
      <c r="M5273" s="51"/>
      <c r="N5273" s="513">
        <v>45586</v>
      </c>
      <c r="O5273" s="51"/>
      <c r="P5273" s="70" t="str">
        <f t="shared" ca="1" si="877"/>
        <v/>
      </c>
      <c r="Q5273" s="70" t="str">
        <f t="shared" ca="1" si="878"/>
        <v/>
      </c>
      <c r="R5273" s="70" t="str">
        <f t="shared" ca="1" si="879"/>
        <v/>
      </c>
      <c r="S5273" s="70" t="str">
        <f t="shared" ca="1" si="883"/>
        <v/>
      </c>
      <c r="T5273" s="147" t="str">
        <f t="shared" ca="1" si="881"/>
        <v/>
      </c>
      <c r="U5273" s="146"/>
      <c r="V5273" s="51"/>
      <c r="W5273" s="51"/>
      <c r="X5273" s="51"/>
      <c r="Y5273" s="51"/>
      <c r="Z5273" s="51"/>
      <c r="AA5273" s="145"/>
    </row>
    <row r="5274" spans="1:27" s="2" customFormat="1" ht="15.6" x14ac:dyDescent="0.3">
      <c r="A5274" s="555">
        <v>45594</v>
      </c>
      <c r="B5274" s="48" t="s">
        <v>4969</v>
      </c>
      <c r="C5274" s="45" t="s">
        <v>27</v>
      </c>
      <c r="D5274" s="45">
        <v>7</v>
      </c>
      <c r="E5274" s="45" t="s">
        <v>28</v>
      </c>
      <c r="F5274" s="45">
        <v>33</v>
      </c>
      <c r="G5274" s="52" t="s">
        <v>5003</v>
      </c>
      <c r="H5274" s="47" t="s">
        <v>30</v>
      </c>
      <c r="I5274" s="48"/>
      <c r="J5274" s="513"/>
      <c r="K5274" s="42" t="s">
        <v>31</v>
      </c>
      <c r="L5274" s="544">
        <v>45411</v>
      </c>
      <c r="M5274" s="51"/>
      <c r="N5274" s="513">
        <v>45656</v>
      </c>
      <c r="O5274" s="51"/>
      <c r="P5274" s="70" t="str">
        <f t="shared" ca="1" si="877"/>
        <v/>
      </c>
      <c r="Q5274" s="70" t="str">
        <f t="shared" ca="1" si="878"/>
        <v/>
      </c>
      <c r="R5274" s="70" t="str">
        <f t="shared" ca="1" si="879"/>
        <v/>
      </c>
      <c r="S5274" s="70" t="str">
        <f t="shared" ca="1" si="883"/>
        <v/>
      </c>
      <c r="T5274" s="147" t="str">
        <f t="shared" ca="1" si="881"/>
        <v/>
      </c>
      <c r="U5274" s="146"/>
      <c r="V5274" s="51"/>
      <c r="W5274" s="51"/>
      <c r="X5274" s="51"/>
      <c r="Y5274" s="51"/>
      <c r="Z5274" s="51"/>
      <c r="AA5274" s="145"/>
    </row>
    <row r="5275" spans="1:27" s="2" customFormat="1" ht="15.6" x14ac:dyDescent="0.3">
      <c r="A5275" s="555">
        <v>45594</v>
      </c>
      <c r="B5275" s="48" t="s">
        <v>4969</v>
      </c>
      <c r="C5275" s="45" t="s">
        <v>27</v>
      </c>
      <c r="D5275" s="45">
        <v>7</v>
      </c>
      <c r="E5275" s="45" t="s">
        <v>28</v>
      </c>
      <c r="F5275" s="45">
        <v>34</v>
      </c>
      <c r="G5275" s="52" t="s">
        <v>5004</v>
      </c>
      <c r="H5275" s="47" t="s">
        <v>104</v>
      </c>
      <c r="I5275" s="48"/>
      <c r="J5275" s="568">
        <v>45562</v>
      </c>
      <c r="K5275" s="42" t="s">
        <v>31</v>
      </c>
      <c r="L5275" s="544">
        <v>45411</v>
      </c>
      <c r="M5275" s="51"/>
      <c r="N5275" s="513">
        <v>45562</v>
      </c>
      <c r="O5275" s="51"/>
      <c r="P5275" s="70" t="str">
        <f t="shared" ca="1" si="877"/>
        <v/>
      </c>
      <c r="Q5275" s="70" t="str">
        <f t="shared" ca="1" si="878"/>
        <v/>
      </c>
      <c r="R5275" s="70" t="str">
        <f t="shared" ca="1" si="879"/>
        <v/>
      </c>
      <c r="S5275" s="70" t="str">
        <f t="shared" ca="1" si="883"/>
        <v/>
      </c>
      <c r="T5275" s="147" t="str">
        <f t="shared" ca="1" si="881"/>
        <v/>
      </c>
      <c r="U5275" s="146"/>
      <c r="V5275" s="51"/>
      <c r="W5275" s="51"/>
      <c r="X5275" s="51"/>
      <c r="Y5275" s="51"/>
      <c r="Z5275" s="51"/>
      <c r="AA5275" s="145"/>
    </row>
    <row r="5276" spans="1:27" s="2" customFormat="1" ht="15.6" x14ac:dyDescent="0.3">
      <c r="A5276" s="555">
        <v>45594</v>
      </c>
      <c r="B5276" s="48" t="s">
        <v>4969</v>
      </c>
      <c r="C5276" s="48" t="s">
        <v>27</v>
      </c>
      <c r="D5276" s="48">
        <v>7</v>
      </c>
      <c r="E5276" s="48" t="s">
        <v>28</v>
      </c>
      <c r="F5276" s="48">
        <v>35</v>
      </c>
      <c r="G5276" s="47" t="s">
        <v>5005</v>
      </c>
      <c r="H5276" s="47" t="s">
        <v>30</v>
      </c>
      <c r="I5276" s="48"/>
      <c r="J5276" s="568">
        <v>45607</v>
      </c>
      <c r="K5276" s="42" t="s">
        <v>31</v>
      </c>
      <c r="L5276" s="544">
        <v>45411</v>
      </c>
      <c r="M5276" s="51"/>
      <c r="N5276" s="513">
        <v>45623</v>
      </c>
      <c r="O5276" s="51"/>
      <c r="P5276" s="70" t="str">
        <f t="shared" ca="1" si="877"/>
        <v/>
      </c>
      <c r="Q5276" s="70" t="str">
        <f t="shared" ca="1" si="878"/>
        <v/>
      </c>
      <c r="R5276" s="70" t="str">
        <f t="shared" ca="1" si="879"/>
        <v/>
      </c>
      <c r="S5276" s="70" t="str">
        <f ca="1">IF(K5276="CORREÇÃO NÃO ACEITE",TODAY()-L5276,"")</f>
        <v/>
      </c>
      <c r="T5276" s="147" t="str">
        <f t="shared" ca="1" si="881"/>
        <v/>
      </c>
      <c r="U5276" s="146"/>
      <c r="V5276" s="51"/>
      <c r="W5276" s="51"/>
      <c r="X5276" s="51"/>
      <c r="Y5276" s="51"/>
      <c r="Z5276" s="51"/>
      <c r="AA5276" s="145"/>
    </row>
    <row r="5277" spans="1:27" s="2" customFormat="1" ht="15.6" x14ac:dyDescent="0.3">
      <c r="A5277" s="555">
        <v>45594</v>
      </c>
      <c r="B5277" s="48" t="s">
        <v>4969</v>
      </c>
      <c r="C5277" s="48" t="s">
        <v>27</v>
      </c>
      <c r="D5277" s="48">
        <v>7</v>
      </c>
      <c r="E5277" s="48" t="s">
        <v>28</v>
      </c>
      <c r="F5277" s="48">
        <v>36</v>
      </c>
      <c r="G5277" s="218" t="s">
        <v>5006</v>
      </c>
      <c r="H5277" s="95" t="s">
        <v>84</v>
      </c>
      <c r="I5277" s="95"/>
      <c r="J5277" s="570">
        <v>45702</v>
      </c>
      <c r="K5277" s="42" t="s">
        <v>31</v>
      </c>
      <c r="L5277" s="544">
        <v>45411</v>
      </c>
      <c r="M5277" s="57"/>
      <c r="N5277" s="516">
        <v>45740</v>
      </c>
      <c r="O5277" s="51"/>
      <c r="P5277" s="70" t="str">
        <f t="shared" ca="1" si="877"/>
        <v/>
      </c>
      <c r="Q5277" s="70" t="str">
        <f t="shared" ca="1" si="878"/>
        <v/>
      </c>
      <c r="R5277" s="70" t="str">
        <f t="shared" ca="1" si="879"/>
        <v/>
      </c>
      <c r="S5277" s="70" t="str">
        <f ca="1">IF(K5277="CORREÇÃO NÃO ACEITE",TODAY()-J5277,"")</f>
        <v/>
      </c>
      <c r="T5277" s="147" t="str">
        <f t="shared" ca="1" si="881"/>
        <v/>
      </c>
      <c r="U5277" s="146"/>
      <c r="V5277" s="51"/>
      <c r="W5277" s="51"/>
      <c r="X5277" s="51"/>
      <c r="Y5277" s="51"/>
      <c r="Z5277" s="51"/>
      <c r="AA5277" s="145"/>
    </row>
    <row r="5278" spans="1:27" s="2" customFormat="1" ht="15.6" x14ac:dyDescent="0.3">
      <c r="A5278" s="555">
        <v>45594</v>
      </c>
      <c r="B5278" s="48" t="s">
        <v>4969</v>
      </c>
      <c r="C5278" s="48" t="s">
        <v>27</v>
      </c>
      <c r="D5278" s="48">
        <v>7</v>
      </c>
      <c r="E5278" s="48" t="s">
        <v>28</v>
      </c>
      <c r="F5278" s="48">
        <v>38</v>
      </c>
      <c r="G5278" s="64" t="s">
        <v>5007</v>
      </c>
      <c r="H5278" s="65" t="s">
        <v>30</v>
      </c>
      <c r="I5278" s="65"/>
      <c r="J5278" s="526">
        <v>45756</v>
      </c>
      <c r="K5278" s="365" t="s">
        <v>31</v>
      </c>
      <c r="L5278" s="544">
        <v>45411</v>
      </c>
      <c r="M5278" s="404"/>
      <c r="N5278" s="516"/>
      <c r="O5278" s="51"/>
      <c r="P5278" s="70" t="str">
        <f t="shared" ca="1" si="877"/>
        <v/>
      </c>
      <c r="Q5278" s="70" t="str">
        <f t="shared" ca="1" si="878"/>
        <v/>
      </c>
      <c r="R5278" s="70" t="str">
        <f t="shared" ca="1" si="879"/>
        <v/>
      </c>
      <c r="S5278" s="70" t="str">
        <f ca="1">IF(K5278="CORREÇÃO NÃO ACEITE",TODAY()-J5278,"")</f>
        <v/>
      </c>
      <c r="T5278" s="147" t="str">
        <f t="shared" ca="1" si="881"/>
        <v/>
      </c>
      <c r="U5278" s="146"/>
      <c r="V5278" s="51"/>
      <c r="W5278" s="51"/>
      <c r="X5278" s="51"/>
      <c r="Y5278" s="51"/>
      <c r="Z5278" s="51"/>
      <c r="AA5278" s="145"/>
    </row>
    <row r="5279" spans="1:27" s="2" customFormat="1" ht="15.6" x14ac:dyDescent="0.3">
      <c r="A5279" s="555">
        <v>45594</v>
      </c>
      <c r="B5279" s="48" t="s">
        <v>4969</v>
      </c>
      <c r="C5279" s="48" t="s">
        <v>27</v>
      </c>
      <c r="D5279" s="48">
        <v>7</v>
      </c>
      <c r="E5279" s="48" t="s">
        <v>28</v>
      </c>
      <c r="F5279" s="48">
        <v>37</v>
      </c>
      <c r="G5279" s="111" t="s">
        <v>5008</v>
      </c>
      <c r="H5279" s="47" t="s">
        <v>30</v>
      </c>
      <c r="I5279" s="48"/>
      <c r="J5279" s="568">
        <v>45703</v>
      </c>
      <c r="K5279" s="187" t="s">
        <v>31</v>
      </c>
      <c r="L5279" s="544">
        <v>45411</v>
      </c>
      <c r="M5279" s="57"/>
      <c r="N5279" s="516">
        <v>45708</v>
      </c>
      <c r="O5279" s="51"/>
      <c r="P5279" s="70"/>
      <c r="Q5279" s="70"/>
      <c r="R5279" s="70"/>
      <c r="S5279" s="70"/>
      <c r="T5279" s="147"/>
      <c r="U5279" s="146"/>
      <c r="V5279" s="51"/>
      <c r="W5279" s="51"/>
      <c r="X5279" s="51"/>
      <c r="Y5279" s="51"/>
      <c r="Z5279" s="51"/>
      <c r="AA5279" s="145"/>
    </row>
    <row r="5280" spans="1:27" s="2" customFormat="1" ht="15.6" x14ac:dyDescent="0.3">
      <c r="A5280" s="558">
        <v>45561</v>
      </c>
      <c r="B5280" s="48" t="s">
        <v>5009</v>
      </c>
      <c r="C5280" s="45" t="s">
        <v>27</v>
      </c>
      <c r="D5280" s="45">
        <v>8</v>
      </c>
      <c r="E5280" s="45" t="s">
        <v>28</v>
      </c>
      <c r="F5280" s="45">
        <v>1</v>
      </c>
      <c r="G5280" s="63" t="s">
        <v>5010</v>
      </c>
      <c r="H5280" s="47" t="s">
        <v>104</v>
      </c>
      <c r="I5280" s="47"/>
      <c r="J5280" s="577">
        <v>45684</v>
      </c>
      <c r="K5280" s="42" t="s">
        <v>31</v>
      </c>
      <c r="L5280" s="543">
        <v>45315</v>
      </c>
      <c r="M5280" s="57"/>
      <c r="N5280" s="522">
        <v>45701</v>
      </c>
      <c r="O5280" s="51"/>
      <c r="P5280" s="70" t="str">
        <f t="shared" ref="P5280:P5306" ca="1" si="884">IF(K5280="NÃO INTERVENCIONADO",TODAY()-J5280,"")</f>
        <v/>
      </c>
      <c r="Q5280" s="70" t="str">
        <f t="shared" ref="Q5280:Q5306" ca="1" si="885">IF(K5280="ENCOMENDADO",TODAY()-J5280,"")</f>
        <v/>
      </c>
      <c r="R5280" s="70" t="str">
        <f t="shared" ref="R5280:R5306" ca="1" si="886">IF(K5280="EM OBRA",TODAY()-J5280,"")</f>
        <v/>
      </c>
      <c r="S5280" s="70" t="str">
        <f t="shared" ref="S5280:S5306" ca="1" si="887">IF(K5280="CORREÇÃO NÃO ACEITE",TODAY()-J5280,"")</f>
        <v/>
      </c>
      <c r="T5280" s="147" t="str">
        <f t="shared" ref="T5280:T5306" ca="1" si="888">IF(K5280="A VERIFICAR",TODAY()-J5280,"")</f>
        <v/>
      </c>
      <c r="U5280" s="146"/>
      <c r="V5280" s="51"/>
      <c r="W5280" s="51"/>
      <c r="X5280" s="51"/>
      <c r="Y5280" s="51"/>
      <c r="Z5280" s="51"/>
      <c r="AA5280" s="145"/>
    </row>
    <row r="5281" spans="1:27" s="2" customFormat="1" ht="15.6" x14ac:dyDescent="0.3">
      <c r="A5281" s="558">
        <v>45561</v>
      </c>
      <c r="B5281" s="59" t="s">
        <v>5009</v>
      </c>
      <c r="C5281" s="60" t="s">
        <v>27</v>
      </c>
      <c r="D5281" s="60">
        <v>8</v>
      </c>
      <c r="E5281" s="60" t="s">
        <v>28</v>
      </c>
      <c r="F5281" s="60">
        <v>1</v>
      </c>
      <c r="G5281" s="67" t="s">
        <v>4739</v>
      </c>
      <c r="H5281" s="47" t="s">
        <v>30</v>
      </c>
      <c r="I5281" s="48"/>
      <c r="J5281" s="513"/>
      <c r="K5281" s="187" t="s">
        <v>31</v>
      </c>
      <c r="L5281" s="544">
        <v>45315</v>
      </c>
      <c r="M5281" s="60"/>
      <c r="N5281" s="527">
        <v>45367</v>
      </c>
      <c r="O5281" s="51"/>
      <c r="P5281" s="70" t="str">
        <f t="shared" ca="1" si="884"/>
        <v/>
      </c>
      <c r="Q5281" s="70" t="str">
        <f t="shared" ca="1" si="885"/>
        <v/>
      </c>
      <c r="R5281" s="70" t="str">
        <f t="shared" ca="1" si="886"/>
        <v/>
      </c>
      <c r="S5281" s="70" t="str">
        <f t="shared" ca="1" si="887"/>
        <v/>
      </c>
      <c r="T5281" s="147" t="str">
        <f t="shared" ca="1" si="888"/>
        <v/>
      </c>
      <c r="U5281" s="146"/>
      <c r="V5281" s="51"/>
      <c r="W5281" s="51"/>
      <c r="X5281" s="51"/>
      <c r="Y5281" s="51"/>
      <c r="Z5281" s="51"/>
      <c r="AA5281" s="145"/>
    </row>
    <row r="5282" spans="1:27" s="2" customFormat="1" ht="15.6" x14ac:dyDescent="0.3">
      <c r="A5282" s="558">
        <v>45561</v>
      </c>
      <c r="B5282" s="59" t="s">
        <v>5009</v>
      </c>
      <c r="C5282" s="59" t="s">
        <v>27</v>
      </c>
      <c r="D5282" s="59">
        <v>8</v>
      </c>
      <c r="E5282" s="59" t="s">
        <v>28</v>
      </c>
      <c r="F5282" s="45">
        <v>2</v>
      </c>
      <c r="G5282" s="46" t="s">
        <v>5031</v>
      </c>
      <c r="H5282" s="47" t="s">
        <v>111</v>
      </c>
      <c r="I5282" s="48"/>
      <c r="J5282" s="513"/>
      <c r="K5282" s="42" t="s">
        <v>31</v>
      </c>
      <c r="L5282" s="543">
        <v>45315</v>
      </c>
      <c r="M5282" s="51"/>
      <c r="N5282" s="513">
        <v>45548</v>
      </c>
      <c r="O5282" s="51"/>
      <c r="P5282" s="70" t="str">
        <f t="shared" ca="1" si="884"/>
        <v/>
      </c>
      <c r="Q5282" s="70" t="str">
        <f t="shared" ca="1" si="885"/>
        <v/>
      </c>
      <c r="R5282" s="70" t="str">
        <f t="shared" ca="1" si="886"/>
        <v/>
      </c>
      <c r="S5282" s="70" t="str">
        <f t="shared" ca="1" si="887"/>
        <v/>
      </c>
      <c r="T5282" s="147" t="str">
        <f t="shared" ca="1" si="888"/>
        <v/>
      </c>
      <c r="U5282" s="146"/>
      <c r="V5282" s="51"/>
      <c r="W5282" s="51"/>
      <c r="X5282" s="51"/>
      <c r="Y5282" s="51"/>
      <c r="Z5282" s="51"/>
      <c r="AA5282" s="145"/>
    </row>
    <row r="5283" spans="1:27" s="2" customFormat="1" ht="15.6" x14ac:dyDescent="0.3">
      <c r="A5283" s="558">
        <v>45561</v>
      </c>
      <c r="B5283" s="59" t="s">
        <v>5009</v>
      </c>
      <c r="C5283" s="60" t="s">
        <v>27</v>
      </c>
      <c r="D5283" s="60">
        <v>8</v>
      </c>
      <c r="E5283" s="60" t="s">
        <v>28</v>
      </c>
      <c r="F5283" s="45">
        <v>3</v>
      </c>
      <c r="G5283" s="46" t="s">
        <v>5030</v>
      </c>
      <c r="H5283" s="47" t="s">
        <v>57</v>
      </c>
      <c r="I5283" s="48"/>
      <c r="J5283" s="513"/>
      <c r="K5283" s="187" t="s">
        <v>31</v>
      </c>
      <c r="L5283" s="543">
        <v>45315</v>
      </c>
      <c r="M5283" s="51"/>
      <c r="N5283" s="513">
        <v>45367</v>
      </c>
      <c r="O5283" s="51"/>
      <c r="P5283" s="70" t="str">
        <f t="shared" ca="1" si="884"/>
        <v/>
      </c>
      <c r="Q5283" s="70" t="str">
        <f t="shared" ca="1" si="885"/>
        <v/>
      </c>
      <c r="R5283" s="70" t="str">
        <f t="shared" ca="1" si="886"/>
        <v/>
      </c>
      <c r="S5283" s="70" t="str">
        <f t="shared" ca="1" si="887"/>
        <v/>
      </c>
      <c r="T5283" s="147" t="str">
        <f t="shared" ca="1" si="888"/>
        <v/>
      </c>
      <c r="U5283" s="146"/>
      <c r="V5283" s="51"/>
      <c r="W5283" s="51"/>
      <c r="X5283" s="51"/>
      <c r="Y5283" s="51"/>
      <c r="Z5283" s="51"/>
      <c r="AA5283" s="145"/>
    </row>
    <row r="5284" spans="1:27" s="2" customFormat="1" ht="15.6" x14ac:dyDescent="0.3">
      <c r="A5284" s="558">
        <v>45561</v>
      </c>
      <c r="B5284" s="59" t="s">
        <v>5009</v>
      </c>
      <c r="C5284" s="60" t="s">
        <v>27</v>
      </c>
      <c r="D5284" s="60">
        <v>8</v>
      </c>
      <c r="E5284" s="60" t="s">
        <v>28</v>
      </c>
      <c r="F5284" s="45">
        <v>4</v>
      </c>
      <c r="G5284" s="46" t="s">
        <v>5029</v>
      </c>
      <c r="H5284" s="47" t="s">
        <v>30</v>
      </c>
      <c r="I5284" s="48"/>
      <c r="J5284" s="513"/>
      <c r="K5284" s="42" t="s">
        <v>31</v>
      </c>
      <c r="L5284" s="543">
        <v>45315</v>
      </c>
      <c r="M5284" s="51"/>
      <c r="N5284" s="513">
        <v>45367</v>
      </c>
      <c r="O5284" s="51"/>
      <c r="P5284" s="70" t="str">
        <f t="shared" ca="1" si="884"/>
        <v/>
      </c>
      <c r="Q5284" s="70" t="str">
        <f t="shared" ca="1" si="885"/>
        <v/>
      </c>
      <c r="R5284" s="70" t="str">
        <f t="shared" ca="1" si="886"/>
        <v/>
      </c>
      <c r="S5284" s="70" t="str">
        <f t="shared" ca="1" si="887"/>
        <v/>
      </c>
      <c r="T5284" s="147" t="str">
        <f t="shared" ca="1" si="888"/>
        <v/>
      </c>
      <c r="U5284" s="146"/>
      <c r="V5284" s="51"/>
      <c r="W5284" s="51"/>
      <c r="X5284" s="51"/>
      <c r="Y5284" s="51"/>
      <c r="Z5284" s="51"/>
      <c r="AA5284" s="145"/>
    </row>
    <row r="5285" spans="1:27" s="2" customFormat="1" ht="15.6" x14ac:dyDescent="0.3">
      <c r="A5285" s="558">
        <v>45561</v>
      </c>
      <c r="B5285" s="59" t="s">
        <v>5009</v>
      </c>
      <c r="C5285" s="60" t="s">
        <v>27</v>
      </c>
      <c r="D5285" s="60">
        <v>8</v>
      </c>
      <c r="E5285" s="60" t="s">
        <v>28</v>
      </c>
      <c r="F5285" s="45">
        <v>5</v>
      </c>
      <c r="G5285" s="46" t="s">
        <v>5028</v>
      </c>
      <c r="H5285" s="47" t="s">
        <v>68</v>
      </c>
      <c r="I5285" s="48"/>
      <c r="J5285" s="513"/>
      <c r="K5285" s="42" t="s">
        <v>31</v>
      </c>
      <c r="L5285" s="543">
        <v>45315</v>
      </c>
      <c r="M5285" s="51"/>
      <c r="N5285" s="513">
        <v>45367</v>
      </c>
      <c r="O5285" s="51"/>
      <c r="P5285" s="70" t="str">
        <f t="shared" ca="1" si="884"/>
        <v/>
      </c>
      <c r="Q5285" s="70" t="str">
        <f t="shared" ca="1" si="885"/>
        <v/>
      </c>
      <c r="R5285" s="70" t="str">
        <f t="shared" ca="1" si="886"/>
        <v/>
      </c>
      <c r="S5285" s="70" t="str">
        <f t="shared" ca="1" si="887"/>
        <v/>
      </c>
      <c r="T5285" s="147" t="str">
        <f t="shared" ca="1" si="888"/>
        <v/>
      </c>
      <c r="U5285" s="146"/>
      <c r="V5285" s="51"/>
      <c r="W5285" s="51"/>
      <c r="X5285" s="51"/>
      <c r="Y5285" s="51"/>
      <c r="Z5285" s="51"/>
      <c r="AA5285" s="145"/>
    </row>
    <row r="5286" spans="1:27" s="2" customFormat="1" ht="15.6" x14ac:dyDescent="0.3">
      <c r="A5286" s="558">
        <v>45561</v>
      </c>
      <c r="B5286" s="59" t="s">
        <v>5009</v>
      </c>
      <c r="C5286" s="60" t="s">
        <v>27</v>
      </c>
      <c r="D5286" s="60">
        <v>8</v>
      </c>
      <c r="E5286" s="60" t="s">
        <v>28</v>
      </c>
      <c r="F5286" s="45">
        <v>6</v>
      </c>
      <c r="G5286" s="46" t="s">
        <v>5027</v>
      </c>
      <c r="H5286" s="47" t="s">
        <v>30</v>
      </c>
      <c r="I5286" s="48"/>
      <c r="J5286" s="513"/>
      <c r="K5286" s="187" t="s">
        <v>31</v>
      </c>
      <c r="L5286" s="543">
        <v>45315</v>
      </c>
      <c r="M5286" s="51"/>
      <c r="N5286" s="513">
        <v>45367</v>
      </c>
      <c r="O5286" s="51"/>
      <c r="P5286" s="70" t="str">
        <f t="shared" ca="1" si="884"/>
        <v/>
      </c>
      <c r="Q5286" s="70" t="str">
        <f t="shared" ca="1" si="885"/>
        <v/>
      </c>
      <c r="R5286" s="70" t="str">
        <f t="shared" ca="1" si="886"/>
        <v/>
      </c>
      <c r="S5286" s="70" t="str">
        <f t="shared" ca="1" si="887"/>
        <v/>
      </c>
      <c r="T5286" s="147" t="str">
        <f t="shared" ca="1" si="888"/>
        <v/>
      </c>
      <c r="U5286" s="146"/>
      <c r="V5286" s="51"/>
      <c r="W5286" s="51"/>
      <c r="X5286" s="51"/>
      <c r="Y5286" s="51"/>
      <c r="Z5286" s="51"/>
      <c r="AA5286" s="145"/>
    </row>
    <row r="5287" spans="1:27" s="2" customFormat="1" ht="15.6" x14ac:dyDescent="0.3">
      <c r="A5287" s="558">
        <v>45561</v>
      </c>
      <c r="B5287" s="59" t="s">
        <v>5009</v>
      </c>
      <c r="C5287" s="60" t="s">
        <v>27</v>
      </c>
      <c r="D5287" s="60">
        <v>8</v>
      </c>
      <c r="E5287" s="60" t="s">
        <v>28</v>
      </c>
      <c r="F5287" s="45">
        <v>7</v>
      </c>
      <c r="G5287" s="94" t="s">
        <v>5026</v>
      </c>
      <c r="H5287" s="95" t="s">
        <v>84</v>
      </c>
      <c r="I5287" s="95"/>
      <c r="J5287" s="570"/>
      <c r="K5287" s="187" t="s">
        <v>31</v>
      </c>
      <c r="L5287" s="543">
        <v>45315</v>
      </c>
      <c r="M5287" s="51"/>
      <c r="N5287" s="513">
        <v>45367</v>
      </c>
      <c r="O5287" s="51"/>
      <c r="P5287" s="70" t="str">
        <f t="shared" ca="1" si="884"/>
        <v/>
      </c>
      <c r="Q5287" s="70" t="str">
        <f t="shared" ca="1" si="885"/>
        <v/>
      </c>
      <c r="R5287" s="70" t="str">
        <f t="shared" ca="1" si="886"/>
        <v/>
      </c>
      <c r="S5287" s="70" t="str">
        <f t="shared" ca="1" si="887"/>
        <v/>
      </c>
      <c r="T5287" s="147" t="str">
        <f t="shared" ca="1" si="888"/>
        <v/>
      </c>
      <c r="U5287" s="146"/>
      <c r="V5287" s="51"/>
      <c r="W5287" s="51"/>
      <c r="X5287" s="51"/>
      <c r="Y5287" s="51"/>
      <c r="Z5287" s="51"/>
      <c r="AA5287" s="145"/>
    </row>
    <row r="5288" spans="1:27" s="2" customFormat="1" ht="15.6" x14ac:dyDescent="0.3">
      <c r="A5288" s="558">
        <v>45561</v>
      </c>
      <c r="B5288" s="59" t="s">
        <v>5009</v>
      </c>
      <c r="C5288" s="60" t="s">
        <v>27</v>
      </c>
      <c r="D5288" s="60">
        <v>8</v>
      </c>
      <c r="E5288" s="60" t="s">
        <v>28</v>
      </c>
      <c r="F5288" s="45">
        <v>8</v>
      </c>
      <c r="G5288" s="46" t="s">
        <v>5025</v>
      </c>
      <c r="H5288" s="47" t="s">
        <v>30</v>
      </c>
      <c r="I5288" s="48"/>
      <c r="J5288" s="513"/>
      <c r="K5288" s="187" t="s">
        <v>31</v>
      </c>
      <c r="L5288" s="543">
        <v>45315</v>
      </c>
      <c r="M5288" s="51"/>
      <c r="N5288" s="513">
        <v>45367</v>
      </c>
      <c r="O5288" s="51"/>
      <c r="P5288" s="70" t="str">
        <f t="shared" ca="1" si="884"/>
        <v/>
      </c>
      <c r="Q5288" s="70" t="str">
        <f t="shared" ca="1" si="885"/>
        <v/>
      </c>
      <c r="R5288" s="70" t="str">
        <f t="shared" ca="1" si="886"/>
        <v/>
      </c>
      <c r="S5288" s="70" t="str">
        <f t="shared" ca="1" si="887"/>
        <v/>
      </c>
      <c r="T5288" s="147" t="str">
        <f t="shared" ca="1" si="888"/>
        <v/>
      </c>
      <c r="U5288" s="146"/>
      <c r="V5288" s="51"/>
      <c r="W5288" s="51"/>
      <c r="X5288" s="51"/>
      <c r="Y5288" s="51"/>
      <c r="Z5288" s="51"/>
      <c r="AA5288" s="145"/>
    </row>
    <row r="5289" spans="1:27" s="2" customFormat="1" ht="15.6" x14ac:dyDescent="0.3">
      <c r="A5289" s="558">
        <v>45561</v>
      </c>
      <c r="B5289" s="59" t="s">
        <v>5009</v>
      </c>
      <c r="C5289" s="60" t="s">
        <v>27</v>
      </c>
      <c r="D5289" s="60">
        <v>8</v>
      </c>
      <c r="E5289" s="60" t="s">
        <v>28</v>
      </c>
      <c r="F5289" s="45">
        <v>9</v>
      </c>
      <c r="G5289" s="46" t="s">
        <v>5024</v>
      </c>
      <c r="H5289" s="47" t="s">
        <v>30</v>
      </c>
      <c r="I5289" s="48"/>
      <c r="J5289" s="513"/>
      <c r="K5289" s="42" t="s">
        <v>31</v>
      </c>
      <c r="L5289" s="543">
        <v>45315</v>
      </c>
      <c r="M5289" s="51"/>
      <c r="N5289" s="513">
        <v>45367</v>
      </c>
      <c r="O5289" s="51"/>
      <c r="P5289" s="70" t="str">
        <f t="shared" ca="1" si="884"/>
        <v/>
      </c>
      <c r="Q5289" s="70" t="str">
        <f t="shared" ca="1" si="885"/>
        <v/>
      </c>
      <c r="R5289" s="70" t="str">
        <f t="shared" ca="1" si="886"/>
        <v/>
      </c>
      <c r="S5289" s="70" t="str">
        <f t="shared" ca="1" si="887"/>
        <v/>
      </c>
      <c r="T5289" s="147" t="str">
        <f t="shared" ca="1" si="888"/>
        <v/>
      </c>
      <c r="U5289" s="146"/>
      <c r="V5289" s="51"/>
      <c r="W5289" s="51"/>
      <c r="X5289" s="51"/>
      <c r="Y5289" s="51"/>
      <c r="Z5289" s="51"/>
      <c r="AA5289" s="145"/>
    </row>
    <row r="5290" spans="1:27" s="2" customFormat="1" ht="15.6" x14ac:dyDescent="0.3">
      <c r="A5290" s="558">
        <v>45561</v>
      </c>
      <c r="B5290" s="59" t="s">
        <v>5009</v>
      </c>
      <c r="C5290" s="60" t="s">
        <v>27</v>
      </c>
      <c r="D5290" s="60">
        <v>8</v>
      </c>
      <c r="E5290" s="60" t="s">
        <v>28</v>
      </c>
      <c r="F5290" s="45">
        <v>10</v>
      </c>
      <c r="G5290" s="46" t="s">
        <v>5023</v>
      </c>
      <c r="H5290" s="47" t="s">
        <v>30</v>
      </c>
      <c r="I5290" s="48"/>
      <c r="J5290" s="513"/>
      <c r="K5290" s="187" t="s">
        <v>31</v>
      </c>
      <c r="L5290" s="543">
        <v>45315</v>
      </c>
      <c r="M5290" s="51"/>
      <c r="N5290" s="513">
        <v>45367</v>
      </c>
      <c r="O5290" s="51"/>
      <c r="P5290" s="70" t="str">
        <f t="shared" ca="1" si="884"/>
        <v/>
      </c>
      <c r="Q5290" s="70" t="str">
        <f t="shared" ca="1" si="885"/>
        <v/>
      </c>
      <c r="R5290" s="70" t="str">
        <f t="shared" ca="1" si="886"/>
        <v/>
      </c>
      <c r="S5290" s="70" t="str">
        <f t="shared" ca="1" si="887"/>
        <v/>
      </c>
      <c r="T5290" s="147" t="str">
        <f t="shared" ca="1" si="888"/>
        <v/>
      </c>
      <c r="U5290" s="146"/>
      <c r="V5290" s="51"/>
      <c r="W5290" s="51"/>
      <c r="X5290" s="51"/>
      <c r="Y5290" s="51"/>
      <c r="Z5290" s="51"/>
      <c r="AA5290" s="145"/>
    </row>
    <row r="5291" spans="1:27" s="2" customFormat="1" ht="15.6" x14ac:dyDescent="0.3">
      <c r="A5291" s="558">
        <v>45561</v>
      </c>
      <c r="B5291" s="59" t="s">
        <v>5009</v>
      </c>
      <c r="C5291" s="60" t="s">
        <v>27</v>
      </c>
      <c r="D5291" s="60">
        <v>8</v>
      </c>
      <c r="E5291" s="60" t="s">
        <v>28</v>
      </c>
      <c r="F5291" s="45">
        <v>11</v>
      </c>
      <c r="G5291" s="46" t="s">
        <v>5022</v>
      </c>
      <c r="H5291" s="47" t="s">
        <v>30</v>
      </c>
      <c r="I5291" s="48"/>
      <c r="J5291" s="513"/>
      <c r="K5291" s="187" t="s">
        <v>31</v>
      </c>
      <c r="L5291" s="543">
        <v>45315</v>
      </c>
      <c r="M5291" s="51"/>
      <c r="N5291" s="513">
        <v>45367</v>
      </c>
      <c r="O5291" s="51"/>
      <c r="P5291" s="70" t="str">
        <f t="shared" ca="1" si="884"/>
        <v/>
      </c>
      <c r="Q5291" s="70" t="str">
        <f t="shared" ca="1" si="885"/>
        <v/>
      </c>
      <c r="R5291" s="70" t="str">
        <f t="shared" ca="1" si="886"/>
        <v/>
      </c>
      <c r="S5291" s="70" t="str">
        <f t="shared" ca="1" si="887"/>
        <v/>
      </c>
      <c r="T5291" s="147" t="str">
        <f t="shared" ca="1" si="888"/>
        <v/>
      </c>
      <c r="U5291" s="146"/>
      <c r="V5291" s="51"/>
      <c r="W5291" s="51"/>
      <c r="X5291" s="51"/>
      <c r="Y5291" s="51"/>
      <c r="Z5291" s="51"/>
      <c r="AA5291" s="145"/>
    </row>
    <row r="5292" spans="1:27" s="2" customFormat="1" ht="15.6" x14ac:dyDescent="0.3">
      <c r="A5292" s="558">
        <v>45561</v>
      </c>
      <c r="B5292" s="59" t="s">
        <v>5009</v>
      </c>
      <c r="C5292" s="60" t="s">
        <v>27</v>
      </c>
      <c r="D5292" s="60">
        <v>8</v>
      </c>
      <c r="E5292" s="60" t="s">
        <v>28</v>
      </c>
      <c r="F5292" s="45">
        <v>12</v>
      </c>
      <c r="G5292" s="46" t="s">
        <v>146</v>
      </c>
      <c r="H5292" s="47" t="s">
        <v>30</v>
      </c>
      <c r="I5292" s="48"/>
      <c r="J5292" s="513"/>
      <c r="K5292" s="42" t="s">
        <v>31</v>
      </c>
      <c r="L5292" s="543">
        <v>45315</v>
      </c>
      <c r="M5292" s="51"/>
      <c r="N5292" s="513">
        <v>45367</v>
      </c>
      <c r="O5292" s="51"/>
      <c r="P5292" s="70" t="str">
        <f t="shared" ca="1" si="884"/>
        <v/>
      </c>
      <c r="Q5292" s="70" t="str">
        <f t="shared" ca="1" si="885"/>
        <v/>
      </c>
      <c r="R5292" s="70" t="str">
        <f t="shared" ca="1" si="886"/>
        <v/>
      </c>
      <c r="S5292" s="70" t="str">
        <f t="shared" ca="1" si="887"/>
        <v/>
      </c>
      <c r="T5292" s="147" t="str">
        <f t="shared" ca="1" si="888"/>
        <v/>
      </c>
      <c r="U5292" s="146"/>
      <c r="V5292" s="51"/>
      <c r="W5292" s="51"/>
      <c r="X5292" s="51"/>
      <c r="Y5292" s="51"/>
      <c r="Z5292" s="51"/>
      <c r="AA5292" s="145"/>
    </row>
    <row r="5293" spans="1:27" s="2" customFormat="1" ht="15.6" x14ac:dyDescent="0.3">
      <c r="A5293" s="558">
        <v>45561</v>
      </c>
      <c r="B5293" s="59" t="s">
        <v>5009</v>
      </c>
      <c r="C5293" s="60" t="s">
        <v>27</v>
      </c>
      <c r="D5293" s="60">
        <v>8</v>
      </c>
      <c r="E5293" s="60" t="s">
        <v>28</v>
      </c>
      <c r="F5293" s="45">
        <v>13</v>
      </c>
      <c r="G5293" s="46" t="s">
        <v>5021</v>
      </c>
      <c r="H5293" s="47" t="s">
        <v>104</v>
      </c>
      <c r="I5293" s="48"/>
      <c r="J5293" s="513"/>
      <c r="K5293" s="42" t="s">
        <v>31</v>
      </c>
      <c r="L5293" s="543">
        <v>45315</v>
      </c>
      <c r="M5293" s="51"/>
      <c r="N5293" s="513">
        <v>45367</v>
      </c>
      <c r="O5293" s="51"/>
      <c r="P5293" s="70" t="str">
        <f t="shared" ca="1" si="884"/>
        <v/>
      </c>
      <c r="Q5293" s="70" t="str">
        <f t="shared" ca="1" si="885"/>
        <v/>
      </c>
      <c r="R5293" s="70" t="str">
        <f t="shared" ca="1" si="886"/>
        <v/>
      </c>
      <c r="S5293" s="70" t="str">
        <f t="shared" ca="1" si="887"/>
        <v/>
      </c>
      <c r="T5293" s="147" t="str">
        <f t="shared" ca="1" si="888"/>
        <v/>
      </c>
      <c r="U5293" s="146"/>
      <c r="V5293" s="51"/>
      <c r="W5293" s="51"/>
      <c r="X5293" s="51"/>
      <c r="Y5293" s="51"/>
      <c r="Z5293" s="51"/>
      <c r="AA5293" s="145"/>
    </row>
    <row r="5294" spans="1:27" s="2" customFormat="1" ht="15.6" x14ac:dyDescent="0.3">
      <c r="A5294" s="558">
        <v>45561</v>
      </c>
      <c r="B5294" s="59" t="s">
        <v>5009</v>
      </c>
      <c r="C5294" s="60" t="s">
        <v>27</v>
      </c>
      <c r="D5294" s="60">
        <v>8</v>
      </c>
      <c r="E5294" s="60" t="s">
        <v>28</v>
      </c>
      <c r="F5294" s="45">
        <v>14</v>
      </c>
      <c r="G5294" s="52" t="s">
        <v>5020</v>
      </c>
      <c r="H5294" s="53" t="s">
        <v>30</v>
      </c>
      <c r="I5294" s="48"/>
      <c r="J5294" s="513"/>
      <c r="K5294" s="42" t="s">
        <v>31</v>
      </c>
      <c r="L5294" s="543">
        <v>45315</v>
      </c>
      <c r="M5294" s="51"/>
      <c r="N5294" s="513">
        <v>45367</v>
      </c>
      <c r="O5294" s="51"/>
      <c r="P5294" s="70" t="str">
        <f t="shared" ca="1" si="884"/>
        <v/>
      </c>
      <c r="Q5294" s="70" t="str">
        <f t="shared" ca="1" si="885"/>
        <v/>
      </c>
      <c r="R5294" s="70" t="str">
        <f t="shared" ca="1" si="886"/>
        <v/>
      </c>
      <c r="S5294" s="70" t="str">
        <f t="shared" ca="1" si="887"/>
        <v/>
      </c>
      <c r="T5294" s="147" t="str">
        <f t="shared" ca="1" si="888"/>
        <v/>
      </c>
      <c r="U5294" s="146"/>
      <c r="V5294" s="51"/>
      <c r="W5294" s="51"/>
      <c r="X5294" s="51"/>
      <c r="Y5294" s="51"/>
      <c r="Z5294" s="51"/>
      <c r="AA5294" s="145"/>
    </row>
    <row r="5295" spans="1:27" s="2" customFormat="1" ht="15.6" x14ac:dyDescent="0.3">
      <c r="A5295" s="558">
        <v>45561</v>
      </c>
      <c r="B5295" s="59" t="s">
        <v>5009</v>
      </c>
      <c r="C5295" s="60" t="s">
        <v>27</v>
      </c>
      <c r="D5295" s="60">
        <v>8</v>
      </c>
      <c r="E5295" s="60" t="s">
        <v>28</v>
      </c>
      <c r="F5295" s="45">
        <v>15</v>
      </c>
      <c r="G5295" s="52" t="s">
        <v>1042</v>
      </c>
      <c r="H5295" s="53" t="s">
        <v>44</v>
      </c>
      <c r="I5295" s="53"/>
      <c r="J5295" s="569"/>
      <c r="K5295" s="42" t="s">
        <v>31</v>
      </c>
      <c r="L5295" s="543">
        <v>45315</v>
      </c>
      <c r="M5295" s="43"/>
      <c r="N5295" s="513">
        <v>45540</v>
      </c>
      <c r="O5295" s="51"/>
      <c r="P5295" s="70" t="str">
        <f t="shared" ca="1" si="884"/>
        <v/>
      </c>
      <c r="Q5295" s="70" t="str">
        <f t="shared" ca="1" si="885"/>
        <v/>
      </c>
      <c r="R5295" s="70" t="str">
        <f t="shared" ca="1" si="886"/>
        <v/>
      </c>
      <c r="S5295" s="70" t="str">
        <f t="shared" ca="1" si="887"/>
        <v/>
      </c>
      <c r="T5295" s="147" t="str">
        <f t="shared" ca="1" si="888"/>
        <v/>
      </c>
      <c r="U5295" s="146"/>
      <c r="V5295" s="51"/>
      <c r="W5295" s="51"/>
      <c r="X5295" s="51"/>
      <c r="Y5295" s="51"/>
      <c r="Z5295" s="51"/>
      <c r="AA5295" s="145"/>
    </row>
    <row r="5296" spans="1:27" s="2" customFormat="1" ht="15.6" x14ac:dyDescent="0.3">
      <c r="A5296" s="558">
        <v>45561</v>
      </c>
      <c r="B5296" s="59" t="s">
        <v>5009</v>
      </c>
      <c r="C5296" s="59" t="s">
        <v>27</v>
      </c>
      <c r="D5296" s="59">
        <v>8</v>
      </c>
      <c r="E5296" s="59" t="s">
        <v>28</v>
      </c>
      <c r="F5296" s="60">
        <v>16</v>
      </c>
      <c r="G5296" s="67" t="s">
        <v>5019</v>
      </c>
      <c r="H5296" s="47" t="s">
        <v>68</v>
      </c>
      <c r="I5296" s="48"/>
      <c r="J5296" s="513"/>
      <c r="K5296" s="42" t="s">
        <v>31</v>
      </c>
      <c r="L5296" s="543">
        <v>45315</v>
      </c>
      <c r="M5296" s="51"/>
      <c r="N5296" s="513">
        <v>45561</v>
      </c>
      <c r="P5296" s="70" t="str">
        <f t="shared" ca="1" si="884"/>
        <v/>
      </c>
      <c r="Q5296" s="70" t="str">
        <f t="shared" ca="1" si="885"/>
        <v/>
      </c>
      <c r="R5296" s="70" t="str">
        <f t="shared" ca="1" si="886"/>
        <v/>
      </c>
      <c r="S5296" s="70" t="str">
        <f t="shared" ca="1" si="887"/>
        <v/>
      </c>
      <c r="T5296" s="147" t="str">
        <f t="shared" ca="1" si="888"/>
        <v/>
      </c>
      <c r="U5296" s="146"/>
      <c r="V5296" s="51"/>
      <c r="W5296" s="51"/>
      <c r="X5296" s="51"/>
      <c r="Y5296" s="51"/>
      <c r="Z5296" s="51"/>
      <c r="AA5296" s="145"/>
    </row>
    <row r="5297" spans="1:27" s="2" customFormat="1" ht="15.6" x14ac:dyDescent="0.3">
      <c r="A5297" s="558">
        <v>45561</v>
      </c>
      <c r="B5297" s="59" t="s">
        <v>5009</v>
      </c>
      <c r="C5297" s="60" t="s">
        <v>27</v>
      </c>
      <c r="D5297" s="60">
        <v>8</v>
      </c>
      <c r="E5297" s="60" t="s">
        <v>28</v>
      </c>
      <c r="F5297" s="60">
        <v>17</v>
      </c>
      <c r="G5297" s="134" t="s">
        <v>5018</v>
      </c>
      <c r="H5297" s="95" t="s">
        <v>84</v>
      </c>
      <c r="I5297" s="95"/>
      <c r="J5297" s="570">
        <v>45526</v>
      </c>
      <c r="K5297" s="42" t="s">
        <v>31</v>
      </c>
      <c r="L5297" s="544">
        <v>45315</v>
      </c>
      <c r="M5297" s="60"/>
      <c r="N5297" s="525">
        <v>45656</v>
      </c>
      <c r="P5297" s="70" t="str">
        <f t="shared" ca="1" si="884"/>
        <v/>
      </c>
      <c r="Q5297" s="70" t="str">
        <f t="shared" ca="1" si="885"/>
        <v/>
      </c>
      <c r="R5297" s="70" t="str">
        <f t="shared" ca="1" si="886"/>
        <v/>
      </c>
      <c r="S5297" s="70" t="str">
        <f t="shared" ca="1" si="887"/>
        <v/>
      </c>
      <c r="T5297" s="147" t="str">
        <f t="shared" ca="1" si="888"/>
        <v/>
      </c>
      <c r="U5297" s="146"/>
      <c r="V5297" s="51"/>
      <c r="W5297" s="51"/>
      <c r="X5297" s="51"/>
      <c r="Y5297" s="51"/>
      <c r="Z5297" s="51"/>
      <c r="AA5297" s="145"/>
    </row>
    <row r="5298" spans="1:27" s="2" customFormat="1" ht="15.6" x14ac:dyDescent="0.3">
      <c r="A5298" s="558">
        <v>45561</v>
      </c>
      <c r="B5298" s="59" t="s">
        <v>5009</v>
      </c>
      <c r="C5298" s="60" t="s">
        <v>27</v>
      </c>
      <c r="D5298" s="60">
        <v>8</v>
      </c>
      <c r="E5298" s="60" t="s">
        <v>28</v>
      </c>
      <c r="F5298" s="60">
        <v>18</v>
      </c>
      <c r="G5298" s="68" t="s">
        <v>415</v>
      </c>
      <c r="H5298" s="47" t="s">
        <v>68</v>
      </c>
      <c r="I5298" s="47"/>
      <c r="J5298" s="568">
        <v>45588</v>
      </c>
      <c r="K5298" s="187" t="s">
        <v>31</v>
      </c>
      <c r="L5298" s="544">
        <v>45315</v>
      </c>
      <c r="M5298" s="60"/>
      <c r="N5298" s="527">
        <v>45588</v>
      </c>
      <c r="O5298" s="51"/>
      <c r="P5298" s="70" t="str">
        <f t="shared" ca="1" si="884"/>
        <v/>
      </c>
      <c r="Q5298" s="70" t="str">
        <f t="shared" ca="1" si="885"/>
        <v/>
      </c>
      <c r="R5298" s="70" t="str">
        <f t="shared" ca="1" si="886"/>
        <v/>
      </c>
      <c r="S5298" s="70" t="str">
        <f t="shared" ca="1" si="887"/>
        <v/>
      </c>
      <c r="T5298" s="147" t="str">
        <f t="shared" ca="1" si="888"/>
        <v/>
      </c>
      <c r="U5298" s="146"/>
      <c r="V5298" s="51"/>
      <c r="W5298" s="51"/>
      <c r="X5298" s="51"/>
      <c r="Y5298" s="51"/>
      <c r="Z5298" s="51"/>
      <c r="AA5298" s="145"/>
    </row>
    <row r="5299" spans="1:27" s="2" customFormat="1" ht="15.6" x14ac:dyDescent="0.3">
      <c r="A5299" s="558">
        <v>45561</v>
      </c>
      <c r="B5299" s="59" t="s">
        <v>5009</v>
      </c>
      <c r="C5299" s="60" t="s">
        <v>27</v>
      </c>
      <c r="D5299" s="60">
        <v>8</v>
      </c>
      <c r="E5299" s="60" t="s">
        <v>28</v>
      </c>
      <c r="F5299" s="60">
        <v>19</v>
      </c>
      <c r="G5299" s="68" t="s">
        <v>5017</v>
      </c>
      <c r="H5299" s="47" t="s">
        <v>54</v>
      </c>
      <c r="I5299" s="47"/>
      <c r="J5299" s="568">
        <v>45588</v>
      </c>
      <c r="K5299" s="187" t="s">
        <v>31</v>
      </c>
      <c r="L5299" s="544">
        <v>45315</v>
      </c>
      <c r="M5299" s="60"/>
      <c r="N5299" s="527">
        <v>45588</v>
      </c>
      <c r="O5299" s="51"/>
      <c r="P5299" s="70" t="str">
        <f t="shared" ca="1" si="884"/>
        <v/>
      </c>
      <c r="Q5299" s="70" t="str">
        <f t="shared" ca="1" si="885"/>
        <v/>
      </c>
      <c r="R5299" s="70" t="str">
        <f t="shared" ca="1" si="886"/>
        <v/>
      </c>
      <c r="S5299" s="70" t="str">
        <f t="shared" ca="1" si="887"/>
        <v/>
      </c>
      <c r="T5299" s="147" t="str">
        <f t="shared" ca="1" si="888"/>
        <v/>
      </c>
      <c r="U5299" s="146"/>
      <c r="V5299" s="51"/>
      <c r="W5299" s="51"/>
      <c r="X5299" s="51"/>
      <c r="Y5299" s="51"/>
      <c r="Z5299" s="51"/>
      <c r="AA5299" s="145"/>
    </row>
    <row r="5300" spans="1:27" s="2" customFormat="1" ht="15.6" x14ac:dyDescent="0.3">
      <c r="A5300" s="558">
        <v>45561</v>
      </c>
      <c r="B5300" s="59" t="s">
        <v>5009</v>
      </c>
      <c r="C5300" s="60" t="s">
        <v>27</v>
      </c>
      <c r="D5300" s="60">
        <v>8</v>
      </c>
      <c r="E5300" s="60" t="s">
        <v>28</v>
      </c>
      <c r="F5300" s="60">
        <v>20</v>
      </c>
      <c r="G5300" s="68" t="s">
        <v>5016</v>
      </c>
      <c r="H5300" s="53" t="s">
        <v>30</v>
      </c>
      <c r="I5300" s="47"/>
      <c r="J5300" s="568">
        <v>45588</v>
      </c>
      <c r="K5300" s="187" t="s">
        <v>31</v>
      </c>
      <c r="L5300" s="544">
        <v>45315</v>
      </c>
      <c r="M5300" s="60"/>
      <c r="N5300" s="527">
        <v>45588</v>
      </c>
      <c r="O5300" s="51"/>
      <c r="P5300" s="70" t="str">
        <f t="shared" ca="1" si="884"/>
        <v/>
      </c>
      <c r="Q5300" s="70" t="str">
        <f t="shared" ca="1" si="885"/>
        <v/>
      </c>
      <c r="R5300" s="70" t="str">
        <f t="shared" ca="1" si="886"/>
        <v/>
      </c>
      <c r="S5300" s="70" t="str">
        <f t="shared" ca="1" si="887"/>
        <v/>
      </c>
      <c r="T5300" s="147" t="str">
        <f t="shared" ca="1" si="888"/>
        <v/>
      </c>
      <c r="U5300" s="146"/>
      <c r="V5300" s="51"/>
      <c r="W5300" s="51"/>
      <c r="X5300" s="51"/>
      <c r="Y5300" s="51"/>
      <c r="Z5300" s="51"/>
      <c r="AA5300" s="145"/>
    </row>
    <row r="5301" spans="1:27" s="2" customFormat="1" ht="15.6" x14ac:dyDescent="0.3">
      <c r="A5301" s="558">
        <v>45561</v>
      </c>
      <c r="B5301" s="59" t="s">
        <v>5009</v>
      </c>
      <c r="C5301" s="60" t="s">
        <v>27</v>
      </c>
      <c r="D5301" s="60">
        <v>8</v>
      </c>
      <c r="E5301" s="60" t="s">
        <v>28</v>
      </c>
      <c r="F5301" s="60">
        <v>21</v>
      </c>
      <c r="G5301" s="197" t="s">
        <v>5032</v>
      </c>
      <c r="H5301" s="47" t="s">
        <v>30</v>
      </c>
      <c r="I5301" s="48"/>
      <c r="J5301" s="568">
        <v>45588</v>
      </c>
      <c r="K5301" s="42" t="s">
        <v>31</v>
      </c>
      <c r="L5301" s="544">
        <v>45315</v>
      </c>
      <c r="M5301" s="60"/>
      <c r="N5301" s="527">
        <v>45701</v>
      </c>
      <c r="O5301" s="51"/>
      <c r="P5301" s="70" t="str">
        <f t="shared" ca="1" si="884"/>
        <v/>
      </c>
      <c r="Q5301" s="70" t="str">
        <f t="shared" ca="1" si="885"/>
        <v/>
      </c>
      <c r="R5301" s="70" t="str">
        <f t="shared" ca="1" si="886"/>
        <v/>
      </c>
      <c r="S5301" s="70" t="str">
        <f t="shared" ca="1" si="887"/>
        <v/>
      </c>
      <c r="T5301" s="147" t="str">
        <f t="shared" ca="1" si="888"/>
        <v/>
      </c>
      <c r="U5301" s="146"/>
      <c r="V5301" s="51"/>
      <c r="W5301" s="51"/>
      <c r="X5301" s="51"/>
      <c r="Y5301" s="51"/>
      <c r="Z5301" s="51"/>
      <c r="AA5301" s="145"/>
    </row>
    <row r="5302" spans="1:27" s="2" customFormat="1" ht="15.6" x14ac:dyDescent="0.3">
      <c r="A5302" s="558">
        <v>45561</v>
      </c>
      <c r="B5302" s="59" t="s">
        <v>5009</v>
      </c>
      <c r="C5302" s="60" t="s">
        <v>27</v>
      </c>
      <c r="D5302" s="60">
        <v>8</v>
      </c>
      <c r="E5302" s="60" t="s">
        <v>28</v>
      </c>
      <c r="F5302" s="60">
        <v>22</v>
      </c>
      <c r="G5302" s="67" t="s">
        <v>5015</v>
      </c>
      <c r="H5302" s="47" t="s">
        <v>104</v>
      </c>
      <c r="I5302" s="48"/>
      <c r="J5302" s="568">
        <v>45588</v>
      </c>
      <c r="K5302" s="42" t="s">
        <v>31</v>
      </c>
      <c r="L5302" s="544">
        <v>45315</v>
      </c>
      <c r="M5302" s="60"/>
      <c r="N5302" s="527">
        <v>45618</v>
      </c>
      <c r="O5302" s="51"/>
      <c r="P5302" s="70" t="str">
        <f t="shared" ca="1" si="884"/>
        <v/>
      </c>
      <c r="Q5302" s="70" t="str">
        <f t="shared" ca="1" si="885"/>
        <v/>
      </c>
      <c r="R5302" s="70" t="str">
        <f t="shared" ca="1" si="886"/>
        <v/>
      </c>
      <c r="S5302" s="70" t="str">
        <f t="shared" ca="1" si="887"/>
        <v/>
      </c>
      <c r="T5302" s="147" t="str">
        <f t="shared" ca="1" si="888"/>
        <v/>
      </c>
      <c r="U5302" s="146"/>
      <c r="V5302" s="51"/>
      <c r="W5302" s="51"/>
      <c r="X5302" s="51"/>
      <c r="Y5302" s="51"/>
      <c r="Z5302" s="51"/>
      <c r="AA5302" s="145"/>
    </row>
    <row r="5303" spans="1:27" s="2" customFormat="1" ht="15.6" x14ac:dyDescent="0.3">
      <c r="A5303" s="558">
        <v>45561</v>
      </c>
      <c r="B5303" s="59" t="s">
        <v>5009</v>
      </c>
      <c r="C5303" s="60" t="s">
        <v>27</v>
      </c>
      <c r="D5303" s="60">
        <v>8</v>
      </c>
      <c r="E5303" s="60" t="s">
        <v>28</v>
      </c>
      <c r="F5303" s="60">
        <v>23</v>
      </c>
      <c r="G5303" s="68" t="s">
        <v>5014</v>
      </c>
      <c r="H5303" s="47" t="s">
        <v>57</v>
      </c>
      <c r="I5303" s="48"/>
      <c r="J5303" s="568">
        <v>45604</v>
      </c>
      <c r="K5303" s="187" t="s">
        <v>31</v>
      </c>
      <c r="L5303" s="544">
        <v>45315</v>
      </c>
      <c r="M5303" s="60"/>
      <c r="N5303" s="527">
        <v>45632</v>
      </c>
      <c r="O5303" s="51"/>
      <c r="P5303" s="70" t="str">
        <f t="shared" ca="1" si="884"/>
        <v/>
      </c>
      <c r="Q5303" s="70" t="str">
        <f t="shared" ca="1" si="885"/>
        <v/>
      </c>
      <c r="R5303" s="70" t="str">
        <f t="shared" ca="1" si="886"/>
        <v/>
      </c>
      <c r="S5303" s="70" t="str">
        <f t="shared" ca="1" si="887"/>
        <v/>
      </c>
      <c r="T5303" s="147" t="str">
        <f t="shared" ca="1" si="888"/>
        <v/>
      </c>
      <c r="U5303" s="146"/>
      <c r="V5303" s="51"/>
      <c r="W5303" s="51"/>
      <c r="X5303" s="51"/>
      <c r="Y5303" s="51"/>
      <c r="Z5303" s="51"/>
      <c r="AA5303" s="145"/>
    </row>
    <row r="5304" spans="1:27" s="2" customFormat="1" ht="15.6" x14ac:dyDescent="0.3">
      <c r="A5304" s="558">
        <v>45561</v>
      </c>
      <c r="B5304" s="59" t="s">
        <v>5009</v>
      </c>
      <c r="C5304" s="60" t="s">
        <v>27</v>
      </c>
      <c r="D5304" s="60">
        <v>8</v>
      </c>
      <c r="E5304" s="60" t="s">
        <v>28</v>
      </c>
      <c r="F5304" s="60">
        <v>24</v>
      </c>
      <c r="G5304" s="68" t="s">
        <v>5013</v>
      </c>
      <c r="H5304" s="47" t="s">
        <v>57</v>
      </c>
      <c r="I5304" s="48"/>
      <c r="J5304" s="568">
        <v>45610</v>
      </c>
      <c r="K5304" s="42" t="s">
        <v>31</v>
      </c>
      <c r="L5304" s="544">
        <v>45315</v>
      </c>
      <c r="M5304" s="60"/>
      <c r="N5304" s="527">
        <v>45632</v>
      </c>
      <c r="O5304" s="51"/>
      <c r="P5304" s="70" t="str">
        <f t="shared" ca="1" si="884"/>
        <v/>
      </c>
      <c r="Q5304" s="70" t="str">
        <f t="shared" ca="1" si="885"/>
        <v/>
      </c>
      <c r="R5304" s="70" t="str">
        <f t="shared" ca="1" si="886"/>
        <v/>
      </c>
      <c r="S5304" s="70" t="str">
        <f t="shared" ca="1" si="887"/>
        <v/>
      </c>
      <c r="T5304" s="147" t="str">
        <f t="shared" ca="1" si="888"/>
        <v/>
      </c>
      <c r="U5304" s="146"/>
      <c r="V5304" s="51"/>
      <c r="W5304" s="51"/>
      <c r="X5304" s="51"/>
      <c r="Y5304" s="51"/>
      <c r="Z5304" s="51"/>
      <c r="AA5304" s="145"/>
    </row>
    <row r="5305" spans="1:27" s="2" customFormat="1" ht="15.6" x14ac:dyDescent="0.3">
      <c r="A5305" s="558">
        <v>45561</v>
      </c>
      <c r="B5305" s="59" t="s">
        <v>5009</v>
      </c>
      <c r="C5305" s="60" t="s">
        <v>27</v>
      </c>
      <c r="D5305" s="60">
        <v>8</v>
      </c>
      <c r="E5305" s="60" t="s">
        <v>28</v>
      </c>
      <c r="F5305" s="60">
        <v>25</v>
      </c>
      <c r="G5305" s="68" t="s">
        <v>5012</v>
      </c>
      <c r="H5305" s="53" t="s">
        <v>44</v>
      </c>
      <c r="I5305" s="47"/>
      <c r="J5305" s="568">
        <v>45632</v>
      </c>
      <c r="K5305" s="42" t="s">
        <v>31</v>
      </c>
      <c r="L5305" s="544">
        <v>45315</v>
      </c>
      <c r="M5305" s="60"/>
      <c r="N5305" s="527">
        <v>45632</v>
      </c>
      <c r="O5305" s="51"/>
      <c r="P5305" s="70" t="str">
        <f t="shared" ca="1" si="884"/>
        <v/>
      </c>
      <c r="Q5305" s="70" t="str">
        <f t="shared" ca="1" si="885"/>
        <v/>
      </c>
      <c r="R5305" s="70" t="str">
        <f t="shared" ca="1" si="886"/>
        <v/>
      </c>
      <c r="S5305" s="70" t="str">
        <f t="shared" ca="1" si="887"/>
        <v/>
      </c>
      <c r="T5305" s="147" t="str">
        <f t="shared" ca="1" si="888"/>
        <v/>
      </c>
      <c r="U5305" s="146"/>
      <c r="V5305" s="51"/>
      <c r="W5305" s="51"/>
      <c r="X5305" s="51"/>
      <c r="Y5305" s="51"/>
      <c r="Z5305" s="51"/>
      <c r="AA5305" s="145"/>
    </row>
    <row r="5306" spans="1:27" s="2" customFormat="1" ht="15.6" x14ac:dyDescent="0.3">
      <c r="A5306" s="558">
        <v>45561</v>
      </c>
      <c r="B5306" s="59" t="s">
        <v>5009</v>
      </c>
      <c r="C5306" s="60" t="s">
        <v>27</v>
      </c>
      <c r="D5306" s="60">
        <v>8</v>
      </c>
      <c r="E5306" s="60" t="s">
        <v>28</v>
      </c>
      <c r="F5306" s="60">
        <v>26</v>
      </c>
      <c r="G5306" s="73" t="s">
        <v>5011</v>
      </c>
      <c r="H5306" s="47" t="s">
        <v>104</v>
      </c>
      <c r="I5306" s="48"/>
      <c r="J5306" s="568">
        <v>45666</v>
      </c>
      <c r="K5306" s="42" t="s">
        <v>31</v>
      </c>
      <c r="L5306" s="544">
        <v>45315</v>
      </c>
      <c r="M5306" s="60"/>
      <c r="N5306" s="527">
        <v>45673</v>
      </c>
      <c r="O5306" s="51"/>
      <c r="P5306" s="70" t="str">
        <f t="shared" ca="1" si="884"/>
        <v/>
      </c>
      <c r="Q5306" s="70" t="str">
        <f t="shared" ca="1" si="885"/>
        <v/>
      </c>
      <c r="R5306" s="70" t="str">
        <f t="shared" ca="1" si="886"/>
        <v/>
      </c>
      <c r="S5306" s="70" t="str">
        <f t="shared" ca="1" si="887"/>
        <v/>
      </c>
      <c r="T5306" s="147" t="str">
        <f t="shared" ca="1" si="888"/>
        <v/>
      </c>
      <c r="U5306" s="146"/>
      <c r="V5306" s="51"/>
      <c r="W5306" s="51"/>
      <c r="X5306" s="51"/>
      <c r="Y5306" s="51"/>
      <c r="Z5306" s="51"/>
      <c r="AA5306" s="145"/>
    </row>
    <row r="5307" spans="1:27" s="2" customFormat="1" ht="31.2" x14ac:dyDescent="0.3">
      <c r="A5307" s="558">
        <v>45561</v>
      </c>
      <c r="B5307" s="59" t="s">
        <v>5009</v>
      </c>
      <c r="C5307" s="60" t="s">
        <v>27</v>
      </c>
      <c r="D5307" s="60">
        <v>8</v>
      </c>
      <c r="E5307" s="60" t="s">
        <v>28</v>
      </c>
      <c r="F5307" s="60">
        <v>27</v>
      </c>
      <c r="G5307" s="127" t="s">
        <v>5500</v>
      </c>
      <c r="H5307" s="65" t="s">
        <v>44</v>
      </c>
      <c r="I5307" s="65"/>
      <c r="J5307" s="526">
        <v>46034</v>
      </c>
      <c r="K5307" s="42" t="s">
        <v>31</v>
      </c>
      <c r="L5307" s="544">
        <v>45315</v>
      </c>
      <c r="M5307" s="60"/>
      <c r="N5307" s="527">
        <v>46192</v>
      </c>
      <c r="O5307" s="51"/>
      <c r="P5307" s="70"/>
      <c r="Q5307" s="70"/>
      <c r="R5307" s="70"/>
      <c r="S5307" s="70"/>
      <c r="T5307" s="147"/>
      <c r="U5307" s="146"/>
      <c r="V5307" s="51"/>
      <c r="W5307" s="51"/>
      <c r="X5307" s="51"/>
      <c r="Y5307" s="51"/>
      <c r="Z5307" s="51"/>
      <c r="AA5307" s="145"/>
    </row>
    <row r="5308" spans="1:27" s="2" customFormat="1" ht="46.8" x14ac:dyDescent="0.3">
      <c r="A5308" s="558">
        <v>45561</v>
      </c>
      <c r="B5308" s="59" t="s">
        <v>5009</v>
      </c>
      <c r="C5308" s="60" t="s">
        <v>27</v>
      </c>
      <c r="D5308" s="60">
        <v>8</v>
      </c>
      <c r="E5308" s="60" t="s">
        <v>28</v>
      </c>
      <c r="F5308" s="60">
        <v>28</v>
      </c>
      <c r="G5308" s="633" t="s">
        <v>5538</v>
      </c>
      <c r="H5308" s="48" t="s">
        <v>158</v>
      </c>
      <c r="I5308" s="48"/>
      <c r="J5308" s="513">
        <v>46034</v>
      </c>
      <c r="K5308" s="643" t="s">
        <v>205</v>
      </c>
      <c r="L5308" s="544">
        <v>45315</v>
      </c>
      <c r="M5308" s="423"/>
      <c r="N5308" s="527"/>
      <c r="O5308" s="51"/>
      <c r="P5308" s="70"/>
      <c r="Q5308" s="70"/>
      <c r="R5308" s="70"/>
      <c r="S5308" s="70"/>
      <c r="T5308" s="147"/>
      <c r="U5308" s="146"/>
      <c r="V5308" s="51"/>
      <c r="W5308" s="51"/>
      <c r="X5308" s="51"/>
      <c r="Y5308" s="51"/>
      <c r="Z5308" s="51"/>
      <c r="AA5308" s="145"/>
    </row>
    <row r="5309" spans="1:27" s="2" customFormat="1" ht="15.6" x14ac:dyDescent="0.3">
      <c r="A5309" s="555">
        <v>45593</v>
      </c>
      <c r="B5309" s="48" t="s">
        <v>3567</v>
      </c>
      <c r="C5309" s="48" t="s">
        <v>3434</v>
      </c>
      <c r="D5309" s="48">
        <v>0</v>
      </c>
      <c r="E5309" s="48" t="s">
        <v>278</v>
      </c>
      <c r="F5309" s="45">
        <v>36</v>
      </c>
      <c r="G5309" s="64" t="s">
        <v>5266</v>
      </c>
      <c r="H5309" s="65" t="s">
        <v>30</v>
      </c>
      <c r="I5309" s="65"/>
      <c r="J5309" s="526">
        <v>45894</v>
      </c>
      <c r="K5309" s="42" t="s">
        <v>31</v>
      </c>
      <c r="L5309" s="527">
        <v>45518</v>
      </c>
      <c r="M5309" s="404"/>
      <c r="N5309" s="516">
        <v>45950</v>
      </c>
      <c r="O5309" s="51"/>
      <c r="P5309" s="70"/>
      <c r="Q5309" s="70"/>
      <c r="R5309" s="70"/>
      <c r="S5309" s="70"/>
      <c r="T5309" s="147"/>
      <c r="U5309" s="146"/>
      <c r="V5309" s="51"/>
      <c r="W5309" s="51"/>
      <c r="X5309" s="51"/>
      <c r="Y5309" s="51"/>
      <c r="Z5309" s="51"/>
      <c r="AA5309" s="145"/>
    </row>
    <row r="5310" spans="1:27" s="2" customFormat="1" ht="15.6" x14ac:dyDescent="0.3">
      <c r="A5310" s="555"/>
      <c r="B5310" s="59" t="s">
        <v>5034</v>
      </c>
      <c r="C5310" s="60" t="s">
        <v>5035</v>
      </c>
      <c r="D5310" s="60" t="s">
        <v>5035</v>
      </c>
      <c r="E5310" s="60"/>
      <c r="F5310" s="60">
        <v>1</v>
      </c>
      <c r="G5310" s="197" t="s">
        <v>5036</v>
      </c>
      <c r="H5310" s="47" t="s">
        <v>30</v>
      </c>
      <c r="I5310" s="48"/>
      <c r="J5310" s="568"/>
      <c r="K5310" s="42" t="s">
        <v>31</v>
      </c>
      <c r="L5310" s="527"/>
      <c r="M5310" s="60"/>
      <c r="N5310" s="527">
        <v>45819</v>
      </c>
      <c r="O5310" s="51"/>
      <c r="P5310" s="70"/>
      <c r="Q5310" s="70"/>
      <c r="R5310" s="70"/>
      <c r="S5310" s="70"/>
      <c r="T5310" s="147"/>
      <c r="U5310" s="146"/>
      <c r="V5310" s="51"/>
      <c r="W5310" s="51"/>
      <c r="X5310" s="51"/>
      <c r="Y5310" s="51"/>
      <c r="Z5310" s="51"/>
      <c r="AA5310" s="145"/>
    </row>
    <row r="5311" spans="1:27" s="2" customFormat="1" ht="33" customHeight="1" x14ac:dyDescent="0.35">
      <c r="A5311" s="555">
        <v>45258</v>
      </c>
      <c r="B5311" s="48" t="s">
        <v>4768</v>
      </c>
      <c r="C5311" s="45" t="s">
        <v>4768</v>
      </c>
      <c r="D5311" s="45" t="s">
        <v>4768</v>
      </c>
      <c r="E5311" s="45" t="s">
        <v>4768</v>
      </c>
      <c r="F5311" s="45">
        <v>3</v>
      </c>
      <c r="G5311" s="44" t="s">
        <v>5566</v>
      </c>
      <c r="H5311" s="48" t="s">
        <v>44</v>
      </c>
      <c r="I5311" s="48"/>
      <c r="J5311" s="513">
        <v>45988</v>
      </c>
      <c r="K5311" s="233" t="s">
        <v>31</v>
      </c>
      <c r="L5311" s="527" t="s">
        <v>4764</v>
      </c>
      <c r="M5311" s="48"/>
      <c r="N5311" s="513"/>
      <c r="O5311" s="475" t="s">
        <v>5545</v>
      </c>
      <c r="P5311" s="70"/>
      <c r="Q5311" s="70" t="str">
        <f ca="1">IF(K5311="ENCOMENDADO",TODAY()-J5311,"")</f>
        <v/>
      </c>
      <c r="R5311" s="70" t="str">
        <f ca="1">IF(K5311="EM OBRA",TODAY()-J5311,"")</f>
        <v/>
      </c>
      <c r="S5311" s="70" t="str">
        <f ca="1">IF(K5311="CORREÇÃO NÃO ACEITE",TODAY()-J5311,"")</f>
        <v/>
      </c>
      <c r="T5311" s="147" t="str">
        <f ca="1">IF(K5311="A VERIFICAR",TODAY()-J5311,"")</f>
        <v/>
      </c>
      <c r="U5311" s="146"/>
      <c r="V5311" s="70"/>
      <c r="W5311" s="70"/>
      <c r="X5311" s="70"/>
      <c r="Y5311" s="70"/>
      <c r="Z5311" s="51"/>
      <c r="AA5311" s="145"/>
    </row>
    <row r="5312" spans="1:27" s="2" customFormat="1" ht="31.2" x14ac:dyDescent="0.3">
      <c r="A5312" s="558" t="s">
        <v>5037</v>
      </c>
      <c r="B5312" s="72" t="s">
        <v>5037</v>
      </c>
      <c r="C5312" s="45" t="s">
        <v>27</v>
      </c>
      <c r="D5312" s="45">
        <v>-3</v>
      </c>
      <c r="E5312" s="45"/>
      <c r="F5312" s="45">
        <v>1</v>
      </c>
      <c r="G5312" s="64" t="s">
        <v>5444</v>
      </c>
      <c r="H5312" s="65" t="s">
        <v>84</v>
      </c>
      <c r="I5312" s="65"/>
      <c r="J5312" s="526">
        <v>45691</v>
      </c>
      <c r="K5312" s="191" t="s">
        <v>31</v>
      </c>
      <c r="L5312" s="527" t="s">
        <v>5038</v>
      </c>
      <c r="M5312" s="57"/>
      <c r="N5312" s="516">
        <v>45740</v>
      </c>
      <c r="O5312" s="51"/>
      <c r="P5312" s="70" t="str">
        <f ca="1">IF(K5312="NÃO INTERVENCIONADO",TODAY()-J5312,"")</f>
        <v/>
      </c>
      <c r="Q5312" s="70" t="str">
        <f ca="1">IF(K5312="ENCOMENDADO",TODAY()-J5312,"")</f>
        <v/>
      </c>
      <c r="R5312" s="70" t="str">
        <f ca="1">IF(K5312="EM OBRA",TODAY()-J5312,"")</f>
        <v/>
      </c>
      <c r="S5312" s="70" t="str">
        <f ca="1">IF(K5312="CORREÇÃO NÃO ACEITE",TODAY()-J5312,"")</f>
        <v/>
      </c>
      <c r="T5312" s="147" t="str">
        <f ca="1">IF(K5312="A VERIFICAR",TODAY()-J5312,"")</f>
        <v/>
      </c>
      <c r="U5312" s="146"/>
      <c r="V5312" s="51"/>
      <c r="W5312" s="51"/>
      <c r="X5312" s="51"/>
      <c r="Y5312" s="51"/>
      <c r="Z5312" s="51"/>
      <c r="AA5312" s="145"/>
    </row>
    <row r="5313" spans="1:27" s="2" customFormat="1" ht="15.6" x14ac:dyDescent="0.3">
      <c r="A5313" s="558" t="s">
        <v>5037</v>
      </c>
      <c r="B5313" s="59" t="s">
        <v>5037</v>
      </c>
      <c r="C5313" s="48" t="s">
        <v>27</v>
      </c>
      <c r="D5313" s="48"/>
      <c r="E5313" s="48"/>
      <c r="F5313" s="48">
        <v>2</v>
      </c>
      <c r="G5313" s="61" t="s">
        <v>5039</v>
      </c>
      <c r="H5313" s="65" t="s">
        <v>158</v>
      </c>
      <c r="I5313" s="65"/>
      <c r="J5313" s="526">
        <v>45580</v>
      </c>
      <c r="K5313" s="378" t="s">
        <v>31</v>
      </c>
      <c r="L5313" s="527" t="s">
        <v>5038</v>
      </c>
      <c r="M5313" s="48"/>
      <c r="N5313" s="513">
        <v>45594</v>
      </c>
      <c r="O5313" s="51"/>
      <c r="P5313" s="70" t="e">
        <f ca="1">IF(#REF!="NÃO INTERVENCIONADO",TODAY()-J5313,"")</f>
        <v>#REF!</v>
      </c>
      <c r="Q5313" s="70" t="e">
        <f ca="1">IF(#REF!="ENCOMENDADO",TODAY()-J5313,"")</f>
        <v>#REF!</v>
      </c>
      <c r="R5313" s="70" t="e">
        <f ca="1">IF(#REF!="EM OBRA",TODAY()-J5313,"")</f>
        <v>#REF!</v>
      </c>
      <c r="S5313" s="70" t="e">
        <f ca="1">IF(#REF!="CORREÇÃO NÃO ACEITE",TODAY()-J5313,"")</f>
        <v>#REF!</v>
      </c>
      <c r="T5313" s="147" t="e">
        <f ca="1">IF(#REF!="A VERIFICAR",TODAY()-J5313,"")</f>
        <v>#REF!</v>
      </c>
      <c r="U5313" s="146"/>
      <c r="V5313" s="51"/>
      <c r="W5313" s="51"/>
      <c r="X5313" s="51"/>
      <c r="Y5313" s="51"/>
      <c r="Z5313" s="51"/>
      <c r="AA5313" s="145"/>
    </row>
    <row r="5314" spans="1:27" s="2" customFormat="1" ht="15.6" x14ac:dyDescent="0.3">
      <c r="A5314" s="558" t="s">
        <v>5037</v>
      </c>
      <c r="B5314" s="59" t="s">
        <v>5037</v>
      </c>
      <c r="C5314" s="48" t="s">
        <v>65</v>
      </c>
      <c r="D5314" s="48"/>
      <c r="E5314" s="48"/>
      <c r="F5314" s="45">
        <v>3</v>
      </c>
      <c r="G5314" s="64" t="s">
        <v>5040</v>
      </c>
      <c r="H5314" s="65" t="s">
        <v>30</v>
      </c>
      <c r="I5314" s="65"/>
      <c r="J5314" s="526">
        <v>45537</v>
      </c>
      <c r="K5314" s="486" t="s">
        <v>227</v>
      </c>
      <c r="L5314" s="527" t="s">
        <v>5038</v>
      </c>
      <c r="M5314" s="48"/>
      <c r="N5314" s="513">
        <v>45621</v>
      </c>
      <c r="O5314" s="51"/>
      <c r="P5314" s="70" t="str">
        <f t="shared" ref="P5314:P5327" ca="1" si="889">IF(K5314="NÃO INTERVENCIONADO",TODAY()-J5314,"")</f>
        <v/>
      </c>
      <c r="Q5314" s="70" t="str">
        <f t="shared" ref="Q5314:Q5327" ca="1" si="890">IF(K5314="ENCOMENDADO",TODAY()-J5314,"")</f>
        <v/>
      </c>
      <c r="R5314" s="70" t="str">
        <f t="shared" ref="R5314:R5327" ca="1" si="891">IF(K5314="EM OBRA",TODAY()-J5314,"")</f>
        <v/>
      </c>
      <c r="S5314" s="70" t="str">
        <f t="shared" ref="S5314:S5327" ca="1" si="892">IF(K5314="CORREÇÃO NÃO ACEITE",TODAY()-J5314,"")</f>
        <v/>
      </c>
      <c r="T5314" s="147" t="str">
        <f t="shared" ref="T5314:T5327" ca="1" si="893">IF(K5314="A VERIFICAR",TODAY()-J5314,"")</f>
        <v/>
      </c>
      <c r="U5314" s="146"/>
      <c r="V5314" s="51"/>
      <c r="W5314" s="51"/>
      <c r="X5314" s="51"/>
      <c r="Y5314" s="51"/>
      <c r="Z5314" s="51"/>
      <c r="AA5314" s="145"/>
    </row>
    <row r="5315" spans="1:27" s="2" customFormat="1" ht="31.2" x14ac:dyDescent="0.3">
      <c r="A5315" s="558" t="s">
        <v>5037</v>
      </c>
      <c r="B5315" s="59" t="s">
        <v>5037</v>
      </c>
      <c r="C5315" s="48" t="s">
        <v>65</v>
      </c>
      <c r="D5315" s="48"/>
      <c r="E5315" s="48"/>
      <c r="F5315" s="45">
        <v>4</v>
      </c>
      <c r="G5315" s="487" t="s">
        <v>5041</v>
      </c>
      <c r="H5315" s="488" t="s">
        <v>5042</v>
      </c>
      <c r="I5315" s="65"/>
      <c r="J5315" s="526">
        <v>45537</v>
      </c>
      <c r="K5315" s="489" t="s">
        <v>205</v>
      </c>
      <c r="L5315" s="527" t="s">
        <v>5038</v>
      </c>
      <c r="M5315" s="48"/>
      <c r="N5315" s="513">
        <v>45621</v>
      </c>
      <c r="O5315" s="51"/>
      <c r="P5315" s="70" t="str">
        <f t="shared" ca="1" si="889"/>
        <v/>
      </c>
      <c r="Q5315" s="70" t="str">
        <f t="shared" ca="1" si="890"/>
        <v/>
      </c>
      <c r="R5315" s="70" t="str">
        <f t="shared" ca="1" si="891"/>
        <v/>
      </c>
      <c r="S5315" s="70" t="str">
        <f t="shared" ca="1" si="892"/>
        <v/>
      </c>
      <c r="T5315" s="147" t="str">
        <f t="shared" ca="1" si="893"/>
        <v/>
      </c>
      <c r="U5315" s="146"/>
      <c r="V5315" s="51"/>
      <c r="W5315" s="51"/>
      <c r="X5315" s="51"/>
      <c r="Y5315" s="51"/>
      <c r="Z5315" s="51"/>
      <c r="AA5315" s="145"/>
    </row>
    <row r="5316" spans="1:27" customFormat="1" ht="31.2" x14ac:dyDescent="0.3">
      <c r="A5316" s="558" t="s">
        <v>5037</v>
      </c>
      <c r="B5316" s="59" t="s">
        <v>5037</v>
      </c>
      <c r="C5316" s="48" t="s">
        <v>65</v>
      </c>
      <c r="D5316" s="51"/>
      <c r="E5316" s="51"/>
      <c r="F5316" s="48">
        <v>5</v>
      </c>
      <c r="G5316" s="490" t="s">
        <v>5043</v>
      </c>
      <c r="H5316" s="491" t="s">
        <v>5042</v>
      </c>
      <c r="I5316" s="88"/>
      <c r="J5316" s="580"/>
      <c r="K5316" s="378" t="s">
        <v>31</v>
      </c>
      <c r="L5316" s="527" t="s">
        <v>5038</v>
      </c>
      <c r="M5316" s="51"/>
      <c r="N5316" s="513">
        <v>45621</v>
      </c>
      <c r="O5316" s="51"/>
      <c r="P5316" s="70" t="str">
        <f t="shared" ca="1" si="889"/>
        <v/>
      </c>
      <c r="Q5316" s="70" t="str">
        <f t="shared" ca="1" si="890"/>
        <v/>
      </c>
      <c r="R5316" s="70" t="str">
        <f t="shared" ca="1" si="891"/>
        <v/>
      </c>
      <c r="S5316" s="70" t="str">
        <f t="shared" ca="1" si="892"/>
        <v/>
      </c>
      <c r="T5316" s="147" t="str">
        <f t="shared" ca="1" si="893"/>
        <v/>
      </c>
      <c r="U5316" s="146"/>
      <c r="V5316" s="51"/>
      <c r="W5316" s="51"/>
      <c r="X5316" s="51"/>
      <c r="Y5316" s="51"/>
      <c r="Z5316" s="51"/>
      <c r="AA5316" s="145"/>
    </row>
    <row r="5317" spans="1:27" customFormat="1" ht="15.6" x14ac:dyDescent="0.3">
      <c r="A5317" s="558" t="s">
        <v>5037</v>
      </c>
      <c r="B5317" s="59" t="s">
        <v>5037</v>
      </c>
      <c r="C5317" s="70" t="s">
        <v>65</v>
      </c>
      <c r="D5317" s="70"/>
      <c r="E5317" s="70"/>
      <c r="F5317" s="48">
        <v>6</v>
      </c>
      <c r="G5317" s="492" t="s">
        <v>5044</v>
      </c>
      <c r="H5317" s="493"/>
      <c r="I5317" s="414"/>
      <c r="J5317" s="580"/>
      <c r="K5317" s="486" t="s">
        <v>227</v>
      </c>
      <c r="L5317" s="527" t="s">
        <v>5038</v>
      </c>
      <c r="M5317" s="70"/>
      <c r="N5317" s="513"/>
      <c r="O5317" s="70"/>
      <c r="P5317" s="70" t="str">
        <f t="shared" ca="1" si="889"/>
        <v/>
      </c>
      <c r="Q5317" s="70" t="str">
        <f t="shared" ca="1" si="890"/>
        <v/>
      </c>
      <c r="R5317" s="70" t="str">
        <f t="shared" ca="1" si="891"/>
        <v/>
      </c>
      <c r="S5317" s="70" t="str">
        <f t="shared" ca="1" si="892"/>
        <v/>
      </c>
      <c r="T5317" s="147" t="str">
        <f t="shared" ca="1" si="893"/>
        <v/>
      </c>
      <c r="U5317" s="146"/>
      <c r="V5317" s="51"/>
      <c r="W5317" s="51"/>
      <c r="X5317" s="51"/>
      <c r="Y5317" s="51"/>
      <c r="Z5317" s="51"/>
      <c r="AA5317" s="145"/>
    </row>
    <row r="5318" spans="1:27" s="2" customFormat="1" ht="15.6" x14ac:dyDescent="0.3">
      <c r="A5318" s="558" t="s">
        <v>5037</v>
      </c>
      <c r="B5318" s="59" t="s">
        <v>5037</v>
      </c>
      <c r="C5318" s="70" t="s">
        <v>65</v>
      </c>
      <c r="D5318" s="51"/>
      <c r="E5318" s="51"/>
      <c r="F5318" s="48">
        <v>7</v>
      </c>
      <c r="G5318" s="492" t="s">
        <v>5045</v>
      </c>
      <c r="H5318" s="494" t="s">
        <v>30</v>
      </c>
      <c r="I5318" s="88"/>
      <c r="J5318" s="580">
        <v>45586</v>
      </c>
      <c r="K5318" s="378" t="s">
        <v>31</v>
      </c>
      <c r="L5318" s="527" t="s">
        <v>5038</v>
      </c>
      <c r="M5318" s="51"/>
      <c r="N5318" s="518">
        <v>45638</v>
      </c>
      <c r="O5318" s="51"/>
      <c r="P5318" s="70" t="str">
        <f t="shared" ca="1" si="889"/>
        <v/>
      </c>
      <c r="Q5318" s="70" t="str">
        <f t="shared" ca="1" si="890"/>
        <v/>
      </c>
      <c r="R5318" s="70" t="str">
        <f t="shared" ca="1" si="891"/>
        <v/>
      </c>
      <c r="S5318" s="70" t="str">
        <f t="shared" ca="1" si="892"/>
        <v/>
      </c>
      <c r="T5318" s="147" t="str">
        <f t="shared" ca="1" si="893"/>
        <v/>
      </c>
      <c r="U5318" s="146"/>
      <c r="V5318" s="51"/>
      <c r="W5318" s="51"/>
      <c r="X5318" s="51"/>
      <c r="Y5318" s="51"/>
      <c r="Z5318" s="51"/>
      <c r="AA5318" s="145"/>
    </row>
    <row r="5319" spans="1:27" s="2" customFormat="1" ht="15.6" x14ac:dyDescent="0.3">
      <c r="A5319" s="558" t="s">
        <v>5037</v>
      </c>
      <c r="B5319" s="59" t="s">
        <v>5037</v>
      </c>
      <c r="C5319" s="59" t="s">
        <v>65</v>
      </c>
      <c r="D5319" s="59"/>
      <c r="E5319" s="59"/>
      <c r="F5319" s="263">
        <v>8</v>
      </c>
      <c r="G5319" s="490" t="s">
        <v>596</v>
      </c>
      <c r="H5319" s="420" t="s">
        <v>5042</v>
      </c>
      <c r="I5319" s="65"/>
      <c r="J5319" s="526"/>
      <c r="K5319" s="191" t="s">
        <v>31</v>
      </c>
      <c r="L5319" s="527" t="s">
        <v>5038</v>
      </c>
      <c r="M5319" s="51"/>
      <c r="N5319" s="513">
        <v>45656</v>
      </c>
      <c r="O5319" s="51"/>
      <c r="P5319" s="70" t="str">
        <f t="shared" ca="1" si="889"/>
        <v/>
      </c>
      <c r="Q5319" s="70" t="str">
        <f t="shared" ca="1" si="890"/>
        <v/>
      </c>
      <c r="R5319" s="70" t="str">
        <f t="shared" ca="1" si="891"/>
        <v/>
      </c>
      <c r="S5319" s="70" t="str">
        <f t="shared" ca="1" si="892"/>
        <v/>
      </c>
      <c r="T5319" s="147" t="str">
        <f t="shared" ca="1" si="893"/>
        <v/>
      </c>
      <c r="U5319" s="146"/>
      <c r="V5319" s="51"/>
      <c r="W5319" s="51"/>
      <c r="X5319" s="51"/>
      <c r="Y5319" s="51"/>
      <c r="Z5319" s="51"/>
      <c r="AA5319" s="145"/>
    </row>
    <row r="5320" spans="1:27" s="2" customFormat="1" ht="15.6" x14ac:dyDescent="0.3">
      <c r="A5320" s="558" t="s">
        <v>5037</v>
      </c>
      <c r="B5320" s="59" t="s">
        <v>5037</v>
      </c>
      <c r="C5320" s="48" t="s">
        <v>494</v>
      </c>
      <c r="D5320" s="48"/>
      <c r="E5320" s="48"/>
      <c r="F5320" s="264">
        <v>9</v>
      </c>
      <c r="G5320" s="495" t="s">
        <v>5039</v>
      </c>
      <c r="H5320" s="65" t="s">
        <v>158</v>
      </c>
      <c r="I5320" s="65"/>
      <c r="J5320" s="526">
        <v>45580</v>
      </c>
      <c r="K5320" s="191" t="s">
        <v>31</v>
      </c>
      <c r="L5320" s="527" t="s">
        <v>5038</v>
      </c>
      <c r="M5320" s="48"/>
      <c r="N5320" s="513">
        <v>45623</v>
      </c>
      <c r="O5320" s="51"/>
      <c r="P5320" s="70" t="str">
        <f t="shared" ca="1" si="889"/>
        <v/>
      </c>
      <c r="Q5320" s="70" t="str">
        <f t="shared" ca="1" si="890"/>
        <v/>
      </c>
      <c r="R5320" s="70" t="str">
        <f t="shared" ca="1" si="891"/>
        <v/>
      </c>
      <c r="S5320" s="70" t="str">
        <f t="shared" ca="1" si="892"/>
        <v/>
      </c>
      <c r="T5320" s="147" t="str">
        <f t="shared" ca="1" si="893"/>
        <v/>
      </c>
      <c r="U5320" s="146"/>
      <c r="V5320" s="51"/>
      <c r="W5320" s="51"/>
      <c r="X5320" s="51"/>
      <c r="Y5320" s="51"/>
      <c r="Z5320" s="51"/>
      <c r="AA5320" s="145"/>
    </row>
    <row r="5321" spans="1:27" s="2" customFormat="1" ht="31.2" x14ac:dyDescent="0.3">
      <c r="A5321" s="558" t="s">
        <v>5037</v>
      </c>
      <c r="B5321" s="59" t="s">
        <v>5037</v>
      </c>
      <c r="C5321" s="59" t="s">
        <v>494</v>
      </c>
      <c r="D5321" s="59"/>
      <c r="E5321" s="59"/>
      <c r="F5321" s="45">
        <v>10</v>
      </c>
      <c r="G5321" s="496" t="s">
        <v>5046</v>
      </c>
      <c r="H5321" s="65" t="s">
        <v>84</v>
      </c>
      <c r="I5321" s="65"/>
      <c r="J5321" s="526">
        <v>45614</v>
      </c>
      <c r="K5321" s="191" t="s">
        <v>31</v>
      </c>
      <c r="L5321" s="527" t="s">
        <v>5038</v>
      </c>
      <c r="M5321" s="51"/>
      <c r="N5321" s="513">
        <v>45617</v>
      </c>
      <c r="O5321" s="51"/>
      <c r="P5321" s="70" t="str">
        <f t="shared" ca="1" si="889"/>
        <v/>
      </c>
      <c r="Q5321" s="70" t="str">
        <f t="shared" ca="1" si="890"/>
        <v/>
      </c>
      <c r="R5321" s="70" t="str">
        <f t="shared" ca="1" si="891"/>
        <v/>
      </c>
      <c r="S5321" s="70" t="str">
        <f t="shared" ca="1" si="892"/>
        <v/>
      </c>
      <c r="T5321" s="147" t="str">
        <f t="shared" ca="1" si="893"/>
        <v/>
      </c>
      <c r="U5321" s="146"/>
      <c r="V5321" s="51"/>
      <c r="W5321" s="51"/>
      <c r="X5321" s="51"/>
      <c r="Y5321" s="51"/>
      <c r="Z5321" s="51"/>
      <c r="AA5321" s="145"/>
    </row>
    <row r="5322" spans="1:27" s="2" customFormat="1" ht="15.6" x14ac:dyDescent="0.3">
      <c r="A5322" s="558" t="s">
        <v>5037</v>
      </c>
      <c r="B5322" s="59" t="s">
        <v>5037</v>
      </c>
      <c r="C5322" s="59" t="s">
        <v>3434</v>
      </c>
      <c r="D5322" s="59"/>
      <c r="E5322" s="59"/>
      <c r="F5322" s="45">
        <v>11</v>
      </c>
      <c r="G5322" s="61" t="s">
        <v>5047</v>
      </c>
      <c r="H5322" s="65" t="s">
        <v>30</v>
      </c>
      <c r="I5322" s="65"/>
      <c r="J5322" s="526">
        <v>45537</v>
      </c>
      <c r="K5322" s="191" t="s">
        <v>31</v>
      </c>
      <c r="L5322" s="527" t="s">
        <v>5038</v>
      </c>
      <c r="M5322" s="51"/>
      <c r="N5322" s="513">
        <v>45643</v>
      </c>
      <c r="O5322" s="51"/>
      <c r="P5322" s="70" t="str">
        <f t="shared" ca="1" si="889"/>
        <v/>
      </c>
      <c r="Q5322" s="70" t="str">
        <f t="shared" ca="1" si="890"/>
        <v/>
      </c>
      <c r="R5322" s="70" t="str">
        <f t="shared" ca="1" si="891"/>
        <v/>
      </c>
      <c r="S5322" s="70" t="str">
        <f t="shared" ca="1" si="892"/>
        <v/>
      </c>
      <c r="T5322" s="147" t="str">
        <f t="shared" ca="1" si="893"/>
        <v/>
      </c>
      <c r="U5322" s="146"/>
      <c r="V5322" s="51"/>
      <c r="W5322" s="51"/>
      <c r="X5322" s="51"/>
      <c r="Y5322" s="51"/>
      <c r="Z5322" s="51"/>
      <c r="AA5322" s="145"/>
    </row>
    <row r="5323" spans="1:27" s="2" customFormat="1" ht="15.6" x14ac:dyDescent="0.3">
      <c r="A5323" s="558" t="s">
        <v>5037</v>
      </c>
      <c r="B5323" s="59" t="s">
        <v>5037</v>
      </c>
      <c r="C5323" s="59" t="s">
        <v>5048</v>
      </c>
      <c r="D5323" s="59"/>
      <c r="E5323" s="59"/>
      <c r="F5323" s="45">
        <v>12</v>
      </c>
      <c r="G5323" s="64" t="s">
        <v>5049</v>
      </c>
      <c r="H5323" s="65" t="s">
        <v>158</v>
      </c>
      <c r="I5323" s="65"/>
      <c r="J5323" s="526"/>
      <c r="K5323" s="191" t="s">
        <v>31</v>
      </c>
      <c r="L5323" s="527" t="s">
        <v>5038</v>
      </c>
      <c r="M5323" s="51"/>
      <c r="N5323" s="513">
        <v>45656</v>
      </c>
      <c r="O5323" s="51"/>
      <c r="P5323" s="70" t="str">
        <f t="shared" ca="1" si="889"/>
        <v/>
      </c>
      <c r="Q5323" s="70" t="str">
        <f t="shared" ca="1" si="890"/>
        <v/>
      </c>
      <c r="R5323" s="70" t="str">
        <f t="shared" ca="1" si="891"/>
        <v/>
      </c>
      <c r="S5323" s="70" t="str">
        <f t="shared" ca="1" si="892"/>
        <v/>
      </c>
      <c r="T5323" s="147" t="str">
        <f t="shared" ca="1" si="893"/>
        <v/>
      </c>
      <c r="U5323" s="146"/>
      <c r="V5323" s="51"/>
      <c r="W5323" s="51"/>
      <c r="X5323" s="51"/>
      <c r="Y5323" s="51"/>
      <c r="Z5323" s="51"/>
      <c r="AA5323" s="145"/>
    </row>
    <row r="5324" spans="1:27" s="2" customFormat="1" ht="78" x14ac:dyDescent="0.3">
      <c r="A5324" s="558" t="s">
        <v>5037</v>
      </c>
      <c r="B5324" s="72" t="s">
        <v>5037</v>
      </c>
      <c r="C5324" s="45"/>
      <c r="D5324" s="45"/>
      <c r="E5324" s="45"/>
      <c r="F5324" s="45">
        <v>13</v>
      </c>
      <c r="G5324" s="487" t="s">
        <v>5445</v>
      </c>
      <c r="H5324" s="65" t="s">
        <v>68</v>
      </c>
      <c r="I5324" s="65"/>
      <c r="J5324" s="526">
        <v>45691</v>
      </c>
      <c r="K5324" s="191" t="s">
        <v>31</v>
      </c>
      <c r="L5324" s="527" t="s">
        <v>5038</v>
      </c>
      <c r="M5324" s="103">
        <v>45694</v>
      </c>
      <c r="N5324" s="516">
        <v>45722</v>
      </c>
      <c r="O5324" s="51"/>
      <c r="P5324" s="70" t="str">
        <f t="shared" ca="1" si="889"/>
        <v/>
      </c>
      <c r="Q5324" s="70" t="str">
        <f t="shared" ca="1" si="890"/>
        <v/>
      </c>
      <c r="R5324" s="70" t="str">
        <f t="shared" ca="1" si="891"/>
        <v/>
      </c>
      <c r="S5324" s="70" t="str">
        <f t="shared" ca="1" si="892"/>
        <v/>
      </c>
      <c r="T5324" s="147" t="str">
        <f t="shared" ca="1" si="893"/>
        <v/>
      </c>
      <c r="U5324" s="146"/>
      <c r="V5324" s="51"/>
      <c r="W5324" s="51"/>
      <c r="X5324" s="51"/>
      <c r="Y5324" s="51"/>
      <c r="Z5324" s="51"/>
      <c r="AA5324" s="145"/>
    </row>
    <row r="5325" spans="1:27" s="2" customFormat="1" ht="62.4" x14ac:dyDescent="0.3">
      <c r="A5325" s="558" t="s">
        <v>5037</v>
      </c>
      <c r="B5325" s="72" t="s">
        <v>5037</v>
      </c>
      <c r="C5325" s="45"/>
      <c r="D5325" s="45">
        <v>0</v>
      </c>
      <c r="E5325" s="45"/>
      <c r="F5325" s="263">
        <v>14</v>
      </c>
      <c r="G5325" s="490" t="s">
        <v>5050</v>
      </c>
      <c r="H5325" s="420" t="s">
        <v>1218</v>
      </c>
      <c r="I5325" s="65"/>
      <c r="J5325" s="526">
        <v>45692</v>
      </c>
      <c r="K5325" s="399" t="s">
        <v>205</v>
      </c>
      <c r="L5325" s="527" t="s">
        <v>5038</v>
      </c>
      <c r="M5325" s="103">
        <v>45706</v>
      </c>
      <c r="N5325" s="516">
        <v>45825</v>
      </c>
      <c r="O5325" s="86" t="s">
        <v>5051</v>
      </c>
      <c r="P5325" s="70" t="str">
        <f t="shared" ca="1" si="889"/>
        <v/>
      </c>
      <c r="Q5325" s="70" t="str">
        <f t="shared" ca="1" si="890"/>
        <v/>
      </c>
      <c r="R5325" s="70" t="str">
        <f t="shared" ca="1" si="891"/>
        <v/>
      </c>
      <c r="S5325" s="70" t="str">
        <f t="shared" ca="1" si="892"/>
        <v/>
      </c>
      <c r="T5325" s="147" t="str">
        <f t="shared" ca="1" si="893"/>
        <v/>
      </c>
      <c r="U5325" s="146"/>
      <c r="V5325" s="51"/>
      <c r="W5325" s="51"/>
      <c r="X5325" s="51"/>
      <c r="Y5325" s="51"/>
      <c r="Z5325" s="51"/>
      <c r="AA5325" s="145"/>
    </row>
    <row r="5326" spans="1:27" s="2" customFormat="1" ht="15.6" x14ac:dyDescent="0.3">
      <c r="A5326" s="558" t="s">
        <v>5037</v>
      </c>
      <c r="B5326" s="59" t="s">
        <v>5037</v>
      </c>
      <c r="C5326" s="44"/>
      <c r="D5326" s="44"/>
      <c r="E5326" s="44"/>
      <c r="F5326" s="266">
        <v>15</v>
      </c>
      <c r="G5326" s="490" t="s">
        <v>5052</v>
      </c>
      <c r="H5326" s="269" t="s">
        <v>30</v>
      </c>
      <c r="I5326" s="497"/>
      <c r="J5326" s="581">
        <v>45567</v>
      </c>
      <c r="K5326" s="191" t="s">
        <v>31</v>
      </c>
      <c r="L5326" s="527" t="s">
        <v>5038</v>
      </c>
      <c r="M5326" s="114"/>
      <c r="N5326" s="534">
        <v>45656</v>
      </c>
      <c r="O5326" s="115"/>
      <c r="P5326" s="70" t="str">
        <f t="shared" ca="1" si="889"/>
        <v/>
      </c>
      <c r="Q5326" s="70" t="str">
        <f t="shared" ca="1" si="890"/>
        <v/>
      </c>
      <c r="R5326" s="70" t="str">
        <f t="shared" ca="1" si="891"/>
        <v/>
      </c>
      <c r="S5326" s="70" t="str">
        <f t="shared" ca="1" si="892"/>
        <v/>
      </c>
      <c r="T5326" s="147" t="str">
        <f t="shared" ca="1" si="893"/>
        <v/>
      </c>
      <c r="U5326" s="146"/>
      <c r="V5326" s="51"/>
      <c r="W5326" s="51"/>
      <c r="X5326" s="51"/>
      <c r="Y5326" s="51"/>
      <c r="Z5326" s="51"/>
      <c r="AA5326" s="145"/>
    </row>
    <row r="5327" spans="1:27" customFormat="1" ht="31.2" x14ac:dyDescent="0.3">
      <c r="A5327" s="558" t="s">
        <v>5037</v>
      </c>
      <c r="B5327" s="98" t="s">
        <v>5037</v>
      </c>
      <c r="C5327" s="44"/>
      <c r="D5327" s="44"/>
      <c r="E5327" s="44"/>
      <c r="F5327" s="266">
        <v>16</v>
      </c>
      <c r="G5327" s="273" t="s">
        <v>5053</v>
      </c>
      <c r="H5327" s="269" t="s">
        <v>30</v>
      </c>
      <c r="I5327" s="497"/>
      <c r="J5327" s="581">
        <v>45586</v>
      </c>
      <c r="K5327" s="191" t="s">
        <v>31</v>
      </c>
      <c r="L5327" s="527" t="s">
        <v>5038</v>
      </c>
      <c r="M5327" s="114"/>
      <c r="N5327" s="534">
        <v>45694</v>
      </c>
      <c r="O5327" s="115"/>
      <c r="P5327" s="70" t="str">
        <f t="shared" ca="1" si="889"/>
        <v/>
      </c>
      <c r="Q5327" s="70" t="str">
        <f t="shared" ca="1" si="890"/>
        <v/>
      </c>
      <c r="R5327" s="70" t="str">
        <f t="shared" ca="1" si="891"/>
        <v/>
      </c>
      <c r="S5327" s="70" t="str">
        <f t="shared" ca="1" si="892"/>
        <v/>
      </c>
      <c r="T5327" s="147" t="str">
        <f t="shared" ca="1" si="893"/>
        <v/>
      </c>
      <c r="U5327" s="146"/>
      <c r="V5327" s="51"/>
      <c r="W5327" s="51"/>
      <c r="X5327" s="51"/>
      <c r="Y5327" s="51"/>
      <c r="Z5327" s="51"/>
      <c r="AA5327" s="145"/>
    </row>
    <row r="5328" spans="1:27" s="2" customFormat="1" ht="28.8" x14ac:dyDescent="0.3">
      <c r="A5328" s="558" t="s">
        <v>5037</v>
      </c>
      <c r="B5328" s="245" t="s">
        <v>5037</v>
      </c>
      <c r="C5328" s="237"/>
      <c r="D5328" s="237"/>
      <c r="E5328" s="237"/>
      <c r="F5328" s="267">
        <v>17</v>
      </c>
      <c r="G5328" s="500" t="s">
        <v>5054</v>
      </c>
      <c r="H5328" s="498" t="s">
        <v>49</v>
      </c>
      <c r="I5328" s="499"/>
      <c r="J5328" s="622">
        <v>45734</v>
      </c>
      <c r="K5328" s="191" t="s">
        <v>31</v>
      </c>
      <c r="L5328" s="527" t="s">
        <v>5038</v>
      </c>
      <c r="M5328" s="254"/>
      <c r="N5328" s="534">
        <v>45742</v>
      </c>
      <c r="O5328" s="115"/>
      <c r="P5328" s="70"/>
      <c r="Q5328" s="70"/>
      <c r="R5328" s="70"/>
      <c r="S5328" s="70"/>
      <c r="T5328" s="147"/>
      <c r="U5328" s="146"/>
      <c r="V5328" s="51"/>
      <c r="W5328" s="51"/>
      <c r="X5328" s="51"/>
      <c r="Y5328" s="51"/>
      <c r="Z5328" s="51"/>
      <c r="AA5328" s="145"/>
    </row>
    <row r="5329" spans="1:27" s="2" customFormat="1" ht="28.8" x14ac:dyDescent="0.3">
      <c r="A5329" s="558" t="s">
        <v>5037</v>
      </c>
      <c r="B5329" s="245" t="s">
        <v>5037</v>
      </c>
      <c r="C5329" s="237"/>
      <c r="D5329" s="237">
        <v>0</v>
      </c>
      <c r="E5329" s="237"/>
      <c r="F5329" s="267">
        <v>18</v>
      </c>
      <c r="G5329" s="503" t="s">
        <v>5055</v>
      </c>
      <c r="H5329" s="498" t="s">
        <v>5056</v>
      </c>
      <c r="I5329" s="499"/>
      <c r="J5329" s="622">
        <v>45743</v>
      </c>
      <c r="K5329" s="365" t="s">
        <v>31</v>
      </c>
      <c r="L5329" s="527" t="s">
        <v>5038</v>
      </c>
      <c r="M5329" s="254"/>
      <c r="N5329" s="536">
        <v>45791</v>
      </c>
      <c r="O5329" s="279"/>
      <c r="P5329" s="256"/>
      <c r="Q5329" s="256"/>
      <c r="R5329" s="256"/>
      <c r="S5329" s="256"/>
      <c r="T5329" s="275"/>
      <c r="U5329" s="276"/>
      <c r="V5329" s="252"/>
      <c r="W5329" s="252"/>
      <c r="X5329" s="252"/>
      <c r="Y5329" s="252"/>
      <c r="Z5329" s="252"/>
      <c r="AA5329" s="277"/>
    </row>
    <row r="5330" spans="1:27" s="2" customFormat="1" ht="28.8" x14ac:dyDescent="0.3">
      <c r="A5330" s="558" t="s">
        <v>5037</v>
      </c>
      <c r="B5330" s="245" t="s">
        <v>5037</v>
      </c>
      <c r="C5330" s="236"/>
      <c r="D5330" s="236"/>
      <c r="E5330" s="236"/>
      <c r="F5330" s="287">
        <v>19</v>
      </c>
      <c r="G5330" s="500" t="s">
        <v>5057</v>
      </c>
      <c r="H5330" s="501" t="s">
        <v>3379</v>
      </c>
      <c r="I5330" s="364"/>
      <c r="J5330" s="571">
        <v>45734</v>
      </c>
      <c r="K5330" s="378" t="s">
        <v>31</v>
      </c>
      <c r="L5330" s="527" t="s">
        <v>5038</v>
      </c>
      <c r="M5330" s="248"/>
      <c r="N5330" s="517">
        <v>45751</v>
      </c>
      <c r="O5330" s="252"/>
      <c r="P5330" s="256" t="str">
        <f ca="1">IF(K5330="NÃO INTERVENCIONADO",TODAY()-J5330,"")</f>
        <v/>
      </c>
      <c r="Q5330" s="256" t="str">
        <f ca="1">IF(K5330="ENCOMENDADO",TODAY()-J5330,"")</f>
        <v/>
      </c>
      <c r="R5330" s="256" t="str">
        <f ca="1">IF(K5330="EM OBRA",TODAY()-J5330,"")</f>
        <v/>
      </c>
      <c r="S5330" s="256" t="str">
        <f ca="1">IF(K5330="CORREÇÃO NÃO ACEITE",TODAY()-J5330,"")</f>
        <v/>
      </c>
      <c r="T5330" s="275" t="str">
        <f ca="1">IF(K5330="A VERIFICAR",TODAY()-J5330,"")</f>
        <v/>
      </c>
      <c r="U5330" s="276"/>
      <c r="V5330" s="252"/>
      <c r="W5330" s="252"/>
      <c r="X5330" s="252"/>
      <c r="Y5330" s="252"/>
      <c r="Z5330" s="252"/>
      <c r="AA5330" s="277"/>
    </row>
    <row r="5331" spans="1:27" s="2" customFormat="1" ht="28.8" x14ac:dyDescent="0.3">
      <c r="A5331" s="558" t="s">
        <v>5037</v>
      </c>
      <c r="B5331" s="245" t="s">
        <v>5037</v>
      </c>
      <c r="C5331" s="236"/>
      <c r="D5331" s="236"/>
      <c r="E5331" s="236"/>
      <c r="F5331" s="287">
        <v>20</v>
      </c>
      <c r="G5331" s="500" t="s">
        <v>5058</v>
      </c>
      <c r="H5331" s="501" t="s">
        <v>68</v>
      </c>
      <c r="I5331" s="364"/>
      <c r="J5331" s="571">
        <v>45792</v>
      </c>
      <c r="K5331" s="378" t="s">
        <v>31</v>
      </c>
      <c r="L5331" s="527" t="s">
        <v>5038</v>
      </c>
      <c r="M5331" s="248"/>
      <c r="N5331" s="517">
        <v>45804</v>
      </c>
      <c r="O5331" s="252"/>
      <c r="P5331" s="256"/>
      <c r="Q5331" s="256"/>
      <c r="R5331" s="256"/>
      <c r="S5331" s="256"/>
      <c r="T5331" s="275"/>
      <c r="U5331" s="276"/>
      <c r="V5331" s="252"/>
      <c r="W5331" s="252"/>
      <c r="X5331" s="252"/>
      <c r="Y5331" s="252"/>
      <c r="Z5331" s="252"/>
      <c r="AA5331" s="277"/>
    </row>
    <row r="5332" spans="1:27" s="2" customFormat="1" ht="28.8" x14ac:dyDescent="0.3">
      <c r="A5332" s="558" t="s">
        <v>5037</v>
      </c>
      <c r="B5332" s="245" t="s">
        <v>5037</v>
      </c>
      <c r="C5332" s="236"/>
      <c r="D5332" s="236"/>
      <c r="E5332" s="236"/>
      <c r="F5332" s="287">
        <v>21</v>
      </c>
      <c r="G5332" s="500" t="s">
        <v>5059</v>
      </c>
      <c r="H5332" s="501" t="s">
        <v>68</v>
      </c>
      <c r="I5332" s="364"/>
      <c r="J5332" s="571">
        <v>45792</v>
      </c>
      <c r="K5332" s="378" t="s">
        <v>31</v>
      </c>
      <c r="L5332" s="527" t="s">
        <v>5038</v>
      </c>
      <c r="M5332" s="248"/>
      <c r="N5332" s="517">
        <v>45804</v>
      </c>
      <c r="O5332" s="252"/>
      <c r="P5332" s="256"/>
      <c r="Q5332" s="256"/>
      <c r="R5332" s="256"/>
      <c r="S5332" s="256"/>
      <c r="T5332" s="275"/>
      <c r="U5332" s="276"/>
      <c r="V5332" s="252"/>
      <c r="W5332" s="252"/>
      <c r="X5332" s="252"/>
      <c r="Y5332" s="252"/>
      <c r="Z5332" s="252"/>
      <c r="AA5332" s="277"/>
    </row>
    <row r="5333" spans="1:27" customFormat="1" ht="31.2" x14ac:dyDescent="0.3">
      <c r="A5333" s="558" t="s">
        <v>5037</v>
      </c>
      <c r="B5333" s="72" t="s">
        <v>5060</v>
      </c>
      <c r="C5333" s="45" t="s">
        <v>494</v>
      </c>
      <c r="D5333" s="45">
        <v>4</v>
      </c>
      <c r="E5333" s="45"/>
      <c r="F5333" s="263">
        <v>22</v>
      </c>
      <c r="G5333" s="490" t="s">
        <v>5446</v>
      </c>
      <c r="H5333" s="502" t="s">
        <v>84</v>
      </c>
      <c r="I5333" s="65"/>
      <c r="J5333" s="526">
        <v>45664</v>
      </c>
      <c r="K5333" s="191" t="s">
        <v>31</v>
      </c>
      <c r="L5333" s="527" t="s">
        <v>5038</v>
      </c>
      <c r="M5333" s="103">
        <v>45695</v>
      </c>
      <c r="N5333" s="518">
        <v>45740</v>
      </c>
      <c r="O5333" s="51"/>
      <c r="P5333" s="70" t="str">
        <f ca="1">IF(K5333="NÃO INTERVENCIONADO",TODAY()-J5333,"")</f>
        <v/>
      </c>
      <c r="Q5333" s="70" t="str">
        <f ca="1">IF(K5333="ENCOMENDADO",TODAY()-J5333,"")</f>
        <v/>
      </c>
      <c r="R5333" s="70" t="str">
        <f ca="1">IF(K5333="EM OBRA",TODAY()-J5333,"")</f>
        <v/>
      </c>
      <c r="S5333" s="70" t="str">
        <f ca="1">IF(K5333="CORREÇÃO NÃO ACEITE",TODAY()-J5333,"")</f>
        <v/>
      </c>
      <c r="T5333" s="147" t="str">
        <f ca="1">IF(K5333="A VERIFICAR",TODAY()-J5333,"")</f>
        <v/>
      </c>
      <c r="U5333" s="146"/>
      <c r="V5333" s="51"/>
      <c r="W5333" s="51"/>
      <c r="X5333" s="51"/>
      <c r="Y5333" s="51"/>
      <c r="Z5333" s="51"/>
      <c r="AA5333" s="145"/>
    </row>
    <row r="5334" spans="1:27" customFormat="1" ht="31.2" x14ac:dyDescent="0.3">
      <c r="A5334" s="558" t="s">
        <v>5037</v>
      </c>
      <c r="B5334" s="72" t="s">
        <v>5060</v>
      </c>
      <c r="C5334" s="45" t="s">
        <v>5061</v>
      </c>
      <c r="D5334" s="45">
        <v>-2</v>
      </c>
      <c r="E5334" s="45"/>
      <c r="F5334" s="263">
        <v>23</v>
      </c>
      <c r="G5334" s="490" t="s">
        <v>5247</v>
      </c>
      <c r="H5334" s="502" t="s">
        <v>30</v>
      </c>
      <c r="I5334" s="65"/>
      <c r="J5334" s="526"/>
      <c r="K5334" s="378" t="s">
        <v>31</v>
      </c>
      <c r="L5334" s="527"/>
      <c r="M5334" s="176"/>
      <c r="N5334" s="518">
        <v>45931</v>
      </c>
      <c r="O5334" s="51"/>
      <c r="P5334" s="70"/>
      <c r="Q5334" s="70"/>
      <c r="R5334" s="70"/>
      <c r="S5334" s="70"/>
      <c r="T5334" s="147"/>
      <c r="U5334" s="146"/>
      <c r="V5334" s="51"/>
      <c r="W5334" s="51"/>
      <c r="X5334" s="51"/>
      <c r="Y5334" s="51"/>
      <c r="Z5334" s="51"/>
      <c r="AA5334" s="145"/>
    </row>
    <row r="5335" spans="1:27" customFormat="1" ht="31.2" x14ac:dyDescent="0.3">
      <c r="A5335" s="558" t="s">
        <v>5037</v>
      </c>
      <c r="B5335" s="72" t="s">
        <v>5060</v>
      </c>
      <c r="C5335" s="45" t="s">
        <v>5061</v>
      </c>
      <c r="D5335" s="45">
        <v>-2</v>
      </c>
      <c r="E5335" s="45"/>
      <c r="F5335" s="263">
        <v>24</v>
      </c>
      <c r="G5335" s="272" t="s">
        <v>5062</v>
      </c>
      <c r="H5335" s="65" t="s">
        <v>116</v>
      </c>
      <c r="I5335" s="47"/>
      <c r="J5335" s="568">
        <v>45707</v>
      </c>
      <c r="K5335" s="187" t="s">
        <v>31</v>
      </c>
      <c r="L5335" s="527" t="s">
        <v>5038</v>
      </c>
      <c r="M5335" s="57"/>
      <c r="N5335" s="516">
        <v>45722</v>
      </c>
      <c r="O5335" s="51"/>
      <c r="P5335" s="70" t="str">
        <f ca="1">IF(K5335="NÃO INTERVENCIONADO",TODAY()-J5335,"")</f>
        <v/>
      </c>
      <c r="Q5335" s="70" t="str">
        <f ca="1">IF(K5335="ENCOMENDADO",TODAY()-J5335,"")</f>
        <v/>
      </c>
      <c r="R5335" s="70" t="str">
        <f ca="1">IF(K5335="EM OBRA",TODAY()-J5335,"")</f>
        <v/>
      </c>
      <c r="S5335" s="70" t="str">
        <f ca="1">IF(K5335="CORREÇÃO NÃO ACEITE",TODAY()-J5335,"")</f>
        <v/>
      </c>
      <c r="T5335" s="147" t="str">
        <f ca="1">IF(K5335="A VERIFICAR",TODAY()-J5335,"")</f>
        <v/>
      </c>
      <c r="U5335" s="146"/>
      <c r="V5335" s="51"/>
      <c r="W5335" s="51"/>
      <c r="X5335" s="51"/>
      <c r="Y5335" s="51"/>
      <c r="Z5335" s="51"/>
      <c r="AA5335" s="145"/>
    </row>
    <row r="5336" spans="1:27" customFormat="1" ht="31.2" x14ac:dyDescent="0.3">
      <c r="A5336" s="558" t="s">
        <v>5037</v>
      </c>
      <c r="B5336" s="72" t="s">
        <v>5060</v>
      </c>
      <c r="C5336" s="45" t="s">
        <v>5443</v>
      </c>
      <c r="D5336" s="45"/>
      <c r="E5336" s="45"/>
      <c r="F5336" s="263">
        <v>25</v>
      </c>
      <c r="G5336" s="633" t="s">
        <v>5447</v>
      </c>
      <c r="H5336" s="402" t="s">
        <v>30</v>
      </c>
      <c r="I5336" s="48"/>
      <c r="J5336" s="513">
        <v>46048</v>
      </c>
      <c r="K5336" s="193" t="s">
        <v>31</v>
      </c>
      <c r="L5336" s="550" t="s">
        <v>5038</v>
      </c>
      <c r="M5336" s="176"/>
      <c r="N5336" s="518"/>
      <c r="O5336" s="51"/>
      <c r="P5336" s="70"/>
      <c r="Q5336" s="70"/>
      <c r="R5336" s="70"/>
      <c r="S5336" s="70"/>
      <c r="T5336" s="147"/>
      <c r="U5336" s="146"/>
      <c r="V5336" s="51"/>
      <c r="W5336" s="51"/>
      <c r="X5336" s="51"/>
      <c r="Y5336" s="51"/>
      <c r="Z5336" s="51"/>
      <c r="AA5336" s="145"/>
    </row>
    <row r="5337" spans="1:27" s="2" customFormat="1" ht="15.6" x14ac:dyDescent="0.3">
      <c r="A5337" s="555">
        <v>45593</v>
      </c>
      <c r="B5337" s="48" t="s">
        <v>3567</v>
      </c>
      <c r="C5337" s="48" t="s">
        <v>3434</v>
      </c>
      <c r="D5337" s="48">
        <v>0</v>
      </c>
      <c r="E5337" s="48" t="s">
        <v>278</v>
      </c>
      <c r="F5337" s="235">
        <v>37</v>
      </c>
      <c r="G5337" s="452" t="s">
        <v>5307</v>
      </c>
      <c r="H5337" s="364" t="s">
        <v>44</v>
      </c>
      <c r="I5337" s="364"/>
      <c r="J5337" s="571">
        <v>45964</v>
      </c>
      <c r="K5337" s="453" t="s">
        <v>31</v>
      </c>
      <c r="L5337" s="527">
        <v>45518</v>
      </c>
      <c r="M5337" s="252"/>
      <c r="N5337" s="515">
        <v>45974</v>
      </c>
      <c r="O5337" s="252"/>
      <c r="P5337" s="252"/>
      <c r="Q5337" s="252"/>
      <c r="R5337" s="252"/>
      <c r="S5337" s="252"/>
      <c r="T5337" s="277"/>
      <c r="U5337" s="276"/>
      <c r="V5337" s="252"/>
      <c r="W5337" s="252"/>
      <c r="X5337" s="252"/>
      <c r="Y5337" s="252"/>
      <c r="Z5337" s="252"/>
      <c r="AA5337" s="277"/>
    </row>
    <row r="5338" spans="1:27" ht="13.8" x14ac:dyDescent="0.3">
      <c r="A5338" s="564"/>
      <c r="B5338" s="430"/>
      <c r="C5338" s="430"/>
      <c r="D5338" s="430"/>
      <c r="E5338" s="430"/>
      <c r="F5338" s="430"/>
      <c r="G5338" s="442"/>
      <c r="H5338" s="443"/>
      <c r="I5338" s="444"/>
      <c r="J5338" s="623"/>
      <c r="K5338" s="430"/>
      <c r="L5338" s="546"/>
      <c r="M5338" s="434"/>
      <c r="N5338" s="530"/>
      <c r="O5338" s="435"/>
      <c r="P5338" s="436" t="str">
        <f t="shared" ref="P5338:P5369" ca="1" si="894">IF(K5338="NÃO INTERVENCIONADO",TODAY()-J5338,"")</f>
        <v/>
      </c>
      <c r="Q5338" s="436" t="str">
        <f t="shared" ref="Q5338:Q5369" ca="1" si="895">IF(K5338="ENCOMENDADO",TODAY()-J5338,"")</f>
        <v/>
      </c>
      <c r="R5338" s="436" t="str">
        <f t="shared" ref="R5338:R5369" ca="1" si="896">IF(K5338="EM OBRA",TODAY()-J5338,"")</f>
        <v/>
      </c>
      <c r="S5338" s="436" t="str">
        <f t="shared" ref="S5338:S5369" ca="1" si="897">IF(K5338="CORREÇÃO NÃO ACEITE",TODAY()-J5338,"")</f>
        <v/>
      </c>
      <c r="T5338" s="437" t="str">
        <f t="shared" ref="T5338:T5369" ca="1" si="898">IF(K5338="A VERIFICAR",TODAY()-J5338,"")</f>
        <v/>
      </c>
      <c r="U5338" s="438"/>
      <c r="V5338" s="435"/>
      <c r="W5338" s="435"/>
      <c r="X5338" s="435"/>
      <c r="Y5338" s="435"/>
      <c r="Z5338" s="435"/>
      <c r="AA5338" s="439"/>
    </row>
    <row r="5339" spans="1:27" ht="13.8" x14ac:dyDescent="0.3">
      <c r="A5339" s="564"/>
      <c r="B5339" s="430"/>
      <c r="C5339" s="430"/>
      <c r="D5339" s="430"/>
      <c r="E5339" s="430"/>
      <c r="F5339" s="430"/>
      <c r="G5339" s="442"/>
      <c r="H5339" s="443"/>
      <c r="I5339" s="444"/>
      <c r="J5339" s="623"/>
      <c r="K5339" s="430"/>
      <c r="L5339" s="546"/>
      <c r="M5339" s="434"/>
      <c r="N5339" s="530"/>
      <c r="O5339" s="435"/>
      <c r="P5339" s="436" t="str">
        <f t="shared" ca="1" si="894"/>
        <v/>
      </c>
      <c r="Q5339" s="436" t="str">
        <f t="shared" ca="1" si="895"/>
        <v/>
      </c>
      <c r="R5339" s="436" t="str">
        <f t="shared" ca="1" si="896"/>
        <v/>
      </c>
      <c r="S5339" s="436" t="str">
        <f t="shared" ca="1" si="897"/>
        <v/>
      </c>
      <c r="T5339" s="437" t="str">
        <f t="shared" ca="1" si="898"/>
        <v/>
      </c>
      <c r="U5339" s="438"/>
      <c r="V5339" s="435"/>
      <c r="W5339" s="435"/>
      <c r="X5339" s="435"/>
      <c r="Y5339" s="435"/>
      <c r="Z5339" s="435"/>
      <c r="AA5339" s="439"/>
    </row>
    <row r="5340" spans="1:27" ht="13.8" x14ac:dyDescent="0.3">
      <c r="A5340" s="564"/>
      <c r="B5340" s="430"/>
      <c r="C5340" s="430"/>
      <c r="D5340" s="430"/>
      <c r="E5340" s="430"/>
      <c r="F5340" s="430"/>
      <c r="G5340" s="442"/>
      <c r="H5340" s="443"/>
      <c r="I5340" s="444"/>
      <c r="J5340" s="623"/>
      <c r="K5340" s="430"/>
      <c r="L5340" s="546"/>
      <c r="M5340" s="434"/>
      <c r="N5340" s="530"/>
      <c r="O5340" s="435"/>
      <c r="P5340" s="436" t="str">
        <f t="shared" ca="1" si="894"/>
        <v/>
      </c>
      <c r="Q5340" s="436" t="str">
        <f t="shared" ca="1" si="895"/>
        <v/>
      </c>
      <c r="R5340" s="436" t="str">
        <f t="shared" ca="1" si="896"/>
        <v/>
      </c>
      <c r="S5340" s="436" t="str">
        <f t="shared" ca="1" si="897"/>
        <v/>
      </c>
      <c r="T5340" s="437" t="str">
        <f t="shared" ca="1" si="898"/>
        <v/>
      </c>
      <c r="U5340" s="438"/>
      <c r="V5340" s="435"/>
      <c r="W5340" s="435"/>
      <c r="X5340" s="435"/>
      <c r="Y5340" s="435"/>
      <c r="Z5340" s="435"/>
      <c r="AA5340" s="439"/>
    </row>
    <row r="5341" spans="1:27" ht="13.8" x14ac:dyDescent="0.3">
      <c r="A5341" s="564"/>
      <c r="B5341" s="430"/>
      <c r="C5341" s="430"/>
      <c r="D5341" s="430"/>
      <c r="E5341" s="430"/>
      <c r="F5341" s="430"/>
      <c r="G5341" s="442"/>
      <c r="H5341" s="443"/>
      <c r="I5341" s="444"/>
      <c r="J5341" s="623"/>
      <c r="K5341" s="430"/>
      <c r="L5341" s="546"/>
      <c r="M5341" s="434"/>
      <c r="N5341" s="530"/>
      <c r="O5341" s="435"/>
      <c r="P5341" s="436" t="str">
        <f t="shared" ca="1" si="894"/>
        <v/>
      </c>
      <c r="Q5341" s="436" t="str">
        <f t="shared" ca="1" si="895"/>
        <v/>
      </c>
      <c r="R5341" s="436" t="str">
        <f t="shared" ca="1" si="896"/>
        <v/>
      </c>
      <c r="S5341" s="436" t="str">
        <f t="shared" ca="1" si="897"/>
        <v/>
      </c>
      <c r="T5341" s="437" t="str">
        <f t="shared" ca="1" si="898"/>
        <v/>
      </c>
      <c r="U5341" s="438"/>
      <c r="V5341" s="435"/>
      <c r="W5341" s="435"/>
      <c r="X5341" s="435"/>
      <c r="Y5341" s="435"/>
      <c r="Z5341" s="435"/>
      <c r="AA5341" s="439"/>
    </row>
    <row r="5342" spans="1:27" ht="13.8" x14ac:dyDescent="0.3">
      <c r="A5342" s="564"/>
      <c r="B5342" s="430"/>
      <c r="C5342" s="430"/>
      <c r="D5342" s="430"/>
      <c r="E5342" s="430"/>
      <c r="F5342" s="430"/>
      <c r="G5342" s="442"/>
      <c r="H5342" s="443"/>
      <c r="I5342" s="444"/>
      <c r="J5342" s="623"/>
      <c r="K5342" s="430"/>
      <c r="L5342" s="546"/>
      <c r="M5342" s="434"/>
      <c r="N5342" s="530"/>
      <c r="O5342" s="435"/>
      <c r="P5342" s="436" t="str">
        <f t="shared" ca="1" si="894"/>
        <v/>
      </c>
      <c r="Q5342" s="436" t="str">
        <f t="shared" ca="1" si="895"/>
        <v/>
      </c>
      <c r="R5342" s="436" t="str">
        <f t="shared" ca="1" si="896"/>
        <v/>
      </c>
      <c r="S5342" s="436" t="str">
        <f t="shared" ca="1" si="897"/>
        <v/>
      </c>
      <c r="T5342" s="437" t="str">
        <f t="shared" ca="1" si="898"/>
        <v/>
      </c>
      <c r="U5342" s="438"/>
      <c r="V5342" s="435"/>
      <c r="W5342" s="435"/>
      <c r="X5342" s="435"/>
      <c r="Y5342" s="435"/>
      <c r="Z5342" s="435"/>
      <c r="AA5342" s="439"/>
    </row>
    <row r="5343" spans="1:27" ht="13.8" x14ac:dyDescent="0.3">
      <c r="A5343" s="564"/>
      <c r="B5343" s="430"/>
      <c r="C5343" s="430"/>
      <c r="D5343" s="430"/>
      <c r="E5343" s="430"/>
      <c r="F5343" s="430"/>
      <c r="G5343" s="442"/>
      <c r="H5343" s="443"/>
      <c r="I5343" s="444"/>
      <c r="J5343" s="623"/>
      <c r="K5343" s="430"/>
      <c r="L5343" s="546"/>
      <c r="M5343" s="434"/>
      <c r="N5343" s="530"/>
      <c r="O5343" s="435"/>
      <c r="P5343" s="436" t="str">
        <f t="shared" ca="1" si="894"/>
        <v/>
      </c>
      <c r="Q5343" s="436" t="str">
        <f t="shared" ca="1" si="895"/>
        <v/>
      </c>
      <c r="R5343" s="436" t="str">
        <f t="shared" ca="1" si="896"/>
        <v/>
      </c>
      <c r="S5343" s="436" t="str">
        <f t="shared" ca="1" si="897"/>
        <v/>
      </c>
      <c r="T5343" s="437" t="str">
        <f t="shared" ca="1" si="898"/>
        <v/>
      </c>
      <c r="U5343" s="438"/>
      <c r="V5343" s="435"/>
      <c r="W5343" s="435"/>
      <c r="X5343" s="435"/>
      <c r="Y5343" s="435"/>
      <c r="Z5343" s="435"/>
      <c r="AA5343" s="439"/>
    </row>
    <row r="5344" spans="1:27" ht="13.8" x14ac:dyDescent="0.3">
      <c r="A5344" s="564"/>
      <c r="B5344" s="430"/>
      <c r="C5344" s="430"/>
      <c r="D5344" s="430"/>
      <c r="E5344" s="430"/>
      <c r="F5344" s="430"/>
      <c r="G5344" s="442"/>
      <c r="H5344" s="443"/>
      <c r="I5344" s="444"/>
      <c r="J5344" s="623"/>
      <c r="K5344" s="430"/>
      <c r="L5344" s="546"/>
      <c r="M5344" s="434"/>
      <c r="N5344" s="530"/>
      <c r="O5344" s="435"/>
      <c r="P5344" s="436" t="str">
        <f t="shared" ca="1" si="894"/>
        <v/>
      </c>
      <c r="Q5344" s="436" t="str">
        <f t="shared" ca="1" si="895"/>
        <v/>
      </c>
      <c r="R5344" s="436" t="str">
        <f t="shared" ca="1" si="896"/>
        <v/>
      </c>
      <c r="S5344" s="436" t="str">
        <f t="shared" ca="1" si="897"/>
        <v/>
      </c>
      <c r="T5344" s="437" t="str">
        <f t="shared" ca="1" si="898"/>
        <v/>
      </c>
      <c r="U5344" s="438"/>
      <c r="V5344" s="435"/>
      <c r="W5344" s="435"/>
      <c r="X5344" s="435"/>
      <c r="Y5344" s="435"/>
      <c r="Z5344" s="435"/>
      <c r="AA5344" s="439"/>
    </row>
    <row r="5345" spans="1:27" ht="13.8" x14ac:dyDescent="0.3">
      <c r="A5345" s="564"/>
      <c r="B5345" s="430"/>
      <c r="C5345" s="430"/>
      <c r="D5345" s="430"/>
      <c r="E5345" s="430"/>
      <c r="F5345" s="430"/>
      <c r="G5345" s="442"/>
      <c r="H5345" s="443"/>
      <c r="I5345" s="444"/>
      <c r="J5345" s="623"/>
      <c r="K5345" s="430"/>
      <c r="L5345" s="546"/>
      <c r="M5345" s="434"/>
      <c r="N5345" s="530"/>
      <c r="O5345" s="435"/>
      <c r="P5345" s="436" t="str">
        <f t="shared" ca="1" si="894"/>
        <v/>
      </c>
      <c r="Q5345" s="436" t="str">
        <f t="shared" ca="1" si="895"/>
        <v/>
      </c>
      <c r="R5345" s="436" t="str">
        <f t="shared" ca="1" si="896"/>
        <v/>
      </c>
      <c r="S5345" s="436" t="str">
        <f t="shared" ca="1" si="897"/>
        <v/>
      </c>
      <c r="T5345" s="437" t="str">
        <f t="shared" ca="1" si="898"/>
        <v/>
      </c>
      <c r="U5345" s="438"/>
      <c r="V5345" s="435"/>
      <c r="W5345" s="435"/>
      <c r="X5345" s="435"/>
      <c r="Y5345" s="435"/>
      <c r="Z5345" s="435"/>
      <c r="AA5345" s="439"/>
    </row>
    <row r="5346" spans="1:27" ht="13.8" x14ac:dyDescent="0.3">
      <c r="A5346" s="564"/>
      <c r="B5346" s="430"/>
      <c r="C5346" s="430"/>
      <c r="D5346" s="430"/>
      <c r="E5346" s="430"/>
      <c r="F5346" s="430"/>
      <c r="G5346" s="442"/>
      <c r="H5346" s="443"/>
      <c r="I5346" s="444"/>
      <c r="J5346" s="623"/>
      <c r="K5346" s="430"/>
      <c r="L5346" s="546"/>
      <c r="M5346" s="434"/>
      <c r="N5346" s="530"/>
      <c r="O5346" s="435"/>
      <c r="P5346" s="436" t="str">
        <f t="shared" ca="1" si="894"/>
        <v/>
      </c>
      <c r="Q5346" s="436" t="str">
        <f t="shared" ca="1" si="895"/>
        <v/>
      </c>
      <c r="R5346" s="436" t="str">
        <f t="shared" ca="1" si="896"/>
        <v/>
      </c>
      <c r="S5346" s="436" t="str">
        <f t="shared" ca="1" si="897"/>
        <v/>
      </c>
      <c r="T5346" s="437" t="str">
        <f t="shared" ca="1" si="898"/>
        <v/>
      </c>
      <c r="U5346" s="438"/>
      <c r="V5346" s="435"/>
      <c r="W5346" s="435"/>
      <c r="X5346" s="435"/>
      <c r="Y5346" s="435"/>
      <c r="Z5346" s="435"/>
      <c r="AA5346" s="439"/>
    </row>
    <row r="5347" spans="1:27" ht="13.8" x14ac:dyDescent="0.3">
      <c r="A5347" s="564"/>
      <c r="B5347" s="430"/>
      <c r="C5347" s="430"/>
      <c r="D5347" s="430"/>
      <c r="E5347" s="430"/>
      <c r="F5347" s="430"/>
      <c r="G5347" s="442"/>
      <c r="H5347" s="443"/>
      <c r="I5347" s="444"/>
      <c r="J5347" s="623"/>
      <c r="K5347" s="430"/>
      <c r="L5347" s="546"/>
      <c r="M5347" s="434"/>
      <c r="N5347" s="530"/>
      <c r="O5347" s="435"/>
      <c r="P5347" s="436" t="str">
        <f t="shared" ca="1" si="894"/>
        <v/>
      </c>
      <c r="Q5347" s="436" t="str">
        <f t="shared" ca="1" si="895"/>
        <v/>
      </c>
      <c r="R5347" s="436" t="str">
        <f t="shared" ca="1" si="896"/>
        <v/>
      </c>
      <c r="S5347" s="436" t="str">
        <f t="shared" ca="1" si="897"/>
        <v/>
      </c>
      <c r="T5347" s="437" t="str">
        <f t="shared" ca="1" si="898"/>
        <v/>
      </c>
      <c r="U5347" s="438"/>
      <c r="V5347" s="435"/>
      <c r="W5347" s="435"/>
      <c r="X5347" s="435"/>
      <c r="Y5347" s="435"/>
      <c r="Z5347" s="435"/>
      <c r="AA5347" s="439"/>
    </row>
    <row r="5348" spans="1:27" ht="13.8" x14ac:dyDescent="0.3">
      <c r="A5348" s="564"/>
      <c r="B5348" s="430"/>
      <c r="C5348" s="430"/>
      <c r="D5348" s="430"/>
      <c r="E5348" s="430"/>
      <c r="F5348" s="430"/>
      <c r="G5348" s="442"/>
      <c r="H5348" s="443"/>
      <c r="I5348" s="444"/>
      <c r="J5348" s="623"/>
      <c r="K5348" s="430"/>
      <c r="L5348" s="546"/>
      <c r="M5348" s="434"/>
      <c r="N5348" s="530"/>
      <c r="O5348" s="435"/>
      <c r="P5348" s="436" t="str">
        <f t="shared" ca="1" si="894"/>
        <v/>
      </c>
      <c r="Q5348" s="436" t="str">
        <f t="shared" ca="1" si="895"/>
        <v/>
      </c>
      <c r="R5348" s="436" t="str">
        <f t="shared" ca="1" si="896"/>
        <v/>
      </c>
      <c r="S5348" s="436" t="str">
        <f t="shared" ca="1" si="897"/>
        <v/>
      </c>
      <c r="T5348" s="437" t="str">
        <f t="shared" ca="1" si="898"/>
        <v/>
      </c>
      <c r="U5348" s="438"/>
      <c r="V5348" s="435"/>
      <c r="W5348" s="435"/>
      <c r="X5348" s="435"/>
      <c r="Y5348" s="435"/>
      <c r="Z5348" s="435"/>
      <c r="AA5348" s="439"/>
    </row>
    <row r="5349" spans="1:27" ht="13.8" x14ac:dyDescent="0.3">
      <c r="A5349" s="564"/>
      <c r="B5349" s="430"/>
      <c r="C5349" s="430"/>
      <c r="D5349" s="430"/>
      <c r="E5349" s="430"/>
      <c r="F5349" s="430"/>
      <c r="G5349" s="442"/>
      <c r="H5349" s="443"/>
      <c r="I5349" s="444"/>
      <c r="J5349" s="623"/>
      <c r="K5349" s="430"/>
      <c r="L5349" s="546"/>
      <c r="M5349" s="434"/>
      <c r="N5349" s="530"/>
      <c r="O5349" s="435"/>
      <c r="P5349" s="436" t="str">
        <f t="shared" ca="1" si="894"/>
        <v/>
      </c>
      <c r="Q5349" s="436" t="str">
        <f t="shared" ca="1" si="895"/>
        <v/>
      </c>
      <c r="R5349" s="436" t="str">
        <f t="shared" ca="1" si="896"/>
        <v/>
      </c>
      <c r="S5349" s="436" t="str">
        <f t="shared" ca="1" si="897"/>
        <v/>
      </c>
      <c r="T5349" s="437" t="str">
        <f t="shared" ca="1" si="898"/>
        <v/>
      </c>
      <c r="U5349" s="438"/>
      <c r="V5349" s="435"/>
      <c r="W5349" s="435"/>
      <c r="X5349" s="435"/>
      <c r="Y5349" s="435"/>
      <c r="Z5349" s="435"/>
      <c r="AA5349" s="439"/>
    </row>
    <row r="5350" spans="1:27" ht="13.8" x14ac:dyDescent="0.3">
      <c r="A5350" s="564"/>
      <c r="B5350" s="430"/>
      <c r="C5350" s="430"/>
      <c r="D5350" s="430"/>
      <c r="E5350" s="430"/>
      <c r="F5350" s="430"/>
      <c r="G5350" s="442"/>
      <c r="H5350" s="443"/>
      <c r="I5350" s="444"/>
      <c r="J5350" s="623"/>
      <c r="K5350" s="430"/>
      <c r="L5350" s="546"/>
      <c r="M5350" s="434"/>
      <c r="N5350" s="541"/>
      <c r="O5350" s="435"/>
      <c r="P5350" s="436" t="str">
        <f t="shared" ca="1" si="894"/>
        <v/>
      </c>
      <c r="Q5350" s="436" t="str">
        <f t="shared" ca="1" si="895"/>
        <v/>
      </c>
      <c r="R5350" s="436" t="str">
        <f t="shared" ca="1" si="896"/>
        <v/>
      </c>
      <c r="S5350" s="436" t="str">
        <f t="shared" ca="1" si="897"/>
        <v/>
      </c>
      <c r="T5350" s="437" t="str">
        <f t="shared" ca="1" si="898"/>
        <v/>
      </c>
      <c r="U5350" s="438"/>
      <c r="V5350" s="435"/>
      <c r="W5350" s="435"/>
      <c r="X5350" s="435"/>
      <c r="Y5350" s="435"/>
      <c r="Z5350" s="435"/>
      <c r="AA5350" s="439"/>
    </row>
    <row r="5351" spans="1:27" ht="13.8" x14ac:dyDescent="0.3">
      <c r="A5351" s="564"/>
      <c r="B5351" s="430"/>
      <c r="C5351" s="430"/>
      <c r="D5351" s="430"/>
      <c r="E5351" s="430"/>
      <c r="F5351" s="430"/>
      <c r="G5351" s="442"/>
      <c r="H5351" s="443"/>
      <c r="I5351" s="444"/>
      <c r="J5351" s="623"/>
      <c r="K5351" s="430"/>
      <c r="L5351" s="546"/>
      <c r="M5351" s="434"/>
      <c r="N5351" s="530"/>
      <c r="O5351" s="435"/>
      <c r="P5351" s="436" t="str">
        <f t="shared" ca="1" si="894"/>
        <v/>
      </c>
      <c r="Q5351" s="436" t="str">
        <f t="shared" ca="1" si="895"/>
        <v/>
      </c>
      <c r="R5351" s="436" t="str">
        <f t="shared" ca="1" si="896"/>
        <v/>
      </c>
      <c r="S5351" s="436" t="str">
        <f t="shared" ca="1" si="897"/>
        <v/>
      </c>
      <c r="T5351" s="437" t="str">
        <f t="shared" ca="1" si="898"/>
        <v/>
      </c>
      <c r="U5351" s="438"/>
      <c r="V5351" s="435"/>
      <c r="W5351" s="435"/>
      <c r="X5351" s="435"/>
      <c r="Y5351" s="435"/>
      <c r="Z5351" s="435"/>
      <c r="AA5351" s="439"/>
    </row>
    <row r="5352" spans="1:27" ht="13.8" x14ac:dyDescent="0.3">
      <c r="A5352" s="564"/>
      <c r="B5352" s="430"/>
      <c r="C5352" s="430"/>
      <c r="D5352" s="430"/>
      <c r="E5352" s="430"/>
      <c r="F5352" s="430"/>
      <c r="G5352" s="442"/>
      <c r="H5352" s="443"/>
      <c r="I5352" s="444"/>
      <c r="J5352" s="623"/>
      <c r="K5352" s="430"/>
      <c r="L5352" s="546"/>
      <c r="M5352" s="434"/>
      <c r="N5352" s="530"/>
      <c r="O5352" s="435"/>
      <c r="P5352" s="436" t="str">
        <f t="shared" ca="1" si="894"/>
        <v/>
      </c>
      <c r="Q5352" s="436" t="str">
        <f t="shared" ca="1" si="895"/>
        <v/>
      </c>
      <c r="R5352" s="436" t="str">
        <f t="shared" ca="1" si="896"/>
        <v/>
      </c>
      <c r="S5352" s="436" t="str">
        <f t="shared" ca="1" si="897"/>
        <v/>
      </c>
      <c r="T5352" s="437" t="str">
        <f t="shared" ca="1" si="898"/>
        <v/>
      </c>
      <c r="U5352" s="438"/>
      <c r="V5352" s="435"/>
      <c r="W5352" s="435"/>
      <c r="X5352" s="435"/>
      <c r="Y5352" s="435"/>
      <c r="Z5352" s="435"/>
      <c r="AA5352" s="439"/>
    </row>
    <row r="5353" spans="1:27" ht="13.8" x14ac:dyDescent="0.3">
      <c r="A5353" s="564"/>
      <c r="B5353" s="430"/>
      <c r="C5353" s="430"/>
      <c r="D5353" s="430"/>
      <c r="E5353" s="430"/>
      <c r="F5353" s="430"/>
      <c r="G5353" s="442"/>
      <c r="H5353" s="443"/>
      <c r="I5353" s="444"/>
      <c r="J5353" s="623"/>
      <c r="K5353" s="430"/>
      <c r="L5353" s="546"/>
      <c r="M5353" s="434"/>
      <c r="N5353" s="530"/>
      <c r="O5353" s="435"/>
      <c r="P5353" s="436" t="str">
        <f t="shared" ca="1" si="894"/>
        <v/>
      </c>
      <c r="Q5353" s="436" t="str">
        <f t="shared" ca="1" si="895"/>
        <v/>
      </c>
      <c r="R5353" s="436" t="str">
        <f t="shared" ca="1" si="896"/>
        <v/>
      </c>
      <c r="S5353" s="436" t="str">
        <f t="shared" ca="1" si="897"/>
        <v/>
      </c>
      <c r="T5353" s="437" t="str">
        <f t="shared" ca="1" si="898"/>
        <v/>
      </c>
      <c r="U5353" s="438"/>
      <c r="V5353" s="435"/>
      <c r="W5353" s="435"/>
      <c r="X5353" s="435"/>
      <c r="Y5353" s="435"/>
      <c r="Z5353" s="435"/>
      <c r="AA5353" s="439"/>
    </row>
    <row r="5354" spans="1:27" ht="13.8" x14ac:dyDescent="0.3">
      <c r="A5354" s="564"/>
      <c r="B5354" s="430"/>
      <c r="C5354" s="430"/>
      <c r="D5354" s="430"/>
      <c r="E5354" s="430"/>
      <c r="F5354" s="430"/>
      <c r="G5354" s="442"/>
      <c r="H5354" s="443"/>
      <c r="I5354" s="444"/>
      <c r="J5354" s="623"/>
      <c r="K5354" s="430"/>
      <c r="L5354" s="546"/>
      <c r="M5354" s="434"/>
      <c r="N5354" s="530"/>
      <c r="O5354" s="435"/>
      <c r="P5354" s="436" t="str">
        <f t="shared" ca="1" si="894"/>
        <v/>
      </c>
      <c r="Q5354" s="436" t="str">
        <f t="shared" ca="1" si="895"/>
        <v/>
      </c>
      <c r="R5354" s="436" t="str">
        <f t="shared" ca="1" si="896"/>
        <v/>
      </c>
      <c r="S5354" s="436" t="str">
        <f t="shared" ca="1" si="897"/>
        <v/>
      </c>
      <c r="T5354" s="437" t="str">
        <f t="shared" ca="1" si="898"/>
        <v/>
      </c>
      <c r="U5354" s="438"/>
      <c r="V5354" s="435"/>
      <c r="W5354" s="435"/>
      <c r="X5354" s="435"/>
      <c r="Y5354" s="435"/>
      <c r="Z5354" s="435"/>
      <c r="AA5354" s="439"/>
    </row>
    <row r="5355" spans="1:27" ht="13.8" x14ac:dyDescent="0.3">
      <c r="A5355" s="564"/>
      <c r="B5355" s="430"/>
      <c r="C5355" s="430"/>
      <c r="D5355" s="430"/>
      <c r="E5355" s="430"/>
      <c r="F5355" s="430"/>
      <c r="G5355" s="442"/>
      <c r="H5355" s="443"/>
      <c r="I5355" s="444"/>
      <c r="J5355" s="623"/>
      <c r="K5355" s="430"/>
      <c r="L5355" s="546"/>
      <c r="M5355" s="434"/>
      <c r="N5355" s="530"/>
      <c r="O5355" s="435"/>
      <c r="P5355" s="436" t="str">
        <f t="shared" ca="1" si="894"/>
        <v/>
      </c>
      <c r="Q5355" s="436" t="str">
        <f t="shared" ca="1" si="895"/>
        <v/>
      </c>
      <c r="R5355" s="436" t="str">
        <f t="shared" ca="1" si="896"/>
        <v/>
      </c>
      <c r="S5355" s="436" t="str">
        <f t="shared" ca="1" si="897"/>
        <v/>
      </c>
      <c r="T5355" s="437" t="str">
        <f t="shared" ca="1" si="898"/>
        <v/>
      </c>
      <c r="U5355" s="438"/>
      <c r="V5355" s="435"/>
      <c r="W5355" s="435"/>
      <c r="X5355" s="435"/>
      <c r="Y5355" s="435"/>
      <c r="Z5355" s="435"/>
      <c r="AA5355" s="439"/>
    </row>
    <row r="5356" spans="1:27" ht="13.8" x14ac:dyDescent="0.3">
      <c r="A5356" s="564"/>
      <c r="B5356" s="430"/>
      <c r="C5356" s="430"/>
      <c r="D5356" s="430"/>
      <c r="E5356" s="430"/>
      <c r="F5356" s="430"/>
      <c r="G5356" s="442"/>
      <c r="H5356" s="443"/>
      <c r="I5356" s="444"/>
      <c r="J5356" s="623"/>
      <c r="K5356" s="430"/>
      <c r="L5356" s="546"/>
      <c r="M5356" s="434"/>
      <c r="N5356" s="530"/>
      <c r="O5356" s="435"/>
      <c r="P5356" s="436" t="str">
        <f t="shared" ca="1" si="894"/>
        <v/>
      </c>
      <c r="Q5356" s="436" t="str">
        <f t="shared" ca="1" si="895"/>
        <v/>
      </c>
      <c r="R5356" s="436" t="str">
        <f t="shared" ca="1" si="896"/>
        <v/>
      </c>
      <c r="S5356" s="436" t="str">
        <f t="shared" ca="1" si="897"/>
        <v/>
      </c>
      <c r="T5356" s="437" t="str">
        <f t="shared" ca="1" si="898"/>
        <v/>
      </c>
      <c r="U5356" s="438"/>
      <c r="V5356" s="435"/>
      <c r="W5356" s="435"/>
      <c r="X5356" s="435"/>
      <c r="Y5356" s="435"/>
      <c r="Z5356" s="435"/>
      <c r="AA5356" s="439"/>
    </row>
    <row r="5357" spans="1:27" ht="13.8" x14ac:dyDescent="0.3">
      <c r="A5357" s="564"/>
      <c r="B5357" s="430"/>
      <c r="C5357" s="430"/>
      <c r="D5357" s="430"/>
      <c r="E5357" s="430"/>
      <c r="F5357" s="430"/>
      <c r="G5357" s="442"/>
      <c r="H5357" s="443"/>
      <c r="I5357" s="444"/>
      <c r="J5357" s="623"/>
      <c r="K5357" s="430"/>
      <c r="L5357" s="546"/>
      <c r="M5357" s="434"/>
      <c r="N5357" s="530"/>
      <c r="O5357" s="435"/>
      <c r="P5357" s="436" t="str">
        <f t="shared" ca="1" si="894"/>
        <v/>
      </c>
      <c r="Q5357" s="436" t="str">
        <f t="shared" ca="1" si="895"/>
        <v/>
      </c>
      <c r="R5357" s="436" t="str">
        <f t="shared" ca="1" si="896"/>
        <v/>
      </c>
      <c r="S5357" s="436" t="str">
        <f t="shared" ca="1" si="897"/>
        <v/>
      </c>
      <c r="T5357" s="437" t="str">
        <f t="shared" ca="1" si="898"/>
        <v/>
      </c>
      <c r="U5357" s="438"/>
      <c r="V5357" s="435"/>
      <c r="W5357" s="435"/>
      <c r="X5357" s="435"/>
      <c r="Y5357" s="435"/>
      <c r="Z5357" s="435"/>
      <c r="AA5357" s="439"/>
    </row>
    <row r="5358" spans="1:27" ht="13.8" x14ac:dyDescent="0.3">
      <c r="A5358" s="564"/>
      <c r="B5358" s="430"/>
      <c r="C5358" s="430"/>
      <c r="D5358" s="430"/>
      <c r="E5358" s="430"/>
      <c r="F5358" s="430"/>
      <c r="G5358" s="442"/>
      <c r="H5358" s="443"/>
      <c r="I5358" s="444"/>
      <c r="J5358" s="623"/>
      <c r="K5358" s="430"/>
      <c r="L5358" s="546"/>
      <c r="M5358" s="434"/>
      <c r="N5358" s="530"/>
      <c r="O5358" s="435"/>
      <c r="P5358" s="436" t="str">
        <f t="shared" ca="1" si="894"/>
        <v/>
      </c>
      <c r="Q5358" s="436" t="str">
        <f t="shared" ca="1" si="895"/>
        <v/>
      </c>
      <c r="R5358" s="436" t="str">
        <f t="shared" ca="1" si="896"/>
        <v/>
      </c>
      <c r="S5358" s="436" t="str">
        <f t="shared" ca="1" si="897"/>
        <v/>
      </c>
      <c r="T5358" s="437" t="str">
        <f t="shared" ca="1" si="898"/>
        <v/>
      </c>
      <c r="U5358" s="438"/>
      <c r="V5358" s="435"/>
      <c r="W5358" s="435"/>
      <c r="X5358" s="435"/>
      <c r="Y5358" s="435"/>
      <c r="Z5358" s="435"/>
      <c r="AA5358" s="439"/>
    </row>
    <row r="5359" spans="1:27" ht="13.8" x14ac:dyDescent="0.3">
      <c r="A5359" s="564"/>
      <c r="B5359" s="430"/>
      <c r="C5359" s="430"/>
      <c r="D5359" s="430"/>
      <c r="E5359" s="430"/>
      <c r="F5359" s="430"/>
      <c r="G5359" s="442"/>
      <c r="H5359" s="443"/>
      <c r="I5359" s="444"/>
      <c r="J5359" s="623"/>
      <c r="K5359" s="430"/>
      <c r="L5359" s="546"/>
      <c r="M5359" s="434"/>
      <c r="N5359" s="530"/>
      <c r="O5359" s="435"/>
      <c r="P5359" s="436" t="str">
        <f t="shared" ca="1" si="894"/>
        <v/>
      </c>
      <c r="Q5359" s="436" t="str">
        <f t="shared" ca="1" si="895"/>
        <v/>
      </c>
      <c r="R5359" s="436" t="str">
        <f t="shared" ca="1" si="896"/>
        <v/>
      </c>
      <c r="S5359" s="436" t="str">
        <f t="shared" ca="1" si="897"/>
        <v/>
      </c>
      <c r="T5359" s="437" t="str">
        <f t="shared" ca="1" si="898"/>
        <v/>
      </c>
      <c r="U5359" s="438"/>
      <c r="V5359" s="435"/>
      <c r="W5359" s="435"/>
      <c r="X5359" s="435"/>
      <c r="Y5359" s="435"/>
      <c r="Z5359" s="435"/>
      <c r="AA5359" s="439"/>
    </row>
    <row r="5360" spans="1:27" ht="13.8" x14ac:dyDescent="0.3">
      <c r="A5360" s="564"/>
      <c r="B5360" s="430"/>
      <c r="C5360" s="430"/>
      <c r="D5360" s="430"/>
      <c r="E5360" s="430"/>
      <c r="F5360" s="430"/>
      <c r="G5360" s="442"/>
      <c r="H5360" s="443"/>
      <c r="I5360" s="444"/>
      <c r="J5360" s="623"/>
      <c r="K5360" s="430"/>
      <c r="L5360" s="546"/>
      <c r="M5360" s="434"/>
      <c r="N5360" s="530"/>
      <c r="O5360" s="435"/>
      <c r="P5360" s="436" t="str">
        <f t="shared" ca="1" si="894"/>
        <v/>
      </c>
      <c r="Q5360" s="436" t="str">
        <f t="shared" ca="1" si="895"/>
        <v/>
      </c>
      <c r="R5360" s="436" t="str">
        <f t="shared" ca="1" si="896"/>
        <v/>
      </c>
      <c r="S5360" s="436" t="str">
        <f t="shared" ca="1" si="897"/>
        <v/>
      </c>
      <c r="T5360" s="437" t="str">
        <f t="shared" ca="1" si="898"/>
        <v/>
      </c>
      <c r="U5360" s="438"/>
      <c r="V5360" s="435"/>
      <c r="W5360" s="435"/>
      <c r="X5360" s="435"/>
      <c r="Y5360" s="435"/>
      <c r="Z5360" s="435"/>
      <c r="AA5360" s="439"/>
    </row>
    <row r="5361" spans="1:27" ht="13.8" x14ac:dyDescent="0.3">
      <c r="A5361" s="564"/>
      <c r="B5361" s="430"/>
      <c r="C5361" s="430"/>
      <c r="D5361" s="430"/>
      <c r="E5361" s="430"/>
      <c r="F5361" s="430"/>
      <c r="G5361" s="442"/>
      <c r="H5361" s="443"/>
      <c r="I5361" s="444"/>
      <c r="J5361" s="623"/>
      <c r="K5361" s="430"/>
      <c r="L5361" s="546"/>
      <c r="M5361" s="434"/>
      <c r="N5361" s="530"/>
      <c r="O5361" s="435"/>
      <c r="P5361" s="436" t="str">
        <f t="shared" ca="1" si="894"/>
        <v/>
      </c>
      <c r="Q5361" s="436" t="str">
        <f t="shared" ca="1" si="895"/>
        <v/>
      </c>
      <c r="R5361" s="436" t="str">
        <f t="shared" ca="1" si="896"/>
        <v/>
      </c>
      <c r="S5361" s="436" t="str">
        <f t="shared" ca="1" si="897"/>
        <v/>
      </c>
      <c r="T5361" s="437" t="str">
        <f t="shared" ca="1" si="898"/>
        <v/>
      </c>
      <c r="U5361" s="438"/>
      <c r="V5361" s="435"/>
      <c r="W5361" s="435"/>
      <c r="X5361" s="435"/>
      <c r="Y5361" s="435"/>
      <c r="Z5361" s="435"/>
      <c r="AA5361" s="439"/>
    </row>
    <row r="5362" spans="1:27" ht="13.8" x14ac:dyDescent="0.3">
      <c r="A5362" s="564"/>
      <c r="B5362" s="430"/>
      <c r="C5362" s="430"/>
      <c r="D5362" s="430"/>
      <c r="E5362" s="430"/>
      <c r="F5362" s="430"/>
      <c r="G5362" s="442"/>
      <c r="H5362" s="443"/>
      <c r="I5362" s="444"/>
      <c r="J5362" s="623"/>
      <c r="K5362" s="430"/>
      <c r="L5362" s="546"/>
      <c r="M5362" s="434"/>
      <c r="N5362" s="530"/>
      <c r="O5362" s="435"/>
      <c r="P5362" s="436" t="str">
        <f t="shared" ca="1" si="894"/>
        <v/>
      </c>
      <c r="Q5362" s="436" t="str">
        <f t="shared" ca="1" si="895"/>
        <v/>
      </c>
      <c r="R5362" s="436" t="str">
        <f t="shared" ca="1" si="896"/>
        <v/>
      </c>
      <c r="S5362" s="436" t="str">
        <f t="shared" ca="1" si="897"/>
        <v/>
      </c>
      <c r="T5362" s="437" t="str">
        <f t="shared" ca="1" si="898"/>
        <v/>
      </c>
      <c r="U5362" s="438"/>
      <c r="V5362" s="435"/>
      <c r="W5362" s="435"/>
      <c r="X5362" s="435"/>
      <c r="Y5362" s="435"/>
      <c r="Z5362" s="435"/>
      <c r="AA5362" s="439"/>
    </row>
    <row r="5363" spans="1:27" ht="13.8" x14ac:dyDescent="0.3">
      <c r="A5363" s="564"/>
      <c r="B5363" s="430"/>
      <c r="C5363" s="430"/>
      <c r="D5363" s="430"/>
      <c r="E5363" s="430"/>
      <c r="F5363" s="430"/>
      <c r="G5363" s="442"/>
      <c r="H5363" s="443"/>
      <c r="I5363" s="444"/>
      <c r="J5363" s="623"/>
      <c r="K5363" s="430"/>
      <c r="L5363" s="546"/>
      <c r="M5363" s="434"/>
      <c r="N5363" s="530"/>
      <c r="O5363" s="435"/>
      <c r="P5363" s="436" t="str">
        <f t="shared" ca="1" si="894"/>
        <v/>
      </c>
      <c r="Q5363" s="436" t="str">
        <f t="shared" ca="1" si="895"/>
        <v/>
      </c>
      <c r="R5363" s="436" t="str">
        <f t="shared" ca="1" si="896"/>
        <v/>
      </c>
      <c r="S5363" s="436" t="str">
        <f t="shared" ca="1" si="897"/>
        <v/>
      </c>
      <c r="T5363" s="437" t="str">
        <f t="shared" ca="1" si="898"/>
        <v/>
      </c>
      <c r="U5363" s="438"/>
      <c r="V5363" s="435"/>
      <c r="W5363" s="435"/>
      <c r="X5363" s="435"/>
      <c r="Y5363" s="435"/>
      <c r="Z5363" s="435"/>
      <c r="AA5363" s="439"/>
    </row>
    <row r="5364" spans="1:27" ht="13.8" x14ac:dyDescent="0.3">
      <c r="A5364" s="564"/>
      <c r="B5364" s="430"/>
      <c r="C5364" s="430"/>
      <c r="D5364" s="430"/>
      <c r="E5364" s="430"/>
      <c r="F5364" s="430"/>
      <c r="G5364" s="442"/>
      <c r="H5364" s="443"/>
      <c r="I5364" s="444"/>
      <c r="J5364" s="623"/>
      <c r="K5364" s="430"/>
      <c r="L5364" s="546"/>
      <c r="M5364" s="434"/>
      <c r="N5364" s="530"/>
      <c r="O5364" s="435"/>
      <c r="P5364" s="436" t="str">
        <f t="shared" ca="1" si="894"/>
        <v/>
      </c>
      <c r="Q5364" s="436" t="str">
        <f t="shared" ca="1" si="895"/>
        <v/>
      </c>
      <c r="R5364" s="436" t="str">
        <f t="shared" ca="1" si="896"/>
        <v/>
      </c>
      <c r="S5364" s="436" t="str">
        <f t="shared" ca="1" si="897"/>
        <v/>
      </c>
      <c r="T5364" s="437" t="str">
        <f t="shared" ca="1" si="898"/>
        <v/>
      </c>
      <c r="U5364" s="438"/>
      <c r="V5364" s="435"/>
      <c r="W5364" s="435"/>
      <c r="X5364" s="435"/>
      <c r="Y5364" s="435"/>
      <c r="Z5364" s="435"/>
      <c r="AA5364" s="439"/>
    </row>
    <row r="5365" spans="1:27" ht="13.8" x14ac:dyDescent="0.3">
      <c r="A5365" s="564"/>
      <c r="B5365" s="430"/>
      <c r="C5365" s="430"/>
      <c r="D5365" s="430"/>
      <c r="E5365" s="430"/>
      <c r="F5365" s="430"/>
      <c r="G5365" s="442"/>
      <c r="H5365" s="443"/>
      <c r="I5365" s="444"/>
      <c r="J5365" s="623"/>
      <c r="K5365" s="430"/>
      <c r="L5365" s="546"/>
      <c r="M5365" s="434"/>
      <c r="N5365" s="530"/>
      <c r="O5365" s="435"/>
      <c r="P5365" s="436" t="str">
        <f t="shared" ca="1" si="894"/>
        <v/>
      </c>
      <c r="Q5365" s="436" t="str">
        <f t="shared" ca="1" si="895"/>
        <v/>
      </c>
      <c r="R5365" s="436" t="str">
        <f t="shared" ca="1" si="896"/>
        <v/>
      </c>
      <c r="S5365" s="436" t="str">
        <f t="shared" ca="1" si="897"/>
        <v/>
      </c>
      <c r="T5365" s="437" t="str">
        <f t="shared" ca="1" si="898"/>
        <v/>
      </c>
      <c r="U5365" s="438"/>
      <c r="V5365" s="435"/>
      <c r="W5365" s="435"/>
      <c r="X5365" s="435"/>
      <c r="Y5365" s="435"/>
      <c r="Z5365" s="435"/>
      <c r="AA5365" s="439"/>
    </row>
    <row r="5366" spans="1:27" ht="13.8" x14ac:dyDescent="0.3">
      <c r="A5366" s="564"/>
      <c r="B5366" s="430"/>
      <c r="C5366" s="430"/>
      <c r="D5366" s="430"/>
      <c r="E5366" s="430"/>
      <c r="F5366" s="430"/>
      <c r="G5366" s="442"/>
      <c r="H5366" s="443"/>
      <c r="I5366" s="444"/>
      <c r="J5366" s="623"/>
      <c r="K5366" s="430"/>
      <c r="L5366" s="546"/>
      <c r="M5366" s="434"/>
      <c r="N5366" s="530"/>
      <c r="O5366" s="435"/>
      <c r="P5366" s="436" t="str">
        <f t="shared" ca="1" si="894"/>
        <v/>
      </c>
      <c r="Q5366" s="436" t="str">
        <f t="shared" ca="1" si="895"/>
        <v/>
      </c>
      <c r="R5366" s="436" t="str">
        <f t="shared" ca="1" si="896"/>
        <v/>
      </c>
      <c r="S5366" s="436" t="str">
        <f t="shared" ca="1" si="897"/>
        <v/>
      </c>
      <c r="T5366" s="437" t="str">
        <f t="shared" ca="1" si="898"/>
        <v/>
      </c>
      <c r="U5366" s="438"/>
      <c r="V5366" s="435"/>
      <c r="W5366" s="435"/>
      <c r="X5366" s="435"/>
      <c r="Y5366" s="435"/>
      <c r="Z5366" s="435"/>
      <c r="AA5366" s="439"/>
    </row>
    <row r="5367" spans="1:27" ht="13.8" x14ac:dyDescent="0.3">
      <c r="A5367" s="564"/>
      <c r="B5367" s="430"/>
      <c r="C5367" s="430"/>
      <c r="D5367" s="430"/>
      <c r="E5367" s="430"/>
      <c r="F5367" s="430"/>
      <c r="G5367" s="442"/>
      <c r="H5367" s="443"/>
      <c r="I5367" s="444"/>
      <c r="J5367" s="623"/>
      <c r="K5367" s="430"/>
      <c r="L5367" s="546"/>
      <c r="M5367" s="434"/>
      <c r="N5367" s="530"/>
      <c r="O5367" s="435"/>
      <c r="P5367" s="436" t="str">
        <f t="shared" ca="1" si="894"/>
        <v/>
      </c>
      <c r="Q5367" s="436" t="str">
        <f t="shared" ca="1" si="895"/>
        <v/>
      </c>
      <c r="R5367" s="436" t="str">
        <f t="shared" ca="1" si="896"/>
        <v/>
      </c>
      <c r="S5367" s="436" t="str">
        <f t="shared" ca="1" si="897"/>
        <v/>
      </c>
      <c r="T5367" s="437" t="str">
        <f t="shared" ca="1" si="898"/>
        <v/>
      </c>
      <c r="U5367" s="438"/>
      <c r="V5367" s="435"/>
      <c r="W5367" s="435"/>
      <c r="X5367" s="435"/>
      <c r="Y5367" s="435"/>
      <c r="Z5367" s="435"/>
      <c r="AA5367" s="439"/>
    </row>
    <row r="5368" spans="1:27" ht="13.8" x14ac:dyDescent="0.3">
      <c r="A5368" s="564"/>
      <c r="B5368" s="430"/>
      <c r="C5368" s="430"/>
      <c r="D5368" s="430"/>
      <c r="E5368" s="430"/>
      <c r="F5368" s="430"/>
      <c r="G5368" s="442"/>
      <c r="H5368" s="443"/>
      <c r="I5368" s="444"/>
      <c r="J5368" s="623"/>
      <c r="K5368" s="430"/>
      <c r="L5368" s="546"/>
      <c r="M5368" s="434"/>
      <c r="N5368" s="530"/>
      <c r="O5368" s="435"/>
      <c r="P5368" s="436" t="str">
        <f t="shared" ca="1" si="894"/>
        <v/>
      </c>
      <c r="Q5368" s="436" t="str">
        <f t="shared" ca="1" si="895"/>
        <v/>
      </c>
      <c r="R5368" s="436" t="str">
        <f t="shared" ca="1" si="896"/>
        <v/>
      </c>
      <c r="S5368" s="436" t="str">
        <f t="shared" ca="1" si="897"/>
        <v/>
      </c>
      <c r="T5368" s="437" t="str">
        <f t="shared" ca="1" si="898"/>
        <v/>
      </c>
      <c r="U5368" s="438"/>
      <c r="V5368" s="435"/>
      <c r="W5368" s="435"/>
      <c r="X5368" s="435"/>
      <c r="Y5368" s="435"/>
      <c r="Z5368" s="435"/>
      <c r="AA5368" s="439"/>
    </row>
    <row r="5369" spans="1:27" ht="13.8" x14ac:dyDescent="0.3">
      <c r="A5369" s="564"/>
      <c r="B5369" s="430"/>
      <c r="C5369" s="430"/>
      <c r="D5369" s="430"/>
      <c r="E5369" s="430"/>
      <c r="F5369" s="430"/>
      <c r="G5369" s="442"/>
      <c r="H5369" s="443"/>
      <c r="I5369" s="444"/>
      <c r="J5369" s="623"/>
      <c r="K5369" s="430"/>
      <c r="L5369" s="546"/>
      <c r="M5369" s="434"/>
      <c r="N5369" s="530"/>
      <c r="O5369" s="435"/>
      <c r="P5369" s="436" t="str">
        <f t="shared" ca="1" si="894"/>
        <v/>
      </c>
      <c r="Q5369" s="436" t="str">
        <f t="shared" ca="1" si="895"/>
        <v/>
      </c>
      <c r="R5369" s="436" t="str">
        <f t="shared" ca="1" si="896"/>
        <v/>
      </c>
      <c r="S5369" s="436" t="str">
        <f t="shared" ca="1" si="897"/>
        <v/>
      </c>
      <c r="T5369" s="437" t="str">
        <f t="shared" ca="1" si="898"/>
        <v/>
      </c>
      <c r="U5369" s="438"/>
      <c r="V5369" s="435"/>
      <c r="W5369" s="435"/>
      <c r="X5369" s="435"/>
      <c r="Y5369" s="435"/>
      <c r="Z5369" s="435"/>
      <c r="AA5369" s="439"/>
    </row>
    <row r="5370" spans="1:27" ht="13.8" x14ac:dyDescent="0.3">
      <c r="A5370" s="564"/>
      <c r="B5370" s="430"/>
      <c r="C5370" s="430"/>
      <c r="D5370" s="430"/>
      <c r="E5370" s="430"/>
      <c r="F5370" s="430"/>
      <c r="G5370" s="442"/>
      <c r="H5370" s="443"/>
      <c r="I5370" s="444"/>
      <c r="J5370" s="623"/>
      <c r="K5370" s="430"/>
      <c r="L5370" s="546"/>
      <c r="M5370" s="434"/>
      <c r="N5370" s="530"/>
      <c r="O5370" s="435"/>
      <c r="P5370" s="436" t="str">
        <f t="shared" ref="P5370:P5401" ca="1" si="899">IF(K5370="NÃO INTERVENCIONADO",TODAY()-J5370,"")</f>
        <v/>
      </c>
      <c r="Q5370" s="436" t="str">
        <f t="shared" ref="Q5370:Q5401" ca="1" si="900">IF(K5370="ENCOMENDADO",TODAY()-J5370,"")</f>
        <v/>
      </c>
      <c r="R5370" s="436" t="str">
        <f t="shared" ref="R5370:R5401" ca="1" si="901">IF(K5370="EM OBRA",TODAY()-J5370,"")</f>
        <v/>
      </c>
      <c r="S5370" s="436" t="str">
        <f t="shared" ref="S5370:S5401" ca="1" si="902">IF(K5370="CORREÇÃO NÃO ACEITE",TODAY()-J5370,"")</f>
        <v/>
      </c>
      <c r="T5370" s="437" t="str">
        <f t="shared" ref="T5370:T5401" ca="1" si="903">IF(K5370="A VERIFICAR",TODAY()-J5370,"")</f>
        <v/>
      </c>
      <c r="U5370" s="438"/>
      <c r="V5370" s="435"/>
      <c r="W5370" s="435"/>
      <c r="X5370" s="435"/>
      <c r="Y5370" s="435"/>
      <c r="Z5370" s="435"/>
      <c r="AA5370" s="439"/>
    </row>
    <row r="5371" spans="1:27" ht="13.8" x14ac:dyDescent="0.3">
      <c r="A5371" s="564"/>
      <c r="B5371" s="430"/>
      <c r="C5371" s="430"/>
      <c r="D5371" s="430"/>
      <c r="E5371" s="430"/>
      <c r="F5371" s="430"/>
      <c r="G5371" s="442"/>
      <c r="H5371" s="443"/>
      <c r="I5371" s="444"/>
      <c r="J5371" s="623"/>
      <c r="K5371" s="430"/>
      <c r="L5371" s="546"/>
      <c r="M5371" s="434"/>
      <c r="N5371" s="530"/>
      <c r="O5371" s="435"/>
      <c r="P5371" s="436" t="str">
        <f t="shared" ca="1" si="899"/>
        <v/>
      </c>
      <c r="Q5371" s="436" t="str">
        <f t="shared" ca="1" si="900"/>
        <v/>
      </c>
      <c r="R5371" s="436" t="str">
        <f t="shared" ca="1" si="901"/>
        <v/>
      </c>
      <c r="S5371" s="436" t="str">
        <f t="shared" ca="1" si="902"/>
        <v/>
      </c>
      <c r="T5371" s="437" t="str">
        <f t="shared" ca="1" si="903"/>
        <v/>
      </c>
      <c r="U5371" s="438"/>
      <c r="V5371" s="435"/>
      <c r="W5371" s="435"/>
      <c r="X5371" s="435"/>
      <c r="Y5371" s="435"/>
      <c r="Z5371" s="435"/>
      <c r="AA5371" s="439"/>
    </row>
    <row r="5372" spans="1:27" ht="13.8" x14ac:dyDescent="0.3">
      <c r="A5372" s="564"/>
      <c r="B5372" s="430"/>
      <c r="C5372" s="430"/>
      <c r="D5372" s="430"/>
      <c r="E5372" s="430"/>
      <c r="F5372" s="430"/>
      <c r="G5372" s="442"/>
      <c r="H5372" s="443"/>
      <c r="I5372" s="444"/>
      <c r="J5372" s="623"/>
      <c r="K5372" s="430"/>
      <c r="L5372" s="546"/>
      <c r="M5372" s="434"/>
      <c r="N5372" s="530"/>
      <c r="O5372" s="435"/>
      <c r="P5372" s="436" t="str">
        <f t="shared" ca="1" si="899"/>
        <v/>
      </c>
      <c r="Q5372" s="436" t="str">
        <f t="shared" ca="1" si="900"/>
        <v/>
      </c>
      <c r="R5372" s="436" t="str">
        <f t="shared" ca="1" si="901"/>
        <v/>
      </c>
      <c r="S5372" s="436" t="str">
        <f t="shared" ca="1" si="902"/>
        <v/>
      </c>
      <c r="T5372" s="437" t="str">
        <f t="shared" ca="1" si="903"/>
        <v/>
      </c>
      <c r="U5372" s="438"/>
      <c r="V5372" s="435"/>
      <c r="W5372" s="435"/>
      <c r="X5372" s="435"/>
      <c r="Y5372" s="435"/>
      <c r="Z5372" s="435"/>
      <c r="AA5372" s="439"/>
    </row>
    <row r="5373" spans="1:27" ht="13.8" x14ac:dyDescent="0.3">
      <c r="A5373" s="564"/>
      <c r="B5373" s="430"/>
      <c r="C5373" s="430"/>
      <c r="D5373" s="430"/>
      <c r="E5373" s="430"/>
      <c r="F5373" s="430"/>
      <c r="G5373" s="442"/>
      <c r="H5373" s="443"/>
      <c r="I5373" s="444"/>
      <c r="J5373" s="623"/>
      <c r="K5373" s="430"/>
      <c r="L5373" s="546"/>
      <c r="M5373" s="434"/>
      <c r="N5373" s="530"/>
      <c r="O5373" s="435"/>
      <c r="P5373" s="436" t="str">
        <f t="shared" ca="1" si="899"/>
        <v/>
      </c>
      <c r="Q5373" s="436" t="str">
        <f t="shared" ca="1" si="900"/>
        <v/>
      </c>
      <c r="R5373" s="436" t="str">
        <f t="shared" ca="1" si="901"/>
        <v/>
      </c>
      <c r="S5373" s="436" t="str">
        <f t="shared" ca="1" si="902"/>
        <v/>
      </c>
      <c r="T5373" s="437" t="str">
        <f t="shared" ca="1" si="903"/>
        <v/>
      </c>
      <c r="U5373" s="438"/>
      <c r="V5373" s="435"/>
      <c r="W5373" s="435"/>
      <c r="X5373" s="435"/>
      <c r="Y5373" s="435"/>
      <c r="Z5373" s="435"/>
      <c r="AA5373" s="439"/>
    </row>
    <row r="5374" spans="1:27" ht="13.8" x14ac:dyDescent="0.3">
      <c r="A5374" s="564"/>
      <c r="B5374" s="430"/>
      <c r="C5374" s="430"/>
      <c r="D5374" s="430"/>
      <c r="E5374" s="430"/>
      <c r="F5374" s="430"/>
      <c r="G5374" s="442"/>
      <c r="H5374" s="443"/>
      <c r="I5374" s="444"/>
      <c r="J5374" s="623"/>
      <c r="K5374" s="430"/>
      <c r="L5374" s="546"/>
      <c r="M5374" s="434"/>
      <c r="N5374" s="530"/>
      <c r="O5374" s="435"/>
      <c r="P5374" s="436" t="str">
        <f t="shared" ca="1" si="899"/>
        <v/>
      </c>
      <c r="Q5374" s="436" t="str">
        <f t="shared" ca="1" si="900"/>
        <v/>
      </c>
      <c r="R5374" s="436" t="str">
        <f t="shared" ca="1" si="901"/>
        <v/>
      </c>
      <c r="S5374" s="436" t="str">
        <f t="shared" ca="1" si="902"/>
        <v/>
      </c>
      <c r="T5374" s="437" t="str">
        <f t="shared" ca="1" si="903"/>
        <v/>
      </c>
      <c r="U5374" s="438"/>
      <c r="V5374" s="435"/>
      <c r="W5374" s="435"/>
      <c r="X5374" s="435"/>
      <c r="Y5374" s="435"/>
      <c r="Z5374" s="435"/>
      <c r="AA5374" s="439"/>
    </row>
    <row r="5375" spans="1:27" ht="13.8" x14ac:dyDescent="0.3">
      <c r="A5375" s="564"/>
      <c r="B5375" s="430"/>
      <c r="C5375" s="430"/>
      <c r="D5375" s="430"/>
      <c r="E5375" s="430"/>
      <c r="F5375" s="430"/>
      <c r="G5375" s="442"/>
      <c r="H5375" s="443"/>
      <c r="I5375" s="444"/>
      <c r="J5375" s="623"/>
      <c r="K5375" s="430"/>
      <c r="L5375" s="546"/>
      <c r="M5375" s="434"/>
      <c r="N5375" s="530"/>
      <c r="O5375" s="435"/>
      <c r="P5375" s="436" t="str">
        <f t="shared" ca="1" si="899"/>
        <v/>
      </c>
      <c r="Q5375" s="436" t="str">
        <f t="shared" ca="1" si="900"/>
        <v/>
      </c>
      <c r="R5375" s="436" t="str">
        <f t="shared" ca="1" si="901"/>
        <v/>
      </c>
      <c r="S5375" s="436" t="str">
        <f t="shared" ca="1" si="902"/>
        <v/>
      </c>
      <c r="T5375" s="437" t="str">
        <f t="shared" ca="1" si="903"/>
        <v/>
      </c>
      <c r="U5375" s="438"/>
      <c r="V5375" s="435"/>
      <c r="W5375" s="435"/>
      <c r="X5375" s="435"/>
      <c r="Y5375" s="435"/>
      <c r="Z5375" s="435"/>
      <c r="AA5375" s="439"/>
    </row>
    <row r="5376" spans="1:27" ht="13.8" x14ac:dyDescent="0.3">
      <c r="A5376" s="564"/>
      <c r="B5376" s="430"/>
      <c r="C5376" s="430"/>
      <c r="D5376" s="430"/>
      <c r="E5376" s="430"/>
      <c r="F5376" s="430"/>
      <c r="G5376" s="442"/>
      <c r="H5376" s="443"/>
      <c r="I5376" s="444"/>
      <c r="J5376" s="623"/>
      <c r="K5376" s="430"/>
      <c r="L5376" s="546"/>
      <c r="M5376" s="434"/>
      <c r="N5376" s="530"/>
      <c r="O5376" s="435"/>
      <c r="P5376" s="436" t="str">
        <f t="shared" ca="1" si="899"/>
        <v/>
      </c>
      <c r="Q5376" s="436" t="str">
        <f t="shared" ca="1" si="900"/>
        <v/>
      </c>
      <c r="R5376" s="436" t="str">
        <f t="shared" ca="1" si="901"/>
        <v/>
      </c>
      <c r="S5376" s="436" t="str">
        <f t="shared" ca="1" si="902"/>
        <v/>
      </c>
      <c r="T5376" s="437" t="str">
        <f t="shared" ca="1" si="903"/>
        <v/>
      </c>
      <c r="U5376" s="438"/>
      <c r="V5376" s="435"/>
      <c r="W5376" s="435"/>
      <c r="X5376" s="435"/>
      <c r="Y5376" s="435"/>
      <c r="Z5376" s="435"/>
      <c r="AA5376" s="439"/>
    </row>
    <row r="5377" spans="1:27" ht="13.8" x14ac:dyDescent="0.3">
      <c r="A5377" s="564"/>
      <c r="B5377" s="430"/>
      <c r="C5377" s="430"/>
      <c r="D5377" s="430"/>
      <c r="E5377" s="430"/>
      <c r="F5377" s="430"/>
      <c r="G5377" s="442"/>
      <c r="H5377" s="443"/>
      <c r="I5377" s="444"/>
      <c r="J5377" s="623"/>
      <c r="K5377" s="430"/>
      <c r="L5377" s="546"/>
      <c r="M5377" s="434"/>
      <c r="N5377" s="530"/>
      <c r="O5377" s="435"/>
      <c r="P5377" s="436" t="str">
        <f t="shared" ca="1" si="899"/>
        <v/>
      </c>
      <c r="Q5377" s="436" t="str">
        <f t="shared" ca="1" si="900"/>
        <v/>
      </c>
      <c r="R5377" s="436" t="str">
        <f t="shared" ca="1" si="901"/>
        <v/>
      </c>
      <c r="S5377" s="436" t="str">
        <f t="shared" ca="1" si="902"/>
        <v/>
      </c>
      <c r="T5377" s="437" t="str">
        <f t="shared" ca="1" si="903"/>
        <v/>
      </c>
      <c r="U5377" s="438"/>
      <c r="V5377" s="435"/>
      <c r="W5377" s="435"/>
      <c r="X5377" s="435"/>
      <c r="Y5377" s="435"/>
      <c r="Z5377" s="435"/>
      <c r="AA5377" s="439"/>
    </row>
    <row r="5378" spans="1:27" ht="13.8" x14ac:dyDescent="0.3">
      <c r="A5378" s="564"/>
      <c r="B5378" s="430"/>
      <c r="C5378" s="430"/>
      <c r="D5378" s="430"/>
      <c r="E5378" s="430"/>
      <c r="F5378" s="430"/>
      <c r="G5378" s="442"/>
      <c r="H5378" s="443"/>
      <c r="I5378" s="444"/>
      <c r="J5378" s="623"/>
      <c r="K5378" s="430"/>
      <c r="L5378" s="546"/>
      <c r="M5378" s="434"/>
      <c r="N5378" s="530"/>
      <c r="O5378" s="435"/>
      <c r="P5378" s="436" t="str">
        <f t="shared" ca="1" si="899"/>
        <v/>
      </c>
      <c r="Q5378" s="436" t="str">
        <f t="shared" ca="1" si="900"/>
        <v/>
      </c>
      <c r="R5378" s="436" t="str">
        <f t="shared" ca="1" si="901"/>
        <v/>
      </c>
      <c r="S5378" s="436" t="str">
        <f t="shared" ca="1" si="902"/>
        <v/>
      </c>
      <c r="T5378" s="437" t="str">
        <f t="shared" ca="1" si="903"/>
        <v/>
      </c>
      <c r="U5378" s="438"/>
      <c r="V5378" s="435"/>
      <c r="W5378" s="435"/>
      <c r="X5378" s="435"/>
      <c r="Y5378" s="435"/>
      <c r="Z5378" s="435"/>
      <c r="AA5378" s="439"/>
    </row>
    <row r="5379" spans="1:27" ht="13.8" x14ac:dyDescent="0.3">
      <c r="A5379" s="564"/>
      <c r="B5379" s="430"/>
      <c r="C5379" s="430"/>
      <c r="D5379" s="430"/>
      <c r="E5379" s="430"/>
      <c r="F5379" s="430"/>
      <c r="G5379" s="442"/>
      <c r="H5379" s="443"/>
      <c r="I5379" s="444"/>
      <c r="J5379" s="623"/>
      <c r="K5379" s="430"/>
      <c r="L5379" s="546"/>
      <c r="M5379" s="434"/>
      <c r="N5379" s="530"/>
      <c r="O5379" s="435"/>
      <c r="P5379" s="436" t="str">
        <f t="shared" ca="1" si="899"/>
        <v/>
      </c>
      <c r="Q5379" s="436" t="str">
        <f t="shared" ca="1" si="900"/>
        <v/>
      </c>
      <c r="R5379" s="436" t="str">
        <f t="shared" ca="1" si="901"/>
        <v/>
      </c>
      <c r="S5379" s="436" t="str">
        <f t="shared" ca="1" si="902"/>
        <v/>
      </c>
      <c r="T5379" s="437" t="str">
        <f t="shared" ca="1" si="903"/>
        <v/>
      </c>
      <c r="U5379" s="438"/>
      <c r="V5379" s="435"/>
      <c r="W5379" s="435"/>
      <c r="X5379" s="435"/>
      <c r="Y5379" s="435"/>
      <c r="Z5379" s="435"/>
      <c r="AA5379" s="439"/>
    </row>
    <row r="5380" spans="1:27" ht="13.8" x14ac:dyDescent="0.3">
      <c r="A5380" s="564"/>
      <c r="B5380" s="430"/>
      <c r="C5380" s="430"/>
      <c r="D5380" s="430"/>
      <c r="E5380" s="430"/>
      <c r="F5380" s="430"/>
      <c r="G5380" s="442"/>
      <c r="H5380" s="443"/>
      <c r="I5380" s="444"/>
      <c r="J5380" s="623"/>
      <c r="K5380" s="430"/>
      <c r="L5380" s="546"/>
      <c r="M5380" s="434"/>
      <c r="N5380" s="530"/>
      <c r="O5380" s="435"/>
      <c r="P5380" s="436" t="str">
        <f t="shared" ca="1" si="899"/>
        <v/>
      </c>
      <c r="Q5380" s="436" t="str">
        <f t="shared" ca="1" si="900"/>
        <v/>
      </c>
      <c r="R5380" s="436" t="str">
        <f t="shared" ca="1" si="901"/>
        <v/>
      </c>
      <c r="S5380" s="436" t="str">
        <f t="shared" ca="1" si="902"/>
        <v/>
      </c>
      <c r="T5380" s="437" t="str">
        <f t="shared" ca="1" si="903"/>
        <v/>
      </c>
      <c r="U5380" s="438"/>
      <c r="V5380" s="435"/>
      <c r="W5380" s="435"/>
      <c r="X5380" s="435"/>
      <c r="Y5380" s="435"/>
      <c r="Z5380" s="435"/>
      <c r="AA5380" s="439"/>
    </row>
    <row r="5381" spans="1:27" ht="13.8" x14ac:dyDescent="0.3">
      <c r="A5381" s="564"/>
      <c r="B5381" s="430"/>
      <c r="C5381" s="430"/>
      <c r="D5381" s="430"/>
      <c r="E5381" s="430"/>
      <c r="F5381" s="430"/>
      <c r="G5381" s="442"/>
      <c r="H5381" s="443"/>
      <c r="I5381" s="444"/>
      <c r="J5381" s="623"/>
      <c r="K5381" s="430"/>
      <c r="L5381" s="546"/>
      <c r="M5381" s="434"/>
      <c r="N5381" s="530"/>
      <c r="O5381" s="435"/>
      <c r="P5381" s="436" t="str">
        <f t="shared" ca="1" si="899"/>
        <v/>
      </c>
      <c r="Q5381" s="436" t="str">
        <f t="shared" ca="1" si="900"/>
        <v/>
      </c>
      <c r="R5381" s="436" t="str">
        <f t="shared" ca="1" si="901"/>
        <v/>
      </c>
      <c r="S5381" s="436" t="str">
        <f t="shared" ca="1" si="902"/>
        <v/>
      </c>
      <c r="T5381" s="437" t="str">
        <f t="shared" ca="1" si="903"/>
        <v/>
      </c>
      <c r="U5381" s="438"/>
      <c r="V5381" s="435"/>
      <c r="W5381" s="435"/>
      <c r="X5381" s="435"/>
      <c r="Y5381" s="435"/>
      <c r="Z5381" s="435"/>
      <c r="AA5381" s="439"/>
    </row>
    <row r="5382" spans="1:27" ht="13.8" x14ac:dyDescent="0.3">
      <c r="A5382" s="564"/>
      <c r="B5382" s="430"/>
      <c r="C5382" s="430"/>
      <c r="D5382" s="430"/>
      <c r="E5382" s="430"/>
      <c r="F5382" s="430"/>
      <c r="G5382" s="442"/>
      <c r="H5382" s="443"/>
      <c r="I5382" s="444"/>
      <c r="J5382" s="623"/>
      <c r="K5382" s="430"/>
      <c r="L5382" s="546"/>
      <c r="M5382" s="434"/>
      <c r="N5382" s="530"/>
      <c r="O5382" s="435"/>
      <c r="P5382" s="436" t="str">
        <f t="shared" ca="1" si="899"/>
        <v/>
      </c>
      <c r="Q5382" s="436" t="str">
        <f t="shared" ca="1" si="900"/>
        <v/>
      </c>
      <c r="R5382" s="436" t="str">
        <f t="shared" ca="1" si="901"/>
        <v/>
      </c>
      <c r="S5382" s="436" t="str">
        <f t="shared" ca="1" si="902"/>
        <v/>
      </c>
      <c r="T5382" s="437" t="str">
        <f t="shared" ca="1" si="903"/>
        <v/>
      </c>
      <c r="U5382" s="438"/>
      <c r="V5382" s="435"/>
      <c r="W5382" s="435"/>
      <c r="X5382" s="435"/>
      <c r="Y5382" s="435"/>
      <c r="Z5382" s="435"/>
      <c r="AA5382" s="439"/>
    </row>
    <row r="5383" spans="1:27" ht="13.8" x14ac:dyDescent="0.3">
      <c r="A5383" s="564"/>
      <c r="B5383" s="430"/>
      <c r="C5383" s="430"/>
      <c r="D5383" s="430"/>
      <c r="E5383" s="430"/>
      <c r="F5383" s="430"/>
      <c r="G5383" s="442"/>
      <c r="H5383" s="443"/>
      <c r="I5383" s="444"/>
      <c r="J5383" s="623"/>
      <c r="K5383" s="430"/>
      <c r="L5383" s="546"/>
      <c r="M5383" s="434"/>
      <c r="N5383" s="530"/>
      <c r="O5383" s="435"/>
      <c r="P5383" s="436" t="str">
        <f t="shared" ca="1" si="899"/>
        <v/>
      </c>
      <c r="Q5383" s="436" t="str">
        <f t="shared" ca="1" si="900"/>
        <v/>
      </c>
      <c r="R5383" s="436" t="str">
        <f t="shared" ca="1" si="901"/>
        <v/>
      </c>
      <c r="S5383" s="436" t="str">
        <f t="shared" ca="1" si="902"/>
        <v/>
      </c>
      <c r="T5383" s="437" t="str">
        <f t="shared" ca="1" si="903"/>
        <v/>
      </c>
      <c r="U5383" s="438"/>
      <c r="V5383" s="435"/>
      <c r="W5383" s="435"/>
      <c r="X5383" s="435"/>
      <c r="Y5383" s="435"/>
      <c r="Z5383" s="435"/>
      <c r="AA5383" s="439"/>
    </row>
    <row r="5384" spans="1:27" ht="13.8" x14ac:dyDescent="0.3">
      <c r="A5384" s="564"/>
      <c r="B5384" s="430"/>
      <c r="C5384" s="430"/>
      <c r="D5384" s="430"/>
      <c r="E5384" s="430"/>
      <c r="F5384" s="430"/>
      <c r="G5384" s="442"/>
      <c r="H5384" s="443"/>
      <c r="I5384" s="444"/>
      <c r="J5384" s="623"/>
      <c r="K5384" s="430"/>
      <c r="L5384" s="546"/>
      <c r="M5384" s="434"/>
      <c r="N5384" s="530"/>
      <c r="O5384" s="435"/>
      <c r="P5384" s="436" t="str">
        <f t="shared" ca="1" si="899"/>
        <v/>
      </c>
      <c r="Q5384" s="436" t="str">
        <f t="shared" ca="1" si="900"/>
        <v/>
      </c>
      <c r="R5384" s="436" t="str">
        <f t="shared" ca="1" si="901"/>
        <v/>
      </c>
      <c r="S5384" s="436" t="str">
        <f t="shared" ca="1" si="902"/>
        <v/>
      </c>
      <c r="T5384" s="437" t="str">
        <f t="shared" ca="1" si="903"/>
        <v/>
      </c>
      <c r="U5384" s="438"/>
      <c r="V5384" s="435"/>
      <c r="W5384" s="435"/>
      <c r="X5384" s="435"/>
      <c r="Y5384" s="435"/>
      <c r="Z5384" s="435"/>
      <c r="AA5384" s="439"/>
    </row>
    <row r="5385" spans="1:27" ht="13.8" x14ac:dyDescent="0.3">
      <c r="A5385" s="564"/>
      <c r="B5385" s="430"/>
      <c r="C5385" s="430"/>
      <c r="D5385" s="430"/>
      <c r="E5385" s="430"/>
      <c r="F5385" s="430"/>
      <c r="G5385" s="442"/>
      <c r="H5385" s="443"/>
      <c r="I5385" s="444"/>
      <c r="J5385" s="623"/>
      <c r="K5385" s="430"/>
      <c r="L5385" s="546"/>
      <c r="M5385" s="434"/>
      <c r="N5385" s="530"/>
      <c r="O5385" s="435"/>
      <c r="P5385" s="436" t="str">
        <f t="shared" ca="1" si="899"/>
        <v/>
      </c>
      <c r="Q5385" s="436" t="str">
        <f t="shared" ca="1" si="900"/>
        <v/>
      </c>
      <c r="R5385" s="436" t="str">
        <f t="shared" ca="1" si="901"/>
        <v/>
      </c>
      <c r="S5385" s="436" t="str">
        <f t="shared" ca="1" si="902"/>
        <v/>
      </c>
      <c r="T5385" s="437" t="str">
        <f t="shared" ca="1" si="903"/>
        <v/>
      </c>
      <c r="U5385" s="438"/>
      <c r="V5385" s="435"/>
      <c r="W5385" s="435"/>
      <c r="X5385" s="435"/>
      <c r="Y5385" s="435"/>
      <c r="Z5385" s="435"/>
      <c r="AA5385" s="439"/>
    </row>
    <row r="5386" spans="1:27" ht="13.8" x14ac:dyDescent="0.3">
      <c r="A5386" s="564"/>
      <c r="B5386" s="430"/>
      <c r="C5386" s="430"/>
      <c r="D5386" s="430"/>
      <c r="E5386" s="430"/>
      <c r="F5386" s="430"/>
      <c r="G5386" s="442"/>
      <c r="H5386" s="443"/>
      <c r="I5386" s="444"/>
      <c r="J5386" s="623"/>
      <c r="K5386" s="430"/>
      <c r="L5386" s="546"/>
      <c r="M5386" s="434"/>
      <c r="N5386" s="530"/>
      <c r="O5386" s="435"/>
      <c r="P5386" s="436" t="str">
        <f t="shared" ca="1" si="899"/>
        <v/>
      </c>
      <c r="Q5386" s="436" t="str">
        <f t="shared" ca="1" si="900"/>
        <v/>
      </c>
      <c r="R5386" s="436" t="str">
        <f t="shared" ca="1" si="901"/>
        <v/>
      </c>
      <c r="S5386" s="436" t="str">
        <f t="shared" ca="1" si="902"/>
        <v/>
      </c>
      <c r="T5386" s="437" t="str">
        <f t="shared" ca="1" si="903"/>
        <v/>
      </c>
      <c r="U5386" s="438"/>
      <c r="V5386" s="435"/>
      <c r="W5386" s="435"/>
      <c r="X5386" s="435"/>
      <c r="Y5386" s="435"/>
      <c r="Z5386" s="435"/>
      <c r="AA5386" s="439"/>
    </row>
    <row r="5387" spans="1:27" ht="13.8" x14ac:dyDescent="0.3">
      <c r="A5387" s="564"/>
      <c r="B5387" s="430"/>
      <c r="C5387" s="430"/>
      <c r="D5387" s="430"/>
      <c r="E5387" s="430"/>
      <c r="F5387" s="430"/>
      <c r="G5387" s="442"/>
      <c r="H5387" s="443"/>
      <c r="I5387" s="444"/>
      <c r="J5387" s="623"/>
      <c r="K5387" s="430"/>
      <c r="L5387" s="546"/>
      <c r="M5387" s="434"/>
      <c r="N5387" s="530"/>
      <c r="O5387" s="435"/>
      <c r="P5387" s="436" t="str">
        <f t="shared" ca="1" si="899"/>
        <v/>
      </c>
      <c r="Q5387" s="436" t="str">
        <f t="shared" ca="1" si="900"/>
        <v/>
      </c>
      <c r="R5387" s="436" t="str">
        <f t="shared" ca="1" si="901"/>
        <v/>
      </c>
      <c r="S5387" s="436" t="str">
        <f t="shared" ca="1" si="902"/>
        <v/>
      </c>
      <c r="T5387" s="437" t="str">
        <f t="shared" ca="1" si="903"/>
        <v/>
      </c>
      <c r="U5387" s="438"/>
      <c r="V5387" s="435"/>
      <c r="W5387" s="435"/>
      <c r="X5387" s="435"/>
      <c r="Y5387" s="435"/>
      <c r="Z5387" s="435"/>
      <c r="AA5387" s="439"/>
    </row>
    <row r="5388" spans="1:27" ht="13.8" x14ac:dyDescent="0.3">
      <c r="A5388" s="564"/>
      <c r="B5388" s="430"/>
      <c r="C5388" s="430"/>
      <c r="D5388" s="430"/>
      <c r="E5388" s="430"/>
      <c r="F5388" s="430"/>
      <c r="G5388" s="442"/>
      <c r="H5388" s="443"/>
      <c r="I5388" s="444"/>
      <c r="J5388" s="623"/>
      <c r="K5388" s="430"/>
      <c r="L5388" s="546"/>
      <c r="M5388" s="434"/>
      <c r="N5388" s="530"/>
      <c r="O5388" s="435"/>
      <c r="P5388" s="436" t="str">
        <f t="shared" ca="1" si="899"/>
        <v/>
      </c>
      <c r="Q5388" s="436" t="str">
        <f t="shared" ca="1" si="900"/>
        <v/>
      </c>
      <c r="R5388" s="436" t="str">
        <f t="shared" ca="1" si="901"/>
        <v/>
      </c>
      <c r="S5388" s="436" t="str">
        <f t="shared" ca="1" si="902"/>
        <v/>
      </c>
      <c r="T5388" s="437" t="str">
        <f t="shared" ca="1" si="903"/>
        <v/>
      </c>
      <c r="U5388" s="438"/>
      <c r="V5388" s="435"/>
      <c r="W5388" s="435"/>
      <c r="X5388" s="435"/>
      <c r="Y5388" s="435"/>
      <c r="Z5388" s="435"/>
      <c r="AA5388" s="439"/>
    </row>
    <row r="5389" spans="1:27" ht="13.8" x14ac:dyDescent="0.3">
      <c r="A5389" s="564"/>
      <c r="B5389" s="430"/>
      <c r="C5389" s="430"/>
      <c r="D5389" s="430"/>
      <c r="E5389" s="430"/>
      <c r="F5389" s="430"/>
      <c r="G5389" s="442"/>
      <c r="H5389" s="443"/>
      <c r="I5389" s="444"/>
      <c r="J5389" s="623"/>
      <c r="K5389" s="430"/>
      <c r="L5389" s="546"/>
      <c r="M5389" s="434"/>
      <c r="N5389" s="530"/>
      <c r="O5389" s="435"/>
      <c r="P5389" s="436" t="str">
        <f t="shared" ca="1" si="899"/>
        <v/>
      </c>
      <c r="Q5389" s="436" t="str">
        <f t="shared" ca="1" si="900"/>
        <v/>
      </c>
      <c r="R5389" s="436" t="str">
        <f t="shared" ca="1" si="901"/>
        <v/>
      </c>
      <c r="S5389" s="436" t="str">
        <f t="shared" ca="1" si="902"/>
        <v/>
      </c>
      <c r="T5389" s="437" t="str">
        <f t="shared" ca="1" si="903"/>
        <v/>
      </c>
      <c r="U5389" s="438"/>
      <c r="V5389" s="435"/>
      <c r="W5389" s="435"/>
      <c r="X5389" s="435"/>
      <c r="Y5389" s="435"/>
      <c r="Z5389" s="435"/>
      <c r="AA5389" s="439"/>
    </row>
    <row r="5390" spans="1:27" ht="13.8" x14ac:dyDescent="0.3">
      <c r="A5390" s="564"/>
      <c r="B5390" s="430"/>
      <c r="C5390" s="430"/>
      <c r="D5390" s="430"/>
      <c r="E5390" s="430"/>
      <c r="F5390" s="430"/>
      <c r="G5390" s="442"/>
      <c r="H5390" s="443"/>
      <c r="I5390" s="444"/>
      <c r="J5390" s="623"/>
      <c r="K5390" s="430"/>
      <c r="L5390" s="546"/>
      <c r="M5390" s="434"/>
      <c r="N5390" s="530"/>
      <c r="O5390" s="435"/>
      <c r="P5390" s="436" t="str">
        <f t="shared" ca="1" si="899"/>
        <v/>
      </c>
      <c r="Q5390" s="436" t="str">
        <f t="shared" ca="1" si="900"/>
        <v/>
      </c>
      <c r="R5390" s="436" t="str">
        <f t="shared" ca="1" si="901"/>
        <v/>
      </c>
      <c r="S5390" s="436" t="str">
        <f t="shared" ca="1" si="902"/>
        <v/>
      </c>
      <c r="T5390" s="437" t="str">
        <f t="shared" ca="1" si="903"/>
        <v/>
      </c>
      <c r="U5390" s="438"/>
      <c r="V5390" s="435"/>
      <c r="W5390" s="435"/>
      <c r="X5390" s="435"/>
      <c r="Y5390" s="435"/>
      <c r="Z5390" s="435"/>
      <c r="AA5390" s="439"/>
    </row>
    <row r="5391" spans="1:27" ht="13.8" x14ac:dyDescent="0.3">
      <c r="A5391" s="564"/>
      <c r="B5391" s="430"/>
      <c r="C5391" s="430"/>
      <c r="D5391" s="430"/>
      <c r="E5391" s="430"/>
      <c r="F5391" s="430"/>
      <c r="G5391" s="442"/>
      <c r="H5391" s="443"/>
      <c r="I5391" s="444"/>
      <c r="J5391" s="623"/>
      <c r="K5391" s="430"/>
      <c r="L5391" s="546"/>
      <c r="M5391" s="434"/>
      <c r="N5391" s="530"/>
      <c r="O5391" s="435"/>
      <c r="P5391" s="436" t="str">
        <f t="shared" ca="1" si="899"/>
        <v/>
      </c>
      <c r="Q5391" s="436" t="str">
        <f t="shared" ca="1" si="900"/>
        <v/>
      </c>
      <c r="R5391" s="436" t="str">
        <f t="shared" ca="1" si="901"/>
        <v/>
      </c>
      <c r="S5391" s="436" t="str">
        <f t="shared" ca="1" si="902"/>
        <v/>
      </c>
      <c r="T5391" s="437" t="str">
        <f t="shared" ca="1" si="903"/>
        <v/>
      </c>
      <c r="U5391" s="438"/>
      <c r="V5391" s="435"/>
      <c r="W5391" s="435"/>
      <c r="X5391" s="435"/>
      <c r="Y5391" s="435"/>
      <c r="Z5391" s="435"/>
      <c r="AA5391" s="439"/>
    </row>
    <row r="5392" spans="1:27" ht="13.8" x14ac:dyDescent="0.3">
      <c r="A5392" s="564"/>
      <c r="B5392" s="430"/>
      <c r="C5392" s="430"/>
      <c r="D5392" s="430"/>
      <c r="E5392" s="430"/>
      <c r="F5392" s="430"/>
      <c r="G5392" s="442"/>
      <c r="H5392" s="443"/>
      <c r="I5392" s="444"/>
      <c r="J5392" s="623"/>
      <c r="K5392" s="430"/>
      <c r="L5392" s="546"/>
      <c r="M5392" s="434"/>
      <c r="N5392" s="530"/>
      <c r="O5392" s="435"/>
      <c r="P5392" s="436" t="str">
        <f t="shared" ca="1" si="899"/>
        <v/>
      </c>
      <c r="Q5392" s="436" t="str">
        <f t="shared" ca="1" si="900"/>
        <v/>
      </c>
      <c r="R5392" s="436" t="str">
        <f t="shared" ca="1" si="901"/>
        <v/>
      </c>
      <c r="S5392" s="436" t="str">
        <f t="shared" ca="1" si="902"/>
        <v/>
      </c>
      <c r="T5392" s="437" t="str">
        <f t="shared" ca="1" si="903"/>
        <v/>
      </c>
      <c r="U5392" s="438"/>
      <c r="V5392" s="435"/>
      <c r="W5392" s="435"/>
      <c r="X5392" s="435"/>
      <c r="Y5392" s="435"/>
      <c r="Z5392" s="435"/>
      <c r="AA5392" s="439"/>
    </row>
    <row r="5393" spans="1:27" ht="13.8" x14ac:dyDescent="0.3">
      <c r="A5393" s="564"/>
      <c r="B5393" s="430"/>
      <c r="C5393" s="430"/>
      <c r="D5393" s="430"/>
      <c r="E5393" s="430"/>
      <c r="F5393" s="430"/>
      <c r="G5393" s="442"/>
      <c r="H5393" s="443"/>
      <c r="I5393" s="444"/>
      <c r="J5393" s="623"/>
      <c r="K5393" s="430"/>
      <c r="L5393" s="546"/>
      <c r="M5393" s="434"/>
      <c r="N5393" s="530"/>
      <c r="O5393" s="435"/>
      <c r="P5393" s="436" t="str">
        <f t="shared" ca="1" si="899"/>
        <v/>
      </c>
      <c r="Q5393" s="436" t="str">
        <f t="shared" ca="1" si="900"/>
        <v/>
      </c>
      <c r="R5393" s="436" t="str">
        <f t="shared" ca="1" si="901"/>
        <v/>
      </c>
      <c r="S5393" s="436" t="str">
        <f t="shared" ca="1" si="902"/>
        <v/>
      </c>
      <c r="T5393" s="437" t="str">
        <f t="shared" ca="1" si="903"/>
        <v/>
      </c>
      <c r="U5393" s="438"/>
      <c r="V5393" s="435"/>
      <c r="W5393" s="435"/>
      <c r="X5393" s="435"/>
      <c r="Y5393" s="435"/>
      <c r="Z5393" s="435"/>
      <c r="AA5393" s="439"/>
    </row>
    <row r="5394" spans="1:27" ht="13.8" x14ac:dyDescent="0.3">
      <c r="A5394" s="564"/>
      <c r="B5394" s="430"/>
      <c r="C5394" s="430"/>
      <c r="D5394" s="430"/>
      <c r="E5394" s="430"/>
      <c r="F5394" s="430"/>
      <c r="G5394" s="442"/>
      <c r="H5394" s="443"/>
      <c r="I5394" s="444"/>
      <c r="J5394" s="623"/>
      <c r="K5394" s="430"/>
      <c r="L5394" s="546"/>
      <c r="M5394" s="434"/>
      <c r="N5394" s="530"/>
      <c r="O5394" s="435"/>
      <c r="P5394" s="436" t="str">
        <f t="shared" ca="1" si="899"/>
        <v/>
      </c>
      <c r="Q5394" s="436" t="str">
        <f t="shared" ca="1" si="900"/>
        <v/>
      </c>
      <c r="R5394" s="436" t="str">
        <f t="shared" ca="1" si="901"/>
        <v/>
      </c>
      <c r="S5394" s="436" t="str">
        <f t="shared" ca="1" si="902"/>
        <v/>
      </c>
      <c r="T5394" s="437" t="str">
        <f t="shared" ca="1" si="903"/>
        <v/>
      </c>
      <c r="U5394" s="438"/>
      <c r="V5394" s="435"/>
      <c r="W5394" s="435"/>
      <c r="X5394" s="435"/>
      <c r="Y5394" s="435"/>
      <c r="Z5394" s="435"/>
      <c r="AA5394" s="439"/>
    </row>
    <row r="5395" spans="1:27" ht="13.8" x14ac:dyDescent="0.3">
      <c r="A5395" s="564"/>
      <c r="B5395" s="430"/>
      <c r="C5395" s="430"/>
      <c r="D5395" s="430"/>
      <c r="E5395" s="430"/>
      <c r="F5395" s="430"/>
      <c r="G5395" s="442"/>
      <c r="H5395" s="443"/>
      <c r="I5395" s="444"/>
      <c r="J5395" s="623"/>
      <c r="K5395" s="430"/>
      <c r="L5395" s="546"/>
      <c r="M5395" s="434"/>
      <c r="N5395" s="530"/>
      <c r="O5395" s="435"/>
      <c r="P5395" s="436" t="str">
        <f t="shared" ca="1" si="899"/>
        <v/>
      </c>
      <c r="Q5395" s="436" t="str">
        <f t="shared" ca="1" si="900"/>
        <v/>
      </c>
      <c r="R5395" s="436" t="str">
        <f t="shared" ca="1" si="901"/>
        <v/>
      </c>
      <c r="S5395" s="436" t="str">
        <f t="shared" ca="1" si="902"/>
        <v/>
      </c>
      <c r="T5395" s="437" t="str">
        <f t="shared" ca="1" si="903"/>
        <v/>
      </c>
      <c r="U5395" s="438"/>
      <c r="V5395" s="435"/>
      <c r="W5395" s="435"/>
      <c r="X5395" s="435"/>
      <c r="Y5395" s="435"/>
      <c r="Z5395" s="435"/>
      <c r="AA5395" s="439"/>
    </row>
    <row r="5396" spans="1:27" ht="13.8" x14ac:dyDescent="0.3">
      <c r="A5396" s="564"/>
      <c r="B5396" s="430"/>
      <c r="C5396" s="430"/>
      <c r="D5396" s="430"/>
      <c r="E5396" s="430"/>
      <c r="F5396" s="430"/>
      <c r="G5396" s="442"/>
      <c r="H5396" s="443"/>
      <c r="I5396" s="444"/>
      <c r="J5396" s="623"/>
      <c r="K5396" s="430"/>
      <c r="L5396" s="546"/>
      <c r="M5396" s="434"/>
      <c r="N5396" s="530"/>
      <c r="O5396" s="435"/>
      <c r="P5396" s="436" t="str">
        <f t="shared" ca="1" si="899"/>
        <v/>
      </c>
      <c r="Q5396" s="436" t="str">
        <f t="shared" ca="1" si="900"/>
        <v/>
      </c>
      <c r="R5396" s="436" t="str">
        <f t="shared" ca="1" si="901"/>
        <v/>
      </c>
      <c r="S5396" s="436" t="str">
        <f t="shared" ca="1" si="902"/>
        <v/>
      </c>
      <c r="T5396" s="437" t="str">
        <f t="shared" ca="1" si="903"/>
        <v/>
      </c>
      <c r="U5396" s="438"/>
      <c r="V5396" s="435"/>
      <c r="W5396" s="435"/>
      <c r="X5396" s="435"/>
      <c r="Y5396" s="435"/>
      <c r="Z5396" s="435"/>
      <c r="AA5396" s="439"/>
    </row>
    <row r="5397" spans="1:27" ht="13.8" x14ac:dyDescent="0.3">
      <c r="A5397" s="564"/>
      <c r="B5397" s="430"/>
      <c r="C5397" s="430"/>
      <c r="D5397" s="430"/>
      <c r="E5397" s="430"/>
      <c r="F5397" s="430"/>
      <c r="G5397" s="442"/>
      <c r="H5397" s="443"/>
      <c r="I5397" s="444"/>
      <c r="J5397" s="623"/>
      <c r="K5397" s="430"/>
      <c r="L5397" s="546"/>
      <c r="M5397" s="434"/>
      <c r="N5397" s="530"/>
      <c r="O5397" s="435"/>
      <c r="P5397" s="436" t="str">
        <f t="shared" ca="1" si="899"/>
        <v/>
      </c>
      <c r="Q5397" s="436" t="str">
        <f t="shared" ca="1" si="900"/>
        <v/>
      </c>
      <c r="R5397" s="436" t="str">
        <f t="shared" ca="1" si="901"/>
        <v/>
      </c>
      <c r="S5397" s="436" t="str">
        <f t="shared" ca="1" si="902"/>
        <v/>
      </c>
      <c r="T5397" s="437" t="str">
        <f t="shared" ca="1" si="903"/>
        <v/>
      </c>
      <c r="U5397" s="438"/>
      <c r="V5397" s="435"/>
      <c r="W5397" s="435"/>
      <c r="X5397" s="435"/>
      <c r="Y5397" s="435"/>
      <c r="Z5397" s="435"/>
      <c r="AA5397" s="439"/>
    </row>
    <row r="5398" spans="1:27" ht="13.8" x14ac:dyDescent="0.3">
      <c r="A5398" s="564"/>
      <c r="B5398" s="430"/>
      <c r="C5398" s="430"/>
      <c r="D5398" s="430"/>
      <c r="E5398" s="430"/>
      <c r="F5398" s="430"/>
      <c r="G5398" s="442"/>
      <c r="H5398" s="443"/>
      <c r="I5398" s="444"/>
      <c r="J5398" s="623"/>
      <c r="K5398" s="430"/>
      <c r="L5398" s="546"/>
      <c r="M5398" s="434"/>
      <c r="N5398" s="530"/>
      <c r="O5398" s="435"/>
      <c r="P5398" s="436" t="str">
        <f t="shared" ca="1" si="899"/>
        <v/>
      </c>
      <c r="Q5398" s="436" t="str">
        <f t="shared" ca="1" si="900"/>
        <v/>
      </c>
      <c r="R5398" s="436" t="str">
        <f t="shared" ca="1" si="901"/>
        <v/>
      </c>
      <c r="S5398" s="436" t="str">
        <f t="shared" ca="1" si="902"/>
        <v/>
      </c>
      <c r="T5398" s="437" t="str">
        <f t="shared" ca="1" si="903"/>
        <v/>
      </c>
      <c r="U5398" s="438"/>
      <c r="V5398" s="435"/>
      <c r="W5398" s="435"/>
      <c r="X5398" s="435"/>
      <c r="Y5398" s="435"/>
      <c r="Z5398" s="435"/>
      <c r="AA5398" s="439"/>
    </row>
    <row r="5399" spans="1:27" ht="13.8" x14ac:dyDescent="0.3">
      <c r="A5399" s="564"/>
      <c r="B5399" s="430"/>
      <c r="C5399" s="430"/>
      <c r="D5399" s="430"/>
      <c r="E5399" s="430"/>
      <c r="F5399" s="430"/>
      <c r="G5399" s="442"/>
      <c r="H5399" s="443"/>
      <c r="I5399" s="444"/>
      <c r="J5399" s="623"/>
      <c r="K5399" s="430"/>
      <c r="L5399" s="546"/>
      <c r="M5399" s="434"/>
      <c r="N5399" s="530"/>
      <c r="O5399" s="435"/>
      <c r="P5399" s="436" t="str">
        <f t="shared" ca="1" si="899"/>
        <v/>
      </c>
      <c r="Q5399" s="436" t="str">
        <f t="shared" ca="1" si="900"/>
        <v/>
      </c>
      <c r="R5399" s="436" t="str">
        <f t="shared" ca="1" si="901"/>
        <v/>
      </c>
      <c r="S5399" s="436" t="str">
        <f t="shared" ca="1" si="902"/>
        <v/>
      </c>
      <c r="T5399" s="437" t="str">
        <f t="shared" ca="1" si="903"/>
        <v/>
      </c>
      <c r="U5399" s="438"/>
      <c r="V5399" s="435"/>
      <c r="W5399" s="435"/>
      <c r="X5399" s="435"/>
      <c r="Y5399" s="435"/>
      <c r="Z5399" s="435"/>
      <c r="AA5399" s="439"/>
    </row>
    <row r="5400" spans="1:27" ht="13.8" x14ac:dyDescent="0.3">
      <c r="A5400" s="564"/>
      <c r="B5400" s="430"/>
      <c r="C5400" s="430"/>
      <c r="D5400" s="430"/>
      <c r="E5400" s="430"/>
      <c r="F5400" s="430"/>
      <c r="G5400" s="442"/>
      <c r="H5400" s="443"/>
      <c r="I5400" s="444"/>
      <c r="J5400" s="623"/>
      <c r="K5400" s="430"/>
      <c r="L5400" s="546"/>
      <c r="M5400" s="434"/>
      <c r="N5400" s="530"/>
      <c r="O5400" s="435"/>
      <c r="P5400" s="436" t="str">
        <f t="shared" ca="1" si="899"/>
        <v/>
      </c>
      <c r="Q5400" s="436" t="str">
        <f t="shared" ca="1" si="900"/>
        <v/>
      </c>
      <c r="R5400" s="436" t="str">
        <f t="shared" ca="1" si="901"/>
        <v/>
      </c>
      <c r="S5400" s="436" t="str">
        <f t="shared" ca="1" si="902"/>
        <v/>
      </c>
      <c r="T5400" s="437" t="str">
        <f t="shared" ca="1" si="903"/>
        <v/>
      </c>
      <c r="U5400" s="438"/>
      <c r="V5400" s="435"/>
      <c r="W5400" s="435"/>
      <c r="X5400" s="435"/>
      <c r="Y5400" s="435"/>
      <c r="Z5400" s="435"/>
      <c r="AA5400" s="439"/>
    </row>
    <row r="5401" spans="1:27" ht="13.8" x14ac:dyDescent="0.3">
      <c r="A5401" s="564"/>
      <c r="B5401" s="430"/>
      <c r="C5401" s="430"/>
      <c r="D5401" s="430"/>
      <c r="E5401" s="430"/>
      <c r="F5401" s="430"/>
      <c r="G5401" s="442"/>
      <c r="H5401" s="443"/>
      <c r="I5401" s="444"/>
      <c r="J5401" s="623"/>
      <c r="K5401" s="430"/>
      <c r="L5401" s="546"/>
      <c r="M5401" s="434"/>
      <c r="N5401" s="530"/>
      <c r="O5401" s="435"/>
      <c r="P5401" s="436" t="str">
        <f t="shared" ca="1" si="899"/>
        <v/>
      </c>
      <c r="Q5401" s="436" t="str">
        <f t="shared" ca="1" si="900"/>
        <v/>
      </c>
      <c r="R5401" s="436" t="str">
        <f t="shared" ca="1" si="901"/>
        <v/>
      </c>
      <c r="S5401" s="436" t="str">
        <f t="shared" ca="1" si="902"/>
        <v/>
      </c>
      <c r="T5401" s="437" t="str">
        <f t="shared" ca="1" si="903"/>
        <v/>
      </c>
      <c r="U5401" s="438"/>
      <c r="V5401" s="435"/>
      <c r="W5401" s="435"/>
      <c r="X5401" s="435"/>
      <c r="Y5401" s="435"/>
      <c r="Z5401" s="435"/>
      <c r="AA5401" s="439"/>
    </row>
    <row r="5402" spans="1:27" ht="13.8" x14ac:dyDescent="0.3">
      <c r="A5402" s="564"/>
      <c r="B5402" s="430"/>
      <c r="C5402" s="430"/>
      <c r="D5402" s="430"/>
      <c r="E5402" s="430"/>
      <c r="F5402" s="430"/>
      <c r="G5402" s="442"/>
      <c r="H5402" s="443"/>
      <c r="I5402" s="444"/>
      <c r="J5402" s="623"/>
      <c r="K5402" s="430"/>
      <c r="L5402" s="546"/>
      <c r="M5402" s="434"/>
      <c r="N5402" s="530"/>
      <c r="O5402" s="435"/>
      <c r="P5402" s="436" t="str">
        <f t="shared" ref="P5402:P5433" ca="1" si="904">IF(K5402="NÃO INTERVENCIONADO",TODAY()-J5402,"")</f>
        <v/>
      </c>
      <c r="Q5402" s="436" t="str">
        <f t="shared" ref="Q5402:Q5433" ca="1" si="905">IF(K5402="ENCOMENDADO",TODAY()-J5402,"")</f>
        <v/>
      </c>
      <c r="R5402" s="436" t="str">
        <f t="shared" ref="R5402:R5433" ca="1" si="906">IF(K5402="EM OBRA",TODAY()-J5402,"")</f>
        <v/>
      </c>
      <c r="S5402" s="436" t="str">
        <f t="shared" ref="S5402:S5433" ca="1" si="907">IF(K5402="CORREÇÃO NÃO ACEITE",TODAY()-J5402,"")</f>
        <v/>
      </c>
      <c r="T5402" s="437" t="str">
        <f t="shared" ref="T5402:T5433" ca="1" si="908">IF(K5402="A VERIFICAR",TODAY()-J5402,"")</f>
        <v/>
      </c>
      <c r="U5402" s="438"/>
      <c r="V5402" s="435"/>
      <c r="W5402" s="435"/>
      <c r="X5402" s="435"/>
      <c r="Y5402" s="435"/>
      <c r="Z5402" s="435"/>
      <c r="AA5402" s="439"/>
    </row>
    <row r="5403" spans="1:27" ht="13.8" x14ac:dyDescent="0.3">
      <c r="A5403" s="564"/>
      <c r="B5403" s="430"/>
      <c r="C5403" s="430"/>
      <c r="D5403" s="430"/>
      <c r="E5403" s="430"/>
      <c r="F5403" s="430"/>
      <c r="G5403" s="442"/>
      <c r="H5403" s="443"/>
      <c r="I5403" s="444"/>
      <c r="J5403" s="623"/>
      <c r="K5403" s="430"/>
      <c r="L5403" s="546"/>
      <c r="M5403" s="434"/>
      <c r="N5403" s="530"/>
      <c r="O5403" s="435"/>
      <c r="P5403" s="436" t="str">
        <f t="shared" ca="1" si="904"/>
        <v/>
      </c>
      <c r="Q5403" s="436" t="str">
        <f t="shared" ca="1" si="905"/>
        <v/>
      </c>
      <c r="R5403" s="436" t="str">
        <f t="shared" ca="1" si="906"/>
        <v/>
      </c>
      <c r="S5403" s="436" t="str">
        <f t="shared" ca="1" si="907"/>
        <v/>
      </c>
      <c r="T5403" s="437" t="str">
        <f t="shared" ca="1" si="908"/>
        <v/>
      </c>
      <c r="U5403" s="438"/>
      <c r="V5403" s="435"/>
      <c r="W5403" s="435"/>
      <c r="X5403" s="435"/>
      <c r="Y5403" s="435"/>
      <c r="Z5403" s="435"/>
      <c r="AA5403" s="439"/>
    </row>
    <row r="5404" spans="1:27" ht="13.8" x14ac:dyDescent="0.3">
      <c r="A5404" s="564"/>
      <c r="B5404" s="430"/>
      <c r="C5404" s="430"/>
      <c r="D5404" s="430"/>
      <c r="E5404" s="430"/>
      <c r="F5404" s="430"/>
      <c r="G5404" s="442"/>
      <c r="H5404" s="443"/>
      <c r="I5404" s="444"/>
      <c r="J5404" s="623"/>
      <c r="K5404" s="430"/>
      <c r="L5404" s="546"/>
      <c r="M5404" s="434"/>
      <c r="N5404" s="530"/>
      <c r="O5404" s="435"/>
      <c r="P5404" s="436" t="str">
        <f t="shared" ca="1" si="904"/>
        <v/>
      </c>
      <c r="Q5404" s="436" t="str">
        <f t="shared" ca="1" si="905"/>
        <v/>
      </c>
      <c r="R5404" s="436" t="str">
        <f t="shared" ca="1" si="906"/>
        <v/>
      </c>
      <c r="S5404" s="436" t="str">
        <f t="shared" ca="1" si="907"/>
        <v/>
      </c>
      <c r="T5404" s="437" t="str">
        <f t="shared" ca="1" si="908"/>
        <v/>
      </c>
      <c r="U5404" s="438"/>
      <c r="V5404" s="435"/>
      <c r="W5404" s="435"/>
      <c r="X5404" s="435"/>
      <c r="Y5404" s="435"/>
      <c r="Z5404" s="435"/>
      <c r="AA5404" s="439"/>
    </row>
    <row r="5405" spans="1:27" ht="13.8" x14ac:dyDescent="0.3">
      <c r="A5405" s="564"/>
      <c r="B5405" s="430"/>
      <c r="C5405" s="430"/>
      <c r="D5405" s="430"/>
      <c r="E5405" s="430"/>
      <c r="F5405" s="430"/>
      <c r="G5405" s="442"/>
      <c r="H5405" s="443"/>
      <c r="I5405" s="444"/>
      <c r="J5405" s="623"/>
      <c r="K5405" s="430"/>
      <c r="L5405" s="546"/>
      <c r="M5405" s="434"/>
      <c r="N5405" s="530"/>
      <c r="O5405" s="435"/>
      <c r="P5405" s="436" t="str">
        <f t="shared" ca="1" si="904"/>
        <v/>
      </c>
      <c r="Q5405" s="436" t="str">
        <f t="shared" ca="1" si="905"/>
        <v/>
      </c>
      <c r="R5405" s="436" t="str">
        <f t="shared" ca="1" si="906"/>
        <v/>
      </c>
      <c r="S5405" s="436" t="str">
        <f t="shared" ca="1" si="907"/>
        <v/>
      </c>
      <c r="T5405" s="437" t="str">
        <f t="shared" ca="1" si="908"/>
        <v/>
      </c>
      <c r="U5405" s="438"/>
      <c r="V5405" s="435"/>
      <c r="W5405" s="435"/>
      <c r="X5405" s="435"/>
      <c r="Y5405" s="435"/>
      <c r="Z5405" s="435"/>
      <c r="AA5405" s="439"/>
    </row>
    <row r="5406" spans="1:27" ht="13.8" x14ac:dyDescent="0.3">
      <c r="A5406" s="564"/>
      <c r="B5406" s="430"/>
      <c r="C5406" s="430"/>
      <c r="D5406" s="430"/>
      <c r="E5406" s="430"/>
      <c r="F5406" s="430"/>
      <c r="G5406" s="442"/>
      <c r="H5406" s="443"/>
      <c r="I5406" s="444"/>
      <c r="J5406" s="623"/>
      <c r="K5406" s="430"/>
      <c r="L5406" s="546"/>
      <c r="M5406" s="434"/>
      <c r="N5406" s="530"/>
      <c r="O5406" s="435"/>
      <c r="P5406" s="436" t="str">
        <f t="shared" ca="1" si="904"/>
        <v/>
      </c>
      <c r="Q5406" s="436" t="str">
        <f t="shared" ca="1" si="905"/>
        <v/>
      </c>
      <c r="R5406" s="436" t="str">
        <f t="shared" ca="1" si="906"/>
        <v/>
      </c>
      <c r="S5406" s="436" t="str">
        <f t="shared" ca="1" si="907"/>
        <v/>
      </c>
      <c r="T5406" s="437" t="str">
        <f t="shared" ca="1" si="908"/>
        <v/>
      </c>
      <c r="U5406" s="438"/>
      <c r="V5406" s="435"/>
      <c r="W5406" s="435"/>
      <c r="X5406" s="435"/>
      <c r="Y5406" s="435"/>
      <c r="Z5406" s="435"/>
      <c r="AA5406" s="439"/>
    </row>
    <row r="5407" spans="1:27" ht="13.8" x14ac:dyDescent="0.3">
      <c r="A5407" s="564"/>
      <c r="B5407" s="430"/>
      <c r="C5407" s="430"/>
      <c r="D5407" s="430"/>
      <c r="E5407" s="430"/>
      <c r="F5407" s="430"/>
      <c r="G5407" s="442"/>
      <c r="H5407" s="443"/>
      <c r="I5407" s="444"/>
      <c r="J5407" s="623"/>
      <c r="K5407" s="430"/>
      <c r="L5407" s="546"/>
      <c r="M5407" s="434"/>
      <c r="N5407" s="530"/>
      <c r="O5407" s="435"/>
      <c r="P5407" s="436" t="str">
        <f t="shared" ca="1" si="904"/>
        <v/>
      </c>
      <c r="Q5407" s="436" t="str">
        <f t="shared" ca="1" si="905"/>
        <v/>
      </c>
      <c r="R5407" s="436" t="str">
        <f t="shared" ca="1" si="906"/>
        <v/>
      </c>
      <c r="S5407" s="436" t="str">
        <f t="shared" ca="1" si="907"/>
        <v/>
      </c>
      <c r="T5407" s="437" t="str">
        <f t="shared" ca="1" si="908"/>
        <v/>
      </c>
      <c r="U5407" s="438"/>
      <c r="V5407" s="435"/>
      <c r="W5407" s="435"/>
      <c r="X5407" s="435"/>
      <c r="Y5407" s="435"/>
      <c r="Z5407" s="435"/>
      <c r="AA5407" s="439"/>
    </row>
    <row r="5408" spans="1:27" ht="13.8" x14ac:dyDescent="0.3">
      <c r="A5408" s="564"/>
      <c r="B5408" s="430"/>
      <c r="C5408" s="430"/>
      <c r="D5408" s="430"/>
      <c r="E5408" s="430"/>
      <c r="F5408" s="430"/>
      <c r="G5408" s="442"/>
      <c r="H5408" s="443"/>
      <c r="I5408" s="444"/>
      <c r="J5408" s="623"/>
      <c r="K5408" s="430"/>
      <c r="L5408" s="546"/>
      <c r="M5408" s="434"/>
      <c r="N5408" s="530"/>
      <c r="O5408" s="435"/>
      <c r="P5408" s="436" t="str">
        <f t="shared" ca="1" si="904"/>
        <v/>
      </c>
      <c r="Q5408" s="436" t="str">
        <f t="shared" ca="1" si="905"/>
        <v/>
      </c>
      <c r="R5408" s="436" t="str">
        <f t="shared" ca="1" si="906"/>
        <v/>
      </c>
      <c r="S5408" s="436" t="str">
        <f t="shared" ca="1" si="907"/>
        <v/>
      </c>
      <c r="T5408" s="437" t="str">
        <f t="shared" ca="1" si="908"/>
        <v/>
      </c>
      <c r="U5408" s="438"/>
      <c r="V5408" s="435"/>
      <c r="W5408" s="435"/>
      <c r="X5408" s="435"/>
      <c r="Y5408" s="435"/>
      <c r="Z5408" s="435"/>
      <c r="AA5408" s="439"/>
    </row>
    <row r="5409" spans="1:27" ht="13.8" x14ac:dyDescent="0.3">
      <c r="A5409" s="564"/>
      <c r="B5409" s="430"/>
      <c r="C5409" s="430"/>
      <c r="D5409" s="430"/>
      <c r="E5409" s="430"/>
      <c r="F5409" s="430"/>
      <c r="G5409" s="442"/>
      <c r="H5409" s="443"/>
      <c r="I5409" s="444"/>
      <c r="J5409" s="623"/>
      <c r="K5409" s="430"/>
      <c r="L5409" s="546"/>
      <c r="M5409" s="434"/>
      <c r="N5409" s="530"/>
      <c r="O5409" s="435"/>
      <c r="P5409" s="436" t="str">
        <f t="shared" ca="1" si="904"/>
        <v/>
      </c>
      <c r="Q5409" s="436" t="str">
        <f t="shared" ca="1" si="905"/>
        <v/>
      </c>
      <c r="R5409" s="436" t="str">
        <f t="shared" ca="1" si="906"/>
        <v/>
      </c>
      <c r="S5409" s="436" t="str">
        <f t="shared" ca="1" si="907"/>
        <v/>
      </c>
      <c r="T5409" s="437" t="str">
        <f t="shared" ca="1" si="908"/>
        <v/>
      </c>
      <c r="U5409" s="438"/>
      <c r="V5409" s="435"/>
      <c r="W5409" s="435"/>
      <c r="X5409" s="435"/>
      <c r="Y5409" s="435"/>
      <c r="Z5409" s="435"/>
      <c r="AA5409" s="439"/>
    </row>
    <row r="5410" spans="1:27" ht="13.8" x14ac:dyDescent="0.3">
      <c r="A5410" s="564"/>
      <c r="B5410" s="430"/>
      <c r="C5410" s="430"/>
      <c r="D5410" s="430"/>
      <c r="E5410" s="430"/>
      <c r="F5410" s="430"/>
      <c r="G5410" s="442"/>
      <c r="H5410" s="443"/>
      <c r="I5410" s="444"/>
      <c r="J5410" s="623"/>
      <c r="K5410" s="430"/>
      <c r="L5410" s="546"/>
      <c r="M5410" s="434"/>
      <c r="N5410" s="530"/>
      <c r="O5410" s="435"/>
      <c r="P5410" s="436" t="str">
        <f t="shared" ca="1" si="904"/>
        <v/>
      </c>
      <c r="Q5410" s="436" t="str">
        <f t="shared" ca="1" si="905"/>
        <v/>
      </c>
      <c r="R5410" s="436" t="str">
        <f t="shared" ca="1" si="906"/>
        <v/>
      </c>
      <c r="S5410" s="436" t="str">
        <f t="shared" ca="1" si="907"/>
        <v/>
      </c>
      <c r="T5410" s="437" t="str">
        <f t="shared" ca="1" si="908"/>
        <v/>
      </c>
      <c r="U5410" s="438"/>
      <c r="V5410" s="435"/>
      <c r="W5410" s="435"/>
      <c r="X5410" s="435"/>
      <c r="Y5410" s="435"/>
      <c r="Z5410" s="435"/>
      <c r="AA5410" s="439"/>
    </row>
    <row r="5411" spans="1:27" ht="13.8" x14ac:dyDescent="0.3">
      <c r="A5411" s="564"/>
      <c r="B5411" s="430"/>
      <c r="C5411" s="430"/>
      <c r="D5411" s="430"/>
      <c r="E5411" s="430"/>
      <c r="F5411" s="430"/>
      <c r="G5411" s="442"/>
      <c r="H5411" s="443"/>
      <c r="I5411" s="444"/>
      <c r="J5411" s="623"/>
      <c r="K5411" s="430"/>
      <c r="L5411" s="546"/>
      <c r="M5411" s="434"/>
      <c r="N5411" s="530"/>
      <c r="O5411" s="435"/>
      <c r="P5411" s="436" t="str">
        <f t="shared" ca="1" si="904"/>
        <v/>
      </c>
      <c r="Q5411" s="436" t="str">
        <f t="shared" ca="1" si="905"/>
        <v/>
      </c>
      <c r="R5411" s="436" t="str">
        <f t="shared" ca="1" si="906"/>
        <v/>
      </c>
      <c r="S5411" s="436" t="str">
        <f t="shared" ca="1" si="907"/>
        <v/>
      </c>
      <c r="T5411" s="437" t="str">
        <f t="shared" ca="1" si="908"/>
        <v/>
      </c>
      <c r="U5411" s="438"/>
      <c r="V5411" s="435"/>
      <c r="W5411" s="435"/>
      <c r="X5411" s="435"/>
      <c r="Y5411" s="435"/>
      <c r="Z5411" s="435"/>
      <c r="AA5411" s="439"/>
    </row>
    <row r="5412" spans="1:27" ht="13.8" x14ac:dyDescent="0.3">
      <c r="A5412" s="564"/>
      <c r="B5412" s="430"/>
      <c r="C5412" s="430"/>
      <c r="D5412" s="430"/>
      <c r="E5412" s="430"/>
      <c r="F5412" s="430"/>
      <c r="G5412" s="442"/>
      <c r="H5412" s="443"/>
      <c r="I5412" s="444"/>
      <c r="J5412" s="623"/>
      <c r="K5412" s="430"/>
      <c r="L5412" s="546"/>
      <c r="M5412" s="434"/>
      <c r="N5412" s="530"/>
      <c r="O5412" s="435"/>
      <c r="P5412" s="436" t="str">
        <f t="shared" ca="1" si="904"/>
        <v/>
      </c>
      <c r="Q5412" s="436" t="str">
        <f t="shared" ca="1" si="905"/>
        <v/>
      </c>
      <c r="R5412" s="436" t="str">
        <f t="shared" ca="1" si="906"/>
        <v/>
      </c>
      <c r="S5412" s="436" t="str">
        <f t="shared" ca="1" si="907"/>
        <v/>
      </c>
      <c r="T5412" s="437" t="str">
        <f t="shared" ca="1" si="908"/>
        <v/>
      </c>
      <c r="U5412" s="438"/>
      <c r="V5412" s="435"/>
      <c r="W5412" s="435"/>
      <c r="X5412" s="435"/>
      <c r="Y5412" s="435"/>
      <c r="Z5412" s="435"/>
      <c r="AA5412" s="439"/>
    </row>
    <row r="5413" spans="1:27" ht="13.8" x14ac:dyDescent="0.3">
      <c r="A5413" s="564"/>
      <c r="B5413" s="430"/>
      <c r="C5413" s="430"/>
      <c r="D5413" s="430"/>
      <c r="E5413" s="430"/>
      <c r="F5413" s="430"/>
      <c r="G5413" s="442"/>
      <c r="H5413" s="443"/>
      <c r="I5413" s="444"/>
      <c r="J5413" s="623"/>
      <c r="K5413" s="430"/>
      <c r="L5413" s="546"/>
      <c r="M5413" s="434"/>
      <c r="N5413" s="530"/>
      <c r="O5413" s="435"/>
      <c r="P5413" s="436" t="str">
        <f t="shared" ca="1" si="904"/>
        <v/>
      </c>
      <c r="Q5413" s="436" t="str">
        <f t="shared" ca="1" si="905"/>
        <v/>
      </c>
      <c r="R5413" s="436" t="str">
        <f t="shared" ca="1" si="906"/>
        <v/>
      </c>
      <c r="S5413" s="436" t="str">
        <f t="shared" ca="1" si="907"/>
        <v/>
      </c>
      <c r="T5413" s="437" t="str">
        <f t="shared" ca="1" si="908"/>
        <v/>
      </c>
      <c r="U5413" s="438"/>
      <c r="V5413" s="435"/>
      <c r="W5413" s="435"/>
      <c r="X5413" s="435"/>
      <c r="Y5413" s="435"/>
      <c r="Z5413" s="435"/>
      <c r="AA5413" s="439"/>
    </row>
    <row r="5414" spans="1:27" ht="13.8" x14ac:dyDescent="0.3">
      <c r="A5414" s="564"/>
      <c r="B5414" s="430"/>
      <c r="C5414" s="430"/>
      <c r="D5414" s="430"/>
      <c r="E5414" s="430"/>
      <c r="F5414" s="430"/>
      <c r="G5414" s="442"/>
      <c r="H5414" s="443"/>
      <c r="I5414" s="444"/>
      <c r="J5414" s="623"/>
      <c r="K5414" s="430"/>
      <c r="L5414" s="546"/>
      <c r="M5414" s="434"/>
      <c r="N5414" s="530"/>
      <c r="O5414" s="435"/>
      <c r="P5414" s="436" t="str">
        <f t="shared" ca="1" si="904"/>
        <v/>
      </c>
      <c r="Q5414" s="436" t="str">
        <f t="shared" ca="1" si="905"/>
        <v/>
      </c>
      <c r="R5414" s="436" t="str">
        <f t="shared" ca="1" si="906"/>
        <v/>
      </c>
      <c r="S5414" s="436" t="str">
        <f t="shared" ca="1" si="907"/>
        <v/>
      </c>
      <c r="T5414" s="437" t="str">
        <f t="shared" ca="1" si="908"/>
        <v/>
      </c>
      <c r="U5414" s="438"/>
      <c r="V5414" s="435"/>
      <c r="W5414" s="435"/>
      <c r="X5414" s="435"/>
      <c r="Y5414" s="435"/>
      <c r="Z5414" s="435"/>
      <c r="AA5414" s="439"/>
    </row>
    <row r="5415" spans="1:27" ht="13.8" x14ac:dyDescent="0.3">
      <c r="A5415" s="564"/>
      <c r="B5415" s="430"/>
      <c r="C5415" s="430"/>
      <c r="D5415" s="430"/>
      <c r="E5415" s="430"/>
      <c r="F5415" s="430"/>
      <c r="G5415" s="442"/>
      <c r="H5415" s="443"/>
      <c r="I5415" s="444"/>
      <c r="J5415" s="623"/>
      <c r="K5415" s="430"/>
      <c r="L5415" s="546"/>
      <c r="M5415" s="434"/>
      <c r="N5415" s="530"/>
      <c r="O5415" s="435"/>
      <c r="P5415" s="436" t="str">
        <f t="shared" ca="1" si="904"/>
        <v/>
      </c>
      <c r="Q5415" s="436" t="str">
        <f t="shared" ca="1" si="905"/>
        <v/>
      </c>
      <c r="R5415" s="436" t="str">
        <f t="shared" ca="1" si="906"/>
        <v/>
      </c>
      <c r="S5415" s="436" t="str">
        <f t="shared" ca="1" si="907"/>
        <v/>
      </c>
      <c r="T5415" s="437" t="str">
        <f t="shared" ca="1" si="908"/>
        <v/>
      </c>
      <c r="U5415" s="438"/>
      <c r="V5415" s="435"/>
      <c r="W5415" s="435"/>
      <c r="X5415" s="435"/>
      <c r="Y5415" s="435"/>
      <c r="Z5415" s="435"/>
      <c r="AA5415" s="439"/>
    </row>
    <row r="5416" spans="1:27" ht="13.8" x14ac:dyDescent="0.3">
      <c r="A5416" s="564"/>
      <c r="B5416" s="430"/>
      <c r="C5416" s="430"/>
      <c r="D5416" s="430"/>
      <c r="E5416" s="430"/>
      <c r="F5416" s="430"/>
      <c r="G5416" s="442"/>
      <c r="H5416" s="443"/>
      <c r="I5416" s="444"/>
      <c r="J5416" s="623"/>
      <c r="K5416" s="430"/>
      <c r="L5416" s="546"/>
      <c r="M5416" s="434"/>
      <c r="N5416" s="530"/>
      <c r="O5416" s="435"/>
      <c r="P5416" s="436" t="str">
        <f t="shared" ca="1" si="904"/>
        <v/>
      </c>
      <c r="Q5416" s="436" t="str">
        <f t="shared" ca="1" si="905"/>
        <v/>
      </c>
      <c r="R5416" s="436" t="str">
        <f t="shared" ca="1" si="906"/>
        <v/>
      </c>
      <c r="S5416" s="436" t="str">
        <f t="shared" ca="1" si="907"/>
        <v/>
      </c>
      <c r="T5416" s="437" t="str">
        <f t="shared" ca="1" si="908"/>
        <v/>
      </c>
      <c r="U5416" s="438"/>
      <c r="V5416" s="435"/>
      <c r="W5416" s="435"/>
      <c r="X5416" s="435"/>
      <c r="Y5416" s="435"/>
      <c r="Z5416" s="435"/>
      <c r="AA5416" s="439"/>
    </row>
    <row r="5417" spans="1:27" ht="13.8" x14ac:dyDescent="0.3">
      <c r="A5417" s="564"/>
      <c r="B5417" s="430"/>
      <c r="C5417" s="430"/>
      <c r="D5417" s="430"/>
      <c r="E5417" s="430"/>
      <c r="F5417" s="430"/>
      <c r="G5417" s="442"/>
      <c r="H5417" s="443"/>
      <c r="I5417" s="444"/>
      <c r="J5417" s="623"/>
      <c r="K5417" s="430"/>
      <c r="L5417" s="546"/>
      <c r="M5417" s="434"/>
      <c r="N5417" s="530"/>
      <c r="O5417" s="435"/>
      <c r="P5417" s="436" t="str">
        <f t="shared" ca="1" si="904"/>
        <v/>
      </c>
      <c r="Q5417" s="436" t="str">
        <f t="shared" ca="1" si="905"/>
        <v/>
      </c>
      <c r="R5417" s="436" t="str">
        <f t="shared" ca="1" si="906"/>
        <v/>
      </c>
      <c r="S5417" s="436" t="str">
        <f t="shared" ca="1" si="907"/>
        <v/>
      </c>
      <c r="T5417" s="437" t="str">
        <f t="shared" ca="1" si="908"/>
        <v/>
      </c>
      <c r="U5417" s="438"/>
      <c r="V5417" s="435"/>
      <c r="W5417" s="435"/>
      <c r="X5417" s="435"/>
      <c r="Y5417" s="435"/>
      <c r="Z5417" s="435"/>
      <c r="AA5417" s="439"/>
    </row>
    <row r="5418" spans="1:27" ht="13.8" x14ac:dyDescent="0.3">
      <c r="A5418" s="564"/>
      <c r="B5418" s="430"/>
      <c r="C5418" s="430"/>
      <c r="D5418" s="430"/>
      <c r="E5418" s="430"/>
      <c r="F5418" s="430"/>
      <c r="G5418" s="442"/>
      <c r="H5418" s="443"/>
      <c r="I5418" s="444"/>
      <c r="J5418" s="623"/>
      <c r="K5418" s="430"/>
      <c r="L5418" s="546"/>
      <c r="M5418" s="434"/>
      <c r="N5418" s="530"/>
      <c r="O5418" s="435"/>
      <c r="P5418" s="436" t="str">
        <f t="shared" ca="1" si="904"/>
        <v/>
      </c>
      <c r="Q5418" s="436" t="str">
        <f t="shared" ca="1" si="905"/>
        <v/>
      </c>
      <c r="R5418" s="436" t="str">
        <f t="shared" ca="1" si="906"/>
        <v/>
      </c>
      <c r="S5418" s="436" t="str">
        <f t="shared" ca="1" si="907"/>
        <v/>
      </c>
      <c r="T5418" s="437" t="str">
        <f t="shared" ca="1" si="908"/>
        <v/>
      </c>
      <c r="U5418" s="438"/>
      <c r="V5418" s="435"/>
      <c r="W5418" s="435"/>
      <c r="X5418" s="435"/>
      <c r="Y5418" s="435"/>
      <c r="Z5418" s="435"/>
      <c r="AA5418" s="439"/>
    </row>
    <row r="5419" spans="1:27" ht="13.8" x14ac:dyDescent="0.3">
      <c r="A5419" s="564"/>
      <c r="B5419" s="430"/>
      <c r="C5419" s="430"/>
      <c r="D5419" s="430"/>
      <c r="E5419" s="430"/>
      <c r="F5419" s="430"/>
      <c r="G5419" s="442"/>
      <c r="H5419" s="443"/>
      <c r="I5419" s="444"/>
      <c r="J5419" s="623"/>
      <c r="K5419" s="430"/>
      <c r="L5419" s="546"/>
      <c r="M5419" s="434"/>
      <c r="N5419" s="530"/>
      <c r="O5419" s="435"/>
      <c r="P5419" s="436" t="str">
        <f t="shared" ca="1" si="904"/>
        <v/>
      </c>
      <c r="Q5419" s="436" t="str">
        <f t="shared" ca="1" si="905"/>
        <v/>
      </c>
      <c r="R5419" s="436" t="str">
        <f t="shared" ca="1" si="906"/>
        <v/>
      </c>
      <c r="S5419" s="436" t="str">
        <f t="shared" ca="1" si="907"/>
        <v/>
      </c>
      <c r="T5419" s="437" t="str">
        <f t="shared" ca="1" si="908"/>
        <v/>
      </c>
      <c r="U5419" s="438"/>
      <c r="V5419" s="435"/>
      <c r="W5419" s="435"/>
      <c r="X5419" s="435"/>
      <c r="Y5419" s="435"/>
      <c r="Z5419" s="435"/>
      <c r="AA5419" s="439"/>
    </row>
    <row r="5420" spans="1:27" ht="13.8" x14ac:dyDescent="0.3">
      <c r="A5420" s="564"/>
      <c r="B5420" s="430"/>
      <c r="C5420" s="430"/>
      <c r="D5420" s="430"/>
      <c r="E5420" s="430"/>
      <c r="F5420" s="430"/>
      <c r="G5420" s="442"/>
      <c r="H5420" s="443"/>
      <c r="I5420" s="444"/>
      <c r="J5420" s="623"/>
      <c r="K5420" s="430"/>
      <c r="L5420" s="546"/>
      <c r="M5420" s="434"/>
      <c r="N5420" s="530"/>
      <c r="O5420" s="435"/>
      <c r="P5420" s="436" t="str">
        <f t="shared" ca="1" si="904"/>
        <v/>
      </c>
      <c r="Q5420" s="436" t="str">
        <f t="shared" ca="1" si="905"/>
        <v/>
      </c>
      <c r="R5420" s="436" t="str">
        <f t="shared" ca="1" si="906"/>
        <v/>
      </c>
      <c r="S5420" s="436" t="str">
        <f t="shared" ca="1" si="907"/>
        <v/>
      </c>
      <c r="T5420" s="437" t="str">
        <f t="shared" ca="1" si="908"/>
        <v/>
      </c>
      <c r="U5420" s="438"/>
      <c r="V5420" s="435"/>
      <c r="W5420" s="435"/>
      <c r="X5420" s="435"/>
      <c r="Y5420" s="435"/>
      <c r="Z5420" s="435"/>
      <c r="AA5420" s="439"/>
    </row>
    <row r="5421" spans="1:27" ht="13.8" x14ac:dyDescent="0.3">
      <c r="A5421" s="564"/>
      <c r="B5421" s="430"/>
      <c r="C5421" s="430"/>
      <c r="D5421" s="430"/>
      <c r="E5421" s="430"/>
      <c r="F5421" s="430"/>
      <c r="G5421" s="442"/>
      <c r="H5421" s="443"/>
      <c r="I5421" s="444"/>
      <c r="J5421" s="623"/>
      <c r="K5421" s="430"/>
      <c r="L5421" s="546"/>
      <c r="M5421" s="434"/>
      <c r="N5421" s="530"/>
      <c r="O5421" s="435"/>
      <c r="P5421" s="436" t="str">
        <f t="shared" ca="1" si="904"/>
        <v/>
      </c>
      <c r="Q5421" s="436" t="str">
        <f t="shared" ca="1" si="905"/>
        <v/>
      </c>
      <c r="R5421" s="436" t="str">
        <f t="shared" ca="1" si="906"/>
        <v/>
      </c>
      <c r="S5421" s="436" t="str">
        <f t="shared" ca="1" si="907"/>
        <v/>
      </c>
      <c r="T5421" s="437" t="str">
        <f t="shared" ca="1" si="908"/>
        <v/>
      </c>
      <c r="U5421" s="438"/>
      <c r="V5421" s="435"/>
      <c r="W5421" s="435"/>
      <c r="X5421" s="435"/>
      <c r="Y5421" s="435"/>
      <c r="Z5421" s="435"/>
      <c r="AA5421" s="439"/>
    </row>
    <row r="5422" spans="1:27" ht="13.8" x14ac:dyDescent="0.3">
      <c r="A5422" s="564"/>
      <c r="B5422" s="430"/>
      <c r="C5422" s="430"/>
      <c r="D5422" s="430"/>
      <c r="E5422" s="430"/>
      <c r="F5422" s="430"/>
      <c r="G5422" s="442"/>
      <c r="H5422" s="443"/>
      <c r="I5422" s="444"/>
      <c r="J5422" s="623"/>
      <c r="K5422" s="430"/>
      <c r="L5422" s="546"/>
      <c r="M5422" s="434"/>
      <c r="N5422" s="530"/>
      <c r="O5422" s="435"/>
      <c r="P5422" s="436" t="str">
        <f t="shared" ca="1" si="904"/>
        <v/>
      </c>
      <c r="Q5422" s="436" t="str">
        <f t="shared" ca="1" si="905"/>
        <v/>
      </c>
      <c r="R5422" s="436" t="str">
        <f t="shared" ca="1" si="906"/>
        <v/>
      </c>
      <c r="S5422" s="436" t="str">
        <f t="shared" ca="1" si="907"/>
        <v/>
      </c>
      <c r="T5422" s="437" t="str">
        <f t="shared" ca="1" si="908"/>
        <v/>
      </c>
      <c r="U5422" s="438"/>
      <c r="V5422" s="435"/>
      <c r="W5422" s="435"/>
      <c r="X5422" s="435"/>
      <c r="Y5422" s="435"/>
      <c r="Z5422" s="435"/>
      <c r="AA5422" s="439"/>
    </row>
    <row r="5423" spans="1:27" ht="13.8" x14ac:dyDescent="0.3">
      <c r="A5423" s="564"/>
      <c r="B5423" s="430"/>
      <c r="C5423" s="430"/>
      <c r="D5423" s="430"/>
      <c r="E5423" s="430"/>
      <c r="F5423" s="430"/>
      <c r="G5423" s="442"/>
      <c r="H5423" s="443"/>
      <c r="I5423" s="444"/>
      <c r="J5423" s="623"/>
      <c r="K5423" s="430"/>
      <c r="L5423" s="546"/>
      <c r="M5423" s="434"/>
      <c r="N5423" s="530"/>
      <c r="O5423" s="435"/>
      <c r="P5423" s="436" t="str">
        <f t="shared" ca="1" si="904"/>
        <v/>
      </c>
      <c r="Q5423" s="436" t="str">
        <f t="shared" ca="1" si="905"/>
        <v/>
      </c>
      <c r="R5423" s="436" t="str">
        <f t="shared" ca="1" si="906"/>
        <v/>
      </c>
      <c r="S5423" s="436" t="str">
        <f t="shared" ca="1" si="907"/>
        <v/>
      </c>
      <c r="T5423" s="437" t="str">
        <f t="shared" ca="1" si="908"/>
        <v/>
      </c>
      <c r="U5423" s="438"/>
      <c r="V5423" s="435"/>
      <c r="W5423" s="435"/>
      <c r="X5423" s="435"/>
      <c r="Y5423" s="435"/>
      <c r="Z5423" s="435"/>
      <c r="AA5423" s="439"/>
    </row>
    <row r="5424" spans="1:27" ht="13.8" x14ac:dyDescent="0.3">
      <c r="A5424" s="564"/>
      <c r="B5424" s="430"/>
      <c r="C5424" s="430"/>
      <c r="D5424" s="430"/>
      <c r="E5424" s="430"/>
      <c r="F5424" s="430"/>
      <c r="G5424" s="442"/>
      <c r="H5424" s="443"/>
      <c r="I5424" s="444"/>
      <c r="J5424" s="623"/>
      <c r="K5424" s="430"/>
      <c r="L5424" s="546"/>
      <c r="M5424" s="434"/>
      <c r="N5424" s="530"/>
      <c r="O5424" s="435"/>
      <c r="P5424" s="436" t="str">
        <f t="shared" ca="1" si="904"/>
        <v/>
      </c>
      <c r="Q5424" s="436" t="str">
        <f t="shared" ca="1" si="905"/>
        <v/>
      </c>
      <c r="R5424" s="436" t="str">
        <f t="shared" ca="1" si="906"/>
        <v/>
      </c>
      <c r="S5424" s="436" t="str">
        <f t="shared" ca="1" si="907"/>
        <v/>
      </c>
      <c r="T5424" s="437" t="str">
        <f t="shared" ca="1" si="908"/>
        <v/>
      </c>
      <c r="U5424" s="438"/>
      <c r="V5424" s="435"/>
      <c r="W5424" s="435"/>
      <c r="X5424" s="435"/>
      <c r="Y5424" s="435"/>
      <c r="Z5424" s="435"/>
      <c r="AA5424" s="439"/>
    </row>
    <row r="5425" spans="1:27" ht="13.8" x14ac:dyDescent="0.3">
      <c r="A5425" s="564"/>
      <c r="B5425" s="430"/>
      <c r="C5425" s="430"/>
      <c r="D5425" s="430"/>
      <c r="E5425" s="430"/>
      <c r="F5425" s="430"/>
      <c r="G5425" s="442"/>
      <c r="H5425" s="443"/>
      <c r="I5425" s="444"/>
      <c r="J5425" s="623"/>
      <c r="K5425" s="430"/>
      <c r="L5425" s="546"/>
      <c r="M5425" s="434"/>
      <c r="N5425" s="530"/>
      <c r="O5425" s="435"/>
      <c r="P5425" s="436" t="str">
        <f t="shared" ca="1" si="904"/>
        <v/>
      </c>
      <c r="Q5425" s="436" t="str">
        <f t="shared" ca="1" si="905"/>
        <v/>
      </c>
      <c r="R5425" s="436" t="str">
        <f t="shared" ca="1" si="906"/>
        <v/>
      </c>
      <c r="S5425" s="436" t="str">
        <f t="shared" ca="1" si="907"/>
        <v/>
      </c>
      <c r="T5425" s="437" t="str">
        <f t="shared" ca="1" si="908"/>
        <v/>
      </c>
      <c r="U5425" s="438"/>
      <c r="V5425" s="435"/>
      <c r="W5425" s="435"/>
      <c r="X5425" s="435"/>
      <c r="Y5425" s="435"/>
      <c r="Z5425" s="435"/>
      <c r="AA5425" s="439"/>
    </row>
    <row r="5426" spans="1:27" ht="13.8" x14ac:dyDescent="0.3">
      <c r="A5426" s="564"/>
      <c r="B5426" s="430"/>
      <c r="C5426" s="430"/>
      <c r="D5426" s="430"/>
      <c r="E5426" s="430"/>
      <c r="F5426" s="430"/>
      <c r="G5426" s="442"/>
      <c r="H5426" s="443"/>
      <c r="I5426" s="444"/>
      <c r="J5426" s="623"/>
      <c r="K5426" s="430"/>
      <c r="L5426" s="546"/>
      <c r="M5426" s="434"/>
      <c r="N5426" s="530"/>
      <c r="O5426" s="435"/>
      <c r="P5426" s="436" t="str">
        <f t="shared" ca="1" si="904"/>
        <v/>
      </c>
      <c r="Q5426" s="436" t="str">
        <f t="shared" ca="1" si="905"/>
        <v/>
      </c>
      <c r="R5426" s="436" t="str">
        <f t="shared" ca="1" si="906"/>
        <v/>
      </c>
      <c r="S5426" s="436" t="str">
        <f t="shared" ca="1" si="907"/>
        <v/>
      </c>
      <c r="T5426" s="437" t="str">
        <f t="shared" ca="1" si="908"/>
        <v/>
      </c>
      <c r="U5426" s="438"/>
      <c r="V5426" s="435"/>
      <c r="W5426" s="435"/>
      <c r="X5426" s="435"/>
      <c r="Y5426" s="435"/>
      <c r="Z5426" s="435"/>
      <c r="AA5426" s="439"/>
    </row>
    <row r="5427" spans="1:27" ht="13.8" x14ac:dyDescent="0.3">
      <c r="A5427" s="564"/>
      <c r="B5427" s="430"/>
      <c r="C5427" s="430"/>
      <c r="D5427" s="430"/>
      <c r="E5427" s="430"/>
      <c r="F5427" s="430"/>
      <c r="G5427" s="442"/>
      <c r="H5427" s="443"/>
      <c r="I5427" s="444"/>
      <c r="J5427" s="623"/>
      <c r="K5427" s="430"/>
      <c r="L5427" s="546"/>
      <c r="M5427" s="434"/>
      <c r="N5427" s="530"/>
      <c r="O5427" s="435"/>
      <c r="P5427" s="436" t="str">
        <f t="shared" ca="1" si="904"/>
        <v/>
      </c>
      <c r="Q5427" s="436" t="str">
        <f t="shared" ca="1" si="905"/>
        <v/>
      </c>
      <c r="R5427" s="436" t="str">
        <f t="shared" ca="1" si="906"/>
        <v/>
      </c>
      <c r="S5427" s="436" t="str">
        <f t="shared" ca="1" si="907"/>
        <v/>
      </c>
      <c r="T5427" s="437" t="str">
        <f t="shared" ca="1" si="908"/>
        <v/>
      </c>
      <c r="U5427" s="438"/>
      <c r="V5427" s="435"/>
      <c r="W5427" s="435"/>
      <c r="X5427" s="435"/>
      <c r="Y5427" s="435"/>
      <c r="Z5427" s="435"/>
      <c r="AA5427" s="439"/>
    </row>
    <row r="5428" spans="1:27" ht="13.8" x14ac:dyDescent="0.3">
      <c r="A5428" s="564"/>
      <c r="B5428" s="430"/>
      <c r="C5428" s="430"/>
      <c r="D5428" s="430"/>
      <c r="E5428" s="430"/>
      <c r="F5428" s="430"/>
      <c r="G5428" s="442"/>
      <c r="H5428" s="443"/>
      <c r="I5428" s="444"/>
      <c r="J5428" s="623"/>
      <c r="K5428" s="430"/>
      <c r="L5428" s="546"/>
      <c r="M5428" s="434"/>
      <c r="N5428" s="530"/>
      <c r="O5428" s="435"/>
      <c r="P5428" s="436" t="str">
        <f t="shared" ca="1" si="904"/>
        <v/>
      </c>
      <c r="Q5428" s="436" t="str">
        <f t="shared" ca="1" si="905"/>
        <v/>
      </c>
      <c r="R5428" s="436" t="str">
        <f t="shared" ca="1" si="906"/>
        <v/>
      </c>
      <c r="S5428" s="436" t="str">
        <f t="shared" ca="1" si="907"/>
        <v/>
      </c>
      <c r="T5428" s="437" t="str">
        <f t="shared" ca="1" si="908"/>
        <v/>
      </c>
      <c r="U5428" s="438"/>
      <c r="V5428" s="435"/>
      <c r="W5428" s="435"/>
      <c r="X5428" s="435"/>
      <c r="Y5428" s="435"/>
      <c r="Z5428" s="435"/>
      <c r="AA5428" s="439"/>
    </row>
    <row r="5429" spans="1:27" ht="13.8" x14ac:dyDescent="0.3">
      <c r="A5429" s="564"/>
      <c r="B5429" s="430"/>
      <c r="C5429" s="430"/>
      <c r="D5429" s="430"/>
      <c r="E5429" s="430"/>
      <c r="F5429" s="430"/>
      <c r="G5429" s="442"/>
      <c r="H5429" s="443"/>
      <c r="I5429" s="444"/>
      <c r="J5429" s="623"/>
      <c r="K5429" s="430"/>
      <c r="L5429" s="546"/>
      <c r="M5429" s="434"/>
      <c r="N5429" s="530"/>
      <c r="O5429" s="435"/>
      <c r="P5429" s="436" t="str">
        <f t="shared" ca="1" si="904"/>
        <v/>
      </c>
      <c r="Q5429" s="436" t="str">
        <f t="shared" ca="1" si="905"/>
        <v/>
      </c>
      <c r="R5429" s="436" t="str">
        <f t="shared" ca="1" si="906"/>
        <v/>
      </c>
      <c r="S5429" s="436" t="str">
        <f t="shared" ca="1" si="907"/>
        <v/>
      </c>
      <c r="T5429" s="437" t="str">
        <f t="shared" ca="1" si="908"/>
        <v/>
      </c>
      <c r="U5429" s="438"/>
      <c r="V5429" s="435"/>
      <c r="W5429" s="435"/>
      <c r="X5429" s="435"/>
      <c r="Y5429" s="435"/>
      <c r="Z5429" s="435"/>
      <c r="AA5429" s="439"/>
    </row>
    <row r="5430" spans="1:27" ht="13.8" x14ac:dyDescent="0.3">
      <c r="A5430" s="564"/>
      <c r="B5430" s="430"/>
      <c r="C5430" s="430"/>
      <c r="D5430" s="430"/>
      <c r="E5430" s="430"/>
      <c r="F5430" s="430"/>
      <c r="G5430" s="442"/>
      <c r="H5430" s="443"/>
      <c r="I5430" s="444"/>
      <c r="J5430" s="623"/>
      <c r="K5430" s="430"/>
      <c r="L5430" s="546"/>
      <c r="M5430" s="434"/>
      <c r="N5430" s="530"/>
      <c r="O5430" s="435"/>
      <c r="P5430" s="436" t="str">
        <f t="shared" ca="1" si="904"/>
        <v/>
      </c>
      <c r="Q5430" s="436" t="str">
        <f t="shared" ca="1" si="905"/>
        <v/>
      </c>
      <c r="R5430" s="436" t="str">
        <f t="shared" ca="1" si="906"/>
        <v/>
      </c>
      <c r="S5430" s="436" t="str">
        <f t="shared" ca="1" si="907"/>
        <v/>
      </c>
      <c r="T5430" s="437" t="str">
        <f t="shared" ca="1" si="908"/>
        <v/>
      </c>
      <c r="U5430" s="438"/>
      <c r="V5430" s="435"/>
      <c r="W5430" s="435"/>
      <c r="X5430" s="435"/>
      <c r="Y5430" s="435"/>
      <c r="Z5430" s="435"/>
      <c r="AA5430" s="439"/>
    </row>
    <row r="5431" spans="1:27" ht="13.8" x14ac:dyDescent="0.3">
      <c r="A5431" s="564"/>
      <c r="B5431" s="430"/>
      <c r="C5431" s="430"/>
      <c r="D5431" s="430"/>
      <c r="E5431" s="430"/>
      <c r="F5431" s="430"/>
      <c r="G5431" s="442"/>
      <c r="H5431" s="443"/>
      <c r="I5431" s="444"/>
      <c r="J5431" s="623"/>
      <c r="K5431" s="430"/>
      <c r="L5431" s="546"/>
      <c r="M5431" s="434"/>
      <c r="N5431" s="530"/>
      <c r="O5431" s="435"/>
      <c r="P5431" s="436" t="str">
        <f t="shared" ca="1" si="904"/>
        <v/>
      </c>
      <c r="Q5431" s="436" t="str">
        <f t="shared" ca="1" si="905"/>
        <v/>
      </c>
      <c r="R5431" s="436" t="str">
        <f t="shared" ca="1" si="906"/>
        <v/>
      </c>
      <c r="S5431" s="436" t="str">
        <f t="shared" ca="1" si="907"/>
        <v/>
      </c>
      <c r="T5431" s="437" t="str">
        <f t="shared" ca="1" si="908"/>
        <v/>
      </c>
      <c r="U5431" s="438"/>
      <c r="V5431" s="435"/>
      <c r="W5431" s="435"/>
      <c r="X5431" s="435"/>
      <c r="Y5431" s="435"/>
      <c r="Z5431" s="435"/>
      <c r="AA5431" s="439"/>
    </row>
    <row r="5432" spans="1:27" ht="13.8" x14ac:dyDescent="0.3">
      <c r="A5432" s="564"/>
      <c r="B5432" s="430"/>
      <c r="C5432" s="430"/>
      <c r="D5432" s="430"/>
      <c r="E5432" s="430"/>
      <c r="F5432" s="430"/>
      <c r="G5432" s="442"/>
      <c r="H5432" s="443"/>
      <c r="I5432" s="444"/>
      <c r="J5432" s="623"/>
      <c r="K5432" s="430"/>
      <c r="L5432" s="546"/>
      <c r="M5432" s="434"/>
      <c r="N5432" s="530"/>
      <c r="O5432" s="435"/>
      <c r="P5432" s="436" t="str">
        <f t="shared" ca="1" si="904"/>
        <v/>
      </c>
      <c r="Q5432" s="436" t="str">
        <f t="shared" ca="1" si="905"/>
        <v/>
      </c>
      <c r="R5432" s="436" t="str">
        <f t="shared" ca="1" si="906"/>
        <v/>
      </c>
      <c r="S5432" s="436" t="str">
        <f t="shared" ca="1" si="907"/>
        <v/>
      </c>
      <c r="T5432" s="437" t="str">
        <f t="shared" ca="1" si="908"/>
        <v/>
      </c>
      <c r="U5432" s="438"/>
      <c r="V5432" s="435"/>
      <c r="W5432" s="435"/>
      <c r="X5432" s="435"/>
      <c r="Y5432" s="435"/>
      <c r="Z5432" s="435"/>
      <c r="AA5432" s="439"/>
    </row>
    <row r="5433" spans="1:27" ht="13.8" x14ac:dyDescent="0.3">
      <c r="A5433" s="564"/>
      <c r="B5433" s="430"/>
      <c r="C5433" s="430"/>
      <c r="D5433" s="430"/>
      <c r="E5433" s="430"/>
      <c r="F5433" s="430"/>
      <c r="G5433" s="442"/>
      <c r="H5433" s="443"/>
      <c r="I5433" s="444"/>
      <c r="J5433" s="623"/>
      <c r="K5433" s="430"/>
      <c r="L5433" s="546"/>
      <c r="M5433" s="434"/>
      <c r="N5433" s="530"/>
      <c r="O5433" s="435"/>
      <c r="P5433" s="436" t="str">
        <f t="shared" ca="1" si="904"/>
        <v/>
      </c>
      <c r="Q5433" s="436" t="str">
        <f t="shared" ca="1" si="905"/>
        <v/>
      </c>
      <c r="R5433" s="436" t="str">
        <f t="shared" ca="1" si="906"/>
        <v/>
      </c>
      <c r="S5433" s="436" t="str">
        <f t="shared" ca="1" si="907"/>
        <v/>
      </c>
      <c r="T5433" s="437" t="str">
        <f t="shared" ca="1" si="908"/>
        <v/>
      </c>
      <c r="U5433" s="438"/>
      <c r="V5433" s="435"/>
      <c r="W5433" s="435"/>
      <c r="X5433" s="435"/>
      <c r="Y5433" s="435"/>
      <c r="Z5433" s="435"/>
      <c r="AA5433" s="439"/>
    </row>
    <row r="5434" spans="1:27" ht="13.8" x14ac:dyDescent="0.3">
      <c r="A5434" s="564"/>
      <c r="B5434" s="430"/>
      <c r="C5434" s="430"/>
      <c r="D5434" s="430"/>
      <c r="E5434" s="430"/>
      <c r="F5434" s="430"/>
      <c r="G5434" s="442"/>
      <c r="H5434" s="443"/>
      <c r="I5434" s="444"/>
      <c r="J5434" s="623"/>
      <c r="K5434" s="430"/>
      <c r="L5434" s="546"/>
      <c r="M5434" s="434"/>
      <c r="N5434" s="530"/>
      <c r="O5434" s="435"/>
      <c r="P5434" s="436" t="str">
        <f t="shared" ref="P5434:P5465" ca="1" si="909">IF(K5434="NÃO INTERVENCIONADO",TODAY()-J5434,"")</f>
        <v/>
      </c>
      <c r="Q5434" s="436" t="str">
        <f t="shared" ref="Q5434:Q5465" ca="1" si="910">IF(K5434="ENCOMENDADO",TODAY()-J5434,"")</f>
        <v/>
      </c>
      <c r="R5434" s="436" t="str">
        <f t="shared" ref="R5434:R5465" ca="1" si="911">IF(K5434="EM OBRA",TODAY()-J5434,"")</f>
        <v/>
      </c>
      <c r="S5434" s="436" t="str">
        <f t="shared" ref="S5434:S5465" ca="1" si="912">IF(K5434="CORREÇÃO NÃO ACEITE",TODAY()-J5434,"")</f>
        <v/>
      </c>
      <c r="T5434" s="437" t="str">
        <f t="shared" ref="T5434:T5465" ca="1" si="913">IF(K5434="A VERIFICAR",TODAY()-J5434,"")</f>
        <v/>
      </c>
      <c r="U5434" s="438"/>
      <c r="V5434" s="435"/>
      <c r="W5434" s="435"/>
      <c r="X5434" s="435"/>
      <c r="Y5434" s="435"/>
      <c r="Z5434" s="435"/>
      <c r="AA5434" s="439"/>
    </row>
    <row r="5435" spans="1:27" ht="13.8" x14ac:dyDescent="0.3">
      <c r="A5435" s="564"/>
      <c r="B5435" s="430"/>
      <c r="C5435" s="430"/>
      <c r="D5435" s="430"/>
      <c r="E5435" s="430"/>
      <c r="F5435" s="430"/>
      <c r="G5435" s="442"/>
      <c r="H5435" s="443"/>
      <c r="I5435" s="444"/>
      <c r="J5435" s="623"/>
      <c r="K5435" s="430"/>
      <c r="L5435" s="546"/>
      <c r="M5435" s="434"/>
      <c r="N5435" s="530"/>
      <c r="O5435" s="435"/>
      <c r="P5435" s="436" t="str">
        <f t="shared" ca="1" si="909"/>
        <v/>
      </c>
      <c r="Q5435" s="436" t="str">
        <f t="shared" ca="1" si="910"/>
        <v/>
      </c>
      <c r="R5435" s="436" t="str">
        <f t="shared" ca="1" si="911"/>
        <v/>
      </c>
      <c r="S5435" s="436" t="str">
        <f t="shared" ca="1" si="912"/>
        <v/>
      </c>
      <c r="T5435" s="437" t="str">
        <f t="shared" ca="1" si="913"/>
        <v/>
      </c>
      <c r="U5435" s="438"/>
      <c r="V5435" s="435"/>
      <c r="W5435" s="435"/>
      <c r="X5435" s="435"/>
      <c r="Y5435" s="435"/>
      <c r="Z5435" s="435"/>
      <c r="AA5435" s="439"/>
    </row>
    <row r="5436" spans="1:27" ht="13.8" x14ac:dyDescent="0.3">
      <c r="A5436" s="564"/>
      <c r="B5436" s="430"/>
      <c r="C5436" s="430"/>
      <c r="D5436" s="430"/>
      <c r="E5436" s="430"/>
      <c r="F5436" s="430"/>
      <c r="G5436" s="442"/>
      <c r="H5436" s="443"/>
      <c r="I5436" s="444"/>
      <c r="J5436" s="623"/>
      <c r="K5436" s="430"/>
      <c r="L5436" s="546"/>
      <c r="M5436" s="434"/>
      <c r="N5436" s="530"/>
      <c r="O5436" s="435"/>
      <c r="P5436" s="436" t="str">
        <f t="shared" ca="1" si="909"/>
        <v/>
      </c>
      <c r="Q5436" s="436" t="str">
        <f t="shared" ca="1" si="910"/>
        <v/>
      </c>
      <c r="R5436" s="436" t="str">
        <f t="shared" ca="1" si="911"/>
        <v/>
      </c>
      <c r="S5436" s="436" t="str">
        <f t="shared" ca="1" si="912"/>
        <v/>
      </c>
      <c r="T5436" s="437" t="str">
        <f t="shared" ca="1" si="913"/>
        <v/>
      </c>
      <c r="U5436" s="438"/>
      <c r="V5436" s="435"/>
      <c r="W5436" s="435"/>
      <c r="X5436" s="435"/>
      <c r="Y5436" s="435"/>
      <c r="Z5436" s="435"/>
      <c r="AA5436" s="439"/>
    </row>
    <row r="5437" spans="1:27" ht="13.8" x14ac:dyDescent="0.3">
      <c r="A5437" s="564"/>
      <c r="B5437" s="430"/>
      <c r="C5437" s="430"/>
      <c r="D5437" s="430"/>
      <c r="E5437" s="430"/>
      <c r="F5437" s="430"/>
      <c r="G5437" s="442"/>
      <c r="H5437" s="443"/>
      <c r="I5437" s="444"/>
      <c r="J5437" s="623"/>
      <c r="K5437" s="430"/>
      <c r="L5437" s="546"/>
      <c r="M5437" s="434"/>
      <c r="N5437" s="530"/>
      <c r="O5437" s="435"/>
      <c r="P5437" s="436" t="str">
        <f t="shared" ca="1" si="909"/>
        <v/>
      </c>
      <c r="Q5437" s="436" t="str">
        <f t="shared" ca="1" si="910"/>
        <v/>
      </c>
      <c r="R5437" s="436" t="str">
        <f t="shared" ca="1" si="911"/>
        <v/>
      </c>
      <c r="S5437" s="436" t="str">
        <f t="shared" ca="1" si="912"/>
        <v/>
      </c>
      <c r="T5437" s="437" t="str">
        <f t="shared" ca="1" si="913"/>
        <v/>
      </c>
      <c r="U5437" s="438"/>
      <c r="V5437" s="435"/>
      <c r="W5437" s="435"/>
      <c r="X5437" s="435"/>
      <c r="Y5437" s="435"/>
      <c r="Z5437" s="435"/>
      <c r="AA5437" s="439"/>
    </row>
    <row r="5438" spans="1:27" ht="13.8" x14ac:dyDescent="0.3">
      <c r="A5438" s="564"/>
      <c r="B5438" s="430"/>
      <c r="C5438" s="430"/>
      <c r="D5438" s="430"/>
      <c r="E5438" s="430"/>
      <c r="F5438" s="430"/>
      <c r="G5438" s="442"/>
      <c r="H5438" s="443"/>
      <c r="I5438" s="444"/>
      <c r="J5438" s="623"/>
      <c r="K5438" s="430"/>
      <c r="L5438" s="546"/>
      <c r="M5438" s="434"/>
      <c r="N5438" s="530"/>
      <c r="O5438" s="435"/>
      <c r="P5438" s="436" t="str">
        <f t="shared" ca="1" si="909"/>
        <v/>
      </c>
      <c r="Q5438" s="436" t="str">
        <f t="shared" ca="1" si="910"/>
        <v/>
      </c>
      <c r="R5438" s="436" t="str">
        <f t="shared" ca="1" si="911"/>
        <v/>
      </c>
      <c r="S5438" s="436" t="str">
        <f t="shared" ca="1" si="912"/>
        <v/>
      </c>
      <c r="T5438" s="437" t="str">
        <f t="shared" ca="1" si="913"/>
        <v/>
      </c>
      <c r="U5438" s="438"/>
      <c r="V5438" s="435"/>
      <c r="W5438" s="435"/>
      <c r="X5438" s="435"/>
      <c r="Y5438" s="435"/>
      <c r="Z5438" s="435"/>
      <c r="AA5438" s="439"/>
    </row>
    <row r="5439" spans="1:27" ht="13.8" x14ac:dyDescent="0.3">
      <c r="A5439" s="564"/>
      <c r="B5439" s="430"/>
      <c r="C5439" s="430"/>
      <c r="D5439" s="430"/>
      <c r="E5439" s="430"/>
      <c r="F5439" s="430"/>
      <c r="G5439" s="442"/>
      <c r="H5439" s="443"/>
      <c r="I5439" s="444"/>
      <c r="J5439" s="623"/>
      <c r="K5439" s="430"/>
      <c r="L5439" s="546"/>
      <c r="M5439" s="434"/>
      <c r="N5439" s="530"/>
      <c r="O5439" s="435"/>
      <c r="P5439" s="436" t="str">
        <f t="shared" ca="1" si="909"/>
        <v/>
      </c>
      <c r="Q5439" s="436" t="str">
        <f t="shared" ca="1" si="910"/>
        <v/>
      </c>
      <c r="R5439" s="436" t="str">
        <f t="shared" ca="1" si="911"/>
        <v/>
      </c>
      <c r="S5439" s="436" t="str">
        <f t="shared" ca="1" si="912"/>
        <v/>
      </c>
      <c r="T5439" s="437" t="str">
        <f t="shared" ca="1" si="913"/>
        <v/>
      </c>
      <c r="U5439" s="438"/>
      <c r="V5439" s="435"/>
      <c r="W5439" s="435"/>
      <c r="X5439" s="435"/>
      <c r="Y5439" s="435"/>
      <c r="Z5439" s="435"/>
      <c r="AA5439" s="439"/>
    </row>
    <row r="5440" spans="1:27" ht="13.8" x14ac:dyDescent="0.3">
      <c r="A5440" s="564"/>
      <c r="B5440" s="430"/>
      <c r="C5440" s="430"/>
      <c r="D5440" s="430"/>
      <c r="E5440" s="430"/>
      <c r="F5440" s="430"/>
      <c r="G5440" s="442"/>
      <c r="H5440" s="443"/>
      <c r="I5440" s="444"/>
      <c r="J5440" s="623"/>
      <c r="K5440" s="430"/>
      <c r="L5440" s="546"/>
      <c r="M5440" s="434"/>
      <c r="N5440" s="530"/>
      <c r="O5440" s="435"/>
      <c r="P5440" s="436" t="str">
        <f t="shared" ca="1" si="909"/>
        <v/>
      </c>
      <c r="Q5440" s="436" t="str">
        <f t="shared" ca="1" si="910"/>
        <v/>
      </c>
      <c r="R5440" s="436" t="str">
        <f t="shared" ca="1" si="911"/>
        <v/>
      </c>
      <c r="S5440" s="436" t="str">
        <f t="shared" ca="1" si="912"/>
        <v/>
      </c>
      <c r="T5440" s="437" t="str">
        <f t="shared" ca="1" si="913"/>
        <v/>
      </c>
      <c r="U5440" s="438"/>
      <c r="V5440" s="435"/>
      <c r="W5440" s="435"/>
      <c r="X5440" s="435"/>
      <c r="Y5440" s="435"/>
      <c r="Z5440" s="435"/>
      <c r="AA5440" s="439"/>
    </row>
    <row r="5441" spans="1:27" ht="13.8" x14ac:dyDescent="0.3">
      <c r="A5441" s="564"/>
      <c r="B5441" s="430"/>
      <c r="C5441" s="430"/>
      <c r="D5441" s="430"/>
      <c r="E5441" s="430"/>
      <c r="F5441" s="430"/>
      <c r="G5441" s="442"/>
      <c r="H5441" s="443"/>
      <c r="I5441" s="444"/>
      <c r="J5441" s="623"/>
      <c r="K5441" s="430"/>
      <c r="L5441" s="546"/>
      <c r="M5441" s="434"/>
      <c r="N5441" s="530"/>
      <c r="O5441" s="435"/>
      <c r="P5441" s="436" t="str">
        <f t="shared" ca="1" si="909"/>
        <v/>
      </c>
      <c r="Q5441" s="436" t="str">
        <f t="shared" ca="1" si="910"/>
        <v/>
      </c>
      <c r="R5441" s="436" t="str">
        <f t="shared" ca="1" si="911"/>
        <v/>
      </c>
      <c r="S5441" s="436" t="str">
        <f t="shared" ca="1" si="912"/>
        <v/>
      </c>
      <c r="T5441" s="437" t="str">
        <f t="shared" ca="1" si="913"/>
        <v/>
      </c>
      <c r="U5441" s="438"/>
      <c r="V5441" s="435"/>
      <c r="W5441" s="435"/>
      <c r="X5441" s="435"/>
      <c r="Y5441" s="435"/>
      <c r="Z5441" s="435"/>
      <c r="AA5441" s="439"/>
    </row>
    <row r="5442" spans="1:27" ht="13.8" x14ac:dyDescent="0.3">
      <c r="A5442" s="564"/>
      <c r="B5442" s="430"/>
      <c r="C5442" s="430"/>
      <c r="D5442" s="430"/>
      <c r="E5442" s="430"/>
      <c r="F5442" s="430"/>
      <c r="G5442" s="442"/>
      <c r="H5442" s="443"/>
      <c r="I5442" s="444"/>
      <c r="J5442" s="623"/>
      <c r="K5442" s="430"/>
      <c r="L5442" s="546"/>
      <c r="M5442" s="434"/>
      <c r="N5442" s="530"/>
      <c r="O5442" s="435"/>
      <c r="P5442" s="436" t="str">
        <f t="shared" ca="1" si="909"/>
        <v/>
      </c>
      <c r="Q5442" s="436" t="str">
        <f t="shared" ca="1" si="910"/>
        <v/>
      </c>
      <c r="R5442" s="436" t="str">
        <f t="shared" ca="1" si="911"/>
        <v/>
      </c>
      <c r="S5442" s="436" t="str">
        <f t="shared" ca="1" si="912"/>
        <v/>
      </c>
      <c r="T5442" s="437" t="str">
        <f t="shared" ca="1" si="913"/>
        <v/>
      </c>
      <c r="U5442" s="438"/>
      <c r="V5442" s="435"/>
      <c r="W5442" s="435"/>
      <c r="X5442" s="435"/>
      <c r="Y5442" s="435"/>
      <c r="Z5442" s="435"/>
      <c r="AA5442" s="439"/>
    </row>
    <row r="5443" spans="1:27" ht="13.8" x14ac:dyDescent="0.3">
      <c r="A5443" s="564"/>
      <c r="B5443" s="430"/>
      <c r="C5443" s="430"/>
      <c r="D5443" s="430"/>
      <c r="E5443" s="430"/>
      <c r="F5443" s="430"/>
      <c r="G5443" s="442"/>
      <c r="H5443" s="443"/>
      <c r="I5443" s="444"/>
      <c r="J5443" s="623"/>
      <c r="K5443" s="430"/>
      <c r="L5443" s="546"/>
      <c r="M5443" s="434"/>
      <c r="N5443" s="530"/>
      <c r="O5443" s="435"/>
      <c r="P5443" s="436" t="str">
        <f t="shared" ca="1" si="909"/>
        <v/>
      </c>
      <c r="Q5443" s="436" t="str">
        <f t="shared" ca="1" si="910"/>
        <v/>
      </c>
      <c r="R5443" s="436" t="str">
        <f t="shared" ca="1" si="911"/>
        <v/>
      </c>
      <c r="S5443" s="436" t="str">
        <f t="shared" ca="1" si="912"/>
        <v/>
      </c>
      <c r="T5443" s="437" t="str">
        <f t="shared" ca="1" si="913"/>
        <v/>
      </c>
      <c r="U5443" s="438"/>
      <c r="V5443" s="435"/>
      <c r="W5443" s="435"/>
      <c r="X5443" s="435"/>
      <c r="Y5443" s="435"/>
      <c r="Z5443" s="435"/>
      <c r="AA5443" s="439"/>
    </row>
    <row r="5444" spans="1:27" ht="13.8" x14ac:dyDescent="0.3">
      <c r="A5444" s="564"/>
      <c r="B5444" s="430"/>
      <c r="C5444" s="430"/>
      <c r="D5444" s="430"/>
      <c r="E5444" s="430"/>
      <c r="F5444" s="430"/>
      <c r="G5444" s="442"/>
      <c r="H5444" s="443"/>
      <c r="I5444" s="444"/>
      <c r="J5444" s="623"/>
      <c r="K5444" s="430"/>
      <c r="L5444" s="546"/>
      <c r="M5444" s="434"/>
      <c r="N5444" s="530"/>
      <c r="O5444" s="435"/>
      <c r="P5444" s="436" t="str">
        <f t="shared" ca="1" si="909"/>
        <v/>
      </c>
      <c r="Q5444" s="436" t="str">
        <f t="shared" ca="1" si="910"/>
        <v/>
      </c>
      <c r="R5444" s="436" t="str">
        <f t="shared" ca="1" si="911"/>
        <v/>
      </c>
      <c r="S5444" s="436" t="str">
        <f t="shared" ca="1" si="912"/>
        <v/>
      </c>
      <c r="T5444" s="437" t="str">
        <f t="shared" ca="1" si="913"/>
        <v/>
      </c>
      <c r="U5444" s="438"/>
      <c r="V5444" s="435"/>
      <c r="W5444" s="435"/>
      <c r="X5444" s="435"/>
      <c r="Y5444" s="435"/>
      <c r="Z5444" s="435"/>
      <c r="AA5444" s="439"/>
    </row>
    <row r="5445" spans="1:27" ht="13.8" x14ac:dyDescent="0.3">
      <c r="A5445" s="564"/>
      <c r="B5445" s="430"/>
      <c r="C5445" s="430"/>
      <c r="D5445" s="430"/>
      <c r="E5445" s="430"/>
      <c r="F5445" s="430"/>
      <c r="G5445" s="442"/>
      <c r="H5445" s="443"/>
      <c r="I5445" s="444"/>
      <c r="J5445" s="623"/>
      <c r="K5445" s="430"/>
      <c r="L5445" s="546"/>
      <c r="M5445" s="434"/>
      <c r="N5445" s="530"/>
      <c r="O5445" s="435"/>
      <c r="P5445" s="436" t="str">
        <f t="shared" ca="1" si="909"/>
        <v/>
      </c>
      <c r="Q5445" s="436" t="str">
        <f t="shared" ca="1" si="910"/>
        <v/>
      </c>
      <c r="R5445" s="436" t="str">
        <f t="shared" ca="1" si="911"/>
        <v/>
      </c>
      <c r="S5445" s="436" t="str">
        <f t="shared" ca="1" si="912"/>
        <v/>
      </c>
      <c r="T5445" s="437" t="str">
        <f t="shared" ca="1" si="913"/>
        <v/>
      </c>
      <c r="U5445" s="438"/>
      <c r="V5445" s="435"/>
      <c r="W5445" s="435"/>
      <c r="X5445" s="435"/>
      <c r="Y5445" s="435"/>
      <c r="Z5445" s="435"/>
      <c r="AA5445" s="439"/>
    </row>
    <row r="5446" spans="1:27" ht="13.8" x14ac:dyDescent="0.3">
      <c r="A5446" s="564"/>
      <c r="B5446" s="430"/>
      <c r="C5446" s="430"/>
      <c r="D5446" s="430"/>
      <c r="E5446" s="430"/>
      <c r="F5446" s="430"/>
      <c r="G5446" s="442"/>
      <c r="H5446" s="443"/>
      <c r="I5446" s="444"/>
      <c r="J5446" s="623"/>
      <c r="K5446" s="430"/>
      <c r="L5446" s="546"/>
      <c r="M5446" s="434"/>
      <c r="N5446" s="530"/>
      <c r="O5446" s="435"/>
      <c r="P5446" s="436" t="str">
        <f t="shared" ca="1" si="909"/>
        <v/>
      </c>
      <c r="Q5446" s="436" t="str">
        <f t="shared" ca="1" si="910"/>
        <v/>
      </c>
      <c r="R5446" s="436" t="str">
        <f t="shared" ca="1" si="911"/>
        <v/>
      </c>
      <c r="S5446" s="436" t="str">
        <f t="shared" ca="1" si="912"/>
        <v/>
      </c>
      <c r="T5446" s="437" t="str">
        <f t="shared" ca="1" si="913"/>
        <v/>
      </c>
      <c r="U5446" s="438"/>
      <c r="V5446" s="435"/>
      <c r="W5446" s="435"/>
      <c r="X5446" s="435"/>
      <c r="Y5446" s="435"/>
      <c r="Z5446" s="435"/>
      <c r="AA5446" s="439"/>
    </row>
    <row r="5447" spans="1:27" ht="13.8" x14ac:dyDescent="0.3">
      <c r="A5447" s="564"/>
      <c r="B5447" s="430"/>
      <c r="C5447" s="430"/>
      <c r="D5447" s="430"/>
      <c r="E5447" s="430"/>
      <c r="F5447" s="430"/>
      <c r="G5447" s="442"/>
      <c r="H5447" s="443"/>
      <c r="I5447" s="444"/>
      <c r="J5447" s="623"/>
      <c r="K5447" s="430"/>
      <c r="L5447" s="546"/>
      <c r="M5447" s="434"/>
      <c r="N5447" s="530"/>
      <c r="O5447" s="435"/>
      <c r="P5447" s="436" t="str">
        <f t="shared" ca="1" si="909"/>
        <v/>
      </c>
      <c r="Q5447" s="436" t="str">
        <f t="shared" ca="1" si="910"/>
        <v/>
      </c>
      <c r="R5447" s="436" t="str">
        <f t="shared" ca="1" si="911"/>
        <v/>
      </c>
      <c r="S5447" s="436" t="str">
        <f t="shared" ca="1" si="912"/>
        <v/>
      </c>
      <c r="T5447" s="437" t="str">
        <f t="shared" ca="1" si="913"/>
        <v/>
      </c>
      <c r="U5447" s="438"/>
      <c r="V5447" s="435"/>
      <c r="W5447" s="435"/>
      <c r="X5447" s="435"/>
      <c r="Y5447" s="435"/>
      <c r="Z5447" s="435"/>
      <c r="AA5447" s="439"/>
    </row>
    <row r="5448" spans="1:27" ht="13.8" x14ac:dyDescent="0.3">
      <c r="A5448" s="564"/>
      <c r="B5448" s="430"/>
      <c r="C5448" s="430"/>
      <c r="D5448" s="430"/>
      <c r="E5448" s="430"/>
      <c r="F5448" s="430"/>
      <c r="G5448" s="442"/>
      <c r="H5448" s="443"/>
      <c r="I5448" s="444"/>
      <c r="J5448" s="623"/>
      <c r="K5448" s="430"/>
      <c r="L5448" s="546"/>
      <c r="M5448" s="434"/>
      <c r="N5448" s="530"/>
      <c r="O5448" s="435"/>
      <c r="P5448" s="436" t="str">
        <f t="shared" ca="1" si="909"/>
        <v/>
      </c>
      <c r="Q5448" s="436" t="str">
        <f t="shared" ca="1" si="910"/>
        <v/>
      </c>
      <c r="R5448" s="436" t="str">
        <f t="shared" ca="1" si="911"/>
        <v/>
      </c>
      <c r="S5448" s="436" t="str">
        <f t="shared" ca="1" si="912"/>
        <v/>
      </c>
      <c r="T5448" s="437" t="str">
        <f t="shared" ca="1" si="913"/>
        <v/>
      </c>
      <c r="U5448" s="438"/>
      <c r="V5448" s="435"/>
      <c r="W5448" s="435"/>
      <c r="X5448" s="435"/>
      <c r="Y5448" s="435"/>
      <c r="Z5448" s="435"/>
      <c r="AA5448" s="439"/>
    </row>
    <row r="5449" spans="1:27" ht="13.8" x14ac:dyDescent="0.3">
      <c r="A5449" s="564"/>
      <c r="B5449" s="430"/>
      <c r="C5449" s="430"/>
      <c r="D5449" s="430"/>
      <c r="E5449" s="430"/>
      <c r="F5449" s="430"/>
      <c r="G5449" s="442"/>
      <c r="H5449" s="443"/>
      <c r="I5449" s="444"/>
      <c r="J5449" s="623"/>
      <c r="K5449" s="430"/>
      <c r="L5449" s="546"/>
      <c r="M5449" s="434"/>
      <c r="N5449" s="530"/>
      <c r="O5449" s="435"/>
      <c r="P5449" s="436" t="str">
        <f t="shared" ca="1" si="909"/>
        <v/>
      </c>
      <c r="Q5449" s="436" t="str">
        <f t="shared" ca="1" si="910"/>
        <v/>
      </c>
      <c r="R5449" s="436" t="str">
        <f t="shared" ca="1" si="911"/>
        <v/>
      </c>
      <c r="S5449" s="436" t="str">
        <f t="shared" ca="1" si="912"/>
        <v/>
      </c>
      <c r="T5449" s="437" t="str">
        <f t="shared" ca="1" si="913"/>
        <v/>
      </c>
      <c r="U5449" s="438"/>
      <c r="V5449" s="435"/>
      <c r="W5449" s="435"/>
      <c r="X5449" s="435"/>
      <c r="Y5449" s="435"/>
      <c r="Z5449" s="435"/>
      <c r="AA5449" s="439"/>
    </row>
    <row r="5450" spans="1:27" ht="13.8" x14ac:dyDescent="0.3">
      <c r="A5450" s="564"/>
      <c r="B5450" s="430"/>
      <c r="C5450" s="430"/>
      <c r="D5450" s="430"/>
      <c r="E5450" s="430"/>
      <c r="F5450" s="430"/>
      <c r="G5450" s="442"/>
      <c r="H5450" s="443"/>
      <c r="I5450" s="444"/>
      <c r="J5450" s="623"/>
      <c r="K5450" s="430"/>
      <c r="L5450" s="546"/>
      <c r="M5450" s="434"/>
      <c r="N5450" s="530"/>
      <c r="O5450" s="435"/>
      <c r="P5450" s="436" t="str">
        <f t="shared" ca="1" si="909"/>
        <v/>
      </c>
      <c r="Q5450" s="436" t="str">
        <f t="shared" ca="1" si="910"/>
        <v/>
      </c>
      <c r="R5450" s="436" t="str">
        <f t="shared" ca="1" si="911"/>
        <v/>
      </c>
      <c r="S5450" s="436" t="str">
        <f t="shared" ca="1" si="912"/>
        <v/>
      </c>
      <c r="T5450" s="437" t="str">
        <f t="shared" ca="1" si="913"/>
        <v/>
      </c>
      <c r="U5450" s="438"/>
      <c r="V5450" s="435"/>
      <c r="W5450" s="435"/>
      <c r="X5450" s="435"/>
      <c r="Y5450" s="435"/>
      <c r="Z5450" s="435"/>
      <c r="AA5450" s="439"/>
    </row>
    <row r="5451" spans="1:27" ht="13.8" x14ac:dyDescent="0.3">
      <c r="A5451" s="564"/>
      <c r="B5451" s="430"/>
      <c r="C5451" s="430"/>
      <c r="D5451" s="430"/>
      <c r="E5451" s="430"/>
      <c r="F5451" s="430"/>
      <c r="G5451" s="442"/>
      <c r="H5451" s="443"/>
      <c r="I5451" s="444"/>
      <c r="J5451" s="623"/>
      <c r="K5451" s="430"/>
      <c r="L5451" s="546"/>
      <c r="M5451" s="434"/>
      <c r="N5451" s="530"/>
      <c r="O5451" s="435"/>
      <c r="P5451" s="436" t="str">
        <f t="shared" ca="1" si="909"/>
        <v/>
      </c>
      <c r="Q5451" s="436" t="str">
        <f t="shared" ca="1" si="910"/>
        <v/>
      </c>
      <c r="R5451" s="436" t="str">
        <f t="shared" ca="1" si="911"/>
        <v/>
      </c>
      <c r="S5451" s="436" t="str">
        <f t="shared" ca="1" si="912"/>
        <v/>
      </c>
      <c r="T5451" s="437" t="str">
        <f t="shared" ca="1" si="913"/>
        <v/>
      </c>
      <c r="U5451" s="438"/>
      <c r="V5451" s="435"/>
      <c r="W5451" s="435"/>
      <c r="X5451" s="435"/>
      <c r="Y5451" s="435"/>
      <c r="Z5451" s="435"/>
      <c r="AA5451" s="439"/>
    </row>
    <row r="5452" spans="1:27" ht="13.8" x14ac:dyDescent="0.3">
      <c r="A5452" s="564"/>
      <c r="B5452" s="430"/>
      <c r="C5452" s="430"/>
      <c r="D5452" s="430"/>
      <c r="E5452" s="430"/>
      <c r="F5452" s="430"/>
      <c r="G5452" s="442"/>
      <c r="H5452" s="443"/>
      <c r="I5452" s="444"/>
      <c r="J5452" s="623"/>
      <c r="K5452" s="430"/>
      <c r="L5452" s="546"/>
      <c r="M5452" s="434"/>
      <c r="N5452" s="530"/>
      <c r="O5452" s="435"/>
      <c r="P5452" s="436" t="str">
        <f t="shared" ca="1" si="909"/>
        <v/>
      </c>
      <c r="Q5452" s="436" t="str">
        <f t="shared" ca="1" si="910"/>
        <v/>
      </c>
      <c r="R5452" s="436" t="str">
        <f t="shared" ca="1" si="911"/>
        <v/>
      </c>
      <c r="S5452" s="436" t="str">
        <f t="shared" ca="1" si="912"/>
        <v/>
      </c>
      <c r="T5452" s="437" t="str">
        <f t="shared" ca="1" si="913"/>
        <v/>
      </c>
      <c r="U5452" s="438"/>
      <c r="V5452" s="435"/>
      <c r="W5452" s="435"/>
      <c r="X5452" s="435"/>
      <c r="Y5452" s="435"/>
      <c r="Z5452" s="435"/>
      <c r="AA5452" s="439"/>
    </row>
    <row r="5453" spans="1:27" ht="13.8" x14ac:dyDescent="0.3">
      <c r="A5453" s="564"/>
      <c r="B5453" s="430"/>
      <c r="C5453" s="430"/>
      <c r="D5453" s="430"/>
      <c r="E5453" s="430"/>
      <c r="F5453" s="430"/>
      <c r="G5453" s="442"/>
      <c r="H5453" s="443"/>
      <c r="I5453" s="444"/>
      <c r="J5453" s="623"/>
      <c r="K5453" s="430"/>
      <c r="L5453" s="546"/>
      <c r="M5453" s="434"/>
      <c r="N5453" s="530"/>
      <c r="O5453" s="435"/>
      <c r="P5453" s="436" t="str">
        <f t="shared" ca="1" si="909"/>
        <v/>
      </c>
      <c r="Q5453" s="436" t="str">
        <f t="shared" ca="1" si="910"/>
        <v/>
      </c>
      <c r="R5453" s="436" t="str">
        <f t="shared" ca="1" si="911"/>
        <v/>
      </c>
      <c r="S5453" s="436" t="str">
        <f t="shared" ca="1" si="912"/>
        <v/>
      </c>
      <c r="T5453" s="437" t="str">
        <f t="shared" ca="1" si="913"/>
        <v/>
      </c>
      <c r="U5453" s="438"/>
      <c r="V5453" s="435"/>
      <c r="W5453" s="435"/>
      <c r="X5453" s="435"/>
      <c r="Y5453" s="435"/>
      <c r="Z5453" s="435"/>
      <c r="AA5453" s="439"/>
    </row>
    <row r="5454" spans="1:27" ht="13.8" x14ac:dyDescent="0.3">
      <c r="A5454" s="564"/>
      <c r="B5454" s="430"/>
      <c r="C5454" s="430"/>
      <c r="D5454" s="430"/>
      <c r="E5454" s="430"/>
      <c r="F5454" s="430"/>
      <c r="G5454" s="442"/>
      <c r="H5454" s="443"/>
      <c r="I5454" s="444"/>
      <c r="J5454" s="623"/>
      <c r="K5454" s="430"/>
      <c r="L5454" s="546"/>
      <c r="M5454" s="434"/>
      <c r="N5454" s="530"/>
      <c r="O5454" s="435"/>
      <c r="P5454" s="436" t="str">
        <f t="shared" ca="1" si="909"/>
        <v/>
      </c>
      <c r="Q5454" s="436" t="str">
        <f t="shared" ca="1" si="910"/>
        <v/>
      </c>
      <c r="R5454" s="436" t="str">
        <f t="shared" ca="1" si="911"/>
        <v/>
      </c>
      <c r="S5454" s="436" t="str">
        <f t="shared" ca="1" si="912"/>
        <v/>
      </c>
      <c r="T5454" s="437" t="str">
        <f t="shared" ca="1" si="913"/>
        <v/>
      </c>
      <c r="U5454" s="438"/>
      <c r="V5454" s="435"/>
      <c r="W5454" s="435"/>
      <c r="X5454" s="435"/>
      <c r="Y5454" s="435"/>
      <c r="Z5454" s="435"/>
      <c r="AA5454" s="439"/>
    </row>
    <row r="5455" spans="1:27" ht="13.8" x14ac:dyDescent="0.3">
      <c r="A5455" s="564"/>
      <c r="B5455" s="430"/>
      <c r="C5455" s="430"/>
      <c r="D5455" s="430"/>
      <c r="E5455" s="430"/>
      <c r="F5455" s="430"/>
      <c r="G5455" s="442"/>
      <c r="H5455" s="443"/>
      <c r="I5455" s="444"/>
      <c r="J5455" s="623"/>
      <c r="K5455" s="430"/>
      <c r="L5455" s="546"/>
      <c r="M5455" s="434"/>
      <c r="N5455" s="530"/>
      <c r="O5455" s="435"/>
      <c r="P5455" s="436" t="str">
        <f t="shared" ca="1" si="909"/>
        <v/>
      </c>
      <c r="Q5455" s="436" t="str">
        <f t="shared" ca="1" si="910"/>
        <v/>
      </c>
      <c r="R5455" s="436" t="str">
        <f t="shared" ca="1" si="911"/>
        <v/>
      </c>
      <c r="S5455" s="436" t="str">
        <f t="shared" ca="1" si="912"/>
        <v/>
      </c>
      <c r="T5455" s="437" t="str">
        <f t="shared" ca="1" si="913"/>
        <v/>
      </c>
      <c r="U5455" s="438"/>
      <c r="V5455" s="435"/>
      <c r="W5455" s="435"/>
      <c r="X5455" s="435"/>
      <c r="Y5455" s="435"/>
      <c r="Z5455" s="435"/>
      <c r="AA5455" s="439"/>
    </row>
    <row r="5456" spans="1:27" ht="13.8" x14ac:dyDescent="0.3">
      <c r="A5456" s="564"/>
      <c r="B5456" s="430"/>
      <c r="C5456" s="430"/>
      <c r="D5456" s="430"/>
      <c r="E5456" s="430"/>
      <c r="F5456" s="430"/>
      <c r="G5456" s="442"/>
      <c r="H5456" s="443"/>
      <c r="I5456" s="444"/>
      <c r="J5456" s="623"/>
      <c r="K5456" s="430"/>
      <c r="L5456" s="546"/>
      <c r="M5456" s="434"/>
      <c r="N5456" s="530"/>
      <c r="O5456" s="435"/>
      <c r="P5456" s="436" t="str">
        <f t="shared" ca="1" si="909"/>
        <v/>
      </c>
      <c r="Q5456" s="436" t="str">
        <f t="shared" ca="1" si="910"/>
        <v/>
      </c>
      <c r="R5456" s="436" t="str">
        <f t="shared" ca="1" si="911"/>
        <v/>
      </c>
      <c r="S5456" s="436" t="str">
        <f t="shared" ca="1" si="912"/>
        <v/>
      </c>
      <c r="T5456" s="437" t="str">
        <f t="shared" ca="1" si="913"/>
        <v/>
      </c>
      <c r="U5456" s="438"/>
      <c r="V5456" s="435"/>
      <c r="W5456" s="435"/>
      <c r="X5456" s="435"/>
      <c r="Y5456" s="435"/>
      <c r="Z5456" s="435"/>
      <c r="AA5456" s="439"/>
    </row>
    <row r="5457" spans="1:27" ht="13.8" x14ac:dyDescent="0.3">
      <c r="A5457" s="564"/>
      <c r="B5457" s="430"/>
      <c r="C5457" s="430"/>
      <c r="D5457" s="430"/>
      <c r="E5457" s="430"/>
      <c r="F5457" s="430"/>
      <c r="G5457" s="442"/>
      <c r="H5457" s="443"/>
      <c r="I5457" s="444"/>
      <c r="J5457" s="623"/>
      <c r="K5457" s="430"/>
      <c r="L5457" s="546"/>
      <c r="M5457" s="434"/>
      <c r="N5457" s="530"/>
      <c r="O5457" s="435"/>
      <c r="P5457" s="436" t="str">
        <f t="shared" ca="1" si="909"/>
        <v/>
      </c>
      <c r="Q5457" s="436" t="str">
        <f t="shared" ca="1" si="910"/>
        <v/>
      </c>
      <c r="R5457" s="436" t="str">
        <f t="shared" ca="1" si="911"/>
        <v/>
      </c>
      <c r="S5457" s="436" t="str">
        <f t="shared" ca="1" si="912"/>
        <v/>
      </c>
      <c r="T5457" s="437" t="str">
        <f t="shared" ca="1" si="913"/>
        <v/>
      </c>
      <c r="U5457" s="438"/>
      <c r="V5457" s="435"/>
      <c r="W5457" s="435"/>
      <c r="X5457" s="435"/>
      <c r="Y5457" s="435"/>
      <c r="Z5457" s="435"/>
      <c r="AA5457" s="439"/>
    </row>
    <row r="5458" spans="1:27" ht="13.8" x14ac:dyDescent="0.3">
      <c r="A5458" s="564"/>
      <c r="B5458" s="430"/>
      <c r="C5458" s="430"/>
      <c r="D5458" s="430"/>
      <c r="E5458" s="430"/>
      <c r="F5458" s="430"/>
      <c r="G5458" s="442"/>
      <c r="H5458" s="443"/>
      <c r="I5458" s="444"/>
      <c r="J5458" s="623"/>
      <c r="K5458" s="430"/>
      <c r="L5458" s="546"/>
      <c r="M5458" s="434"/>
      <c r="N5458" s="530"/>
      <c r="O5458" s="435"/>
      <c r="P5458" s="436" t="str">
        <f t="shared" ca="1" si="909"/>
        <v/>
      </c>
      <c r="Q5458" s="436" t="str">
        <f t="shared" ca="1" si="910"/>
        <v/>
      </c>
      <c r="R5458" s="436" t="str">
        <f t="shared" ca="1" si="911"/>
        <v/>
      </c>
      <c r="S5458" s="436" t="str">
        <f t="shared" ca="1" si="912"/>
        <v/>
      </c>
      <c r="T5458" s="437" t="str">
        <f t="shared" ca="1" si="913"/>
        <v/>
      </c>
      <c r="U5458" s="438"/>
      <c r="V5458" s="435"/>
      <c r="W5458" s="435"/>
      <c r="X5458" s="435"/>
      <c r="Y5458" s="435"/>
      <c r="Z5458" s="435"/>
      <c r="AA5458" s="439"/>
    </row>
    <row r="5459" spans="1:27" ht="13.8" x14ac:dyDescent="0.3">
      <c r="A5459" s="564"/>
      <c r="B5459" s="430"/>
      <c r="C5459" s="430"/>
      <c r="D5459" s="430"/>
      <c r="E5459" s="430"/>
      <c r="F5459" s="430"/>
      <c r="G5459" s="442"/>
      <c r="H5459" s="443"/>
      <c r="I5459" s="444"/>
      <c r="J5459" s="623"/>
      <c r="K5459" s="430"/>
      <c r="L5459" s="546"/>
      <c r="M5459" s="434"/>
      <c r="N5459" s="530"/>
      <c r="O5459" s="435"/>
      <c r="P5459" s="436" t="str">
        <f t="shared" ca="1" si="909"/>
        <v/>
      </c>
      <c r="Q5459" s="436" t="str">
        <f t="shared" ca="1" si="910"/>
        <v/>
      </c>
      <c r="R5459" s="436" t="str">
        <f t="shared" ca="1" si="911"/>
        <v/>
      </c>
      <c r="S5459" s="436" t="str">
        <f t="shared" ca="1" si="912"/>
        <v/>
      </c>
      <c r="T5459" s="437" t="str">
        <f t="shared" ca="1" si="913"/>
        <v/>
      </c>
      <c r="U5459" s="438"/>
      <c r="V5459" s="435"/>
      <c r="W5459" s="435"/>
      <c r="X5459" s="435"/>
      <c r="Y5459" s="435"/>
      <c r="Z5459" s="435"/>
      <c r="AA5459" s="439"/>
    </row>
    <row r="5460" spans="1:27" ht="13.8" x14ac:dyDescent="0.3">
      <c r="A5460" s="564"/>
      <c r="B5460" s="430"/>
      <c r="C5460" s="430"/>
      <c r="D5460" s="430"/>
      <c r="E5460" s="430"/>
      <c r="F5460" s="430"/>
      <c r="G5460" s="442"/>
      <c r="H5460" s="443"/>
      <c r="I5460" s="444"/>
      <c r="J5460" s="623"/>
      <c r="K5460" s="430"/>
      <c r="L5460" s="546"/>
      <c r="M5460" s="434"/>
      <c r="N5460" s="530"/>
      <c r="O5460" s="435"/>
      <c r="P5460" s="436" t="str">
        <f t="shared" ca="1" si="909"/>
        <v/>
      </c>
      <c r="Q5460" s="436" t="str">
        <f t="shared" ca="1" si="910"/>
        <v/>
      </c>
      <c r="R5460" s="436" t="str">
        <f t="shared" ca="1" si="911"/>
        <v/>
      </c>
      <c r="S5460" s="436" t="str">
        <f t="shared" ca="1" si="912"/>
        <v/>
      </c>
      <c r="T5460" s="437" t="str">
        <f t="shared" ca="1" si="913"/>
        <v/>
      </c>
      <c r="U5460" s="438"/>
      <c r="V5460" s="435"/>
      <c r="W5460" s="435"/>
      <c r="X5460" s="435"/>
      <c r="Y5460" s="435"/>
      <c r="Z5460" s="435"/>
      <c r="AA5460" s="439"/>
    </row>
    <row r="5461" spans="1:27" ht="13.8" x14ac:dyDescent="0.3">
      <c r="A5461" s="564"/>
      <c r="B5461" s="430"/>
      <c r="C5461" s="430"/>
      <c r="D5461" s="430"/>
      <c r="E5461" s="430"/>
      <c r="F5461" s="430"/>
      <c r="G5461" s="442"/>
      <c r="H5461" s="443"/>
      <c r="I5461" s="444"/>
      <c r="J5461" s="623"/>
      <c r="K5461" s="430"/>
      <c r="L5461" s="546"/>
      <c r="M5461" s="434"/>
      <c r="N5461" s="530"/>
      <c r="O5461" s="435"/>
      <c r="P5461" s="436" t="str">
        <f t="shared" ca="1" si="909"/>
        <v/>
      </c>
      <c r="Q5461" s="436" t="str">
        <f t="shared" ca="1" si="910"/>
        <v/>
      </c>
      <c r="R5461" s="436" t="str">
        <f t="shared" ca="1" si="911"/>
        <v/>
      </c>
      <c r="S5461" s="436" t="str">
        <f t="shared" ca="1" si="912"/>
        <v/>
      </c>
      <c r="T5461" s="437" t="str">
        <f t="shared" ca="1" si="913"/>
        <v/>
      </c>
      <c r="U5461" s="438"/>
      <c r="V5461" s="435"/>
      <c r="W5461" s="435"/>
      <c r="X5461" s="435"/>
      <c r="Y5461" s="435"/>
      <c r="Z5461" s="435"/>
      <c r="AA5461" s="439"/>
    </row>
    <row r="5462" spans="1:27" ht="13.8" x14ac:dyDescent="0.3">
      <c r="A5462" s="564"/>
      <c r="B5462" s="430"/>
      <c r="C5462" s="430"/>
      <c r="D5462" s="430"/>
      <c r="E5462" s="430"/>
      <c r="F5462" s="430"/>
      <c r="G5462" s="442"/>
      <c r="H5462" s="443"/>
      <c r="I5462" s="444"/>
      <c r="J5462" s="623"/>
      <c r="K5462" s="430"/>
      <c r="L5462" s="546"/>
      <c r="M5462" s="434"/>
      <c r="N5462" s="530"/>
      <c r="O5462" s="435"/>
      <c r="P5462" s="436" t="str">
        <f t="shared" ca="1" si="909"/>
        <v/>
      </c>
      <c r="Q5462" s="436" t="str">
        <f t="shared" ca="1" si="910"/>
        <v/>
      </c>
      <c r="R5462" s="436" t="str">
        <f t="shared" ca="1" si="911"/>
        <v/>
      </c>
      <c r="S5462" s="436" t="str">
        <f t="shared" ca="1" si="912"/>
        <v/>
      </c>
      <c r="T5462" s="437" t="str">
        <f t="shared" ca="1" si="913"/>
        <v/>
      </c>
      <c r="U5462" s="438"/>
      <c r="V5462" s="435"/>
      <c r="W5462" s="435"/>
      <c r="X5462" s="435"/>
      <c r="Y5462" s="435"/>
      <c r="Z5462" s="435"/>
      <c r="AA5462" s="439"/>
    </row>
    <row r="5463" spans="1:27" ht="13.8" x14ac:dyDescent="0.3">
      <c r="A5463" s="564"/>
      <c r="B5463" s="430"/>
      <c r="C5463" s="430"/>
      <c r="D5463" s="430"/>
      <c r="E5463" s="430"/>
      <c r="F5463" s="430"/>
      <c r="G5463" s="442"/>
      <c r="H5463" s="443"/>
      <c r="I5463" s="444"/>
      <c r="J5463" s="623"/>
      <c r="K5463" s="430"/>
      <c r="L5463" s="546"/>
      <c r="M5463" s="434"/>
      <c r="N5463" s="530"/>
      <c r="O5463" s="435"/>
      <c r="P5463" s="436" t="str">
        <f t="shared" ca="1" si="909"/>
        <v/>
      </c>
      <c r="Q5463" s="436" t="str">
        <f t="shared" ca="1" si="910"/>
        <v/>
      </c>
      <c r="R5463" s="436" t="str">
        <f t="shared" ca="1" si="911"/>
        <v/>
      </c>
      <c r="S5463" s="436" t="str">
        <f t="shared" ca="1" si="912"/>
        <v/>
      </c>
      <c r="T5463" s="437" t="str">
        <f t="shared" ca="1" si="913"/>
        <v/>
      </c>
      <c r="U5463" s="438"/>
      <c r="V5463" s="435"/>
      <c r="W5463" s="435"/>
      <c r="X5463" s="435"/>
      <c r="Y5463" s="435"/>
      <c r="Z5463" s="435"/>
      <c r="AA5463" s="439"/>
    </row>
    <row r="5464" spans="1:27" ht="13.8" x14ac:dyDescent="0.3">
      <c r="A5464" s="564"/>
      <c r="B5464" s="430"/>
      <c r="C5464" s="430"/>
      <c r="D5464" s="430"/>
      <c r="E5464" s="430"/>
      <c r="F5464" s="430"/>
      <c r="G5464" s="442"/>
      <c r="H5464" s="443"/>
      <c r="I5464" s="444"/>
      <c r="J5464" s="623"/>
      <c r="K5464" s="430"/>
      <c r="L5464" s="546"/>
      <c r="M5464" s="434"/>
      <c r="N5464" s="530"/>
      <c r="O5464" s="435"/>
      <c r="P5464" s="436" t="str">
        <f t="shared" ca="1" si="909"/>
        <v/>
      </c>
      <c r="Q5464" s="436" t="str">
        <f t="shared" ca="1" si="910"/>
        <v/>
      </c>
      <c r="R5464" s="436" t="str">
        <f t="shared" ca="1" si="911"/>
        <v/>
      </c>
      <c r="S5464" s="436" t="str">
        <f t="shared" ca="1" si="912"/>
        <v/>
      </c>
      <c r="T5464" s="437" t="str">
        <f t="shared" ca="1" si="913"/>
        <v/>
      </c>
      <c r="U5464" s="438"/>
      <c r="V5464" s="435"/>
      <c r="W5464" s="435"/>
      <c r="X5464" s="435"/>
      <c r="Y5464" s="435"/>
      <c r="Z5464" s="435"/>
      <c r="AA5464" s="439"/>
    </row>
    <row r="5465" spans="1:27" ht="13.8" x14ac:dyDescent="0.3">
      <c r="A5465" s="564"/>
      <c r="B5465" s="430"/>
      <c r="C5465" s="430"/>
      <c r="D5465" s="430"/>
      <c r="E5465" s="430"/>
      <c r="F5465" s="430"/>
      <c r="G5465" s="442"/>
      <c r="H5465" s="443"/>
      <c r="I5465" s="444"/>
      <c r="J5465" s="623"/>
      <c r="K5465" s="430"/>
      <c r="L5465" s="546"/>
      <c r="M5465" s="434"/>
      <c r="N5465" s="530"/>
      <c r="O5465" s="435"/>
      <c r="P5465" s="436" t="str">
        <f t="shared" ca="1" si="909"/>
        <v/>
      </c>
      <c r="Q5465" s="436" t="str">
        <f t="shared" ca="1" si="910"/>
        <v/>
      </c>
      <c r="R5465" s="436" t="str">
        <f t="shared" ca="1" si="911"/>
        <v/>
      </c>
      <c r="S5465" s="436" t="str">
        <f t="shared" ca="1" si="912"/>
        <v/>
      </c>
      <c r="T5465" s="437" t="str">
        <f t="shared" ca="1" si="913"/>
        <v/>
      </c>
      <c r="U5465" s="438"/>
      <c r="V5465" s="435"/>
      <c r="W5465" s="435"/>
      <c r="X5465" s="435"/>
      <c r="Y5465" s="435"/>
      <c r="Z5465" s="435"/>
      <c r="AA5465" s="439"/>
    </row>
    <row r="5466" spans="1:27" ht="13.8" x14ac:dyDescent="0.3">
      <c r="A5466" s="564"/>
      <c r="B5466" s="430"/>
      <c r="C5466" s="430"/>
      <c r="D5466" s="430"/>
      <c r="E5466" s="430"/>
      <c r="F5466" s="430"/>
      <c r="G5466" s="442"/>
      <c r="H5466" s="443"/>
      <c r="I5466" s="444"/>
      <c r="J5466" s="623"/>
      <c r="K5466" s="430"/>
      <c r="L5466" s="546"/>
      <c r="M5466" s="434"/>
      <c r="N5466" s="530"/>
      <c r="O5466" s="435"/>
      <c r="P5466" s="436" t="str">
        <f t="shared" ref="P5466:P5497" ca="1" si="914">IF(K5466="NÃO INTERVENCIONADO",TODAY()-J5466,"")</f>
        <v/>
      </c>
      <c r="Q5466" s="436" t="str">
        <f t="shared" ref="Q5466:Q5497" ca="1" si="915">IF(K5466="ENCOMENDADO",TODAY()-J5466,"")</f>
        <v/>
      </c>
      <c r="R5466" s="436" t="str">
        <f t="shared" ref="R5466:R5497" ca="1" si="916">IF(K5466="EM OBRA",TODAY()-J5466,"")</f>
        <v/>
      </c>
      <c r="S5466" s="436" t="str">
        <f t="shared" ref="S5466:S5497" ca="1" si="917">IF(K5466="CORREÇÃO NÃO ACEITE",TODAY()-J5466,"")</f>
        <v/>
      </c>
      <c r="T5466" s="437" t="str">
        <f t="shared" ref="T5466:T5497" ca="1" si="918">IF(K5466="A VERIFICAR",TODAY()-J5466,"")</f>
        <v/>
      </c>
      <c r="U5466" s="438"/>
      <c r="V5466" s="435"/>
      <c r="W5466" s="435"/>
      <c r="X5466" s="435"/>
      <c r="Y5466" s="435"/>
      <c r="Z5466" s="435"/>
      <c r="AA5466" s="439"/>
    </row>
    <row r="5467" spans="1:27" ht="13.8" x14ac:dyDescent="0.3">
      <c r="A5467" s="564"/>
      <c r="B5467" s="430"/>
      <c r="C5467" s="430"/>
      <c r="D5467" s="430"/>
      <c r="E5467" s="430"/>
      <c r="F5467" s="430"/>
      <c r="G5467" s="442"/>
      <c r="H5467" s="443"/>
      <c r="I5467" s="444"/>
      <c r="J5467" s="623"/>
      <c r="K5467" s="430"/>
      <c r="L5467" s="546"/>
      <c r="M5467" s="434"/>
      <c r="N5467" s="530"/>
      <c r="O5467" s="435"/>
      <c r="P5467" s="436" t="str">
        <f t="shared" ca="1" si="914"/>
        <v/>
      </c>
      <c r="Q5467" s="436" t="str">
        <f t="shared" ca="1" si="915"/>
        <v/>
      </c>
      <c r="R5467" s="436" t="str">
        <f t="shared" ca="1" si="916"/>
        <v/>
      </c>
      <c r="S5467" s="436" t="str">
        <f t="shared" ca="1" si="917"/>
        <v/>
      </c>
      <c r="T5467" s="437" t="str">
        <f t="shared" ca="1" si="918"/>
        <v/>
      </c>
      <c r="U5467" s="438"/>
      <c r="V5467" s="435"/>
      <c r="W5467" s="435"/>
      <c r="X5467" s="435"/>
      <c r="Y5467" s="435"/>
      <c r="Z5467" s="435"/>
      <c r="AA5467" s="439"/>
    </row>
    <row r="5468" spans="1:27" ht="13.8" x14ac:dyDescent="0.3">
      <c r="A5468" s="564"/>
      <c r="B5468" s="430"/>
      <c r="C5468" s="430"/>
      <c r="D5468" s="430"/>
      <c r="E5468" s="430"/>
      <c r="F5468" s="430"/>
      <c r="G5468" s="442"/>
      <c r="H5468" s="443"/>
      <c r="I5468" s="444"/>
      <c r="J5468" s="623"/>
      <c r="K5468" s="430"/>
      <c r="L5468" s="546"/>
      <c r="M5468" s="434"/>
      <c r="N5468" s="530"/>
      <c r="O5468" s="435"/>
      <c r="P5468" s="436" t="str">
        <f t="shared" ca="1" si="914"/>
        <v/>
      </c>
      <c r="Q5468" s="436" t="str">
        <f t="shared" ca="1" si="915"/>
        <v/>
      </c>
      <c r="R5468" s="436" t="str">
        <f t="shared" ca="1" si="916"/>
        <v/>
      </c>
      <c r="S5468" s="436" t="str">
        <f t="shared" ca="1" si="917"/>
        <v/>
      </c>
      <c r="T5468" s="437" t="str">
        <f t="shared" ca="1" si="918"/>
        <v/>
      </c>
      <c r="U5468" s="438"/>
      <c r="V5468" s="435"/>
      <c r="W5468" s="435"/>
      <c r="X5468" s="435"/>
      <c r="Y5468" s="435"/>
      <c r="Z5468" s="435"/>
      <c r="AA5468" s="439"/>
    </row>
    <row r="5469" spans="1:27" ht="13.8" x14ac:dyDescent="0.3">
      <c r="A5469" s="565"/>
      <c r="B5469" s="430"/>
      <c r="C5469" s="430"/>
      <c r="D5469" s="430"/>
      <c r="E5469" s="430"/>
      <c r="F5469" s="430"/>
      <c r="G5469" s="442"/>
      <c r="H5469" s="443"/>
      <c r="I5469" s="444"/>
      <c r="J5469" s="623"/>
      <c r="K5469" s="430"/>
      <c r="L5469" s="546"/>
      <c r="M5469" s="434"/>
      <c r="N5469" s="530"/>
      <c r="O5469" s="435"/>
      <c r="P5469" s="436" t="str">
        <f t="shared" ca="1" si="914"/>
        <v/>
      </c>
      <c r="Q5469" s="436" t="str">
        <f t="shared" ca="1" si="915"/>
        <v/>
      </c>
      <c r="R5469" s="436" t="str">
        <f t="shared" ca="1" si="916"/>
        <v/>
      </c>
      <c r="S5469" s="436" t="str">
        <f t="shared" ca="1" si="917"/>
        <v/>
      </c>
      <c r="T5469" s="437" t="str">
        <f t="shared" ca="1" si="918"/>
        <v/>
      </c>
      <c r="U5469" s="438"/>
      <c r="V5469" s="435"/>
      <c r="W5469" s="435"/>
      <c r="X5469" s="435"/>
      <c r="Y5469" s="435"/>
      <c r="Z5469" s="435"/>
      <c r="AA5469" s="439"/>
    </row>
    <row r="5470" spans="1:27" ht="13.8" x14ac:dyDescent="0.3">
      <c r="A5470" s="566"/>
      <c r="B5470" s="430"/>
      <c r="C5470" s="430"/>
      <c r="D5470" s="430"/>
      <c r="E5470" s="430"/>
      <c r="F5470" s="430"/>
      <c r="G5470" s="442"/>
      <c r="H5470" s="443"/>
      <c r="I5470" s="444"/>
      <c r="J5470" s="623"/>
      <c r="K5470" s="430"/>
      <c r="L5470" s="546"/>
      <c r="M5470" s="434"/>
      <c r="N5470" s="530"/>
      <c r="O5470" s="435"/>
      <c r="P5470" s="436" t="str">
        <f t="shared" ca="1" si="914"/>
        <v/>
      </c>
      <c r="Q5470" s="436" t="str">
        <f t="shared" ca="1" si="915"/>
        <v/>
      </c>
      <c r="R5470" s="436" t="str">
        <f t="shared" ca="1" si="916"/>
        <v/>
      </c>
      <c r="S5470" s="436" t="str">
        <f t="shared" ca="1" si="917"/>
        <v/>
      </c>
      <c r="T5470" s="437" t="str">
        <f t="shared" ca="1" si="918"/>
        <v/>
      </c>
      <c r="U5470" s="438"/>
      <c r="V5470" s="435"/>
      <c r="W5470" s="435"/>
      <c r="X5470" s="435"/>
      <c r="Y5470" s="435"/>
      <c r="Z5470" s="435"/>
      <c r="AA5470" s="439"/>
    </row>
    <row r="5471" spans="1:27" ht="13.8" x14ac:dyDescent="0.3">
      <c r="A5471" s="564"/>
      <c r="B5471" s="430"/>
      <c r="C5471" s="430"/>
      <c r="D5471" s="430"/>
      <c r="E5471" s="430"/>
      <c r="F5471" s="430"/>
      <c r="G5471" s="442"/>
      <c r="H5471" s="443"/>
      <c r="I5471" s="444"/>
      <c r="J5471" s="623"/>
      <c r="K5471" s="430"/>
      <c r="L5471" s="546"/>
      <c r="M5471" s="434"/>
      <c r="N5471" s="530"/>
      <c r="O5471" s="435"/>
      <c r="P5471" s="436" t="str">
        <f t="shared" ca="1" si="914"/>
        <v/>
      </c>
      <c r="Q5471" s="436" t="str">
        <f t="shared" ca="1" si="915"/>
        <v/>
      </c>
      <c r="R5471" s="436" t="str">
        <f t="shared" ca="1" si="916"/>
        <v/>
      </c>
      <c r="S5471" s="436" t="str">
        <f t="shared" ca="1" si="917"/>
        <v/>
      </c>
      <c r="T5471" s="437" t="str">
        <f t="shared" ca="1" si="918"/>
        <v/>
      </c>
      <c r="U5471" s="438"/>
      <c r="V5471" s="435"/>
      <c r="W5471" s="435"/>
      <c r="X5471" s="435"/>
      <c r="Y5471" s="435"/>
      <c r="Z5471" s="435"/>
      <c r="AA5471" s="439"/>
    </row>
    <row r="5472" spans="1:27" ht="13.8" x14ac:dyDescent="0.3">
      <c r="A5472" s="564"/>
      <c r="B5472" s="430"/>
      <c r="C5472" s="430"/>
      <c r="D5472" s="430"/>
      <c r="E5472" s="430"/>
      <c r="F5472" s="430"/>
      <c r="G5472" s="442"/>
      <c r="H5472" s="443"/>
      <c r="I5472" s="444"/>
      <c r="J5472" s="623"/>
      <c r="K5472" s="430"/>
      <c r="L5472" s="546"/>
      <c r="M5472" s="434"/>
      <c r="N5472" s="530"/>
      <c r="O5472" s="435"/>
      <c r="P5472" s="436" t="str">
        <f t="shared" ca="1" si="914"/>
        <v/>
      </c>
      <c r="Q5472" s="436" t="str">
        <f t="shared" ca="1" si="915"/>
        <v/>
      </c>
      <c r="R5472" s="436" t="str">
        <f t="shared" ca="1" si="916"/>
        <v/>
      </c>
      <c r="S5472" s="436" t="str">
        <f t="shared" ca="1" si="917"/>
        <v/>
      </c>
      <c r="T5472" s="437" t="str">
        <f t="shared" ca="1" si="918"/>
        <v/>
      </c>
      <c r="U5472" s="438"/>
      <c r="V5472" s="435"/>
      <c r="W5472" s="435"/>
      <c r="X5472" s="435"/>
      <c r="Y5472" s="435"/>
      <c r="Z5472" s="435"/>
      <c r="AA5472" s="439"/>
    </row>
    <row r="5473" spans="1:27" ht="13.8" x14ac:dyDescent="0.3">
      <c r="A5473" s="564"/>
      <c r="B5473" s="430"/>
      <c r="C5473" s="430"/>
      <c r="D5473" s="430"/>
      <c r="E5473" s="430"/>
      <c r="F5473" s="430"/>
      <c r="G5473" s="442"/>
      <c r="H5473" s="443"/>
      <c r="I5473" s="444"/>
      <c r="J5473" s="623"/>
      <c r="K5473" s="430"/>
      <c r="L5473" s="546"/>
      <c r="M5473" s="434"/>
      <c r="N5473" s="530"/>
      <c r="O5473" s="435"/>
      <c r="P5473" s="436" t="str">
        <f t="shared" ca="1" si="914"/>
        <v/>
      </c>
      <c r="Q5473" s="436" t="str">
        <f t="shared" ca="1" si="915"/>
        <v/>
      </c>
      <c r="R5473" s="436" t="str">
        <f t="shared" ca="1" si="916"/>
        <v/>
      </c>
      <c r="S5473" s="436" t="str">
        <f t="shared" ca="1" si="917"/>
        <v/>
      </c>
      <c r="T5473" s="437" t="str">
        <f t="shared" ca="1" si="918"/>
        <v/>
      </c>
      <c r="U5473" s="438"/>
      <c r="V5473" s="435"/>
      <c r="W5473" s="435"/>
      <c r="X5473" s="435"/>
      <c r="Y5473" s="435"/>
      <c r="Z5473" s="435"/>
      <c r="AA5473" s="439"/>
    </row>
    <row r="5474" spans="1:27" ht="13.8" x14ac:dyDescent="0.3">
      <c r="A5474" s="564"/>
      <c r="B5474" s="430"/>
      <c r="C5474" s="430"/>
      <c r="D5474" s="430"/>
      <c r="E5474" s="430"/>
      <c r="F5474" s="430"/>
      <c r="G5474" s="442"/>
      <c r="H5474" s="443"/>
      <c r="I5474" s="444"/>
      <c r="J5474" s="623"/>
      <c r="K5474" s="430"/>
      <c r="L5474" s="546"/>
      <c r="M5474" s="434"/>
      <c r="N5474" s="530"/>
      <c r="O5474" s="435"/>
      <c r="P5474" s="436" t="str">
        <f t="shared" ca="1" si="914"/>
        <v/>
      </c>
      <c r="Q5474" s="436" t="str">
        <f t="shared" ca="1" si="915"/>
        <v/>
      </c>
      <c r="R5474" s="436" t="str">
        <f t="shared" ca="1" si="916"/>
        <v/>
      </c>
      <c r="S5474" s="436" t="str">
        <f t="shared" ca="1" si="917"/>
        <v/>
      </c>
      <c r="T5474" s="437" t="str">
        <f t="shared" ca="1" si="918"/>
        <v/>
      </c>
      <c r="U5474" s="438"/>
      <c r="V5474" s="435"/>
      <c r="W5474" s="435"/>
      <c r="X5474" s="435"/>
      <c r="Y5474" s="435"/>
      <c r="Z5474" s="435"/>
      <c r="AA5474" s="439"/>
    </row>
    <row r="5475" spans="1:27" ht="13.8" x14ac:dyDescent="0.3">
      <c r="A5475" s="564"/>
      <c r="B5475" s="430"/>
      <c r="C5475" s="430"/>
      <c r="D5475" s="430"/>
      <c r="E5475" s="430"/>
      <c r="F5475" s="430"/>
      <c r="G5475" s="442"/>
      <c r="H5475" s="443"/>
      <c r="I5475" s="444"/>
      <c r="J5475" s="623"/>
      <c r="K5475" s="430"/>
      <c r="L5475" s="546"/>
      <c r="M5475" s="434"/>
      <c r="N5475" s="530"/>
      <c r="O5475" s="435"/>
      <c r="P5475" s="436" t="str">
        <f t="shared" ca="1" si="914"/>
        <v/>
      </c>
      <c r="Q5475" s="436" t="str">
        <f t="shared" ca="1" si="915"/>
        <v/>
      </c>
      <c r="R5475" s="436" t="str">
        <f t="shared" ca="1" si="916"/>
        <v/>
      </c>
      <c r="S5475" s="436" t="str">
        <f t="shared" ca="1" si="917"/>
        <v/>
      </c>
      <c r="T5475" s="437" t="str">
        <f t="shared" ca="1" si="918"/>
        <v/>
      </c>
      <c r="U5475" s="438"/>
      <c r="V5475" s="435"/>
      <c r="W5475" s="435"/>
      <c r="X5475" s="435"/>
      <c r="Y5475" s="435"/>
      <c r="Z5475" s="435"/>
      <c r="AA5475" s="439"/>
    </row>
    <row r="5476" spans="1:27" ht="13.8" x14ac:dyDescent="0.3">
      <c r="A5476" s="564"/>
      <c r="B5476" s="430"/>
      <c r="C5476" s="430"/>
      <c r="D5476" s="430"/>
      <c r="E5476" s="430"/>
      <c r="F5476" s="430"/>
      <c r="G5476" s="442"/>
      <c r="H5476" s="443"/>
      <c r="I5476" s="444"/>
      <c r="J5476" s="623"/>
      <c r="K5476" s="430"/>
      <c r="L5476" s="546"/>
      <c r="M5476" s="434"/>
      <c r="N5476" s="530"/>
      <c r="O5476" s="435"/>
      <c r="P5476" s="436" t="str">
        <f t="shared" ca="1" si="914"/>
        <v/>
      </c>
      <c r="Q5476" s="436" t="str">
        <f t="shared" ca="1" si="915"/>
        <v/>
      </c>
      <c r="R5476" s="436" t="str">
        <f t="shared" ca="1" si="916"/>
        <v/>
      </c>
      <c r="S5476" s="436" t="str">
        <f t="shared" ca="1" si="917"/>
        <v/>
      </c>
      <c r="T5476" s="437" t="str">
        <f t="shared" ca="1" si="918"/>
        <v/>
      </c>
      <c r="U5476" s="438"/>
      <c r="V5476" s="435"/>
      <c r="W5476" s="435"/>
      <c r="X5476" s="435"/>
      <c r="Y5476" s="435"/>
      <c r="Z5476" s="435"/>
      <c r="AA5476" s="439"/>
    </row>
    <row r="5477" spans="1:27" ht="13.8" x14ac:dyDescent="0.3">
      <c r="A5477" s="564"/>
      <c r="B5477" s="430"/>
      <c r="C5477" s="430"/>
      <c r="D5477" s="430"/>
      <c r="E5477" s="430"/>
      <c r="F5477" s="430"/>
      <c r="G5477" s="442"/>
      <c r="H5477" s="443"/>
      <c r="I5477" s="444"/>
      <c r="J5477" s="623"/>
      <c r="K5477" s="430"/>
      <c r="L5477" s="546"/>
      <c r="M5477" s="434"/>
      <c r="N5477" s="530"/>
      <c r="O5477" s="435"/>
      <c r="P5477" s="436" t="str">
        <f t="shared" ca="1" si="914"/>
        <v/>
      </c>
      <c r="Q5477" s="436" t="str">
        <f t="shared" ca="1" si="915"/>
        <v/>
      </c>
      <c r="R5477" s="436" t="str">
        <f t="shared" ca="1" si="916"/>
        <v/>
      </c>
      <c r="S5477" s="436" t="str">
        <f t="shared" ca="1" si="917"/>
        <v/>
      </c>
      <c r="T5477" s="437" t="str">
        <f t="shared" ca="1" si="918"/>
        <v/>
      </c>
      <c r="U5477" s="438"/>
      <c r="V5477" s="435"/>
      <c r="W5477" s="435"/>
      <c r="X5477" s="435"/>
      <c r="Y5477" s="435"/>
      <c r="Z5477" s="435"/>
      <c r="AA5477" s="439"/>
    </row>
    <row r="5478" spans="1:27" ht="13.8" x14ac:dyDescent="0.3">
      <c r="A5478" s="564"/>
      <c r="B5478" s="430"/>
      <c r="C5478" s="430"/>
      <c r="D5478" s="430"/>
      <c r="E5478" s="430"/>
      <c r="F5478" s="430"/>
      <c r="G5478" s="442"/>
      <c r="H5478" s="443"/>
      <c r="I5478" s="444"/>
      <c r="J5478" s="623"/>
      <c r="K5478" s="430"/>
      <c r="L5478" s="546"/>
      <c r="M5478" s="434"/>
      <c r="N5478" s="530"/>
      <c r="O5478" s="435"/>
      <c r="P5478" s="436" t="str">
        <f t="shared" ca="1" si="914"/>
        <v/>
      </c>
      <c r="Q5478" s="436" t="str">
        <f t="shared" ca="1" si="915"/>
        <v/>
      </c>
      <c r="R5478" s="436" t="str">
        <f t="shared" ca="1" si="916"/>
        <v/>
      </c>
      <c r="S5478" s="436" t="str">
        <f t="shared" ca="1" si="917"/>
        <v/>
      </c>
      <c r="T5478" s="437" t="str">
        <f t="shared" ca="1" si="918"/>
        <v/>
      </c>
      <c r="U5478" s="438"/>
      <c r="V5478" s="435"/>
      <c r="W5478" s="435"/>
      <c r="X5478" s="435"/>
      <c r="Y5478" s="435"/>
      <c r="Z5478" s="435"/>
      <c r="AA5478" s="439"/>
    </row>
    <row r="5479" spans="1:27" ht="13.8" x14ac:dyDescent="0.3">
      <c r="A5479" s="564"/>
      <c r="B5479" s="430"/>
      <c r="C5479" s="430"/>
      <c r="D5479" s="430"/>
      <c r="E5479" s="430"/>
      <c r="F5479" s="430"/>
      <c r="G5479" s="442"/>
      <c r="H5479" s="443"/>
      <c r="I5479" s="444"/>
      <c r="J5479" s="623"/>
      <c r="K5479" s="430"/>
      <c r="L5479" s="546"/>
      <c r="M5479" s="434"/>
      <c r="N5479" s="530"/>
      <c r="O5479" s="435"/>
      <c r="P5479" s="436" t="str">
        <f t="shared" ca="1" si="914"/>
        <v/>
      </c>
      <c r="Q5479" s="436" t="str">
        <f t="shared" ca="1" si="915"/>
        <v/>
      </c>
      <c r="R5479" s="436" t="str">
        <f t="shared" ca="1" si="916"/>
        <v/>
      </c>
      <c r="S5479" s="436" t="str">
        <f t="shared" ca="1" si="917"/>
        <v/>
      </c>
      <c r="T5479" s="437" t="str">
        <f t="shared" ca="1" si="918"/>
        <v/>
      </c>
      <c r="U5479" s="438"/>
      <c r="V5479" s="435"/>
      <c r="W5479" s="435"/>
      <c r="X5479" s="435"/>
      <c r="Y5479" s="435"/>
      <c r="Z5479" s="435"/>
      <c r="AA5479" s="439"/>
    </row>
    <row r="5480" spans="1:27" ht="13.8" x14ac:dyDescent="0.3">
      <c r="A5480" s="564"/>
      <c r="B5480" s="430"/>
      <c r="C5480" s="430"/>
      <c r="D5480" s="430"/>
      <c r="E5480" s="430"/>
      <c r="F5480" s="430"/>
      <c r="G5480" s="442"/>
      <c r="H5480" s="443"/>
      <c r="I5480" s="444"/>
      <c r="J5480" s="623"/>
      <c r="K5480" s="430"/>
      <c r="L5480" s="546"/>
      <c r="M5480" s="434"/>
      <c r="N5480" s="530"/>
      <c r="O5480" s="435"/>
      <c r="P5480" s="436" t="str">
        <f t="shared" ca="1" si="914"/>
        <v/>
      </c>
      <c r="Q5480" s="436" t="str">
        <f t="shared" ca="1" si="915"/>
        <v/>
      </c>
      <c r="R5480" s="436" t="str">
        <f t="shared" ca="1" si="916"/>
        <v/>
      </c>
      <c r="S5480" s="436" t="str">
        <f t="shared" ca="1" si="917"/>
        <v/>
      </c>
      <c r="T5480" s="437" t="str">
        <f t="shared" ca="1" si="918"/>
        <v/>
      </c>
      <c r="U5480" s="438"/>
      <c r="V5480" s="435"/>
      <c r="W5480" s="435"/>
      <c r="X5480" s="435"/>
      <c r="Y5480" s="435"/>
      <c r="Z5480" s="435"/>
      <c r="AA5480" s="439"/>
    </row>
    <row r="5481" spans="1:27" ht="13.8" x14ac:dyDescent="0.3">
      <c r="A5481" s="564"/>
      <c r="B5481" s="430"/>
      <c r="C5481" s="430"/>
      <c r="D5481" s="430"/>
      <c r="E5481" s="430"/>
      <c r="F5481" s="430"/>
      <c r="G5481" s="442"/>
      <c r="H5481" s="443"/>
      <c r="I5481" s="444"/>
      <c r="J5481" s="623"/>
      <c r="K5481" s="430"/>
      <c r="L5481" s="546"/>
      <c r="M5481" s="434"/>
      <c r="N5481" s="530"/>
      <c r="O5481" s="435"/>
      <c r="P5481" s="436" t="str">
        <f t="shared" ca="1" si="914"/>
        <v/>
      </c>
      <c r="Q5481" s="436" t="str">
        <f t="shared" ca="1" si="915"/>
        <v/>
      </c>
      <c r="R5481" s="436" t="str">
        <f t="shared" ca="1" si="916"/>
        <v/>
      </c>
      <c r="S5481" s="436" t="str">
        <f t="shared" ca="1" si="917"/>
        <v/>
      </c>
      <c r="T5481" s="437" t="str">
        <f t="shared" ca="1" si="918"/>
        <v/>
      </c>
      <c r="U5481" s="438"/>
      <c r="V5481" s="435"/>
      <c r="W5481" s="435"/>
      <c r="X5481" s="435"/>
      <c r="Y5481" s="435"/>
      <c r="Z5481" s="435"/>
      <c r="AA5481" s="439"/>
    </row>
    <row r="5482" spans="1:27" ht="13.8" x14ac:dyDescent="0.3">
      <c r="A5482" s="564"/>
      <c r="B5482" s="430"/>
      <c r="C5482" s="430"/>
      <c r="D5482" s="430"/>
      <c r="E5482" s="430"/>
      <c r="F5482" s="430"/>
      <c r="G5482" s="442"/>
      <c r="H5482" s="443"/>
      <c r="I5482" s="444"/>
      <c r="J5482" s="623"/>
      <c r="K5482" s="430"/>
      <c r="L5482" s="546"/>
      <c r="M5482" s="434"/>
      <c r="N5482" s="530"/>
      <c r="O5482" s="435"/>
      <c r="P5482" s="436" t="str">
        <f t="shared" ca="1" si="914"/>
        <v/>
      </c>
      <c r="Q5482" s="436" t="str">
        <f t="shared" ca="1" si="915"/>
        <v/>
      </c>
      <c r="R5482" s="436" t="str">
        <f t="shared" ca="1" si="916"/>
        <v/>
      </c>
      <c r="S5482" s="436" t="str">
        <f t="shared" ca="1" si="917"/>
        <v/>
      </c>
      <c r="T5482" s="437" t="str">
        <f t="shared" ca="1" si="918"/>
        <v/>
      </c>
      <c r="U5482" s="438"/>
      <c r="V5482" s="435"/>
      <c r="W5482" s="435"/>
      <c r="X5482" s="435"/>
      <c r="Y5482" s="435"/>
      <c r="Z5482" s="435"/>
      <c r="AA5482" s="439"/>
    </row>
    <row r="5483" spans="1:27" ht="13.8" x14ac:dyDescent="0.3">
      <c r="A5483" s="564"/>
      <c r="B5483" s="430"/>
      <c r="C5483" s="430"/>
      <c r="D5483" s="430"/>
      <c r="E5483" s="430"/>
      <c r="F5483" s="430"/>
      <c r="G5483" s="442"/>
      <c r="H5483" s="443"/>
      <c r="I5483" s="444"/>
      <c r="J5483" s="623"/>
      <c r="K5483" s="430"/>
      <c r="L5483" s="546"/>
      <c r="M5483" s="434"/>
      <c r="N5483" s="530"/>
      <c r="O5483" s="435"/>
      <c r="P5483" s="436" t="str">
        <f t="shared" ca="1" si="914"/>
        <v/>
      </c>
      <c r="Q5483" s="436" t="str">
        <f t="shared" ca="1" si="915"/>
        <v/>
      </c>
      <c r="R5483" s="436" t="str">
        <f t="shared" ca="1" si="916"/>
        <v/>
      </c>
      <c r="S5483" s="436" t="str">
        <f t="shared" ca="1" si="917"/>
        <v/>
      </c>
      <c r="T5483" s="437" t="str">
        <f t="shared" ca="1" si="918"/>
        <v/>
      </c>
      <c r="U5483" s="438"/>
      <c r="V5483" s="435"/>
      <c r="W5483" s="435"/>
      <c r="X5483" s="435"/>
      <c r="Y5483" s="435"/>
      <c r="Z5483" s="435"/>
      <c r="AA5483" s="439"/>
    </row>
    <row r="5484" spans="1:27" ht="13.8" x14ac:dyDescent="0.3">
      <c r="A5484" s="564"/>
      <c r="B5484" s="430"/>
      <c r="C5484" s="430"/>
      <c r="D5484" s="430"/>
      <c r="E5484" s="430"/>
      <c r="F5484" s="430"/>
      <c r="G5484" s="442"/>
      <c r="H5484" s="443"/>
      <c r="I5484" s="444"/>
      <c r="J5484" s="623"/>
      <c r="K5484" s="430"/>
      <c r="L5484" s="546"/>
      <c r="M5484" s="434"/>
      <c r="N5484" s="530"/>
      <c r="O5484" s="435"/>
      <c r="P5484" s="436" t="str">
        <f t="shared" ca="1" si="914"/>
        <v/>
      </c>
      <c r="Q5484" s="436" t="str">
        <f t="shared" ca="1" si="915"/>
        <v/>
      </c>
      <c r="R5484" s="436" t="str">
        <f t="shared" ca="1" si="916"/>
        <v/>
      </c>
      <c r="S5484" s="436" t="str">
        <f t="shared" ca="1" si="917"/>
        <v/>
      </c>
      <c r="T5484" s="437" t="str">
        <f t="shared" ca="1" si="918"/>
        <v/>
      </c>
      <c r="U5484" s="438"/>
      <c r="V5484" s="435"/>
      <c r="W5484" s="435"/>
      <c r="X5484" s="435"/>
      <c r="Y5484" s="435"/>
      <c r="Z5484" s="435"/>
      <c r="AA5484" s="439"/>
    </row>
    <row r="5485" spans="1:27" ht="13.8" x14ac:dyDescent="0.3">
      <c r="A5485" s="565"/>
      <c r="B5485" s="430"/>
      <c r="C5485" s="430"/>
      <c r="D5485" s="430"/>
      <c r="E5485" s="430"/>
      <c r="F5485" s="430"/>
      <c r="G5485" s="442"/>
      <c r="H5485" s="443"/>
      <c r="I5485" s="444"/>
      <c r="J5485" s="623"/>
      <c r="K5485" s="430"/>
      <c r="L5485" s="546"/>
      <c r="M5485" s="434"/>
      <c r="N5485" s="530"/>
      <c r="O5485" s="435"/>
      <c r="P5485" s="436" t="str">
        <f t="shared" ca="1" si="914"/>
        <v/>
      </c>
      <c r="Q5485" s="436" t="str">
        <f t="shared" ca="1" si="915"/>
        <v/>
      </c>
      <c r="R5485" s="436" t="str">
        <f t="shared" ca="1" si="916"/>
        <v/>
      </c>
      <c r="S5485" s="436" t="str">
        <f t="shared" ca="1" si="917"/>
        <v/>
      </c>
      <c r="T5485" s="437" t="str">
        <f t="shared" ca="1" si="918"/>
        <v/>
      </c>
      <c r="U5485" s="438"/>
      <c r="V5485" s="435"/>
      <c r="W5485" s="435"/>
      <c r="X5485" s="435"/>
      <c r="Y5485" s="435"/>
      <c r="Z5485" s="435"/>
      <c r="AA5485" s="439"/>
    </row>
    <row r="5486" spans="1:27" ht="13.8" x14ac:dyDescent="0.3">
      <c r="A5486" s="566"/>
      <c r="B5486" s="430"/>
      <c r="C5486" s="430"/>
      <c r="D5486" s="430"/>
      <c r="E5486" s="430"/>
      <c r="F5486" s="430"/>
      <c r="G5486" s="442"/>
      <c r="H5486" s="443"/>
      <c r="I5486" s="444"/>
      <c r="J5486" s="623"/>
      <c r="K5486" s="430"/>
      <c r="L5486" s="546"/>
      <c r="M5486" s="434"/>
      <c r="N5486" s="530"/>
      <c r="O5486" s="435"/>
      <c r="P5486" s="436" t="str">
        <f t="shared" ca="1" si="914"/>
        <v/>
      </c>
      <c r="Q5486" s="436" t="str">
        <f t="shared" ca="1" si="915"/>
        <v/>
      </c>
      <c r="R5486" s="436" t="str">
        <f t="shared" ca="1" si="916"/>
        <v/>
      </c>
      <c r="S5486" s="436" t="str">
        <f t="shared" ca="1" si="917"/>
        <v/>
      </c>
      <c r="T5486" s="437" t="str">
        <f t="shared" ca="1" si="918"/>
        <v/>
      </c>
      <c r="U5486" s="438"/>
      <c r="V5486" s="435"/>
      <c r="W5486" s="435"/>
      <c r="X5486" s="435"/>
      <c r="Y5486" s="435"/>
      <c r="Z5486" s="435"/>
      <c r="AA5486" s="439"/>
    </row>
    <row r="5487" spans="1:27" ht="13.8" x14ac:dyDescent="0.3">
      <c r="A5487" s="564"/>
      <c r="B5487" s="430"/>
      <c r="C5487" s="430"/>
      <c r="D5487" s="430"/>
      <c r="E5487" s="430"/>
      <c r="F5487" s="430"/>
      <c r="G5487" s="442"/>
      <c r="H5487" s="443"/>
      <c r="I5487" s="444"/>
      <c r="J5487" s="623"/>
      <c r="K5487" s="430"/>
      <c r="L5487" s="546"/>
      <c r="M5487" s="434"/>
      <c r="N5487" s="530"/>
      <c r="O5487" s="435"/>
      <c r="P5487" s="436" t="str">
        <f t="shared" ca="1" si="914"/>
        <v/>
      </c>
      <c r="Q5487" s="436" t="str">
        <f t="shared" ca="1" si="915"/>
        <v/>
      </c>
      <c r="R5487" s="436" t="str">
        <f t="shared" ca="1" si="916"/>
        <v/>
      </c>
      <c r="S5487" s="436" t="str">
        <f t="shared" ca="1" si="917"/>
        <v/>
      </c>
      <c r="T5487" s="437" t="str">
        <f t="shared" ca="1" si="918"/>
        <v/>
      </c>
      <c r="U5487" s="438"/>
      <c r="V5487" s="435"/>
      <c r="W5487" s="435"/>
      <c r="X5487" s="435"/>
      <c r="Y5487" s="435"/>
      <c r="Z5487" s="435"/>
      <c r="AA5487" s="439"/>
    </row>
    <row r="5488" spans="1:27" ht="13.8" x14ac:dyDescent="0.3">
      <c r="A5488" s="564"/>
      <c r="B5488" s="430"/>
      <c r="C5488" s="430"/>
      <c r="D5488" s="430"/>
      <c r="E5488" s="430"/>
      <c r="F5488" s="430"/>
      <c r="G5488" s="442"/>
      <c r="H5488" s="443"/>
      <c r="I5488" s="444"/>
      <c r="J5488" s="623"/>
      <c r="K5488" s="430"/>
      <c r="L5488" s="546"/>
      <c r="M5488" s="434"/>
      <c r="N5488" s="530"/>
      <c r="O5488" s="435"/>
      <c r="P5488" s="436" t="str">
        <f t="shared" ca="1" si="914"/>
        <v/>
      </c>
      <c r="Q5488" s="436" t="str">
        <f t="shared" ca="1" si="915"/>
        <v/>
      </c>
      <c r="R5488" s="436" t="str">
        <f t="shared" ca="1" si="916"/>
        <v/>
      </c>
      <c r="S5488" s="436" t="str">
        <f t="shared" ca="1" si="917"/>
        <v/>
      </c>
      <c r="T5488" s="437" t="str">
        <f t="shared" ca="1" si="918"/>
        <v/>
      </c>
      <c r="U5488" s="438"/>
      <c r="V5488" s="435"/>
      <c r="W5488" s="435"/>
      <c r="X5488" s="435"/>
      <c r="Y5488" s="435"/>
      <c r="Z5488" s="435"/>
      <c r="AA5488" s="439"/>
    </row>
    <row r="5489" spans="1:27" ht="13.8" x14ac:dyDescent="0.3">
      <c r="A5489" s="564"/>
      <c r="B5489" s="430"/>
      <c r="C5489" s="430"/>
      <c r="D5489" s="430"/>
      <c r="E5489" s="430"/>
      <c r="F5489" s="430"/>
      <c r="G5489" s="442"/>
      <c r="H5489" s="443"/>
      <c r="I5489" s="444"/>
      <c r="J5489" s="623"/>
      <c r="K5489" s="430"/>
      <c r="L5489" s="546"/>
      <c r="M5489" s="434"/>
      <c r="N5489" s="530"/>
      <c r="O5489" s="435"/>
      <c r="P5489" s="436" t="str">
        <f t="shared" ca="1" si="914"/>
        <v/>
      </c>
      <c r="Q5489" s="436" t="str">
        <f t="shared" ca="1" si="915"/>
        <v/>
      </c>
      <c r="R5489" s="436" t="str">
        <f t="shared" ca="1" si="916"/>
        <v/>
      </c>
      <c r="S5489" s="436" t="str">
        <f t="shared" ca="1" si="917"/>
        <v/>
      </c>
      <c r="T5489" s="437" t="str">
        <f t="shared" ca="1" si="918"/>
        <v/>
      </c>
      <c r="U5489" s="438"/>
      <c r="V5489" s="435"/>
      <c r="W5489" s="435"/>
      <c r="X5489" s="435"/>
      <c r="Y5489" s="435"/>
      <c r="Z5489" s="435"/>
      <c r="AA5489" s="439"/>
    </row>
    <row r="5490" spans="1:27" ht="13.8" x14ac:dyDescent="0.3">
      <c r="A5490" s="564"/>
      <c r="B5490" s="430"/>
      <c r="C5490" s="430"/>
      <c r="D5490" s="430"/>
      <c r="E5490" s="430"/>
      <c r="F5490" s="430"/>
      <c r="G5490" s="442"/>
      <c r="H5490" s="443"/>
      <c r="I5490" s="444"/>
      <c r="J5490" s="623"/>
      <c r="K5490" s="430"/>
      <c r="L5490" s="546"/>
      <c r="M5490" s="434"/>
      <c r="N5490" s="530"/>
      <c r="O5490" s="435"/>
      <c r="P5490" s="436" t="str">
        <f t="shared" ca="1" si="914"/>
        <v/>
      </c>
      <c r="Q5490" s="436" t="str">
        <f t="shared" ca="1" si="915"/>
        <v/>
      </c>
      <c r="R5490" s="436" t="str">
        <f t="shared" ca="1" si="916"/>
        <v/>
      </c>
      <c r="S5490" s="436" t="str">
        <f t="shared" ca="1" si="917"/>
        <v/>
      </c>
      <c r="T5490" s="437" t="str">
        <f t="shared" ca="1" si="918"/>
        <v/>
      </c>
      <c r="U5490" s="438"/>
      <c r="V5490" s="435"/>
      <c r="W5490" s="435"/>
      <c r="X5490" s="435"/>
      <c r="Y5490" s="435"/>
      <c r="Z5490" s="435"/>
      <c r="AA5490" s="439"/>
    </row>
    <row r="5491" spans="1:27" ht="13.8" x14ac:dyDescent="0.3">
      <c r="A5491" s="564"/>
      <c r="B5491" s="430"/>
      <c r="C5491" s="430"/>
      <c r="D5491" s="430"/>
      <c r="E5491" s="430"/>
      <c r="F5491" s="430"/>
      <c r="G5491" s="442"/>
      <c r="H5491" s="443"/>
      <c r="I5491" s="444"/>
      <c r="J5491" s="623"/>
      <c r="K5491" s="430"/>
      <c r="L5491" s="546"/>
      <c r="M5491" s="434"/>
      <c r="N5491" s="530"/>
      <c r="O5491" s="435"/>
      <c r="P5491" s="436" t="str">
        <f t="shared" ca="1" si="914"/>
        <v/>
      </c>
      <c r="Q5491" s="436" t="str">
        <f t="shared" ca="1" si="915"/>
        <v/>
      </c>
      <c r="R5491" s="436" t="str">
        <f t="shared" ca="1" si="916"/>
        <v/>
      </c>
      <c r="S5491" s="436" t="str">
        <f t="shared" ca="1" si="917"/>
        <v/>
      </c>
      <c r="T5491" s="437" t="str">
        <f t="shared" ca="1" si="918"/>
        <v/>
      </c>
      <c r="U5491" s="438"/>
      <c r="V5491" s="435"/>
      <c r="W5491" s="435"/>
      <c r="X5491" s="435"/>
      <c r="Y5491" s="435"/>
      <c r="Z5491" s="435"/>
      <c r="AA5491" s="439"/>
    </row>
    <row r="5492" spans="1:27" ht="13.8" x14ac:dyDescent="0.3">
      <c r="A5492" s="564"/>
      <c r="B5492" s="430"/>
      <c r="C5492" s="430"/>
      <c r="D5492" s="430"/>
      <c r="E5492" s="430"/>
      <c r="F5492" s="430"/>
      <c r="G5492" s="442"/>
      <c r="H5492" s="443"/>
      <c r="I5492" s="444"/>
      <c r="J5492" s="623"/>
      <c r="K5492" s="430"/>
      <c r="L5492" s="546"/>
      <c r="M5492" s="434"/>
      <c r="N5492" s="530"/>
      <c r="O5492" s="435"/>
      <c r="P5492" s="436" t="str">
        <f t="shared" ca="1" si="914"/>
        <v/>
      </c>
      <c r="Q5492" s="436" t="str">
        <f t="shared" ca="1" si="915"/>
        <v/>
      </c>
      <c r="R5492" s="436" t="str">
        <f t="shared" ca="1" si="916"/>
        <v/>
      </c>
      <c r="S5492" s="436" t="str">
        <f t="shared" ca="1" si="917"/>
        <v/>
      </c>
      <c r="T5492" s="437" t="str">
        <f t="shared" ca="1" si="918"/>
        <v/>
      </c>
      <c r="U5492" s="438"/>
      <c r="V5492" s="435"/>
      <c r="W5492" s="435"/>
      <c r="X5492" s="435"/>
      <c r="Y5492" s="435"/>
      <c r="Z5492" s="435"/>
      <c r="AA5492" s="439"/>
    </row>
    <row r="5493" spans="1:27" ht="13.8" x14ac:dyDescent="0.3">
      <c r="A5493" s="564"/>
      <c r="B5493" s="430"/>
      <c r="C5493" s="430"/>
      <c r="D5493" s="430"/>
      <c r="E5493" s="430"/>
      <c r="F5493" s="430"/>
      <c r="G5493" s="442"/>
      <c r="H5493" s="443"/>
      <c r="I5493" s="444"/>
      <c r="J5493" s="623"/>
      <c r="K5493" s="430"/>
      <c r="L5493" s="546"/>
      <c r="M5493" s="434"/>
      <c r="N5493" s="530"/>
      <c r="O5493" s="435"/>
      <c r="P5493" s="436" t="str">
        <f t="shared" ca="1" si="914"/>
        <v/>
      </c>
      <c r="Q5493" s="436" t="str">
        <f t="shared" ca="1" si="915"/>
        <v/>
      </c>
      <c r="R5493" s="436" t="str">
        <f t="shared" ca="1" si="916"/>
        <v/>
      </c>
      <c r="S5493" s="436" t="str">
        <f t="shared" ca="1" si="917"/>
        <v/>
      </c>
      <c r="T5493" s="437" t="str">
        <f t="shared" ca="1" si="918"/>
        <v/>
      </c>
      <c r="U5493" s="438"/>
      <c r="V5493" s="435"/>
      <c r="W5493" s="435"/>
      <c r="X5493" s="435"/>
      <c r="Y5493" s="435"/>
      <c r="Z5493" s="435"/>
      <c r="AA5493" s="439"/>
    </row>
    <row r="5494" spans="1:27" ht="13.8" x14ac:dyDescent="0.3">
      <c r="A5494" s="564"/>
      <c r="B5494" s="430"/>
      <c r="C5494" s="430"/>
      <c r="D5494" s="430"/>
      <c r="E5494" s="430"/>
      <c r="F5494" s="430"/>
      <c r="G5494" s="442"/>
      <c r="H5494" s="443"/>
      <c r="I5494" s="444"/>
      <c r="J5494" s="623"/>
      <c r="K5494" s="430"/>
      <c r="L5494" s="546"/>
      <c r="M5494" s="434"/>
      <c r="N5494" s="530"/>
      <c r="O5494" s="435"/>
      <c r="P5494" s="436" t="str">
        <f t="shared" ca="1" si="914"/>
        <v/>
      </c>
      <c r="Q5494" s="436" t="str">
        <f t="shared" ca="1" si="915"/>
        <v/>
      </c>
      <c r="R5494" s="436" t="str">
        <f t="shared" ca="1" si="916"/>
        <v/>
      </c>
      <c r="S5494" s="436" t="str">
        <f t="shared" ca="1" si="917"/>
        <v/>
      </c>
      <c r="T5494" s="437" t="str">
        <f t="shared" ca="1" si="918"/>
        <v/>
      </c>
      <c r="U5494" s="438"/>
      <c r="V5494" s="435"/>
      <c r="W5494" s="435"/>
      <c r="X5494" s="435"/>
      <c r="Y5494" s="435"/>
      <c r="Z5494" s="435"/>
      <c r="AA5494" s="439"/>
    </row>
    <row r="5495" spans="1:27" ht="13.8" x14ac:dyDescent="0.3">
      <c r="A5495" s="564"/>
      <c r="B5495" s="430"/>
      <c r="C5495" s="430"/>
      <c r="D5495" s="430"/>
      <c r="E5495" s="430"/>
      <c r="F5495" s="430"/>
      <c r="G5495" s="442"/>
      <c r="H5495" s="443"/>
      <c r="I5495" s="444"/>
      <c r="J5495" s="623"/>
      <c r="K5495" s="430"/>
      <c r="L5495" s="546"/>
      <c r="M5495" s="434"/>
      <c r="N5495" s="530"/>
      <c r="O5495" s="435"/>
      <c r="P5495" s="436" t="str">
        <f t="shared" ca="1" si="914"/>
        <v/>
      </c>
      <c r="Q5495" s="436" t="str">
        <f t="shared" ca="1" si="915"/>
        <v/>
      </c>
      <c r="R5495" s="436" t="str">
        <f t="shared" ca="1" si="916"/>
        <v/>
      </c>
      <c r="S5495" s="436" t="str">
        <f t="shared" ca="1" si="917"/>
        <v/>
      </c>
      <c r="T5495" s="437" t="str">
        <f t="shared" ca="1" si="918"/>
        <v/>
      </c>
      <c r="U5495" s="438"/>
      <c r="V5495" s="435"/>
      <c r="W5495" s="435"/>
      <c r="X5495" s="435"/>
      <c r="Y5495" s="435"/>
      <c r="Z5495" s="435"/>
      <c r="AA5495" s="439"/>
    </row>
    <row r="5496" spans="1:27" ht="13.8" x14ac:dyDescent="0.3">
      <c r="A5496" s="564"/>
      <c r="B5496" s="430"/>
      <c r="C5496" s="430"/>
      <c r="D5496" s="430"/>
      <c r="E5496" s="430"/>
      <c r="F5496" s="430"/>
      <c r="G5496" s="442"/>
      <c r="H5496" s="443"/>
      <c r="I5496" s="444"/>
      <c r="J5496" s="623"/>
      <c r="K5496" s="430"/>
      <c r="L5496" s="546"/>
      <c r="M5496" s="434"/>
      <c r="N5496" s="530"/>
      <c r="O5496" s="435"/>
      <c r="P5496" s="436" t="str">
        <f t="shared" ca="1" si="914"/>
        <v/>
      </c>
      <c r="Q5496" s="436" t="str">
        <f t="shared" ca="1" si="915"/>
        <v/>
      </c>
      <c r="R5496" s="436" t="str">
        <f t="shared" ca="1" si="916"/>
        <v/>
      </c>
      <c r="S5496" s="436" t="str">
        <f t="shared" ca="1" si="917"/>
        <v/>
      </c>
      <c r="T5496" s="437" t="str">
        <f t="shared" ca="1" si="918"/>
        <v/>
      </c>
      <c r="U5496" s="438"/>
      <c r="V5496" s="435"/>
      <c r="W5496" s="435"/>
      <c r="X5496" s="435"/>
      <c r="Y5496" s="435"/>
      <c r="Z5496" s="435"/>
      <c r="AA5496" s="439"/>
    </row>
    <row r="5497" spans="1:27" ht="13.8" x14ac:dyDescent="0.3">
      <c r="A5497" s="564"/>
      <c r="B5497" s="430"/>
      <c r="C5497" s="430"/>
      <c r="D5497" s="430"/>
      <c r="E5497" s="430"/>
      <c r="F5497" s="430"/>
      <c r="G5497" s="442"/>
      <c r="H5497" s="443"/>
      <c r="I5497" s="444"/>
      <c r="J5497" s="623"/>
      <c r="K5497" s="430"/>
      <c r="L5497" s="546"/>
      <c r="M5497" s="434"/>
      <c r="N5497" s="530"/>
      <c r="O5497" s="435"/>
      <c r="P5497" s="436" t="str">
        <f t="shared" ca="1" si="914"/>
        <v/>
      </c>
      <c r="Q5497" s="436" t="str">
        <f t="shared" ca="1" si="915"/>
        <v/>
      </c>
      <c r="R5497" s="436" t="str">
        <f t="shared" ca="1" si="916"/>
        <v/>
      </c>
      <c r="S5497" s="436" t="str">
        <f t="shared" ca="1" si="917"/>
        <v/>
      </c>
      <c r="T5497" s="437" t="str">
        <f t="shared" ca="1" si="918"/>
        <v/>
      </c>
      <c r="U5497" s="438"/>
      <c r="V5497" s="435"/>
      <c r="W5497" s="435"/>
      <c r="X5497" s="435"/>
      <c r="Y5497" s="435"/>
      <c r="Z5497" s="435"/>
      <c r="AA5497" s="439"/>
    </row>
    <row r="5498" spans="1:27" ht="13.8" x14ac:dyDescent="0.3">
      <c r="A5498" s="564"/>
      <c r="B5498" s="430"/>
      <c r="C5498" s="430"/>
      <c r="D5498" s="430"/>
      <c r="E5498" s="430"/>
      <c r="F5498" s="430"/>
      <c r="G5498" s="442"/>
      <c r="H5498" s="443"/>
      <c r="I5498" s="444"/>
      <c r="J5498" s="623"/>
      <c r="K5498" s="430"/>
      <c r="L5498" s="546"/>
      <c r="M5498" s="434"/>
      <c r="N5498" s="530"/>
      <c r="O5498" s="435"/>
      <c r="P5498" s="436" t="str">
        <f t="shared" ref="P5498:P5531" ca="1" si="919">IF(K5498="NÃO INTERVENCIONADO",TODAY()-J5498,"")</f>
        <v/>
      </c>
      <c r="Q5498" s="436" t="str">
        <f t="shared" ref="Q5498:Q5531" ca="1" si="920">IF(K5498="ENCOMENDADO",TODAY()-J5498,"")</f>
        <v/>
      </c>
      <c r="R5498" s="436" t="str">
        <f t="shared" ref="R5498:R5531" ca="1" si="921">IF(K5498="EM OBRA",TODAY()-J5498,"")</f>
        <v/>
      </c>
      <c r="S5498" s="436" t="str">
        <f t="shared" ref="S5498:S5531" ca="1" si="922">IF(K5498="CORREÇÃO NÃO ACEITE",TODAY()-J5498,"")</f>
        <v/>
      </c>
      <c r="T5498" s="437" t="str">
        <f t="shared" ref="T5498:T5531" ca="1" si="923">IF(K5498="A VERIFICAR",TODAY()-J5498,"")</f>
        <v/>
      </c>
      <c r="U5498" s="438"/>
      <c r="V5498" s="435"/>
      <c r="W5498" s="435"/>
      <c r="X5498" s="435"/>
      <c r="Y5498" s="435"/>
      <c r="Z5498" s="435"/>
      <c r="AA5498" s="439"/>
    </row>
    <row r="5499" spans="1:27" ht="13.8" x14ac:dyDescent="0.3">
      <c r="A5499" s="564"/>
      <c r="B5499" s="430"/>
      <c r="C5499" s="430"/>
      <c r="D5499" s="430"/>
      <c r="E5499" s="430"/>
      <c r="F5499" s="430"/>
      <c r="G5499" s="442"/>
      <c r="H5499" s="443"/>
      <c r="I5499" s="444"/>
      <c r="J5499" s="623"/>
      <c r="K5499" s="430"/>
      <c r="L5499" s="546"/>
      <c r="M5499" s="434"/>
      <c r="N5499" s="530"/>
      <c r="O5499" s="435"/>
      <c r="P5499" s="436" t="str">
        <f t="shared" ca="1" si="919"/>
        <v/>
      </c>
      <c r="Q5499" s="436" t="str">
        <f t="shared" ca="1" si="920"/>
        <v/>
      </c>
      <c r="R5499" s="436" t="str">
        <f t="shared" ca="1" si="921"/>
        <v/>
      </c>
      <c r="S5499" s="436" t="str">
        <f t="shared" ca="1" si="922"/>
        <v/>
      </c>
      <c r="T5499" s="437" t="str">
        <f t="shared" ca="1" si="923"/>
        <v/>
      </c>
      <c r="U5499" s="438"/>
      <c r="V5499" s="435"/>
      <c r="W5499" s="435"/>
      <c r="X5499" s="435"/>
      <c r="Y5499" s="435"/>
      <c r="Z5499" s="435"/>
      <c r="AA5499" s="439"/>
    </row>
    <row r="5500" spans="1:27" ht="13.8" x14ac:dyDescent="0.3">
      <c r="A5500" s="564"/>
      <c r="B5500" s="430"/>
      <c r="C5500" s="430"/>
      <c r="D5500" s="430"/>
      <c r="E5500" s="430"/>
      <c r="F5500" s="430"/>
      <c r="G5500" s="442"/>
      <c r="H5500" s="443"/>
      <c r="I5500" s="444"/>
      <c r="J5500" s="623"/>
      <c r="K5500" s="430"/>
      <c r="L5500" s="546"/>
      <c r="M5500" s="434"/>
      <c r="N5500" s="530"/>
      <c r="O5500" s="435"/>
      <c r="P5500" s="436" t="str">
        <f t="shared" ca="1" si="919"/>
        <v/>
      </c>
      <c r="Q5500" s="436" t="str">
        <f t="shared" ca="1" si="920"/>
        <v/>
      </c>
      <c r="R5500" s="436" t="str">
        <f t="shared" ca="1" si="921"/>
        <v/>
      </c>
      <c r="S5500" s="436" t="str">
        <f t="shared" ca="1" si="922"/>
        <v/>
      </c>
      <c r="T5500" s="437" t="str">
        <f t="shared" ca="1" si="923"/>
        <v/>
      </c>
      <c r="U5500" s="438"/>
      <c r="V5500" s="435"/>
      <c r="W5500" s="435"/>
      <c r="X5500" s="435"/>
      <c r="Y5500" s="435"/>
      <c r="Z5500" s="435"/>
      <c r="AA5500" s="439"/>
    </row>
    <row r="5501" spans="1:27" ht="13.8" x14ac:dyDescent="0.3">
      <c r="A5501" s="564"/>
      <c r="B5501" s="430"/>
      <c r="C5501" s="430"/>
      <c r="D5501" s="430"/>
      <c r="E5501" s="430"/>
      <c r="F5501" s="430"/>
      <c r="G5501" s="442"/>
      <c r="H5501" s="443"/>
      <c r="I5501" s="444"/>
      <c r="J5501" s="623"/>
      <c r="K5501" s="430"/>
      <c r="L5501" s="546"/>
      <c r="M5501" s="434"/>
      <c r="N5501" s="530"/>
      <c r="O5501" s="435"/>
      <c r="P5501" s="436" t="str">
        <f t="shared" ca="1" si="919"/>
        <v/>
      </c>
      <c r="Q5501" s="436" t="str">
        <f t="shared" ca="1" si="920"/>
        <v/>
      </c>
      <c r="R5501" s="436" t="str">
        <f t="shared" ca="1" si="921"/>
        <v/>
      </c>
      <c r="S5501" s="436" t="str">
        <f t="shared" ca="1" si="922"/>
        <v/>
      </c>
      <c r="T5501" s="437" t="str">
        <f t="shared" ca="1" si="923"/>
        <v/>
      </c>
      <c r="U5501" s="438"/>
      <c r="V5501" s="435"/>
      <c r="W5501" s="435"/>
      <c r="X5501" s="435"/>
      <c r="Y5501" s="435"/>
      <c r="Z5501" s="435"/>
      <c r="AA5501" s="439"/>
    </row>
    <row r="5502" spans="1:27" ht="13.8" x14ac:dyDescent="0.3">
      <c r="A5502" s="564"/>
      <c r="B5502" s="430"/>
      <c r="C5502" s="430"/>
      <c r="D5502" s="430"/>
      <c r="E5502" s="430"/>
      <c r="F5502" s="430"/>
      <c r="G5502" s="442"/>
      <c r="H5502" s="443"/>
      <c r="I5502" s="444"/>
      <c r="J5502" s="623"/>
      <c r="K5502" s="430"/>
      <c r="L5502" s="546"/>
      <c r="M5502" s="434"/>
      <c r="N5502" s="530"/>
      <c r="O5502" s="435"/>
      <c r="P5502" s="436" t="str">
        <f t="shared" ca="1" si="919"/>
        <v/>
      </c>
      <c r="Q5502" s="436" t="str">
        <f t="shared" ca="1" si="920"/>
        <v/>
      </c>
      <c r="R5502" s="436" t="str">
        <f t="shared" ca="1" si="921"/>
        <v/>
      </c>
      <c r="S5502" s="436" t="str">
        <f t="shared" ca="1" si="922"/>
        <v/>
      </c>
      <c r="T5502" s="437" t="str">
        <f t="shared" ca="1" si="923"/>
        <v/>
      </c>
      <c r="U5502" s="438"/>
      <c r="V5502" s="435"/>
      <c r="W5502" s="435"/>
      <c r="X5502" s="435"/>
      <c r="Y5502" s="435"/>
      <c r="Z5502" s="435"/>
      <c r="AA5502" s="439"/>
    </row>
    <row r="5503" spans="1:27" ht="13.8" x14ac:dyDescent="0.3">
      <c r="A5503" s="564"/>
      <c r="B5503" s="430"/>
      <c r="C5503" s="430"/>
      <c r="D5503" s="430"/>
      <c r="E5503" s="430"/>
      <c r="F5503" s="430"/>
      <c r="G5503" s="442"/>
      <c r="H5503" s="443"/>
      <c r="I5503" s="444"/>
      <c r="J5503" s="623"/>
      <c r="K5503" s="430"/>
      <c r="L5503" s="546"/>
      <c r="M5503" s="434"/>
      <c r="N5503" s="530"/>
      <c r="O5503" s="435"/>
      <c r="P5503" s="436" t="str">
        <f t="shared" ca="1" si="919"/>
        <v/>
      </c>
      <c r="Q5503" s="436" t="str">
        <f t="shared" ca="1" si="920"/>
        <v/>
      </c>
      <c r="R5503" s="436" t="str">
        <f t="shared" ca="1" si="921"/>
        <v/>
      </c>
      <c r="S5503" s="436" t="str">
        <f t="shared" ca="1" si="922"/>
        <v/>
      </c>
      <c r="T5503" s="437" t="str">
        <f t="shared" ca="1" si="923"/>
        <v/>
      </c>
      <c r="U5503" s="438"/>
      <c r="V5503" s="435"/>
      <c r="W5503" s="435"/>
      <c r="X5503" s="435"/>
      <c r="Y5503" s="435"/>
      <c r="Z5503" s="435"/>
      <c r="AA5503" s="439"/>
    </row>
    <row r="5504" spans="1:27" ht="13.8" x14ac:dyDescent="0.3">
      <c r="A5504" s="564"/>
      <c r="B5504" s="430"/>
      <c r="C5504" s="430"/>
      <c r="D5504" s="430"/>
      <c r="E5504" s="430"/>
      <c r="F5504" s="430"/>
      <c r="G5504" s="442"/>
      <c r="H5504" s="443"/>
      <c r="I5504" s="444"/>
      <c r="J5504" s="623"/>
      <c r="K5504" s="430"/>
      <c r="L5504" s="546"/>
      <c r="M5504" s="434"/>
      <c r="N5504" s="530"/>
      <c r="O5504" s="435"/>
      <c r="P5504" s="436" t="str">
        <f t="shared" ca="1" si="919"/>
        <v/>
      </c>
      <c r="Q5504" s="436" t="str">
        <f t="shared" ca="1" si="920"/>
        <v/>
      </c>
      <c r="R5504" s="436" t="str">
        <f t="shared" ca="1" si="921"/>
        <v/>
      </c>
      <c r="S5504" s="436" t="str">
        <f t="shared" ca="1" si="922"/>
        <v/>
      </c>
      <c r="T5504" s="437" t="str">
        <f t="shared" ca="1" si="923"/>
        <v/>
      </c>
      <c r="U5504" s="438"/>
      <c r="V5504" s="435"/>
      <c r="W5504" s="435"/>
      <c r="X5504" s="435"/>
      <c r="Y5504" s="435"/>
      <c r="Z5504" s="435"/>
      <c r="AA5504" s="439"/>
    </row>
    <row r="5505" spans="1:27" ht="13.8" x14ac:dyDescent="0.3">
      <c r="A5505" s="564"/>
      <c r="B5505" s="430"/>
      <c r="C5505" s="430"/>
      <c r="D5505" s="430"/>
      <c r="E5505" s="430"/>
      <c r="F5505" s="430"/>
      <c r="G5505" s="442"/>
      <c r="H5505" s="443"/>
      <c r="I5505" s="444"/>
      <c r="J5505" s="623"/>
      <c r="K5505" s="430"/>
      <c r="L5505" s="546"/>
      <c r="M5505" s="434"/>
      <c r="N5505" s="530"/>
      <c r="O5505" s="435"/>
      <c r="P5505" s="436" t="str">
        <f t="shared" ca="1" si="919"/>
        <v/>
      </c>
      <c r="Q5505" s="436" t="str">
        <f t="shared" ca="1" si="920"/>
        <v/>
      </c>
      <c r="R5505" s="436" t="str">
        <f t="shared" ca="1" si="921"/>
        <v/>
      </c>
      <c r="S5505" s="436" t="str">
        <f t="shared" ca="1" si="922"/>
        <v/>
      </c>
      <c r="T5505" s="437" t="str">
        <f t="shared" ca="1" si="923"/>
        <v/>
      </c>
      <c r="U5505" s="438"/>
      <c r="V5505" s="435"/>
      <c r="W5505" s="435"/>
      <c r="X5505" s="435"/>
      <c r="Y5505" s="435"/>
      <c r="Z5505" s="435"/>
      <c r="AA5505" s="439"/>
    </row>
    <row r="5506" spans="1:27" ht="13.8" x14ac:dyDescent="0.3">
      <c r="B5506" s="430"/>
      <c r="C5506" s="430"/>
      <c r="D5506" s="430"/>
      <c r="E5506" s="430"/>
      <c r="F5506" s="430"/>
      <c r="G5506" s="442"/>
      <c r="H5506" s="443"/>
      <c r="I5506" s="444"/>
      <c r="J5506" s="623"/>
      <c r="K5506" s="430"/>
      <c r="L5506" s="546"/>
      <c r="M5506" s="434"/>
      <c r="N5506" s="530"/>
      <c r="O5506" s="435"/>
      <c r="P5506" s="436" t="str">
        <f t="shared" ca="1" si="919"/>
        <v/>
      </c>
      <c r="Q5506" s="436" t="str">
        <f t="shared" ca="1" si="920"/>
        <v/>
      </c>
      <c r="R5506" s="436" t="str">
        <f t="shared" ca="1" si="921"/>
        <v/>
      </c>
      <c r="S5506" s="436" t="str">
        <f t="shared" ca="1" si="922"/>
        <v/>
      </c>
      <c r="T5506" s="437" t="str">
        <f t="shared" ca="1" si="923"/>
        <v/>
      </c>
      <c r="U5506" s="438"/>
      <c r="V5506" s="435"/>
      <c r="W5506" s="435"/>
      <c r="X5506" s="435"/>
      <c r="Y5506" s="435"/>
      <c r="Z5506" s="435"/>
      <c r="AA5506" s="439"/>
    </row>
    <row r="5507" spans="1:27" ht="13.8" x14ac:dyDescent="0.3">
      <c r="B5507" s="430"/>
      <c r="C5507" s="430"/>
      <c r="D5507" s="430"/>
      <c r="E5507" s="430"/>
      <c r="F5507" s="430"/>
      <c r="G5507" s="442"/>
      <c r="H5507" s="443"/>
      <c r="I5507" s="444"/>
      <c r="J5507" s="623"/>
      <c r="K5507" s="430"/>
      <c r="L5507" s="546"/>
      <c r="M5507" s="434"/>
      <c r="N5507" s="530"/>
      <c r="O5507" s="435"/>
      <c r="P5507" s="436" t="str">
        <f t="shared" ca="1" si="919"/>
        <v/>
      </c>
      <c r="Q5507" s="436" t="str">
        <f t="shared" ca="1" si="920"/>
        <v/>
      </c>
      <c r="R5507" s="436" t="str">
        <f t="shared" ca="1" si="921"/>
        <v/>
      </c>
      <c r="S5507" s="436" t="str">
        <f t="shared" ca="1" si="922"/>
        <v/>
      </c>
      <c r="T5507" s="437" t="str">
        <f t="shared" ca="1" si="923"/>
        <v/>
      </c>
      <c r="U5507" s="438"/>
      <c r="V5507" s="435"/>
      <c r="W5507" s="435"/>
      <c r="X5507" s="435"/>
      <c r="Y5507" s="435"/>
      <c r="Z5507" s="435"/>
      <c r="AA5507" s="439"/>
    </row>
    <row r="5508" spans="1:27" ht="13.8" x14ac:dyDescent="0.3">
      <c r="B5508" s="430"/>
      <c r="C5508" s="430"/>
      <c r="D5508" s="430"/>
      <c r="E5508" s="430"/>
      <c r="F5508" s="430"/>
      <c r="G5508" s="442"/>
      <c r="H5508" s="443"/>
      <c r="I5508" s="444"/>
      <c r="J5508" s="623"/>
      <c r="K5508" s="430"/>
      <c r="L5508" s="546"/>
      <c r="M5508" s="434"/>
      <c r="N5508" s="530"/>
      <c r="O5508" s="435"/>
      <c r="P5508" s="436" t="str">
        <f t="shared" ca="1" si="919"/>
        <v/>
      </c>
      <c r="Q5508" s="436" t="str">
        <f t="shared" ca="1" si="920"/>
        <v/>
      </c>
      <c r="R5508" s="436" t="str">
        <f t="shared" ca="1" si="921"/>
        <v/>
      </c>
      <c r="S5508" s="436" t="str">
        <f t="shared" ca="1" si="922"/>
        <v/>
      </c>
      <c r="T5508" s="437" t="str">
        <f t="shared" ca="1" si="923"/>
        <v/>
      </c>
      <c r="U5508" s="438"/>
      <c r="V5508" s="435"/>
      <c r="W5508" s="435"/>
      <c r="X5508" s="435"/>
      <c r="Y5508" s="435"/>
      <c r="Z5508" s="435"/>
      <c r="AA5508" s="439"/>
    </row>
    <row r="5509" spans="1:27" ht="13.8" x14ac:dyDescent="0.3">
      <c r="B5509" s="430"/>
      <c r="C5509" s="430"/>
      <c r="D5509" s="430"/>
      <c r="E5509" s="430"/>
      <c r="F5509" s="430"/>
      <c r="G5509" s="442"/>
      <c r="H5509" s="443"/>
      <c r="I5509" s="444"/>
      <c r="J5509" s="623"/>
      <c r="K5509" s="430"/>
      <c r="L5509" s="546"/>
      <c r="M5509" s="434"/>
      <c r="N5509" s="530"/>
      <c r="O5509" s="435"/>
      <c r="P5509" s="436" t="str">
        <f t="shared" ca="1" si="919"/>
        <v/>
      </c>
      <c r="Q5509" s="436" t="str">
        <f t="shared" ca="1" si="920"/>
        <v/>
      </c>
      <c r="R5509" s="436" t="str">
        <f t="shared" ca="1" si="921"/>
        <v/>
      </c>
      <c r="S5509" s="436" t="str">
        <f t="shared" ca="1" si="922"/>
        <v/>
      </c>
      <c r="T5509" s="437" t="str">
        <f t="shared" ca="1" si="923"/>
        <v/>
      </c>
      <c r="U5509" s="438"/>
      <c r="V5509" s="435"/>
      <c r="W5509" s="435"/>
      <c r="X5509" s="435"/>
      <c r="Y5509" s="435"/>
      <c r="Z5509" s="435"/>
      <c r="AA5509" s="439"/>
    </row>
    <row r="5510" spans="1:27" ht="13.8" x14ac:dyDescent="0.3">
      <c r="B5510" s="430"/>
      <c r="C5510" s="430"/>
      <c r="D5510" s="430"/>
      <c r="E5510" s="430"/>
      <c r="F5510" s="430"/>
      <c r="G5510" s="442"/>
      <c r="H5510" s="443"/>
      <c r="I5510" s="444"/>
      <c r="J5510" s="623"/>
      <c r="K5510" s="430"/>
      <c r="L5510" s="546"/>
      <c r="M5510" s="434"/>
      <c r="N5510" s="530"/>
      <c r="O5510" s="435"/>
      <c r="P5510" s="436" t="str">
        <f t="shared" ca="1" si="919"/>
        <v/>
      </c>
      <c r="Q5510" s="436" t="str">
        <f t="shared" ca="1" si="920"/>
        <v/>
      </c>
      <c r="R5510" s="436" t="str">
        <f t="shared" ca="1" si="921"/>
        <v/>
      </c>
      <c r="S5510" s="436" t="str">
        <f t="shared" ca="1" si="922"/>
        <v/>
      </c>
      <c r="T5510" s="437" t="str">
        <f t="shared" ca="1" si="923"/>
        <v/>
      </c>
      <c r="U5510" s="438"/>
      <c r="V5510" s="435"/>
      <c r="W5510" s="435"/>
      <c r="X5510" s="435"/>
      <c r="Y5510" s="435"/>
      <c r="Z5510" s="435"/>
      <c r="AA5510" s="439"/>
    </row>
    <row r="5511" spans="1:27" ht="13.8" x14ac:dyDescent="0.3">
      <c r="B5511" s="430"/>
      <c r="C5511" s="430"/>
      <c r="D5511" s="430"/>
      <c r="E5511" s="430"/>
      <c r="F5511" s="430"/>
      <c r="G5511" s="442"/>
      <c r="H5511" s="443"/>
      <c r="I5511" s="444"/>
      <c r="J5511" s="623"/>
      <c r="K5511" s="430"/>
      <c r="L5511" s="546"/>
      <c r="M5511" s="434"/>
      <c r="N5511" s="530"/>
      <c r="O5511" s="435"/>
      <c r="P5511" s="436" t="str">
        <f t="shared" ca="1" si="919"/>
        <v/>
      </c>
      <c r="Q5511" s="436" t="str">
        <f t="shared" ca="1" si="920"/>
        <v/>
      </c>
      <c r="R5511" s="436" t="str">
        <f t="shared" ca="1" si="921"/>
        <v/>
      </c>
      <c r="S5511" s="436" t="str">
        <f t="shared" ca="1" si="922"/>
        <v/>
      </c>
      <c r="T5511" s="437" t="str">
        <f t="shared" ca="1" si="923"/>
        <v/>
      </c>
      <c r="U5511" s="438"/>
      <c r="V5511" s="435"/>
      <c r="W5511" s="435"/>
      <c r="X5511" s="435"/>
      <c r="Y5511" s="435"/>
      <c r="Z5511" s="435"/>
      <c r="AA5511" s="439"/>
    </row>
    <row r="5512" spans="1:27" ht="13.8" x14ac:dyDescent="0.3">
      <c r="B5512" s="430"/>
      <c r="C5512" s="430"/>
      <c r="D5512" s="430"/>
      <c r="E5512" s="430"/>
      <c r="F5512" s="430"/>
      <c r="G5512" s="442"/>
      <c r="H5512" s="443"/>
      <c r="I5512" s="444"/>
      <c r="J5512" s="623"/>
      <c r="K5512" s="430"/>
      <c r="L5512" s="546"/>
      <c r="M5512" s="434"/>
      <c r="N5512" s="530"/>
      <c r="O5512" s="435"/>
      <c r="P5512" s="436" t="str">
        <f t="shared" ca="1" si="919"/>
        <v/>
      </c>
      <c r="Q5512" s="436" t="str">
        <f t="shared" ca="1" si="920"/>
        <v/>
      </c>
      <c r="R5512" s="436" t="str">
        <f t="shared" ca="1" si="921"/>
        <v/>
      </c>
      <c r="S5512" s="436" t="str">
        <f t="shared" ca="1" si="922"/>
        <v/>
      </c>
      <c r="T5512" s="437" t="str">
        <f t="shared" ca="1" si="923"/>
        <v/>
      </c>
      <c r="U5512" s="438"/>
      <c r="V5512" s="435"/>
      <c r="W5512" s="435"/>
      <c r="X5512" s="435"/>
      <c r="Y5512" s="435"/>
      <c r="Z5512" s="435"/>
      <c r="AA5512" s="439"/>
    </row>
    <row r="5513" spans="1:27" ht="13.8" x14ac:dyDescent="0.3">
      <c r="B5513" s="430"/>
      <c r="C5513" s="430"/>
      <c r="D5513" s="430"/>
      <c r="E5513" s="430"/>
      <c r="F5513" s="430"/>
      <c r="G5513" s="442"/>
      <c r="H5513" s="443"/>
      <c r="I5513" s="444"/>
      <c r="J5513" s="623"/>
      <c r="K5513" s="430"/>
      <c r="L5513" s="546"/>
      <c r="M5513" s="434"/>
      <c r="N5513" s="530"/>
      <c r="O5513" s="435"/>
      <c r="P5513" s="436" t="str">
        <f t="shared" ca="1" si="919"/>
        <v/>
      </c>
      <c r="Q5513" s="436" t="str">
        <f t="shared" ca="1" si="920"/>
        <v/>
      </c>
      <c r="R5513" s="436" t="str">
        <f t="shared" ca="1" si="921"/>
        <v/>
      </c>
      <c r="S5513" s="436" t="str">
        <f t="shared" ca="1" si="922"/>
        <v/>
      </c>
      <c r="T5513" s="437" t="str">
        <f t="shared" ca="1" si="923"/>
        <v/>
      </c>
      <c r="U5513" s="438"/>
      <c r="V5513" s="435"/>
      <c r="W5513" s="435"/>
      <c r="X5513" s="435"/>
      <c r="Y5513" s="435"/>
      <c r="Z5513" s="435"/>
      <c r="AA5513" s="439"/>
    </row>
    <row r="5514" spans="1:27" ht="13.8" x14ac:dyDescent="0.3">
      <c r="B5514" s="430"/>
      <c r="C5514" s="430"/>
      <c r="D5514" s="430"/>
      <c r="E5514" s="430"/>
      <c r="F5514" s="430"/>
      <c r="G5514" s="442"/>
      <c r="H5514" s="443"/>
      <c r="I5514" s="444"/>
      <c r="J5514" s="623"/>
      <c r="K5514" s="430"/>
      <c r="L5514" s="546"/>
      <c r="M5514" s="434"/>
      <c r="N5514" s="530"/>
      <c r="O5514" s="435"/>
      <c r="P5514" s="436" t="str">
        <f t="shared" ca="1" si="919"/>
        <v/>
      </c>
      <c r="Q5514" s="436" t="str">
        <f t="shared" ca="1" si="920"/>
        <v/>
      </c>
      <c r="R5514" s="436" t="str">
        <f t="shared" ca="1" si="921"/>
        <v/>
      </c>
      <c r="S5514" s="436" t="str">
        <f t="shared" ca="1" si="922"/>
        <v/>
      </c>
      <c r="T5514" s="437" t="str">
        <f t="shared" ca="1" si="923"/>
        <v/>
      </c>
      <c r="U5514" s="438"/>
      <c r="V5514" s="435"/>
      <c r="W5514" s="435"/>
      <c r="X5514" s="435"/>
      <c r="Y5514" s="435"/>
      <c r="Z5514" s="435"/>
      <c r="AA5514" s="439"/>
    </row>
    <row r="5515" spans="1:27" ht="13.8" x14ac:dyDescent="0.3">
      <c r="B5515" s="430"/>
      <c r="C5515" s="430"/>
      <c r="D5515" s="430"/>
      <c r="E5515" s="430"/>
      <c r="F5515" s="430"/>
      <c r="G5515" s="442"/>
      <c r="H5515" s="443"/>
      <c r="I5515" s="444"/>
      <c r="J5515" s="623"/>
      <c r="K5515" s="430"/>
      <c r="L5515" s="546"/>
      <c r="M5515" s="434"/>
      <c r="N5515" s="530"/>
      <c r="O5515" s="435"/>
      <c r="P5515" s="436" t="str">
        <f t="shared" ca="1" si="919"/>
        <v/>
      </c>
      <c r="Q5515" s="436" t="str">
        <f t="shared" ca="1" si="920"/>
        <v/>
      </c>
      <c r="R5515" s="436" t="str">
        <f t="shared" ca="1" si="921"/>
        <v/>
      </c>
      <c r="S5515" s="436" t="str">
        <f t="shared" ca="1" si="922"/>
        <v/>
      </c>
      <c r="T5515" s="437" t="str">
        <f t="shared" ca="1" si="923"/>
        <v/>
      </c>
      <c r="U5515" s="438"/>
      <c r="V5515" s="435"/>
      <c r="W5515" s="435"/>
      <c r="X5515" s="435"/>
      <c r="Y5515" s="435"/>
      <c r="Z5515" s="435"/>
      <c r="AA5515" s="439"/>
    </row>
    <row r="5516" spans="1:27" ht="13.8" x14ac:dyDescent="0.3">
      <c r="B5516" s="430"/>
      <c r="C5516" s="430"/>
      <c r="D5516" s="430"/>
      <c r="E5516" s="430"/>
      <c r="F5516" s="430"/>
      <c r="G5516" s="442"/>
      <c r="H5516" s="443"/>
      <c r="I5516" s="444"/>
      <c r="J5516" s="623"/>
      <c r="K5516" s="430"/>
      <c r="L5516" s="546"/>
      <c r="M5516" s="434"/>
      <c r="N5516" s="530"/>
      <c r="O5516" s="435"/>
      <c r="P5516" s="436" t="str">
        <f t="shared" ca="1" si="919"/>
        <v/>
      </c>
      <c r="Q5516" s="436" t="str">
        <f t="shared" ca="1" si="920"/>
        <v/>
      </c>
      <c r="R5516" s="436" t="str">
        <f t="shared" ca="1" si="921"/>
        <v/>
      </c>
      <c r="S5516" s="436" t="str">
        <f t="shared" ca="1" si="922"/>
        <v/>
      </c>
      <c r="T5516" s="437" t="str">
        <f t="shared" ca="1" si="923"/>
        <v/>
      </c>
      <c r="U5516" s="438"/>
      <c r="V5516" s="435"/>
      <c r="W5516" s="435"/>
      <c r="X5516" s="435"/>
      <c r="Y5516" s="435"/>
      <c r="Z5516" s="435"/>
      <c r="AA5516" s="439"/>
    </row>
    <row r="5517" spans="1:27" ht="13.8" x14ac:dyDescent="0.3">
      <c r="B5517" s="430"/>
      <c r="C5517" s="430"/>
      <c r="D5517" s="430"/>
      <c r="E5517" s="430"/>
      <c r="F5517" s="430"/>
      <c r="G5517" s="442"/>
      <c r="H5517" s="443"/>
      <c r="I5517" s="444"/>
      <c r="J5517" s="623"/>
      <c r="K5517" s="430"/>
      <c r="L5517" s="546"/>
      <c r="M5517" s="434"/>
      <c r="N5517" s="530"/>
      <c r="O5517" s="435"/>
      <c r="P5517" s="436" t="str">
        <f t="shared" ca="1" si="919"/>
        <v/>
      </c>
      <c r="Q5517" s="436" t="str">
        <f t="shared" ca="1" si="920"/>
        <v/>
      </c>
      <c r="R5517" s="436" t="str">
        <f t="shared" ca="1" si="921"/>
        <v/>
      </c>
      <c r="S5517" s="436" t="str">
        <f t="shared" ca="1" si="922"/>
        <v/>
      </c>
      <c r="T5517" s="437" t="str">
        <f t="shared" ca="1" si="923"/>
        <v/>
      </c>
      <c r="U5517" s="438"/>
      <c r="V5517" s="435"/>
      <c r="W5517" s="435"/>
      <c r="X5517" s="435"/>
      <c r="Y5517" s="435"/>
      <c r="Z5517" s="435"/>
      <c r="AA5517" s="439"/>
    </row>
    <row r="5518" spans="1:27" ht="13.8" x14ac:dyDescent="0.3">
      <c r="B5518" s="430"/>
      <c r="C5518" s="430"/>
      <c r="D5518" s="430"/>
      <c r="E5518" s="430"/>
      <c r="F5518" s="430"/>
      <c r="G5518" s="442"/>
      <c r="H5518" s="443"/>
      <c r="I5518" s="444"/>
      <c r="J5518" s="623"/>
      <c r="K5518" s="430"/>
      <c r="L5518" s="546"/>
      <c r="M5518" s="434"/>
      <c r="N5518" s="530"/>
      <c r="O5518" s="435"/>
      <c r="P5518" s="436" t="str">
        <f t="shared" ca="1" si="919"/>
        <v/>
      </c>
      <c r="Q5518" s="436" t="str">
        <f t="shared" ca="1" si="920"/>
        <v/>
      </c>
      <c r="R5518" s="436" t="str">
        <f t="shared" ca="1" si="921"/>
        <v/>
      </c>
      <c r="S5518" s="436" t="str">
        <f t="shared" ca="1" si="922"/>
        <v/>
      </c>
      <c r="T5518" s="437" t="str">
        <f t="shared" ca="1" si="923"/>
        <v/>
      </c>
      <c r="U5518" s="438"/>
      <c r="V5518" s="435"/>
      <c r="W5518" s="435"/>
      <c r="X5518" s="435"/>
      <c r="Y5518" s="435"/>
      <c r="Z5518" s="435"/>
      <c r="AA5518" s="439"/>
    </row>
    <row r="5519" spans="1:27" ht="13.8" x14ac:dyDescent="0.3">
      <c r="B5519" s="430"/>
      <c r="C5519" s="430"/>
      <c r="D5519" s="430"/>
      <c r="E5519" s="430"/>
      <c r="F5519" s="430"/>
      <c r="G5519" s="442"/>
      <c r="H5519" s="443"/>
      <c r="I5519" s="444"/>
      <c r="J5519" s="623"/>
      <c r="K5519" s="430"/>
      <c r="L5519" s="546"/>
      <c r="M5519" s="434"/>
      <c r="N5519" s="530"/>
      <c r="O5519" s="435"/>
      <c r="P5519" s="436" t="str">
        <f t="shared" ca="1" si="919"/>
        <v/>
      </c>
      <c r="Q5519" s="436" t="str">
        <f t="shared" ca="1" si="920"/>
        <v/>
      </c>
      <c r="R5519" s="436" t="str">
        <f t="shared" ca="1" si="921"/>
        <v/>
      </c>
      <c r="S5519" s="436" t="str">
        <f t="shared" ca="1" si="922"/>
        <v/>
      </c>
      <c r="T5519" s="437" t="str">
        <f t="shared" ca="1" si="923"/>
        <v/>
      </c>
      <c r="U5519" s="438"/>
      <c r="V5519" s="435"/>
      <c r="W5519" s="435"/>
      <c r="X5519" s="435"/>
      <c r="Y5519" s="435"/>
      <c r="Z5519" s="435"/>
      <c r="AA5519" s="439"/>
    </row>
    <row r="5520" spans="1:27" ht="13.8" x14ac:dyDescent="0.3">
      <c r="B5520" s="430"/>
      <c r="C5520" s="430"/>
      <c r="D5520" s="430"/>
      <c r="E5520" s="430"/>
      <c r="F5520" s="430"/>
      <c r="G5520" s="442"/>
      <c r="H5520" s="443"/>
      <c r="I5520" s="444"/>
      <c r="J5520" s="623"/>
      <c r="K5520" s="430"/>
      <c r="L5520" s="546"/>
      <c r="M5520" s="434"/>
      <c r="N5520" s="530"/>
      <c r="O5520" s="435"/>
      <c r="P5520" s="436" t="str">
        <f t="shared" ca="1" si="919"/>
        <v/>
      </c>
      <c r="Q5520" s="436" t="str">
        <f t="shared" ca="1" si="920"/>
        <v/>
      </c>
      <c r="R5520" s="436" t="str">
        <f t="shared" ca="1" si="921"/>
        <v/>
      </c>
      <c r="S5520" s="436" t="str">
        <f t="shared" ca="1" si="922"/>
        <v/>
      </c>
      <c r="T5520" s="437" t="str">
        <f t="shared" ca="1" si="923"/>
        <v/>
      </c>
      <c r="U5520" s="438"/>
      <c r="V5520" s="435"/>
      <c r="W5520" s="435"/>
      <c r="X5520" s="435"/>
      <c r="Y5520" s="435"/>
      <c r="Z5520" s="435"/>
      <c r="AA5520" s="439"/>
    </row>
    <row r="5521" spans="2:27" ht="13.8" x14ac:dyDescent="0.3">
      <c r="B5521" s="430"/>
      <c r="C5521" s="430"/>
      <c r="D5521" s="430"/>
      <c r="E5521" s="430"/>
      <c r="F5521" s="430"/>
      <c r="G5521" s="442"/>
      <c r="H5521" s="443"/>
      <c r="I5521" s="444"/>
      <c r="J5521" s="623"/>
      <c r="K5521" s="430"/>
      <c r="L5521" s="546"/>
      <c r="M5521" s="434"/>
      <c r="N5521" s="530"/>
      <c r="O5521" s="435"/>
      <c r="P5521" s="436" t="str">
        <f t="shared" ca="1" si="919"/>
        <v/>
      </c>
      <c r="Q5521" s="436" t="str">
        <f t="shared" ca="1" si="920"/>
        <v/>
      </c>
      <c r="R5521" s="436" t="str">
        <f t="shared" ca="1" si="921"/>
        <v/>
      </c>
      <c r="S5521" s="436" t="str">
        <f t="shared" ca="1" si="922"/>
        <v/>
      </c>
      <c r="T5521" s="437" t="str">
        <f t="shared" ca="1" si="923"/>
        <v/>
      </c>
      <c r="U5521" s="438"/>
      <c r="V5521" s="435"/>
      <c r="W5521" s="435"/>
      <c r="X5521" s="435"/>
      <c r="Y5521" s="435"/>
      <c r="Z5521" s="435"/>
      <c r="AA5521" s="439"/>
    </row>
    <row r="5522" spans="2:27" ht="13.8" x14ac:dyDescent="0.3">
      <c r="B5522" s="430"/>
      <c r="C5522" s="430"/>
      <c r="D5522" s="430"/>
      <c r="E5522" s="430"/>
      <c r="F5522" s="430"/>
      <c r="G5522" s="442"/>
      <c r="H5522" s="443"/>
      <c r="I5522" s="444"/>
      <c r="J5522" s="623"/>
      <c r="K5522" s="430"/>
      <c r="L5522" s="546"/>
      <c r="M5522" s="434"/>
      <c r="N5522" s="530"/>
      <c r="O5522" s="435"/>
      <c r="P5522" s="436" t="str">
        <f t="shared" ca="1" si="919"/>
        <v/>
      </c>
      <c r="Q5522" s="436" t="str">
        <f t="shared" ca="1" si="920"/>
        <v/>
      </c>
      <c r="R5522" s="436" t="str">
        <f t="shared" ca="1" si="921"/>
        <v/>
      </c>
      <c r="S5522" s="436" t="str">
        <f t="shared" ca="1" si="922"/>
        <v/>
      </c>
      <c r="T5522" s="437" t="str">
        <f t="shared" ca="1" si="923"/>
        <v/>
      </c>
      <c r="U5522" s="438"/>
      <c r="V5522" s="435"/>
      <c r="W5522" s="435"/>
      <c r="X5522" s="435"/>
      <c r="Y5522" s="435"/>
      <c r="Z5522" s="435"/>
      <c r="AA5522" s="439"/>
    </row>
    <row r="5523" spans="2:27" ht="13.8" x14ac:dyDescent="0.3">
      <c r="B5523" s="430"/>
      <c r="C5523" s="430"/>
      <c r="D5523" s="430"/>
      <c r="E5523" s="430"/>
      <c r="F5523" s="430"/>
      <c r="G5523" s="442"/>
      <c r="H5523" s="443"/>
      <c r="I5523" s="444"/>
      <c r="J5523" s="623"/>
      <c r="K5523" s="430"/>
      <c r="L5523" s="546"/>
      <c r="M5523" s="434"/>
      <c r="N5523" s="530"/>
      <c r="O5523" s="435"/>
      <c r="P5523" s="436" t="str">
        <f t="shared" ca="1" si="919"/>
        <v/>
      </c>
      <c r="Q5523" s="436" t="str">
        <f t="shared" ca="1" si="920"/>
        <v/>
      </c>
      <c r="R5523" s="436" t="str">
        <f t="shared" ca="1" si="921"/>
        <v/>
      </c>
      <c r="S5523" s="436" t="str">
        <f t="shared" ca="1" si="922"/>
        <v/>
      </c>
      <c r="T5523" s="437" t="str">
        <f t="shared" ca="1" si="923"/>
        <v/>
      </c>
      <c r="U5523" s="438"/>
      <c r="V5523" s="435"/>
      <c r="W5523" s="435"/>
      <c r="X5523" s="435"/>
      <c r="Y5523" s="435"/>
      <c r="Z5523" s="435"/>
      <c r="AA5523" s="439"/>
    </row>
    <row r="5524" spans="2:27" ht="13.8" x14ac:dyDescent="0.3">
      <c r="B5524" s="430"/>
      <c r="C5524" s="430"/>
      <c r="D5524" s="430"/>
      <c r="E5524" s="430"/>
      <c r="F5524" s="430"/>
      <c r="G5524" s="442"/>
      <c r="H5524" s="443"/>
      <c r="I5524" s="444"/>
      <c r="J5524" s="623"/>
      <c r="K5524" s="430"/>
      <c r="L5524" s="546"/>
      <c r="M5524" s="434"/>
      <c r="N5524" s="530"/>
      <c r="O5524" s="435"/>
      <c r="P5524" s="436" t="str">
        <f t="shared" ca="1" si="919"/>
        <v/>
      </c>
      <c r="Q5524" s="436" t="str">
        <f t="shared" ca="1" si="920"/>
        <v/>
      </c>
      <c r="R5524" s="436" t="str">
        <f t="shared" ca="1" si="921"/>
        <v/>
      </c>
      <c r="S5524" s="436" t="str">
        <f t="shared" ca="1" si="922"/>
        <v/>
      </c>
      <c r="T5524" s="437" t="str">
        <f t="shared" ca="1" si="923"/>
        <v/>
      </c>
      <c r="U5524" s="438"/>
      <c r="V5524" s="435"/>
      <c r="W5524" s="435"/>
      <c r="X5524" s="435"/>
      <c r="Y5524" s="435"/>
      <c r="Z5524" s="435"/>
      <c r="AA5524" s="439"/>
    </row>
    <row r="5525" spans="2:27" ht="13.8" x14ac:dyDescent="0.3">
      <c r="B5525" s="430"/>
      <c r="C5525" s="430"/>
      <c r="D5525" s="430"/>
      <c r="E5525" s="430"/>
      <c r="F5525" s="430"/>
      <c r="G5525" s="442"/>
      <c r="H5525" s="443"/>
      <c r="I5525" s="444"/>
      <c r="J5525" s="623"/>
      <c r="K5525" s="430"/>
      <c r="L5525" s="546"/>
      <c r="M5525" s="434"/>
      <c r="N5525" s="530"/>
      <c r="O5525" s="435"/>
      <c r="P5525" s="436" t="str">
        <f t="shared" ca="1" si="919"/>
        <v/>
      </c>
      <c r="Q5525" s="436" t="str">
        <f t="shared" ca="1" si="920"/>
        <v/>
      </c>
      <c r="R5525" s="436" t="str">
        <f t="shared" ca="1" si="921"/>
        <v/>
      </c>
      <c r="S5525" s="436" t="str">
        <f t="shared" ca="1" si="922"/>
        <v/>
      </c>
      <c r="T5525" s="437" t="str">
        <f t="shared" ca="1" si="923"/>
        <v/>
      </c>
      <c r="U5525" s="438"/>
      <c r="V5525" s="435"/>
      <c r="W5525" s="435"/>
      <c r="X5525" s="435"/>
      <c r="Y5525" s="435"/>
      <c r="Z5525" s="435"/>
      <c r="AA5525" s="439"/>
    </row>
    <row r="5526" spans="2:27" ht="13.8" x14ac:dyDescent="0.3">
      <c r="B5526" s="430"/>
      <c r="C5526" s="430"/>
      <c r="D5526" s="430"/>
      <c r="E5526" s="430"/>
      <c r="F5526" s="430"/>
      <c r="G5526" s="442"/>
      <c r="H5526" s="443"/>
      <c r="I5526" s="444"/>
      <c r="J5526" s="623"/>
      <c r="K5526" s="430"/>
      <c r="L5526" s="546"/>
      <c r="M5526" s="434"/>
      <c r="N5526" s="530"/>
      <c r="O5526" s="435"/>
      <c r="P5526" s="436" t="str">
        <f t="shared" ca="1" si="919"/>
        <v/>
      </c>
      <c r="Q5526" s="436" t="str">
        <f t="shared" ca="1" si="920"/>
        <v/>
      </c>
      <c r="R5526" s="436" t="str">
        <f t="shared" ca="1" si="921"/>
        <v/>
      </c>
      <c r="S5526" s="436" t="str">
        <f t="shared" ca="1" si="922"/>
        <v/>
      </c>
      <c r="T5526" s="437" t="str">
        <f t="shared" ca="1" si="923"/>
        <v/>
      </c>
      <c r="U5526" s="438"/>
      <c r="V5526" s="435"/>
      <c r="W5526" s="435"/>
      <c r="X5526" s="435"/>
      <c r="Y5526" s="435"/>
      <c r="Z5526" s="435"/>
      <c r="AA5526" s="439"/>
    </row>
    <row r="5527" spans="2:27" ht="13.8" x14ac:dyDescent="0.3">
      <c r="B5527" s="430"/>
      <c r="C5527" s="430"/>
      <c r="D5527" s="430"/>
      <c r="E5527" s="430"/>
      <c r="F5527" s="430"/>
      <c r="G5527" s="442"/>
      <c r="H5527" s="443"/>
      <c r="I5527" s="444"/>
      <c r="J5527" s="623"/>
      <c r="K5527" s="430"/>
      <c r="L5527" s="546"/>
      <c r="M5527" s="434"/>
      <c r="N5527" s="530"/>
      <c r="O5527" s="435"/>
      <c r="P5527" s="436" t="str">
        <f t="shared" ca="1" si="919"/>
        <v/>
      </c>
      <c r="Q5527" s="436" t="str">
        <f t="shared" ca="1" si="920"/>
        <v/>
      </c>
      <c r="R5527" s="436" t="str">
        <f t="shared" ca="1" si="921"/>
        <v/>
      </c>
      <c r="S5527" s="436" t="str">
        <f t="shared" ca="1" si="922"/>
        <v/>
      </c>
      <c r="T5527" s="437" t="str">
        <f t="shared" ca="1" si="923"/>
        <v/>
      </c>
      <c r="U5527" s="438"/>
      <c r="V5527" s="435"/>
      <c r="W5527" s="435"/>
      <c r="X5527" s="435"/>
      <c r="Y5527" s="435"/>
      <c r="Z5527" s="435"/>
      <c r="AA5527" s="439"/>
    </row>
    <row r="5528" spans="2:27" ht="13.8" x14ac:dyDescent="0.3">
      <c r="B5528" s="430"/>
      <c r="C5528" s="430"/>
      <c r="D5528" s="430"/>
      <c r="E5528" s="430"/>
      <c r="F5528" s="430"/>
      <c r="G5528" s="442"/>
      <c r="H5528" s="443"/>
      <c r="I5528" s="444"/>
      <c r="J5528" s="623"/>
      <c r="K5528" s="430"/>
      <c r="L5528" s="546"/>
      <c r="M5528" s="434"/>
      <c r="N5528" s="530"/>
      <c r="O5528" s="435"/>
      <c r="P5528" s="436" t="str">
        <f t="shared" ca="1" si="919"/>
        <v/>
      </c>
      <c r="Q5528" s="436" t="str">
        <f t="shared" ca="1" si="920"/>
        <v/>
      </c>
      <c r="R5528" s="436" t="str">
        <f t="shared" ca="1" si="921"/>
        <v/>
      </c>
      <c r="S5528" s="436" t="str">
        <f t="shared" ca="1" si="922"/>
        <v/>
      </c>
      <c r="T5528" s="437" t="str">
        <f t="shared" ca="1" si="923"/>
        <v/>
      </c>
      <c r="U5528" s="438"/>
      <c r="V5528" s="435"/>
      <c r="W5528" s="435"/>
      <c r="X5528" s="435"/>
      <c r="Y5528" s="435"/>
      <c r="Z5528" s="435"/>
      <c r="AA5528" s="439"/>
    </row>
    <row r="5529" spans="2:27" ht="13.8" x14ac:dyDescent="0.3">
      <c r="B5529" s="430"/>
      <c r="C5529" s="430"/>
      <c r="D5529" s="430"/>
      <c r="E5529" s="430"/>
      <c r="F5529" s="430"/>
      <c r="G5529" s="442"/>
      <c r="H5529" s="443"/>
      <c r="I5529" s="444"/>
      <c r="J5529" s="623"/>
      <c r="K5529" s="430"/>
      <c r="L5529" s="546"/>
      <c r="M5529" s="434"/>
      <c r="N5529" s="530"/>
      <c r="O5529" s="435"/>
      <c r="P5529" s="436" t="str">
        <f t="shared" ca="1" si="919"/>
        <v/>
      </c>
      <c r="Q5529" s="436" t="str">
        <f t="shared" ca="1" si="920"/>
        <v/>
      </c>
      <c r="R5529" s="436" t="str">
        <f t="shared" ca="1" si="921"/>
        <v/>
      </c>
      <c r="S5529" s="436" t="str">
        <f t="shared" ca="1" si="922"/>
        <v/>
      </c>
      <c r="T5529" s="437" t="str">
        <f t="shared" ca="1" si="923"/>
        <v/>
      </c>
      <c r="U5529" s="438"/>
      <c r="V5529" s="435"/>
      <c r="W5529" s="435"/>
      <c r="X5529" s="435"/>
      <c r="Y5529" s="435"/>
      <c r="Z5529" s="435"/>
      <c r="AA5529" s="439"/>
    </row>
    <row r="5530" spans="2:27" ht="13.8" x14ac:dyDescent="0.3">
      <c r="B5530" s="430"/>
      <c r="C5530" s="430"/>
      <c r="D5530" s="430"/>
      <c r="E5530" s="430"/>
      <c r="F5530" s="430"/>
      <c r="G5530" s="442"/>
      <c r="H5530" s="443"/>
      <c r="I5530" s="444"/>
      <c r="J5530" s="623"/>
      <c r="K5530" s="430"/>
      <c r="L5530" s="546"/>
      <c r="M5530" s="434"/>
      <c r="N5530" s="530"/>
      <c r="O5530" s="435"/>
      <c r="P5530" s="436" t="str">
        <f t="shared" ca="1" si="919"/>
        <v/>
      </c>
      <c r="Q5530" s="436" t="str">
        <f t="shared" ca="1" si="920"/>
        <v/>
      </c>
      <c r="R5530" s="436" t="str">
        <f t="shared" ca="1" si="921"/>
        <v/>
      </c>
      <c r="S5530" s="436" t="str">
        <f t="shared" ca="1" si="922"/>
        <v/>
      </c>
      <c r="T5530" s="437" t="str">
        <f t="shared" ca="1" si="923"/>
        <v/>
      </c>
      <c r="U5530" s="438"/>
      <c r="V5530" s="435"/>
      <c r="W5530" s="435"/>
      <c r="X5530" s="435"/>
      <c r="Y5530" s="435"/>
      <c r="Z5530" s="435"/>
      <c r="AA5530" s="439"/>
    </row>
    <row r="5531" spans="2:27" ht="13.8" x14ac:dyDescent="0.3">
      <c r="B5531" s="430"/>
      <c r="C5531" s="430"/>
      <c r="D5531" s="430"/>
      <c r="E5531" s="430"/>
      <c r="F5531" s="430"/>
      <c r="G5531" s="442"/>
      <c r="H5531" s="443"/>
      <c r="I5531" s="444"/>
      <c r="J5531" s="623"/>
      <c r="K5531" s="430"/>
      <c r="L5531" s="546"/>
      <c r="M5531" s="434"/>
      <c r="N5531" s="530"/>
      <c r="O5531" s="435"/>
      <c r="P5531" s="436" t="str">
        <f t="shared" ca="1" si="919"/>
        <v/>
      </c>
      <c r="Q5531" s="436" t="str">
        <f t="shared" ca="1" si="920"/>
        <v/>
      </c>
      <c r="R5531" s="436" t="str">
        <f t="shared" ca="1" si="921"/>
        <v/>
      </c>
      <c r="S5531" s="436" t="str">
        <f t="shared" ca="1" si="922"/>
        <v/>
      </c>
      <c r="T5531" s="437" t="str">
        <f t="shared" ca="1" si="923"/>
        <v/>
      </c>
      <c r="U5531" s="438"/>
      <c r="V5531" s="435"/>
      <c r="W5531" s="435"/>
      <c r="X5531" s="435"/>
      <c r="Y5531" s="435"/>
      <c r="Z5531" s="435"/>
      <c r="AA5531" s="439"/>
    </row>
    <row r="5532" spans="2:27" ht="13.8" x14ac:dyDescent="0.3">
      <c r="C5532" s="445"/>
      <c r="D5532" s="445"/>
      <c r="E5532" s="445"/>
      <c r="F5532" s="445"/>
      <c r="G5532" s="446"/>
      <c r="H5532" s="447"/>
      <c r="J5532" s="624"/>
      <c r="K5532" s="445"/>
      <c r="M5532" s="440"/>
      <c r="N5532" s="541"/>
      <c r="O5532" s="440"/>
    </row>
    <row r="5533" spans="2:27" ht="13.8" x14ac:dyDescent="0.3">
      <c r="C5533" s="445"/>
      <c r="D5533" s="445"/>
      <c r="E5533" s="445"/>
      <c r="F5533" s="445"/>
      <c r="G5533" s="446"/>
      <c r="H5533" s="447"/>
      <c r="J5533" s="624"/>
      <c r="K5533" s="445"/>
      <c r="M5533" s="440"/>
      <c r="N5533" s="541"/>
      <c r="O5533" s="440"/>
    </row>
    <row r="5534" spans="2:27" ht="13.8" x14ac:dyDescent="0.3">
      <c r="F5534" s="440"/>
      <c r="G5534" s="428" t="s">
        <v>85</v>
      </c>
      <c r="M5534" s="440"/>
      <c r="O5534" s="440"/>
    </row>
    <row r="5535" spans="2:27" x14ac:dyDescent="0.35">
      <c r="F5535" s="440"/>
      <c r="G5535" s="449"/>
      <c r="H5535" s="450"/>
      <c r="I5535" s="451"/>
      <c r="J5535" s="625"/>
    </row>
    <row r="5536" spans="2:27" x14ac:dyDescent="0.35">
      <c r="F5536" s="440"/>
    </row>
    <row r="5537" spans="6:9" x14ac:dyDescent="0.35">
      <c r="F5537" s="440"/>
    </row>
    <row r="5538" spans="6:9" x14ac:dyDescent="0.35">
      <c r="F5538" s="440"/>
    </row>
    <row r="5539" spans="6:9" x14ac:dyDescent="0.35">
      <c r="F5539" s="440"/>
    </row>
    <row r="5540" spans="6:9" x14ac:dyDescent="0.35">
      <c r="F5540" s="440"/>
    </row>
    <row r="5541" spans="6:9" x14ac:dyDescent="0.35">
      <c r="F5541" s="440"/>
    </row>
    <row r="5542" spans="6:9" x14ac:dyDescent="0.35">
      <c r="F5542" s="440"/>
    </row>
    <row r="5543" spans="6:9" x14ac:dyDescent="0.35">
      <c r="F5543" s="440"/>
    </row>
    <row r="5544" spans="6:9" x14ac:dyDescent="0.35">
      <c r="F5544" s="440"/>
    </row>
    <row r="5545" spans="6:9" x14ac:dyDescent="0.35">
      <c r="F5545" s="440"/>
    </row>
    <row r="5546" spans="6:9" x14ac:dyDescent="0.35">
      <c r="F5546" s="440"/>
    </row>
    <row r="5547" spans="6:9" x14ac:dyDescent="0.35">
      <c r="F5547" s="440"/>
    </row>
    <row r="5548" spans="6:9" x14ac:dyDescent="0.35">
      <c r="F5548" s="440"/>
    </row>
    <row r="5549" spans="6:9" x14ac:dyDescent="0.35">
      <c r="F5549" s="440"/>
    </row>
    <row r="5550" spans="6:9" x14ac:dyDescent="0.35">
      <c r="F5550" s="440"/>
    </row>
    <row r="5551" spans="6:9" x14ac:dyDescent="0.35">
      <c r="F5551" s="440"/>
      <c r="I5551" s="448" t="s">
        <v>85</v>
      </c>
    </row>
    <row r="5552" spans="6:9" x14ac:dyDescent="0.35">
      <c r="G5552" s="440"/>
    </row>
  </sheetData>
  <sheetProtection formatCells="0" formatColumns="0" formatRows="0" insertColumns="0" insertRows="0" insertHyperlinks="0" deleteColumns="0" deleteRows="0" sort="0" autoFilter="0" pivotTables="0"/>
  <autoFilter ref="A1:AB5552" xr:uid="{648315AF-6177-4201-9122-B7DDFCD6D0E7}"/>
  <sortState xmlns:xlrd2="http://schemas.microsoft.com/office/spreadsheetml/2017/richdata2" ref="A4487:AA4520">
    <sortCondition ref="F1:F5552"/>
  </sortState>
  <phoneticPr fontId="30" type="noConversion"/>
  <conditionalFormatting sqref="K1:K1048576">
    <cfRule type="cellIs" dxfId="0" priority="1" operator="between">
      <formula>"FORA DA GARANTIA"</formula>
      <formula>"FORA DA GARANTIA"</formula>
    </cfRule>
  </conditionalFormatting>
  <hyperlinks>
    <hyperlink ref="O873" r:id="rId1" xr:uid="{FF47DB6C-E60C-4F27-A4B5-33FAAE3A9717}"/>
    <hyperlink ref="O844:O912" r:id="rId2" display="afranciscorp@hotmail.com - 963365793 francisco pereira e maria passos " xr:uid="{DC959558-91F6-4006-AB2A-528BACA20109}"/>
    <hyperlink ref="O3211" r:id="rId3" xr:uid="{A9B5FD8B-6E80-4C35-8367-2D4C4E9B1297}"/>
    <hyperlink ref="O3216" r:id="rId4" xr:uid="{0E61A7AA-4DDA-434B-BEDC-5331901F9A8C}"/>
    <hyperlink ref="O929" r:id="rId5" xr:uid="{3E1483B4-C58D-4374-9C81-21DD644B9EEF}"/>
    <hyperlink ref="O930" r:id="rId6" xr:uid="{91E74843-A506-4BE5-A846-04FD95334375}"/>
    <hyperlink ref="O931" r:id="rId7" xr:uid="{F871C4CD-BAA3-4952-B1F1-8A7234A2E290}"/>
    <hyperlink ref="O932" r:id="rId8" xr:uid="{337C820D-3321-46FA-9D95-C038BC697DB2}"/>
    <hyperlink ref="O933" r:id="rId9" xr:uid="{B9908618-778C-4E49-AD7C-41A64C04AC22}"/>
    <hyperlink ref="O934" r:id="rId10" xr:uid="{639663EE-8482-4AE3-A28D-BB29BC91A171}"/>
    <hyperlink ref="O935" r:id="rId11" xr:uid="{E521581C-D91F-451F-92CE-531D25181295}"/>
    <hyperlink ref="O936" r:id="rId12" xr:uid="{8BFF1442-B655-4A10-B1B6-CCBC250A08B0}"/>
    <hyperlink ref="O937" r:id="rId13" xr:uid="{48DC012E-F764-4F3A-A0DB-EED601D24066}"/>
    <hyperlink ref="O3210" r:id="rId14" xr:uid="{068D0856-01D9-4F5B-AD16-772A00CE8AF3}"/>
    <hyperlink ref="O836" r:id="rId15" display="mailto:helenaregalofonseca@gmail.com" xr:uid="{0E8C8906-8535-49D7-992F-543DBAAE36F3}"/>
    <hyperlink ref="O2016" r:id="rId16" xr:uid="{44C3BCCC-0C62-4A74-9FD0-8A62E33868D7}"/>
    <hyperlink ref="O1095" r:id="rId17" xr:uid="{A27CAF3D-CCCF-45FE-8BA9-81BE7D8CAA12}"/>
    <hyperlink ref="O2126" r:id="rId18" xr:uid="{375C5BE6-04C6-4D44-A63D-335CDBF47BA2}"/>
    <hyperlink ref="O2125" r:id="rId19" xr:uid="{8ADFB67E-1DD0-4C8B-B8F9-8F21B1A5F81C}"/>
    <hyperlink ref="O2124" r:id="rId20" xr:uid="{F2860DA5-80F8-4F9F-8565-5C4FF27C19E1}"/>
    <hyperlink ref="O2123" r:id="rId21" xr:uid="{F30EEDDE-C8EB-4727-A9F3-5066D6E9CCF5}"/>
    <hyperlink ref="O2122" r:id="rId22" xr:uid="{601E7E0C-1C43-4F16-A6BC-856B82F97121}"/>
    <hyperlink ref="O2121" r:id="rId23" xr:uid="{8C0CC7AC-1F6F-441A-BA57-869E5D5685E4}"/>
    <hyperlink ref="O2120" r:id="rId24" xr:uid="{954419E5-F9B8-48DD-9F10-573B23F0B96C}"/>
    <hyperlink ref="O2119" r:id="rId25" xr:uid="{B0A06618-3D8E-48D0-9876-41F7044288C4}"/>
    <hyperlink ref="O1242" r:id="rId26" xr:uid="{12020446-7CF5-443E-85CF-4B6CEE896DD2}"/>
    <hyperlink ref="O833" r:id="rId27" display="afranciscorp@hotmail.com - 963365793 francisco pereira e maria passos " xr:uid="{252EE1F4-C75D-4914-AFC5-34DFD0FFC488}"/>
    <hyperlink ref="O4450" r:id="rId28" xr:uid="{523B6FEE-BF0C-4A83-9092-7C1CEBABA787}"/>
    <hyperlink ref="O4449" r:id="rId29" xr:uid="{A5887D60-17B4-47A6-9FE3-C297B77D8A43}"/>
    <hyperlink ref="O4599" r:id="rId30" xr:uid="{59B470FB-DE99-4144-AAA0-9D521CC927AD}"/>
    <hyperlink ref="G1248" r:id="rId31" display="Barulho no chão, que range ao passar, en várias zonas da casa, mas principalmente no quarto. // Na data de 27/08 o Nelson ficou de enviar um relatório referente a este tema do ranger do pavimento // Relatório nos foi encaminhado, no entanto o proprietário não aceitou o mesmo, informando que nada do que continha no mesmo foi lhe passado aquando da visita, pelos Silvas. Exigindo agendamento para reparação. " xr:uid="{84AA1AD2-2D2E-4BC3-B5F9-B64D9F804F7A}"/>
    <hyperlink ref="G1501" r:id="rId32" display="Pavimento da sala range e produz ruido de crepitação ao ser pisado // Na data de 27/08 o Nelson ficou de enviar um relatório referente a este tema do ranger do pavimento" xr:uid="{7687B891-1993-404B-97B9-7B8DA51B35A1}"/>
    <hyperlink ref="G3918" r:id="rId33" display="Verificar barulho do soalho - range // 02/06 NÃO AGENDAR SEM AUTORIZAÇÃO / ENG. Rodrigo e Bruno // Na data de 27/08 o Nelson ficou de enviar um relatório referente a este tema do ranger do pavimento // Relatório nos foi encaminhado, no entanto a proprietária não concordou com o mesmo, informando que nada do que contém no relatório foi lhe passado aquando da visita, pelos Silvas." xr:uid="{47D36680-9C1C-4DB4-86DA-3FB3CC4DB633}"/>
    <hyperlink ref="G4679" r:id="rId34" xr:uid="{B0CAD886-EDD1-453D-9276-0DC9FE656556}"/>
    <hyperlink ref="G1282" r:id="rId35" display="Ombreira da porta inchada, devido a infiltração de água do ar condicionado. // O apartamento encontra-se arrendado e o inquilino reportou que por conta do vazamento com o ar condicionado houve uma infiltração na parede e na moldura da porta do quarto do meio, tendo expandido a madeira, impedindo o fechamento da porta. " xr:uid="{D5CBC12A-CBD9-47EF-A37A-A780129EB6C2}"/>
    <hyperlink ref="G1569" r:id="rId36" display="Ombreira da porta da casa de banho com defeito. // Dano causado por conta da utilização do imóvel, o mesmo se encontra arrendado, pelo que daremos o processo como terminado, pois não iremos reparar. " xr:uid="{4BCBE499-C0F0-4E81-8994-6F75528965C3}"/>
    <hyperlink ref="G596" r:id="rId37" display="Um relevo e alteraçao de coloração com linha de tinta levantada numa parede adjacente à casa de banho (parede da sala de estar), que apresenta crepitação ao toque; // Realizar a medição do local para verificarmos se não consta nenhuma humidade/infiltração. " xr:uid="{B3ABC487-258C-4EEB-A4FF-DC876C7C53DB}"/>
    <hyperlink ref="G595" r:id="rId38" xr:uid="{CCC30F40-C35F-4DFD-A49A-A300B3574963}"/>
    <hyperlink ref="G237" r:id="rId39" xr:uid="{3BF8B69C-A9BA-4B59-A38C-754773886A80}"/>
    <hyperlink ref="G950" r:id="rId40" display="Vistorias Clientes Lote 1/Bloco.B/Piso.3/BA/BA - B.P3.a I.jpg" xr:uid="{8EF53C2B-2F6F-41FB-B8AF-705B8D694BC2}"/>
    <hyperlink ref="G2883" r:id="rId41" display="Vistorias Clientes Lote 1/Bloco.C/Piso.4/DH/DH - C.4.g I.jpg" xr:uid="{012A8FA1-9CE7-4454-ADC1-696A22655544}"/>
    <hyperlink ref="O1496" r:id="rId42" display="Vistorias Clientes Lote 1\Bloco.B\Piso.5\BO - AUTOCLISMO.jpg" xr:uid="{D28F6397-68F4-4376-844B-ECB0AB03C2EB}"/>
    <hyperlink ref="G952" r:id="rId43" xr:uid="{3F8AB24F-4E79-4F7B-98B6-FA19D6AD5F75}"/>
    <hyperlink ref="L2:L19" r:id="rId44" display="Vistorias Clientes Lote 1/Bloco.A/Piso.-1/22_Ficha A 2024_01_31.pdf" xr:uid="{199ED271-5907-42C5-B90D-4B48046E783A}"/>
    <hyperlink ref="L20:L50" r:id="rId45" display="Vistorias Clientes Lote 1/Bloco.B/Piso.-1/72_Ficha inspeção AB 2024_07_08.pdf" xr:uid="{5C87169A-9BCD-41FD-96B2-32C54639678B}"/>
    <hyperlink ref="L51" r:id="rId46" display="Vistorias Clientes Lote 1/Bloco.B/Piso.-1/72_Ficha inspeção AB 2024_07_08.pdf" xr:uid="{C4E336CE-9A02-4C9F-8779-1AF52AD292E4}"/>
    <hyperlink ref="L137:L178" r:id="rId47" display="Vistorias Clientes Lote 1/Bloco.B/Piso.1/63_Ficha inspeção AG  2024_07_17.pdf" xr:uid="{9E910FDB-3BB7-4660-82E5-7935931C2F56}"/>
    <hyperlink ref="L179:L201" r:id="rId48" display="Vistorias Clientes Lote 1/Bloco.B/Piso.1/64_Ficha inspeção AH 2024_03_22.pdf" xr:uid="{EC4919DD-EDE2-4F67-BA6C-9690D83780C7}"/>
    <hyperlink ref="L202:L240" r:id="rId49" display="Vistorias Clientes Lote 1/Bloco.B/Piso.1/AI.pdf" xr:uid="{2ED8F050-1B60-4BF4-AC1C-80F93E606B34}"/>
    <hyperlink ref="L811:L866" r:id="rId50" display="Vistorias Clientes Lote 1/Bloco.A/Piso.-1/23_Ficha inspeção B 2024_10_02.pdf" xr:uid="{C46674A9-0BA0-403A-BC28-C92592ECB16D}"/>
    <hyperlink ref="L1716:L1744" r:id="rId51" display="Vistorias Clientes Lote 1/Bloco.B/Piso.7/30_Ficha inspeção BU 2024_11_29.pdf" xr:uid="{0B90EC26-D3CD-4370-A76B-CDB02F58404F}"/>
    <hyperlink ref="L245:L292" r:id="rId52" display="Vistorias Clientes Lote 1/Bloco.B/Piso.1/58_Ficha AJ 2024_04_02.pdf" xr:uid="{270C5BA7-D156-4DC5-8B4D-CBBB8337F313}"/>
    <hyperlink ref="L293:L317" r:id="rId53" display="Vistorias Clientes Lote 1/Bloco.B/Piso.1/67_Ficha inspeção AK 2024_07_09.pdf" xr:uid="{94031CB8-59EB-4863-8494-86BE8EEF759E}"/>
    <hyperlink ref="L318" r:id="rId54" display="Vistorias Clientes Lote 1/Bloco.B/Piso.1/67_Ficha inspeção AK 2024_07_09.pdf" xr:uid="{3D58CE37-33A1-42E3-ACCA-6530F0512F0A}"/>
    <hyperlink ref="L319:L326" r:id="rId55" display="Vistorias Clientes Lote 1/Bloco.B/Piso.1/68_Ficha inspeção AL 2024_08_16.pdf" xr:uid="{029A0BCC-332E-44C8-9169-74CD08A19C8D}"/>
    <hyperlink ref="L327:L363" r:id="rId56" display="Vistorias Clientes Lote 1/Bloco.B/Piso.1/62_Ficha inspeção AM 2024_11_22.pdf" xr:uid="{07243F54-F135-4920-AB9F-8DF6AB014A19}"/>
    <hyperlink ref="L364:L419" r:id="rId57" display="Vistorias Clientes Lote 1/Bloco.B/Piso.2/56_Ficha inspeção AN 2024_04_16.pdf" xr:uid="{58866CF2-3011-42B6-844C-8CFDC847DB6F}"/>
    <hyperlink ref="L421:L431" r:id="rId58" display="Vistorias Clientes Lote 1/Bloco.B/Piso.2/57_Ficha inspeção AO 2024_03_19.pdf" xr:uid="{5539438B-8CF5-4992-9142-BE134113A426}"/>
    <hyperlink ref="L472:L487" r:id="rId59" display="Vistorias Clientes Lote 1/Bloco.B/Piso.2/59_Ficha inspeção AQ 2024_07_31.pdf" xr:uid="{129A179C-D62F-4F42-BE90-531B449127EC}"/>
    <hyperlink ref="L488:L514" r:id="rId60" display="Vistorias Clientes Lote 1/Bloco.B/Piso.2/60_Fração AR 2024_03_13.pdf" xr:uid="{74CF2496-E1B9-4D7F-95EE-3BF14BA737B9}"/>
    <hyperlink ref="L515:L551" r:id="rId61" display="Vistorias Clientes Lote 1/Bloco.B/Piso.2/61_Ficha inspeção AS 2024_03_22.pdf" xr:uid="{4C1AE73D-8B3B-49B6-8452-F8139F8DF127}"/>
    <hyperlink ref="L599:L629" r:id="rId62" display="Vistorias Clientes Lote 1/Bloco.B/Piso.3/49_Ficha inspeção AU 2024_03_25.pdf" xr:uid="{DAE8FB6E-DEBE-4CAC-A6B0-F50B16DC2B4A}"/>
    <hyperlink ref="L742:L784" r:id="rId63" display="Vistorias Clientes Lote 1/Bloco.B/Piso.3/53_Ficha inspeção AY 2024_04_10.pdf" xr:uid="{0741D8EF-79C0-4B32-8D7E-ABBEFE9275B9}"/>
    <hyperlink ref="L785:L810" r:id="rId64" display="Vistorias Clientes Lote 1/Bloco.B/Piso.3/54_Ficha AZ 2024_03_27.pdf" xr:uid="{8238F83F-D44F-44AC-B092-247ABD808DC9}"/>
    <hyperlink ref="L955:L979" r:id="rId65" display="Vistorias Clientes Lote 1/Bloco.B/Piso.4/42_Ficha BB 2024_04_02.pdf" xr:uid="{EB21FC05-8FD2-4791-A810-0DD212AA3867}"/>
    <hyperlink ref="L980:L1016" r:id="rId66" display="Vistorias Clientes Lote 1/Bloco.B/Piso.4/43_Ficha inspeção BC 2024_03_22.pdf" xr:uid="{856A1B8D-6667-49D3-901D-4E528F65A26B}"/>
    <hyperlink ref="L1017:L1056" r:id="rId67" display="Vistorias Clientes Lote 1/Bloco.B/Piso.4/44_Ficha inspeção BD 2024_04_12.pdf" xr:uid="{FC1122B9-E6A6-46AC-876B-6627CAC4ACDE}"/>
    <hyperlink ref="L1057:L1104" r:id="rId68" display="Vistorias Clientes Lote 1/Bloco.B/Piso.4/45_Ficha BE 2024_04_16.pdf" xr:uid="{6B39A322-A040-4CCE-9F75-443BA7C7E683}"/>
    <hyperlink ref="L1105:L1179" r:id="rId69" display="Vistorias Clientes Lote 1/Bloco.B/Piso.4/46_Ficha BF 2024_03_08.pdf" xr:uid="{4F57D3EA-24E8-4F80-81DD-ABF34675CDA4}"/>
    <hyperlink ref="L1180:L1191" r:id="rId70" display="Vistorias Clientes Lote 1/Bloco.B/Piso.4/47_Ficha inspeção BG 2024_04_24.pdf" xr:uid="{3F5CC1A3-1048-4A5E-8262-54BE82598FB1}"/>
    <hyperlink ref="L1192:L1249" r:id="rId71" display="Vistorias Clientes Lote 1/Bloco.B/Piso.4/41_Ficha inspeção BH 2024_10_14.pdf" xr:uid="{B4342671-B622-422A-81C3-DACC05A459AC}"/>
    <hyperlink ref="L1249:L1250" r:id="rId72" display="Vistorias Clientes Lote 1/Bloco.B/Piso.4/41_Ficha inspeção BH 2024_10_14.pdf" xr:uid="{B51A0C16-9D1D-4EF3-B431-B12A6280A0A6}"/>
    <hyperlink ref="L1322:L1361" r:id="rId73" display="Vistorias Clientes Lote 1/Bloco.B/Piso.5/37_Ficha inspeção BK 2024_07_30.pdf" xr:uid="{6273078E-1406-4B43-BF1C-BC606019E94A}"/>
    <hyperlink ref="L1362:L1411" r:id="rId74" display="Vistorias Clientes Lote 1/Bloco.B/Piso.5/38_Ficha inspeção BL 2024_04_23.pdf" xr:uid="{6263A727-D284-4586-B99A-0E69DA1B7734}"/>
    <hyperlink ref="L1412:L1427" r:id="rId75" display="Vistorias Clientes Lote 1/Bloco.B/Piso.5/39_Ficha inspeção BM 2024_03_20.pdf" xr:uid="{F6D1CD17-64D9-4F94-BD3E-555FD81055C8}"/>
    <hyperlink ref="L1428:L1480" r:id="rId76" display="Vistorias Clientes Lote 1/Bloco.B/Piso.5/40_Ficha inspeção BN_2024_04_10.pdf" xr:uid="{13331D21-CF97-47B0-A932-79D7B8E35A0B}"/>
    <hyperlink ref="L1481:L1503" r:id="rId77" display="Vistorias Clientes Lote 1/Bloco.B/Piso.5/34_Ficha inspeção BO 2024_11_14.pdf" xr:uid="{D55D9070-CC17-4BC1-A485-08579D24BADA}"/>
    <hyperlink ref="L1504:L1551" r:id="rId78" display="Vistorias Clientes Lote 1/Bloco.B/Piso.6/31_Ficha inspeção BP 2024_09_26.pdf" xr:uid="{0F664E3F-3489-4DF7-8072-6549D73C3EBC}"/>
    <hyperlink ref="L1788:L1853" r:id="rId79" display="Vistorias Clientes Lote 1/Bloco.B/Piso.8/25_Ficha inspeção BV 2024_03_19.pdf" xr:uid="{7C2ABAEB-A311-46FE-97C1-049FE0D134A3}"/>
    <hyperlink ref="L1854:L1912" r:id="rId80" display="Vistorias Clientes Lote 1/Bloco.B/Piso.8/26_Ficha BW 2024_03_28.pdf" xr:uid="{FB438C66-0D05-49F3-9E2A-1E36E7833A51}"/>
    <hyperlink ref="L1957:L1997" r:id="rId81" display="Vistorias Clientes Lote 1/Bloco.C/Piso.-1/126_Ficha inspeção BY 2024_07_25.pdf" xr:uid="{6A6E4A64-3AE8-4A39-A504-9171C0D9E19E}"/>
    <hyperlink ref="L1998:L2020" r:id="rId82" display="Vistorias Clientes Lote 1/Bloco.C/Piso.-1/126_Ficha inspeção BZ 2024_11_05.pdf" xr:uid="{89DF367D-0F9B-4038-A248-D536B4C9107A}"/>
    <hyperlink ref="L2021:L2042" r:id="rId83" display="Vistorias Clientes Lote 1/Bloco.A/Piso.-1/24_Ficha C 2024_04_05.pdf" xr:uid="{6EEC0C07-4BAC-411A-B322-6FC811E33A54}"/>
    <hyperlink ref="L2043:L2052" r:id="rId84" display="Vistorias Clientes Lote 1/Bloco.C/Piso.-1/128_Ficha inspeção CA 2024_07_18.pdf" xr:uid="{C91C8025-8511-411B-8723-75A85DCD0CF0}"/>
    <hyperlink ref="L2068:L2099" r:id="rId85" display="Vistorias Clientes Lote 1/Bloco.C/Piso.0/122_Ficha inspeção CD 2024_07_04.pdf" xr:uid="{F733810E-2AB6-47E7-B662-73FF234870EF}"/>
    <hyperlink ref="L2105:L2118" r:id="rId86" display="Vistorias Clientes Lote 1/Bloco.C/Piso.0/124_Ficha inspeção CF 2024_06_21.pdf" xr:uid="{62E69803-8EDA-43D3-BBD1-A745E1F17F17}"/>
    <hyperlink ref="L2119:L2126" r:id="rId87" display="Vistorias Clientes Lote 1/Bloco.C/Piso.0/125_Ficha inspeção CG 2024_11_12.pdf - Cliente.pdf" xr:uid="{88C19CFB-1545-4860-A3DC-753B1EFA5FA8}"/>
    <hyperlink ref="L2127:L2155" r:id="rId88" display="Vistorias Clientes Lote 1/Bloco.C/Piso.1/118_Ficha inspeção CJ 2024_07_09.pdf" xr:uid="{329D59E4-5841-4316-B1BD-0370D651772D}"/>
    <hyperlink ref="L2156:L2162" r:id="rId89" display="Vistorias Clientes Lote 1/Bloco.C/Piso.1/119_Ficha inspeção CK 2024_06_04.pdf" xr:uid="{CDCC8597-5C58-41C2-AF54-E53E283A39D3}"/>
    <hyperlink ref="L2163:L2175" r:id="rId90" display="Vistorias Clientes Lote 1/Bloco.C/Piso.1/120_Ficha inspeção CL 2024_05_31.pdf" xr:uid="{1F30443A-2E0A-4946-BF62-33EDCF410920}"/>
    <hyperlink ref="L2176:L2209" r:id="rId91" display="Vistorias Clientes Lote 1/Bloco.C/Piso.1/121_Ficha inspeção CM 2024_06_11.pdf" xr:uid="{E6ABE6FA-9EE6-4314-A034-7EA15D146E0E}"/>
    <hyperlink ref="L2322:L2362" r:id="rId92" display="Vistorias Clientes Lote 1/Bloco.C/Piso.2/115_Ficha inspeção CQ 2024_06_04.pdf" xr:uid="{2E3343AA-782B-4D73-BB50-35BA70BF67CD}"/>
    <hyperlink ref="L2363:L2407" r:id="rId93" display="Vistorias Clientes Lote 1/Bloco.C/Piso.2/116_Ficha inspeção CR 2024_05_27.pdf" xr:uid="{0B54DBC8-6134-4E2A-B75B-AA7A70F09D39}"/>
    <hyperlink ref="L2408:L2423" r:id="rId94" display="Vistorias Clientes Lote 1/Bloco.C/Piso.2/117_Ficha inspeção CS 2024_05_27.pdf" xr:uid="{834D3679-98BD-4E9C-9877-D1EEDFB8939D}"/>
    <hyperlink ref="L2424:L2437" r:id="rId95" display="Vistorias Clientes Lote 1/Bloco.C/Piso.2/110_Ficha inspeção CT 2024_10_23.pdf" xr:uid="{8DD374B7-B030-4318-8C68-C2976B17ED5E}"/>
    <hyperlink ref="L2438:L2458" r:id="rId96" display="Vistorias Clientes Lote 1/Bloco.C/Piso.2/111_Ficha inspeção CU 2024_07_22.pdf" xr:uid="{DCAE243F-7FAB-4407-B366-304A9C8C75E4}"/>
    <hyperlink ref="L2459:L2506" r:id="rId97" display="Vistorias Clientes Lote 1/Bloco.C/Piso.3/104_Ficha inspeção CV 2024_06_06.pdf" xr:uid="{3B443E9C-4495-461D-B858-C39050EFC97A}"/>
    <hyperlink ref="L2507:L2530" r:id="rId98" display="Vistorias Clientes Lote 1/Bloco.C/Piso.3/105_Ficha inspeção CW 2023_05_30.pdf" xr:uid="{23953A69-4774-4E5F-BBF4-FE2A007C9982}"/>
    <hyperlink ref="L2531:L2575" r:id="rId99" display="Vistorias Clientes Lote 1/Bloco.C/Piso.3/106_Ficha inspeção CX 2024_07_05.pdf" xr:uid="{128EF17A-D856-4B25-B5CD-6C9196663885}"/>
    <hyperlink ref="L2576:L2583" r:id="rId100" display="Vistorias Clientes Lote 1/Bloco.C/Piso.3/107_Ficha inspeção CY 2024_09_27.pdf" xr:uid="{09C601C0-C2F3-46E3-9D9A-B29A44E328BB}"/>
    <hyperlink ref="L2584:L2639" r:id="rId101" display="Vistorias Clientes Lote 1/Bloco.C/Piso.3/108_Ficha inspeção CZ 2024_06_03.pdf" xr:uid="{236B7A6C-8766-449D-A2D6-1F703702C140}"/>
    <hyperlink ref="L2640:L2660" r:id="rId102" display="Vistorias Clientes Lote 1/Bloco.C/Piso.3/109_Ficha inspeção DA 2024_07_15.pdf" xr:uid="{2E0624DA-6C41-4C69-8559-D9F49FE6892E}"/>
    <hyperlink ref="L2661:L2684" r:id="rId103" display="Vistorias Clientes Lote 1/Bloco.C/Piso.3/102_Ficha inspeção DB 2024_10_22.pdf" xr:uid="{D0B3DD50-D652-4107-BD2B-1AFCCDC45B09}"/>
    <hyperlink ref="L2685:L2712" r:id="rId104" display="Vistorias Clientes Lote 1/Bloco.C/Piso.3/103_Ficha inspeção DC 2024_07_16.pdf" xr:uid="{DF5F4560-B677-4161-A95F-C4353ACF56FC}"/>
    <hyperlink ref="L2713:L2757" r:id="rId105" display="Vistorias Clientes Lote 1/Bloco.C/Piso.4/96_Ficha inspeção DD 2024_06_07.pdf" xr:uid="{47F7E50E-119F-410E-99E8-802107C91903}"/>
    <hyperlink ref="L2758:L2774" r:id="rId106" display="Vistorias Clientes Lote 1/Bloco.C/Piso.4/97_Ficha inspeção DE 2024_07_23.pdf" xr:uid="{4FEA5F78-8C3D-471B-87C6-7290DFF26025}"/>
    <hyperlink ref="L2775:L2816" r:id="rId107" display="Vistorias Clientes Lote 1/Bloco.C/Piso.4/98_Ficha inspeção DF 2024_07_17.pdf" xr:uid="{29348CE6-56FF-4D30-891D-20333F4171F2}"/>
    <hyperlink ref="L2884:L2895" r:id="rId108" display="Vistorias Clientes Lote 1/Bloco.C/Piso.4/101_Ficha inspeção DI 2024_05_29.pdf" xr:uid="{AAE03E97-15F2-4F13-8CC4-99C309D3A5E4}"/>
    <hyperlink ref="L2896:L2918" r:id="rId109" display="Vistorias Clientes Lote 1/Bloco.C/Piso.4/94_Ficha inspeção DJ 2024_07_11.pdf" xr:uid="{14BAC7C6-5CC5-4E9C-A57C-7F9295AC37E8}"/>
    <hyperlink ref="L2919:L2930" r:id="rId110" display="Vistorias Clientes Lote 1/Bloco.C/Piso.4/95_Ficha inspeção DK 2024_07_03.pdf" xr:uid="{3D9111A8-7E0D-4BC1-82DF-5626030F949B}"/>
    <hyperlink ref="L3125:L3139" r:id="rId111" display="Vistorias Clientes Lote 1/Bloco.C/Piso.5/92_Ficha inspeção DP 2023_06_15.pdf" xr:uid="{08976C90-72BE-4284-A523-8D849C03A8A4}"/>
    <hyperlink ref="L3131" r:id="rId112" display="Vistorias Clientes Lote 1/Bloco.C/Piso.5/92_Ficha inspeção DP 2024_06_27-PLANTA.pdf" xr:uid="{E061D50B-105E-42A6-8748-E54DECBA1375}"/>
    <hyperlink ref="L3140:L3180" r:id="rId113" display="Vistorias Clientes Lote 1/Bloco.C/Piso.5/93_Ficha inspeção DQ 2024_06_11.pdf" xr:uid="{A49E12D4-0D22-4EE7-A318-C12519726C1A}"/>
    <hyperlink ref="L3181:L3209" r:id="rId114" display="Vistorias Clientes Lote 1/Bloco.C/Piso.5/86_Ficha inspeção DR 2024_07_08.pdf" xr:uid="{88D500AC-F316-4331-9AEA-93BF4709238D}"/>
    <hyperlink ref="L3210:L3219" r:id="rId115" display="Vistorias Clientes Lote 1/Bloco.C/Piso.5/87_Ficha inspeção DS 2024_07_09.pdf" xr:uid="{10D575E8-8D9E-4BEB-BA7F-45D142ED2DE6}"/>
    <hyperlink ref="L3220:L3238" r:id="rId116" display="Vistorias Clientes Lote 1/Bloco.C/Piso.6/82_Ficha inspeção DT 2024_06_05.pdf" xr:uid="{CAD6270D-B7FF-4A44-9C50-BB3E7B444DA6}"/>
    <hyperlink ref="L3239:L3269" r:id="rId117" display="Vistorias Clientes Lote 1/Bloco.C/Piso.6/83_Ficha inspeção DU 2024_07_22.pdf" xr:uid="{60A0A064-40E2-4382-A60B-6E08B02C72E4}"/>
    <hyperlink ref="L3365:L3373" r:id="rId118" display="Vistorias Clientes Lote 1/Bloco.C/Piso.6/80_Ficha inspeção DX 2024_06_07.pdf" xr:uid="{0375E29F-EB3F-49ED-97A6-C9C08A7E6FC0}"/>
    <hyperlink ref="L3320:L3364" r:id="rId119" display="Vistorias Clientes Lote 1/Bloco.C/Piso.6/85_Ficha inspeção DW 2024_08_05.pdf" xr:uid="{2140631D-D676-434E-A404-E8D76AB89A9D}"/>
    <hyperlink ref="L3397:L3424" r:id="rId120" display="Vistorias Clientes Lote 1/Bloco.C/Piso.7/77_Ficha inspeção DZ 2024_07_11.pdf" xr:uid="{2DCA4AAF-0A92-4D9F-AF9B-8DDFAC15073C}"/>
    <hyperlink ref="L3436:L3442" r:id="rId121" display="NÃO TERÁ VISTORIA, APARTAMENTO JÁ HABITADO" xr:uid="{F5C749B0-627F-40DD-9541-7CC442B9043E}"/>
    <hyperlink ref="L3425:L3435" r:id="rId122" display="Vistorias Clientes Lote 1/Bloco.A/Piso.0/19_Ficha E 2024_03_08.pdf" xr:uid="{37E8432C-DF3F-4EE5-B201-0E8BC6E27B86}"/>
    <hyperlink ref="L4040:L4047" r:id="rId123" display="Vistorias Clientes Lote 1/Bloco.A/Piso.0/20_Ficha inspeção F 2024_04_29.pdf" xr:uid="{CB59C182-CDA0-4515-A8DD-7844C2DFCAE2}"/>
    <hyperlink ref="L4809:L4815" r:id="rId124" display="Vistorias Clientes Lote 1/Bloco.A/Piso.0/21_Ficha G 2024_02_01.pdf" xr:uid="{5D5D9506-F2ED-4EB6-BC6D-598A76CB277F}"/>
    <hyperlink ref="L4893:L4897" r:id="rId125" display="Vistorias Clientes Lote 1/Bloco.A/Piso.1/17_Ficha I 2024_03_15.pdf" xr:uid="{FFA314DC-FA51-4B83-B219-9F11C6E1A25B}"/>
    <hyperlink ref="L4898:L4953" r:id="rId126" display="Vistorias Clientes Lote 1/Bloco.A/Piso.1/18_Ficha inspeção J 2024_05_29.pdf" xr:uid="{27B6D726-7C64-4E41-A449-C19934DDB06C}"/>
    <hyperlink ref="L4954:L5001" r:id="rId127" display="Vistorias Clientes Lote 1/Bloco.A/Piso.2/13_Ficha K 2024_02_01.pdf" xr:uid="{175CEA93-582B-4565-995F-EFA6E595E241}"/>
    <hyperlink ref="L5002:L5024" r:id="rId128" display="Vistorias Clientes Lote 1/Bloco.A/Piso.2/14_Ficha L 2024_02_28.pdf" xr:uid="{AE669DB4-2BE7-4FAA-9157-6A7A6E020777}"/>
    <hyperlink ref="L5030:L5039" r:id="rId129" display="Vistorias Clientes Lote 1/Bloco.A/Piso.2/15_Ficha M 2024_03_15.pdf" xr:uid="{6EE97EB0-0126-4509-86CA-0FA6C8F5B34C}"/>
    <hyperlink ref="L5040:L5070" r:id="rId130" display="Vistorias Clientes Lote 1/Bloco.A/Piso.3/10_Ficha N 2024_02_15.pdf" xr:uid="{49B59A7F-F90B-470C-8447-670EC2777B0E}"/>
    <hyperlink ref="L5071:L5075" r:id="rId131" display="Vistorias Clientes Lote 1/Bloco.A/Piso.3/11_Ficha O 2024_02_07.pdf" xr:uid="{A37669A0-A230-4AEF-8803-CD9A7FCA74D4}"/>
    <hyperlink ref="L5076:L5081" r:id="rId132" display="Vistorias Clientes Lote 1/Bloco.A/Piso.3/12_Ficha P 2024_03_13.pdf" xr:uid="{3EDDF55E-4EF1-40EF-8EBF-C2C1D397FA6C}"/>
    <hyperlink ref="L5082:L5100" r:id="rId133" display="Vistorias Clientes Lote 1/Bloco.A/Piso.4/07_Ficha Q 2024_04_03.pdf" xr:uid="{F8072770-E9B1-4CCB-BCC5-1F2B895684C7}"/>
    <hyperlink ref="L5101:L5136" r:id="rId134" display="Vistorias Clientes Lote 1/Bloco.A/Piso.4/08_Ficha R 2024_02_14.pdf" xr:uid="{8E9B2A62-76B5-4BFA-B0D1-34FD5D8D9768}"/>
    <hyperlink ref="L5152:L5174" r:id="rId135" display="Vistorias Clientes Lote 1/Bloco.A/Piso.5/04_Ficha T 2024_01_24.pdf" xr:uid="{5E05E8F3-5047-4A9F-8951-23F1A9932EBB}"/>
    <hyperlink ref="L5175:L5176" r:id="rId136" display="Vistorias Clientes Lote 1/Bloco.A/Piso.5/5_Ficha U 2024_01_31.pdf" xr:uid="{F069CE44-7F26-4A25-AF93-94A0D3F450B0}"/>
    <hyperlink ref="L5177:L5191" r:id="rId137" display="Vistorias Clientes Lote 1/Bloco.A/Piso.5/6_Ficha V 2024_04_22.pdf" xr:uid="{06C06E4C-606F-4AA2-BCBD-84B45DF4EAC2}"/>
    <hyperlink ref="L5242:L5279" r:id="rId138" display="Vistorias Clientes Lote 1/Bloco.A/Piso.7/02_Ficha X 2024_04_29.pdf" xr:uid="{E419AF16-F51E-4DA3-8B1D-3E7567111EED}"/>
    <hyperlink ref="L3578:L3585" r:id="rId139" display="Vistorias Clientes Lote 1/Bloco.D/Piso.-1/174_Ficha inspeção EG 2024_07_18.pdf" xr:uid="{2DC4A049-47DE-44E0-BF33-6B8CFB21BEB8}"/>
    <hyperlink ref="L3632:L3668" r:id="rId140" display="Vistorias Clientes Lote 1/Bloco.D/Piso.-1/173_Ficha inspeção EJ 2024_06_26.pdf" xr:uid="{ADB9820E-D586-48C7-85EA-66D2229961E4}"/>
    <hyperlink ref="L3669:L3696" r:id="rId141" display="Vistorias Clientes Lote 1/Bloco.D/Piso.0/170_Ficha inspeção EK 2024_07_15.pdf" xr:uid="{2BFFF94C-0FBA-4710-A779-C5404E49AC4C}"/>
    <hyperlink ref="L3697:L3718" r:id="rId142" display="Vistorias Clientes Lote 1/Bloco.D/Piso.0/171_Ficha inspeção EL 2024_05_24.pdf" xr:uid="{7AE68125-ADD2-4840-9E7B-740BBE18D7DC}"/>
    <hyperlink ref="L3719:L3753" r:id="rId143" display="Vistorias Clientes Lote 1/Bloco.D/Piso.0/172_Ficha inspeção EM 2024_08_14.pdf" xr:uid="{25249E8D-A75B-4F2A-A494-339C23A804D9}"/>
    <hyperlink ref="L3765:L3784" r:id="rId144" display="Vistorias Clientes Lote 1/Bloco.D/Piso.1/166_Ficha inspeção EO 2024_07_28.pdf" xr:uid="{69783F36-31F7-405A-8548-1D6EAFB2DC76}"/>
    <hyperlink ref="L3810:L3830" r:id="rId145" display="Vistorias Clientes Lote 1/Bloco.D/Piso.1/163_Ficha inspeção ER 2024_07_16.pdf" xr:uid="{061B8EF9-8676-45ED-8AEF-5B85306875B1}"/>
    <hyperlink ref="L3831:L3854" r:id="rId146" display="Vistorias Clientes Lote 1/Bloco.D/Piso.1/164_Ficha inspeção ES 2024_07_08.pdf" xr:uid="{81E5A111-5E19-4E1A-BB3C-5B8FCECC3711}"/>
    <hyperlink ref="L3855:L3884" r:id="rId147" display="Vistorias Clientes Lote 1/Bloco.D/Piso.1/165_Ficha inspeção ET 2024_07_15.pdf" xr:uid="{CA95E0DA-E26E-4EA5-8313-38561A21F06D}"/>
    <hyperlink ref="L3885:L3891" r:id="rId148" display="Vistorias Clientes Lote 1/Bloco.D/Piso.2/160_Ficha inspeção EU 2024_07_05.pdf" xr:uid="{7A4E4571-5B42-4187-AC98-C2553459B345}"/>
    <hyperlink ref="L3892:L3916" r:id="rId149" display="Vistorias Clientes Lote 1/Bloco.D/Piso.2/161_Ficha inspeção EV 2024_06_03.pdf" xr:uid="{56937992-7801-4F79-9686-DA3DADF96057}"/>
    <hyperlink ref="L3917:L3988" r:id="rId150" display="Vistorias Clientes Lote 1/Bloco.D/Piso.2/162_Ficha inspeção EW 2024_06_17.pdf" xr:uid="{D0AE0F75-3FBF-49D1-AD28-9293BAEE79B2}"/>
    <hyperlink ref="L3989:L4012" r:id="rId151" display="Vistorias Clientes Lote 1/Bloco.D/Piso.2/157_Ficha inspeção EX 2024_07_22.pdf" xr:uid="{EDE16D13-DCD0-4233-809B-ED22AB48DE65}"/>
    <hyperlink ref="L4013:L4020" r:id="rId152" display="Vistorias Clientes Lote 1/Bloco.D/Piso.2/158_Ficha inspeção EY 2024_07_25.pdf" xr:uid="{2F73B3F5-4346-472F-8FCD-E1980111B61F}"/>
    <hyperlink ref="L4048:L4076" r:id="rId153" display="Vistorias Clientes Lote 1/Bloco.D/Piso.3/154_Ficha inspeção FA 2024_06_12.pdf" xr:uid="{17A79AD5-E9F9-4102-A557-DB0A987BDDFF}"/>
    <hyperlink ref="L4077:L4113" r:id="rId154" display="Vistorias Clientes Lote 1/Bloco.D/Piso.3/155_Ficha inspeção FB 2024_07_23.pdf" xr:uid="{27629AFE-6064-40ED-A0C0-39E9959D9087}"/>
    <hyperlink ref="L4114:L4141" r:id="rId155" display="Vistorias Clientes Lote 1/Bloco.D/Piso.3/Ficha inspeção FC 2025_02_25.pdf" xr:uid="{A50C62EC-EEA3-483E-ABCD-D928341EBC86}"/>
    <hyperlink ref="L4223:L4228" r:id="rId156" display="Vistorias Clientes Lote 1/Bloco.D/Piso.3/153_Ficha inspeção FF 2024_07_16.pdf" xr:uid="{18BDA348-48F1-4367-9396-054541B307CE}"/>
    <hyperlink ref="L4229:L4257" r:id="rId157" display="Vistorias Clientes Lote 1/Bloco.D/Piso.4/148_Ficha inspeção FG 2024_06_12.pdf" xr:uid="{35271391-44AD-4E40-9557-A41DCB0D9F0B}"/>
    <hyperlink ref="L4258:L4282" r:id="rId158" display="Vistorias Clientes Lote 1/Bloco.D/Piso.4/149_Ficha inspeção FH 2024_08_08.pdf" xr:uid="{A8F5E6C1-8B75-4A6C-A749-72BEC3CFB869}"/>
    <hyperlink ref="L4283:L4292" r:id="rId159" display="Vistorias Clientes Lote 1/Bloco.D/Piso.4/150_Ficha inspeção FI 2024_05_24.pdf" xr:uid="{0D0B5E71-B627-4CF4-93E0-7A31FB87E894}"/>
    <hyperlink ref="L4293:L4308" r:id="rId160" display="Vistorias Clientes Lote 1/Bloco.D/Piso.4/145_Ficha inspeção FJ 2024_05_29.pdf" xr:uid="{90D0D9A4-DB49-4580-BA5B-68AA06D8977E}"/>
    <hyperlink ref="L4309:L4316" r:id="rId161" display="Vistorias Clientes Lote 1/Bloco.D/Piso.4/146_Ficha inspeção FK 2024_06_25.pdf" xr:uid="{63FE3A50-F6B8-4D7D-94BC-EA0E7915FE5E}"/>
    <hyperlink ref="L4317:L4386" r:id="rId162" display="Vistorias Clientes Lote 1/Bloco.D/Piso.4/147_Ficha inspeção FL 202_05_31.pdf" xr:uid="{D5E069BD-4A9B-41E2-AF76-7534C4EFF51B}"/>
    <hyperlink ref="L4487:L4520" r:id="rId163" display="Vistorias Clientes Lote 1/Bloco.D/Piso.5/144_Ficha inspeção FO 2024_07_08.pdf" xr:uid="{6A2A8D38-FA75-45B1-977B-B56DB58CF622}"/>
    <hyperlink ref="L4521:L4547" r:id="rId164" display="Vistorias Clientes Lote 1/Bloco.D/Piso.5/139_Ficha inspeção FP 2024_05_23.pdf" xr:uid="{66EA822A-CFEA-44D0-8BB8-DDC68808FEC8}"/>
    <hyperlink ref="L4548:L4563" r:id="rId165" display="Vistorias Clientes Lote 1/Bloco.D/Piso.5/140_Ficha inspeção FQ 2024_07_04.pdf" xr:uid="{C113B281-CFE3-411C-B539-73A6CFE14EFD}"/>
    <hyperlink ref="L4564:L4579" r:id="rId166" display="Vistorias Clientes Lote 1/Bloco.D/Piso.5/141_Ficha inspeção FR 2024_06_06.pdf" xr:uid="{A3EE0F0D-BE9F-4EED-91B6-9F896DBB5B21}"/>
    <hyperlink ref="L4580:L4596" r:id="rId167" display="Vistorias Clientes Lote 1/Bloco.D/Piso.6/137_Ficha inspeção FS 2024_07_02.pdf" xr:uid="{1625EC8A-CDA4-47BB-B4C3-82385F35A59F}"/>
    <hyperlink ref="L4597:L4611" r:id="rId168" display="Vistorias Clientes Lote 1/Bloco.D/Piso.6/138_Ficha inspeção FT 2024_07_02.pdf" xr:uid="{54DB75CD-DA06-4C50-84FF-6C274DCE2DBA}"/>
    <hyperlink ref="L4612:L4621" r:id="rId169" display="Vistorias Clientes Lote 1/Bloco.D/Piso.6/136_Ficha inspeção FU 2024_07_30.pdf" xr:uid="{C7D85733-199C-438E-A38A-1AE3D9DC923D}"/>
    <hyperlink ref="L4622:L4657" r:id="rId170" display="Vistorias Clientes Lote 1/Bloco.D/Piso.7/134_Ficha inspeção FV 2024_07_04_.pdf" xr:uid="{7E6ACA74-0E7C-436F-9E25-4D13BF631C70}"/>
    <hyperlink ref="L4658:L4682" r:id="rId171" display="Vistorias Clientes Lote 1/Bloco.D/Piso.7/135_Ficha inspeção FW 2024_08_05.pdf" xr:uid="{C5CECD0B-3E77-4063-9179-612492ED6F93}"/>
    <hyperlink ref="L4683:L4721" r:id="rId172" display="Vistorias Clientes Lote 1/Bloco.D/Piso.7/133_Ficha inspeção FX 2024_06_24.pdf" xr:uid="{B9DFFDCA-4525-4988-A92B-144B899663AC}"/>
    <hyperlink ref="L4722" r:id="rId173" display="Vistorias Clientes Lote 1/Bloco.D/Piso.7/133_Ficha inspeção FX 2024_06_24.pdf" xr:uid="{F7AA7674-0AC2-4E5F-85D0-40FDD6D5F254}"/>
    <hyperlink ref="L4723:L4762" r:id="rId174" display="Vistorias Clientes Lote 1/Bloco.D/Piso.8/131_Ficha inspeção FY 2024_06_28.pdf" xr:uid="{26FEF6B6-9A43-459F-8C77-C5F56B15FCEB}"/>
    <hyperlink ref="L4763:L4808" r:id="rId175" display="Vistorias Clientes Lote 1/Bloco.D/Piso.8/132_Ficha inspeção FZ 2024_08_08.pdf" xr:uid="{5B5CE51F-DA79-45A8-8EBF-79085B3EE22D}"/>
    <hyperlink ref="G1786" r:id="rId176" display="O cano do esgoto da bomba de calor tem deixado sair quantidades de água consideraveis sair, deixando o chão da casa de máquinas inundado. " xr:uid="{26782EA2-9204-4442-A242-152750037840}"/>
    <hyperlink ref="L3009:L3075" r:id="rId177" display="Vistorias Clientes Lote 1\Bloco.C\Piso.5\89_Ficha inspeção DM 2024_07_10 (1).pdf" xr:uid="{6B9CBE25-CFBD-4020-A3C8-5E6D51E99F5A}"/>
    <hyperlink ref="G1361" r:id="rId178" display="Pavimento danificado devido a humidade nas paredes. " xr:uid="{7450706F-E472-486C-9E67-2AA83C42E298}"/>
    <hyperlink ref="L2154" r:id="rId179" display="Vistorias Clientes Lote 1/Bloco.C/Piso.1/118_Ficha inspeção CJ 2024_07_09.pdf" xr:uid="{6705EFC6-AE6D-43D5-BD28-F5DAD159A19C}"/>
    <hyperlink ref="L2155" r:id="rId180" display="Vistorias Clientes Lote 1/Bloco.C/Piso.1/118_Ficha inspeção CJ 2024_07_09.pdf" xr:uid="{0CD4CE7E-8F0B-4B0B-AAF3-0908CCE126D0}"/>
    <hyperlink ref="L3075" r:id="rId181" display="Vistorias Clientes Lote 1\Bloco.C\Piso.5\89_Ficha inspeção DM 2024_07_10 (1).pdf" xr:uid="{9E5D1231-1CE6-43FA-A1D6-1532D7A20710}"/>
    <hyperlink ref="L5150" r:id="rId182" display="Vistorias Clientes Lote 1/Bloco.A/Piso.4/09_Ficha inspeção S 2024_07_11.pdf" xr:uid="{3C0C7436-D61E-4054-87CD-992971415C7D}"/>
    <hyperlink ref="L5151" r:id="rId183" display="Vistorias Clientes Lote 1/Bloco.A/Piso.4/09_Ficha inspeção S 2024_07_11.pdf" xr:uid="{ED565CAE-3B73-44E6-8C44-CCC54B237508}"/>
    <hyperlink ref="G1636" r:id="rId184" display="O vidro da janela da varanda da sala rachou por dentro.  Não há qualquer hipotese de ter batido uma pedra ou qualquer outro tipo de objeto, pois ficamos fora por cerca de 1 mês de férias e ao retornarmos nos deparamos com isto.// Dia 25/09/2025 a proprietária informou que o risco do racha na janela esta a aumentar, pedindo urgência na resolução do problema, pois tem receio que o mesmo se parta, e têm crianças em casa. // No dia 02/10 a Serrialu esteve no apartamento e verificou que a quebra do vidro se deve a choque mecânico. A origem rutura poderá ser provocada por choque termico ou impacto ocasional. ENVIADO UM EMAIL A INSULA PARA QUE INFORMEM AO PROPRIETÁRIO QUE DEVERÃO ACIONAR A SEGURADORA. " xr:uid="{C4D5315C-4EC1-47AD-92A9-D0D15D0535B6}"/>
  </hyperlinks>
  <printOptions horizontalCentered="1"/>
  <pageMargins left="0.23622047244094491" right="0.23622047244094491" top="0.74803149606299213" bottom="0.74803149606299213" header="0.31496062992125984" footer="0.31496062992125984"/>
  <pageSetup paperSize="8" scale="69" fitToHeight="0" orientation="landscape" r:id="rId185"/>
  <headerFooter>
    <oddHeader xml:space="preserve">&amp;CLOTE 1 
</oddHeader>
    <oddFooter>&amp;C&amp;F&amp;R&amp;D &amp;T</oddFooter>
  </headerFooter>
  <legacyDrawing r:id="rId18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78CA9-3616-4FC2-BABE-B09D41544E92}">
  <sheetPr codeName="Folha4">
    <tabColor rgb="FF92D050"/>
    <pageSetUpPr fitToPage="1"/>
  </sheetPr>
  <dimension ref="A1:N187"/>
  <sheetViews>
    <sheetView tabSelected="1" view="pageBreakPreview" topLeftCell="A163" zoomScaleNormal="40" zoomScaleSheetLayoutView="100" workbookViewId="0">
      <selection activeCell="J171" sqref="J171"/>
    </sheetView>
  </sheetViews>
  <sheetFormatPr defaultRowHeight="14.4" x14ac:dyDescent="0.3"/>
  <cols>
    <col min="1" max="1" width="15.5546875" customWidth="1"/>
    <col min="2" max="2" width="25" bestFit="1" customWidth="1"/>
    <col min="3" max="3" width="23.21875" bestFit="1" customWidth="1"/>
    <col min="4" max="4" width="22.6640625" bestFit="1" customWidth="1"/>
    <col min="5" max="5" width="12.21875" bestFit="1" customWidth="1"/>
    <col min="6" max="6" width="16.109375" bestFit="1" customWidth="1"/>
    <col min="7" max="10" width="10.44140625" bestFit="1" customWidth="1"/>
    <col min="11" max="11" width="7.77734375" customWidth="1"/>
    <col min="12" max="12" width="23" bestFit="1" customWidth="1"/>
    <col min="13" max="13" width="23.5546875" bestFit="1" customWidth="1"/>
    <col min="14" max="14" width="10.44140625" bestFit="1" customWidth="1"/>
  </cols>
  <sheetData>
    <row r="1" spans="1:10" hidden="1" x14ac:dyDescent="0.3">
      <c r="A1" s="704" t="s">
        <v>5063</v>
      </c>
      <c r="B1" s="704"/>
      <c r="C1" s="704"/>
      <c r="D1" s="704"/>
      <c r="E1" s="704"/>
    </row>
    <row r="2" spans="1:10" ht="43.2" hidden="1" x14ac:dyDescent="0.3">
      <c r="A2" s="5" t="s">
        <v>5064</v>
      </c>
      <c r="B2" s="5" t="s">
        <v>5065</v>
      </c>
      <c r="C2" s="5" t="s">
        <v>5066</v>
      </c>
      <c r="D2" s="5" t="s">
        <v>5067</v>
      </c>
      <c r="E2" s="5" t="s">
        <v>5068</v>
      </c>
    </row>
    <row r="3" spans="1:10" hidden="1" x14ac:dyDescent="0.3">
      <c r="A3" s="3">
        <v>142</v>
      </c>
      <c r="B3" s="3">
        <v>81</v>
      </c>
      <c r="C3" s="3">
        <v>13</v>
      </c>
      <c r="D3" s="3">
        <v>964</v>
      </c>
      <c r="E3" s="3">
        <v>128</v>
      </c>
    </row>
    <row r="4" spans="1:10" hidden="1" x14ac:dyDescent="0.3">
      <c r="A4" s="703" t="s">
        <v>5069</v>
      </c>
      <c r="B4" s="703"/>
      <c r="C4" s="703"/>
      <c r="D4" s="703"/>
      <c r="E4" s="703"/>
      <c r="F4" s="703"/>
      <c r="G4" s="703"/>
      <c r="H4" s="703"/>
      <c r="I4" s="703"/>
    </row>
    <row r="5" spans="1:10" ht="72" hidden="1" x14ac:dyDescent="0.3">
      <c r="A5" s="5" t="s">
        <v>5064</v>
      </c>
      <c r="B5" s="5" t="s">
        <v>5065</v>
      </c>
      <c r="C5" s="5" t="s">
        <v>5066</v>
      </c>
      <c r="D5" s="5" t="s">
        <v>5067</v>
      </c>
      <c r="E5" s="5" t="s">
        <v>5068</v>
      </c>
      <c r="F5" s="5" t="s">
        <v>5070</v>
      </c>
      <c r="G5" s="5" t="s">
        <v>5071</v>
      </c>
      <c r="H5" s="5" t="s">
        <v>5072</v>
      </c>
      <c r="I5" s="5" t="s">
        <v>5073</v>
      </c>
      <c r="J5" t="s">
        <v>85</v>
      </c>
    </row>
    <row r="6" spans="1:10" hidden="1" x14ac:dyDescent="0.3">
      <c r="A6" s="3">
        <v>153</v>
      </c>
      <c r="B6" s="3">
        <v>298</v>
      </c>
      <c r="C6" s="3">
        <v>18</v>
      </c>
      <c r="D6" s="3">
        <v>932</v>
      </c>
      <c r="E6" s="3">
        <v>133</v>
      </c>
      <c r="F6" s="3">
        <v>12</v>
      </c>
      <c r="G6" s="3">
        <v>38</v>
      </c>
      <c r="H6" s="3">
        <v>11</v>
      </c>
      <c r="I6" s="6">
        <v>228</v>
      </c>
    </row>
    <row r="7" spans="1:10" hidden="1" x14ac:dyDescent="0.3">
      <c r="A7" s="703" t="s">
        <v>5074</v>
      </c>
      <c r="B7" s="703"/>
      <c r="C7" s="703"/>
      <c r="D7" s="703"/>
      <c r="E7" s="703"/>
      <c r="F7" s="703"/>
      <c r="G7" s="703"/>
      <c r="H7" s="703"/>
      <c r="I7" s="703"/>
      <c r="J7" s="703"/>
    </row>
    <row r="8" spans="1:10" ht="72" hidden="1" x14ac:dyDescent="0.3">
      <c r="A8" s="5" t="s">
        <v>5064</v>
      </c>
      <c r="B8" s="5" t="s">
        <v>5065</v>
      </c>
      <c r="C8" s="5" t="s">
        <v>5066</v>
      </c>
      <c r="D8" s="5" t="s">
        <v>5067</v>
      </c>
      <c r="E8" s="5" t="s">
        <v>5068</v>
      </c>
      <c r="F8" s="5" t="s">
        <v>5070</v>
      </c>
      <c r="G8" s="5" t="s">
        <v>5071</v>
      </c>
      <c r="H8" s="5" t="s">
        <v>5072</v>
      </c>
      <c r="I8" s="5" t="s">
        <v>5073</v>
      </c>
      <c r="J8" s="7" t="s">
        <v>5075</v>
      </c>
    </row>
    <row r="9" spans="1:10" hidden="1" x14ac:dyDescent="0.3">
      <c r="A9" s="3">
        <v>153</v>
      </c>
      <c r="B9" s="8">
        <v>147</v>
      </c>
      <c r="C9" s="3">
        <v>38</v>
      </c>
      <c r="D9" s="8">
        <v>902</v>
      </c>
      <c r="E9" s="3">
        <f>+A9-J9</f>
        <v>127</v>
      </c>
      <c r="F9" s="3">
        <f>21-H9</f>
        <v>20</v>
      </c>
      <c r="G9" s="3">
        <f>117-I9</f>
        <v>88</v>
      </c>
      <c r="H9" s="3">
        <v>1</v>
      </c>
      <c r="I9" s="6">
        <v>29</v>
      </c>
      <c r="J9" s="3">
        <v>26</v>
      </c>
    </row>
    <row r="10" spans="1:10" hidden="1" x14ac:dyDescent="0.3">
      <c r="A10" s="703" t="s">
        <v>5076</v>
      </c>
      <c r="B10" s="703"/>
      <c r="C10" s="703"/>
      <c r="D10" s="703"/>
      <c r="E10" s="703"/>
      <c r="F10" s="703"/>
      <c r="G10" s="703"/>
      <c r="H10" s="703"/>
      <c r="I10" s="703"/>
      <c r="J10" s="703"/>
    </row>
    <row r="11" spans="1:10" ht="72" hidden="1" x14ac:dyDescent="0.3">
      <c r="A11" s="5" t="s">
        <v>5064</v>
      </c>
      <c r="B11" s="5" t="s">
        <v>5065</v>
      </c>
      <c r="C11" s="5" t="s">
        <v>5066</v>
      </c>
      <c r="D11" s="5" t="s">
        <v>5067</v>
      </c>
      <c r="E11" s="5" t="s">
        <v>5068</v>
      </c>
      <c r="F11" s="5" t="s">
        <v>5070</v>
      </c>
      <c r="G11" s="5" t="s">
        <v>5071</v>
      </c>
      <c r="H11" s="5" t="s">
        <v>5072</v>
      </c>
      <c r="I11" s="5" t="s">
        <v>5073</v>
      </c>
      <c r="J11" s="7" t="s">
        <v>5075</v>
      </c>
    </row>
    <row r="12" spans="1:10" hidden="1" x14ac:dyDescent="0.3">
      <c r="A12" s="3">
        <v>153</v>
      </c>
      <c r="B12" s="3">
        <v>63</v>
      </c>
      <c r="C12" s="3">
        <v>29</v>
      </c>
      <c r="D12" s="3">
        <v>983</v>
      </c>
      <c r="E12" s="3">
        <v>132</v>
      </c>
      <c r="F12" s="3">
        <v>13</v>
      </c>
      <c r="G12" s="3">
        <v>144</v>
      </c>
      <c r="H12" s="3">
        <v>0</v>
      </c>
      <c r="I12" s="6">
        <v>0</v>
      </c>
      <c r="J12" s="3">
        <v>21</v>
      </c>
    </row>
    <row r="13" spans="1:10" hidden="1" x14ac:dyDescent="0.3">
      <c r="A13" s="703" t="s">
        <v>5077</v>
      </c>
      <c r="B13" s="703"/>
      <c r="C13" s="703"/>
      <c r="D13" s="703"/>
      <c r="E13" s="703"/>
      <c r="F13" s="703"/>
      <c r="G13" s="703"/>
      <c r="H13" s="703"/>
      <c r="I13" s="703"/>
      <c r="J13" s="703"/>
    </row>
    <row r="14" spans="1:10" ht="72" hidden="1" x14ac:dyDescent="0.3">
      <c r="A14" s="5" t="s">
        <v>5064</v>
      </c>
      <c r="B14" s="5" t="s">
        <v>5065</v>
      </c>
      <c r="C14" s="5" t="s">
        <v>5066</v>
      </c>
      <c r="D14" s="5" t="s">
        <v>5067</v>
      </c>
      <c r="E14" s="5" t="s">
        <v>5068</v>
      </c>
      <c r="F14" s="5" t="s">
        <v>5070</v>
      </c>
      <c r="G14" s="5" t="s">
        <v>5071</v>
      </c>
      <c r="H14" s="5" t="s">
        <v>5072</v>
      </c>
      <c r="I14" s="5" t="s">
        <v>5073</v>
      </c>
      <c r="J14" s="7" t="s">
        <v>5075</v>
      </c>
    </row>
    <row r="15" spans="1:10" hidden="1" x14ac:dyDescent="0.3">
      <c r="A15" s="3">
        <v>153</v>
      </c>
      <c r="B15" s="3">
        <v>134</v>
      </c>
      <c r="C15" s="3">
        <v>31</v>
      </c>
      <c r="D15" s="3">
        <v>874</v>
      </c>
      <c r="E15" s="3">
        <v>125</v>
      </c>
      <c r="F15" s="3">
        <v>3</v>
      </c>
      <c r="G15" s="3">
        <v>25</v>
      </c>
      <c r="H15" s="3">
        <v>0</v>
      </c>
      <c r="I15" s="6">
        <v>0</v>
      </c>
      <c r="J15" s="3">
        <v>28</v>
      </c>
    </row>
    <row r="16" spans="1:10" hidden="1" x14ac:dyDescent="0.3">
      <c r="A16" s="703" t="s">
        <v>5078</v>
      </c>
      <c r="B16" s="703"/>
      <c r="C16" s="703"/>
      <c r="D16" s="703"/>
      <c r="E16" s="703"/>
      <c r="F16" s="703"/>
      <c r="G16" s="703"/>
      <c r="H16" s="703"/>
      <c r="I16" s="703"/>
      <c r="J16" s="703"/>
    </row>
    <row r="17" spans="1:10" ht="72" hidden="1" x14ac:dyDescent="0.3">
      <c r="A17" s="5" t="s">
        <v>5064</v>
      </c>
      <c r="B17" s="5" t="s">
        <v>5065</v>
      </c>
      <c r="C17" s="5" t="s">
        <v>5066</v>
      </c>
      <c r="D17" s="5" t="s">
        <v>5079</v>
      </c>
      <c r="E17" s="5" t="s">
        <v>5068</v>
      </c>
      <c r="F17" s="5" t="s">
        <v>5070</v>
      </c>
      <c r="G17" s="5" t="s">
        <v>5071</v>
      </c>
      <c r="H17" s="5" t="s">
        <v>5072</v>
      </c>
      <c r="I17" s="5" t="s">
        <v>5073</v>
      </c>
      <c r="J17" s="7" t="s">
        <v>5075</v>
      </c>
    </row>
    <row r="18" spans="1:10" hidden="1" x14ac:dyDescent="0.3">
      <c r="A18" s="3">
        <v>153</v>
      </c>
      <c r="B18" s="3">
        <v>63</v>
      </c>
      <c r="C18" s="3">
        <v>13</v>
      </c>
      <c r="D18" s="3">
        <v>839</v>
      </c>
      <c r="E18" s="3">
        <v>125</v>
      </c>
      <c r="F18" s="3">
        <v>9</v>
      </c>
      <c r="G18" s="3">
        <v>28</v>
      </c>
      <c r="H18" s="3">
        <v>0</v>
      </c>
      <c r="I18" s="6">
        <v>0</v>
      </c>
      <c r="J18" s="3">
        <v>28</v>
      </c>
    </row>
    <row r="19" spans="1:10" hidden="1" x14ac:dyDescent="0.3">
      <c r="A19" s="703" t="s">
        <v>5080</v>
      </c>
      <c r="B19" s="703"/>
      <c r="C19" s="703"/>
      <c r="D19" s="703"/>
      <c r="E19" s="703"/>
      <c r="F19" s="703"/>
      <c r="G19" s="703"/>
      <c r="H19" s="703"/>
      <c r="I19" s="703"/>
      <c r="J19" s="703"/>
    </row>
    <row r="20" spans="1:10" ht="72" hidden="1" x14ac:dyDescent="0.3">
      <c r="A20" s="5" t="s">
        <v>5064</v>
      </c>
      <c r="B20" s="5" t="s">
        <v>5065</v>
      </c>
      <c r="C20" s="5" t="s">
        <v>5066</v>
      </c>
      <c r="D20" s="5" t="s">
        <v>5079</v>
      </c>
      <c r="E20" s="5" t="s">
        <v>5068</v>
      </c>
      <c r="F20" s="5" t="s">
        <v>5070</v>
      </c>
      <c r="G20" s="5" t="s">
        <v>5071</v>
      </c>
      <c r="H20" s="5" t="s">
        <v>5072</v>
      </c>
      <c r="I20" s="5" t="s">
        <v>5073</v>
      </c>
      <c r="J20" s="7" t="s">
        <v>5075</v>
      </c>
    </row>
    <row r="21" spans="1:10" hidden="1" x14ac:dyDescent="0.3">
      <c r="A21" s="3">
        <v>153</v>
      </c>
      <c r="B21" s="3">
        <v>60</v>
      </c>
      <c r="C21" s="3">
        <v>16</v>
      </c>
      <c r="D21" s="3">
        <v>817</v>
      </c>
      <c r="E21" s="3">
        <v>118</v>
      </c>
      <c r="F21" s="3">
        <v>17</v>
      </c>
      <c r="G21" s="3">
        <v>38</v>
      </c>
      <c r="H21" s="3">
        <v>0</v>
      </c>
      <c r="I21" s="6">
        <v>0</v>
      </c>
      <c r="J21" s="3">
        <v>28</v>
      </c>
    </row>
    <row r="22" spans="1:10" hidden="1" x14ac:dyDescent="0.3">
      <c r="A22" s="703" t="s">
        <v>5081</v>
      </c>
      <c r="B22" s="703"/>
      <c r="C22" s="703"/>
      <c r="D22" s="703"/>
      <c r="E22" s="703"/>
      <c r="F22" s="703"/>
      <c r="G22" s="703"/>
      <c r="H22" s="703"/>
      <c r="I22" s="703"/>
      <c r="J22" s="703"/>
    </row>
    <row r="23" spans="1:10" ht="72" hidden="1" x14ac:dyDescent="0.3">
      <c r="A23" s="5" t="s">
        <v>5064</v>
      </c>
      <c r="B23" s="5" t="s">
        <v>5065</v>
      </c>
      <c r="C23" s="5" t="s">
        <v>5066</v>
      </c>
      <c r="D23" s="5" t="s">
        <v>5079</v>
      </c>
      <c r="E23" s="5" t="s">
        <v>5068</v>
      </c>
      <c r="F23" s="5" t="s">
        <v>5070</v>
      </c>
      <c r="G23" s="5" t="s">
        <v>5071</v>
      </c>
      <c r="H23" s="5" t="s">
        <v>5072</v>
      </c>
      <c r="I23" s="5" t="s">
        <v>5073</v>
      </c>
      <c r="J23" s="7" t="s">
        <v>5075</v>
      </c>
    </row>
    <row r="24" spans="1:10" hidden="1" x14ac:dyDescent="0.3">
      <c r="A24" s="3">
        <v>156</v>
      </c>
      <c r="B24" s="3">
        <v>64</v>
      </c>
      <c r="C24" s="3">
        <v>31</v>
      </c>
      <c r="D24" s="3">
        <v>847</v>
      </c>
      <c r="E24" s="3">
        <v>123</v>
      </c>
      <c r="F24" s="3">
        <v>15</v>
      </c>
      <c r="G24" s="3">
        <v>48</v>
      </c>
      <c r="H24" s="3">
        <v>3</v>
      </c>
      <c r="I24" s="6">
        <f>41+5</f>
        <v>46</v>
      </c>
      <c r="J24" s="3">
        <v>33</v>
      </c>
    </row>
    <row r="25" spans="1:10" hidden="1" x14ac:dyDescent="0.3">
      <c r="A25" s="703" t="s">
        <v>5082</v>
      </c>
      <c r="B25" s="703"/>
      <c r="C25" s="703"/>
      <c r="D25" s="703"/>
      <c r="E25" s="703"/>
      <c r="F25" s="703"/>
      <c r="G25" s="703"/>
      <c r="H25" s="703"/>
      <c r="I25" s="703"/>
      <c r="J25" s="703"/>
    </row>
    <row r="26" spans="1:10" ht="72" hidden="1" x14ac:dyDescent="0.3">
      <c r="A26" s="5" t="s">
        <v>5064</v>
      </c>
      <c r="B26" s="5" t="s">
        <v>5065</v>
      </c>
      <c r="C26" s="5" t="s">
        <v>5066</v>
      </c>
      <c r="D26" s="5" t="s">
        <v>5079</v>
      </c>
      <c r="E26" s="5" t="s">
        <v>5068</v>
      </c>
      <c r="F26" s="5" t="s">
        <v>5070</v>
      </c>
      <c r="G26" s="5" t="s">
        <v>5071</v>
      </c>
      <c r="H26" s="5" t="s">
        <v>5072</v>
      </c>
      <c r="I26" s="5" t="s">
        <v>5073</v>
      </c>
      <c r="J26" s="7" t="s">
        <v>5075</v>
      </c>
    </row>
    <row r="27" spans="1:10" hidden="1" x14ac:dyDescent="0.3">
      <c r="A27" s="3">
        <v>157</v>
      </c>
      <c r="B27" s="3">
        <v>101</v>
      </c>
      <c r="C27" s="3">
        <v>22</v>
      </c>
      <c r="D27" s="3">
        <f>874-8</f>
        <v>866</v>
      </c>
      <c r="E27" s="3">
        <v>125</v>
      </c>
      <c r="F27" s="3">
        <v>22</v>
      </c>
      <c r="G27" s="3">
        <f>120-18</f>
        <v>102</v>
      </c>
      <c r="H27" s="3">
        <v>1</v>
      </c>
      <c r="I27" s="6">
        <v>18</v>
      </c>
      <c r="J27" s="3">
        <v>27</v>
      </c>
    </row>
    <row r="28" spans="1:10" hidden="1" x14ac:dyDescent="0.3">
      <c r="A28" s="703" t="s">
        <v>5083</v>
      </c>
      <c r="B28" s="703"/>
      <c r="C28" s="703"/>
      <c r="D28" s="703"/>
      <c r="E28" s="703"/>
      <c r="F28" s="703"/>
      <c r="G28" s="703"/>
      <c r="H28" s="703"/>
      <c r="I28" s="703"/>
      <c r="J28" s="703"/>
    </row>
    <row r="29" spans="1:10" ht="72" hidden="1" x14ac:dyDescent="0.3">
      <c r="A29" s="5" t="s">
        <v>5064</v>
      </c>
      <c r="B29" s="5" t="s">
        <v>5065</v>
      </c>
      <c r="C29" s="5" t="s">
        <v>5066</v>
      </c>
      <c r="D29" s="5" t="s">
        <v>5079</v>
      </c>
      <c r="E29" s="5" t="s">
        <v>5068</v>
      </c>
      <c r="F29" s="5" t="s">
        <v>5070</v>
      </c>
      <c r="G29" s="5" t="s">
        <v>5071</v>
      </c>
      <c r="H29" s="5" t="s">
        <v>5072</v>
      </c>
      <c r="I29" s="5" t="s">
        <v>5073</v>
      </c>
      <c r="J29" s="7" t="s">
        <v>5075</v>
      </c>
    </row>
    <row r="30" spans="1:10" hidden="1" x14ac:dyDescent="0.3">
      <c r="A30" s="3">
        <v>158</v>
      </c>
      <c r="B30" s="3">
        <v>113</v>
      </c>
      <c r="C30" s="3">
        <v>27</v>
      </c>
      <c r="D30" s="3">
        <f>854+45</f>
        <v>899</v>
      </c>
      <c r="E30" s="3">
        <f>131</f>
        <v>131</v>
      </c>
      <c r="F30" s="3">
        <v>31</v>
      </c>
      <c r="G30" s="3">
        <v>103</v>
      </c>
      <c r="H30" s="3">
        <v>1</v>
      </c>
      <c r="I30" s="6">
        <v>45</v>
      </c>
      <c r="J30" s="3">
        <v>26</v>
      </c>
    </row>
    <row r="31" spans="1:10" hidden="1" x14ac:dyDescent="0.3">
      <c r="A31" s="703" t="s">
        <v>5084</v>
      </c>
      <c r="B31" s="703"/>
      <c r="C31" s="703"/>
      <c r="D31" s="703"/>
      <c r="E31" s="703"/>
      <c r="F31" s="703"/>
      <c r="G31" s="703"/>
      <c r="H31" s="703"/>
      <c r="I31" s="703"/>
      <c r="J31" s="703"/>
    </row>
    <row r="32" spans="1:10" ht="72" hidden="1" x14ac:dyDescent="0.3">
      <c r="A32" s="5" t="s">
        <v>5064</v>
      </c>
      <c r="B32" s="5" t="s">
        <v>5065</v>
      </c>
      <c r="C32" s="5" t="s">
        <v>5066</v>
      </c>
      <c r="D32" s="5" t="s">
        <v>5079</v>
      </c>
      <c r="E32" s="5" t="s">
        <v>5068</v>
      </c>
      <c r="F32" s="5" t="s">
        <v>5070</v>
      </c>
      <c r="G32" s="5" t="s">
        <v>5071</v>
      </c>
      <c r="H32" s="5" t="s">
        <v>5072</v>
      </c>
      <c r="I32" s="5" t="s">
        <v>5073</v>
      </c>
      <c r="J32" s="7" t="s">
        <v>5075</v>
      </c>
    </row>
    <row r="33" spans="1:10" hidden="1" x14ac:dyDescent="0.3">
      <c r="A33" s="3">
        <v>158</v>
      </c>
      <c r="B33" s="3">
        <v>270</v>
      </c>
      <c r="C33" s="3">
        <v>36</v>
      </c>
      <c r="D33" s="8">
        <f>773-8</f>
        <v>765</v>
      </c>
      <c r="E33" s="3">
        <v>123</v>
      </c>
      <c r="F33" s="3">
        <v>38</v>
      </c>
      <c r="G33" s="8">
        <v>136</v>
      </c>
      <c r="H33" s="3">
        <v>0</v>
      </c>
      <c r="I33" s="6">
        <v>0</v>
      </c>
      <c r="J33" s="3">
        <v>21</v>
      </c>
    </row>
    <row r="34" spans="1:10" hidden="1" x14ac:dyDescent="0.3">
      <c r="A34" s="703" t="s">
        <v>5085</v>
      </c>
      <c r="B34" s="703"/>
      <c r="C34" s="703"/>
      <c r="D34" s="703"/>
      <c r="E34" s="703"/>
      <c r="F34" s="703"/>
      <c r="G34" s="703"/>
      <c r="H34" s="703"/>
      <c r="I34" s="703"/>
      <c r="J34" s="703"/>
    </row>
    <row r="35" spans="1:10" ht="72" hidden="1" x14ac:dyDescent="0.3">
      <c r="A35" s="5" t="s">
        <v>5064</v>
      </c>
      <c r="B35" s="5" t="s">
        <v>5065</v>
      </c>
      <c r="C35" s="5" t="s">
        <v>5066</v>
      </c>
      <c r="D35" s="5" t="s">
        <v>5079</v>
      </c>
      <c r="E35" s="5" t="s">
        <v>5068</v>
      </c>
      <c r="F35" s="5" t="s">
        <v>5070</v>
      </c>
      <c r="G35" s="5" t="s">
        <v>5071</v>
      </c>
      <c r="H35" s="5" t="s">
        <v>5072</v>
      </c>
      <c r="I35" s="5" t="s">
        <v>5073</v>
      </c>
      <c r="J35" s="7" t="s">
        <v>5075</v>
      </c>
    </row>
    <row r="36" spans="1:10" hidden="1" x14ac:dyDescent="0.3">
      <c r="A36" s="3">
        <v>162</v>
      </c>
      <c r="B36" s="3">
        <v>147</v>
      </c>
      <c r="C36" s="3">
        <v>41</v>
      </c>
      <c r="D36" s="8">
        <f>740+3</f>
        <v>743</v>
      </c>
      <c r="E36" s="3">
        <v>134</v>
      </c>
      <c r="F36" s="3">
        <v>36</v>
      </c>
      <c r="G36" s="8">
        <v>125</v>
      </c>
      <c r="H36" s="3">
        <v>4</v>
      </c>
      <c r="I36" s="6">
        <f>43-7</f>
        <v>36</v>
      </c>
      <c r="J36" s="3">
        <v>20</v>
      </c>
    </row>
    <row r="37" spans="1:10" hidden="1" x14ac:dyDescent="0.3">
      <c r="A37" s="703" t="s">
        <v>5086</v>
      </c>
      <c r="B37" s="703"/>
      <c r="C37" s="703"/>
      <c r="D37" s="703"/>
      <c r="E37" s="703"/>
      <c r="F37" s="703"/>
      <c r="G37" s="703"/>
      <c r="H37" s="703"/>
      <c r="I37" s="703"/>
      <c r="J37" s="703"/>
    </row>
    <row r="38" spans="1:10" ht="72" hidden="1" x14ac:dyDescent="0.3">
      <c r="A38" s="5" t="s">
        <v>5064</v>
      </c>
      <c r="B38" s="5" t="s">
        <v>5065</v>
      </c>
      <c r="C38" s="5" t="s">
        <v>5066</v>
      </c>
      <c r="D38" s="5" t="s">
        <v>5079</v>
      </c>
      <c r="E38" s="5" t="s">
        <v>5068</v>
      </c>
      <c r="F38" s="5" t="s">
        <v>5070</v>
      </c>
      <c r="G38" s="5" t="s">
        <v>5071</v>
      </c>
      <c r="H38" s="5" t="s">
        <v>5072</v>
      </c>
      <c r="I38" s="5" t="s">
        <v>5073</v>
      </c>
      <c r="J38" s="7" t="s">
        <v>5075</v>
      </c>
    </row>
    <row r="39" spans="1:10" hidden="1" x14ac:dyDescent="0.3">
      <c r="A39" s="3">
        <v>162</v>
      </c>
      <c r="B39" s="3">
        <v>110</v>
      </c>
      <c r="C39" s="3">
        <v>33</v>
      </c>
      <c r="D39" s="8">
        <v>690</v>
      </c>
      <c r="E39" s="3">
        <v>132</v>
      </c>
      <c r="F39" s="3">
        <v>18</v>
      </c>
      <c r="G39" s="8">
        <v>57</v>
      </c>
      <c r="H39" s="3">
        <v>0</v>
      </c>
      <c r="I39" s="6">
        <v>0</v>
      </c>
      <c r="J39" s="3">
        <v>19</v>
      </c>
    </row>
    <row r="40" spans="1:10" hidden="1" x14ac:dyDescent="0.3">
      <c r="A40" s="703" t="s">
        <v>5087</v>
      </c>
      <c r="B40" s="703"/>
      <c r="C40" s="703"/>
      <c r="D40" s="703"/>
      <c r="E40" s="703"/>
      <c r="F40" s="703"/>
      <c r="G40" s="703"/>
      <c r="H40" s="703"/>
      <c r="I40" s="703"/>
      <c r="J40" s="703"/>
    </row>
    <row r="41" spans="1:10" ht="72" hidden="1" x14ac:dyDescent="0.3">
      <c r="A41" s="5" t="s">
        <v>5064</v>
      </c>
      <c r="B41" s="5" t="s">
        <v>5065</v>
      </c>
      <c r="C41" s="5" t="s">
        <v>5066</v>
      </c>
      <c r="D41" s="5" t="s">
        <v>5079</v>
      </c>
      <c r="E41" s="5" t="s">
        <v>5068</v>
      </c>
      <c r="F41" s="5" t="s">
        <v>5070</v>
      </c>
      <c r="G41" s="5" t="s">
        <v>5071</v>
      </c>
      <c r="H41" s="5" t="s">
        <v>5072</v>
      </c>
      <c r="I41" s="5" t="s">
        <v>5073</v>
      </c>
      <c r="J41" s="7" t="s">
        <v>5075</v>
      </c>
    </row>
    <row r="42" spans="1:10" hidden="1" x14ac:dyDescent="0.3">
      <c r="A42" s="3">
        <v>164</v>
      </c>
      <c r="B42" s="3">
        <v>120</v>
      </c>
      <c r="C42" s="3">
        <v>41</v>
      </c>
      <c r="D42" s="8">
        <f>682-19</f>
        <v>663</v>
      </c>
      <c r="E42" s="3">
        <f>128-2</f>
        <v>126</v>
      </c>
      <c r="F42" s="3">
        <v>36</v>
      </c>
      <c r="G42" s="8">
        <f>120-19-8</f>
        <v>93</v>
      </c>
      <c r="H42" s="3">
        <v>2</v>
      </c>
      <c r="I42" s="6">
        <f>19+8</f>
        <v>27</v>
      </c>
      <c r="J42" s="3">
        <v>30</v>
      </c>
    </row>
    <row r="43" spans="1:10" hidden="1" x14ac:dyDescent="0.3">
      <c r="A43" s="703" t="s">
        <v>5088</v>
      </c>
      <c r="B43" s="703"/>
      <c r="C43" s="703"/>
      <c r="D43" s="703"/>
      <c r="E43" s="703"/>
      <c r="F43" s="703"/>
      <c r="G43" s="703"/>
      <c r="H43" s="703"/>
      <c r="I43" s="703"/>
      <c r="J43" s="703"/>
    </row>
    <row r="44" spans="1:10" ht="72" hidden="1" x14ac:dyDescent="0.3">
      <c r="A44" s="5" t="s">
        <v>5064</v>
      </c>
      <c r="B44" s="5" t="s">
        <v>5065</v>
      </c>
      <c r="C44" s="5" t="s">
        <v>5066</v>
      </c>
      <c r="D44" s="5" t="s">
        <v>5079</v>
      </c>
      <c r="E44" s="5" t="s">
        <v>5068</v>
      </c>
      <c r="F44" s="5" t="s">
        <v>5070</v>
      </c>
      <c r="G44" s="5" t="s">
        <v>5071</v>
      </c>
      <c r="H44" s="5" t="s">
        <v>5072</v>
      </c>
      <c r="I44" s="5" t="s">
        <v>5073</v>
      </c>
      <c r="J44" s="7" t="s">
        <v>5075</v>
      </c>
    </row>
    <row r="45" spans="1:10" hidden="1" x14ac:dyDescent="0.3">
      <c r="A45" s="3">
        <v>165</v>
      </c>
      <c r="B45" s="3">
        <f>+L121</f>
        <v>272</v>
      </c>
      <c r="C45" s="3">
        <v>69</v>
      </c>
      <c r="D45" s="8">
        <v>523</v>
      </c>
      <c r="E45" s="3">
        <v>113</v>
      </c>
      <c r="F45" s="3">
        <v>49</v>
      </c>
      <c r="G45" s="8">
        <v>132</v>
      </c>
      <c r="H45" s="3">
        <v>1</v>
      </c>
      <c r="I45" s="6">
        <v>15</v>
      </c>
      <c r="J45" s="3">
        <v>49</v>
      </c>
    </row>
    <row r="46" spans="1:10" hidden="1" x14ac:dyDescent="0.3">
      <c r="A46" s="703" t="s">
        <v>5089</v>
      </c>
      <c r="B46" s="703"/>
      <c r="C46" s="703"/>
      <c r="D46" s="703"/>
      <c r="E46" s="703"/>
      <c r="F46" s="703"/>
      <c r="G46" s="703"/>
      <c r="H46" s="703"/>
      <c r="I46" s="703"/>
      <c r="J46" s="703"/>
    </row>
    <row r="47" spans="1:10" ht="72" hidden="1" x14ac:dyDescent="0.3">
      <c r="A47" s="5" t="s">
        <v>5064</v>
      </c>
      <c r="B47" s="5" t="s">
        <v>5065</v>
      </c>
      <c r="C47" s="5" t="s">
        <v>5066</v>
      </c>
      <c r="D47" s="5" t="s">
        <v>5079</v>
      </c>
      <c r="E47" s="5" t="s">
        <v>5068</v>
      </c>
      <c r="F47" s="5" t="s">
        <v>5070</v>
      </c>
      <c r="G47" s="5" t="s">
        <v>5071</v>
      </c>
      <c r="H47" s="5" t="s">
        <v>5072</v>
      </c>
      <c r="I47" s="5" t="s">
        <v>5073</v>
      </c>
      <c r="J47" s="7" t="s">
        <v>5075</v>
      </c>
    </row>
    <row r="48" spans="1:10" hidden="1" x14ac:dyDescent="0.3">
      <c r="A48" s="3">
        <v>169</v>
      </c>
      <c r="B48" s="3">
        <f>+F129</f>
        <v>161</v>
      </c>
      <c r="C48" s="3">
        <v>22</v>
      </c>
      <c r="D48" s="8">
        <v>559</v>
      </c>
      <c r="E48" s="3">
        <v>117</v>
      </c>
      <c r="F48" s="3">
        <v>28</v>
      </c>
      <c r="G48" s="8">
        <v>197</v>
      </c>
      <c r="H48" s="3">
        <v>4</v>
      </c>
      <c r="I48" s="6">
        <f>108+28</f>
        <v>136</v>
      </c>
      <c r="J48" s="3">
        <v>48</v>
      </c>
    </row>
    <row r="49" spans="1:10" hidden="1" x14ac:dyDescent="0.3">
      <c r="A49" s="703" t="s">
        <v>5090</v>
      </c>
      <c r="B49" s="703"/>
      <c r="C49" s="703"/>
      <c r="D49" s="703"/>
      <c r="E49" s="703"/>
      <c r="F49" s="703"/>
      <c r="G49" s="703"/>
      <c r="H49" s="703"/>
      <c r="I49" s="703"/>
      <c r="J49" s="703"/>
    </row>
    <row r="50" spans="1:10" ht="72" hidden="1" x14ac:dyDescent="0.3">
      <c r="A50" s="5" t="s">
        <v>5064</v>
      </c>
      <c r="B50" s="5" t="s">
        <v>5065</v>
      </c>
      <c r="C50" s="5" t="s">
        <v>5066</v>
      </c>
      <c r="D50" s="5" t="s">
        <v>5079</v>
      </c>
      <c r="E50" s="5" t="s">
        <v>5068</v>
      </c>
      <c r="F50" s="5" t="s">
        <v>5070</v>
      </c>
      <c r="G50" s="5" t="s">
        <v>5071</v>
      </c>
      <c r="H50" s="5" t="s">
        <v>5072</v>
      </c>
      <c r="I50" s="5" t="s">
        <v>5073</v>
      </c>
      <c r="J50" s="7" t="s">
        <v>5075</v>
      </c>
    </row>
    <row r="51" spans="1:10" hidden="1" x14ac:dyDescent="0.3">
      <c r="A51" s="3">
        <v>169</v>
      </c>
      <c r="B51" s="3">
        <v>137</v>
      </c>
      <c r="C51" s="3">
        <v>22</v>
      </c>
      <c r="D51" s="8">
        <v>482</v>
      </c>
      <c r="E51" s="3">
        <v>118</v>
      </c>
      <c r="F51" s="3">
        <v>26</v>
      </c>
      <c r="G51" s="8">
        <v>60</v>
      </c>
      <c r="H51" s="3">
        <v>0</v>
      </c>
      <c r="I51" s="6">
        <v>0</v>
      </c>
      <c r="J51" s="3">
        <v>49</v>
      </c>
    </row>
    <row r="52" spans="1:10" hidden="1" x14ac:dyDescent="0.3">
      <c r="A52" s="703" t="s">
        <v>5091</v>
      </c>
      <c r="B52" s="703"/>
      <c r="C52" s="703"/>
      <c r="D52" s="703"/>
      <c r="E52" s="703"/>
      <c r="F52" s="703"/>
      <c r="G52" s="703"/>
      <c r="H52" s="703"/>
      <c r="I52" s="703"/>
      <c r="J52" s="703"/>
    </row>
    <row r="53" spans="1:10" ht="72" hidden="1" x14ac:dyDescent="0.3">
      <c r="A53" s="5" t="s">
        <v>5064</v>
      </c>
      <c r="B53" s="5" t="s">
        <v>5065</v>
      </c>
      <c r="C53" s="5" t="s">
        <v>5066</v>
      </c>
      <c r="D53" s="5" t="s">
        <v>5079</v>
      </c>
      <c r="E53" s="5" t="s">
        <v>5068</v>
      </c>
      <c r="F53" s="5" t="s">
        <v>5070</v>
      </c>
      <c r="G53" s="5" t="s">
        <v>5071</v>
      </c>
      <c r="H53" s="5" t="s">
        <v>5072</v>
      </c>
      <c r="I53" s="5" t="s">
        <v>5073</v>
      </c>
      <c r="J53" s="7" t="s">
        <v>5075</v>
      </c>
    </row>
    <row r="54" spans="1:10" hidden="1" x14ac:dyDescent="0.3">
      <c r="A54" s="3">
        <v>169</v>
      </c>
      <c r="B54" s="3">
        <v>180</v>
      </c>
      <c r="C54" s="3">
        <v>27</v>
      </c>
      <c r="D54" s="8">
        <v>394</v>
      </c>
      <c r="E54" s="3">
        <v>118</v>
      </c>
      <c r="F54" s="3">
        <v>26</v>
      </c>
      <c r="G54" s="8">
        <v>15</v>
      </c>
      <c r="H54" s="3">
        <v>0</v>
      </c>
      <c r="I54" s="6">
        <v>0</v>
      </c>
      <c r="J54" s="3">
        <v>50</v>
      </c>
    </row>
    <row r="55" spans="1:10" hidden="1" x14ac:dyDescent="0.3">
      <c r="A55" s="703" t="s">
        <v>5092</v>
      </c>
      <c r="B55" s="703"/>
      <c r="C55" s="703"/>
      <c r="D55" s="703"/>
      <c r="E55" s="703"/>
      <c r="F55" s="703"/>
      <c r="G55" s="703"/>
      <c r="H55" s="703"/>
      <c r="I55" s="703"/>
      <c r="J55" s="703"/>
    </row>
    <row r="56" spans="1:10" ht="72" hidden="1" x14ac:dyDescent="0.3">
      <c r="A56" s="5" t="s">
        <v>5064</v>
      </c>
      <c r="B56" s="5" t="s">
        <v>5065</v>
      </c>
      <c r="C56" s="5" t="s">
        <v>5066</v>
      </c>
      <c r="D56" s="5" t="s">
        <v>5079</v>
      </c>
      <c r="E56" s="5" t="s">
        <v>5068</v>
      </c>
      <c r="F56" s="5" t="s">
        <v>5070</v>
      </c>
      <c r="G56" s="5" t="s">
        <v>5071</v>
      </c>
      <c r="H56" s="5" t="s">
        <v>5072</v>
      </c>
      <c r="I56" s="5" t="s">
        <v>5073</v>
      </c>
      <c r="J56" s="7" t="s">
        <v>5075</v>
      </c>
    </row>
    <row r="57" spans="1:10" hidden="1" x14ac:dyDescent="0.3">
      <c r="A57" s="3">
        <v>169</v>
      </c>
      <c r="B57" s="3">
        <v>122</v>
      </c>
      <c r="C57" s="3">
        <v>35</v>
      </c>
      <c r="D57" s="8">
        <v>303</v>
      </c>
      <c r="E57" s="3">
        <v>105</v>
      </c>
      <c r="F57" s="3">
        <v>21</v>
      </c>
      <c r="G57" s="8">
        <v>31</v>
      </c>
      <c r="H57" s="3">
        <v>0</v>
      </c>
      <c r="I57" s="6">
        <v>0</v>
      </c>
      <c r="J57" s="3">
        <v>72</v>
      </c>
    </row>
    <row r="58" spans="1:10" hidden="1" x14ac:dyDescent="0.3">
      <c r="A58" s="703" t="s">
        <v>5093</v>
      </c>
      <c r="B58" s="703"/>
      <c r="C58" s="703"/>
      <c r="D58" s="703"/>
      <c r="E58" s="703"/>
      <c r="F58" s="703"/>
      <c r="G58" s="703"/>
      <c r="H58" s="703"/>
      <c r="I58" s="703"/>
      <c r="J58" s="703"/>
    </row>
    <row r="59" spans="1:10" ht="72" hidden="1" x14ac:dyDescent="0.3">
      <c r="A59" s="5" t="s">
        <v>5064</v>
      </c>
      <c r="B59" s="9" t="s">
        <v>5065</v>
      </c>
      <c r="C59" s="9" t="s">
        <v>5066</v>
      </c>
      <c r="D59" s="9" t="s">
        <v>5079</v>
      </c>
      <c r="E59" s="9" t="s">
        <v>5068</v>
      </c>
      <c r="F59" s="9" t="s">
        <v>5070</v>
      </c>
      <c r="G59" s="9" t="s">
        <v>5071</v>
      </c>
      <c r="H59" s="9" t="s">
        <v>5072</v>
      </c>
      <c r="I59" s="9" t="s">
        <v>5073</v>
      </c>
      <c r="J59" s="10" t="s">
        <v>5075</v>
      </c>
    </row>
    <row r="60" spans="1:10" hidden="1" x14ac:dyDescent="0.3">
      <c r="A60" s="3">
        <v>169</v>
      </c>
      <c r="B60" s="8">
        <v>52</v>
      </c>
      <c r="C60" s="8">
        <v>21</v>
      </c>
      <c r="D60" s="8">
        <v>257</v>
      </c>
      <c r="E60" s="8">
        <v>100</v>
      </c>
      <c r="F60" s="8">
        <v>5</v>
      </c>
      <c r="G60" s="8">
        <v>6</v>
      </c>
      <c r="H60" s="8">
        <v>0</v>
      </c>
      <c r="I60" s="11">
        <v>0</v>
      </c>
      <c r="J60" s="8">
        <v>75</v>
      </c>
    </row>
    <row r="61" spans="1:10" hidden="1" x14ac:dyDescent="0.3">
      <c r="A61" s="703" t="s">
        <v>5094</v>
      </c>
      <c r="B61" s="703"/>
      <c r="C61" s="703"/>
      <c r="D61" s="703"/>
      <c r="E61" s="703"/>
      <c r="F61" s="703"/>
      <c r="G61" s="703"/>
      <c r="H61" s="703"/>
      <c r="I61" s="703"/>
      <c r="J61" s="703"/>
    </row>
    <row r="62" spans="1:10" ht="72" hidden="1" x14ac:dyDescent="0.3">
      <c r="A62" s="5" t="s">
        <v>5064</v>
      </c>
      <c r="B62" s="9" t="s">
        <v>5065</v>
      </c>
      <c r="C62" s="9" t="s">
        <v>5066</v>
      </c>
      <c r="D62" s="9" t="s">
        <v>5079</v>
      </c>
      <c r="E62" s="9" t="s">
        <v>5068</v>
      </c>
      <c r="F62" s="9" t="s">
        <v>5070</v>
      </c>
      <c r="G62" s="9" t="s">
        <v>5071</v>
      </c>
      <c r="H62" s="9" t="s">
        <v>5072</v>
      </c>
      <c r="I62" s="9" t="s">
        <v>5073</v>
      </c>
      <c r="J62" s="10" t="s">
        <v>5075</v>
      </c>
    </row>
    <row r="63" spans="1:10" hidden="1" x14ac:dyDescent="0.3">
      <c r="A63" s="3">
        <v>169</v>
      </c>
      <c r="B63" s="8">
        <f>+N162</f>
        <v>83</v>
      </c>
      <c r="C63" s="8">
        <v>17</v>
      </c>
      <c r="D63" s="12">
        <f>+N159</f>
        <v>196</v>
      </c>
      <c r="E63" s="8">
        <v>100</v>
      </c>
      <c r="F63" s="8">
        <v>7</v>
      </c>
      <c r="G63" s="8">
        <f>+N157</f>
        <v>22</v>
      </c>
      <c r="H63" s="8">
        <v>0</v>
      </c>
      <c r="I63" s="11">
        <v>0</v>
      </c>
      <c r="J63" s="8">
        <v>82</v>
      </c>
    </row>
    <row r="64" spans="1:10" hidden="1" x14ac:dyDescent="0.3">
      <c r="A64" s="13"/>
      <c r="B64" s="13"/>
      <c r="C64" s="13"/>
      <c r="D64" s="13"/>
      <c r="E64" s="13"/>
      <c r="F64" s="13"/>
      <c r="G64" s="13"/>
      <c r="H64" s="14"/>
      <c r="I64" s="15"/>
      <c r="J64" s="13"/>
    </row>
    <row r="65" spans="1:12" hidden="1" x14ac:dyDescent="0.3">
      <c r="A65" s="13"/>
      <c r="B65" s="13"/>
      <c r="C65" s="13"/>
      <c r="D65" s="13"/>
      <c r="E65" s="13"/>
      <c r="F65" s="13"/>
      <c r="G65" s="13"/>
      <c r="H65" s="13"/>
      <c r="I65" s="15"/>
      <c r="J65" s="13"/>
    </row>
    <row r="66" spans="1:12" hidden="1" x14ac:dyDescent="0.3">
      <c r="A66" s="13"/>
      <c r="B66" s="13"/>
      <c r="C66" s="13"/>
      <c r="D66" s="13"/>
      <c r="E66" s="13"/>
      <c r="F66" s="13"/>
      <c r="G66" s="13"/>
      <c r="H66" s="13"/>
      <c r="I66" s="15"/>
      <c r="J66" s="13"/>
    </row>
    <row r="67" spans="1:12" hidden="1" x14ac:dyDescent="0.3">
      <c r="A67" s="13"/>
      <c r="B67" s="13"/>
      <c r="C67" s="13"/>
      <c r="D67" s="13"/>
      <c r="E67" s="13"/>
      <c r="F67" s="13"/>
      <c r="G67" s="13"/>
      <c r="H67" s="13"/>
      <c r="I67" s="15"/>
      <c r="J67" s="13"/>
    </row>
    <row r="68" spans="1:12" hidden="1" x14ac:dyDescent="0.3">
      <c r="A68" s="13"/>
      <c r="B68" s="13"/>
      <c r="C68" s="13"/>
      <c r="D68" s="13"/>
      <c r="E68" s="13"/>
      <c r="F68" s="13"/>
      <c r="G68" s="13"/>
      <c r="H68" s="13"/>
      <c r="I68" s="15"/>
      <c r="J68" s="13"/>
    </row>
    <row r="69" spans="1:12" hidden="1" x14ac:dyDescent="0.3">
      <c r="A69" s="13"/>
      <c r="B69" s="13"/>
      <c r="C69" s="13"/>
      <c r="D69" s="13"/>
      <c r="E69" s="13"/>
      <c r="F69" s="13"/>
      <c r="G69" s="13"/>
      <c r="H69" s="13"/>
      <c r="I69" s="15"/>
      <c r="J69" s="13"/>
    </row>
    <row r="70" spans="1:12" hidden="1" x14ac:dyDescent="0.3">
      <c r="A70" s="13"/>
      <c r="B70" s="13"/>
      <c r="C70" s="13"/>
      <c r="D70" s="13"/>
      <c r="E70" s="13"/>
      <c r="F70" s="13"/>
      <c r="G70" s="13"/>
      <c r="H70" s="13"/>
      <c r="I70" s="15"/>
      <c r="J70" s="13"/>
    </row>
    <row r="71" spans="1:12" hidden="1" x14ac:dyDescent="0.3">
      <c r="D71" s="13"/>
      <c r="E71" s="13"/>
      <c r="F71" s="13"/>
      <c r="G71" s="13"/>
    </row>
    <row r="72" spans="1:12" hidden="1" x14ac:dyDescent="0.3"/>
    <row r="73" spans="1:12" hidden="1" x14ac:dyDescent="0.3">
      <c r="C73" t="s">
        <v>5095</v>
      </c>
      <c r="I73" t="s">
        <v>5096</v>
      </c>
    </row>
    <row r="74" spans="1:12" hidden="1" x14ac:dyDescent="0.3">
      <c r="C74" t="s">
        <v>27</v>
      </c>
      <c r="D74" t="s">
        <v>5097</v>
      </c>
      <c r="F74">
        <f>+D6</f>
        <v>932</v>
      </c>
      <c r="I74" t="s">
        <v>27</v>
      </c>
      <c r="J74" t="s">
        <v>5098</v>
      </c>
      <c r="L74">
        <f>D9</f>
        <v>902</v>
      </c>
    </row>
    <row r="75" spans="1:12" hidden="1" x14ac:dyDescent="0.3">
      <c r="C75" t="s">
        <v>65</v>
      </c>
      <c r="D75" t="s">
        <v>5099</v>
      </c>
      <c r="F75">
        <f>+G9</f>
        <v>88</v>
      </c>
      <c r="I75" t="s">
        <v>65</v>
      </c>
      <c r="J75" t="s">
        <v>5100</v>
      </c>
      <c r="L75">
        <f>+G12</f>
        <v>144</v>
      </c>
    </row>
    <row r="76" spans="1:12" hidden="1" x14ac:dyDescent="0.3">
      <c r="C76" t="s">
        <v>494</v>
      </c>
      <c r="D76" t="s">
        <v>5101</v>
      </c>
      <c r="F76">
        <f>+I9</f>
        <v>29</v>
      </c>
      <c r="I76" t="s">
        <v>494</v>
      </c>
      <c r="J76" t="s">
        <v>5102</v>
      </c>
      <c r="L76">
        <f>+I12</f>
        <v>0</v>
      </c>
    </row>
    <row r="77" spans="1:12" hidden="1" x14ac:dyDescent="0.3">
      <c r="C77" t="s">
        <v>3434</v>
      </c>
      <c r="D77" t="s">
        <v>5103</v>
      </c>
      <c r="F77">
        <f>-B9</f>
        <v>-147</v>
      </c>
      <c r="I77" t="s">
        <v>3434</v>
      </c>
      <c r="J77" t="s">
        <v>5104</v>
      </c>
      <c r="L77">
        <f>-B12</f>
        <v>-63</v>
      </c>
    </row>
    <row r="78" spans="1:12" hidden="1" x14ac:dyDescent="0.3"/>
    <row r="79" spans="1:12" hidden="1" x14ac:dyDescent="0.3">
      <c r="C79" t="s">
        <v>3314</v>
      </c>
      <c r="E79" t="s">
        <v>5105</v>
      </c>
      <c r="F79">
        <f>SUM(F74:F78)</f>
        <v>902</v>
      </c>
      <c r="I79" t="s">
        <v>3314</v>
      </c>
      <c r="K79" t="s">
        <v>5105</v>
      </c>
      <c r="L79">
        <f>SUM(L74:L78)</f>
        <v>983</v>
      </c>
    </row>
    <row r="80" spans="1:12" hidden="1" x14ac:dyDescent="0.3"/>
    <row r="81" spans="3:12" hidden="1" x14ac:dyDescent="0.3"/>
    <row r="82" spans="3:12" hidden="1" x14ac:dyDescent="0.3">
      <c r="C82" t="s">
        <v>5106</v>
      </c>
      <c r="I82" t="s">
        <v>5107</v>
      </c>
    </row>
    <row r="83" spans="3:12" hidden="1" x14ac:dyDescent="0.3">
      <c r="C83" t="s">
        <v>27</v>
      </c>
      <c r="D83" t="s">
        <v>5108</v>
      </c>
      <c r="F83">
        <v>874</v>
      </c>
      <c r="I83" t="s">
        <v>27</v>
      </c>
      <c r="J83" t="s">
        <v>5109</v>
      </c>
      <c r="L83">
        <v>839</v>
      </c>
    </row>
    <row r="84" spans="3:12" hidden="1" x14ac:dyDescent="0.3">
      <c r="C84" t="s">
        <v>65</v>
      </c>
      <c r="D84" t="s">
        <v>5110</v>
      </c>
      <c r="F84">
        <v>28</v>
      </c>
      <c r="I84" t="s">
        <v>65</v>
      </c>
      <c r="J84" t="s">
        <v>5110</v>
      </c>
      <c r="L84">
        <v>38</v>
      </c>
    </row>
    <row r="85" spans="3:12" hidden="1" x14ac:dyDescent="0.3">
      <c r="C85" t="s">
        <v>494</v>
      </c>
      <c r="D85" t="s">
        <v>5109</v>
      </c>
      <c r="F85">
        <v>839</v>
      </c>
      <c r="I85" t="s">
        <v>494</v>
      </c>
      <c r="J85" t="s">
        <v>5111</v>
      </c>
      <c r="L85">
        <v>817</v>
      </c>
    </row>
    <row r="86" spans="3:12" hidden="1" x14ac:dyDescent="0.3">
      <c r="C86" t="s">
        <v>3434</v>
      </c>
      <c r="D86" t="s">
        <v>5065</v>
      </c>
      <c r="F86">
        <f>F83+F84-F85</f>
        <v>63</v>
      </c>
      <c r="I86" t="s">
        <v>3434</v>
      </c>
      <c r="J86" t="s">
        <v>5065</v>
      </c>
      <c r="L86">
        <v>60</v>
      </c>
    </row>
    <row r="87" spans="3:12" hidden="1" x14ac:dyDescent="0.3">
      <c r="E87" t="s">
        <v>5112</v>
      </c>
      <c r="F87">
        <f>F83+F84-F85</f>
        <v>63</v>
      </c>
      <c r="K87" t="s">
        <v>5112</v>
      </c>
      <c r="L87">
        <f>L83+L84-L85</f>
        <v>60</v>
      </c>
    </row>
    <row r="88" spans="3:12" hidden="1" x14ac:dyDescent="0.3"/>
    <row r="89" spans="3:12" hidden="1" x14ac:dyDescent="0.3"/>
    <row r="90" spans="3:12" hidden="1" x14ac:dyDescent="0.3">
      <c r="C90" t="s">
        <v>5113</v>
      </c>
      <c r="I90" t="s">
        <v>5114</v>
      </c>
    </row>
    <row r="91" spans="3:12" hidden="1" x14ac:dyDescent="0.3">
      <c r="C91" t="s">
        <v>27</v>
      </c>
      <c r="D91" t="s">
        <v>5115</v>
      </c>
      <c r="F91">
        <v>817</v>
      </c>
      <c r="I91" t="s">
        <v>27</v>
      </c>
      <c r="J91" t="s">
        <v>5116</v>
      </c>
      <c r="L91">
        <v>847</v>
      </c>
    </row>
    <row r="92" spans="3:12" hidden="1" x14ac:dyDescent="0.3">
      <c r="C92" t="s">
        <v>65</v>
      </c>
      <c r="D92" t="s">
        <v>5110</v>
      </c>
      <c r="F92">
        <v>94</v>
      </c>
      <c r="I92" t="s">
        <v>65</v>
      </c>
      <c r="J92" t="s">
        <v>5110</v>
      </c>
      <c r="L92">
        <v>120</v>
      </c>
    </row>
    <row r="93" spans="3:12" hidden="1" x14ac:dyDescent="0.3">
      <c r="C93" t="s">
        <v>494</v>
      </c>
      <c r="D93" t="s">
        <v>5117</v>
      </c>
      <c r="F93">
        <v>847</v>
      </c>
      <c r="I93" t="s">
        <v>494</v>
      </c>
      <c r="J93" t="s">
        <v>5118</v>
      </c>
      <c r="L93">
        <v>866</v>
      </c>
    </row>
    <row r="94" spans="3:12" hidden="1" x14ac:dyDescent="0.3">
      <c r="C94" t="s">
        <v>3434</v>
      </c>
      <c r="D94" t="s">
        <v>5065</v>
      </c>
      <c r="F94">
        <v>64</v>
      </c>
      <c r="I94" t="s">
        <v>3434</v>
      </c>
      <c r="J94" t="s">
        <v>5065</v>
      </c>
    </row>
    <row r="95" spans="3:12" hidden="1" x14ac:dyDescent="0.3">
      <c r="E95" t="s">
        <v>5112</v>
      </c>
      <c r="F95">
        <f>F91+F92-F93</f>
        <v>64</v>
      </c>
      <c r="K95" t="s">
        <v>5112</v>
      </c>
      <c r="L95">
        <f>L91+L92-L93</f>
        <v>101</v>
      </c>
    </row>
    <row r="96" spans="3:12" hidden="1" x14ac:dyDescent="0.3"/>
    <row r="97" spans="3:12" hidden="1" x14ac:dyDescent="0.3"/>
    <row r="98" spans="3:12" hidden="1" x14ac:dyDescent="0.3"/>
    <row r="99" spans="3:12" hidden="1" x14ac:dyDescent="0.3">
      <c r="C99" s="16" t="s">
        <v>5083</v>
      </c>
      <c r="I99" s="16" t="s">
        <v>5084</v>
      </c>
    </row>
    <row r="100" spans="3:12" hidden="1" x14ac:dyDescent="0.3">
      <c r="C100" t="s">
        <v>27</v>
      </c>
      <c r="D100" t="s">
        <v>5119</v>
      </c>
      <c r="F100">
        <v>866</v>
      </c>
      <c r="I100" t="s">
        <v>27</v>
      </c>
      <c r="J100" t="s">
        <v>5120</v>
      </c>
      <c r="L100">
        <v>899</v>
      </c>
    </row>
    <row r="101" spans="3:12" hidden="1" x14ac:dyDescent="0.3">
      <c r="C101" t="s">
        <v>65</v>
      </c>
      <c r="D101" t="s">
        <v>5110</v>
      </c>
      <c r="F101">
        <v>148</v>
      </c>
      <c r="I101" t="s">
        <v>65</v>
      </c>
      <c r="J101" t="s">
        <v>5110</v>
      </c>
      <c r="L101">
        <v>136</v>
      </c>
    </row>
    <row r="102" spans="3:12" hidden="1" x14ac:dyDescent="0.3">
      <c r="C102" t="s">
        <v>494</v>
      </c>
      <c r="D102" t="s">
        <v>5120</v>
      </c>
      <c r="F102">
        <v>899</v>
      </c>
      <c r="I102" t="s">
        <v>494</v>
      </c>
      <c r="J102" t="s">
        <v>5121</v>
      </c>
      <c r="L102">
        <v>765</v>
      </c>
    </row>
    <row r="103" spans="3:12" hidden="1" x14ac:dyDescent="0.3">
      <c r="C103" t="s">
        <v>3434</v>
      </c>
      <c r="D103" t="s">
        <v>5065</v>
      </c>
      <c r="F103">
        <v>0</v>
      </c>
      <c r="I103" t="s">
        <v>3434</v>
      </c>
      <c r="J103" t="s">
        <v>5065</v>
      </c>
      <c r="L103">
        <v>0</v>
      </c>
    </row>
    <row r="104" spans="3:12" hidden="1" x14ac:dyDescent="0.3">
      <c r="E104" t="s">
        <v>5112</v>
      </c>
      <c r="F104">
        <f>F100+F101-F102</f>
        <v>115</v>
      </c>
      <c r="K104" t="s">
        <v>5112</v>
      </c>
      <c r="L104">
        <f>L100+L101-L102</f>
        <v>270</v>
      </c>
    </row>
    <row r="105" spans="3:12" hidden="1" x14ac:dyDescent="0.3"/>
    <row r="106" spans="3:12" hidden="1" x14ac:dyDescent="0.3"/>
    <row r="107" spans="3:12" hidden="1" x14ac:dyDescent="0.3"/>
    <row r="108" spans="3:12" hidden="1" x14ac:dyDescent="0.3">
      <c r="C108" s="16" t="s">
        <v>5085</v>
      </c>
      <c r="I108" s="16" t="s">
        <v>5122</v>
      </c>
    </row>
    <row r="109" spans="3:12" hidden="1" x14ac:dyDescent="0.3">
      <c r="C109" t="s">
        <v>27</v>
      </c>
      <c r="D109" t="s">
        <v>5121</v>
      </c>
      <c r="F109">
        <v>765</v>
      </c>
      <c r="I109" t="s">
        <v>27</v>
      </c>
      <c r="J109" t="s">
        <v>5123</v>
      </c>
      <c r="L109">
        <v>743</v>
      </c>
    </row>
    <row r="110" spans="3:12" hidden="1" x14ac:dyDescent="0.3">
      <c r="C110" t="s">
        <v>65</v>
      </c>
      <c r="D110" t="s">
        <v>5110</v>
      </c>
      <c r="F110">
        <v>125</v>
      </c>
      <c r="I110" t="s">
        <v>65</v>
      </c>
      <c r="J110" t="s">
        <v>5110</v>
      </c>
      <c r="L110">
        <v>57</v>
      </c>
    </row>
    <row r="111" spans="3:12" hidden="1" x14ac:dyDescent="0.3">
      <c r="C111" t="s">
        <v>494</v>
      </c>
      <c r="D111" t="s">
        <v>5123</v>
      </c>
      <c r="F111">
        <v>743</v>
      </c>
      <c r="I111" t="s">
        <v>494</v>
      </c>
      <c r="J111" t="s">
        <v>5124</v>
      </c>
      <c r="L111">
        <v>690</v>
      </c>
    </row>
    <row r="112" spans="3:12" hidden="1" x14ac:dyDescent="0.3">
      <c r="C112" t="s">
        <v>3434</v>
      </c>
      <c r="D112" t="s">
        <v>5065</v>
      </c>
      <c r="F112" t="s">
        <v>5125</v>
      </c>
      <c r="I112" t="s">
        <v>3434</v>
      </c>
      <c r="J112" t="s">
        <v>5065</v>
      </c>
    </row>
    <row r="113" spans="3:12" hidden="1" x14ac:dyDescent="0.3">
      <c r="E113" t="s">
        <v>5112</v>
      </c>
      <c r="F113">
        <f>F109+F110-F111</f>
        <v>147</v>
      </c>
      <c r="K113" t="s">
        <v>5112</v>
      </c>
      <c r="L113">
        <f>L109+L110-L111</f>
        <v>110</v>
      </c>
    </row>
    <row r="114" spans="3:12" hidden="1" x14ac:dyDescent="0.3"/>
    <row r="115" spans="3:12" hidden="1" x14ac:dyDescent="0.3"/>
    <row r="116" spans="3:12" hidden="1" x14ac:dyDescent="0.3">
      <c r="C116" s="16" t="s">
        <v>5087</v>
      </c>
      <c r="I116" s="16" t="s">
        <v>5088</v>
      </c>
    </row>
    <row r="117" spans="3:12" hidden="1" x14ac:dyDescent="0.3">
      <c r="C117" t="s">
        <v>27</v>
      </c>
      <c r="D117" t="s">
        <v>5126</v>
      </c>
      <c r="F117">
        <v>690</v>
      </c>
      <c r="I117" t="s">
        <v>27</v>
      </c>
      <c r="J117" t="s">
        <v>5127</v>
      </c>
      <c r="L117">
        <v>663</v>
      </c>
    </row>
    <row r="118" spans="3:12" hidden="1" x14ac:dyDescent="0.3">
      <c r="C118" t="s">
        <v>65</v>
      </c>
      <c r="D118" t="s">
        <v>5110</v>
      </c>
      <c r="F118">
        <v>93</v>
      </c>
      <c r="I118" t="s">
        <v>65</v>
      </c>
      <c r="J118" t="s">
        <v>5110</v>
      </c>
      <c r="L118">
        <v>132</v>
      </c>
    </row>
    <row r="119" spans="3:12" hidden="1" x14ac:dyDescent="0.3">
      <c r="C119" t="s">
        <v>494</v>
      </c>
      <c r="D119" t="s">
        <v>5127</v>
      </c>
      <c r="F119">
        <v>663</v>
      </c>
      <c r="I119" t="s">
        <v>494</v>
      </c>
      <c r="J119" t="s">
        <v>5128</v>
      </c>
      <c r="L119">
        <v>523</v>
      </c>
    </row>
    <row r="120" spans="3:12" hidden="1" x14ac:dyDescent="0.3">
      <c r="C120" t="s">
        <v>3434</v>
      </c>
      <c r="D120" t="s">
        <v>5065</v>
      </c>
      <c r="I120" t="s">
        <v>3434</v>
      </c>
      <c r="J120" t="s">
        <v>5065</v>
      </c>
    </row>
    <row r="121" spans="3:12" hidden="1" x14ac:dyDescent="0.3">
      <c r="E121" t="s">
        <v>5112</v>
      </c>
      <c r="F121">
        <f>F117+F118-F119</f>
        <v>120</v>
      </c>
      <c r="K121" t="s">
        <v>5112</v>
      </c>
      <c r="L121">
        <f>L117+L118-L119</f>
        <v>272</v>
      </c>
    </row>
    <row r="122" spans="3:12" hidden="1" x14ac:dyDescent="0.3"/>
    <row r="123" spans="3:12" hidden="1" x14ac:dyDescent="0.3"/>
    <row r="124" spans="3:12" hidden="1" x14ac:dyDescent="0.3">
      <c r="C124" s="16" t="s">
        <v>5089</v>
      </c>
      <c r="I124" s="16" t="s">
        <v>5090</v>
      </c>
    </row>
    <row r="125" spans="3:12" hidden="1" x14ac:dyDescent="0.3">
      <c r="C125" t="s">
        <v>27</v>
      </c>
      <c r="D125" t="s">
        <v>5128</v>
      </c>
      <c r="F125">
        <f>+D45</f>
        <v>523</v>
      </c>
      <c r="I125" t="s">
        <v>27</v>
      </c>
      <c r="J125" t="s">
        <v>5129</v>
      </c>
      <c r="L125">
        <v>559</v>
      </c>
    </row>
    <row r="126" spans="3:12" hidden="1" x14ac:dyDescent="0.3">
      <c r="C126" t="s">
        <v>65</v>
      </c>
      <c r="D126" t="s">
        <v>5110</v>
      </c>
      <c r="F126">
        <v>197</v>
      </c>
      <c r="I126" t="s">
        <v>65</v>
      </c>
      <c r="J126" t="s">
        <v>5110</v>
      </c>
      <c r="L126">
        <v>60</v>
      </c>
    </row>
    <row r="127" spans="3:12" hidden="1" x14ac:dyDescent="0.3">
      <c r="C127" t="s">
        <v>494</v>
      </c>
      <c r="D127" t="s">
        <v>5129</v>
      </c>
      <c r="F127">
        <f>568-9</f>
        <v>559</v>
      </c>
      <c r="I127" t="s">
        <v>494</v>
      </c>
      <c r="J127" t="s">
        <v>5130</v>
      </c>
      <c r="L127">
        <v>482</v>
      </c>
    </row>
    <row r="128" spans="3:12" hidden="1" x14ac:dyDescent="0.3">
      <c r="C128" t="s">
        <v>3434</v>
      </c>
      <c r="D128" t="s">
        <v>5065</v>
      </c>
      <c r="I128" t="s">
        <v>3434</v>
      </c>
      <c r="J128" t="s">
        <v>5065</v>
      </c>
    </row>
    <row r="129" spans="3:12" hidden="1" x14ac:dyDescent="0.3">
      <c r="E129" t="s">
        <v>5112</v>
      </c>
      <c r="F129">
        <f>F125+F126-F127</f>
        <v>161</v>
      </c>
      <c r="K129" t="s">
        <v>5112</v>
      </c>
      <c r="L129">
        <f>L125+L126-L127</f>
        <v>137</v>
      </c>
    </row>
    <row r="130" spans="3:12" hidden="1" x14ac:dyDescent="0.3"/>
    <row r="131" spans="3:12" hidden="1" x14ac:dyDescent="0.3"/>
    <row r="132" spans="3:12" hidden="1" x14ac:dyDescent="0.3"/>
    <row r="133" spans="3:12" hidden="1" x14ac:dyDescent="0.3">
      <c r="C133" s="16" t="s">
        <v>5091</v>
      </c>
      <c r="J133" t="s">
        <v>5131</v>
      </c>
    </row>
    <row r="134" spans="3:12" hidden="1" x14ac:dyDescent="0.3">
      <c r="C134" t="s">
        <v>27</v>
      </c>
      <c r="D134" t="s">
        <v>5129</v>
      </c>
      <c r="F134">
        <v>559</v>
      </c>
      <c r="J134" t="s">
        <v>5132</v>
      </c>
    </row>
    <row r="135" spans="3:12" hidden="1" x14ac:dyDescent="0.3">
      <c r="C135" t="s">
        <v>65</v>
      </c>
      <c r="D135" t="s">
        <v>5110</v>
      </c>
      <c r="F135">
        <v>15</v>
      </c>
      <c r="J135" t="s">
        <v>5133</v>
      </c>
    </row>
    <row r="136" spans="3:12" hidden="1" x14ac:dyDescent="0.3">
      <c r="C136" t="s">
        <v>494</v>
      </c>
      <c r="D136" t="s">
        <v>5130</v>
      </c>
      <c r="F136">
        <v>394</v>
      </c>
    </row>
    <row r="137" spans="3:12" hidden="1" x14ac:dyDescent="0.3">
      <c r="C137" t="s">
        <v>3434</v>
      </c>
      <c r="D137" t="s">
        <v>5065</v>
      </c>
    </row>
    <row r="138" spans="3:12" hidden="1" x14ac:dyDescent="0.3">
      <c r="E138" t="s">
        <v>5112</v>
      </c>
      <c r="F138">
        <f>F134+F135-F136</f>
        <v>180</v>
      </c>
    </row>
    <row r="139" spans="3:12" hidden="1" x14ac:dyDescent="0.3"/>
    <row r="140" spans="3:12" hidden="1" x14ac:dyDescent="0.3"/>
    <row r="141" spans="3:12" hidden="1" x14ac:dyDescent="0.3"/>
    <row r="142" spans="3:12" hidden="1" x14ac:dyDescent="0.3"/>
    <row r="143" spans="3:12" hidden="1" x14ac:dyDescent="0.3">
      <c r="C143" s="17" t="s">
        <v>5134</v>
      </c>
      <c r="I143" s="18" t="s">
        <v>5135</v>
      </c>
    </row>
    <row r="144" spans="3:12" hidden="1" x14ac:dyDescent="0.3">
      <c r="C144" t="s">
        <v>27</v>
      </c>
      <c r="D144" t="s">
        <v>5136</v>
      </c>
      <c r="F144">
        <v>394</v>
      </c>
      <c r="I144" t="s">
        <v>27</v>
      </c>
      <c r="J144" t="s">
        <v>5137</v>
      </c>
      <c r="L144">
        <f>+D57</f>
        <v>303</v>
      </c>
    </row>
    <row r="145" spans="1:14" hidden="1" x14ac:dyDescent="0.3">
      <c r="C145" t="s">
        <v>65</v>
      </c>
      <c r="D145" t="s">
        <v>5110</v>
      </c>
      <c r="F145">
        <v>31</v>
      </c>
      <c r="I145" t="s">
        <v>65</v>
      </c>
      <c r="J145" t="s">
        <v>5110</v>
      </c>
      <c r="L145">
        <v>6</v>
      </c>
    </row>
    <row r="146" spans="1:14" hidden="1" x14ac:dyDescent="0.3">
      <c r="C146" t="s">
        <v>494</v>
      </c>
      <c r="D146" t="s">
        <v>5137</v>
      </c>
      <c r="F146">
        <v>303</v>
      </c>
      <c r="I146" t="s">
        <v>494</v>
      </c>
      <c r="J146" t="s">
        <v>5138</v>
      </c>
      <c r="L146">
        <v>257</v>
      </c>
    </row>
    <row r="147" spans="1:14" hidden="1" x14ac:dyDescent="0.3">
      <c r="C147" t="s">
        <v>3434</v>
      </c>
      <c r="D147" t="s">
        <v>5065</v>
      </c>
      <c r="I147" t="s">
        <v>3434</v>
      </c>
      <c r="J147" t="s">
        <v>5065</v>
      </c>
    </row>
    <row r="148" spans="1:14" hidden="1" x14ac:dyDescent="0.3">
      <c r="E148" t="s">
        <v>5112</v>
      </c>
      <c r="F148">
        <f>F144+F145-F146</f>
        <v>122</v>
      </c>
      <c r="K148" t="s">
        <v>5112</v>
      </c>
      <c r="L148">
        <f>L144+L145-L146</f>
        <v>52</v>
      </c>
    </row>
    <row r="149" spans="1:14" hidden="1" x14ac:dyDescent="0.3"/>
    <row r="150" spans="1:14" hidden="1" x14ac:dyDescent="0.3">
      <c r="A150" s="703" t="s">
        <v>5139</v>
      </c>
      <c r="B150" s="703"/>
      <c r="C150" s="703"/>
      <c r="D150" s="703"/>
      <c r="E150" s="703"/>
      <c r="F150" s="703"/>
      <c r="G150" s="703"/>
      <c r="H150" s="703"/>
      <c r="I150" s="703"/>
      <c r="J150" s="703"/>
    </row>
    <row r="151" spans="1:14" ht="72" hidden="1" x14ac:dyDescent="0.3">
      <c r="A151" s="5" t="s">
        <v>5064</v>
      </c>
      <c r="B151" s="19" t="s">
        <v>5140</v>
      </c>
      <c r="C151" s="19" t="s">
        <v>5141</v>
      </c>
      <c r="D151" s="9" t="s">
        <v>5079</v>
      </c>
      <c r="E151" s="9" t="s">
        <v>5068</v>
      </c>
      <c r="F151" s="20" t="s">
        <v>5142</v>
      </c>
      <c r="G151" s="9" t="s">
        <v>5143</v>
      </c>
      <c r="H151" s="9" t="s">
        <v>5072</v>
      </c>
      <c r="I151" s="9" t="s">
        <v>5073</v>
      </c>
      <c r="J151" s="10" t="s">
        <v>5075</v>
      </c>
    </row>
    <row r="152" spans="1:14" hidden="1" x14ac:dyDescent="0.3">
      <c r="A152" s="3">
        <f>+A63+H152</f>
        <v>169</v>
      </c>
      <c r="B152" s="12">
        <f>+F161</f>
        <v>84</v>
      </c>
      <c r="C152" s="8">
        <v>34</v>
      </c>
      <c r="D152" s="12">
        <f>+F159</f>
        <v>175</v>
      </c>
      <c r="E152" s="8">
        <v>69</v>
      </c>
      <c r="F152" s="8">
        <v>0</v>
      </c>
      <c r="G152" s="12">
        <v>63</v>
      </c>
      <c r="H152" s="8">
        <v>0</v>
      </c>
      <c r="I152" s="11">
        <v>0</v>
      </c>
      <c r="J152" s="8">
        <f>+A152-E152</f>
        <v>100</v>
      </c>
    </row>
    <row r="153" spans="1:14" hidden="1" x14ac:dyDescent="0.3"/>
    <row r="154" spans="1:14" ht="15" hidden="1" thickBot="1" x14ac:dyDescent="0.35">
      <c r="B154" s="18" t="s">
        <v>5144</v>
      </c>
      <c r="C154" s="21"/>
      <c r="K154" s="18" t="s">
        <v>5145</v>
      </c>
    </row>
    <row r="155" spans="1:14" ht="15" hidden="1" thickBot="1" x14ac:dyDescent="0.35">
      <c r="B155" s="22" t="s">
        <v>27</v>
      </c>
      <c r="C155" s="23" t="s">
        <v>5146</v>
      </c>
      <c r="D155" s="24"/>
      <c r="E155" s="24"/>
      <c r="F155" s="25">
        <f>+D63</f>
        <v>196</v>
      </c>
      <c r="K155" s="22" t="s">
        <v>27</v>
      </c>
      <c r="L155" s="23" t="s">
        <v>5147</v>
      </c>
      <c r="M155" s="24"/>
      <c r="N155" s="25">
        <v>257</v>
      </c>
    </row>
    <row r="156" spans="1:14" ht="10.95" hidden="1" customHeight="1" thickBot="1" x14ac:dyDescent="0.35">
      <c r="B156" s="26"/>
      <c r="C156" s="27"/>
      <c r="D156" s="28"/>
      <c r="E156" s="28"/>
      <c r="F156" s="29"/>
      <c r="K156" s="22"/>
      <c r="L156" s="23"/>
      <c r="M156" s="24"/>
      <c r="N156" s="25"/>
    </row>
    <row r="157" spans="1:14" ht="15" hidden="1" thickBot="1" x14ac:dyDescent="0.35">
      <c r="B157" s="22" t="s">
        <v>65</v>
      </c>
      <c r="C157" s="23" t="s">
        <v>5148</v>
      </c>
      <c r="D157" s="24"/>
      <c r="E157" s="24"/>
      <c r="F157" s="25">
        <f>+G152+I152</f>
        <v>63</v>
      </c>
      <c r="K157" s="22" t="s">
        <v>65</v>
      </c>
      <c r="L157" s="23" t="s">
        <v>5110</v>
      </c>
      <c r="M157" s="24"/>
      <c r="N157" s="25">
        <v>22</v>
      </c>
    </row>
    <row r="158" spans="1:14" ht="15" hidden="1" thickBot="1" x14ac:dyDescent="0.35">
      <c r="B158" s="22"/>
      <c r="C158" s="23"/>
      <c r="D158" s="24"/>
      <c r="E158" s="24"/>
      <c r="F158" s="29"/>
      <c r="K158" s="22"/>
      <c r="L158" s="23"/>
      <c r="M158" s="24"/>
      <c r="N158" s="25"/>
    </row>
    <row r="159" spans="1:14" ht="15" hidden="1" thickBot="1" x14ac:dyDescent="0.35">
      <c r="B159" s="22" t="s">
        <v>494</v>
      </c>
      <c r="C159" s="23" t="s">
        <v>5149</v>
      </c>
      <c r="D159" s="24"/>
      <c r="E159" s="24"/>
      <c r="F159" s="25">
        <v>175</v>
      </c>
      <c r="K159" s="22" t="s">
        <v>494</v>
      </c>
      <c r="L159" s="23" t="s">
        <v>5150</v>
      </c>
      <c r="M159" s="24"/>
      <c r="N159" s="25">
        <v>196</v>
      </c>
    </row>
    <row r="160" spans="1:14" ht="10.95" hidden="1" customHeight="1" thickBot="1" x14ac:dyDescent="0.35">
      <c r="B160" s="30"/>
      <c r="C160" s="31"/>
      <c r="D160" s="32"/>
      <c r="E160" s="32"/>
      <c r="F160" s="33"/>
      <c r="K160" s="34"/>
      <c r="L160" s="35"/>
      <c r="M160" s="36"/>
      <c r="N160" s="37"/>
    </row>
    <row r="161" spans="1:14" ht="15" hidden="1" thickBot="1" x14ac:dyDescent="0.35">
      <c r="B161" s="38" t="s">
        <v>3434</v>
      </c>
      <c r="C161" s="39" t="s">
        <v>5065</v>
      </c>
      <c r="D161" s="39"/>
      <c r="E161" s="39" t="s">
        <v>5151</v>
      </c>
      <c r="F161" s="40">
        <f>+F155+F157-F159</f>
        <v>84</v>
      </c>
      <c r="K161" s="34" t="s">
        <v>3434</v>
      </c>
      <c r="L161" s="35" t="s">
        <v>5065</v>
      </c>
      <c r="M161" s="36"/>
      <c r="N161" s="41"/>
    </row>
    <row r="162" spans="1:14" ht="15" hidden="1" thickBot="1" x14ac:dyDescent="0.35">
      <c r="K162" s="38"/>
      <c r="L162" s="39"/>
      <c r="M162" s="39" t="s">
        <v>5112</v>
      </c>
      <c r="N162" s="40">
        <f>N155+N157-N159</f>
        <v>83</v>
      </c>
    </row>
    <row r="163" spans="1:14" x14ac:dyDescent="0.3">
      <c r="I163" s="701" t="s">
        <v>5152</v>
      </c>
      <c r="J163" s="702"/>
    </row>
    <row r="164" spans="1:14" ht="15" thickBot="1" x14ac:dyDescent="0.35">
      <c r="I164" s="163">
        <v>46204</v>
      </c>
      <c r="J164" s="164">
        <v>46210</v>
      </c>
    </row>
    <row r="165" spans="1:14" ht="88.95" hidden="1" customHeight="1" thickBot="1" x14ac:dyDescent="0.35">
      <c r="A165" s="169" t="s">
        <v>5153</v>
      </c>
      <c r="B165" s="170" t="s">
        <v>5154</v>
      </c>
      <c r="C165" s="170" t="s">
        <v>5155</v>
      </c>
      <c r="D165" s="170" t="s">
        <v>5079</v>
      </c>
      <c r="E165" s="170" t="s">
        <v>5068</v>
      </c>
      <c r="F165" s="170" t="s">
        <v>5156</v>
      </c>
      <c r="G165" s="170" t="s">
        <v>5143</v>
      </c>
      <c r="H165" s="170" t="s">
        <v>5072</v>
      </c>
      <c r="I165" s="170" t="s">
        <v>5073</v>
      </c>
      <c r="J165" s="171" t="s">
        <v>5075</v>
      </c>
    </row>
    <row r="166" spans="1:14" ht="15" hidden="1" thickBot="1" x14ac:dyDescent="0.35">
      <c r="A166" s="165">
        <f>+'MACROS (não alterar)'!B1</f>
        <v>171</v>
      </c>
      <c r="B166" s="166">
        <f>+GETPIVOTDATA("ANOMALIAS",'MACROS (não alterar)'!$F$6)</f>
        <v>25</v>
      </c>
      <c r="C166" s="166">
        <f>+COUNTA('MACROS (não alterar)'!O6:O21)</f>
        <v>14</v>
      </c>
      <c r="D166" s="166">
        <f>+GETPIVOTDATA("ANOMALIAS",'MACROS (não alterar)'!$U$4)</f>
        <v>17</v>
      </c>
      <c r="E166" s="166">
        <f>+COUNTA('MACROS (não alterar)'!Z5:Z36)</f>
        <v>14</v>
      </c>
      <c r="F166" s="166">
        <f>+COUNTA('MACROS (não alterar)'!AE6:AE12)</f>
        <v>7</v>
      </c>
      <c r="G166" s="166">
        <f>+GETPIVOTDATA("Contagem de ANOMALIAS",'MACROS (não alterar)'!$AJ$5)</f>
        <v>19</v>
      </c>
      <c r="H166" s="166">
        <v>0</v>
      </c>
      <c r="I166" s="167">
        <v>0</v>
      </c>
      <c r="J166" s="168">
        <f>+A166-E166</f>
        <v>157</v>
      </c>
    </row>
    <row r="167" spans="1:14" ht="15" thickBot="1" x14ac:dyDescent="0.35">
      <c r="H167" s="22"/>
      <c r="I167" s="162" t="s">
        <v>5157</v>
      </c>
      <c r="J167" s="161">
        <f ca="1">+TODAY()</f>
        <v>46204</v>
      </c>
    </row>
    <row r="168" spans="1:14" ht="15" thickBot="1" x14ac:dyDescent="0.35">
      <c r="H168" s="696"/>
      <c r="I168" s="697" t="s">
        <v>5632</v>
      </c>
      <c r="J168" s="161">
        <v>45233</v>
      </c>
    </row>
    <row r="169" spans="1:14" x14ac:dyDescent="0.3">
      <c r="I169" s="695"/>
    </row>
    <row r="170" spans="1:14" x14ac:dyDescent="0.3">
      <c r="B170" s="367" t="s">
        <v>5158</v>
      </c>
      <c r="C170" s="367" t="s">
        <v>5159</v>
      </c>
    </row>
    <row r="171" spans="1:14" x14ac:dyDescent="0.3">
      <c r="B171" s="367" t="s">
        <v>5160</v>
      </c>
      <c r="C171" t="s">
        <v>1524</v>
      </c>
      <c r="D171" t="s">
        <v>5185</v>
      </c>
      <c r="E171" t="s">
        <v>5552</v>
      </c>
      <c r="F171" t="s">
        <v>5254</v>
      </c>
      <c r="G171" t="s">
        <v>5161</v>
      </c>
    </row>
    <row r="172" spans="1:14" x14ac:dyDescent="0.3">
      <c r="B172" s="149" t="s">
        <v>30</v>
      </c>
      <c r="C172">
        <v>1</v>
      </c>
      <c r="E172">
        <v>2</v>
      </c>
      <c r="G172">
        <v>3</v>
      </c>
    </row>
    <row r="173" spans="1:14" x14ac:dyDescent="0.3">
      <c r="B173" s="149" t="s">
        <v>111</v>
      </c>
      <c r="D173">
        <v>1</v>
      </c>
      <c r="E173">
        <v>3</v>
      </c>
      <c r="G173">
        <v>4</v>
      </c>
    </row>
    <row r="174" spans="1:14" x14ac:dyDescent="0.3">
      <c r="B174" s="149" t="s">
        <v>5586</v>
      </c>
      <c r="E174">
        <v>1</v>
      </c>
      <c r="G174">
        <v>1</v>
      </c>
    </row>
    <row r="175" spans="1:14" x14ac:dyDescent="0.3">
      <c r="B175" s="149" t="s">
        <v>158</v>
      </c>
      <c r="D175">
        <v>1</v>
      </c>
      <c r="E175">
        <v>1</v>
      </c>
      <c r="G175">
        <v>2</v>
      </c>
    </row>
    <row r="176" spans="1:14" x14ac:dyDescent="0.3">
      <c r="B176" s="149" t="s">
        <v>76</v>
      </c>
      <c r="F176">
        <v>2</v>
      </c>
      <c r="G176">
        <v>2</v>
      </c>
    </row>
    <row r="177" spans="2:7" x14ac:dyDescent="0.3">
      <c r="B177" s="149" t="s">
        <v>84</v>
      </c>
      <c r="C177">
        <v>1</v>
      </c>
      <c r="G177">
        <v>1</v>
      </c>
    </row>
    <row r="178" spans="2:7" x14ac:dyDescent="0.3">
      <c r="B178" s="149" t="s">
        <v>116</v>
      </c>
      <c r="E178">
        <v>2</v>
      </c>
      <c r="G178">
        <v>2</v>
      </c>
    </row>
    <row r="179" spans="2:7" x14ac:dyDescent="0.3">
      <c r="B179" s="149" t="s">
        <v>104</v>
      </c>
      <c r="C179">
        <v>1</v>
      </c>
      <c r="D179">
        <v>1</v>
      </c>
      <c r="E179">
        <v>5</v>
      </c>
      <c r="G179">
        <v>7</v>
      </c>
    </row>
    <row r="180" spans="2:7" x14ac:dyDescent="0.3">
      <c r="B180" s="149" t="s">
        <v>44</v>
      </c>
      <c r="C180">
        <v>2</v>
      </c>
      <c r="E180">
        <v>10</v>
      </c>
      <c r="F180">
        <v>3</v>
      </c>
      <c r="G180">
        <v>15</v>
      </c>
    </row>
    <row r="181" spans="2:7" x14ac:dyDescent="0.3">
      <c r="B181" s="149" t="s">
        <v>54</v>
      </c>
      <c r="D181">
        <v>5</v>
      </c>
      <c r="E181">
        <v>9</v>
      </c>
      <c r="G181">
        <v>14</v>
      </c>
    </row>
    <row r="182" spans="2:7" x14ac:dyDescent="0.3">
      <c r="B182" s="149" t="s">
        <v>5359</v>
      </c>
      <c r="E182">
        <v>2</v>
      </c>
      <c r="G182">
        <v>2</v>
      </c>
    </row>
    <row r="183" spans="2:7" x14ac:dyDescent="0.3">
      <c r="B183" s="149" t="s">
        <v>68</v>
      </c>
      <c r="E183">
        <v>1</v>
      </c>
      <c r="G183">
        <v>1</v>
      </c>
    </row>
    <row r="184" spans="2:7" x14ac:dyDescent="0.3">
      <c r="B184" s="149" t="s">
        <v>57</v>
      </c>
      <c r="C184">
        <v>3</v>
      </c>
      <c r="E184">
        <v>15</v>
      </c>
      <c r="G184">
        <v>18</v>
      </c>
    </row>
    <row r="185" spans="2:7" x14ac:dyDescent="0.3">
      <c r="B185" s="149" t="s">
        <v>5425</v>
      </c>
      <c r="D185">
        <v>1</v>
      </c>
      <c r="G185">
        <v>1</v>
      </c>
    </row>
    <row r="186" spans="2:7" x14ac:dyDescent="0.3">
      <c r="B186" s="149" t="s">
        <v>5335</v>
      </c>
      <c r="E186">
        <v>1</v>
      </c>
      <c r="G186">
        <v>1</v>
      </c>
    </row>
    <row r="187" spans="2:7" x14ac:dyDescent="0.3">
      <c r="B187" s="149" t="s">
        <v>5161</v>
      </c>
      <c r="C187">
        <v>8</v>
      </c>
      <c r="D187">
        <v>9</v>
      </c>
      <c r="E187">
        <v>52</v>
      </c>
      <c r="F187">
        <v>5</v>
      </c>
      <c r="G187">
        <v>74</v>
      </c>
    </row>
  </sheetData>
  <sheetProtection formatCells="0" formatColumns="0" formatRows="0" insertColumns="0" insertRows="0" insertHyperlinks="0" deleteColumns="0" deleteRows="0" sort="0" autoFilter="0" pivotTables="0"/>
  <mergeCells count="23">
    <mergeCell ref="A34:J34"/>
    <mergeCell ref="A1:E1"/>
    <mergeCell ref="A4:I4"/>
    <mergeCell ref="A7:J7"/>
    <mergeCell ref="A10:J10"/>
    <mergeCell ref="A13:J13"/>
    <mergeCell ref="A16:J16"/>
    <mergeCell ref="A19:J19"/>
    <mergeCell ref="A22:J22"/>
    <mergeCell ref="A25:J25"/>
    <mergeCell ref="A28:J28"/>
    <mergeCell ref="A31:J31"/>
    <mergeCell ref="A37:J37"/>
    <mergeCell ref="A40:J40"/>
    <mergeCell ref="A43:J43"/>
    <mergeCell ref="A46:J46"/>
    <mergeCell ref="A49:J49"/>
    <mergeCell ref="I163:J163"/>
    <mergeCell ref="A52:J52"/>
    <mergeCell ref="A55:J55"/>
    <mergeCell ref="A58:J58"/>
    <mergeCell ref="A61:J61"/>
    <mergeCell ref="A150:J150"/>
  </mergeCells>
  <pageMargins left="0.70866141732283472" right="0.70866141732283472" top="0.74803149606299213" bottom="0.74803149606299213" header="0.31496062992125984" footer="0.31496062992125984"/>
  <pageSetup paperSize="9" scale="80" fitToHeight="0" orientation="landscape" r:id="rId2"/>
  <headerFooter>
    <oddHeader>&amp;LHERA RESIDENCE&amp;RLOTE 1</oddHeader>
    <oddFooter>Página &amp;P de &amp;N</oddFooter>
  </headerFooter>
  <rowBreaks count="1" manualBreakCount="1">
    <brk id="162" max="9" man="1"/>
  </rowBreak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6330-14E7-45BB-AAFE-FCACA6AC6666}">
  <sheetPr codeName="Folha2">
    <tabColor rgb="FF92D050"/>
  </sheetPr>
  <dimension ref="A1:O11"/>
  <sheetViews>
    <sheetView topLeftCell="I1" workbookViewId="0">
      <selection activeCell="A3" sqref="A3:O11"/>
    </sheetView>
  </sheetViews>
  <sheetFormatPr defaultRowHeight="14.4" x14ac:dyDescent="0.3"/>
  <cols>
    <col min="1" max="1" width="18.33203125" bestFit="1" customWidth="1"/>
    <col min="2" max="2" width="10.44140625" bestFit="1" customWidth="1"/>
    <col min="3" max="3" width="9.88671875" bestFit="1" customWidth="1"/>
    <col min="4" max="4" width="9" bestFit="1" customWidth="1"/>
    <col min="5" max="5" width="9.33203125" bestFit="1" customWidth="1"/>
    <col min="6" max="6" width="9" bestFit="1" customWidth="1"/>
    <col min="7" max="7" width="255.6640625" bestFit="1" customWidth="1"/>
    <col min="8" max="8" width="11.5546875" bestFit="1" customWidth="1"/>
    <col min="9" max="9" width="32.33203125" bestFit="1" customWidth="1"/>
    <col min="10" max="10" width="26.5546875" bestFit="1" customWidth="1"/>
    <col min="11" max="11" width="22.33203125" bestFit="1" customWidth="1"/>
    <col min="12" max="12" width="19.88671875" bestFit="1" customWidth="1"/>
    <col min="13" max="13" width="41.6640625" bestFit="1" customWidth="1"/>
    <col min="14" max="14" width="27.88671875" bestFit="1" customWidth="1"/>
    <col min="15" max="15" width="38.33203125" bestFit="1" customWidth="1"/>
  </cols>
  <sheetData>
    <row r="1" spans="1:15" x14ac:dyDescent="0.3">
      <c r="A1" s="17" t="s">
        <v>5163</v>
      </c>
    </row>
    <row r="3" spans="1:15" x14ac:dyDescent="0.3">
      <c r="A3" t="s">
        <v>0</v>
      </c>
      <c r="B3" t="s">
        <v>1</v>
      </c>
      <c r="C3" t="s">
        <v>2</v>
      </c>
      <c r="D3" t="s">
        <v>3</v>
      </c>
      <c r="E3" t="s">
        <v>4</v>
      </c>
      <c r="F3" t="s">
        <v>5</v>
      </c>
      <c r="G3" t="s">
        <v>6</v>
      </c>
      <c r="H3" t="s">
        <v>7</v>
      </c>
      <c r="I3" t="s">
        <v>5164</v>
      </c>
      <c r="J3" t="s">
        <v>8</v>
      </c>
      <c r="K3" t="s">
        <v>9</v>
      </c>
      <c r="L3" t="s">
        <v>10</v>
      </c>
      <c r="M3" t="s">
        <v>11</v>
      </c>
      <c r="N3" t="s">
        <v>12</v>
      </c>
      <c r="O3" t="s">
        <v>13</v>
      </c>
    </row>
    <row r="4" spans="1:15" ht="43.2" x14ac:dyDescent="0.3">
      <c r="A4" s="185">
        <v>45523</v>
      </c>
      <c r="B4" t="s">
        <v>1102</v>
      </c>
      <c r="C4" t="s">
        <v>65</v>
      </c>
      <c r="D4">
        <v>4</v>
      </c>
      <c r="E4" t="s">
        <v>308</v>
      </c>
      <c r="F4">
        <v>39</v>
      </c>
      <c r="G4" s="1" t="s">
        <v>1143</v>
      </c>
      <c r="H4" t="s">
        <v>30</v>
      </c>
      <c r="J4" s="185">
        <v>45694</v>
      </c>
      <c r="K4" t="s">
        <v>1524</v>
      </c>
      <c r="L4" s="185">
        <v>45398</v>
      </c>
      <c r="O4" t="s">
        <v>106</v>
      </c>
    </row>
    <row r="5" spans="1:15" x14ac:dyDescent="0.3">
      <c r="A5" s="185">
        <v>45561</v>
      </c>
      <c r="B5" t="s">
        <v>5009</v>
      </c>
      <c r="C5" t="s">
        <v>27</v>
      </c>
      <c r="D5">
        <v>8</v>
      </c>
      <c r="E5" t="s">
        <v>28</v>
      </c>
      <c r="F5">
        <v>21</v>
      </c>
      <c r="G5" t="s">
        <v>5032</v>
      </c>
      <c r="H5" t="s">
        <v>30</v>
      </c>
      <c r="J5" s="185">
        <v>45588</v>
      </c>
      <c r="K5" t="s">
        <v>5165</v>
      </c>
      <c r="L5" s="185">
        <v>45315</v>
      </c>
    </row>
    <row r="6" spans="1:15" x14ac:dyDescent="0.3">
      <c r="A6" s="185">
        <v>45516</v>
      </c>
      <c r="B6" t="s">
        <v>3547</v>
      </c>
      <c r="C6" t="s">
        <v>3434</v>
      </c>
      <c r="D6">
        <v>0</v>
      </c>
      <c r="E6" t="s">
        <v>108</v>
      </c>
      <c r="F6">
        <v>16</v>
      </c>
      <c r="G6" t="s">
        <v>3566</v>
      </c>
      <c r="H6" t="s">
        <v>30</v>
      </c>
      <c r="K6" t="s">
        <v>1524</v>
      </c>
      <c r="L6" s="185">
        <v>45436</v>
      </c>
      <c r="M6" s="185">
        <v>45693</v>
      </c>
    </row>
    <row r="7" spans="1:15" x14ac:dyDescent="0.3">
      <c r="A7" s="185">
        <v>45516</v>
      </c>
      <c r="B7" t="s">
        <v>1359</v>
      </c>
      <c r="C7" t="s">
        <v>65</v>
      </c>
      <c r="D7">
        <v>5</v>
      </c>
      <c r="E7" t="s">
        <v>278</v>
      </c>
      <c r="F7">
        <v>23</v>
      </c>
      <c r="G7" t="s">
        <v>1385</v>
      </c>
      <c r="H7" t="s">
        <v>30</v>
      </c>
      <c r="J7" s="185">
        <v>45579</v>
      </c>
      <c r="K7" t="s">
        <v>1524</v>
      </c>
      <c r="L7" s="185">
        <v>45504</v>
      </c>
    </row>
    <row r="8" spans="1:15" ht="28.8" x14ac:dyDescent="0.3">
      <c r="A8" s="185">
        <v>45579</v>
      </c>
      <c r="B8" t="s">
        <v>65</v>
      </c>
      <c r="C8" t="s">
        <v>27</v>
      </c>
      <c r="D8">
        <v>-1</v>
      </c>
      <c r="E8" t="s">
        <v>66</v>
      </c>
      <c r="F8">
        <v>26</v>
      </c>
      <c r="G8" s="1" t="s">
        <v>894</v>
      </c>
      <c r="H8" t="s">
        <v>30</v>
      </c>
      <c r="J8" s="185">
        <v>45694</v>
      </c>
      <c r="K8" t="s">
        <v>1222</v>
      </c>
      <c r="L8" s="185">
        <v>45566</v>
      </c>
      <c r="O8" t="s">
        <v>106</v>
      </c>
    </row>
    <row r="9" spans="1:15" x14ac:dyDescent="0.3">
      <c r="A9" t="s">
        <v>276</v>
      </c>
      <c r="B9" t="s">
        <v>277</v>
      </c>
      <c r="C9" t="s">
        <v>65</v>
      </c>
      <c r="D9">
        <v>1</v>
      </c>
      <c r="E9" t="s">
        <v>278</v>
      </c>
      <c r="F9">
        <v>4</v>
      </c>
      <c r="G9" t="s">
        <v>282</v>
      </c>
      <c r="H9" t="s">
        <v>30</v>
      </c>
      <c r="K9" t="s">
        <v>765</v>
      </c>
      <c r="L9" s="185">
        <v>45391</v>
      </c>
    </row>
    <row r="10" spans="1:15" x14ac:dyDescent="0.3">
      <c r="A10" s="185">
        <v>45485</v>
      </c>
      <c r="B10" t="s">
        <v>2152</v>
      </c>
      <c r="C10" t="s">
        <v>494</v>
      </c>
      <c r="D10">
        <v>2</v>
      </c>
      <c r="E10" t="s">
        <v>108</v>
      </c>
      <c r="F10">
        <v>65</v>
      </c>
      <c r="G10" t="s">
        <v>2217</v>
      </c>
      <c r="H10" t="s">
        <v>30</v>
      </c>
      <c r="J10" s="185">
        <v>45586</v>
      </c>
      <c r="K10" t="s">
        <v>1524</v>
      </c>
      <c r="L10" s="185">
        <v>45467</v>
      </c>
    </row>
    <row r="11" spans="1:15" x14ac:dyDescent="0.3">
      <c r="A11" s="185">
        <v>45491</v>
      </c>
      <c r="B11" t="s">
        <v>1322</v>
      </c>
      <c r="C11" t="s">
        <v>65</v>
      </c>
      <c r="D11">
        <v>5</v>
      </c>
      <c r="E11" t="s">
        <v>108</v>
      </c>
      <c r="F11">
        <v>26</v>
      </c>
      <c r="G11" t="s">
        <v>1349</v>
      </c>
      <c r="H11" t="s">
        <v>30</v>
      </c>
      <c r="J11" s="185">
        <v>45638</v>
      </c>
      <c r="K11" t="s">
        <v>1222</v>
      </c>
      <c r="L11" s="185">
        <v>45371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14CF-6E68-46AF-BA75-B55F40C86538}">
  <sheetPr codeName="Folha3">
    <tabColor rgb="FF92D050"/>
  </sheetPr>
  <dimension ref="A1:O4"/>
  <sheetViews>
    <sheetView workbookViewId="0">
      <selection activeCell="C22" sqref="C22"/>
    </sheetView>
  </sheetViews>
  <sheetFormatPr defaultRowHeight="14.4" x14ac:dyDescent="0.3"/>
  <cols>
    <col min="1" max="1" width="18.33203125" bestFit="1" customWidth="1"/>
    <col min="2" max="2" width="10.44140625" bestFit="1" customWidth="1"/>
    <col min="3" max="3" width="9.88671875" bestFit="1" customWidth="1"/>
    <col min="4" max="4" width="9" bestFit="1" customWidth="1"/>
    <col min="5" max="5" width="9.33203125" bestFit="1" customWidth="1"/>
    <col min="6" max="6" width="9" bestFit="1" customWidth="1"/>
    <col min="7" max="7" width="116.6640625" bestFit="1" customWidth="1"/>
    <col min="8" max="8" width="11.5546875" bestFit="1" customWidth="1"/>
    <col min="9" max="9" width="32.33203125" bestFit="1" customWidth="1"/>
    <col min="10" max="10" width="26.5546875" bestFit="1" customWidth="1"/>
    <col min="11" max="11" width="22.33203125" bestFit="1" customWidth="1"/>
    <col min="12" max="12" width="19.88671875" bestFit="1" customWidth="1"/>
    <col min="13" max="13" width="41.6640625" bestFit="1" customWidth="1"/>
    <col min="14" max="14" width="27.88671875" bestFit="1" customWidth="1"/>
    <col min="15" max="15" width="38.33203125" bestFit="1" customWidth="1"/>
  </cols>
  <sheetData>
    <row r="1" spans="1:15" x14ac:dyDescent="0.3">
      <c r="A1" s="17" t="s">
        <v>5166</v>
      </c>
    </row>
    <row r="3" spans="1:15" x14ac:dyDescent="0.3">
      <c r="A3" t="s">
        <v>0</v>
      </c>
      <c r="B3" t="s">
        <v>1</v>
      </c>
      <c r="C3" t="s">
        <v>2</v>
      </c>
      <c r="D3" t="s">
        <v>3</v>
      </c>
      <c r="E3" t="s">
        <v>4</v>
      </c>
      <c r="F3" t="s">
        <v>5</v>
      </c>
      <c r="G3" t="s">
        <v>6</v>
      </c>
      <c r="H3" t="s">
        <v>7</v>
      </c>
      <c r="I3" t="s">
        <v>5167</v>
      </c>
      <c r="J3" t="s">
        <v>8</v>
      </c>
      <c r="K3" t="s">
        <v>9</v>
      </c>
      <c r="L3" t="s">
        <v>10</v>
      </c>
      <c r="M3" t="s">
        <v>11</v>
      </c>
      <c r="N3" t="s">
        <v>12</v>
      </c>
      <c r="O3" t="s">
        <v>13</v>
      </c>
    </row>
    <row r="4" spans="1:15" x14ac:dyDescent="0.3">
      <c r="A4" s="185">
        <v>45562</v>
      </c>
      <c r="B4" t="s">
        <v>3830</v>
      </c>
      <c r="C4" t="s">
        <v>3434</v>
      </c>
      <c r="D4">
        <v>2</v>
      </c>
      <c r="E4" t="s">
        <v>28</v>
      </c>
      <c r="F4">
        <v>20</v>
      </c>
      <c r="G4" t="s">
        <v>3832</v>
      </c>
      <c r="H4" t="s">
        <v>788</v>
      </c>
      <c r="I4" t="s">
        <v>5168</v>
      </c>
      <c r="J4" s="185">
        <v>45722</v>
      </c>
      <c r="K4" t="s">
        <v>1524</v>
      </c>
      <c r="L4" s="185">
        <v>45495</v>
      </c>
      <c r="O4" t="s">
        <v>106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BAE8-DE5D-4DB6-8AE4-D603DABE619C}">
  <sheetPr codeName="Folha5">
    <tabColor rgb="FF92D050"/>
  </sheetPr>
  <dimension ref="A1:BC1324"/>
  <sheetViews>
    <sheetView view="pageBreakPreview" topLeftCell="AI1" zoomScale="70" zoomScaleNormal="100" zoomScaleSheetLayoutView="70" workbookViewId="0">
      <selection activeCell="AK18" sqref="AK18"/>
    </sheetView>
  </sheetViews>
  <sheetFormatPr defaultRowHeight="14.4" x14ac:dyDescent="0.3"/>
  <cols>
    <col min="1" max="1" width="23.33203125" bestFit="1" customWidth="1"/>
    <col min="2" max="2" width="18.33203125" bestFit="1" customWidth="1"/>
    <col min="3" max="4" width="20.6640625" customWidth="1"/>
    <col min="5" max="5" width="6.88671875" customWidth="1"/>
    <col min="6" max="6" width="29.109375" bestFit="1" customWidth="1"/>
    <col min="7" max="7" width="31.109375" bestFit="1" customWidth="1"/>
    <col min="15" max="15" width="29.109375" bestFit="1" customWidth="1"/>
    <col min="16" max="16" width="26" bestFit="1" customWidth="1"/>
    <col min="17" max="17" width="26.5546875" bestFit="1" customWidth="1"/>
    <col min="21" max="21" width="25.109375" bestFit="1" customWidth="1"/>
    <col min="22" max="22" width="31.109375" bestFit="1" customWidth="1"/>
    <col min="26" max="26" width="23.33203125" bestFit="1" customWidth="1"/>
    <col min="27" max="27" width="18.33203125" bestFit="1" customWidth="1"/>
    <col min="31" max="31" width="27.77734375" bestFit="1" customWidth="1"/>
    <col min="32" max="32" width="31.109375" bestFit="1" customWidth="1"/>
    <col min="36" max="36" width="27.77734375" bestFit="1" customWidth="1"/>
    <col min="37" max="37" width="31.109375" bestFit="1" customWidth="1"/>
    <col min="38" max="38" width="10.33203125" bestFit="1" customWidth="1"/>
    <col min="39" max="41" width="10.33203125" customWidth="1"/>
    <col min="45" max="45" width="10.109375" customWidth="1"/>
    <col min="46" max="46" width="23.33203125" bestFit="1" customWidth="1"/>
    <col min="47" max="47" width="18.33203125" bestFit="1" customWidth="1"/>
    <col min="50" max="50" width="10.44140625" customWidth="1"/>
    <col min="53" max="53" width="25.33203125" bestFit="1" customWidth="1"/>
    <col min="54" max="54" width="31.109375" bestFit="1" customWidth="1"/>
    <col min="55" max="55" width="13.88671875" bestFit="1" customWidth="1"/>
  </cols>
  <sheetData>
    <row r="1" spans="1:55" ht="189.6" thickBot="1" x14ac:dyDescent="0.55000000000000004">
      <c r="A1" s="204" t="str">
        <f>+'Resumo - Lote 1'!A165</f>
        <v>Total de apartamentos com vistoria 
Nota: 1UN -  PRESCINDIU DA VISTORIA (APARTAMENTO JÁ ESTAVA HABITADO)</v>
      </c>
      <c r="B1" s="177">
        <f>COUNTA(A7:A177)</f>
        <v>171</v>
      </c>
      <c r="C1" s="178"/>
      <c r="D1" s="178"/>
      <c r="E1" s="178"/>
      <c r="F1" s="705" t="str">
        <f>+'Resumo - Lote 1'!B165</f>
        <v>Anomalias reparadas
na semana em apreço</v>
      </c>
      <c r="G1" s="706"/>
      <c r="H1" s="178"/>
      <c r="I1" s="178"/>
      <c r="J1" s="178"/>
      <c r="K1" s="178"/>
      <c r="L1" s="178"/>
      <c r="M1" s="178"/>
      <c r="N1" s="178"/>
      <c r="O1" s="705" t="str">
        <f>+'Resumo - Lote 1'!C165</f>
        <v>Apartamentos intervencionados na semana em apreço</v>
      </c>
      <c r="P1" s="706"/>
      <c r="Q1" s="178"/>
      <c r="R1" s="178"/>
      <c r="S1" s="178"/>
      <c r="T1" s="178"/>
      <c r="U1" s="705" t="str">
        <f>+'Resumo - Lote 1'!D165</f>
        <v xml:space="preserve">Anomalias por reparar </v>
      </c>
      <c r="V1" s="706"/>
      <c r="W1" s="178"/>
      <c r="X1" s="178"/>
      <c r="Y1" s="178"/>
      <c r="Z1" s="705" t="str">
        <f>+'Resumo - Lote 1'!E165</f>
        <v>Apartamentos com anomalias</v>
      </c>
      <c r="AA1" s="706"/>
      <c r="AB1" s="178"/>
      <c r="AC1" s="178"/>
      <c r="AD1" s="178"/>
      <c r="AE1" s="705" t="str">
        <f>+'Resumo - Lote 1'!F165</f>
        <v>Apartamentos com novas anomalias na semana em apreço</v>
      </c>
      <c r="AF1" s="709"/>
      <c r="AJ1" s="710" t="str">
        <f>+'Resumo - Lote 1'!G165</f>
        <v>Novas anomalias na semana em apreço</v>
      </c>
      <c r="AK1" s="711"/>
      <c r="AT1" s="705" t="str">
        <f>+'Resumo - Lote 1'!J165</f>
        <v xml:space="preserve">Apartamentos concluídos </v>
      </c>
      <c r="AU1" s="706"/>
      <c r="AV1" s="150">
        <f>176+N("total de 176 apartamentos")-5+N("5 vistorias por efectuar a 13/7/2025")-COUNTA(AT5:AT39)</f>
        <v>136</v>
      </c>
      <c r="AW1" s="179" t="str">
        <f>+IF(AV1='Resumo - Lote 1'!J166,"ok", "ALARME")</f>
        <v>ALARME</v>
      </c>
      <c r="BA1" s="707" t="s">
        <v>5169</v>
      </c>
      <c r="BB1" s="708"/>
      <c r="BC1" s="708"/>
    </row>
    <row r="2" spans="1:55" ht="15" thickBot="1" x14ac:dyDescent="0.35">
      <c r="A2" s="154"/>
      <c r="B2" s="155"/>
      <c r="F2" s="154"/>
      <c r="O2" s="172" t="s">
        <v>12</v>
      </c>
      <c r="P2" s="156" t="s">
        <v>5170</v>
      </c>
      <c r="U2" s="172" t="s">
        <v>1</v>
      </c>
      <c r="V2" s="156" t="s">
        <v>5171</v>
      </c>
      <c r="Z2" s="172" t="s">
        <v>9</v>
      </c>
      <c r="AA2" s="156" t="s">
        <v>5170</v>
      </c>
      <c r="AE2" s="30" t="s">
        <v>9</v>
      </c>
      <c r="AF2" s="33" t="s">
        <v>5171</v>
      </c>
      <c r="AJ2" s="154"/>
      <c r="AT2" s="172" t="s">
        <v>9</v>
      </c>
      <c r="AU2" s="156" t="s">
        <v>5170</v>
      </c>
      <c r="AV2" s="155"/>
    </row>
    <row r="3" spans="1:55" ht="15" thickBot="1" x14ac:dyDescent="0.35">
      <c r="A3" s="154"/>
      <c r="B3" s="155"/>
      <c r="F3" s="154"/>
      <c r="O3" s="154"/>
      <c r="U3" s="154"/>
      <c r="Z3" s="154"/>
      <c r="AE3" s="30" t="s">
        <v>8</v>
      </c>
      <c r="AF3" s="33" t="s">
        <v>5170</v>
      </c>
      <c r="AJ3" s="30" t="s">
        <v>8</v>
      </c>
      <c r="AK3" s="33" t="s">
        <v>5170</v>
      </c>
      <c r="AT3" s="154"/>
      <c r="AV3" s="155"/>
      <c r="BA3" s="151" t="s">
        <v>5160</v>
      </c>
      <c r="BB3" s="151" t="s">
        <v>5158</v>
      </c>
      <c r="BC3" s="151" t="s">
        <v>5172</v>
      </c>
    </row>
    <row r="4" spans="1:55" ht="15" thickBot="1" x14ac:dyDescent="0.35">
      <c r="A4" s="172" t="s">
        <v>10</v>
      </c>
      <c r="B4" s="156" t="s">
        <v>5170</v>
      </c>
      <c r="F4" s="172" t="s">
        <v>12</v>
      </c>
      <c r="G4" s="156" t="s">
        <v>5170</v>
      </c>
      <c r="O4" s="175" t="s">
        <v>5160</v>
      </c>
      <c r="P4" s="160" t="s">
        <v>5173</v>
      </c>
      <c r="U4" s="175" t="s">
        <v>5160</v>
      </c>
      <c r="V4" s="160" t="s">
        <v>5158</v>
      </c>
      <c r="Z4" s="175" t="s">
        <v>5160</v>
      </c>
      <c r="AE4" s="158"/>
      <c r="AF4" s="153"/>
      <c r="AJ4" s="158"/>
      <c r="AK4" s="153"/>
      <c r="AT4" s="175" t="s">
        <v>5160</v>
      </c>
      <c r="AV4" s="155"/>
      <c r="BA4" s="152" t="s">
        <v>1222</v>
      </c>
      <c r="BB4" s="151">
        <v>30</v>
      </c>
      <c r="BC4" s="151">
        <v>884</v>
      </c>
    </row>
    <row r="5" spans="1:55" ht="15" thickBot="1" x14ac:dyDescent="0.35">
      <c r="A5" s="154"/>
      <c r="B5" s="155"/>
      <c r="F5" s="154"/>
      <c r="O5" s="174" t="s">
        <v>31</v>
      </c>
      <c r="P5" s="698">
        <v>25</v>
      </c>
      <c r="U5" s="173" t="s">
        <v>1524</v>
      </c>
      <c r="V5" s="698">
        <v>8</v>
      </c>
      <c r="Z5" s="173" t="s">
        <v>811</v>
      </c>
      <c r="AE5" s="30" t="s">
        <v>5160</v>
      </c>
      <c r="AF5" s="160" t="s">
        <v>5158</v>
      </c>
      <c r="AJ5" s="158" t="s">
        <v>5160</v>
      </c>
      <c r="AK5" s="160" t="s">
        <v>5158</v>
      </c>
      <c r="AT5" s="173" t="s">
        <v>107</v>
      </c>
      <c r="AV5" s="155"/>
      <c r="BA5" s="152" t="s">
        <v>227</v>
      </c>
      <c r="BB5" s="151">
        <v>115</v>
      </c>
      <c r="BC5" s="151">
        <v>2412</v>
      </c>
    </row>
    <row r="6" spans="1:55" ht="15" thickBot="1" x14ac:dyDescent="0.35">
      <c r="A6" s="175" t="s">
        <v>5160</v>
      </c>
      <c r="B6" s="155"/>
      <c r="F6" s="175" t="s">
        <v>5160</v>
      </c>
      <c r="G6" s="160" t="s">
        <v>5158</v>
      </c>
      <c r="O6" s="157" t="s">
        <v>435</v>
      </c>
      <c r="P6" s="698">
        <v>1</v>
      </c>
      <c r="U6" s="174" t="s">
        <v>5185</v>
      </c>
      <c r="V6" s="698">
        <v>9</v>
      </c>
      <c r="Z6" s="173" t="s">
        <v>845</v>
      </c>
      <c r="AE6" s="159" t="s">
        <v>727</v>
      </c>
      <c r="AF6" s="699">
        <v>1</v>
      </c>
      <c r="AJ6" s="159" t="s">
        <v>227</v>
      </c>
      <c r="AK6" s="699">
        <v>2</v>
      </c>
      <c r="AT6" s="173" t="s">
        <v>367</v>
      </c>
      <c r="AV6" s="155"/>
      <c r="BA6" s="152" t="s">
        <v>5165</v>
      </c>
      <c r="BB6" s="151">
        <v>1</v>
      </c>
      <c r="BC6" s="151">
        <v>6</v>
      </c>
    </row>
    <row r="7" spans="1:55" ht="15" thickBot="1" x14ac:dyDescent="0.35">
      <c r="A7" s="173" t="s">
        <v>26</v>
      </c>
      <c r="B7" s="155"/>
      <c r="F7" s="174" t="s">
        <v>31</v>
      </c>
      <c r="G7" s="698">
        <v>25</v>
      </c>
      <c r="O7" s="157" t="s">
        <v>1703</v>
      </c>
      <c r="P7" s="698">
        <v>2</v>
      </c>
      <c r="U7" s="174" t="s">
        <v>5161</v>
      </c>
      <c r="V7" s="160">
        <v>17</v>
      </c>
      <c r="Z7" s="173" t="s">
        <v>1359</v>
      </c>
      <c r="AE7" s="159" t="s">
        <v>1236</v>
      </c>
      <c r="AF7" s="699">
        <v>2</v>
      </c>
      <c r="AJ7" s="159" t="s">
        <v>205</v>
      </c>
      <c r="AK7" s="699">
        <v>2</v>
      </c>
      <c r="AT7" s="174" t="s">
        <v>625</v>
      </c>
      <c r="AV7" s="155"/>
      <c r="BA7" s="152" t="s">
        <v>765</v>
      </c>
      <c r="BB7" s="151">
        <v>31</v>
      </c>
      <c r="BC7" s="151">
        <v>832</v>
      </c>
    </row>
    <row r="8" spans="1:55" ht="15" thickBot="1" x14ac:dyDescent="0.35">
      <c r="A8" s="173" t="s">
        <v>64</v>
      </c>
      <c r="B8" s="155"/>
      <c r="F8" s="174" t="s">
        <v>5161</v>
      </c>
      <c r="G8" s="160">
        <v>25</v>
      </c>
      <c r="O8" s="157" t="s">
        <v>1868</v>
      </c>
      <c r="P8" s="698">
        <v>3</v>
      </c>
      <c r="Z8" s="174" t="s">
        <v>1525</v>
      </c>
      <c r="AE8" s="159" t="s">
        <v>1586</v>
      </c>
      <c r="AF8" s="699">
        <v>1</v>
      </c>
      <c r="AJ8" s="159" t="s">
        <v>31</v>
      </c>
      <c r="AK8" s="699">
        <v>12</v>
      </c>
      <c r="AT8" s="173" t="s">
        <v>702</v>
      </c>
      <c r="AV8" s="155"/>
      <c r="BA8" s="152" t="s">
        <v>1524</v>
      </c>
      <c r="BB8" s="151">
        <v>18</v>
      </c>
      <c r="BC8" s="151">
        <v>558</v>
      </c>
    </row>
    <row r="9" spans="1:55" ht="15" thickBot="1" x14ac:dyDescent="0.35">
      <c r="A9" s="173" t="s">
        <v>107</v>
      </c>
      <c r="B9" s="155"/>
      <c r="O9" s="157" t="s">
        <v>2581</v>
      </c>
      <c r="P9" s="698">
        <v>1</v>
      </c>
      <c r="Z9" s="173" t="s">
        <v>1584</v>
      </c>
      <c r="AE9" s="159" t="s">
        <v>1868</v>
      </c>
      <c r="AF9" s="699">
        <v>1</v>
      </c>
      <c r="AJ9" s="159" t="s">
        <v>5552</v>
      </c>
      <c r="AK9" s="699">
        <v>2</v>
      </c>
      <c r="AT9" s="174" t="s">
        <v>727</v>
      </c>
      <c r="AV9" s="155"/>
      <c r="BA9" s="152" t="s">
        <v>205</v>
      </c>
      <c r="BB9" s="151">
        <v>49</v>
      </c>
      <c r="BC9" s="151">
        <v>1371</v>
      </c>
    </row>
    <row r="10" spans="1:55" ht="15" thickBot="1" x14ac:dyDescent="0.35">
      <c r="A10" s="173" t="s">
        <v>128</v>
      </c>
      <c r="B10" s="155"/>
      <c r="O10" s="157" t="s">
        <v>3170</v>
      </c>
      <c r="P10" s="698">
        <v>3</v>
      </c>
      <c r="Z10" s="174" t="s">
        <v>1586</v>
      </c>
      <c r="AE10" s="159" t="s">
        <v>2817</v>
      </c>
      <c r="AF10" s="699">
        <v>1</v>
      </c>
      <c r="AJ10" s="159" t="s">
        <v>5495</v>
      </c>
      <c r="AK10" s="699">
        <v>1</v>
      </c>
      <c r="AT10" s="173" t="s">
        <v>811</v>
      </c>
      <c r="AV10" s="155"/>
      <c r="BA10" s="152" t="s">
        <v>31</v>
      </c>
      <c r="BB10" s="151">
        <v>4564</v>
      </c>
      <c r="BC10" s="151">
        <v>86364</v>
      </c>
    </row>
    <row r="11" spans="1:55" ht="15" thickBot="1" x14ac:dyDescent="0.35">
      <c r="A11" s="173" t="s">
        <v>170</v>
      </c>
      <c r="B11" s="155"/>
      <c r="O11" s="157" t="s">
        <v>3287</v>
      </c>
      <c r="P11" s="698">
        <v>1</v>
      </c>
      <c r="Z11" s="173" t="s">
        <v>1868</v>
      </c>
      <c r="AE11" s="159" t="s">
        <v>3333</v>
      </c>
      <c r="AF11" s="699">
        <v>4</v>
      </c>
      <c r="AJ11" s="181" t="s">
        <v>5161</v>
      </c>
      <c r="AK11" s="700">
        <v>19</v>
      </c>
      <c r="AT11" s="173" t="s">
        <v>845</v>
      </c>
      <c r="AV11" s="155"/>
      <c r="BA11" s="152" t="s">
        <v>5162</v>
      </c>
      <c r="BB11" s="151"/>
      <c r="BC11" s="151"/>
    </row>
    <row r="12" spans="1:55" x14ac:dyDescent="0.3">
      <c r="A12" s="173" t="s">
        <v>199</v>
      </c>
      <c r="B12" s="155"/>
      <c r="F12" s="180" t="str" cm="1">
        <f t="array" ref="F12:G12">+'Resumo - Lote 1'!I163:J163</f>
        <v>Semana em análise:</v>
      </c>
      <c r="G12" s="184">
        <v>0</v>
      </c>
      <c r="O12" s="157" t="s">
        <v>3333</v>
      </c>
      <c r="P12" s="698">
        <v>7</v>
      </c>
      <c r="Z12" s="173" t="s">
        <v>3038</v>
      </c>
      <c r="AE12" s="159" t="s">
        <v>3599</v>
      </c>
      <c r="AF12" s="699">
        <v>1</v>
      </c>
      <c r="AT12" s="173" t="s">
        <v>925</v>
      </c>
      <c r="AV12" s="155"/>
      <c r="BA12" s="152" t="s">
        <v>5161</v>
      </c>
      <c r="BB12" s="151">
        <v>4808</v>
      </c>
      <c r="BC12" s="151">
        <v>92427</v>
      </c>
    </row>
    <row r="13" spans="1:55" ht="15" thickBot="1" x14ac:dyDescent="0.35">
      <c r="A13" s="173" t="s">
        <v>251</v>
      </c>
      <c r="B13" s="155"/>
      <c r="F13" s="182">
        <f>+'Resumo - Lote 1'!I164</f>
        <v>46204</v>
      </c>
      <c r="G13" s="183">
        <f>+'Resumo - Lote 1'!J164</f>
        <v>46210</v>
      </c>
      <c r="O13" s="157" t="s">
        <v>3373</v>
      </c>
      <c r="P13" s="698">
        <v>2</v>
      </c>
      <c r="Z13" s="174" t="s">
        <v>3735</v>
      </c>
      <c r="AE13" s="159" t="s">
        <v>3993</v>
      </c>
      <c r="AF13" s="699">
        <v>1</v>
      </c>
      <c r="AT13" s="174" t="s">
        <v>1102</v>
      </c>
      <c r="AV13" s="155"/>
    </row>
    <row r="14" spans="1:55" ht="15" thickBot="1" x14ac:dyDescent="0.35">
      <c r="A14" s="173" t="s">
        <v>277</v>
      </c>
      <c r="B14" s="155"/>
      <c r="O14" s="157" t="s">
        <v>3608</v>
      </c>
      <c r="P14" s="698">
        <v>1</v>
      </c>
      <c r="Z14" s="173" t="s">
        <v>3945</v>
      </c>
      <c r="AE14" s="181" t="s">
        <v>5161</v>
      </c>
      <c r="AF14" s="700">
        <v>12</v>
      </c>
      <c r="AT14" s="173" t="s">
        <v>1236</v>
      </c>
      <c r="AV14" s="155"/>
    </row>
    <row r="15" spans="1:55" x14ac:dyDescent="0.3">
      <c r="A15" s="173" t="s">
        <v>307</v>
      </c>
      <c r="B15" s="155"/>
      <c r="O15" s="157" t="s">
        <v>3654</v>
      </c>
      <c r="P15" s="698">
        <v>1</v>
      </c>
      <c r="Z15" s="173" t="s">
        <v>4278</v>
      </c>
      <c r="AT15" s="173" t="s">
        <v>1290</v>
      </c>
      <c r="AV15" s="155"/>
    </row>
    <row r="16" spans="1:55" ht="15" thickBot="1" x14ac:dyDescent="0.35">
      <c r="A16" s="173" t="s">
        <v>360</v>
      </c>
      <c r="B16" s="155"/>
      <c r="O16" s="157" t="s">
        <v>4189</v>
      </c>
      <c r="P16" s="698">
        <v>1</v>
      </c>
      <c r="Z16" s="174" t="s">
        <v>4522</v>
      </c>
      <c r="AT16" s="173" t="s">
        <v>1322</v>
      </c>
      <c r="AV16" s="155"/>
    </row>
    <row r="17" spans="1:48" x14ac:dyDescent="0.3">
      <c r="A17" s="173" t="s">
        <v>390</v>
      </c>
      <c r="B17" s="155"/>
      <c r="O17" s="157" t="s">
        <v>4522</v>
      </c>
      <c r="P17" s="698">
        <v>1</v>
      </c>
      <c r="Z17" s="173" t="s">
        <v>4578</v>
      </c>
      <c r="AT17" s="173" t="s">
        <v>1359</v>
      </c>
      <c r="AV17" s="155"/>
    </row>
    <row r="18" spans="1:48" ht="15" thickBot="1" x14ac:dyDescent="0.35">
      <c r="A18" s="173" t="s">
        <v>397</v>
      </c>
      <c r="B18" s="155"/>
      <c r="O18" s="157" t="s">
        <v>4618</v>
      </c>
      <c r="P18" s="698">
        <v>1</v>
      </c>
      <c r="Z18" s="174" t="s">
        <v>5161</v>
      </c>
      <c r="AT18" s="173" t="s">
        <v>1394</v>
      </c>
      <c r="AV18" s="155"/>
    </row>
    <row r="19" spans="1:48" ht="15" thickBot="1" x14ac:dyDescent="0.35">
      <c r="A19" s="173" t="s">
        <v>435</v>
      </c>
      <c r="B19" s="155"/>
      <c r="O19" s="174" t="s">
        <v>5161</v>
      </c>
      <c r="P19" s="160">
        <v>25</v>
      </c>
      <c r="AT19" s="174" t="s">
        <v>1525</v>
      </c>
      <c r="AV19" s="155"/>
    </row>
    <row r="20" spans="1:48" x14ac:dyDescent="0.3">
      <c r="A20" s="173" t="s">
        <v>498</v>
      </c>
      <c r="B20" s="155"/>
      <c r="AT20" s="173" t="s">
        <v>1584</v>
      </c>
      <c r="AV20" s="155"/>
    </row>
    <row r="21" spans="1:48" x14ac:dyDescent="0.3">
      <c r="A21" s="173" t="s">
        <v>510</v>
      </c>
      <c r="B21" s="155"/>
      <c r="AT21" s="173" t="s">
        <v>1586</v>
      </c>
      <c r="AV21" s="155"/>
    </row>
    <row r="22" spans="1:48" x14ac:dyDescent="0.3">
      <c r="A22" s="173" t="s">
        <v>549</v>
      </c>
      <c r="B22" s="155"/>
      <c r="AT22" s="173" t="s">
        <v>1634</v>
      </c>
      <c r="AV22" s="155"/>
    </row>
    <row r="23" spans="1:48" ht="15" thickBot="1" x14ac:dyDescent="0.35">
      <c r="A23" s="173" t="s">
        <v>367</v>
      </c>
      <c r="B23" s="155"/>
      <c r="AT23" s="174" t="s">
        <v>1815</v>
      </c>
      <c r="AV23" s="155"/>
    </row>
    <row r="24" spans="1:48" x14ac:dyDescent="0.3">
      <c r="A24" s="173" t="s">
        <v>587</v>
      </c>
      <c r="B24" s="155"/>
      <c r="AT24" s="173" t="s">
        <v>1868</v>
      </c>
      <c r="AV24" s="155"/>
    </row>
    <row r="25" spans="1:48" ht="15" thickBot="1" x14ac:dyDescent="0.35">
      <c r="A25" s="173" t="s">
        <v>625</v>
      </c>
      <c r="B25" s="155"/>
      <c r="AT25" s="174" t="s">
        <v>2232</v>
      </c>
      <c r="AV25" s="155"/>
    </row>
    <row r="26" spans="1:48" x14ac:dyDescent="0.3">
      <c r="A26" s="173" t="s">
        <v>670</v>
      </c>
      <c r="B26" s="155"/>
      <c r="AT26" s="173" t="s">
        <v>2262</v>
      </c>
      <c r="AV26" s="155"/>
    </row>
    <row r="27" spans="1:48" x14ac:dyDescent="0.3">
      <c r="A27" s="173" t="s">
        <v>702</v>
      </c>
      <c r="B27" s="155"/>
      <c r="AT27" s="173" t="s">
        <v>2534</v>
      </c>
      <c r="AV27" s="155"/>
    </row>
    <row r="28" spans="1:48" x14ac:dyDescent="0.3">
      <c r="A28" s="173" t="s">
        <v>727</v>
      </c>
      <c r="B28" s="155"/>
      <c r="AT28" s="173" t="s">
        <v>2709</v>
      </c>
      <c r="AV28" s="155"/>
    </row>
    <row r="29" spans="1:48" ht="15" thickBot="1" x14ac:dyDescent="0.35">
      <c r="A29" s="173" t="s">
        <v>794</v>
      </c>
      <c r="B29" s="155"/>
      <c r="AT29" s="174" t="s">
        <v>2745</v>
      </c>
      <c r="AV29" s="155"/>
    </row>
    <row r="30" spans="1:48" x14ac:dyDescent="0.3">
      <c r="A30" s="173" t="s">
        <v>811</v>
      </c>
      <c r="B30" s="155"/>
      <c r="AT30" s="173" t="s">
        <v>2990</v>
      </c>
      <c r="AV30" s="155"/>
    </row>
    <row r="31" spans="1:48" x14ac:dyDescent="0.3">
      <c r="A31" s="173" t="s">
        <v>845</v>
      </c>
      <c r="B31" s="155"/>
      <c r="AT31" s="173" t="s">
        <v>3038</v>
      </c>
      <c r="AV31" s="155"/>
    </row>
    <row r="32" spans="1:48" x14ac:dyDescent="0.3">
      <c r="A32" s="173" t="s">
        <v>65</v>
      </c>
      <c r="B32" s="155"/>
      <c r="AT32" s="173" t="s">
        <v>3170</v>
      </c>
      <c r="AV32" s="155"/>
    </row>
    <row r="33" spans="1:48" x14ac:dyDescent="0.3">
      <c r="A33" s="173" t="s">
        <v>925</v>
      </c>
      <c r="B33" s="155"/>
      <c r="AT33" s="173" t="s">
        <v>3268</v>
      </c>
      <c r="AV33" s="155"/>
    </row>
    <row r="34" spans="1:48" x14ac:dyDescent="0.3">
      <c r="A34" s="173" t="s">
        <v>1005</v>
      </c>
      <c r="B34" s="155"/>
      <c r="AT34" s="173" t="s">
        <v>3333</v>
      </c>
      <c r="AV34" s="155"/>
    </row>
    <row r="35" spans="1:48" ht="15" thickBot="1" x14ac:dyDescent="0.35">
      <c r="A35" s="173" t="s">
        <v>1030</v>
      </c>
      <c r="B35" s="155"/>
      <c r="AT35" s="174" t="s">
        <v>3373</v>
      </c>
      <c r="AV35" s="155"/>
    </row>
    <row r="36" spans="1:48" x14ac:dyDescent="0.3">
      <c r="A36" s="173" t="s">
        <v>1065</v>
      </c>
      <c r="B36" s="155"/>
      <c r="AT36" s="173" t="s">
        <v>3599</v>
      </c>
      <c r="AV36" s="155"/>
    </row>
    <row r="37" spans="1:48" x14ac:dyDescent="0.3">
      <c r="A37" s="173" t="s">
        <v>1102</v>
      </c>
      <c r="B37" s="155"/>
      <c r="AT37" s="173" t="s">
        <v>3608</v>
      </c>
      <c r="AV37" s="155"/>
    </row>
    <row r="38" spans="1:48" x14ac:dyDescent="0.3">
      <c r="A38" s="173" t="s">
        <v>1150</v>
      </c>
      <c r="B38" s="155"/>
      <c r="AT38" s="173" t="s">
        <v>3735</v>
      </c>
      <c r="AV38" s="155"/>
    </row>
    <row r="39" spans="1:48" ht="15" thickBot="1" x14ac:dyDescent="0.35">
      <c r="A39" s="173" t="s">
        <v>1223</v>
      </c>
      <c r="B39" s="155"/>
      <c r="AT39" s="174" t="s">
        <v>3760</v>
      </c>
      <c r="AV39" s="155"/>
    </row>
    <row r="40" spans="1:48" x14ac:dyDescent="0.3">
      <c r="A40" s="173" t="s">
        <v>1236</v>
      </c>
      <c r="B40" s="155"/>
      <c r="AT40" s="173" t="s">
        <v>3945</v>
      </c>
      <c r="AV40" s="155"/>
    </row>
    <row r="41" spans="1:48" x14ac:dyDescent="0.3">
      <c r="A41" s="173" t="s">
        <v>1290</v>
      </c>
      <c r="B41" s="155"/>
      <c r="AT41" s="173" t="s">
        <v>3993</v>
      </c>
      <c r="AV41" s="155"/>
    </row>
    <row r="42" spans="1:48" x14ac:dyDescent="0.3">
      <c r="A42" s="173" t="s">
        <v>1322</v>
      </c>
      <c r="B42" s="155"/>
      <c r="AT42" s="173" t="s">
        <v>4189</v>
      </c>
      <c r="AV42" s="155"/>
    </row>
    <row r="43" spans="1:48" x14ac:dyDescent="0.3">
      <c r="A43" s="173" t="s">
        <v>1359</v>
      </c>
      <c r="B43" s="155"/>
      <c r="AT43" s="173" t="s">
        <v>4222</v>
      </c>
      <c r="AV43" s="155"/>
    </row>
    <row r="44" spans="1:48" x14ac:dyDescent="0.3">
      <c r="A44" s="173" t="s">
        <v>1394</v>
      </c>
      <c r="B44" s="155"/>
      <c r="AT44" s="173" t="s">
        <v>4278</v>
      </c>
      <c r="AV44" s="155"/>
    </row>
    <row r="45" spans="1:48" ht="15" thickBot="1" x14ac:dyDescent="0.35">
      <c r="A45" s="173" t="s">
        <v>1443</v>
      </c>
      <c r="B45" s="155"/>
      <c r="AT45" s="174" t="s">
        <v>4522</v>
      </c>
      <c r="AV45" s="155"/>
    </row>
    <row r="46" spans="1:48" x14ac:dyDescent="0.3">
      <c r="A46" s="173" t="s">
        <v>1458</v>
      </c>
      <c r="B46" s="155"/>
      <c r="AT46" s="173" t="s">
        <v>4578</v>
      </c>
      <c r="AV46" s="155"/>
    </row>
    <row r="47" spans="1:48" ht="15" thickBot="1" x14ac:dyDescent="0.35">
      <c r="A47" s="173" t="s">
        <v>1525</v>
      </c>
      <c r="B47" s="155"/>
      <c r="AT47" s="174" t="s">
        <v>4926</v>
      </c>
      <c r="AV47" s="155"/>
    </row>
    <row r="48" spans="1:48" ht="15" thickBot="1" x14ac:dyDescent="0.35">
      <c r="A48" s="173" t="s">
        <v>1567</v>
      </c>
      <c r="B48" s="155"/>
      <c r="AT48" s="174" t="s">
        <v>5161</v>
      </c>
      <c r="AV48" s="155"/>
    </row>
    <row r="49" spans="1:48" x14ac:dyDescent="0.3">
      <c r="A49" s="173" t="s">
        <v>1586</v>
      </c>
      <c r="B49" s="155"/>
      <c r="AV49" s="155"/>
    </row>
    <row r="50" spans="1:48" x14ac:dyDescent="0.3">
      <c r="A50" s="173" t="s">
        <v>1634</v>
      </c>
      <c r="B50" s="155"/>
      <c r="AV50" s="155"/>
    </row>
    <row r="51" spans="1:48" x14ac:dyDescent="0.3">
      <c r="A51" s="173" t="s">
        <v>1703</v>
      </c>
      <c r="B51" s="155"/>
      <c r="AV51" s="155"/>
    </row>
    <row r="52" spans="1:48" x14ac:dyDescent="0.3">
      <c r="A52" s="173" t="s">
        <v>1756</v>
      </c>
      <c r="B52" s="155"/>
      <c r="AV52" s="155"/>
    </row>
    <row r="53" spans="1:48" x14ac:dyDescent="0.3">
      <c r="A53" s="173" t="s">
        <v>1815</v>
      </c>
      <c r="B53" s="155"/>
      <c r="AV53" s="155"/>
    </row>
    <row r="54" spans="1:48" x14ac:dyDescent="0.3">
      <c r="A54" s="173" t="s">
        <v>1899</v>
      </c>
      <c r="B54" s="155"/>
      <c r="AV54" s="155"/>
    </row>
    <row r="55" spans="1:48" x14ac:dyDescent="0.3">
      <c r="A55" s="173" t="s">
        <v>1942</v>
      </c>
      <c r="B55" s="155"/>
      <c r="AV55" s="155"/>
    </row>
    <row r="56" spans="1:48" ht="15" thickBot="1" x14ac:dyDescent="0.35">
      <c r="A56" s="174" t="s">
        <v>494</v>
      </c>
      <c r="B56" s="155"/>
      <c r="AV56" s="155"/>
    </row>
    <row r="57" spans="1:48" x14ac:dyDescent="0.3">
      <c r="A57" s="173" t="s">
        <v>1987</v>
      </c>
      <c r="B57" s="155"/>
      <c r="AV57" s="155"/>
    </row>
    <row r="58" spans="1:48" x14ac:dyDescent="0.3">
      <c r="A58" s="173" t="s">
        <v>1999</v>
      </c>
      <c r="B58" s="155"/>
      <c r="AV58" s="155"/>
    </row>
    <row r="59" spans="1:48" x14ac:dyDescent="0.3">
      <c r="A59" s="173" t="s">
        <v>2016</v>
      </c>
      <c r="B59" s="155"/>
      <c r="AV59" s="155"/>
    </row>
    <row r="60" spans="1:48" x14ac:dyDescent="0.3">
      <c r="A60" s="173" t="s">
        <v>2047</v>
      </c>
      <c r="B60" s="155"/>
      <c r="AV60" s="155"/>
    </row>
    <row r="61" spans="1:48" x14ac:dyDescent="0.3">
      <c r="A61" s="173" t="s">
        <v>2052</v>
      </c>
      <c r="B61" s="155"/>
      <c r="AV61" s="155"/>
    </row>
    <row r="62" spans="1:48" x14ac:dyDescent="0.3">
      <c r="A62" s="173" t="s">
        <v>2066</v>
      </c>
      <c r="B62" s="155"/>
      <c r="AV62" s="155"/>
    </row>
    <row r="63" spans="1:48" x14ac:dyDescent="0.3">
      <c r="A63" s="173" t="s">
        <v>2074</v>
      </c>
      <c r="B63" s="155"/>
      <c r="AV63" s="155"/>
    </row>
    <row r="64" spans="1:48" x14ac:dyDescent="0.3">
      <c r="A64" s="173" t="s">
        <v>2101</v>
      </c>
      <c r="B64" s="155"/>
      <c r="AV64" s="155"/>
    </row>
    <row r="65" spans="1:48" x14ac:dyDescent="0.3">
      <c r="A65" s="173" t="s">
        <v>2107</v>
      </c>
      <c r="B65" s="155"/>
      <c r="AV65" s="155"/>
    </row>
    <row r="66" spans="1:48" x14ac:dyDescent="0.3">
      <c r="A66" s="173" t="s">
        <v>2119</v>
      </c>
      <c r="B66" s="155"/>
      <c r="AV66" s="155"/>
    </row>
    <row r="67" spans="1:48" x14ac:dyDescent="0.3">
      <c r="A67" s="173" t="s">
        <v>2225</v>
      </c>
      <c r="B67" s="155"/>
      <c r="AV67" s="155"/>
    </row>
    <row r="68" spans="1:48" x14ac:dyDescent="0.3">
      <c r="A68" s="173" t="s">
        <v>2152</v>
      </c>
      <c r="B68" s="155"/>
      <c r="AV68" s="155"/>
    </row>
    <row r="69" spans="1:48" x14ac:dyDescent="0.3">
      <c r="A69" s="173" t="s">
        <v>2232</v>
      </c>
      <c r="B69" s="155"/>
      <c r="AV69" s="155"/>
    </row>
    <row r="70" spans="1:48" x14ac:dyDescent="0.3">
      <c r="A70" s="173" t="s">
        <v>2245</v>
      </c>
      <c r="B70" s="155"/>
      <c r="AV70" s="155"/>
    </row>
    <row r="71" spans="1:48" x14ac:dyDescent="0.3">
      <c r="A71" s="173" t="s">
        <v>2262</v>
      </c>
      <c r="B71" s="155"/>
      <c r="AV71" s="155"/>
    </row>
    <row r="72" spans="1:48" x14ac:dyDescent="0.3">
      <c r="A72" s="173" t="s">
        <v>2300</v>
      </c>
      <c r="B72" s="155"/>
      <c r="AV72" s="155"/>
    </row>
    <row r="73" spans="1:48" x14ac:dyDescent="0.3">
      <c r="A73" s="173" t="s">
        <v>2344</v>
      </c>
      <c r="B73" s="155"/>
      <c r="AV73" s="155"/>
    </row>
    <row r="74" spans="1:48" x14ac:dyDescent="0.3">
      <c r="A74" s="173" t="s">
        <v>2357</v>
      </c>
      <c r="B74" s="155"/>
      <c r="AV74" s="155"/>
    </row>
    <row r="75" spans="1:48" x14ac:dyDescent="0.3">
      <c r="A75" s="173" t="s">
        <v>2370</v>
      </c>
      <c r="B75" s="155"/>
      <c r="AV75" s="155"/>
    </row>
    <row r="76" spans="1:48" x14ac:dyDescent="0.3">
      <c r="A76" s="173" t="s">
        <v>2391</v>
      </c>
      <c r="B76" s="155"/>
      <c r="AV76" s="155"/>
    </row>
    <row r="77" spans="1:48" x14ac:dyDescent="0.3">
      <c r="A77" s="173" t="s">
        <v>2438</v>
      </c>
      <c r="B77" s="155"/>
      <c r="AV77" s="155"/>
    </row>
    <row r="78" spans="1:48" x14ac:dyDescent="0.3">
      <c r="A78" s="173" t="s">
        <v>2464</v>
      </c>
      <c r="B78" s="155"/>
      <c r="AV78" s="155"/>
    </row>
    <row r="79" spans="1:48" x14ac:dyDescent="0.3">
      <c r="A79" s="173" t="s">
        <v>2525</v>
      </c>
      <c r="B79" s="155"/>
      <c r="AV79" s="155"/>
    </row>
    <row r="80" spans="1:48" x14ac:dyDescent="0.3">
      <c r="A80" s="173" t="s">
        <v>2534</v>
      </c>
      <c r="B80" s="155"/>
      <c r="AV80" s="155"/>
    </row>
    <row r="81" spans="1:48" x14ac:dyDescent="0.3">
      <c r="A81" s="173" t="s">
        <v>2581</v>
      </c>
      <c r="B81" s="155"/>
      <c r="AV81" s="155"/>
    </row>
    <row r="82" spans="1:48" x14ac:dyDescent="0.3">
      <c r="A82" s="173" t="s">
        <v>2602</v>
      </c>
      <c r="B82" s="155"/>
      <c r="AV82" s="155"/>
    </row>
    <row r="83" spans="1:48" x14ac:dyDescent="0.3">
      <c r="A83" s="173" t="s">
        <v>2624</v>
      </c>
      <c r="B83" s="155"/>
      <c r="AV83" s="155"/>
    </row>
    <row r="84" spans="1:48" x14ac:dyDescent="0.3">
      <c r="A84" s="173" t="s">
        <v>2647</v>
      </c>
      <c r="B84" s="155"/>
      <c r="AV84" s="155"/>
    </row>
    <row r="85" spans="1:48" x14ac:dyDescent="0.3">
      <c r="A85" s="173" t="s">
        <v>2692</v>
      </c>
      <c r="B85" s="155"/>
      <c r="AV85" s="155"/>
    </row>
    <row r="86" spans="1:48" x14ac:dyDescent="0.3">
      <c r="A86" s="173" t="s">
        <v>2709</v>
      </c>
      <c r="B86" s="155"/>
      <c r="AV86" s="155"/>
    </row>
    <row r="87" spans="1:48" x14ac:dyDescent="0.3">
      <c r="A87" s="173" t="s">
        <v>2745</v>
      </c>
      <c r="B87" s="155"/>
      <c r="AV87" s="155"/>
    </row>
    <row r="88" spans="1:48" ht="15" thickBot="1" x14ac:dyDescent="0.35">
      <c r="A88" s="173" t="s">
        <v>2806</v>
      </c>
      <c r="B88" s="155"/>
      <c r="Z88" s="38"/>
      <c r="AA88" s="39"/>
      <c r="AT88" s="38"/>
      <c r="AU88" s="39"/>
      <c r="AV88" s="156"/>
    </row>
    <row r="89" spans="1:48" x14ac:dyDescent="0.3">
      <c r="A89" s="173" t="s">
        <v>2817</v>
      </c>
      <c r="B89" s="155"/>
    </row>
    <row r="90" spans="1:48" x14ac:dyDescent="0.3">
      <c r="A90" s="173" t="s">
        <v>2837</v>
      </c>
      <c r="B90" s="155"/>
    </row>
    <row r="91" spans="1:48" x14ac:dyDescent="0.3">
      <c r="A91" s="173" t="s">
        <v>2848</v>
      </c>
      <c r="B91" s="155"/>
    </row>
    <row r="92" spans="1:48" x14ac:dyDescent="0.3">
      <c r="A92" s="173" t="s">
        <v>2919</v>
      </c>
      <c r="B92" s="155"/>
    </row>
    <row r="93" spans="1:48" x14ac:dyDescent="0.3">
      <c r="A93" s="173" t="s">
        <v>2980</v>
      </c>
      <c r="B93" s="155"/>
    </row>
    <row r="94" spans="1:48" x14ac:dyDescent="0.3">
      <c r="A94" s="173" t="s">
        <v>2990</v>
      </c>
      <c r="B94" s="155"/>
    </row>
    <row r="95" spans="1:48" x14ac:dyDescent="0.3">
      <c r="A95" s="173" t="s">
        <v>3024</v>
      </c>
      <c r="B95" s="155"/>
    </row>
    <row r="96" spans="1:48" x14ac:dyDescent="0.3">
      <c r="A96" s="173" t="s">
        <v>3038</v>
      </c>
      <c r="B96" s="155"/>
    </row>
    <row r="97" spans="1:2" x14ac:dyDescent="0.3">
      <c r="A97" s="173" t="s">
        <v>3078</v>
      </c>
      <c r="B97" s="155"/>
    </row>
    <row r="98" spans="1:2" x14ac:dyDescent="0.3">
      <c r="A98" s="173" t="s">
        <v>3109</v>
      </c>
      <c r="B98" s="155"/>
    </row>
    <row r="99" spans="1:2" x14ac:dyDescent="0.3">
      <c r="A99" s="173" t="s">
        <v>3120</v>
      </c>
      <c r="B99" s="155"/>
    </row>
    <row r="100" spans="1:2" x14ac:dyDescent="0.3">
      <c r="A100" s="173" t="s">
        <v>3140</v>
      </c>
      <c r="B100" s="155"/>
    </row>
    <row r="101" spans="1:2" x14ac:dyDescent="0.3">
      <c r="A101" s="173" t="s">
        <v>3170</v>
      </c>
      <c r="B101" s="155"/>
    </row>
    <row r="102" spans="1:2" x14ac:dyDescent="0.3">
      <c r="A102" s="173" t="s">
        <v>3212</v>
      </c>
      <c r="B102" s="155"/>
    </row>
    <row r="103" spans="1:2" x14ac:dyDescent="0.3">
      <c r="A103" s="173" t="s">
        <v>3259</v>
      </c>
      <c r="B103" s="155"/>
    </row>
    <row r="104" spans="1:2" x14ac:dyDescent="0.3">
      <c r="A104" s="173" t="s">
        <v>3268</v>
      </c>
      <c r="B104" s="155"/>
    </row>
    <row r="105" spans="1:2" x14ac:dyDescent="0.3">
      <c r="A105" s="173" t="s">
        <v>3287</v>
      </c>
      <c r="B105" s="155"/>
    </row>
    <row r="106" spans="1:2" ht="15" thickBot="1" x14ac:dyDescent="0.35">
      <c r="A106" s="174" t="s">
        <v>3314</v>
      </c>
      <c r="B106" s="155"/>
    </row>
    <row r="107" spans="1:2" x14ac:dyDescent="0.3">
      <c r="A107" s="173" t="s">
        <v>3325</v>
      </c>
      <c r="B107" s="155"/>
    </row>
    <row r="108" spans="1:2" x14ac:dyDescent="0.3">
      <c r="A108" s="173" t="s">
        <v>3391</v>
      </c>
      <c r="B108" s="155"/>
    </row>
    <row r="109" spans="1:2" x14ac:dyDescent="0.3">
      <c r="A109" s="173" t="s">
        <v>3400</v>
      </c>
      <c r="B109" s="155"/>
    </row>
    <row r="110" spans="1:2" x14ac:dyDescent="0.3">
      <c r="A110" s="173" t="s">
        <v>3433</v>
      </c>
      <c r="B110" s="155"/>
    </row>
    <row r="111" spans="1:2" x14ac:dyDescent="0.3">
      <c r="A111" s="173" t="s">
        <v>3445</v>
      </c>
      <c r="B111" s="155"/>
    </row>
    <row r="112" spans="1:2" x14ac:dyDescent="0.3">
      <c r="A112" s="173" t="s">
        <v>3463</v>
      </c>
      <c r="B112" s="155"/>
    </row>
    <row r="113" spans="1:2" x14ac:dyDescent="0.3">
      <c r="A113" s="173" t="s">
        <v>3492</v>
      </c>
      <c r="B113" s="155"/>
    </row>
    <row r="114" spans="1:2" x14ac:dyDescent="0.3">
      <c r="A114" s="173" t="s">
        <v>3520</v>
      </c>
      <c r="B114" s="155"/>
    </row>
    <row r="115" spans="1:2" x14ac:dyDescent="0.3">
      <c r="A115" s="173" t="s">
        <v>3547</v>
      </c>
      <c r="B115" s="155"/>
    </row>
    <row r="116" spans="1:2" x14ac:dyDescent="0.3">
      <c r="A116" s="173" t="s">
        <v>3567</v>
      </c>
      <c r="B116" s="155"/>
    </row>
    <row r="117" spans="1:2" x14ac:dyDescent="0.3">
      <c r="A117" s="173" t="s">
        <v>3599</v>
      </c>
      <c r="B117" s="155"/>
    </row>
    <row r="118" spans="1:2" x14ac:dyDescent="0.3">
      <c r="A118" s="173" t="s">
        <v>3608</v>
      </c>
      <c r="B118" s="155"/>
    </row>
    <row r="119" spans="1:2" x14ac:dyDescent="0.3">
      <c r="A119" s="173" t="s">
        <v>3629</v>
      </c>
      <c r="B119" s="155"/>
    </row>
    <row r="120" spans="1:2" x14ac:dyDescent="0.3">
      <c r="A120" s="173" t="s">
        <v>3654</v>
      </c>
      <c r="B120" s="155"/>
    </row>
    <row r="121" spans="1:2" x14ac:dyDescent="0.3">
      <c r="A121" s="173" t="s">
        <v>3673</v>
      </c>
      <c r="B121" s="155"/>
    </row>
    <row r="122" spans="1:2" x14ac:dyDescent="0.3">
      <c r="A122" s="173" t="s">
        <v>3696</v>
      </c>
      <c r="B122" s="155"/>
    </row>
    <row r="123" spans="1:2" x14ac:dyDescent="0.3">
      <c r="A123" s="173" t="s">
        <v>3729</v>
      </c>
      <c r="B123" s="155"/>
    </row>
    <row r="124" spans="1:2" x14ac:dyDescent="0.3">
      <c r="A124" s="173" t="s">
        <v>3735</v>
      </c>
      <c r="B124" s="155"/>
    </row>
    <row r="125" spans="1:2" x14ac:dyDescent="0.3">
      <c r="A125" s="173" t="s">
        <v>3760</v>
      </c>
      <c r="B125" s="155"/>
    </row>
    <row r="126" spans="1:2" x14ac:dyDescent="0.3">
      <c r="A126" s="173" t="s">
        <v>3830</v>
      </c>
      <c r="B126" s="155"/>
    </row>
    <row r="127" spans="1:2" x14ac:dyDescent="0.3">
      <c r="A127" s="173" t="s">
        <v>3851</v>
      </c>
      <c r="B127" s="155"/>
    </row>
    <row r="128" spans="1:2" x14ac:dyDescent="0.3">
      <c r="A128" s="173" t="s">
        <v>3859</v>
      </c>
      <c r="B128" s="155"/>
    </row>
    <row r="129" spans="1:2" x14ac:dyDescent="0.3">
      <c r="A129" s="173" t="s">
        <v>3875</v>
      </c>
      <c r="B129" s="155"/>
    </row>
    <row r="130" spans="1:2" x14ac:dyDescent="0.3">
      <c r="A130" s="173" t="s">
        <v>3884</v>
      </c>
      <c r="B130" s="155"/>
    </row>
    <row r="131" spans="1:2" ht="15" thickBot="1" x14ac:dyDescent="0.35">
      <c r="A131" s="174" t="s">
        <v>3910</v>
      </c>
      <c r="B131" s="155"/>
    </row>
    <row r="132" spans="1:2" x14ac:dyDescent="0.3">
      <c r="A132" s="173" t="s">
        <v>3945</v>
      </c>
      <c r="B132" s="155"/>
    </row>
    <row r="133" spans="1:2" x14ac:dyDescent="0.3">
      <c r="A133" s="173" t="s">
        <v>3966</v>
      </c>
      <c r="B133" s="155"/>
    </row>
    <row r="134" spans="1:2" x14ac:dyDescent="0.3">
      <c r="A134" s="173" t="s">
        <v>3993</v>
      </c>
      <c r="B134" s="155"/>
    </row>
    <row r="135" spans="1:2" x14ac:dyDescent="0.3">
      <c r="A135" s="173" t="s">
        <v>4032</v>
      </c>
      <c r="B135" s="155"/>
    </row>
    <row r="136" spans="1:2" x14ac:dyDescent="0.3">
      <c r="A136" s="173" t="s">
        <v>4034</v>
      </c>
      <c r="B136" s="155"/>
    </row>
    <row r="137" spans="1:2" x14ac:dyDescent="0.3">
      <c r="A137" s="173" t="s">
        <v>4039</v>
      </c>
      <c r="B137" s="155"/>
    </row>
    <row r="138" spans="1:2" x14ac:dyDescent="0.3">
      <c r="A138" s="173" t="s">
        <v>4067</v>
      </c>
      <c r="B138" s="155"/>
    </row>
    <row r="139" spans="1:2" x14ac:dyDescent="0.3">
      <c r="A139" s="173" t="s">
        <v>4091</v>
      </c>
      <c r="B139" s="155"/>
    </row>
    <row r="140" spans="1:2" x14ac:dyDescent="0.3">
      <c r="A140" s="173" t="s">
        <v>4102</v>
      </c>
      <c r="B140" s="155"/>
    </row>
    <row r="141" spans="1:2" x14ac:dyDescent="0.3">
      <c r="A141" s="173" t="s">
        <v>4113</v>
      </c>
      <c r="B141" s="155"/>
    </row>
    <row r="142" spans="1:2" x14ac:dyDescent="0.3">
      <c r="A142" s="173" t="s">
        <v>4121</v>
      </c>
      <c r="B142" s="155"/>
    </row>
    <row r="143" spans="1:2" x14ac:dyDescent="0.3">
      <c r="A143" s="173" t="s">
        <v>4189</v>
      </c>
      <c r="B143" s="155"/>
    </row>
    <row r="144" spans="1:2" x14ac:dyDescent="0.3">
      <c r="A144" s="173" t="s">
        <v>4222</v>
      </c>
      <c r="B144" s="155"/>
    </row>
    <row r="145" spans="1:2" x14ac:dyDescent="0.3">
      <c r="A145" s="173" t="s">
        <v>4278</v>
      </c>
      <c r="B145" s="155"/>
    </row>
    <row r="146" spans="1:2" x14ac:dyDescent="0.3">
      <c r="A146" s="173" t="s">
        <v>4301</v>
      </c>
      <c r="B146" s="155"/>
    </row>
    <row r="147" spans="1:2" x14ac:dyDescent="0.3">
      <c r="A147" s="173" t="s">
        <v>4329</v>
      </c>
      <c r="B147" s="155"/>
    </row>
    <row r="148" spans="1:2" x14ac:dyDescent="0.3">
      <c r="A148" s="173" t="s">
        <v>4346</v>
      </c>
      <c r="B148" s="155"/>
    </row>
    <row r="149" spans="1:2" x14ac:dyDescent="0.3">
      <c r="A149" s="173" t="s">
        <v>4361</v>
      </c>
      <c r="B149" s="155"/>
    </row>
    <row r="150" spans="1:2" x14ac:dyDescent="0.3">
      <c r="A150" s="173" t="s">
        <v>4374</v>
      </c>
      <c r="B150" s="155"/>
    </row>
    <row r="151" spans="1:2" x14ac:dyDescent="0.3">
      <c r="A151" s="173" t="s">
        <v>4385</v>
      </c>
      <c r="B151" s="155"/>
    </row>
    <row r="152" spans="1:2" x14ac:dyDescent="0.3">
      <c r="A152" s="173" t="s">
        <v>4394</v>
      </c>
      <c r="B152" s="155"/>
    </row>
    <row r="153" spans="1:2" x14ac:dyDescent="0.3">
      <c r="A153" s="173" t="s">
        <v>4427</v>
      </c>
      <c r="B153" s="155"/>
    </row>
    <row r="154" spans="1:2" x14ac:dyDescent="0.3">
      <c r="A154" s="173" t="s">
        <v>4448</v>
      </c>
      <c r="B154" s="155"/>
    </row>
    <row r="155" spans="1:2" x14ac:dyDescent="0.3">
      <c r="A155" s="173" t="s">
        <v>4485</v>
      </c>
      <c r="B155" s="155"/>
    </row>
    <row r="156" spans="1:2" x14ac:dyDescent="0.3">
      <c r="A156" s="173" t="s">
        <v>4522</v>
      </c>
      <c r="B156" s="155"/>
    </row>
    <row r="157" spans="1:2" ht="15" thickBot="1" x14ac:dyDescent="0.35">
      <c r="A157" s="174" t="s">
        <v>4571</v>
      </c>
      <c r="B157" s="155"/>
    </row>
    <row r="158" spans="1:2" x14ac:dyDescent="0.3">
      <c r="A158" s="173" t="s">
        <v>4578</v>
      </c>
      <c r="B158" s="155"/>
    </row>
    <row r="159" spans="1:2" x14ac:dyDescent="0.3">
      <c r="A159" s="173" t="s">
        <v>4618</v>
      </c>
      <c r="B159" s="155"/>
    </row>
    <row r="160" spans="1:2" x14ac:dyDescent="0.3">
      <c r="A160" s="173" t="s">
        <v>4645</v>
      </c>
      <c r="B160" s="155"/>
    </row>
    <row r="161" spans="1:2" x14ac:dyDescent="0.3">
      <c r="A161" s="173" t="s">
        <v>4650</v>
      </c>
      <c r="B161" s="155"/>
    </row>
    <row r="162" spans="1:2" x14ac:dyDescent="0.3">
      <c r="A162" s="173" t="s">
        <v>4689</v>
      </c>
      <c r="B162" s="155"/>
    </row>
    <row r="163" spans="1:2" x14ac:dyDescent="0.3">
      <c r="A163" s="173" t="s">
        <v>4736</v>
      </c>
      <c r="B163" s="155"/>
    </row>
    <row r="164" spans="1:2" x14ac:dyDescent="0.3">
      <c r="A164" s="173" t="s">
        <v>4770</v>
      </c>
      <c r="B164" s="155"/>
    </row>
    <row r="165" spans="1:2" x14ac:dyDescent="0.3">
      <c r="A165" s="173" t="s">
        <v>4779</v>
      </c>
      <c r="B165" s="155"/>
    </row>
    <row r="166" spans="1:2" x14ac:dyDescent="0.3">
      <c r="A166" s="173" t="s">
        <v>4807</v>
      </c>
      <c r="B166" s="155"/>
    </row>
    <row r="167" spans="1:2" x14ac:dyDescent="0.3">
      <c r="A167" s="173" t="s">
        <v>4813</v>
      </c>
      <c r="B167" s="155"/>
    </row>
    <row r="168" spans="1:2" x14ac:dyDescent="0.3">
      <c r="A168" s="173" t="s">
        <v>4819</v>
      </c>
      <c r="B168" s="155"/>
    </row>
    <row r="169" spans="1:2" x14ac:dyDescent="0.3">
      <c r="A169" s="173" t="s">
        <v>4839</v>
      </c>
      <c r="B169" s="155"/>
    </row>
    <row r="170" spans="1:2" x14ac:dyDescent="0.3">
      <c r="A170" s="173" t="s">
        <v>4875</v>
      </c>
      <c r="B170" s="155"/>
    </row>
    <row r="171" spans="1:2" x14ac:dyDescent="0.3">
      <c r="A171" s="173" t="s">
        <v>4887</v>
      </c>
      <c r="B171" s="155"/>
    </row>
    <row r="172" spans="1:2" x14ac:dyDescent="0.3">
      <c r="A172" s="173" t="s">
        <v>4909</v>
      </c>
      <c r="B172" s="155"/>
    </row>
    <row r="173" spans="1:2" x14ac:dyDescent="0.3">
      <c r="A173" s="173" t="s">
        <v>1433</v>
      </c>
      <c r="B173" s="155"/>
    </row>
    <row r="174" spans="1:2" x14ac:dyDescent="0.3">
      <c r="A174" s="173" t="s">
        <v>4926</v>
      </c>
      <c r="B174" s="155"/>
    </row>
    <row r="175" spans="1:2" x14ac:dyDescent="0.3">
      <c r="A175" s="173" t="s">
        <v>4969</v>
      </c>
      <c r="B175" s="155"/>
    </row>
    <row r="176" spans="1:2" ht="15" thickBot="1" x14ac:dyDescent="0.35">
      <c r="A176" s="174" t="s">
        <v>5009</v>
      </c>
      <c r="B176" s="156"/>
    </row>
    <row r="177" spans="1:1" ht="15" thickBot="1" x14ac:dyDescent="0.35">
      <c r="A177" s="174" t="s">
        <v>5161</v>
      </c>
    </row>
    <row r="181" spans="1:1" ht="15" thickBot="1" x14ac:dyDescent="0.35"/>
    <row r="184" spans="1:1" ht="15" thickBot="1" x14ac:dyDescent="0.35"/>
    <row r="187" spans="1:1" ht="15" thickBot="1" x14ac:dyDescent="0.35"/>
    <row r="594" ht="15" thickBot="1" x14ac:dyDescent="0.35"/>
    <row r="858" ht="15" thickBot="1" x14ac:dyDescent="0.35"/>
    <row r="919" ht="15" thickBot="1" x14ac:dyDescent="0.35"/>
    <row r="1288" ht="15" thickBot="1" x14ac:dyDescent="0.35"/>
    <row r="1324" ht="15" thickBot="1" x14ac:dyDescent="0.35"/>
  </sheetData>
  <mergeCells count="8">
    <mergeCell ref="AT1:AU1"/>
    <mergeCell ref="BA1:BC1"/>
    <mergeCell ref="O1:P1"/>
    <mergeCell ref="F1:G1"/>
    <mergeCell ref="U1:V1"/>
    <mergeCell ref="Z1:AA1"/>
    <mergeCell ref="AE1:AF1"/>
    <mergeCell ref="AJ1:AK1"/>
  </mergeCells>
  <pageMargins left="0.7" right="0.7" top="0.75" bottom="0.75" header="0.3" footer="0.3"/>
  <pageSetup scale="82" orientation="portrait" r:id="rId10"/>
  <colBreaks count="2" manualBreakCount="2">
    <brk id="5" max="191" man="1"/>
    <brk id="14" max="191" man="1"/>
  </colBreaks>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5f0669-0b59-453c-bce9-95358cdac672">
      <Terms xmlns="http://schemas.microsoft.com/office/infopath/2007/PartnerControls"/>
    </lcf76f155ced4ddcb4097134ff3c332f>
    <TaxCatchAll xmlns="e8f1fee2-2473-4e8b-b476-048dd90049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D7DEDD7E74EED46BE138541E84DC15D" ma:contentTypeVersion="14" ma:contentTypeDescription="Criar um novo documento." ma:contentTypeScope="" ma:versionID="1248c4e20701a8feed99ae38f1297b71">
  <xsd:schema xmlns:xsd="http://www.w3.org/2001/XMLSchema" xmlns:xs="http://www.w3.org/2001/XMLSchema" xmlns:p="http://schemas.microsoft.com/office/2006/metadata/properties" xmlns:ns2="df5f0669-0b59-453c-bce9-95358cdac672" xmlns:ns3="e8f1fee2-2473-4e8b-b476-048dd90049a6" targetNamespace="http://schemas.microsoft.com/office/2006/metadata/properties" ma:root="true" ma:fieldsID="b4e8ecac80f81cd32cd2b88afc5525ea" ns2:_="" ns3:_="">
    <xsd:import namespace="df5f0669-0b59-453c-bce9-95358cdac672"/>
    <xsd:import namespace="e8f1fee2-2473-4e8b-b476-048dd90049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f0669-0b59-453c-bce9-95358cdac6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18794cf4-06df-4f7e-909f-e99cffe42bc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f1fee2-2473-4e8b-b476-048dd90049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e3d284-d544-40b2-9eed-3ef88e082a19}" ma:internalName="TaxCatchAll" ma:showField="CatchAllData" ma:web="e8f1fee2-2473-4e8b-b476-048dd90049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FA7394-ABFC-4099-97F2-E7C235F8DB6C}">
  <ds:schemaRefs>
    <ds:schemaRef ds:uri="http://www.w3.org/XML/1998/namespace"/>
    <ds:schemaRef ds:uri="http://schemas.microsoft.com/office/2006/metadata/properties"/>
    <ds:schemaRef ds:uri="http://purl.org/dc/terms/"/>
    <ds:schemaRef ds:uri="http://schemas.microsoft.com/office/2006/documentManagement/types"/>
    <ds:schemaRef ds:uri="e8f1fee2-2473-4e8b-b476-048dd90049a6"/>
    <ds:schemaRef ds:uri="http://schemas.microsoft.com/office/infopath/2007/PartnerControls"/>
    <ds:schemaRef ds:uri="df5f0669-0b59-453c-bce9-95358cdac672"/>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8A729B06-74FA-4D22-9D00-5350CE2D92D3}">
  <ds:schemaRefs>
    <ds:schemaRef ds:uri="http://schemas.microsoft.com/sharepoint/v3/contenttype/forms"/>
  </ds:schemaRefs>
</ds:datastoreItem>
</file>

<file path=customXml/itemProps3.xml><?xml version="1.0" encoding="utf-8"?>
<ds:datastoreItem xmlns:ds="http://schemas.openxmlformats.org/officeDocument/2006/customXml" ds:itemID="{84601738-BDCF-4548-BC71-D057D4DFE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f0669-0b59-453c-bce9-95358cdac672"/>
    <ds:schemaRef ds:uri="e8f1fee2-2473-4e8b-b476-048dd90049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3</vt:i4>
      </vt:variant>
    </vt:vector>
  </HeadingPairs>
  <TitlesOfParts>
    <vt:vector size="8" baseType="lpstr">
      <vt:lpstr>Lote I - Total </vt:lpstr>
      <vt:lpstr>Resumo - Lote 1</vt:lpstr>
      <vt:lpstr>Detalhe1</vt:lpstr>
      <vt:lpstr>Detalhe2</vt:lpstr>
      <vt:lpstr>MACROS (não alterar)</vt:lpstr>
      <vt:lpstr>'Lote I - Total '!Área_de_Impressão</vt:lpstr>
      <vt:lpstr>'MACROS (não alterar)'!Área_de_Impressão</vt:lpstr>
      <vt:lpstr>'Resumo - Lote 1'!Área_de_Impressão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Larissa Dias Orlando</dc:creator>
  <cp:keywords/>
  <dc:description/>
  <cp:lastModifiedBy>Steffany Silva</cp:lastModifiedBy>
  <cp:revision/>
  <cp:lastPrinted>2026-04-08T16:31:48Z</cp:lastPrinted>
  <dcterms:created xsi:type="dcterms:W3CDTF">2024-12-19T08:43:19Z</dcterms:created>
  <dcterms:modified xsi:type="dcterms:W3CDTF">2026-07-01T16:04:41Z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0x0101005D7DEDD7E74EED46BE138541E84DC15D</vt:lpwstr>
  </property>
  <property fmtid="{D5CDD505-2E9C-101B-9397-08002B2CF9AE}" pid="3" name="MediaServiceImageTags">
    <vt:lpwstr/>
  </property>
</Properties>
</file>